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drawings/drawing2.xml" ContentType="application/vnd.openxmlformats-officedocument.drawing+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drawings/drawing3.xml" ContentType="application/vnd.openxmlformats-officedocument.drawing+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drawings/drawing4.xml" ContentType="application/vnd.openxmlformats-officedocument.drawing+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drawings/drawing5.xml" ContentType="application/vnd.openxmlformats-officedocument.drawing+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drawings/drawing6.xml" ContentType="application/vnd.openxmlformats-officedocument.drawing+xml"/>
  <Override PartName="/xl/ink/ink304.xml" ContentType="application/inkml+xml"/>
  <Override PartName="/xl/ink/ink305.xml" ContentType="application/inkml+xml"/>
  <Override PartName="/xl/drawings/drawing7.xml" ContentType="application/vnd.openxmlformats-officedocument.drawing+xml"/>
  <Override PartName="/xl/ink/ink306.xml" ContentType="application/inkml+xml"/>
  <Override PartName="/xl/ink/ink307.xml" ContentType="application/inkml+xml"/>
  <Override PartName="/xl/ink/ink308.xml" ContentType="application/inkml+xml"/>
  <Override PartName="/xl/drawings/drawing8.xml" ContentType="application/vnd.openxmlformats-officedocument.drawing+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drawings/drawing9.xml" ContentType="application/vnd.openxmlformats-officedocument.drawing+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07"/>
  <workbookPr defaultThemeVersion="202300"/>
  <mc:AlternateContent xmlns:mc="http://schemas.openxmlformats.org/markup-compatibility/2006">
    <mc:Choice Requires="x15">
      <x15ac:absPath xmlns:x15ac="http://schemas.microsoft.com/office/spreadsheetml/2010/11/ac" url="E:\OneDrive\Work\Acciojob\Modules\excel\Batch\21\"/>
    </mc:Choice>
  </mc:AlternateContent>
  <xr:revisionPtr revIDLastSave="0" documentId="13_ncr:1_{6D154549-F375-4600-B982-8042D52B6481}" xr6:coauthVersionLast="47" xr6:coauthVersionMax="47" xr10:uidLastSave="{00000000-0000-0000-0000-000000000000}"/>
  <bookViews>
    <workbookView xWindow="-28920" yWindow="30" windowWidth="29040" windowHeight="15720" tabRatio="900" firstSheet="2" activeTab="4" xr2:uid="{E4FAC7A2-194B-4DBE-ACA1-546198A701A9}"/>
  </bookViews>
  <sheets>
    <sheet name="Sports_Dataset" sheetId="3" r:id="rId1"/>
    <sheet name="Sports_Horiztonal_Dataset" sheetId="13" r:id="rId2"/>
    <sheet name="Employee_Dataset" sheetId="15" r:id="rId3"/>
    <sheet name="Recap" sheetId="1" r:id="rId4"/>
    <sheet name="Agenda" sheetId="2" r:id="rId5"/>
    <sheet name="Questions" sheetId="14" r:id="rId6"/>
    <sheet name="Class Questions" sheetId="11" r:id="rId7"/>
    <sheet name="Logical Functions" sheetId="22" r:id="rId8"/>
    <sheet name="Lookup" sheetId="23" r:id="rId9"/>
    <sheet name="Row_Column" sheetId="24" r:id="rId10"/>
    <sheet name="Vlookup" sheetId="25" r:id="rId11"/>
    <sheet name="Hlookup" sheetId="26" r:id="rId12"/>
    <sheet name="Index Match" sheetId="27" r:id="rId13"/>
    <sheet name="Xlookup" sheetId="28" r:id="rId14"/>
    <sheet name="Filter" sheetId="29" r:id="rId15"/>
    <sheet name="Indirect" sheetId="30" r:id="rId16"/>
    <sheet name="Offset" sheetId="31" r:id="rId17"/>
  </sheets>
  <definedNames>
    <definedName name="_xlnm._FilterDatabase" localSheetId="2" hidden="1">Employee_Dataset!$A$1:$X$501</definedName>
    <definedName name="_xlnm._FilterDatabase" localSheetId="0" hidden="1">Sports_Dataset!$A$1:$M$501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6" i="31" l="1"/>
  <c r="Y15" i="31" a="1"/>
  <c r="Y15" i="31" s="1"/>
  <c r="Y13" i="31"/>
  <c r="B19" i="30" a="1"/>
  <c r="B19" i="30" s="1"/>
  <c r="B18" i="30" a="1"/>
  <c r="B18" i="30" s="1"/>
  <c r="G14" i="30" a="1"/>
  <c r="G14" i="30" s="1"/>
  <c r="G12" i="30" a="1"/>
  <c r="G12" i="30" s="1"/>
  <c r="E40" i="29" a="1"/>
  <c r="E40" i="29" s="1"/>
  <c r="E32" i="29" a="1"/>
  <c r="E32" i="29" s="1"/>
  <c r="E24" i="29" a="1"/>
  <c r="E24" i="29" s="1"/>
  <c r="D13" i="29" a="1"/>
  <c r="D13" i="29" s="1"/>
  <c r="D8" i="29" a="1"/>
  <c r="D8" i="29" s="1"/>
  <c r="D2" i="29" a="1"/>
  <c r="D2" i="29" s="1"/>
  <c r="B17" i="28" a="1"/>
  <c r="B17" i="28" s="1"/>
  <c r="B15" i="28" a="1"/>
  <c r="B15" i="28" s="1"/>
  <c r="E68" i="27" a="1"/>
  <c r="E68" i="27"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2" i="3"/>
  <c r="E59" i="27" s="1" a="1"/>
  <c r="E59" i="27" s="1"/>
  <c r="H57" i="27"/>
  <c r="E51" i="27"/>
  <c r="Y11" i="27"/>
  <c r="Y9" i="27"/>
  <c r="Y8" i="27"/>
  <c r="X5" i="27"/>
  <c r="X3" i="27"/>
  <c r="B20" i="27"/>
  <c r="B24" i="26"/>
  <c r="C139" i="25"/>
  <c r="D137" i="25"/>
  <c r="C137" i="25"/>
  <c r="C127" i="25"/>
  <c r="K103" i="25" a="1"/>
  <c r="K103" i="25" s="1"/>
  <c r="O103" i="25" s="1"/>
  <c r="N103" i="25"/>
  <c r="M103" i="25"/>
  <c r="C105" i="25"/>
  <c r="C104" i="25"/>
  <c r="C103" i="25"/>
  <c r="C46" i="25"/>
  <c r="D40" i="25" a="1"/>
  <c r="D40" i="25" s="1"/>
  <c r="D39" i="25"/>
  <c r="K32" i="25"/>
  <c r="K31" i="25"/>
  <c r="C34" i="25"/>
  <c r="C31" i="25"/>
  <c r="B14" i="24"/>
  <c r="B13" i="24"/>
  <c r="D9" i="24"/>
  <c r="D8" i="24"/>
  <c r="B8" i="24"/>
  <c r="F6" i="24"/>
  <c r="D2" i="24"/>
  <c r="B1048576" i="24"/>
  <c r="B6" i="24"/>
  <c r="B2" i="24"/>
  <c r="U3" i="15"/>
  <c r="U4" i="15"/>
  <c r="U5" i="15"/>
  <c r="U6" i="15"/>
  <c r="U7" i="15"/>
  <c r="U8" i="15"/>
  <c r="U9" i="15"/>
  <c r="U10" i="15"/>
  <c r="U11" i="15"/>
  <c r="U12" i="15"/>
  <c r="U13" i="15"/>
  <c r="U14"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93" i="15"/>
  <c r="U94" i="15"/>
  <c r="U95" i="15"/>
  <c r="U96" i="15"/>
  <c r="U97" i="15"/>
  <c r="U98" i="15"/>
  <c r="U99" i="15"/>
  <c r="U100" i="15"/>
  <c r="U101" i="15"/>
  <c r="U102" i="15"/>
  <c r="U103" i="15"/>
  <c r="U104" i="15"/>
  <c r="U105" i="15"/>
  <c r="U106" i="15"/>
  <c r="U107" i="15"/>
  <c r="U108" i="15"/>
  <c r="U109" i="15"/>
  <c r="U110" i="15"/>
  <c r="U111" i="15"/>
  <c r="U112" i="15"/>
  <c r="U113" i="15"/>
  <c r="U114" i="15"/>
  <c r="U115" i="15"/>
  <c r="U116" i="15"/>
  <c r="U117" i="15"/>
  <c r="U118" i="15"/>
  <c r="U119" i="15"/>
  <c r="U120" i="15"/>
  <c r="U121" i="15"/>
  <c r="U122" i="15"/>
  <c r="U123" i="15"/>
  <c r="U124" i="15"/>
  <c r="U125" i="15"/>
  <c r="U126" i="15"/>
  <c r="U127" i="15"/>
  <c r="U128" i="15"/>
  <c r="U129" i="15"/>
  <c r="U130" i="15"/>
  <c r="U131" i="15"/>
  <c r="U132" i="15"/>
  <c r="U133" i="15"/>
  <c r="U134" i="15"/>
  <c r="U135" i="15"/>
  <c r="U136" i="15"/>
  <c r="U137" i="15"/>
  <c r="U138" i="15"/>
  <c r="U139" i="15"/>
  <c r="U140" i="15"/>
  <c r="U141" i="15"/>
  <c r="U142" i="15"/>
  <c r="U143" i="15"/>
  <c r="U144" i="15"/>
  <c r="U145" i="15"/>
  <c r="U146" i="15"/>
  <c r="U147" i="15"/>
  <c r="U148" i="15"/>
  <c r="U149" i="15"/>
  <c r="U150" i="15"/>
  <c r="U151" i="15"/>
  <c r="U152" i="15"/>
  <c r="U153" i="15"/>
  <c r="U154" i="15"/>
  <c r="U155" i="15"/>
  <c r="U156" i="15"/>
  <c r="U157" i="15"/>
  <c r="U158" i="15"/>
  <c r="U159" i="15"/>
  <c r="U160" i="15"/>
  <c r="U161" i="15"/>
  <c r="U162" i="15"/>
  <c r="U163" i="15"/>
  <c r="U164" i="15"/>
  <c r="U165" i="15"/>
  <c r="U166" i="15"/>
  <c r="U167" i="15"/>
  <c r="U168" i="15"/>
  <c r="U169" i="15"/>
  <c r="U170" i="15"/>
  <c r="U171" i="15"/>
  <c r="U172" i="15"/>
  <c r="U173" i="15"/>
  <c r="U174" i="15"/>
  <c r="U175" i="15"/>
  <c r="U176" i="15"/>
  <c r="U177" i="15"/>
  <c r="U178" i="15"/>
  <c r="U179" i="15"/>
  <c r="U180" i="15"/>
  <c r="U181" i="15"/>
  <c r="U182" i="15"/>
  <c r="U183" i="15"/>
  <c r="U184" i="15"/>
  <c r="U185" i="15"/>
  <c r="U186" i="15"/>
  <c r="U187" i="15"/>
  <c r="U188" i="15"/>
  <c r="U189" i="15"/>
  <c r="U190" i="15"/>
  <c r="U191" i="15"/>
  <c r="U192" i="15"/>
  <c r="U193" i="15"/>
  <c r="U194" i="15"/>
  <c r="U195" i="15"/>
  <c r="U196" i="15"/>
  <c r="U197" i="15"/>
  <c r="U198" i="15"/>
  <c r="U199" i="15"/>
  <c r="U200" i="15"/>
  <c r="U201" i="15"/>
  <c r="U202" i="15"/>
  <c r="U203" i="15"/>
  <c r="U204" i="15"/>
  <c r="U205" i="15"/>
  <c r="U206" i="15"/>
  <c r="U207" i="15"/>
  <c r="U208" i="15"/>
  <c r="U209" i="15"/>
  <c r="U210" i="15"/>
  <c r="U211" i="15"/>
  <c r="U212" i="15"/>
  <c r="U213" i="15"/>
  <c r="U214" i="15"/>
  <c r="U215" i="15"/>
  <c r="U216" i="15"/>
  <c r="U217" i="15"/>
  <c r="U218" i="15"/>
  <c r="U219" i="15"/>
  <c r="U220" i="15"/>
  <c r="U221" i="15"/>
  <c r="U222" i="15"/>
  <c r="U223" i="15"/>
  <c r="U224" i="15"/>
  <c r="U225" i="15"/>
  <c r="U226" i="15"/>
  <c r="U227" i="15"/>
  <c r="U228" i="15"/>
  <c r="U229" i="15"/>
  <c r="U230" i="15"/>
  <c r="U231" i="15"/>
  <c r="U232" i="15"/>
  <c r="U233" i="15"/>
  <c r="U234" i="15"/>
  <c r="U235" i="15"/>
  <c r="U236" i="15"/>
  <c r="U237" i="15"/>
  <c r="U238" i="15"/>
  <c r="U239" i="15"/>
  <c r="U240" i="15"/>
  <c r="U241" i="15"/>
  <c r="U242" i="15"/>
  <c r="U243" i="15"/>
  <c r="U244" i="15"/>
  <c r="U245" i="15"/>
  <c r="U246" i="15"/>
  <c r="U247" i="15"/>
  <c r="U248" i="15"/>
  <c r="U249" i="15"/>
  <c r="U250" i="15"/>
  <c r="U251" i="15"/>
  <c r="U252" i="15"/>
  <c r="U253" i="15"/>
  <c r="U254" i="15"/>
  <c r="U255" i="15"/>
  <c r="U256" i="15"/>
  <c r="U257" i="15"/>
  <c r="U258" i="15"/>
  <c r="U259" i="15"/>
  <c r="U260" i="15"/>
  <c r="U261" i="15"/>
  <c r="U262" i="15"/>
  <c r="U263" i="15"/>
  <c r="U264" i="15"/>
  <c r="U265" i="15"/>
  <c r="U266" i="15"/>
  <c r="U267" i="15"/>
  <c r="U268" i="15"/>
  <c r="U269" i="15"/>
  <c r="U270" i="15"/>
  <c r="U271" i="15"/>
  <c r="U272" i="15"/>
  <c r="U273" i="15"/>
  <c r="U274" i="15"/>
  <c r="U275" i="15"/>
  <c r="U276" i="15"/>
  <c r="U277" i="15"/>
  <c r="U278" i="15"/>
  <c r="U279" i="15"/>
  <c r="U280" i="15"/>
  <c r="U281" i="15"/>
  <c r="U282" i="15"/>
  <c r="U283" i="15"/>
  <c r="U284" i="15"/>
  <c r="U285" i="15"/>
  <c r="U286" i="15"/>
  <c r="U287" i="15"/>
  <c r="U288" i="15"/>
  <c r="U289" i="15"/>
  <c r="U290" i="15"/>
  <c r="U291" i="15"/>
  <c r="U292" i="15"/>
  <c r="U293" i="15"/>
  <c r="U294" i="15"/>
  <c r="U295" i="15"/>
  <c r="U296" i="15"/>
  <c r="U297" i="15"/>
  <c r="U298" i="15"/>
  <c r="U299" i="15"/>
  <c r="U300" i="15"/>
  <c r="U301" i="15"/>
  <c r="U302" i="15"/>
  <c r="U303" i="15"/>
  <c r="U304" i="15"/>
  <c r="U305" i="15"/>
  <c r="U306" i="15"/>
  <c r="U307" i="15"/>
  <c r="U308" i="15"/>
  <c r="U309" i="15"/>
  <c r="U310" i="15"/>
  <c r="U311" i="15"/>
  <c r="U312" i="15"/>
  <c r="U313" i="15"/>
  <c r="U314" i="15"/>
  <c r="U315" i="15"/>
  <c r="U316" i="15"/>
  <c r="U317" i="15"/>
  <c r="U318" i="15"/>
  <c r="U319" i="15"/>
  <c r="U320" i="15"/>
  <c r="U321" i="15"/>
  <c r="U322" i="15"/>
  <c r="U323" i="15"/>
  <c r="U324" i="15"/>
  <c r="U325" i="15"/>
  <c r="U326" i="15"/>
  <c r="U327" i="15"/>
  <c r="U328" i="15"/>
  <c r="U329" i="15"/>
  <c r="U330" i="15"/>
  <c r="U331" i="15"/>
  <c r="U332" i="15"/>
  <c r="U333" i="15"/>
  <c r="U334" i="15"/>
  <c r="U335" i="15"/>
  <c r="U336" i="15"/>
  <c r="U337" i="15"/>
  <c r="U338" i="15"/>
  <c r="U339" i="15"/>
  <c r="U340" i="15"/>
  <c r="U341" i="15"/>
  <c r="U342" i="15"/>
  <c r="U343" i="15"/>
  <c r="U344" i="15"/>
  <c r="U345" i="15"/>
  <c r="U346" i="15"/>
  <c r="U347" i="15"/>
  <c r="U348" i="15"/>
  <c r="U349" i="15"/>
  <c r="U350" i="15"/>
  <c r="U351" i="15"/>
  <c r="U352" i="15"/>
  <c r="U353" i="15"/>
  <c r="U354" i="15"/>
  <c r="U355" i="15"/>
  <c r="U356" i="15"/>
  <c r="U357" i="15"/>
  <c r="U358" i="15"/>
  <c r="U359" i="15"/>
  <c r="U360" i="15"/>
  <c r="U361" i="15"/>
  <c r="U362" i="15"/>
  <c r="U363" i="15"/>
  <c r="U364" i="15"/>
  <c r="U365" i="15"/>
  <c r="U366" i="15"/>
  <c r="U367" i="15"/>
  <c r="U368" i="15"/>
  <c r="U369" i="15"/>
  <c r="U370" i="15"/>
  <c r="U371" i="15"/>
  <c r="U372" i="15"/>
  <c r="U373" i="15"/>
  <c r="U374" i="15"/>
  <c r="U375" i="15"/>
  <c r="U376" i="15"/>
  <c r="U377" i="15"/>
  <c r="U378" i="15"/>
  <c r="U379" i="15"/>
  <c r="U380" i="15"/>
  <c r="U381" i="15"/>
  <c r="U382" i="15"/>
  <c r="U383" i="15"/>
  <c r="U384" i="15"/>
  <c r="U385" i="15"/>
  <c r="U386" i="15"/>
  <c r="U387" i="15"/>
  <c r="U388" i="15"/>
  <c r="U389" i="15"/>
  <c r="U390" i="15"/>
  <c r="U391" i="15"/>
  <c r="U392" i="15"/>
  <c r="U393" i="15"/>
  <c r="U394" i="15"/>
  <c r="U395" i="15"/>
  <c r="U396" i="15"/>
  <c r="U397" i="15"/>
  <c r="U398" i="15"/>
  <c r="U399" i="15"/>
  <c r="U400" i="15"/>
  <c r="U401" i="15"/>
  <c r="U402" i="15"/>
  <c r="U403" i="15"/>
  <c r="U404" i="15"/>
  <c r="U405" i="15"/>
  <c r="U406" i="15"/>
  <c r="U407" i="15"/>
  <c r="U408" i="15"/>
  <c r="U409" i="15"/>
  <c r="U410" i="15"/>
  <c r="U411" i="15"/>
  <c r="U412" i="15"/>
  <c r="U413" i="15"/>
  <c r="U414" i="15"/>
  <c r="U415" i="15"/>
  <c r="U416" i="15"/>
  <c r="U417" i="15"/>
  <c r="U418" i="15"/>
  <c r="U419" i="15"/>
  <c r="U420" i="15"/>
  <c r="U421" i="15"/>
  <c r="U422" i="15"/>
  <c r="U423" i="15"/>
  <c r="U424" i="15"/>
  <c r="U425" i="15"/>
  <c r="U426" i="15"/>
  <c r="U427" i="15"/>
  <c r="U428" i="15"/>
  <c r="U429" i="15"/>
  <c r="U430" i="15"/>
  <c r="U431" i="15"/>
  <c r="U432" i="15"/>
  <c r="U433" i="15"/>
  <c r="U434" i="15"/>
  <c r="U435" i="15"/>
  <c r="U436" i="15"/>
  <c r="U437" i="15"/>
  <c r="U438" i="15"/>
  <c r="U439" i="15"/>
  <c r="U440" i="15"/>
  <c r="U441" i="15"/>
  <c r="U442" i="15"/>
  <c r="U443" i="15"/>
  <c r="U444" i="15"/>
  <c r="U445" i="15"/>
  <c r="U446" i="15"/>
  <c r="U447" i="15"/>
  <c r="U448" i="15"/>
  <c r="U449" i="15"/>
  <c r="U450" i="15"/>
  <c r="U451" i="15"/>
  <c r="U452" i="15"/>
  <c r="U453" i="15"/>
  <c r="U454" i="15"/>
  <c r="U455" i="15"/>
  <c r="U456" i="15"/>
  <c r="U457" i="15"/>
  <c r="U458" i="15"/>
  <c r="U459" i="15"/>
  <c r="U460" i="15"/>
  <c r="U461" i="15"/>
  <c r="U462" i="15"/>
  <c r="U463" i="15"/>
  <c r="U464" i="15"/>
  <c r="U465" i="15"/>
  <c r="U466" i="15"/>
  <c r="U467" i="15"/>
  <c r="U468" i="15"/>
  <c r="U469" i="15"/>
  <c r="U470" i="15"/>
  <c r="U471" i="15"/>
  <c r="U472" i="15"/>
  <c r="U473" i="15"/>
  <c r="U474" i="15"/>
  <c r="U475" i="15"/>
  <c r="U476" i="15"/>
  <c r="U477" i="15"/>
  <c r="U478" i="15"/>
  <c r="U479" i="15"/>
  <c r="U480" i="15"/>
  <c r="U481" i="15"/>
  <c r="U482" i="15"/>
  <c r="U483" i="15"/>
  <c r="U484" i="15"/>
  <c r="U485" i="15"/>
  <c r="U486" i="15"/>
  <c r="U487" i="15"/>
  <c r="U488" i="15"/>
  <c r="U489" i="15"/>
  <c r="U490" i="15"/>
  <c r="U491" i="15"/>
  <c r="U492" i="15"/>
  <c r="U493" i="15"/>
  <c r="U494" i="15"/>
  <c r="U495" i="15"/>
  <c r="U496" i="15"/>
  <c r="U497" i="15"/>
  <c r="U498" i="15"/>
  <c r="U499" i="15"/>
  <c r="U500" i="15"/>
  <c r="U501" i="15"/>
  <c r="U2" i="15"/>
  <c r="Z3" i="15" a="1"/>
  <c r="Z3" i="15" s="1"/>
  <c r="Z4" i="15" a="1"/>
  <c r="Z4" i="15" s="1"/>
  <c r="Z5" i="15" a="1"/>
  <c r="Z5" i="15" s="1"/>
  <c r="Z6" i="15" a="1"/>
  <c r="Z6" i="15" s="1"/>
  <c r="Z7" i="15" a="1"/>
  <c r="Z7" i="15" s="1"/>
  <c r="Z8" i="15" a="1"/>
  <c r="Z8" i="15"/>
  <c r="Z9" i="15" a="1"/>
  <c r="Z9" i="15" s="1"/>
  <c r="Z10" i="15" a="1"/>
  <c r="Z10" i="15"/>
  <c r="Z11" i="15" a="1"/>
  <c r="Z11" i="15" s="1"/>
  <c r="Z12" i="15" a="1"/>
  <c r="Z12" i="15" s="1"/>
  <c r="Z13" i="15" a="1"/>
  <c r="Z13" i="15"/>
  <c r="Z14" i="15" a="1"/>
  <c r="Z14" i="15" s="1"/>
  <c r="Z15" i="15" a="1"/>
  <c r="Z15" i="15" s="1"/>
  <c r="Z16" i="15" a="1"/>
  <c r="Z16" i="15"/>
  <c r="Z17" i="15" a="1"/>
  <c r="Z17" i="15" s="1"/>
  <c r="Z18" i="15" a="1"/>
  <c r="Z18" i="15" s="1"/>
  <c r="Z19" i="15" a="1"/>
  <c r="Z19" i="15" s="1"/>
  <c r="Z20" i="15" a="1"/>
  <c r="Z20" i="15" s="1"/>
  <c r="Z21" i="15" a="1"/>
  <c r="Z21" i="15" s="1"/>
  <c r="Z22" i="15" a="1"/>
  <c r="Z22" i="15" s="1"/>
  <c r="Z23" i="15" a="1"/>
  <c r="Z23" i="15" s="1"/>
  <c r="Z24" i="15" a="1"/>
  <c r="Z24" i="15" s="1"/>
  <c r="Z25" i="15" a="1"/>
  <c r="Z25" i="15" s="1"/>
  <c r="Z26" i="15" a="1"/>
  <c r="Z26" i="15" s="1"/>
  <c r="Z27" i="15" a="1"/>
  <c r="Z27" i="15" s="1"/>
  <c r="Z28" i="15" a="1"/>
  <c r="Z28" i="15" s="1"/>
  <c r="Z29" i="15" a="1"/>
  <c r="Z29" i="15" s="1"/>
  <c r="Z30" i="15" a="1"/>
  <c r="Z30" i="15" s="1"/>
  <c r="Z31" i="15" a="1"/>
  <c r="Z31" i="15"/>
  <c r="Z32" i="15" a="1"/>
  <c r="Z32" i="15" s="1"/>
  <c r="Z33" i="15" a="1"/>
  <c r="Z33" i="15" s="1"/>
  <c r="Z34" i="15" a="1"/>
  <c r="Z34" i="15" s="1"/>
  <c r="Z35" i="15" a="1"/>
  <c r="Z35" i="15" s="1"/>
  <c r="Z36" i="15" a="1"/>
  <c r="Z36" i="15" s="1"/>
  <c r="Z37" i="15" a="1"/>
  <c r="Z37" i="15" s="1"/>
  <c r="Z38" i="15" a="1"/>
  <c r="Z38" i="15" s="1"/>
  <c r="Z39" i="15" a="1"/>
  <c r="Z39" i="15" s="1"/>
  <c r="Z40" i="15" a="1"/>
  <c r="Z40" i="15" s="1"/>
  <c r="Z41" i="15" a="1"/>
  <c r="Z41" i="15" s="1"/>
  <c r="Z42" i="15" a="1"/>
  <c r="Z42" i="15" s="1"/>
  <c r="Z43" i="15" a="1"/>
  <c r="Z43" i="15" s="1"/>
  <c r="Z44" i="15" a="1"/>
  <c r="Z44" i="15"/>
  <c r="Z45" i="15" a="1"/>
  <c r="Z45" i="15" s="1"/>
  <c r="Z46" i="15" a="1"/>
  <c r="Z46" i="15" s="1"/>
  <c r="Z47" i="15" a="1"/>
  <c r="Z47" i="15" s="1"/>
  <c r="Z48" i="15" a="1"/>
  <c r="Z48" i="15" s="1"/>
  <c r="Z49" i="15" a="1"/>
  <c r="Z49" i="15" s="1"/>
  <c r="Z50" i="15" a="1"/>
  <c r="Z50" i="15" s="1"/>
  <c r="Z51" i="15" a="1"/>
  <c r="Z51" i="15" s="1"/>
  <c r="Z52" i="15" a="1"/>
  <c r="Z52" i="15" s="1"/>
  <c r="Z53" i="15" a="1"/>
  <c r="Z53" i="15"/>
  <c r="Z54" i="15" a="1"/>
  <c r="Z54" i="15" s="1"/>
  <c r="Z55" i="15" a="1"/>
  <c r="Z55" i="15" s="1"/>
  <c r="Z56" i="15" a="1"/>
  <c r="Z56" i="15" s="1"/>
  <c r="Z57" i="15" a="1"/>
  <c r="Z57" i="15" s="1"/>
  <c r="Z58" i="15" a="1"/>
  <c r="Z58" i="15" s="1"/>
  <c r="Z59" i="15" a="1"/>
  <c r="Z59" i="15" s="1"/>
  <c r="Z60" i="15" a="1"/>
  <c r="Z60" i="15" s="1"/>
  <c r="Z61" i="15" a="1"/>
  <c r="Z61" i="15" s="1"/>
  <c r="Z62" i="15" a="1"/>
  <c r="Z62" i="15"/>
  <c r="Z63" i="15" a="1"/>
  <c r="Z63" i="15" s="1"/>
  <c r="Z64" i="15" a="1"/>
  <c r="Z64" i="15"/>
  <c r="Z65" i="15" a="1"/>
  <c r="Z65" i="15" s="1"/>
  <c r="Z66" i="15" a="1"/>
  <c r="Z66" i="15" s="1"/>
  <c r="Z67" i="15" a="1"/>
  <c r="Z67" i="15" s="1"/>
  <c r="Z68" i="15" a="1"/>
  <c r="Z68" i="15" s="1"/>
  <c r="Z69" i="15" a="1"/>
  <c r="Z69" i="15" s="1"/>
  <c r="Z70" i="15" a="1"/>
  <c r="Z70" i="15" s="1"/>
  <c r="Z71" i="15" a="1"/>
  <c r="Z71" i="15" s="1"/>
  <c r="Z72" i="15" a="1"/>
  <c r="Z72" i="15" s="1"/>
  <c r="Z73" i="15" a="1"/>
  <c r="Z73" i="15" s="1"/>
  <c r="Z74" i="15" a="1"/>
  <c r="Z74" i="15" s="1"/>
  <c r="Z75" i="15" a="1"/>
  <c r="Z75" i="15" s="1"/>
  <c r="Z76" i="15" a="1"/>
  <c r="Z76" i="15" s="1"/>
  <c r="Z77" i="15" a="1"/>
  <c r="Z77" i="15" s="1"/>
  <c r="Z78" i="15" a="1"/>
  <c r="Z78" i="15" s="1"/>
  <c r="Z79" i="15" a="1"/>
  <c r="Z79" i="15" s="1"/>
  <c r="Z80" i="15" a="1"/>
  <c r="Z80" i="15" s="1"/>
  <c r="Z81" i="15" a="1"/>
  <c r="Z81" i="15" s="1"/>
  <c r="Z82" i="15" a="1"/>
  <c r="Z82" i="15" s="1"/>
  <c r="Z83" i="15" a="1"/>
  <c r="Z83" i="15" s="1"/>
  <c r="Z84" i="15" a="1"/>
  <c r="Z84" i="15" s="1"/>
  <c r="Z85" i="15" a="1"/>
  <c r="Z85" i="15" s="1"/>
  <c r="Z86" i="15" a="1"/>
  <c r="Z86" i="15" s="1"/>
  <c r="Z87" i="15" a="1"/>
  <c r="Z87" i="15" s="1"/>
  <c r="Z88" i="15" a="1"/>
  <c r="Z88" i="15" s="1"/>
  <c r="Z89" i="15" a="1"/>
  <c r="Z89" i="15" s="1"/>
  <c r="Z90" i="15" a="1"/>
  <c r="Z90" i="15" s="1"/>
  <c r="Z91" i="15" a="1"/>
  <c r="Z91" i="15" s="1"/>
  <c r="Z92" i="15" a="1"/>
  <c r="Z92" i="15" s="1"/>
  <c r="Z93" i="15" a="1"/>
  <c r="Z93" i="15" s="1"/>
  <c r="Z94" i="15" a="1"/>
  <c r="Z94" i="15" s="1"/>
  <c r="Z95" i="15" a="1"/>
  <c r="Z95" i="15" s="1"/>
  <c r="Z96" i="15" a="1"/>
  <c r="Z96" i="15" s="1"/>
  <c r="Z97" i="15" a="1"/>
  <c r="Z97" i="15" s="1"/>
  <c r="Z98" i="15" a="1"/>
  <c r="Z98" i="15" s="1"/>
  <c r="Z99" i="15" a="1"/>
  <c r="Z99" i="15" s="1"/>
  <c r="Z100" i="15" a="1"/>
  <c r="Z100" i="15" s="1"/>
  <c r="Z101" i="15" a="1"/>
  <c r="Z101" i="15" s="1"/>
  <c r="Z102" i="15" a="1"/>
  <c r="Z102" i="15" s="1"/>
  <c r="Z103" i="15" a="1"/>
  <c r="Z103" i="15" s="1"/>
  <c r="Z104" i="15" a="1"/>
  <c r="Z104" i="15" s="1"/>
  <c r="Z105" i="15" a="1"/>
  <c r="Z105" i="15" s="1"/>
  <c r="Z106" i="15" a="1"/>
  <c r="Z106" i="15" s="1"/>
  <c r="Z107" i="15" a="1"/>
  <c r="Z107" i="15" s="1"/>
  <c r="Z108" i="15" a="1"/>
  <c r="Z108" i="15" s="1"/>
  <c r="Z109" i="15" a="1"/>
  <c r="Z109" i="15" s="1"/>
  <c r="Z110" i="15" a="1"/>
  <c r="Z110" i="15" s="1"/>
  <c r="Z111" i="15" a="1"/>
  <c r="Z111" i="15" s="1"/>
  <c r="Z112" i="15" a="1"/>
  <c r="Z112" i="15" s="1"/>
  <c r="Z113" i="15" a="1"/>
  <c r="Z113" i="15" s="1"/>
  <c r="Z114" i="15" a="1"/>
  <c r="Z114" i="15" s="1"/>
  <c r="Z115" i="15" a="1"/>
  <c r="Z115" i="15" s="1"/>
  <c r="Z116" i="15" a="1"/>
  <c r="Z116" i="15" s="1"/>
  <c r="Z117" i="15" a="1"/>
  <c r="Z117" i="15" s="1"/>
  <c r="Z118" i="15" a="1"/>
  <c r="Z118" i="15" s="1"/>
  <c r="Z119" i="15" a="1"/>
  <c r="Z119" i="15" s="1"/>
  <c r="Z120" i="15" a="1"/>
  <c r="Z120" i="15" s="1"/>
  <c r="Z121" i="15" a="1"/>
  <c r="Z121" i="15" s="1"/>
  <c r="Z122" i="15" a="1"/>
  <c r="Z122" i="15" s="1"/>
  <c r="Z123" i="15" a="1"/>
  <c r="Z123" i="15" s="1"/>
  <c r="Z124" i="15" a="1"/>
  <c r="Z124" i="15" s="1"/>
  <c r="Z125" i="15" a="1"/>
  <c r="Z125" i="15" s="1"/>
  <c r="Z126" i="15" a="1"/>
  <c r="Z126" i="15" s="1"/>
  <c r="Z127" i="15" a="1"/>
  <c r="Z127" i="15" s="1"/>
  <c r="Z128" i="15" a="1"/>
  <c r="Z128" i="15" s="1"/>
  <c r="Z129" i="15" a="1"/>
  <c r="Z129" i="15" s="1"/>
  <c r="Z130" i="15" a="1"/>
  <c r="Z130" i="15" s="1"/>
  <c r="Z131" i="15" a="1"/>
  <c r="Z131" i="15" s="1"/>
  <c r="Z132" i="15" a="1"/>
  <c r="Z132" i="15" s="1"/>
  <c r="Z133" i="15" a="1"/>
  <c r="Z133" i="15" s="1"/>
  <c r="Z134" i="15" a="1"/>
  <c r="Z134" i="15" s="1"/>
  <c r="Z135" i="15" a="1"/>
  <c r="Z135" i="15" s="1"/>
  <c r="Z136" i="15" a="1"/>
  <c r="Z136" i="15" s="1"/>
  <c r="Z137" i="15" a="1"/>
  <c r="Z137" i="15" s="1"/>
  <c r="Z138" i="15" a="1"/>
  <c r="Z138" i="15" s="1"/>
  <c r="Z139" i="15" a="1"/>
  <c r="Z139" i="15" s="1"/>
  <c r="Z140" i="15" a="1"/>
  <c r="Z140" i="15" s="1"/>
  <c r="Z141" i="15" a="1"/>
  <c r="Z141" i="15" s="1"/>
  <c r="Z142" i="15" a="1"/>
  <c r="Z142" i="15" s="1"/>
  <c r="Z143" i="15" a="1"/>
  <c r="Z143" i="15" s="1"/>
  <c r="Z144" i="15" a="1"/>
  <c r="Z144" i="15" s="1"/>
  <c r="Z145" i="15" a="1"/>
  <c r="Z145" i="15" s="1"/>
  <c r="Z146" i="15" a="1"/>
  <c r="Z146" i="15" s="1"/>
  <c r="Z147" i="15" a="1"/>
  <c r="Z147" i="15" s="1"/>
  <c r="Z148" i="15" a="1"/>
  <c r="Z148" i="15" s="1"/>
  <c r="Z149" i="15" a="1"/>
  <c r="Z149" i="15" s="1"/>
  <c r="Z150" i="15" a="1"/>
  <c r="Z150" i="15" s="1"/>
  <c r="Z151" i="15" a="1"/>
  <c r="Z151" i="15" s="1"/>
  <c r="Z152" i="15" a="1"/>
  <c r="Z152" i="15" s="1"/>
  <c r="Z153" i="15" a="1"/>
  <c r="Z153" i="15" s="1"/>
  <c r="Z154" i="15" a="1"/>
  <c r="Z154" i="15" s="1"/>
  <c r="Z155" i="15" a="1"/>
  <c r="Z155" i="15" s="1"/>
  <c r="Z156" i="15" a="1"/>
  <c r="Z156" i="15" s="1"/>
  <c r="Z157" i="15" a="1"/>
  <c r="Z157" i="15" s="1"/>
  <c r="Z158" i="15" a="1"/>
  <c r="Z158" i="15" s="1"/>
  <c r="Z159" i="15" a="1"/>
  <c r="Z159" i="15" s="1"/>
  <c r="Z160" i="15" a="1"/>
  <c r="Z160" i="15" s="1"/>
  <c r="Z161" i="15" a="1"/>
  <c r="Z161" i="15" s="1"/>
  <c r="Z162" i="15" a="1"/>
  <c r="Z162" i="15" s="1"/>
  <c r="Z163" i="15" a="1"/>
  <c r="Z163" i="15" s="1"/>
  <c r="Z164" i="15" a="1"/>
  <c r="Z164" i="15" s="1"/>
  <c r="Z165" i="15" a="1"/>
  <c r="Z165" i="15" s="1"/>
  <c r="Z166" i="15" a="1"/>
  <c r="Z166" i="15" s="1"/>
  <c r="Z167" i="15" a="1"/>
  <c r="Z167" i="15" s="1"/>
  <c r="Z168" i="15" a="1"/>
  <c r="Z168" i="15" s="1"/>
  <c r="Z169" i="15" a="1"/>
  <c r="Z169" i="15" s="1"/>
  <c r="Z170" i="15" a="1"/>
  <c r="Z170" i="15" s="1"/>
  <c r="Z171" i="15" a="1"/>
  <c r="Z171" i="15" s="1"/>
  <c r="Z172" i="15" a="1"/>
  <c r="Z172" i="15" s="1"/>
  <c r="Z173" i="15" a="1"/>
  <c r="Z173" i="15" s="1"/>
  <c r="Z174" i="15" a="1"/>
  <c r="Z174" i="15" s="1"/>
  <c r="Z175" i="15" a="1"/>
  <c r="Z175" i="15" s="1"/>
  <c r="Z176" i="15" a="1"/>
  <c r="Z176" i="15" s="1"/>
  <c r="Z177" i="15" a="1"/>
  <c r="Z177" i="15" s="1"/>
  <c r="Z178" i="15" a="1"/>
  <c r="Z178" i="15" s="1"/>
  <c r="Z179" i="15" a="1"/>
  <c r="Z179" i="15" s="1"/>
  <c r="Z180" i="15" a="1"/>
  <c r="Z180" i="15" s="1"/>
  <c r="Z181" i="15" a="1"/>
  <c r="Z181" i="15" s="1"/>
  <c r="Z182" i="15" a="1"/>
  <c r="Z182" i="15" s="1"/>
  <c r="Z183" i="15" a="1"/>
  <c r="Z183" i="15" s="1"/>
  <c r="Z184" i="15" a="1"/>
  <c r="Z184" i="15" s="1"/>
  <c r="Z185" i="15" a="1"/>
  <c r="Z185" i="15" s="1"/>
  <c r="Z186" i="15" a="1"/>
  <c r="Z186" i="15" s="1"/>
  <c r="Z187" i="15" a="1"/>
  <c r="Z187" i="15" s="1"/>
  <c r="Z188" i="15" a="1"/>
  <c r="Z188" i="15" s="1"/>
  <c r="Z189" i="15" a="1"/>
  <c r="Z189" i="15" s="1"/>
  <c r="Z190" i="15" a="1"/>
  <c r="Z190" i="15" s="1"/>
  <c r="Z191" i="15" a="1"/>
  <c r="Z191" i="15" s="1"/>
  <c r="Z192" i="15" a="1"/>
  <c r="Z192" i="15" s="1"/>
  <c r="Z193" i="15" a="1"/>
  <c r="Z193" i="15" s="1"/>
  <c r="Z194" i="15" a="1"/>
  <c r="Z194" i="15" s="1"/>
  <c r="Z195" i="15" a="1"/>
  <c r="Z195" i="15" s="1"/>
  <c r="Z196" i="15" a="1"/>
  <c r="Z196" i="15" s="1"/>
  <c r="Z197" i="15" a="1"/>
  <c r="Z197" i="15" s="1"/>
  <c r="Z198" i="15" a="1"/>
  <c r="Z198" i="15" s="1"/>
  <c r="Z199" i="15" a="1"/>
  <c r="Z199" i="15" s="1"/>
  <c r="Z200" i="15" a="1"/>
  <c r="Z200" i="15" s="1"/>
  <c r="Z201" i="15" a="1"/>
  <c r="Z201" i="15" s="1"/>
  <c r="Z202" i="15" a="1"/>
  <c r="Z202" i="15" s="1"/>
  <c r="Z203" i="15" a="1"/>
  <c r="Z203" i="15" s="1"/>
  <c r="Z204" i="15" a="1"/>
  <c r="Z204" i="15"/>
  <c r="Z205" i="15" a="1"/>
  <c r="Z205" i="15"/>
  <c r="Z206" i="15" a="1"/>
  <c r="Z206" i="15"/>
  <c r="Z207" i="15" a="1"/>
  <c r="Z207" i="15"/>
  <c r="Z208" i="15" a="1"/>
  <c r="Z208" i="15"/>
  <c r="Z209" i="15" a="1"/>
  <c r="Z209" i="15"/>
  <c r="Z210" i="15" a="1"/>
  <c r="Z210" i="15"/>
  <c r="Z211" i="15" a="1"/>
  <c r="Z211" i="15"/>
  <c r="Z212" i="15" a="1"/>
  <c r="Z212" i="15"/>
  <c r="Z213" i="15" a="1"/>
  <c r="Z213" i="15"/>
  <c r="Z214" i="15" a="1"/>
  <c r="Z214" i="15"/>
  <c r="Z215" i="15" a="1"/>
  <c r="Z215" i="15"/>
  <c r="Z216" i="15" a="1"/>
  <c r="Z216" i="15"/>
  <c r="Z217" i="15" a="1"/>
  <c r="Z217" i="15"/>
  <c r="Z218" i="15" a="1"/>
  <c r="Z218" i="15"/>
  <c r="Z219" i="15" a="1"/>
  <c r="Z219" i="15"/>
  <c r="Z220" i="15" a="1"/>
  <c r="Z220" i="15"/>
  <c r="Z221" i="15" a="1"/>
  <c r="Z221" i="15"/>
  <c r="Z222" i="15" a="1"/>
  <c r="Z222" i="15"/>
  <c r="Z223" i="15" a="1"/>
  <c r="Z223" i="15"/>
  <c r="Z224" i="15" a="1"/>
  <c r="Z224" i="15"/>
  <c r="Z225" i="15" a="1"/>
  <c r="Z225" i="15"/>
  <c r="Z226" i="15" a="1"/>
  <c r="Z226" i="15"/>
  <c r="Z227" i="15" a="1"/>
  <c r="Z227" i="15"/>
  <c r="Z228" i="15" a="1"/>
  <c r="Z228" i="15"/>
  <c r="Z229" i="15" a="1"/>
  <c r="Z229" i="15"/>
  <c r="Z230" i="15" a="1"/>
  <c r="Z230" i="15"/>
  <c r="Z231" i="15" a="1"/>
  <c r="Z231" i="15"/>
  <c r="Z232" i="15" a="1"/>
  <c r="Z232" i="15"/>
  <c r="Z233" i="15" a="1"/>
  <c r="Z233" i="15"/>
  <c r="Z234" i="15" a="1"/>
  <c r="Z234" i="15"/>
  <c r="Z235" i="15" a="1"/>
  <c r="Z235" i="15"/>
  <c r="Z236" i="15" a="1"/>
  <c r="Z236" i="15"/>
  <c r="Z237" i="15" a="1"/>
  <c r="Z237" i="15"/>
  <c r="Z238" i="15" a="1"/>
  <c r="Z238" i="15"/>
  <c r="Z239" i="15" a="1"/>
  <c r="Z239" i="15"/>
  <c r="Z240" i="15" a="1"/>
  <c r="Z240" i="15"/>
  <c r="Z241" i="15" a="1"/>
  <c r="Z241" i="15"/>
  <c r="Z242" i="15" a="1"/>
  <c r="Z242" i="15"/>
  <c r="Z243" i="15" a="1"/>
  <c r="Z243" i="15"/>
  <c r="Z244" i="15" a="1"/>
  <c r="Z244" i="15"/>
  <c r="Z245" i="15" a="1"/>
  <c r="Z245" i="15" s="1"/>
  <c r="Z246" i="15" a="1"/>
  <c r="Z246" i="15" s="1"/>
  <c r="Z247" i="15" a="1"/>
  <c r="Z247" i="15" s="1"/>
  <c r="Z248" i="15" a="1"/>
  <c r="Z248" i="15" s="1"/>
  <c r="Z249" i="15" a="1"/>
  <c r="Z249" i="15" s="1"/>
  <c r="Z250" i="15" a="1"/>
  <c r="Z250" i="15" s="1"/>
  <c r="Z251" i="15" a="1"/>
  <c r="Z251" i="15" s="1"/>
  <c r="Z252" i="15" a="1"/>
  <c r="Z252" i="15" s="1"/>
  <c r="Z253" i="15" a="1"/>
  <c r="Z253" i="15" s="1"/>
  <c r="Z254" i="15" a="1"/>
  <c r="Z254" i="15" s="1"/>
  <c r="Z255" i="15" a="1"/>
  <c r="Z255" i="15" s="1"/>
  <c r="Z256" i="15" a="1"/>
  <c r="Z256" i="15" s="1"/>
  <c r="Z257" i="15" a="1"/>
  <c r="Z257" i="15" s="1"/>
  <c r="Z258" i="15" a="1"/>
  <c r="Z258" i="15" s="1"/>
  <c r="Z259" i="15" a="1"/>
  <c r="Z259" i="15" s="1"/>
  <c r="Z260" i="15" a="1"/>
  <c r="Z260" i="15" s="1"/>
  <c r="Z261" i="15" a="1"/>
  <c r="Z261" i="15" s="1"/>
  <c r="Z262" i="15" a="1"/>
  <c r="Z262" i="15" s="1"/>
  <c r="Z263" i="15" a="1"/>
  <c r="Z263" i="15" s="1"/>
  <c r="Z264" i="15" a="1"/>
  <c r="Z264" i="15" s="1"/>
  <c r="Z265" i="15" a="1"/>
  <c r="Z265" i="15" s="1"/>
  <c r="Z266" i="15" a="1"/>
  <c r="Z266" i="15" s="1"/>
  <c r="Z267" i="15" a="1"/>
  <c r="Z267" i="15" s="1"/>
  <c r="Z268" i="15" a="1"/>
  <c r="Z268" i="15" s="1"/>
  <c r="Z269" i="15" a="1"/>
  <c r="Z269" i="15" s="1"/>
  <c r="Z270" i="15" a="1"/>
  <c r="Z270" i="15" s="1"/>
  <c r="Z271" i="15" a="1"/>
  <c r="Z271" i="15" s="1"/>
  <c r="Z272" i="15" a="1"/>
  <c r="Z272" i="15" s="1"/>
  <c r="Z273" i="15" a="1"/>
  <c r="Z273" i="15" s="1"/>
  <c r="Z274" i="15" a="1"/>
  <c r="Z274" i="15" s="1"/>
  <c r="Z275" i="15" a="1"/>
  <c r="Z275" i="15" s="1"/>
  <c r="Z276" i="15" a="1"/>
  <c r="Z276" i="15" s="1"/>
  <c r="Z277" i="15" a="1"/>
  <c r="Z277" i="15" s="1"/>
  <c r="Z278" i="15" a="1"/>
  <c r="Z278" i="15" s="1"/>
  <c r="Z279" i="15" a="1"/>
  <c r="Z279" i="15" s="1"/>
  <c r="Z280" i="15" a="1"/>
  <c r="Z280" i="15" s="1"/>
  <c r="Z281" i="15" a="1"/>
  <c r="Z281" i="15" s="1"/>
  <c r="Z282" i="15" a="1"/>
  <c r="Z282" i="15" s="1"/>
  <c r="Z283" i="15" a="1"/>
  <c r="Z283" i="15" s="1"/>
  <c r="Z284" i="15" a="1"/>
  <c r="Z284" i="15" s="1"/>
  <c r="Z285" i="15" a="1"/>
  <c r="Z285" i="15" s="1"/>
  <c r="Z286" i="15" a="1"/>
  <c r="Z286" i="15" s="1"/>
  <c r="Z287" i="15" a="1"/>
  <c r="Z287" i="15" s="1"/>
  <c r="Z288" i="15" a="1"/>
  <c r="Z288" i="15" s="1"/>
  <c r="Z289" i="15" a="1"/>
  <c r="Z289" i="15" s="1"/>
  <c r="Z290" i="15" a="1"/>
  <c r="Z290" i="15" s="1"/>
  <c r="Z291" i="15" a="1"/>
  <c r="Z291" i="15" s="1"/>
  <c r="Z292" i="15" a="1"/>
  <c r="Z292" i="15" s="1"/>
  <c r="Z293" i="15" a="1"/>
  <c r="Z293" i="15" s="1"/>
  <c r="Z294" i="15" a="1"/>
  <c r="Z294" i="15" s="1"/>
  <c r="Z295" i="15" a="1"/>
  <c r="Z295" i="15" s="1"/>
  <c r="Z296" i="15" a="1"/>
  <c r="Z296" i="15" s="1"/>
  <c r="Z297" i="15" a="1"/>
  <c r="Z297" i="15" s="1"/>
  <c r="Z298" i="15" a="1"/>
  <c r="Z298" i="15" s="1"/>
  <c r="Z299" i="15" a="1"/>
  <c r="Z299" i="15" s="1"/>
  <c r="Z300" i="15" a="1"/>
  <c r="Z300" i="15" s="1"/>
  <c r="Z301" i="15" a="1"/>
  <c r="Z301" i="15" s="1"/>
  <c r="Z302" i="15" a="1"/>
  <c r="Z302" i="15" s="1"/>
  <c r="Z303" i="15" a="1"/>
  <c r="Z303" i="15" s="1"/>
  <c r="Z304" i="15" a="1"/>
  <c r="Z304" i="15" s="1"/>
  <c r="Z305" i="15" a="1"/>
  <c r="Z305" i="15" s="1"/>
  <c r="Z306" i="15" a="1"/>
  <c r="Z306" i="15" s="1"/>
  <c r="Z307" i="15" a="1"/>
  <c r="Z307" i="15" s="1"/>
  <c r="Z308" i="15" a="1"/>
  <c r="Z308" i="15" s="1"/>
  <c r="Z309" i="15" a="1"/>
  <c r="Z309" i="15" s="1"/>
  <c r="Z310" i="15" a="1"/>
  <c r="Z310" i="15" s="1"/>
  <c r="Z311" i="15" a="1"/>
  <c r="Z311" i="15" s="1"/>
  <c r="Z312" i="15" a="1"/>
  <c r="Z312" i="15" s="1"/>
  <c r="Z313" i="15" a="1"/>
  <c r="Z313" i="15" s="1"/>
  <c r="Z314" i="15" a="1"/>
  <c r="Z314" i="15" s="1"/>
  <c r="Z315" i="15" a="1"/>
  <c r="Z315" i="15" s="1"/>
  <c r="Z316" i="15" a="1"/>
  <c r="Z316" i="15" s="1"/>
  <c r="Z317" i="15" a="1"/>
  <c r="Z317" i="15" s="1"/>
  <c r="Z318" i="15" a="1"/>
  <c r="Z318" i="15" s="1"/>
  <c r="Z319" i="15" a="1"/>
  <c r="Z319" i="15" s="1"/>
  <c r="Z320" i="15" a="1"/>
  <c r="Z320" i="15" s="1"/>
  <c r="Z321" i="15" a="1"/>
  <c r="Z321" i="15" s="1"/>
  <c r="Z322" i="15" a="1"/>
  <c r="Z322" i="15" s="1"/>
  <c r="Z323" i="15" a="1"/>
  <c r="Z323" i="15" s="1"/>
  <c r="Z324" i="15" a="1"/>
  <c r="Z324" i="15" s="1"/>
  <c r="Z325" i="15" a="1"/>
  <c r="Z325" i="15" s="1"/>
  <c r="Z326" i="15" a="1"/>
  <c r="Z326" i="15" s="1"/>
  <c r="Z327" i="15" a="1"/>
  <c r="Z327" i="15" s="1"/>
  <c r="Z328" i="15" a="1"/>
  <c r="Z328" i="15" s="1"/>
  <c r="Z329" i="15" a="1"/>
  <c r="Z329" i="15" s="1"/>
  <c r="Z330" i="15" a="1"/>
  <c r="Z330" i="15" s="1"/>
  <c r="Z331" i="15" a="1"/>
  <c r="Z331" i="15" s="1"/>
  <c r="Z332" i="15" a="1"/>
  <c r="Z332" i="15" s="1"/>
  <c r="Z333" i="15" a="1"/>
  <c r="Z333" i="15" s="1"/>
  <c r="Z334" i="15" a="1"/>
  <c r="Z334" i="15" s="1"/>
  <c r="Z335" i="15" a="1"/>
  <c r="Z335" i="15" s="1"/>
  <c r="Z336" i="15" a="1"/>
  <c r="Z336" i="15" s="1"/>
  <c r="Z337" i="15" a="1"/>
  <c r="Z337" i="15" s="1"/>
  <c r="Z338" i="15" a="1"/>
  <c r="Z338" i="15" s="1"/>
  <c r="Z339" i="15" a="1"/>
  <c r="Z339" i="15" s="1"/>
  <c r="Z340" i="15" a="1"/>
  <c r="Z340" i="15" s="1"/>
  <c r="Z341" i="15" a="1"/>
  <c r="Z341" i="15" s="1"/>
  <c r="Z342" i="15" a="1"/>
  <c r="Z342" i="15" s="1"/>
  <c r="Z343" i="15" a="1"/>
  <c r="Z343" i="15" s="1"/>
  <c r="Z344" i="15" a="1"/>
  <c r="Z344" i="15" s="1"/>
  <c r="Z345" i="15" a="1"/>
  <c r="Z345" i="15" s="1"/>
  <c r="Z346" i="15" a="1"/>
  <c r="Z346" i="15" s="1"/>
  <c r="Z347" i="15" a="1"/>
  <c r="Z347" i="15" s="1"/>
  <c r="Z348" i="15" a="1"/>
  <c r="Z348" i="15" s="1"/>
  <c r="Z349" i="15" a="1"/>
  <c r="Z349" i="15" s="1"/>
  <c r="Z350" i="15" a="1"/>
  <c r="Z350" i="15" s="1"/>
  <c r="Z351" i="15" a="1"/>
  <c r="Z351" i="15" s="1"/>
  <c r="Z352" i="15" a="1"/>
  <c r="Z352" i="15" s="1"/>
  <c r="Z353" i="15" a="1"/>
  <c r="Z353" i="15" s="1"/>
  <c r="Z354" i="15" a="1"/>
  <c r="Z354" i="15" s="1"/>
  <c r="Z355" i="15" a="1"/>
  <c r="Z355" i="15" s="1"/>
  <c r="Z356" i="15" a="1"/>
  <c r="Z356" i="15" s="1"/>
  <c r="Z357" i="15" a="1"/>
  <c r="Z357" i="15" s="1"/>
  <c r="Z358" i="15" a="1"/>
  <c r="Z358" i="15" s="1"/>
  <c r="Z359" i="15" a="1"/>
  <c r="Z359" i="15" s="1"/>
  <c r="Z360" i="15" a="1"/>
  <c r="Z360" i="15" s="1"/>
  <c r="Z361" i="15" a="1"/>
  <c r="Z361" i="15" s="1"/>
  <c r="Z362" i="15" a="1"/>
  <c r="Z362" i="15" s="1"/>
  <c r="Z363" i="15" a="1"/>
  <c r="Z363" i="15" s="1"/>
  <c r="Z364" i="15" a="1"/>
  <c r="Z364" i="15" s="1"/>
  <c r="Z365" i="15" a="1"/>
  <c r="Z365" i="15" s="1"/>
  <c r="Z366" i="15" a="1"/>
  <c r="Z366" i="15" s="1"/>
  <c r="Z367" i="15" a="1"/>
  <c r="Z367" i="15" s="1"/>
  <c r="Z368" i="15" a="1"/>
  <c r="Z368" i="15" s="1"/>
  <c r="Z369" i="15" a="1"/>
  <c r="Z369" i="15" s="1"/>
  <c r="Z370" i="15" a="1"/>
  <c r="Z370" i="15" s="1"/>
  <c r="Z371" i="15" a="1"/>
  <c r="Z371" i="15" s="1"/>
  <c r="Z372" i="15" a="1"/>
  <c r="Z372" i="15" s="1"/>
  <c r="Z373" i="15" a="1"/>
  <c r="Z373" i="15" s="1"/>
  <c r="Z374" i="15" a="1"/>
  <c r="Z374" i="15" s="1"/>
  <c r="Z375" i="15" a="1"/>
  <c r="Z375" i="15" s="1"/>
  <c r="Z376" i="15" a="1"/>
  <c r="Z376" i="15" s="1"/>
  <c r="Z377" i="15" a="1"/>
  <c r="Z377" i="15" s="1"/>
  <c r="Z378" i="15" a="1"/>
  <c r="Z378" i="15" s="1"/>
  <c r="Z379" i="15" a="1"/>
  <c r="Z379" i="15" s="1"/>
  <c r="Z380" i="15" a="1"/>
  <c r="Z380" i="15" s="1"/>
  <c r="Z381" i="15" a="1"/>
  <c r="Z381" i="15" s="1"/>
  <c r="Z382" i="15" a="1"/>
  <c r="Z382" i="15" s="1"/>
  <c r="Z383" i="15" a="1"/>
  <c r="Z383" i="15" s="1"/>
  <c r="Z384" i="15" a="1"/>
  <c r="Z384" i="15" s="1"/>
  <c r="Z385" i="15" a="1"/>
  <c r="Z385" i="15" s="1"/>
  <c r="Z386" i="15" a="1"/>
  <c r="Z386" i="15" s="1"/>
  <c r="Z387" i="15" a="1"/>
  <c r="Z387" i="15" s="1"/>
  <c r="Z388" i="15" a="1"/>
  <c r="Z388" i="15" s="1"/>
  <c r="Z389" i="15" a="1"/>
  <c r="Z389" i="15" s="1"/>
  <c r="Z390" i="15" a="1"/>
  <c r="Z390" i="15" s="1"/>
  <c r="Z391" i="15" a="1"/>
  <c r="Z391" i="15" s="1"/>
  <c r="Z392" i="15" a="1"/>
  <c r="Z392" i="15" s="1"/>
  <c r="Z393" i="15" a="1"/>
  <c r="Z393" i="15" s="1"/>
  <c r="Z394" i="15" a="1"/>
  <c r="Z394" i="15" s="1"/>
  <c r="Z395" i="15" a="1"/>
  <c r="Z395" i="15" s="1"/>
  <c r="Z396" i="15" a="1"/>
  <c r="Z396" i="15" s="1"/>
  <c r="Z397" i="15" a="1"/>
  <c r="Z397" i="15" s="1"/>
  <c r="Z398" i="15" a="1"/>
  <c r="Z398" i="15" s="1"/>
  <c r="Z399" i="15" a="1"/>
  <c r="Z399" i="15" s="1"/>
  <c r="Z400" i="15" a="1"/>
  <c r="Z400" i="15" s="1"/>
  <c r="Z401" i="15" a="1"/>
  <c r="Z401" i="15" s="1"/>
  <c r="Z402" i="15" a="1"/>
  <c r="Z402" i="15" s="1"/>
  <c r="Z403" i="15" a="1"/>
  <c r="Z403" i="15" s="1"/>
  <c r="Z404" i="15" a="1"/>
  <c r="Z404" i="15" s="1"/>
  <c r="Z405" i="15" a="1"/>
  <c r="Z405" i="15"/>
  <c r="Z406" i="15" a="1"/>
  <c r="Z406" i="15"/>
  <c r="Z407" i="15" a="1"/>
  <c r="Z407" i="15"/>
  <c r="Z408" i="15" a="1"/>
  <c r="Z408" i="15"/>
  <c r="Z409" i="15" a="1"/>
  <c r="Z409" i="15"/>
  <c r="Z410" i="15" a="1"/>
  <c r="Z410" i="15"/>
  <c r="Z411" i="15" a="1"/>
  <c r="Z411" i="15"/>
  <c r="Z412" i="15" a="1"/>
  <c r="Z412" i="15"/>
  <c r="Z413" i="15" a="1"/>
  <c r="Z413" i="15"/>
  <c r="Z414" i="15" a="1"/>
  <c r="Z414" i="15"/>
  <c r="Z415" i="15" a="1"/>
  <c r="Z415" i="15"/>
  <c r="Z416" i="15" a="1"/>
  <c r="Z416" i="15"/>
  <c r="Z417" i="15" a="1"/>
  <c r="Z417" i="15"/>
  <c r="Z418" i="15" a="1"/>
  <c r="Z418" i="15"/>
  <c r="Z419" i="15" a="1"/>
  <c r="Z419" i="15"/>
  <c r="Z420" i="15" a="1"/>
  <c r="Z420" i="15"/>
  <c r="Z421" i="15" a="1"/>
  <c r="Z421" i="15"/>
  <c r="Z422" i="15" a="1"/>
  <c r="Z422" i="15"/>
  <c r="Z423" i="15" a="1"/>
  <c r="Z423" i="15"/>
  <c r="Z424" i="15" a="1"/>
  <c r="Z424" i="15"/>
  <c r="Z425" i="15" a="1"/>
  <c r="Z425" i="15"/>
  <c r="Z426" i="15" a="1"/>
  <c r="Z426" i="15"/>
  <c r="Z427" i="15" a="1"/>
  <c r="Z427" i="15"/>
  <c r="Z428" i="15" a="1"/>
  <c r="Z428" i="15"/>
  <c r="Z429" i="15" a="1"/>
  <c r="Z429" i="15"/>
  <c r="Z430" i="15" a="1"/>
  <c r="Z430" i="15"/>
  <c r="Z431" i="15" a="1"/>
  <c r="Z431" i="15"/>
  <c r="Z432" i="15" a="1"/>
  <c r="Z432" i="15"/>
  <c r="Z433" i="15" a="1"/>
  <c r="Z433" i="15"/>
  <c r="Z434" i="15" a="1"/>
  <c r="Z434" i="15"/>
  <c r="Z435" i="15" a="1"/>
  <c r="Z435" i="15"/>
  <c r="Z436" i="15" a="1"/>
  <c r="Z436" i="15"/>
  <c r="Z437" i="15" a="1"/>
  <c r="Z437" i="15"/>
  <c r="Z438" i="15" a="1"/>
  <c r="Z438" i="15"/>
  <c r="Z439" i="15" a="1"/>
  <c r="Z439" i="15"/>
  <c r="Z440" i="15" a="1"/>
  <c r="Z440" i="15"/>
  <c r="Z441" i="15" a="1"/>
  <c r="Z441" i="15"/>
  <c r="Z442" i="15" a="1"/>
  <c r="Z442" i="15"/>
  <c r="Z443" i="15" a="1"/>
  <c r="Z443" i="15"/>
  <c r="Z444" i="15" a="1"/>
  <c r="Z444" i="15"/>
  <c r="Z445" i="15" a="1"/>
  <c r="Z445" i="15"/>
  <c r="Z446" i="15" a="1"/>
  <c r="Z446" i="15"/>
  <c r="Z447" i="15" a="1"/>
  <c r="Z447" i="15"/>
  <c r="Z448" i="15" a="1"/>
  <c r="Z448" i="15"/>
  <c r="Z449" i="15" a="1"/>
  <c r="Z449" i="15"/>
  <c r="Z450" i="15" a="1"/>
  <c r="Z450" i="15"/>
  <c r="Z451" i="15" a="1"/>
  <c r="Z451" i="15"/>
  <c r="Z452" i="15" a="1"/>
  <c r="Z452" i="15"/>
  <c r="Z453" i="15" a="1"/>
  <c r="Z453" i="15"/>
  <c r="Z454" i="15" a="1"/>
  <c r="Z454" i="15"/>
  <c r="Z455" i="15" a="1"/>
  <c r="Z455" i="15"/>
  <c r="Z456" i="15" a="1"/>
  <c r="Z456" i="15"/>
  <c r="Z457" i="15" a="1"/>
  <c r="Z457" i="15"/>
  <c r="Z458" i="15" a="1"/>
  <c r="Z458" i="15"/>
  <c r="Z459" i="15" a="1"/>
  <c r="Z459" i="15"/>
  <c r="Z460" i="15" a="1"/>
  <c r="Z460" i="15"/>
  <c r="Z461" i="15" a="1"/>
  <c r="Z461" i="15"/>
  <c r="Z462" i="15" a="1"/>
  <c r="Z462" i="15"/>
  <c r="Z463" i="15" a="1"/>
  <c r="Z463" i="15"/>
  <c r="Z464" i="15" a="1"/>
  <c r="Z464" i="15"/>
  <c r="Z465" i="15" a="1"/>
  <c r="Z465" i="15"/>
  <c r="Z466" i="15" a="1"/>
  <c r="Z466" i="15"/>
  <c r="Z467" i="15" a="1"/>
  <c r="Z467" i="15"/>
  <c r="Z468" i="15" a="1"/>
  <c r="Z468" i="15"/>
  <c r="Z469" i="15" a="1"/>
  <c r="Z469" i="15"/>
  <c r="Z470" i="15" a="1"/>
  <c r="Z470" i="15"/>
  <c r="Z471" i="15" a="1"/>
  <c r="Z471" i="15"/>
  <c r="Z472" i="15" a="1"/>
  <c r="Z472" i="15"/>
  <c r="Z473" i="15" a="1"/>
  <c r="Z473" i="15"/>
  <c r="Z474" i="15" a="1"/>
  <c r="Z474" i="15"/>
  <c r="Z475" i="15" a="1"/>
  <c r="Z475" i="15"/>
  <c r="Z476" i="15" a="1"/>
  <c r="Z476" i="15"/>
  <c r="Z477" i="15" a="1"/>
  <c r="Z477" i="15"/>
  <c r="Z478" i="15" a="1"/>
  <c r="Z478" i="15"/>
  <c r="Z479" i="15" a="1"/>
  <c r="Z479" i="15"/>
  <c r="Z480" i="15" a="1"/>
  <c r="Z480" i="15"/>
  <c r="Z481" i="15" a="1"/>
  <c r="Z481" i="15"/>
  <c r="Z482" i="15" a="1"/>
  <c r="Z482" i="15"/>
  <c r="Z483" i="15" a="1"/>
  <c r="Z483" i="15"/>
  <c r="Z484" i="15" a="1"/>
  <c r="Z484" i="15"/>
  <c r="Z485" i="15" a="1"/>
  <c r="Z485" i="15"/>
  <c r="Z486" i="15" a="1"/>
  <c r="Z486" i="15"/>
  <c r="Z487" i="15" a="1"/>
  <c r="Z487" i="15"/>
  <c r="Z488" i="15" a="1"/>
  <c r="Z488" i="15"/>
  <c r="Z489" i="15" a="1"/>
  <c r="Z489" i="15"/>
  <c r="Z490" i="15" a="1"/>
  <c r="Z490" i="15"/>
  <c r="Z491" i="15" a="1"/>
  <c r="Z491" i="15"/>
  <c r="Z492" i="15" a="1"/>
  <c r="Z492" i="15"/>
  <c r="Z493" i="15" a="1"/>
  <c r="Z493" i="15"/>
  <c r="Z494" i="15" a="1"/>
  <c r="Z494" i="15"/>
  <c r="Z495" i="15" a="1"/>
  <c r="Z495" i="15"/>
  <c r="Z496" i="15" a="1"/>
  <c r="Z496" i="15"/>
  <c r="Z497" i="15" a="1"/>
  <c r="Z497" i="15"/>
  <c r="Z498" i="15" a="1"/>
  <c r="Z498" i="15"/>
  <c r="Z499" i="15" a="1"/>
  <c r="Z499" i="15"/>
  <c r="Z500" i="15" a="1"/>
  <c r="Z500" i="15"/>
  <c r="Z501" i="15" a="1"/>
  <c r="Z501" i="15"/>
  <c r="Z2" i="15" a="1"/>
  <c r="Z2" i="15" s="1"/>
  <c r="Y3" i="15"/>
  <c r="Y4" i="15"/>
  <c r="Y5" i="15"/>
  <c r="Y6" i="15"/>
  <c r="Y7" i="15"/>
  <c r="Y8" i="15"/>
  <c r="Y9" i="15"/>
  <c r="Y10" i="15"/>
  <c r="Y11" i="15"/>
  <c r="Y12" i="15"/>
  <c r="Y13" i="15"/>
  <c r="Y14" i="15"/>
  <c r="Y15" i="15"/>
  <c r="Y16" i="15"/>
  <c r="Y17" i="15"/>
  <c r="Y18" i="15"/>
  <c r="Y19" i="15"/>
  <c r="Y20" i="15"/>
  <c r="Y21" i="15"/>
  <c r="Y22" i="15"/>
  <c r="Y23" i="15"/>
  <c r="Y24" i="15"/>
  <c r="Y25" i="15"/>
  <c r="Y26" i="15"/>
  <c r="Y27" i="15"/>
  <c r="Y28" i="15"/>
  <c r="Y29" i="15"/>
  <c r="Y30" i="15"/>
  <c r="Y31" i="15"/>
  <c r="Y32" i="15"/>
  <c r="Y33" i="15"/>
  <c r="Y34" i="15"/>
  <c r="Y35" i="15"/>
  <c r="Y36" i="15"/>
  <c r="Y37" i="15"/>
  <c r="Y38" i="15"/>
  <c r="Y39" i="15"/>
  <c r="Y40" i="15"/>
  <c r="Y41" i="15"/>
  <c r="Y42" i="15"/>
  <c r="Y43" i="15"/>
  <c r="Y44" i="15"/>
  <c r="Y45" i="15"/>
  <c r="Y46" i="15"/>
  <c r="Y47" i="15"/>
  <c r="Y48" i="15"/>
  <c r="Y49" i="15"/>
  <c r="Y50" i="15"/>
  <c r="Y51" i="15"/>
  <c r="Y52" i="15"/>
  <c r="Y53" i="15"/>
  <c r="Y54" i="15"/>
  <c r="Y55" i="15"/>
  <c r="Y56" i="15"/>
  <c r="Y57" i="15"/>
  <c r="Y58" i="15"/>
  <c r="Y59" i="15"/>
  <c r="Y60" i="15"/>
  <c r="Y61" i="15"/>
  <c r="Y62" i="15"/>
  <c r="Y63" i="15"/>
  <c r="Y64" i="15"/>
  <c r="Y65" i="15"/>
  <c r="Y66" i="15"/>
  <c r="Y67" i="15"/>
  <c r="Y68" i="15"/>
  <c r="Y69" i="15"/>
  <c r="Y70" i="15"/>
  <c r="Y71" i="15"/>
  <c r="Y72" i="15"/>
  <c r="Y73" i="15"/>
  <c r="Y74" i="15"/>
  <c r="Y75" i="15"/>
  <c r="Y76" i="15"/>
  <c r="Y77" i="15"/>
  <c r="Y78" i="15"/>
  <c r="Y79" i="15"/>
  <c r="Y80" i="15"/>
  <c r="Y81" i="15"/>
  <c r="Y82" i="15"/>
  <c r="Y83" i="15"/>
  <c r="Y84" i="15"/>
  <c r="Y85" i="15"/>
  <c r="Y86" i="15"/>
  <c r="Y87" i="15"/>
  <c r="Y88" i="15"/>
  <c r="Y89" i="15"/>
  <c r="Y90" i="15"/>
  <c r="Y91" i="15"/>
  <c r="Y92" i="15"/>
  <c r="Y93" i="15"/>
  <c r="Y94" i="15"/>
  <c r="Y95" i="15"/>
  <c r="Y96" i="15"/>
  <c r="Y97" i="15"/>
  <c r="Y98" i="15"/>
  <c r="Y99" i="15"/>
  <c r="Y100" i="15"/>
  <c r="Y101" i="15"/>
  <c r="Y102" i="15"/>
  <c r="Y103" i="15"/>
  <c r="Y104" i="15"/>
  <c r="Y105" i="15"/>
  <c r="Y106" i="15"/>
  <c r="Y107" i="15"/>
  <c r="Y108" i="15"/>
  <c r="Y109" i="15"/>
  <c r="Y110" i="15"/>
  <c r="Y111" i="15"/>
  <c r="Y112" i="15"/>
  <c r="Y113" i="15"/>
  <c r="Y114" i="15"/>
  <c r="Y115" i="15"/>
  <c r="Y116" i="15"/>
  <c r="Y117" i="15"/>
  <c r="Y118" i="15"/>
  <c r="Y119" i="15"/>
  <c r="Y120" i="15"/>
  <c r="Y121" i="15"/>
  <c r="Y122" i="15"/>
  <c r="Y123" i="15"/>
  <c r="Y124" i="15"/>
  <c r="Y125" i="15"/>
  <c r="Y126" i="15"/>
  <c r="Y127" i="15"/>
  <c r="Y128" i="15"/>
  <c r="Y129" i="15"/>
  <c r="Y130" i="15"/>
  <c r="Y131" i="15"/>
  <c r="Y132" i="15"/>
  <c r="Y133" i="15"/>
  <c r="Y134" i="15"/>
  <c r="Y135" i="15"/>
  <c r="Y136" i="15"/>
  <c r="Y137" i="15"/>
  <c r="Y138" i="15"/>
  <c r="Y139" i="15"/>
  <c r="Y140" i="15"/>
  <c r="Y141" i="15"/>
  <c r="Y142" i="15"/>
  <c r="Y143" i="15"/>
  <c r="Y144" i="15"/>
  <c r="Y145" i="15"/>
  <c r="Y146" i="15"/>
  <c r="Y147" i="15"/>
  <c r="Y148" i="15"/>
  <c r="Y149" i="15"/>
  <c r="Y150" i="15"/>
  <c r="Y151" i="15"/>
  <c r="Y152" i="15"/>
  <c r="Y153" i="15"/>
  <c r="Y154" i="15"/>
  <c r="Y155" i="15"/>
  <c r="Y156" i="15"/>
  <c r="Y157" i="15"/>
  <c r="Y158" i="15"/>
  <c r="Y159" i="15"/>
  <c r="Y160" i="15"/>
  <c r="Y161" i="15"/>
  <c r="Y162" i="15"/>
  <c r="Y163" i="15"/>
  <c r="Y164" i="15"/>
  <c r="Y165" i="15"/>
  <c r="Y166" i="15"/>
  <c r="Y167" i="15"/>
  <c r="Y168" i="15"/>
  <c r="Y169" i="15"/>
  <c r="Y170" i="15"/>
  <c r="Y171" i="15"/>
  <c r="Y172" i="15"/>
  <c r="Y173" i="15"/>
  <c r="Y174" i="15"/>
  <c r="Y175" i="15"/>
  <c r="Y176" i="15"/>
  <c r="Y177" i="15"/>
  <c r="Y178" i="15"/>
  <c r="Y179" i="15"/>
  <c r="Y180" i="15"/>
  <c r="Y181" i="15"/>
  <c r="Y182" i="15"/>
  <c r="Y183" i="15"/>
  <c r="Y184" i="15"/>
  <c r="Y185" i="15"/>
  <c r="Y186" i="15"/>
  <c r="Y187" i="15"/>
  <c r="Y188" i="15"/>
  <c r="Y189" i="15"/>
  <c r="Y190" i="15"/>
  <c r="Y191" i="15"/>
  <c r="Y192" i="15"/>
  <c r="Y193" i="15"/>
  <c r="Y194" i="15"/>
  <c r="Y195" i="15"/>
  <c r="Y196" i="15"/>
  <c r="Y197" i="15"/>
  <c r="Y198" i="15"/>
  <c r="Y199" i="15"/>
  <c r="Y200" i="15"/>
  <c r="Y201" i="15"/>
  <c r="Y202" i="15"/>
  <c r="Y203" i="15"/>
  <c r="Y204" i="15"/>
  <c r="Y205" i="15"/>
  <c r="Y206" i="15"/>
  <c r="Y207" i="15"/>
  <c r="Y208" i="15"/>
  <c r="Y209" i="15"/>
  <c r="Y210" i="15"/>
  <c r="Y211" i="15"/>
  <c r="Y212" i="15"/>
  <c r="Y213" i="15"/>
  <c r="Y214" i="15"/>
  <c r="Y215" i="15"/>
  <c r="Y216" i="15"/>
  <c r="Y217" i="15"/>
  <c r="Y218" i="15"/>
  <c r="Y219" i="15"/>
  <c r="Y220" i="15"/>
  <c r="Y221" i="15"/>
  <c r="Y222" i="15"/>
  <c r="Y223" i="15"/>
  <c r="Y224" i="15"/>
  <c r="Y225" i="15"/>
  <c r="Y226" i="15"/>
  <c r="Y227" i="15"/>
  <c r="Y228" i="15"/>
  <c r="Y229" i="15"/>
  <c r="Y230" i="15"/>
  <c r="Y231" i="15"/>
  <c r="Y232" i="15"/>
  <c r="Y233" i="15"/>
  <c r="Y234" i="15"/>
  <c r="Y235" i="15"/>
  <c r="Y236" i="15"/>
  <c r="Y237" i="15"/>
  <c r="Y238" i="15"/>
  <c r="Y239" i="15"/>
  <c r="Y240" i="15"/>
  <c r="Y241" i="15"/>
  <c r="Y242" i="15"/>
  <c r="Y243" i="15"/>
  <c r="Y244" i="15"/>
  <c r="Y245" i="15"/>
  <c r="Y246" i="15"/>
  <c r="Y247" i="15"/>
  <c r="Y248" i="15"/>
  <c r="Y249" i="15"/>
  <c r="Y250" i="15"/>
  <c r="Y251" i="15"/>
  <c r="Y252" i="15"/>
  <c r="Y253" i="15"/>
  <c r="Y254" i="15"/>
  <c r="Y255" i="15"/>
  <c r="Y256" i="15"/>
  <c r="Y257" i="15"/>
  <c r="Y258" i="15"/>
  <c r="Y259" i="15"/>
  <c r="Y260" i="15"/>
  <c r="Y261" i="15"/>
  <c r="Y262" i="15"/>
  <c r="Y263" i="15"/>
  <c r="Y264" i="15"/>
  <c r="Y265" i="15"/>
  <c r="Y266" i="15"/>
  <c r="Y267" i="15"/>
  <c r="Y268" i="15"/>
  <c r="Y269" i="15"/>
  <c r="Y270" i="15"/>
  <c r="Y271" i="15"/>
  <c r="Y272" i="15"/>
  <c r="Y273" i="15"/>
  <c r="Y274" i="15"/>
  <c r="Y275" i="15"/>
  <c r="Y276" i="15"/>
  <c r="Y277" i="15"/>
  <c r="Y278" i="15"/>
  <c r="Y279" i="15"/>
  <c r="Y280" i="15"/>
  <c r="Y281" i="15"/>
  <c r="Y282" i="15"/>
  <c r="Y283" i="15"/>
  <c r="Y284" i="15"/>
  <c r="Y285" i="15"/>
  <c r="Y286" i="15"/>
  <c r="Y287" i="15"/>
  <c r="Y288" i="15"/>
  <c r="Y289" i="15"/>
  <c r="Y290" i="15"/>
  <c r="Y291" i="15"/>
  <c r="Y292" i="15"/>
  <c r="Y293" i="15"/>
  <c r="Y294" i="15"/>
  <c r="Y295" i="15"/>
  <c r="Y296" i="15"/>
  <c r="Y297" i="15"/>
  <c r="Y298" i="15"/>
  <c r="Y299" i="15"/>
  <c r="Y300" i="15"/>
  <c r="Y301" i="15"/>
  <c r="Y302" i="15"/>
  <c r="Y303" i="15"/>
  <c r="Y304" i="15"/>
  <c r="Y305" i="15"/>
  <c r="Y306" i="15"/>
  <c r="Y307" i="15"/>
  <c r="Y308" i="15"/>
  <c r="Y309" i="15"/>
  <c r="Y310" i="15"/>
  <c r="Y311" i="15"/>
  <c r="Y312" i="15"/>
  <c r="Y313" i="15"/>
  <c r="Y314" i="15"/>
  <c r="Y315" i="15"/>
  <c r="Y316" i="15"/>
  <c r="Y317" i="15"/>
  <c r="Y318" i="15"/>
  <c r="Y319" i="15"/>
  <c r="Y320" i="15"/>
  <c r="Y321" i="15"/>
  <c r="Y322" i="15"/>
  <c r="Y323" i="15"/>
  <c r="Y324" i="15"/>
  <c r="Y325" i="15"/>
  <c r="Y326" i="15"/>
  <c r="Y327" i="15"/>
  <c r="Y328" i="15"/>
  <c r="Y329" i="15"/>
  <c r="Y330" i="15"/>
  <c r="Y331" i="15"/>
  <c r="Y332" i="15"/>
  <c r="Y333" i="15"/>
  <c r="Y334" i="15"/>
  <c r="Y335" i="15"/>
  <c r="Y336" i="15"/>
  <c r="Y337" i="15"/>
  <c r="Y338" i="15"/>
  <c r="Y339" i="15"/>
  <c r="Y340" i="15"/>
  <c r="Y341" i="15"/>
  <c r="Y342" i="15"/>
  <c r="Y343" i="15"/>
  <c r="Y344" i="15"/>
  <c r="Y345" i="15"/>
  <c r="Y346" i="15"/>
  <c r="Y347" i="15"/>
  <c r="Y348" i="15"/>
  <c r="Y349" i="15"/>
  <c r="Y350" i="15"/>
  <c r="Y351" i="15"/>
  <c r="Y352" i="15"/>
  <c r="Y353" i="15"/>
  <c r="Y354" i="15"/>
  <c r="Y355" i="15"/>
  <c r="Y356" i="15"/>
  <c r="Y357" i="15"/>
  <c r="Y358" i="15"/>
  <c r="Y359" i="15"/>
  <c r="Y360" i="15"/>
  <c r="Y361" i="15"/>
  <c r="Y362" i="15"/>
  <c r="Y363" i="15"/>
  <c r="Y364" i="15"/>
  <c r="Y365" i="15"/>
  <c r="Y366" i="15"/>
  <c r="Y367" i="15"/>
  <c r="Y368" i="15"/>
  <c r="Y369" i="15"/>
  <c r="Y370" i="15"/>
  <c r="Y371" i="15"/>
  <c r="Y372" i="15"/>
  <c r="Y373" i="15"/>
  <c r="Y374" i="15"/>
  <c r="Y375" i="15"/>
  <c r="Y376" i="15"/>
  <c r="Y377" i="15"/>
  <c r="Y378" i="15"/>
  <c r="Y379" i="15"/>
  <c r="Y380" i="15"/>
  <c r="Y381" i="15"/>
  <c r="Y382" i="15"/>
  <c r="Y383" i="15"/>
  <c r="Y384" i="15"/>
  <c r="Y385" i="15"/>
  <c r="Y386" i="15"/>
  <c r="Y387" i="15"/>
  <c r="Y388" i="15"/>
  <c r="Y389" i="15"/>
  <c r="Y390" i="15"/>
  <c r="Y391" i="15"/>
  <c r="Y392" i="15"/>
  <c r="Y393" i="15"/>
  <c r="Y394" i="15"/>
  <c r="Y395" i="15"/>
  <c r="Y396" i="15"/>
  <c r="Y397" i="15"/>
  <c r="Y398" i="15"/>
  <c r="Y399" i="15"/>
  <c r="Y400" i="15"/>
  <c r="Y401" i="15"/>
  <c r="Y402" i="15"/>
  <c r="Y403" i="15"/>
  <c r="Y404" i="15"/>
  <c r="Y405" i="15"/>
  <c r="Y406" i="15"/>
  <c r="Y407" i="15"/>
  <c r="Y408" i="15"/>
  <c r="Y409" i="15"/>
  <c r="Y410" i="15"/>
  <c r="Y411" i="15"/>
  <c r="Y412" i="15"/>
  <c r="Y413" i="15"/>
  <c r="Y414" i="15"/>
  <c r="Y415" i="15"/>
  <c r="Y416" i="15"/>
  <c r="Y417" i="15"/>
  <c r="Y418" i="15"/>
  <c r="Y419" i="15"/>
  <c r="Y420" i="15"/>
  <c r="Y421" i="15"/>
  <c r="Y422" i="15"/>
  <c r="Y423" i="15"/>
  <c r="Y424" i="15"/>
  <c r="Y425" i="15"/>
  <c r="Y426" i="15"/>
  <c r="Y427" i="15"/>
  <c r="Y428" i="15"/>
  <c r="Y429" i="15"/>
  <c r="Y430" i="15"/>
  <c r="Y431" i="15"/>
  <c r="Y432" i="15"/>
  <c r="Y433" i="15"/>
  <c r="Y434" i="15"/>
  <c r="Y435" i="15"/>
  <c r="Y436" i="15"/>
  <c r="Y437" i="15"/>
  <c r="Y438" i="15"/>
  <c r="Y439" i="15"/>
  <c r="Y440" i="15"/>
  <c r="Y441" i="15"/>
  <c r="Y442" i="15"/>
  <c r="Y443" i="15"/>
  <c r="Y444" i="15"/>
  <c r="Y445" i="15"/>
  <c r="Y446" i="15"/>
  <c r="Y447" i="15"/>
  <c r="Y448" i="15"/>
  <c r="Y449" i="15"/>
  <c r="Y450" i="15"/>
  <c r="Y451" i="15"/>
  <c r="Y452" i="15"/>
  <c r="Y453" i="15"/>
  <c r="Y454" i="15"/>
  <c r="Y455" i="15"/>
  <c r="Y456" i="15"/>
  <c r="Y457" i="15"/>
  <c r="Y458" i="15"/>
  <c r="Y459" i="15"/>
  <c r="Y460" i="15"/>
  <c r="Y461" i="15"/>
  <c r="Y462" i="15"/>
  <c r="Y463" i="15"/>
  <c r="Y464" i="15"/>
  <c r="Y465" i="15"/>
  <c r="Y466" i="15"/>
  <c r="Y467" i="15"/>
  <c r="Y468" i="15"/>
  <c r="Y469" i="15"/>
  <c r="Y470" i="15"/>
  <c r="Y471" i="15"/>
  <c r="Y472" i="15"/>
  <c r="Y473" i="15"/>
  <c r="Y474" i="15"/>
  <c r="Y475" i="15"/>
  <c r="Y476" i="15"/>
  <c r="Y477" i="15"/>
  <c r="Y478" i="15"/>
  <c r="Y479" i="15"/>
  <c r="Y480" i="15"/>
  <c r="Y481" i="15"/>
  <c r="Y482" i="15"/>
  <c r="Y483" i="15"/>
  <c r="Y484" i="15"/>
  <c r="Y485" i="15"/>
  <c r="Y486" i="15"/>
  <c r="Y487" i="15"/>
  <c r="Y488" i="15"/>
  <c r="Y489" i="15"/>
  <c r="Y490" i="15"/>
  <c r="Y491" i="15"/>
  <c r="Y492" i="15"/>
  <c r="Y493" i="15"/>
  <c r="Y494" i="15"/>
  <c r="Y495" i="15"/>
  <c r="Y496" i="15"/>
  <c r="Y497" i="15"/>
  <c r="Y498" i="15"/>
  <c r="Y499" i="15"/>
  <c r="Y500" i="15"/>
  <c r="Y501" i="15"/>
  <c r="Y2" i="15"/>
  <c r="V3" i="15"/>
  <c r="V4" i="15"/>
  <c r="V5" i="15"/>
  <c r="V6" i="15"/>
  <c r="V7" i="15"/>
  <c r="V8" i="15"/>
  <c r="V9" i="15"/>
  <c r="V10" i="15"/>
  <c r="V11" i="15"/>
  <c r="V12" i="15"/>
  <c r="V13" i="15"/>
  <c r="V14" i="15"/>
  <c r="V15" i="15"/>
  <c r="V16" i="15"/>
  <c r="V17" i="15"/>
  <c r="V18" i="15"/>
  <c r="V19" i="15"/>
  <c r="V20" i="15"/>
  <c r="V21" i="15"/>
  <c r="V22" i="15"/>
  <c r="V23" i="15"/>
  <c r="V24" i="15"/>
  <c r="V25" i="15"/>
  <c r="V26" i="15"/>
  <c r="V27" i="15"/>
  <c r="V28" i="15"/>
  <c r="V29" i="15"/>
  <c r="V30" i="15"/>
  <c r="V31" i="15"/>
  <c r="V32" i="15"/>
  <c r="V33" i="15"/>
  <c r="V34" i="15"/>
  <c r="V35" i="15"/>
  <c r="V36" i="15"/>
  <c r="V37" i="15"/>
  <c r="V38" i="15"/>
  <c r="V39" i="15"/>
  <c r="V40" i="15"/>
  <c r="V41" i="15"/>
  <c r="V42" i="15"/>
  <c r="V43" i="15"/>
  <c r="V44" i="15"/>
  <c r="V45" i="15"/>
  <c r="V46" i="15"/>
  <c r="V47" i="15"/>
  <c r="V48" i="15"/>
  <c r="V49" i="15"/>
  <c r="V50" i="15"/>
  <c r="V51" i="15"/>
  <c r="V52" i="15"/>
  <c r="V53" i="15"/>
  <c r="V54" i="15"/>
  <c r="V55" i="15"/>
  <c r="V56" i="15"/>
  <c r="V57" i="15"/>
  <c r="V58" i="15"/>
  <c r="V59" i="15"/>
  <c r="V60" i="15"/>
  <c r="V61" i="15"/>
  <c r="V62" i="15"/>
  <c r="V63" i="15"/>
  <c r="V64" i="15"/>
  <c r="V65" i="15"/>
  <c r="V66" i="15"/>
  <c r="V67" i="15"/>
  <c r="V68" i="15"/>
  <c r="V69" i="15"/>
  <c r="V70" i="15"/>
  <c r="V71" i="15"/>
  <c r="V72" i="15"/>
  <c r="V73" i="15"/>
  <c r="V74" i="15"/>
  <c r="V75" i="15"/>
  <c r="V76" i="15"/>
  <c r="V77" i="15"/>
  <c r="V78" i="15"/>
  <c r="V79" i="15"/>
  <c r="V80" i="15"/>
  <c r="V81" i="15"/>
  <c r="V82" i="15"/>
  <c r="V83" i="15"/>
  <c r="V84" i="15"/>
  <c r="V85" i="15"/>
  <c r="V86" i="15"/>
  <c r="V87" i="15"/>
  <c r="V88" i="15"/>
  <c r="V89" i="15"/>
  <c r="V90" i="15"/>
  <c r="V91" i="15"/>
  <c r="V92" i="15"/>
  <c r="V93" i="15"/>
  <c r="V94" i="15"/>
  <c r="V95" i="15"/>
  <c r="V96" i="15"/>
  <c r="V97" i="15"/>
  <c r="V98" i="15"/>
  <c r="V99" i="15"/>
  <c r="V100" i="15"/>
  <c r="V101" i="15"/>
  <c r="V102" i="15"/>
  <c r="V103" i="15"/>
  <c r="V104" i="15"/>
  <c r="V105" i="15"/>
  <c r="V106" i="15"/>
  <c r="V107" i="15"/>
  <c r="V108" i="15"/>
  <c r="V109" i="15"/>
  <c r="V110" i="15"/>
  <c r="V111" i="15"/>
  <c r="V112" i="15"/>
  <c r="V113" i="15"/>
  <c r="V114" i="15"/>
  <c r="V115" i="15"/>
  <c r="V116" i="15"/>
  <c r="V117" i="15"/>
  <c r="V118" i="15"/>
  <c r="V119" i="15"/>
  <c r="V120" i="15"/>
  <c r="V121" i="15"/>
  <c r="V122" i="15"/>
  <c r="V123" i="15"/>
  <c r="V124" i="15"/>
  <c r="V125" i="15"/>
  <c r="V126" i="15"/>
  <c r="V127" i="15"/>
  <c r="V128" i="15"/>
  <c r="V129" i="15"/>
  <c r="V130" i="15"/>
  <c r="V131" i="15"/>
  <c r="V132" i="15"/>
  <c r="V133" i="15"/>
  <c r="V134" i="15"/>
  <c r="V135" i="15"/>
  <c r="V136" i="15"/>
  <c r="V137" i="15"/>
  <c r="V138" i="15"/>
  <c r="V139" i="15"/>
  <c r="V140" i="15"/>
  <c r="V141" i="15"/>
  <c r="V142" i="15"/>
  <c r="V143" i="15"/>
  <c r="V144" i="15"/>
  <c r="V145" i="15"/>
  <c r="V146" i="15"/>
  <c r="V147" i="15"/>
  <c r="V148" i="15"/>
  <c r="V149" i="15"/>
  <c r="V150" i="15"/>
  <c r="V151" i="15"/>
  <c r="V152" i="15"/>
  <c r="V153" i="15"/>
  <c r="V154" i="15"/>
  <c r="V155" i="15"/>
  <c r="V156" i="15"/>
  <c r="V157" i="15"/>
  <c r="V158" i="15"/>
  <c r="V159" i="15"/>
  <c r="V160" i="15"/>
  <c r="V161" i="15"/>
  <c r="V162" i="15"/>
  <c r="V163" i="15"/>
  <c r="V164" i="15"/>
  <c r="V165" i="15"/>
  <c r="V166" i="15"/>
  <c r="V167" i="15"/>
  <c r="V168" i="15"/>
  <c r="V169" i="15"/>
  <c r="V170" i="15"/>
  <c r="V171" i="15"/>
  <c r="V172" i="15"/>
  <c r="V173" i="15"/>
  <c r="V174" i="15"/>
  <c r="V175" i="15"/>
  <c r="V176" i="15"/>
  <c r="V177" i="15"/>
  <c r="V178" i="15"/>
  <c r="V179" i="15"/>
  <c r="V180" i="15"/>
  <c r="V181" i="15"/>
  <c r="V182" i="15"/>
  <c r="V183" i="15"/>
  <c r="V184" i="15"/>
  <c r="V185" i="15"/>
  <c r="V186" i="15"/>
  <c r="V187" i="15"/>
  <c r="V188" i="15"/>
  <c r="V189" i="15"/>
  <c r="V190" i="15"/>
  <c r="V191" i="15"/>
  <c r="V192" i="15"/>
  <c r="V193" i="15"/>
  <c r="V194" i="15"/>
  <c r="V195" i="15"/>
  <c r="V196" i="15"/>
  <c r="V197" i="15"/>
  <c r="V198" i="15"/>
  <c r="V199" i="15"/>
  <c r="V200" i="15"/>
  <c r="V201" i="15"/>
  <c r="V202" i="15"/>
  <c r="V203" i="15"/>
  <c r="V204" i="15"/>
  <c r="V205" i="15"/>
  <c r="V206" i="15"/>
  <c r="V207" i="15"/>
  <c r="V208" i="15"/>
  <c r="V209" i="15"/>
  <c r="V210" i="15"/>
  <c r="V211" i="15"/>
  <c r="V212" i="15"/>
  <c r="V213" i="15"/>
  <c r="V214" i="15"/>
  <c r="V215" i="15"/>
  <c r="V216" i="15"/>
  <c r="V217" i="15"/>
  <c r="V218" i="15"/>
  <c r="V219" i="15"/>
  <c r="V220" i="15"/>
  <c r="V221" i="15"/>
  <c r="V222" i="15"/>
  <c r="V223" i="15"/>
  <c r="V224" i="15"/>
  <c r="V225" i="15"/>
  <c r="V226" i="15"/>
  <c r="V227" i="15"/>
  <c r="V228" i="15"/>
  <c r="V229" i="15"/>
  <c r="V230" i="15"/>
  <c r="V231" i="15"/>
  <c r="V232" i="15"/>
  <c r="V233" i="15"/>
  <c r="V234" i="15"/>
  <c r="V235" i="15"/>
  <c r="V236" i="15"/>
  <c r="V237" i="15"/>
  <c r="V238" i="15"/>
  <c r="V239" i="15"/>
  <c r="V240" i="15"/>
  <c r="V241" i="15"/>
  <c r="V242" i="15"/>
  <c r="V243" i="15"/>
  <c r="V244" i="15"/>
  <c r="V245" i="15"/>
  <c r="V246" i="15"/>
  <c r="V247" i="15"/>
  <c r="V248" i="15"/>
  <c r="V249" i="15"/>
  <c r="V250" i="15"/>
  <c r="V251" i="15"/>
  <c r="V252" i="15"/>
  <c r="V253" i="15"/>
  <c r="V254" i="15"/>
  <c r="V255" i="15"/>
  <c r="V256" i="15"/>
  <c r="V257" i="15"/>
  <c r="V258" i="15"/>
  <c r="V259" i="15"/>
  <c r="V260" i="15"/>
  <c r="V261" i="15"/>
  <c r="V262" i="15"/>
  <c r="V263" i="15"/>
  <c r="V264" i="15"/>
  <c r="V265" i="15"/>
  <c r="V266" i="15"/>
  <c r="V267" i="15"/>
  <c r="V268" i="15"/>
  <c r="V269" i="15"/>
  <c r="V270" i="15"/>
  <c r="V271" i="15"/>
  <c r="V272" i="15"/>
  <c r="V273" i="15"/>
  <c r="V274" i="15"/>
  <c r="V275" i="15"/>
  <c r="V276" i="15"/>
  <c r="V277" i="15"/>
  <c r="V278" i="15"/>
  <c r="V279" i="15"/>
  <c r="V280" i="15"/>
  <c r="V281" i="15"/>
  <c r="V282" i="15"/>
  <c r="V283" i="15"/>
  <c r="V284" i="15"/>
  <c r="V285" i="15"/>
  <c r="V286" i="15"/>
  <c r="V287" i="15"/>
  <c r="V288" i="15"/>
  <c r="V289" i="15"/>
  <c r="V290" i="15"/>
  <c r="V291" i="15"/>
  <c r="V292" i="15"/>
  <c r="V293" i="15"/>
  <c r="V294" i="15"/>
  <c r="V295" i="15"/>
  <c r="V296" i="15"/>
  <c r="V297" i="15"/>
  <c r="V298" i="15"/>
  <c r="V299" i="15"/>
  <c r="V300" i="15"/>
  <c r="V301" i="15"/>
  <c r="V302" i="15"/>
  <c r="V303" i="15"/>
  <c r="V304" i="15"/>
  <c r="V305" i="15"/>
  <c r="V306" i="15"/>
  <c r="V307" i="15"/>
  <c r="V308" i="15"/>
  <c r="V309" i="15"/>
  <c r="V310" i="15"/>
  <c r="V311" i="15"/>
  <c r="V312" i="15"/>
  <c r="V313" i="15"/>
  <c r="V314" i="15"/>
  <c r="V315" i="15"/>
  <c r="V316" i="15"/>
  <c r="V317" i="15"/>
  <c r="V318" i="15"/>
  <c r="V319" i="15"/>
  <c r="V320" i="15"/>
  <c r="V321" i="15"/>
  <c r="V322" i="15"/>
  <c r="V323" i="15"/>
  <c r="V324" i="15"/>
  <c r="V325" i="15"/>
  <c r="V326" i="15"/>
  <c r="V327" i="15"/>
  <c r="V328" i="15"/>
  <c r="V329" i="15"/>
  <c r="V330" i="15"/>
  <c r="V331" i="15"/>
  <c r="V332" i="15"/>
  <c r="V333" i="15"/>
  <c r="V334" i="15"/>
  <c r="V335" i="15"/>
  <c r="V336" i="15"/>
  <c r="V337" i="15"/>
  <c r="V338" i="15"/>
  <c r="V339" i="15"/>
  <c r="V340" i="15"/>
  <c r="V341" i="15"/>
  <c r="V342" i="15"/>
  <c r="V343" i="15"/>
  <c r="V344" i="15"/>
  <c r="V345" i="15"/>
  <c r="V346" i="15"/>
  <c r="V347" i="15"/>
  <c r="V348" i="15"/>
  <c r="V349" i="15"/>
  <c r="V350" i="15"/>
  <c r="V351" i="15"/>
  <c r="V352" i="15"/>
  <c r="V353" i="15"/>
  <c r="V354" i="15"/>
  <c r="V355" i="15"/>
  <c r="V356" i="15"/>
  <c r="V357" i="15"/>
  <c r="V358" i="15"/>
  <c r="V359" i="15"/>
  <c r="V360" i="15"/>
  <c r="V361" i="15"/>
  <c r="V362" i="15"/>
  <c r="V363" i="15"/>
  <c r="V364" i="15"/>
  <c r="V365" i="15"/>
  <c r="V366" i="15"/>
  <c r="V367" i="15"/>
  <c r="V368" i="15"/>
  <c r="V369" i="15"/>
  <c r="V370" i="15"/>
  <c r="V371" i="15"/>
  <c r="V372" i="15"/>
  <c r="V373" i="15"/>
  <c r="V374" i="15"/>
  <c r="V375" i="15"/>
  <c r="V376" i="15"/>
  <c r="V377" i="15"/>
  <c r="V378" i="15"/>
  <c r="V379" i="15"/>
  <c r="V380" i="15"/>
  <c r="V381" i="15"/>
  <c r="V382" i="15"/>
  <c r="V383" i="15"/>
  <c r="V384" i="15"/>
  <c r="V385" i="15"/>
  <c r="V386" i="15"/>
  <c r="V387" i="15"/>
  <c r="V388" i="15"/>
  <c r="V389" i="15"/>
  <c r="V390" i="15"/>
  <c r="V391" i="15"/>
  <c r="V392" i="15"/>
  <c r="V393" i="15"/>
  <c r="V394" i="15"/>
  <c r="V395" i="15"/>
  <c r="V396" i="15"/>
  <c r="V397" i="15"/>
  <c r="V398" i="15"/>
  <c r="V399" i="15"/>
  <c r="V400" i="15"/>
  <c r="V401" i="15"/>
  <c r="V402" i="15"/>
  <c r="V403" i="15"/>
  <c r="V404" i="15"/>
  <c r="V405" i="15"/>
  <c r="V406" i="15"/>
  <c r="V407" i="15"/>
  <c r="V408" i="15"/>
  <c r="V409" i="15"/>
  <c r="V410" i="15"/>
  <c r="V411" i="15"/>
  <c r="V412" i="15"/>
  <c r="V413" i="15"/>
  <c r="V414" i="15"/>
  <c r="V415" i="15"/>
  <c r="V416" i="15"/>
  <c r="V417" i="15"/>
  <c r="V418" i="15"/>
  <c r="V419" i="15"/>
  <c r="V420" i="15"/>
  <c r="V421" i="15"/>
  <c r="V422" i="15"/>
  <c r="V423" i="15"/>
  <c r="V424" i="15"/>
  <c r="V425" i="15"/>
  <c r="V426" i="15"/>
  <c r="V427" i="15"/>
  <c r="V428" i="15"/>
  <c r="V429" i="15"/>
  <c r="V430" i="15"/>
  <c r="V431" i="15"/>
  <c r="V432" i="15"/>
  <c r="V433" i="15"/>
  <c r="V434" i="15"/>
  <c r="V435" i="15"/>
  <c r="V436" i="15"/>
  <c r="V437" i="15"/>
  <c r="V438" i="15"/>
  <c r="V439" i="15"/>
  <c r="V440" i="15"/>
  <c r="V441" i="15"/>
  <c r="V442" i="15"/>
  <c r="V443" i="15"/>
  <c r="V444" i="15"/>
  <c r="V445" i="15"/>
  <c r="V446" i="15"/>
  <c r="V447" i="15"/>
  <c r="V448" i="15"/>
  <c r="V449" i="15"/>
  <c r="V450" i="15"/>
  <c r="V451" i="15"/>
  <c r="V452" i="15"/>
  <c r="V453" i="15"/>
  <c r="V454" i="15"/>
  <c r="V455" i="15"/>
  <c r="V456" i="15"/>
  <c r="V457" i="15"/>
  <c r="V458" i="15"/>
  <c r="V459" i="15"/>
  <c r="V460" i="15"/>
  <c r="V461" i="15"/>
  <c r="V462" i="15"/>
  <c r="V463" i="15"/>
  <c r="V464" i="15"/>
  <c r="V465" i="15"/>
  <c r="V466" i="15"/>
  <c r="V467" i="15"/>
  <c r="V468" i="15"/>
  <c r="V469" i="15"/>
  <c r="V470" i="15"/>
  <c r="V471" i="15"/>
  <c r="V472" i="15"/>
  <c r="V473" i="15"/>
  <c r="V474" i="15"/>
  <c r="V475" i="15"/>
  <c r="V476" i="15"/>
  <c r="V477" i="15"/>
  <c r="V478" i="15"/>
  <c r="V479" i="15"/>
  <c r="V480" i="15"/>
  <c r="V481" i="15"/>
  <c r="V482" i="15"/>
  <c r="V483" i="15"/>
  <c r="V484" i="15"/>
  <c r="V485" i="15"/>
  <c r="V486" i="15"/>
  <c r="V487" i="15"/>
  <c r="V488" i="15"/>
  <c r="V489" i="15"/>
  <c r="V490" i="15"/>
  <c r="V491" i="15"/>
  <c r="V492" i="15"/>
  <c r="V493" i="15"/>
  <c r="V494" i="15"/>
  <c r="V495" i="15"/>
  <c r="V496" i="15"/>
  <c r="V497" i="15"/>
  <c r="V498" i="15"/>
  <c r="V499" i="15"/>
  <c r="V500" i="15"/>
  <c r="V501" i="15"/>
  <c r="V2" i="15"/>
  <c r="T3" i="15"/>
  <c r="T4" i="15"/>
  <c r="T5" i="15"/>
  <c r="T6" i="15"/>
  <c r="T7" i="15"/>
  <c r="T8" i="15"/>
  <c r="T9" i="15"/>
  <c r="T10" i="15"/>
  <c r="T11" i="15"/>
  <c r="T12" i="15"/>
  <c r="T13" i="15"/>
  <c r="T14" i="15"/>
  <c r="T15" i="15"/>
  <c r="T16" i="15"/>
  <c r="T17" i="15"/>
  <c r="T18" i="15"/>
  <c r="T19" i="15"/>
  <c r="T20" i="15"/>
  <c r="T21" i="15"/>
  <c r="T22" i="15"/>
  <c r="T23" i="15"/>
  <c r="T24" i="15"/>
  <c r="T25" i="15"/>
  <c r="T26" i="15"/>
  <c r="T27" i="15"/>
  <c r="T28" i="15"/>
  <c r="T29" i="15"/>
  <c r="T30" i="15"/>
  <c r="T31" i="15"/>
  <c r="T32" i="15"/>
  <c r="T33" i="15"/>
  <c r="T34" i="15"/>
  <c r="T35" i="15"/>
  <c r="T36" i="15"/>
  <c r="T37" i="15"/>
  <c r="T38" i="15"/>
  <c r="T39" i="15"/>
  <c r="T40" i="15"/>
  <c r="T41" i="15"/>
  <c r="T42" i="15"/>
  <c r="T43" i="15"/>
  <c r="T44" i="15"/>
  <c r="T45" i="15"/>
  <c r="T46" i="15"/>
  <c r="T47" i="15"/>
  <c r="T48" i="15"/>
  <c r="T49" i="15"/>
  <c r="T50" i="15"/>
  <c r="T51" i="15"/>
  <c r="T52" i="15"/>
  <c r="T53" i="15"/>
  <c r="T54" i="15"/>
  <c r="T55" i="15"/>
  <c r="T56" i="15"/>
  <c r="T57" i="15"/>
  <c r="T58" i="15"/>
  <c r="T59" i="15"/>
  <c r="T60" i="15"/>
  <c r="T61" i="15"/>
  <c r="T62" i="15"/>
  <c r="T63" i="15"/>
  <c r="T64" i="15"/>
  <c r="T65" i="15"/>
  <c r="T66" i="15"/>
  <c r="T67" i="15"/>
  <c r="T68" i="15"/>
  <c r="T69" i="15"/>
  <c r="T70" i="15"/>
  <c r="T71" i="15"/>
  <c r="T72" i="15"/>
  <c r="T73" i="15"/>
  <c r="T74" i="15"/>
  <c r="T75" i="15"/>
  <c r="T76" i="15"/>
  <c r="T77" i="15"/>
  <c r="T78" i="15"/>
  <c r="T79" i="15"/>
  <c r="T80" i="15"/>
  <c r="T81" i="15"/>
  <c r="T82" i="15"/>
  <c r="T83" i="15"/>
  <c r="T84" i="15"/>
  <c r="T85" i="15"/>
  <c r="T86" i="15"/>
  <c r="T87" i="15"/>
  <c r="T88" i="15"/>
  <c r="T89" i="15"/>
  <c r="T90" i="15"/>
  <c r="T91" i="15"/>
  <c r="T92" i="15"/>
  <c r="T93" i="15"/>
  <c r="T94" i="15"/>
  <c r="T95" i="15"/>
  <c r="T96" i="15"/>
  <c r="T97" i="15"/>
  <c r="T98" i="15"/>
  <c r="T99" i="15"/>
  <c r="T100" i="15"/>
  <c r="T101" i="15"/>
  <c r="T102" i="15"/>
  <c r="T103" i="15"/>
  <c r="T104" i="15"/>
  <c r="T105" i="15"/>
  <c r="T106" i="15"/>
  <c r="T107" i="15"/>
  <c r="T108" i="15"/>
  <c r="T109" i="15"/>
  <c r="T110" i="15"/>
  <c r="T111" i="15"/>
  <c r="T112" i="15"/>
  <c r="T113" i="15"/>
  <c r="T114" i="15"/>
  <c r="T115" i="15"/>
  <c r="T116" i="15"/>
  <c r="T117" i="15"/>
  <c r="T118" i="15"/>
  <c r="T119" i="15"/>
  <c r="T120" i="15"/>
  <c r="T121" i="15"/>
  <c r="T122" i="15"/>
  <c r="T123" i="15"/>
  <c r="T124" i="15"/>
  <c r="T125" i="15"/>
  <c r="T126" i="15"/>
  <c r="T127" i="15"/>
  <c r="T128" i="15"/>
  <c r="T129" i="15"/>
  <c r="T130" i="15"/>
  <c r="T131" i="15"/>
  <c r="T132" i="15"/>
  <c r="T133" i="15"/>
  <c r="T134" i="15"/>
  <c r="T135" i="15"/>
  <c r="T136" i="15"/>
  <c r="T137" i="15"/>
  <c r="T138" i="15"/>
  <c r="T139" i="15"/>
  <c r="T140" i="15"/>
  <c r="T141" i="15"/>
  <c r="T142" i="15"/>
  <c r="T143" i="15"/>
  <c r="T144" i="15"/>
  <c r="T145" i="15"/>
  <c r="T146" i="15"/>
  <c r="T147" i="15"/>
  <c r="T148" i="15"/>
  <c r="T149" i="15"/>
  <c r="T150" i="15"/>
  <c r="T151" i="15"/>
  <c r="T152" i="15"/>
  <c r="T153" i="15"/>
  <c r="T154" i="15"/>
  <c r="T155" i="15"/>
  <c r="T156" i="15"/>
  <c r="T157" i="15"/>
  <c r="T158" i="15"/>
  <c r="T159" i="15"/>
  <c r="T160" i="15"/>
  <c r="T161" i="15"/>
  <c r="T162" i="15"/>
  <c r="T163" i="15"/>
  <c r="T164" i="15"/>
  <c r="T165" i="15"/>
  <c r="T166" i="15"/>
  <c r="T167" i="15"/>
  <c r="T168" i="15"/>
  <c r="T169" i="15"/>
  <c r="T170" i="15"/>
  <c r="T171" i="15"/>
  <c r="T172" i="15"/>
  <c r="T173" i="15"/>
  <c r="T174" i="15"/>
  <c r="T175" i="15"/>
  <c r="T176" i="15"/>
  <c r="T177" i="15"/>
  <c r="T178" i="15"/>
  <c r="T179" i="15"/>
  <c r="T180" i="15"/>
  <c r="T181" i="15"/>
  <c r="T182" i="15"/>
  <c r="T183" i="15"/>
  <c r="T184" i="15"/>
  <c r="T185" i="15"/>
  <c r="T186" i="15"/>
  <c r="T187" i="15"/>
  <c r="T188" i="15"/>
  <c r="T189" i="15"/>
  <c r="T190" i="15"/>
  <c r="T191" i="15"/>
  <c r="T192" i="15"/>
  <c r="T193" i="15"/>
  <c r="T194" i="15"/>
  <c r="T195" i="15"/>
  <c r="T196" i="15"/>
  <c r="T197" i="15"/>
  <c r="T198" i="15"/>
  <c r="T199" i="15"/>
  <c r="T200" i="15"/>
  <c r="T201" i="15"/>
  <c r="T202" i="15"/>
  <c r="T203" i="15"/>
  <c r="T204" i="15"/>
  <c r="T205" i="15"/>
  <c r="T206" i="15"/>
  <c r="T207" i="15"/>
  <c r="T208" i="15"/>
  <c r="T209" i="15"/>
  <c r="T210" i="15"/>
  <c r="T211" i="15"/>
  <c r="T212" i="15"/>
  <c r="T213" i="15"/>
  <c r="T214" i="15"/>
  <c r="T215" i="15"/>
  <c r="T216" i="15"/>
  <c r="T217" i="15"/>
  <c r="T218" i="15"/>
  <c r="T219" i="15"/>
  <c r="T220" i="15"/>
  <c r="T221" i="15"/>
  <c r="T222" i="15"/>
  <c r="T223" i="15"/>
  <c r="T224" i="15"/>
  <c r="T225" i="15"/>
  <c r="T226" i="15"/>
  <c r="T227" i="15"/>
  <c r="T228" i="15"/>
  <c r="T229" i="15"/>
  <c r="T230" i="15"/>
  <c r="T231" i="15"/>
  <c r="T232" i="15"/>
  <c r="T233" i="15"/>
  <c r="T234" i="15"/>
  <c r="T235" i="15"/>
  <c r="T236" i="15"/>
  <c r="T237" i="15"/>
  <c r="T238" i="15"/>
  <c r="T239" i="15"/>
  <c r="T240" i="15"/>
  <c r="T241" i="15"/>
  <c r="T242" i="15"/>
  <c r="T243" i="15"/>
  <c r="T244" i="15"/>
  <c r="T245" i="15"/>
  <c r="T246" i="15"/>
  <c r="T247" i="15"/>
  <c r="T248" i="15"/>
  <c r="T249" i="15"/>
  <c r="T250" i="15"/>
  <c r="T251" i="15"/>
  <c r="T252" i="15"/>
  <c r="T253" i="15"/>
  <c r="T254" i="15"/>
  <c r="T255" i="15"/>
  <c r="T256" i="15"/>
  <c r="T257" i="15"/>
  <c r="T258" i="15"/>
  <c r="T259" i="15"/>
  <c r="T260" i="15"/>
  <c r="T261" i="15"/>
  <c r="T262" i="15"/>
  <c r="T263" i="15"/>
  <c r="T264" i="15"/>
  <c r="T265" i="15"/>
  <c r="T266" i="15"/>
  <c r="T267" i="15"/>
  <c r="T268" i="15"/>
  <c r="T269" i="15"/>
  <c r="T270" i="15"/>
  <c r="T271" i="15"/>
  <c r="T272" i="15"/>
  <c r="T273" i="15"/>
  <c r="T274" i="15"/>
  <c r="T275" i="15"/>
  <c r="T276" i="15"/>
  <c r="T277" i="15"/>
  <c r="T278" i="15"/>
  <c r="T279" i="15"/>
  <c r="T280" i="15"/>
  <c r="T281" i="15"/>
  <c r="T282" i="15"/>
  <c r="T283" i="15"/>
  <c r="T284" i="15"/>
  <c r="T285" i="15"/>
  <c r="T286" i="15"/>
  <c r="T287" i="15"/>
  <c r="T288" i="15"/>
  <c r="T289" i="15"/>
  <c r="T290" i="15"/>
  <c r="T291" i="15"/>
  <c r="T292" i="15"/>
  <c r="T293" i="15"/>
  <c r="T294" i="15"/>
  <c r="T295" i="15"/>
  <c r="T296" i="15"/>
  <c r="T297" i="15"/>
  <c r="T298" i="15"/>
  <c r="T299" i="15"/>
  <c r="T300" i="15"/>
  <c r="T301" i="15"/>
  <c r="T302" i="15"/>
  <c r="T303" i="15"/>
  <c r="T304" i="15"/>
  <c r="T305" i="15"/>
  <c r="T306" i="15"/>
  <c r="T307" i="15"/>
  <c r="T308" i="15"/>
  <c r="T309" i="15"/>
  <c r="T310" i="15"/>
  <c r="T311" i="15"/>
  <c r="T312" i="15"/>
  <c r="T313" i="15"/>
  <c r="T314" i="15"/>
  <c r="T315" i="15"/>
  <c r="T316" i="15"/>
  <c r="T317" i="15"/>
  <c r="T318" i="15"/>
  <c r="T319" i="15"/>
  <c r="T320" i="15"/>
  <c r="T321" i="15"/>
  <c r="T322" i="15"/>
  <c r="T323" i="15"/>
  <c r="T324" i="15"/>
  <c r="T325" i="15"/>
  <c r="T326" i="15"/>
  <c r="T327" i="15"/>
  <c r="T328" i="15"/>
  <c r="T329" i="15"/>
  <c r="T330" i="15"/>
  <c r="T331" i="15"/>
  <c r="T332" i="15"/>
  <c r="T333" i="15"/>
  <c r="T334" i="15"/>
  <c r="T335" i="15"/>
  <c r="T336" i="15"/>
  <c r="T337" i="15"/>
  <c r="T338" i="15"/>
  <c r="T339" i="15"/>
  <c r="T340" i="15"/>
  <c r="T341" i="15"/>
  <c r="T342" i="15"/>
  <c r="T343" i="15"/>
  <c r="T344" i="15"/>
  <c r="T345" i="15"/>
  <c r="T346" i="15"/>
  <c r="T347" i="15"/>
  <c r="T348" i="15"/>
  <c r="T349" i="15"/>
  <c r="T350" i="15"/>
  <c r="T351" i="15"/>
  <c r="T352" i="15"/>
  <c r="T353" i="15"/>
  <c r="T354" i="15"/>
  <c r="T355" i="15"/>
  <c r="T356" i="15"/>
  <c r="T357" i="15"/>
  <c r="T358" i="15"/>
  <c r="T359" i="15"/>
  <c r="T360" i="15"/>
  <c r="T361" i="15"/>
  <c r="T362" i="15"/>
  <c r="T363" i="15"/>
  <c r="T364" i="15"/>
  <c r="T365" i="15"/>
  <c r="T366" i="15"/>
  <c r="T367" i="15"/>
  <c r="T368" i="15"/>
  <c r="T369" i="15"/>
  <c r="T370" i="15"/>
  <c r="T371" i="15"/>
  <c r="T372" i="15"/>
  <c r="T373" i="15"/>
  <c r="T374" i="15"/>
  <c r="T375" i="15"/>
  <c r="T376" i="15"/>
  <c r="T377" i="15"/>
  <c r="T378" i="15"/>
  <c r="T379" i="15"/>
  <c r="T380" i="15"/>
  <c r="T381" i="15"/>
  <c r="T382" i="15"/>
  <c r="T383" i="15"/>
  <c r="T384" i="15"/>
  <c r="T385" i="15"/>
  <c r="T386" i="15"/>
  <c r="T387" i="15"/>
  <c r="T388" i="15"/>
  <c r="T389" i="15"/>
  <c r="T390" i="15"/>
  <c r="T391" i="15"/>
  <c r="T392" i="15"/>
  <c r="T393" i="15"/>
  <c r="T394" i="15"/>
  <c r="T395" i="15"/>
  <c r="T396" i="15"/>
  <c r="T397" i="15"/>
  <c r="T398" i="15"/>
  <c r="T399" i="15"/>
  <c r="T400" i="15"/>
  <c r="T401" i="15"/>
  <c r="T402" i="15"/>
  <c r="T403" i="15"/>
  <c r="T404" i="15"/>
  <c r="T405" i="15"/>
  <c r="T406" i="15"/>
  <c r="T407" i="15"/>
  <c r="T408" i="15"/>
  <c r="T409" i="15"/>
  <c r="T410" i="15"/>
  <c r="T411" i="15"/>
  <c r="T412" i="15"/>
  <c r="T413" i="15"/>
  <c r="T414" i="15"/>
  <c r="T415" i="15"/>
  <c r="T416" i="15"/>
  <c r="T417" i="15"/>
  <c r="T418" i="15"/>
  <c r="T419" i="15"/>
  <c r="T420" i="15"/>
  <c r="T421" i="15"/>
  <c r="T422" i="15"/>
  <c r="T423" i="15"/>
  <c r="T424" i="15"/>
  <c r="T425" i="15"/>
  <c r="T426" i="15"/>
  <c r="T427" i="15"/>
  <c r="T428" i="15"/>
  <c r="T429" i="15"/>
  <c r="T430" i="15"/>
  <c r="T431" i="15"/>
  <c r="T432" i="15"/>
  <c r="T433" i="15"/>
  <c r="T434" i="15"/>
  <c r="T435" i="15"/>
  <c r="T436" i="15"/>
  <c r="T437" i="15"/>
  <c r="T438" i="15"/>
  <c r="T439" i="15"/>
  <c r="T440" i="15"/>
  <c r="T441" i="15"/>
  <c r="T442" i="15"/>
  <c r="T443" i="15"/>
  <c r="T444" i="15"/>
  <c r="T445" i="15"/>
  <c r="T446" i="15"/>
  <c r="T447" i="15"/>
  <c r="T448" i="15"/>
  <c r="T449" i="15"/>
  <c r="T450" i="15"/>
  <c r="T451" i="15"/>
  <c r="T452" i="15"/>
  <c r="T453" i="15"/>
  <c r="T454" i="15"/>
  <c r="T455" i="15"/>
  <c r="T456" i="15"/>
  <c r="T457" i="15"/>
  <c r="T458" i="15"/>
  <c r="T459" i="15"/>
  <c r="T460" i="15"/>
  <c r="T461" i="15"/>
  <c r="T462" i="15"/>
  <c r="T463" i="15"/>
  <c r="T464" i="15"/>
  <c r="T465" i="15"/>
  <c r="T466" i="15"/>
  <c r="T467" i="15"/>
  <c r="T468" i="15"/>
  <c r="T469" i="15"/>
  <c r="T470" i="15"/>
  <c r="T471" i="15"/>
  <c r="T472" i="15"/>
  <c r="T473" i="15"/>
  <c r="T474" i="15"/>
  <c r="T475" i="15"/>
  <c r="T476" i="15"/>
  <c r="T477" i="15"/>
  <c r="T478" i="15"/>
  <c r="T479" i="15"/>
  <c r="T480" i="15"/>
  <c r="T481" i="15"/>
  <c r="T482" i="15"/>
  <c r="T483" i="15"/>
  <c r="T484" i="15"/>
  <c r="T485" i="15"/>
  <c r="T486" i="15"/>
  <c r="T487" i="15"/>
  <c r="T488" i="15"/>
  <c r="T489" i="15"/>
  <c r="T490" i="15"/>
  <c r="T491" i="15"/>
  <c r="T492" i="15"/>
  <c r="T493" i="15"/>
  <c r="T494" i="15"/>
  <c r="T495" i="15"/>
  <c r="T496" i="15"/>
  <c r="T497" i="15"/>
  <c r="T498" i="15"/>
  <c r="T499" i="15"/>
  <c r="T500" i="15"/>
  <c r="T501" i="15"/>
  <c r="T2"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101" i="15"/>
  <c r="S102" i="15"/>
  <c r="S103" i="15"/>
  <c r="S104" i="15"/>
  <c r="S105" i="15"/>
  <c r="S106" i="15"/>
  <c r="S107" i="15"/>
  <c r="S108" i="15"/>
  <c r="S109" i="15"/>
  <c r="S110" i="15"/>
  <c r="S111" i="15"/>
  <c r="S112" i="15"/>
  <c r="S113" i="15"/>
  <c r="S114" i="15"/>
  <c r="S115" i="15"/>
  <c r="S116" i="15"/>
  <c r="S117" i="15"/>
  <c r="S118" i="15"/>
  <c r="S119" i="15"/>
  <c r="S120" i="15"/>
  <c r="S121" i="15"/>
  <c r="S122" i="15"/>
  <c r="S123" i="15"/>
  <c r="S124" i="15"/>
  <c r="S125" i="15"/>
  <c r="S126" i="15"/>
  <c r="S127" i="15"/>
  <c r="S128" i="15"/>
  <c r="S129" i="15"/>
  <c r="S130" i="15"/>
  <c r="S131" i="15"/>
  <c r="S132" i="15"/>
  <c r="S133" i="15"/>
  <c r="S134" i="15"/>
  <c r="S135" i="15"/>
  <c r="S136" i="15"/>
  <c r="S137" i="15"/>
  <c r="S138" i="15"/>
  <c r="S139" i="15"/>
  <c r="S140" i="15"/>
  <c r="S141" i="15"/>
  <c r="S142" i="15"/>
  <c r="S143" i="15"/>
  <c r="S144" i="15"/>
  <c r="S145" i="15"/>
  <c r="S146" i="15"/>
  <c r="S147" i="15"/>
  <c r="S148" i="15"/>
  <c r="S149" i="15"/>
  <c r="S150" i="15"/>
  <c r="S151" i="15"/>
  <c r="S152" i="15"/>
  <c r="S153" i="15"/>
  <c r="S154" i="15"/>
  <c r="S155" i="15"/>
  <c r="S156" i="15"/>
  <c r="S157" i="15"/>
  <c r="S158" i="15"/>
  <c r="S159" i="15"/>
  <c r="S160" i="15"/>
  <c r="S161" i="15"/>
  <c r="S162" i="15"/>
  <c r="S163" i="15"/>
  <c r="S164" i="15"/>
  <c r="S165" i="15"/>
  <c r="S166" i="15"/>
  <c r="S167" i="15"/>
  <c r="S168" i="15"/>
  <c r="S169" i="15"/>
  <c r="S170" i="15"/>
  <c r="S171" i="15"/>
  <c r="S172" i="15"/>
  <c r="S173" i="15"/>
  <c r="S174" i="15"/>
  <c r="S175" i="15"/>
  <c r="S176" i="15"/>
  <c r="S177" i="15"/>
  <c r="S178" i="15"/>
  <c r="S179" i="15"/>
  <c r="S180" i="15"/>
  <c r="S181" i="15"/>
  <c r="S182" i="15"/>
  <c r="S183" i="15"/>
  <c r="S184" i="15"/>
  <c r="S185" i="15"/>
  <c r="S186" i="15"/>
  <c r="S187" i="15"/>
  <c r="S188" i="15"/>
  <c r="S189" i="15"/>
  <c r="S190" i="15"/>
  <c r="S191" i="15"/>
  <c r="S192" i="15"/>
  <c r="S193" i="15"/>
  <c r="S194" i="15"/>
  <c r="S195" i="15"/>
  <c r="S196" i="15"/>
  <c r="S197" i="15"/>
  <c r="S198" i="15"/>
  <c r="S199" i="15"/>
  <c r="S200" i="15"/>
  <c r="S201" i="15"/>
  <c r="S202" i="15"/>
  <c r="S203" i="15"/>
  <c r="S204" i="15"/>
  <c r="S205" i="15"/>
  <c r="S206" i="15"/>
  <c r="S207" i="15"/>
  <c r="S208" i="15"/>
  <c r="S209" i="15"/>
  <c r="S210" i="15"/>
  <c r="S211" i="15"/>
  <c r="S212" i="15"/>
  <c r="S213" i="15"/>
  <c r="S214" i="15"/>
  <c r="S215" i="15"/>
  <c r="S216" i="15"/>
  <c r="S217" i="15"/>
  <c r="S218" i="15"/>
  <c r="S219" i="15"/>
  <c r="S220" i="15"/>
  <c r="S221" i="15"/>
  <c r="S222" i="15"/>
  <c r="S223" i="15"/>
  <c r="S224" i="15"/>
  <c r="S225" i="15"/>
  <c r="S226" i="15"/>
  <c r="S227" i="15"/>
  <c r="S228" i="15"/>
  <c r="S229" i="15"/>
  <c r="S230" i="15"/>
  <c r="S231" i="15"/>
  <c r="S232" i="15"/>
  <c r="S233" i="15"/>
  <c r="S234" i="15"/>
  <c r="S235" i="15"/>
  <c r="S236" i="15"/>
  <c r="S237" i="15"/>
  <c r="S238" i="15"/>
  <c r="S239" i="15"/>
  <c r="S240" i="15"/>
  <c r="S241" i="15"/>
  <c r="S242" i="15"/>
  <c r="S243" i="15"/>
  <c r="S244" i="15"/>
  <c r="S245" i="15"/>
  <c r="S246" i="15"/>
  <c r="S247" i="15"/>
  <c r="S248" i="15"/>
  <c r="S249" i="15"/>
  <c r="S250" i="15"/>
  <c r="S251" i="15"/>
  <c r="S252" i="15"/>
  <c r="S253" i="15"/>
  <c r="S254" i="15"/>
  <c r="S255" i="15"/>
  <c r="S256" i="15"/>
  <c r="S257" i="15"/>
  <c r="S258" i="15"/>
  <c r="S259" i="15"/>
  <c r="S260" i="15"/>
  <c r="S261" i="15"/>
  <c r="S262" i="15"/>
  <c r="S263" i="15"/>
  <c r="S264" i="15"/>
  <c r="S265" i="15"/>
  <c r="S266" i="15"/>
  <c r="S267" i="15"/>
  <c r="S268" i="15"/>
  <c r="S269" i="15"/>
  <c r="S270" i="15"/>
  <c r="S271" i="15"/>
  <c r="S272" i="15"/>
  <c r="S273" i="15"/>
  <c r="S274" i="15"/>
  <c r="S275" i="15"/>
  <c r="S276" i="15"/>
  <c r="S277" i="15"/>
  <c r="S278" i="15"/>
  <c r="S279" i="15"/>
  <c r="S280" i="15"/>
  <c r="S281" i="15"/>
  <c r="S282" i="15"/>
  <c r="S283" i="15"/>
  <c r="S284" i="15"/>
  <c r="S285" i="15"/>
  <c r="S286" i="15"/>
  <c r="S287" i="15"/>
  <c r="S288" i="15"/>
  <c r="S289" i="15"/>
  <c r="S290" i="15"/>
  <c r="S291" i="15"/>
  <c r="S292" i="15"/>
  <c r="S293" i="15"/>
  <c r="S294" i="15"/>
  <c r="S295" i="15"/>
  <c r="S296" i="15"/>
  <c r="S297" i="15"/>
  <c r="S298" i="15"/>
  <c r="S299" i="15"/>
  <c r="S300" i="15"/>
  <c r="S301" i="15"/>
  <c r="S302" i="15"/>
  <c r="S303" i="15"/>
  <c r="S304" i="15"/>
  <c r="S305" i="15"/>
  <c r="S306" i="15"/>
  <c r="S307" i="15"/>
  <c r="S308" i="15"/>
  <c r="S309" i="15"/>
  <c r="S310" i="15"/>
  <c r="S311" i="15"/>
  <c r="S312" i="15"/>
  <c r="S313" i="15"/>
  <c r="S314" i="15"/>
  <c r="S315" i="15"/>
  <c r="S316" i="15"/>
  <c r="S317" i="15"/>
  <c r="S318" i="15"/>
  <c r="S319" i="15"/>
  <c r="S320" i="15"/>
  <c r="S321" i="15"/>
  <c r="S322" i="15"/>
  <c r="S323" i="15"/>
  <c r="S324" i="15"/>
  <c r="S325" i="15"/>
  <c r="S326" i="15"/>
  <c r="S327" i="15"/>
  <c r="S328" i="15"/>
  <c r="S329" i="15"/>
  <c r="S330" i="15"/>
  <c r="S331" i="15"/>
  <c r="S332" i="15"/>
  <c r="S333" i="15"/>
  <c r="S334" i="15"/>
  <c r="S335" i="15"/>
  <c r="S336" i="15"/>
  <c r="S337" i="15"/>
  <c r="S338" i="15"/>
  <c r="S339" i="15"/>
  <c r="S340" i="15"/>
  <c r="S341" i="15"/>
  <c r="S342" i="15"/>
  <c r="S343" i="15"/>
  <c r="S344" i="15"/>
  <c r="S345" i="15"/>
  <c r="S346" i="15"/>
  <c r="S347" i="15"/>
  <c r="S348" i="15"/>
  <c r="S349" i="15"/>
  <c r="S350" i="15"/>
  <c r="S351" i="15"/>
  <c r="S352" i="15"/>
  <c r="S353" i="15"/>
  <c r="S354" i="15"/>
  <c r="S355" i="15"/>
  <c r="S356" i="15"/>
  <c r="S357" i="15"/>
  <c r="S358" i="15"/>
  <c r="S359" i="15"/>
  <c r="S360" i="15"/>
  <c r="S361" i="15"/>
  <c r="S362" i="15"/>
  <c r="S363" i="15"/>
  <c r="S364" i="15"/>
  <c r="S365" i="15"/>
  <c r="S366" i="15"/>
  <c r="S367" i="15"/>
  <c r="S368" i="15"/>
  <c r="S369" i="15"/>
  <c r="S370" i="15"/>
  <c r="S371" i="15"/>
  <c r="S372" i="15"/>
  <c r="S373" i="15"/>
  <c r="S374" i="15"/>
  <c r="S375" i="15"/>
  <c r="S376" i="15"/>
  <c r="S377" i="15"/>
  <c r="S378" i="15"/>
  <c r="S379" i="15"/>
  <c r="S380" i="15"/>
  <c r="S381" i="15"/>
  <c r="S382" i="15"/>
  <c r="S383" i="15"/>
  <c r="S384" i="15"/>
  <c r="S385" i="15"/>
  <c r="S386" i="15"/>
  <c r="S387" i="15"/>
  <c r="S388" i="15"/>
  <c r="S389" i="15"/>
  <c r="S390" i="15"/>
  <c r="S391" i="15"/>
  <c r="S392" i="15"/>
  <c r="S393" i="15"/>
  <c r="S394" i="15"/>
  <c r="S395" i="15"/>
  <c r="S396" i="15"/>
  <c r="S397" i="15"/>
  <c r="S398" i="15"/>
  <c r="S399" i="15"/>
  <c r="S400" i="15"/>
  <c r="S401" i="15"/>
  <c r="S402" i="15"/>
  <c r="S403" i="15"/>
  <c r="S404" i="15"/>
  <c r="S405" i="15"/>
  <c r="S406" i="15"/>
  <c r="S407" i="15"/>
  <c r="S408" i="15"/>
  <c r="S409" i="15"/>
  <c r="S410" i="15"/>
  <c r="S411" i="15"/>
  <c r="S412" i="15"/>
  <c r="S413" i="15"/>
  <c r="S414" i="15"/>
  <c r="S415" i="15"/>
  <c r="S416" i="15"/>
  <c r="S417" i="15"/>
  <c r="S418" i="15"/>
  <c r="S419" i="15"/>
  <c r="S420" i="15"/>
  <c r="S421" i="15"/>
  <c r="S422" i="15"/>
  <c r="S423" i="15"/>
  <c r="S424" i="15"/>
  <c r="S425" i="15"/>
  <c r="S426" i="15"/>
  <c r="S427" i="15"/>
  <c r="S428" i="15"/>
  <c r="S429" i="15"/>
  <c r="S430" i="15"/>
  <c r="S431" i="15"/>
  <c r="S432" i="15"/>
  <c r="S433" i="15"/>
  <c r="S434" i="15"/>
  <c r="S435" i="15"/>
  <c r="S436" i="15"/>
  <c r="S437" i="15"/>
  <c r="S438" i="15"/>
  <c r="S439" i="15"/>
  <c r="S440" i="15"/>
  <c r="S441" i="15"/>
  <c r="S442" i="15"/>
  <c r="S443" i="15"/>
  <c r="S444" i="15"/>
  <c r="S445" i="15"/>
  <c r="S446" i="15"/>
  <c r="S447" i="15"/>
  <c r="S448" i="15"/>
  <c r="S449" i="15"/>
  <c r="S450" i="15"/>
  <c r="S451" i="15"/>
  <c r="S452" i="15"/>
  <c r="S453" i="15"/>
  <c r="S454" i="15"/>
  <c r="S455" i="15"/>
  <c r="S456" i="15"/>
  <c r="S457" i="15"/>
  <c r="S458" i="15"/>
  <c r="S459" i="15"/>
  <c r="S460" i="15"/>
  <c r="S461" i="15"/>
  <c r="S462" i="15"/>
  <c r="S463" i="15"/>
  <c r="S464" i="15"/>
  <c r="S465" i="15"/>
  <c r="S466" i="15"/>
  <c r="S467" i="15"/>
  <c r="S468" i="15"/>
  <c r="S469" i="15"/>
  <c r="S470" i="15"/>
  <c r="S471" i="15"/>
  <c r="S472" i="15"/>
  <c r="S473" i="15"/>
  <c r="S474" i="15"/>
  <c r="S475" i="15"/>
  <c r="S476" i="15"/>
  <c r="S477" i="15"/>
  <c r="S478" i="15"/>
  <c r="S479" i="15"/>
  <c r="S480" i="15"/>
  <c r="S481" i="15"/>
  <c r="S482" i="15"/>
  <c r="S483" i="15"/>
  <c r="S484" i="15"/>
  <c r="S485" i="15"/>
  <c r="S486" i="15"/>
  <c r="S487" i="15"/>
  <c r="S488" i="15"/>
  <c r="S489" i="15"/>
  <c r="S490" i="15"/>
  <c r="S491" i="15"/>
  <c r="S492" i="15"/>
  <c r="S493" i="15"/>
  <c r="S494" i="15"/>
  <c r="S495" i="15"/>
  <c r="S496" i="15"/>
  <c r="S497" i="15"/>
  <c r="S498" i="15"/>
  <c r="S499" i="15"/>
  <c r="S500" i="15"/>
  <c r="S501" i="15"/>
  <c r="S2" i="15"/>
  <c r="C109" i="22"/>
  <c r="D90" i="22"/>
  <c r="D89" i="22"/>
  <c r="D88" i="22"/>
  <c r="C87" i="22"/>
  <c r="D87" i="22"/>
  <c r="D86" i="22"/>
  <c r="C85" i="22"/>
  <c r="D85" i="22"/>
  <c r="E84" i="22"/>
  <c r="D84" i="22"/>
  <c r="Q3" i="15"/>
  <c r="Q4" i="15"/>
  <c r="Q5" i="15"/>
  <c r="Q6" i="15"/>
  <c r="Q7" i="15"/>
  <c r="Q8" i="15"/>
  <c r="Q9" i="15"/>
  <c r="Q10" i="15"/>
  <c r="Q11" i="15"/>
  <c r="Q12" i="15"/>
  <c r="Q13" i="15"/>
  <c r="Q14" i="15"/>
  <c r="Q15" i="15"/>
  <c r="Q16" i="15"/>
  <c r="Q17" i="15"/>
  <c r="Q18" i="15"/>
  <c r="Q19" i="15"/>
  <c r="Q20" i="15"/>
  <c r="Q21" i="15"/>
  <c r="Q22" i="15"/>
  <c r="Q23" i="15"/>
  <c r="Q24" i="15"/>
  <c r="Q25" i="15"/>
  <c r="Q26" i="15"/>
  <c r="Q27" i="15"/>
  <c r="Q28" i="15"/>
  <c r="Q29" i="15"/>
  <c r="Q30" i="15"/>
  <c r="Q31" i="15"/>
  <c r="Q32" i="15"/>
  <c r="Q33" i="15"/>
  <c r="Q34" i="15"/>
  <c r="Q35" i="15"/>
  <c r="Q36" i="15"/>
  <c r="Q37" i="15"/>
  <c r="Q38" i="15"/>
  <c r="Q39" i="15"/>
  <c r="Q40" i="15"/>
  <c r="Q41" i="15"/>
  <c r="Q42" i="15"/>
  <c r="Q43" i="15"/>
  <c r="Q44" i="15"/>
  <c r="Q45" i="15"/>
  <c r="Q46" i="15"/>
  <c r="Q47" i="15"/>
  <c r="Q48" i="15"/>
  <c r="Q49" i="15"/>
  <c r="Q50" i="15"/>
  <c r="Q51" i="15"/>
  <c r="Q52" i="15"/>
  <c r="Q53" i="15"/>
  <c r="Q54" i="15"/>
  <c r="Q55" i="15"/>
  <c r="Q56" i="15"/>
  <c r="Q57" i="15"/>
  <c r="Q58" i="15"/>
  <c r="Q59" i="15"/>
  <c r="Q60" i="15"/>
  <c r="Q61" i="15"/>
  <c r="Q62" i="15"/>
  <c r="Q63" i="15"/>
  <c r="Q64" i="15"/>
  <c r="Q65" i="15"/>
  <c r="Q66" i="15"/>
  <c r="Q67" i="15"/>
  <c r="Q68" i="15"/>
  <c r="Q69" i="15"/>
  <c r="Q70" i="15"/>
  <c r="Q71" i="15"/>
  <c r="Q72" i="15"/>
  <c r="Q73" i="15"/>
  <c r="Q74" i="15"/>
  <c r="Q75" i="15"/>
  <c r="Q76" i="15"/>
  <c r="Q77" i="15"/>
  <c r="Q78" i="15"/>
  <c r="Q79" i="15"/>
  <c r="Q80" i="15"/>
  <c r="Q81" i="15"/>
  <c r="Q82" i="15"/>
  <c r="Q83" i="15"/>
  <c r="Q84" i="15"/>
  <c r="Q85" i="15"/>
  <c r="Q86" i="15"/>
  <c r="Q87" i="15"/>
  <c r="Q88" i="15"/>
  <c r="Q89" i="15"/>
  <c r="Q90" i="15"/>
  <c r="Q91" i="15"/>
  <c r="Q92" i="15"/>
  <c r="Q93" i="15"/>
  <c r="Q94" i="15"/>
  <c r="Q95" i="15"/>
  <c r="Q96" i="15"/>
  <c r="Q97" i="15"/>
  <c r="Q98" i="15"/>
  <c r="Q99" i="15"/>
  <c r="Q100" i="15"/>
  <c r="Q101" i="15"/>
  <c r="Q102" i="15"/>
  <c r="Q103" i="15"/>
  <c r="Q104" i="15"/>
  <c r="Q105" i="15"/>
  <c r="Q106" i="15"/>
  <c r="Q107" i="15"/>
  <c r="Q108" i="15"/>
  <c r="Q109" i="15"/>
  <c r="Q110" i="15"/>
  <c r="Q111" i="15"/>
  <c r="Q112" i="15"/>
  <c r="Q113" i="15"/>
  <c r="Q114" i="15"/>
  <c r="Q115" i="15"/>
  <c r="Q116" i="15"/>
  <c r="Q117" i="15"/>
  <c r="Q118" i="15"/>
  <c r="Q119" i="15"/>
  <c r="Q120" i="15"/>
  <c r="Q121" i="15"/>
  <c r="Q122" i="15"/>
  <c r="Q123" i="15"/>
  <c r="Q124" i="15"/>
  <c r="Q125" i="15"/>
  <c r="Q126" i="15"/>
  <c r="Q127" i="15"/>
  <c r="Q128" i="15"/>
  <c r="Q129" i="15"/>
  <c r="Q130" i="15"/>
  <c r="Q131" i="15"/>
  <c r="Q132" i="15"/>
  <c r="Q133" i="15"/>
  <c r="Q134" i="15"/>
  <c r="Q135" i="15"/>
  <c r="Q136" i="15"/>
  <c r="Q137" i="15"/>
  <c r="Q138" i="15"/>
  <c r="Q139" i="15"/>
  <c r="Q140" i="15"/>
  <c r="Q141" i="15"/>
  <c r="Q142" i="15"/>
  <c r="Q143" i="15"/>
  <c r="Q144" i="15"/>
  <c r="Q145" i="15"/>
  <c r="Q146" i="15"/>
  <c r="Q147" i="15"/>
  <c r="Q148" i="15"/>
  <c r="Q149" i="15"/>
  <c r="Q150" i="15"/>
  <c r="Q151" i="15"/>
  <c r="Q152" i="15"/>
  <c r="Q153" i="15"/>
  <c r="Q154" i="15"/>
  <c r="Q155" i="15"/>
  <c r="Q156" i="15"/>
  <c r="Q157" i="15"/>
  <c r="Q158" i="15"/>
  <c r="Q159" i="15"/>
  <c r="Q160" i="15"/>
  <c r="Q161" i="15"/>
  <c r="Q162" i="15"/>
  <c r="Q163" i="15"/>
  <c r="Q164" i="15"/>
  <c r="Q165" i="15"/>
  <c r="Q166" i="15"/>
  <c r="Q167" i="15"/>
  <c r="Q168" i="15"/>
  <c r="Q169" i="15"/>
  <c r="Q170" i="15"/>
  <c r="Q171" i="15"/>
  <c r="Q172" i="15"/>
  <c r="Q173" i="15"/>
  <c r="Q174" i="15"/>
  <c r="Q175" i="15"/>
  <c r="Q176" i="15"/>
  <c r="Q177" i="15"/>
  <c r="Q178" i="15"/>
  <c r="Q179" i="15"/>
  <c r="Q180" i="15"/>
  <c r="Q181" i="15"/>
  <c r="Q182" i="15"/>
  <c r="Q183" i="15"/>
  <c r="Q184" i="15"/>
  <c r="Q185" i="15"/>
  <c r="Q186" i="15"/>
  <c r="Q187" i="15"/>
  <c r="Q188" i="15"/>
  <c r="Q189" i="15"/>
  <c r="Q190" i="15"/>
  <c r="Q191" i="15"/>
  <c r="Q192" i="15"/>
  <c r="Q193" i="15"/>
  <c r="Q194" i="15"/>
  <c r="Q195" i="15"/>
  <c r="Q196" i="15"/>
  <c r="Q197" i="15"/>
  <c r="Q198" i="15"/>
  <c r="Q199" i="15"/>
  <c r="Q200" i="15"/>
  <c r="Q201" i="15"/>
  <c r="Q202" i="15"/>
  <c r="Q203" i="15"/>
  <c r="Q204" i="15"/>
  <c r="Q205" i="15"/>
  <c r="Q206" i="15"/>
  <c r="Q207" i="15"/>
  <c r="Q208" i="15"/>
  <c r="Q209" i="15"/>
  <c r="Q210" i="15"/>
  <c r="Q211" i="15"/>
  <c r="Q212" i="15"/>
  <c r="Q213" i="15"/>
  <c r="Q214" i="15"/>
  <c r="Q215" i="15"/>
  <c r="Q216" i="15"/>
  <c r="Q217" i="15"/>
  <c r="Q218" i="15"/>
  <c r="Q219" i="15"/>
  <c r="Q220" i="15"/>
  <c r="Q221" i="15"/>
  <c r="Q222" i="15"/>
  <c r="Q223" i="15"/>
  <c r="Q224" i="15"/>
  <c r="Q225" i="15"/>
  <c r="Q226" i="15"/>
  <c r="Q227" i="15"/>
  <c r="Q228" i="15"/>
  <c r="Q229" i="15"/>
  <c r="Q230" i="15"/>
  <c r="Q231" i="15"/>
  <c r="Q232" i="15"/>
  <c r="Q233" i="15"/>
  <c r="Q234" i="15"/>
  <c r="Q235" i="15"/>
  <c r="Q236" i="15"/>
  <c r="Q237" i="15"/>
  <c r="Q238" i="15"/>
  <c r="Q239" i="15"/>
  <c r="Q240" i="15"/>
  <c r="Q241" i="15"/>
  <c r="Q242" i="15"/>
  <c r="Q243" i="15"/>
  <c r="Q244" i="15"/>
  <c r="Q245" i="15"/>
  <c r="Q246" i="15"/>
  <c r="Q247" i="15"/>
  <c r="Q248" i="15"/>
  <c r="Q249" i="15"/>
  <c r="Q250" i="15"/>
  <c r="Q251" i="15"/>
  <c r="Q252" i="15"/>
  <c r="Q253" i="15"/>
  <c r="Q254" i="15"/>
  <c r="Q255" i="15"/>
  <c r="Q256" i="15"/>
  <c r="Q257" i="15"/>
  <c r="Q258" i="15"/>
  <c r="Q259" i="15"/>
  <c r="Q260" i="15"/>
  <c r="Q261" i="15"/>
  <c r="Q262" i="15"/>
  <c r="Q263" i="15"/>
  <c r="Q264" i="15"/>
  <c r="Q265" i="15"/>
  <c r="Q266" i="15"/>
  <c r="Q267" i="15"/>
  <c r="Q268" i="15"/>
  <c r="Q269" i="15"/>
  <c r="Q270" i="15"/>
  <c r="Q271" i="15"/>
  <c r="Q272" i="15"/>
  <c r="Q273" i="15"/>
  <c r="Q274" i="15"/>
  <c r="Q275" i="15"/>
  <c r="Q276" i="15"/>
  <c r="Q277" i="15"/>
  <c r="Q278" i="15"/>
  <c r="Q279" i="15"/>
  <c r="Q280" i="15"/>
  <c r="Q281" i="15"/>
  <c r="Q282" i="15"/>
  <c r="Q283" i="15"/>
  <c r="Q284" i="15"/>
  <c r="Q285" i="15"/>
  <c r="Q286" i="15"/>
  <c r="Q287" i="15"/>
  <c r="Q288" i="15"/>
  <c r="Q289" i="15"/>
  <c r="Q290" i="15"/>
  <c r="Q291" i="15"/>
  <c r="Q292" i="15"/>
  <c r="Q293" i="15"/>
  <c r="Q294" i="15"/>
  <c r="Q295" i="15"/>
  <c r="Q296" i="15"/>
  <c r="Q297" i="15"/>
  <c r="Q298" i="15"/>
  <c r="Q299" i="15"/>
  <c r="Q300" i="15"/>
  <c r="Q301" i="15"/>
  <c r="Q302" i="15"/>
  <c r="Q303" i="15"/>
  <c r="Q304" i="15"/>
  <c r="Q305" i="15"/>
  <c r="Q306" i="15"/>
  <c r="Q307" i="15"/>
  <c r="Q308" i="15"/>
  <c r="Q309" i="15"/>
  <c r="Q310" i="15"/>
  <c r="Q311" i="15"/>
  <c r="Q312" i="15"/>
  <c r="Q313" i="15"/>
  <c r="Q314" i="15"/>
  <c r="Q315" i="15"/>
  <c r="Q316" i="15"/>
  <c r="Q317" i="15"/>
  <c r="Q318" i="15"/>
  <c r="Q319" i="15"/>
  <c r="Q320" i="15"/>
  <c r="Q321" i="15"/>
  <c r="Q322" i="15"/>
  <c r="Q323" i="15"/>
  <c r="Q324" i="15"/>
  <c r="Q325" i="15"/>
  <c r="Q326" i="15"/>
  <c r="Q327" i="15"/>
  <c r="Q328" i="15"/>
  <c r="Q329" i="15"/>
  <c r="Q330" i="15"/>
  <c r="Q331" i="15"/>
  <c r="Q332" i="15"/>
  <c r="Q333" i="15"/>
  <c r="Q334" i="15"/>
  <c r="Q335" i="15"/>
  <c r="Q336" i="15"/>
  <c r="Q337" i="15"/>
  <c r="Q338" i="15"/>
  <c r="Q339" i="15"/>
  <c r="Q340" i="15"/>
  <c r="Q341" i="15"/>
  <c r="Q342" i="15"/>
  <c r="Q343" i="15"/>
  <c r="Q344" i="15"/>
  <c r="Q345" i="15"/>
  <c r="Q346" i="15"/>
  <c r="Q347" i="15"/>
  <c r="Q348" i="15"/>
  <c r="Q349" i="15"/>
  <c r="Q350" i="15"/>
  <c r="Q351" i="15"/>
  <c r="Q352" i="15"/>
  <c r="Q353" i="15"/>
  <c r="Q354" i="15"/>
  <c r="Q355" i="15"/>
  <c r="Q356" i="15"/>
  <c r="Q357" i="15"/>
  <c r="Q358" i="15"/>
  <c r="Q359" i="15"/>
  <c r="Q360" i="15"/>
  <c r="Q361" i="15"/>
  <c r="Q362" i="15"/>
  <c r="Q363" i="15"/>
  <c r="Q364" i="15"/>
  <c r="Q365" i="15"/>
  <c r="Q366" i="15"/>
  <c r="Q367" i="15"/>
  <c r="Q368" i="15"/>
  <c r="Q369" i="15"/>
  <c r="Q370" i="15"/>
  <c r="Q371" i="15"/>
  <c r="Q372" i="15"/>
  <c r="Q373" i="15"/>
  <c r="Q374" i="15"/>
  <c r="Q375" i="15"/>
  <c r="Q376" i="15"/>
  <c r="Q377" i="15"/>
  <c r="Q378" i="15"/>
  <c r="Q379" i="15"/>
  <c r="Q380" i="15"/>
  <c r="Q381" i="15"/>
  <c r="Q382" i="15"/>
  <c r="Q383" i="15"/>
  <c r="Q384" i="15"/>
  <c r="Q385" i="15"/>
  <c r="Q386" i="15"/>
  <c r="Q387" i="15"/>
  <c r="Q388" i="15"/>
  <c r="Q389" i="15"/>
  <c r="Q390" i="15"/>
  <c r="Q391" i="15"/>
  <c r="Q392" i="15"/>
  <c r="Q393" i="15"/>
  <c r="Q394" i="15"/>
  <c r="Q395" i="15"/>
  <c r="Q396" i="15"/>
  <c r="Q397" i="15"/>
  <c r="Q398" i="15"/>
  <c r="Q399" i="15"/>
  <c r="Q400" i="15"/>
  <c r="Q401" i="15"/>
  <c r="Q402" i="15"/>
  <c r="Q403" i="15"/>
  <c r="Q404" i="15"/>
  <c r="Q405" i="15"/>
  <c r="Q406" i="15"/>
  <c r="Q407" i="15"/>
  <c r="Q408" i="15"/>
  <c r="Q409" i="15"/>
  <c r="Q410" i="15"/>
  <c r="Q411" i="15"/>
  <c r="Q412" i="15"/>
  <c r="Q413" i="15"/>
  <c r="Q414" i="15"/>
  <c r="Q415" i="15"/>
  <c r="Q416" i="15"/>
  <c r="Q417" i="15"/>
  <c r="Q418" i="15"/>
  <c r="Q419" i="15"/>
  <c r="Q420" i="15"/>
  <c r="Q421" i="15"/>
  <c r="Q422" i="15"/>
  <c r="Q423" i="15"/>
  <c r="Q424" i="15"/>
  <c r="Q425" i="15"/>
  <c r="Q426" i="15"/>
  <c r="Q427" i="15"/>
  <c r="Q428" i="15"/>
  <c r="Q429" i="15"/>
  <c r="Q430" i="15"/>
  <c r="Q431" i="15"/>
  <c r="Q432" i="15"/>
  <c r="Q433" i="15"/>
  <c r="Q434" i="15"/>
  <c r="Q435" i="15"/>
  <c r="Q436" i="15"/>
  <c r="Q437" i="15"/>
  <c r="Q438" i="15"/>
  <c r="Q439" i="15"/>
  <c r="Q440" i="15"/>
  <c r="Q441" i="15"/>
  <c r="Q442" i="15"/>
  <c r="Q443" i="15"/>
  <c r="Q444" i="15"/>
  <c r="Q445" i="15"/>
  <c r="Q446" i="15"/>
  <c r="Q447" i="15"/>
  <c r="Q448" i="15"/>
  <c r="Q449" i="15"/>
  <c r="Q450" i="15"/>
  <c r="Q451" i="15"/>
  <c r="Q452" i="15"/>
  <c r="Q453" i="15"/>
  <c r="Q454" i="15"/>
  <c r="Q455" i="15"/>
  <c r="Q456" i="15"/>
  <c r="Q457" i="15"/>
  <c r="Q458" i="15"/>
  <c r="Q459" i="15"/>
  <c r="Q460" i="15"/>
  <c r="Q461" i="15"/>
  <c r="Q462" i="15"/>
  <c r="Q463" i="15"/>
  <c r="Q464" i="15"/>
  <c r="Q465" i="15"/>
  <c r="Q466" i="15"/>
  <c r="Q467" i="15"/>
  <c r="Q468" i="15"/>
  <c r="Q469" i="15"/>
  <c r="Q470" i="15"/>
  <c r="Q471" i="15"/>
  <c r="Q472" i="15"/>
  <c r="Q473" i="15"/>
  <c r="Q474" i="15"/>
  <c r="Q475" i="15"/>
  <c r="Q476" i="15"/>
  <c r="Q477" i="15"/>
  <c r="Q478" i="15"/>
  <c r="Q479" i="15"/>
  <c r="Q480" i="15"/>
  <c r="Q481" i="15"/>
  <c r="Q482" i="15"/>
  <c r="Q483" i="15"/>
  <c r="Q484" i="15"/>
  <c r="Q485" i="15"/>
  <c r="Q486" i="15"/>
  <c r="Q487" i="15"/>
  <c r="Q488" i="15"/>
  <c r="Q489" i="15"/>
  <c r="Q490" i="15"/>
  <c r="Q491" i="15"/>
  <c r="Q492" i="15"/>
  <c r="Q493" i="15"/>
  <c r="Q494" i="15"/>
  <c r="Q495" i="15"/>
  <c r="Q496" i="15"/>
  <c r="Q497" i="15"/>
  <c r="Q498" i="15"/>
  <c r="Q499" i="15"/>
  <c r="Q500" i="15"/>
  <c r="Q501" i="15"/>
  <c r="Q2" i="15"/>
  <c r="R3" i="15"/>
  <c r="R4" i="15"/>
  <c r="R5" i="15"/>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R124" i="15"/>
  <c r="R125" i="15"/>
  <c r="R126" i="15"/>
  <c r="R127" i="15"/>
  <c r="R128" i="15"/>
  <c r="R129" i="15"/>
  <c r="R130" i="15"/>
  <c r="R131" i="15"/>
  <c r="R132" i="15"/>
  <c r="R133" i="15"/>
  <c r="R134"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35" i="15"/>
  <c r="R236" i="15"/>
  <c r="R237" i="15"/>
  <c r="R238" i="15"/>
  <c r="R239" i="15"/>
  <c r="R240" i="15"/>
  <c r="R241" i="15"/>
  <c r="R242" i="15"/>
  <c r="R243" i="15"/>
  <c r="R244" i="15"/>
  <c r="R245" i="15"/>
  <c r="R246" i="15"/>
  <c r="R247" i="15"/>
  <c r="R248" i="15"/>
  <c r="R249" i="15"/>
  <c r="R250" i="15"/>
  <c r="R251" i="15"/>
  <c r="R252" i="15"/>
  <c r="R253" i="15"/>
  <c r="R254" i="15"/>
  <c r="R255" i="15"/>
  <c r="R256" i="15"/>
  <c r="R257" i="15"/>
  <c r="R258" i="15"/>
  <c r="R259" i="15"/>
  <c r="R260" i="15"/>
  <c r="R261" i="15"/>
  <c r="R262" i="15"/>
  <c r="R263" i="15"/>
  <c r="R264" i="15"/>
  <c r="R265" i="15"/>
  <c r="R266" i="15"/>
  <c r="R267" i="15"/>
  <c r="R268" i="15"/>
  <c r="R269" i="15"/>
  <c r="R270" i="15"/>
  <c r="R271" i="15"/>
  <c r="R272" i="15"/>
  <c r="R273" i="15"/>
  <c r="R274" i="15"/>
  <c r="R275" i="15"/>
  <c r="R276" i="15"/>
  <c r="R277" i="15"/>
  <c r="R278" i="15"/>
  <c r="R279" i="15"/>
  <c r="R280" i="15"/>
  <c r="R281" i="15"/>
  <c r="R282" i="15"/>
  <c r="R283" i="15"/>
  <c r="R284" i="15"/>
  <c r="R285" i="15"/>
  <c r="R286" i="15"/>
  <c r="R287" i="15"/>
  <c r="R288" i="15"/>
  <c r="R289" i="15"/>
  <c r="R290" i="15"/>
  <c r="R291" i="15"/>
  <c r="R292" i="15"/>
  <c r="R293" i="15"/>
  <c r="R294" i="15"/>
  <c r="R295" i="15"/>
  <c r="R296" i="15"/>
  <c r="R297" i="15"/>
  <c r="R298" i="15"/>
  <c r="R299" i="15"/>
  <c r="R300" i="15"/>
  <c r="R301" i="15"/>
  <c r="R302" i="15"/>
  <c r="R303" i="15"/>
  <c r="R304" i="15"/>
  <c r="R305" i="15"/>
  <c r="R306" i="15"/>
  <c r="R307" i="15"/>
  <c r="R308" i="15"/>
  <c r="R309" i="15"/>
  <c r="R310" i="15"/>
  <c r="R311" i="15"/>
  <c r="R312" i="15"/>
  <c r="R313" i="15"/>
  <c r="R314" i="15"/>
  <c r="R315" i="15"/>
  <c r="R316" i="15"/>
  <c r="R317" i="15"/>
  <c r="R318" i="15"/>
  <c r="R319" i="15"/>
  <c r="R320" i="15"/>
  <c r="R321" i="15"/>
  <c r="R322" i="15"/>
  <c r="R323" i="15"/>
  <c r="R324" i="15"/>
  <c r="R325" i="15"/>
  <c r="R326" i="15"/>
  <c r="R327" i="15"/>
  <c r="R328" i="15"/>
  <c r="R329" i="15"/>
  <c r="R330" i="15"/>
  <c r="R331" i="15"/>
  <c r="R332" i="15"/>
  <c r="R333" i="15"/>
  <c r="R334" i="15"/>
  <c r="R335" i="15"/>
  <c r="R336" i="15"/>
  <c r="R337" i="15"/>
  <c r="R338" i="15"/>
  <c r="R339" i="15"/>
  <c r="R340" i="15"/>
  <c r="R341" i="15"/>
  <c r="R342" i="15"/>
  <c r="R343" i="15"/>
  <c r="R344" i="15"/>
  <c r="R345" i="15"/>
  <c r="R346" i="15"/>
  <c r="R347" i="15"/>
  <c r="R348" i="15"/>
  <c r="R349" i="15"/>
  <c r="R350" i="15"/>
  <c r="R351" i="15"/>
  <c r="R352" i="15"/>
  <c r="R353" i="15"/>
  <c r="R354" i="15"/>
  <c r="R355" i="15"/>
  <c r="R356" i="15"/>
  <c r="R357" i="15"/>
  <c r="R358" i="15"/>
  <c r="R359" i="15"/>
  <c r="R360" i="15"/>
  <c r="R361" i="15"/>
  <c r="R362" i="15"/>
  <c r="R363" i="15"/>
  <c r="R364" i="15"/>
  <c r="R365" i="15"/>
  <c r="R366" i="15"/>
  <c r="R367" i="15"/>
  <c r="R368" i="15"/>
  <c r="R369" i="15"/>
  <c r="R370" i="15"/>
  <c r="R371" i="15"/>
  <c r="R372" i="15"/>
  <c r="R373" i="15"/>
  <c r="R374" i="15"/>
  <c r="R375" i="15"/>
  <c r="R376" i="15"/>
  <c r="R377" i="15"/>
  <c r="R378" i="15"/>
  <c r="R379" i="15"/>
  <c r="R380" i="15"/>
  <c r="R381" i="15"/>
  <c r="R382" i="15"/>
  <c r="R383" i="15"/>
  <c r="R384" i="15"/>
  <c r="R385" i="15"/>
  <c r="R386" i="15"/>
  <c r="R387" i="15"/>
  <c r="R388" i="15"/>
  <c r="R389" i="15"/>
  <c r="R390" i="15"/>
  <c r="R391" i="15"/>
  <c r="R392" i="15"/>
  <c r="R393" i="15"/>
  <c r="R394" i="15"/>
  <c r="R395" i="15"/>
  <c r="R396" i="15"/>
  <c r="R397" i="15"/>
  <c r="R398" i="15"/>
  <c r="R399" i="15"/>
  <c r="R400" i="15"/>
  <c r="R401" i="15"/>
  <c r="R402" i="15"/>
  <c r="R403" i="15"/>
  <c r="R404" i="15"/>
  <c r="R405" i="15"/>
  <c r="R406" i="15"/>
  <c r="R407" i="15"/>
  <c r="R408" i="15"/>
  <c r="R409" i="15"/>
  <c r="R410" i="15"/>
  <c r="R411" i="15"/>
  <c r="R412" i="15"/>
  <c r="R413" i="15"/>
  <c r="R414" i="15"/>
  <c r="R415" i="15"/>
  <c r="R416" i="15"/>
  <c r="R417"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447" i="15"/>
  <c r="R448" i="15"/>
  <c r="R449" i="15"/>
  <c r="R450" i="15"/>
  <c r="R451" i="15"/>
  <c r="R452" i="15"/>
  <c r="R453" i="15"/>
  <c r="R454" i="15"/>
  <c r="R455" i="15"/>
  <c r="R456" i="15"/>
  <c r="R457" i="15"/>
  <c r="R458" i="15"/>
  <c r="R459" i="15"/>
  <c r="R460" i="15"/>
  <c r="R461" i="15"/>
  <c r="R462" i="15"/>
  <c r="R463" i="15"/>
  <c r="R464" i="15"/>
  <c r="R465" i="15"/>
  <c r="R466" i="15"/>
  <c r="R467" i="15"/>
  <c r="R468" i="15"/>
  <c r="R469" i="15"/>
  <c r="R470" i="15"/>
  <c r="R471" i="15"/>
  <c r="R472" i="15"/>
  <c r="R473" i="15"/>
  <c r="R474" i="15"/>
  <c r="R475" i="15"/>
  <c r="R476" i="15"/>
  <c r="R477" i="15"/>
  <c r="R478" i="15"/>
  <c r="R479" i="15"/>
  <c r="R480" i="15"/>
  <c r="R481" i="15"/>
  <c r="R482" i="15"/>
  <c r="R483" i="15"/>
  <c r="R484" i="15"/>
  <c r="R485" i="15"/>
  <c r="R486" i="15"/>
  <c r="R487" i="15"/>
  <c r="R488" i="15"/>
  <c r="R489" i="15"/>
  <c r="R490" i="15"/>
  <c r="R491" i="15"/>
  <c r="R492" i="15"/>
  <c r="R493" i="15"/>
  <c r="R494" i="15"/>
  <c r="R495" i="15"/>
  <c r="R496" i="15"/>
  <c r="R497" i="15"/>
  <c r="R498" i="15"/>
  <c r="R499" i="15"/>
  <c r="R500" i="15"/>
  <c r="R501" i="15"/>
  <c r="R2" i="15"/>
  <c r="L3" i="15"/>
  <c r="L4" i="15"/>
  <c r="L5" i="15"/>
  <c r="L6" i="15"/>
  <c r="L7" i="15"/>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86" i="15"/>
  <c r="L87" i="15"/>
  <c r="L88" i="15"/>
  <c r="L89" i="15"/>
  <c r="L90" i="15"/>
  <c r="L91" i="15"/>
  <c r="L92" i="15"/>
  <c r="L93" i="15"/>
  <c r="L94" i="15"/>
  <c r="L95" i="15"/>
  <c r="L96" i="15"/>
  <c r="L97" i="15"/>
  <c r="L98" i="15"/>
  <c r="L99" i="15"/>
  <c r="L100" i="15"/>
  <c r="L101" i="15"/>
  <c r="L102" i="15"/>
  <c r="L103" i="15"/>
  <c r="L104" i="15"/>
  <c r="L105" i="15"/>
  <c r="L106" i="15"/>
  <c r="L107" i="15"/>
  <c r="L108" i="15"/>
  <c r="L109" i="15"/>
  <c r="L110" i="15"/>
  <c r="L111" i="15"/>
  <c r="L112" i="15"/>
  <c r="L113" i="15"/>
  <c r="L114" i="15"/>
  <c r="L115" i="15"/>
  <c r="L116" i="15"/>
  <c r="L117" i="15"/>
  <c r="L118" i="15"/>
  <c r="L119" i="15"/>
  <c r="L120" i="15"/>
  <c r="L121" i="15"/>
  <c r="L122" i="15"/>
  <c r="L123" i="15"/>
  <c r="L124" i="15"/>
  <c r="L125" i="15"/>
  <c r="L126" i="15"/>
  <c r="L127" i="15"/>
  <c r="L128" i="15"/>
  <c r="L129" i="15"/>
  <c r="L130" i="15"/>
  <c r="L131" i="15"/>
  <c r="L132" i="15"/>
  <c r="L133" i="15"/>
  <c r="L134" i="15"/>
  <c r="L135" i="15"/>
  <c r="L136" i="15"/>
  <c r="L137" i="15"/>
  <c r="L138" i="15"/>
  <c r="L139" i="15"/>
  <c r="L140" i="15"/>
  <c r="L141" i="15"/>
  <c r="L142" i="15"/>
  <c r="L143" i="15"/>
  <c r="L144" i="15"/>
  <c r="L145" i="15"/>
  <c r="L146" i="15"/>
  <c r="L147" i="15"/>
  <c r="L148" i="15"/>
  <c r="L149" i="15"/>
  <c r="L150" i="15"/>
  <c r="L151" i="15"/>
  <c r="L152" i="15"/>
  <c r="L153" i="15"/>
  <c r="L154" i="15"/>
  <c r="L155" i="15"/>
  <c r="L156" i="15"/>
  <c r="L157" i="15"/>
  <c r="L158" i="15"/>
  <c r="L159" i="15"/>
  <c r="L160" i="15"/>
  <c r="L161" i="15"/>
  <c r="L162" i="15"/>
  <c r="L163" i="15"/>
  <c r="L164" i="15"/>
  <c r="L165" i="15"/>
  <c r="L166" i="15"/>
  <c r="L167" i="15"/>
  <c r="L168" i="15"/>
  <c r="L169" i="15"/>
  <c r="L170" i="15"/>
  <c r="L171" i="15"/>
  <c r="L172" i="15"/>
  <c r="L173" i="15"/>
  <c r="L174" i="15"/>
  <c r="L175" i="15"/>
  <c r="L176" i="15"/>
  <c r="L177" i="15"/>
  <c r="L178" i="15"/>
  <c r="L179" i="15"/>
  <c r="L180" i="15"/>
  <c r="L181" i="15"/>
  <c r="L182" i="15"/>
  <c r="L183" i="15"/>
  <c r="L184" i="15"/>
  <c r="L185" i="15"/>
  <c r="L186" i="15"/>
  <c r="L187" i="15"/>
  <c r="L188" i="15"/>
  <c r="L189" i="15"/>
  <c r="L190" i="15"/>
  <c r="L191" i="15"/>
  <c r="L192" i="15"/>
  <c r="L193" i="15"/>
  <c r="L194" i="15"/>
  <c r="L195" i="15"/>
  <c r="L196" i="15"/>
  <c r="L197" i="15"/>
  <c r="L198" i="15"/>
  <c r="L199" i="15"/>
  <c r="L200" i="15"/>
  <c r="L201" i="15"/>
  <c r="L202" i="15"/>
  <c r="L203" i="15"/>
  <c r="L204" i="15"/>
  <c r="L205" i="15"/>
  <c r="L206" i="15"/>
  <c r="L207" i="15"/>
  <c r="L208" i="15"/>
  <c r="L209" i="15"/>
  <c r="L210" i="15"/>
  <c r="L211" i="15"/>
  <c r="L212" i="15"/>
  <c r="L213" i="15"/>
  <c r="L214" i="15"/>
  <c r="L215" i="15"/>
  <c r="L216" i="15"/>
  <c r="L217" i="15"/>
  <c r="L218" i="15"/>
  <c r="L219" i="15"/>
  <c r="L220" i="15"/>
  <c r="L221" i="15"/>
  <c r="L222" i="15"/>
  <c r="L223" i="15"/>
  <c r="L224" i="15"/>
  <c r="L225" i="15"/>
  <c r="L226" i="15"/>
  <c r="L227" i="15"/>
  <c r="L228" i="15"/>
  <c r="L229" i="15"/>
  <c r="L230" i="15"/>
  <c r="L231" i="15"/>
  <c r="L232" i="15"/>
  <c r="L233" i="15"/>
  <c r="L234" i="15"/>
  <c r="L235" i="15"/>
  <c r="L236" i="15"/>
  <c r="L237" i="15"/>
  <c r="L238" i="15"/>
  <c r="L239" i="15"/>
  <c r="L240" i="15"/>
  <c r="L241" i="15"/>
  <c r="L242" i="15"/>
  <c r="L243" i="15"/>
  <c r="L244" i="15"/>
  <c r="L245" i="15"/>
  <c r="L246" i="15"/>
  <c r="L247" i="15"/>
  <c r="L248" i="15"/>
  <c r="L249" i="15"/>
  <c r="L250" i="15"/>
  <c r="L251" i="15"/>
  <c r="L252" i="15"/>
  <c r="L253" i="15"/>
  <c r="L254" i="15"/>
  <c r="L255" i="15"/>
  <c r="L256" i="15"/>
  <c r="L257" i="15"/>
  <c r="L258" i="15"/>
  <c r="L259" i="15"/>
  <c r="L260" i="15"/>
  <c r="L261" i="15"/>
  <c r="L262" i="15"/>
  <c r="L263" i="15"/>
  <c r="L264" i="15"/>
  <c r="L265" i="15"/>
  <c r="L266" i="15"/>
  <c r="L267" i="15"/>
  <c r="L268" i="15"/>
  <c r="L269" i="15"/>
  <c r="L270" i="15"/>
  <c r="L271" i="15"/>
  <c r="L272" i="15"/>
  <c r="L273" i="15"/>
  <c r="L274" i="15"/>
  <c r="L275" i="15"/>
  <c r="L276" i="15"/>
  <c r="L277" i="15"/>
  <c r="L278" i="15"/>
  <c r="L279" i="15"/>
  <c r="L280" i="15"/>
  <c r="L281" i="15"/>
  <c r="L282" i="15"/>
  <c r="L283" i="15"/>
  <c r="L284" i="15"/>
  <c r="L285" i="15"/>
  <c r="L286" i="15"/>
  <c r="L287" i="15"/>
  <c r="L288" i="15"/>
  <c r="L289" i="15"/>
  <c r="L290" i="15"/>
  <c r="L291" i="15"/>
  <c r="L292" i="15"/>
  <c r="L293" i="15"/>
  <c r="L294" i="15"/>
  <c r="L295" i="15"/>
  <c r="L296" i="15"/>
  <c r="L297" i="15"/>
  <c r="L298" i="15"/>
  <c r="L299" i="15"/>
  <c r="L300" i="15"/>
  <c r="L301" i="15"/>
  <c r="L302" i="15"/>
  <c r="L303" i="15"/>
  <c r="L304" i="15"/>
  <c r="L305" i="15"/>
  <c r="L306" i="15"/>
  <c r="L307" i="15"/>
  <c r="L308" i="15"/>
  <c r="L309" i="15"/>
  <c r="L310" i="15"/>
  <c r="L311" i="15"/>
  <c r="L312" i="15"/>
  <c r="L313" i="15"/>
  <c r="L314" i="15"/>
  <c r="L315" i="15"/>
  <c r="L316" i="15"/>
  <c r="L317" i="15"/>
  <c r="L318" i="15"/>
  <c r="L319" i="15"/>
  <c r="L320" i="15"/>
  <c r="L321" i="15"/>
  <c r="L322" i="15"/>
  <c r="L323" i="15"/>
  <c r="L324" i="15"/>
  <c r="L325" i="15"/>
  <c r="L326" i="15"/>
  <c r="L327" i="15"/>
  <c r="L328" i="15"/>
  <c r="L329" i="15"/>
  <c r="L330" i="15"/>
  <c r="L331" i="15"/>
  <c r="L332" i="15"/>
  <c r="L333" i="15"/>
  <c r="L334" i="15"/>
  <c r="L335" i="15"/>
  <c r="L336" i="15"/>
  <c r="L337" i="15"/>
  <c r="L338" i="15"/>
  <c r="L339" i="15"/>
  <c r="L340" i="15"/>
  <c r="L341" i="15"/>
  <c r="L342" i="15"/>
  <c r="L343" i="15"/>
  <c r="L344" i="15"/>
  <c r="L345" i="15"/>
  <c r="L346" i="15"/>
  <c r="L347" i="15"/>
  <c r="L348" i="15"/>
  <c r="L349" i="15"/>
  <c r="L350" i="15"/>
  <c r="L351" i="15"/>
  <c r="L352" i="15"/>
  <c r="L353" i="15"/>
  <c r="L354" i="15"/>
  <c r="L355" i="15"/>
  <c r="L356" i="15"/>
  <c r="L357" i="15"/>
  <c r="L358" i="15"/>
  <c r="L359" i="15"/>
  <c r="L360" i="15"/>
  <c r="L361" i="15"/>
  <c r="L362" i="15"/>
  <c r="L363" i="15"/>
  <c r="L364" i="15"/>
  <c r="L365" i="15"/>
  <c r="L366" i="15"/>
  <c r="L367" i="15"/>
  <c r="L368" i="15"/>
  <c r="L369" i="15"/>
  <c r="L370" i="15"/>
  <c r="L371" i="15"/>
  <c r="L372" i="15"/>
  <c r="L373" i="15"/>
  <c r="L374" i="15"/>
  <c r="L375" i="15"/>
  <c r="L376" i="15"/>
  <c r="L377" i="15"/>
  <c r="L378" i="15"/>
  <c r="L379" i="15"/>
  <c r="L380" i="15"/>
  <c r="L381" i="15"/>
  <c r="L382" i="15"/>
  <c r="L383" i="15"/>
  <c r="L384" i="15"/>
  <c r="L385" i="15"/>
  <c r="L386" i="15"/>
  <c r="L387" i="15"/>
  <c r="L388" i="15"/>
  <c r="L389" i="15"/>
  <c r="L390" i="15"/>
  <c r="L391" i="15"/>
  <c r="L392" i="15"/>
  <c r="L393" i="15"/>
  <c r="L394" i="15"/>
  <c r="L395" i="15"/>
  <c r="L396" i="15"/>
  <c r="L397" i="15"/>
  <c r="L398" i="15"/>
  <c r="L399" i="15"/>
  <c r="L400" i="15"/>
  <c r="L401" i="15"/>
  <c r="L402" i="15"/>
  <c r="L403" i="15"/>
  <c r="L404" i="15"/>
  <c r="L405" i="15"/>
  <c r="L406" i="15"/>
  <c r="L407" i="15"/>
  <c r="L408" i="15"/>
  <c r="L409" i="15"/>
  <c r="L410" i="15"/>
  <c r="L411" i="15"/>
  <c r="L412" i="15"/>
  <c r="L413" i="15"/>
  <c r="L414" i="15"/>
  <c r="L415" i="15"/>
  <c r="L416" i="15"/>
  <c r="L417" i="15"/>
  <c r="L418" i="15"/>
  <c r="L419" i="15"/>
  <c r="L420" i="15"/>
  <c r="L421" i="15"/>
  <c r="L422" i="15"/>
  <c r="L423" i="15"/>
  <c r="L424" i="15"/>
  <c r="L425" i="15"/>
  <c r="L426" i="15"/>
  <c r="L427" i="15"/>
  <c r="L428" i="15"/>
  <c r="L429" i="15"/>
  <c r="L430" i="15"/>
  <c r="L431" i="15"/>
  <c r="L432" i="15"/>
  <c r="L433" i="15"/>
  <c r="L434" i="15"/>
  <c r="L435" i="15"/>
  <c r="L436" i="15"/>
  <c r="L437" i="15"/>
  <c r="L438" i="15"/>
  <c r="L439" i="15"/>
  <c r="L440" i="15"/>
  <c r="L441" i="15"/>
  <c r="L442" i="15"/>
  <c r="L443" i="15"/>
  <c r="L444" i="15"/>
  <c r="L445" i="15"/>
  <c r="L446" i="15"/>
  <c r="L447" i="15"/>
  <c r="L448" i="15"/>
  <c r="L449" i="15"/>
  <c r="L450" i="15"/>
  <c r="L451" i="15"/>
  <c r="L452" i="15"/>
  <c r="L453" i="15"/>
  <c r="L454" i="15"/>
  <c r="L455" i="15"/>
  <c r="L456" i="15"/>
  <c r="L457" i="15"/>
  <c r="L458" i="15"/>
  <c r="L459" i="15"/>
  <c r="L460" i="15"/>
  <c r="L461" i="15"/>
  <c r="L462" i="15"/>
  <c r="L463" i="15"/>
  <c r="L464" i="15"/>
  <c r="L465" i="15"/>
  <c r="L466" i="15"/>
  <c r="L467" i="15"/>
  <c r="L468" i="15"/>
  <c r="L469" i="15"/>
  <c r="L470" i="15"/>
  <c r="L471" i="15"/>
  <c r="L472" i="15"/>
  <c r="L473" i="15"/>
  <c r="L474" i="15"/>
  <c r="L475" i="15"/>
  <c r="L476" i="15"/>
  <c r="L477" i="15"/>
  <c r="L478" i="15"/>
  <c r="L479" i="15"/>
  <c r="L480" i="15"/>
  <c r="L481" i="15"/>
  <c r="L482" i="15"/>
  <c r="L483" i="15"/>
  <c r="L484" i="15"/>
  <c r="L485" i="15"/>
  <c r="L486" i="15"/>
  <c r="L487" i="15"/>
  <c r="L488" i="15"/>
  <c r="L489" i="15"/>
  <c r="L490" i="15"/>
  <c r="L491" i="15"/>
  <c r="L492" i="15"/>
  <c r="L493" i="15"/>
  <c r="L494" i="15"/>
  <c r="L495" i="15"/>
  <c r="L496" i="15"/>
  <c r="L497" i="15"/>
  <c r="L498" i="15"/>
  <c r="L499" i="15"/>
  <c r="L500" i="15"/>
  <c r="L501" i="15"/>
  <c r="L2" i="15"/>
  <c r="P3" i="15"/>
  <c r="P4" i="15"/>
  <c r="P5" i="15"/>
  <c r="P6" i="15"/>
  <c r="P7" i="15"/>
  <c r="P8" i="15"/>
  <c r="P9" i="15"/>
  <c r="P10" i="15"/>
  <c r="P11" i="15"/>
  <c r="P12" i="15"/>
  <c r="P13" i="15"/>
  <c r="P14" i="15"/>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93" i="15"/>
  <c r="P94" i="15"/>
  <c r="P95" i="15"/>
  <c r="P96" i="15"/>
  <c r="P97" i="15"/>
  <c r="P98" i="15"/>
  <c r="P99" i="15"/>
  <c r="P100" i="15"/>
  <c r="P101" i="15"/>
  <c r="P102" i="15"/>
  <c r="P103" i="15"/>
  <c r="P104" i="15"/>
  <c r="P105" i="15"/>
  <c r="P106" i="15"/>
  <c r="P107" i="15"/>
  <c r="P108" i="15"/>
  <c r="P109" i="15"/>
  <c r="P110" i="15"/>
  <c r="P111" i="15"/>
  <c r="P112" i="15"/>
  <c r="P113" i="15"/>
  <c r="P114" i="15"/>
  <c r="P115" i="15"/>
  <c r="P116" i="15"/>
  <c r="P117" i="15"/>
  <c r="P118" i="15"/>
  <c r="P119" i="15"/>
  <c r="P120" i="15"/>
  <c r="P121" i="15"/>
  <c r="P122" i="15"/>
  <c r="P123" i="15"/>
  <c r="P124" i="15"/>
  <c r="P125" i="15"/>
  <c r="P126" i="15"/>
  <c r="P127" i="15"/>
  <c r="P128" i="15"/>
  <c r="P129" i="15"/>
  <c r="P130" i="15"/>
  <c r="P131" i="15"/>
  <c r="P132" i="15"/>
  <c r="P133" i="15"/>
  <c r="P134" i="15"/>
  <c r="P135" i="15"/>
  <c r="P136" i="15"/>
  <c r="P137" i="15"/>
  <c r="P138" i="15"/>
  <c r="P139" i="15"/>
  <c r="P140" i="15"/>
  <c r="P141" i="15"/>
  <c r="P142" i="15"/>
  <c r="P143" i="15"/>
  <c r="P144" i="15"/>
  <c r="P145" i="15"/>
  <c r="P146" i="15"/>
  <c r="P147" i="15"/>
  <c r="P148" i="15"/>
  <c r="P149" i="15"/>
  <c r="P150" i="15"/>
  <c r="P151" i="15"/>
  <c r="P152" i="15"/>
  <c r="P153" i="15"/>
  <c r="P154" i="15"/>
  <c r="P155" i="15"/>
  <c r="P156" i="15"/>
  <c r="P157" i="15"/>
  <c r="P158" i="15"/>
  <c r="P159" i="15"/>
  <c r="P160" i="15"/>
  <c r="P161" i="15"/>
  <c r="P162" i="15"/>
  <c r="P163" i="15"/>
  <c r="P164" i="15"/>
  <c r="P165" i="15"/>
  <c r="P166" i="15"/>
  <c r="P167" i="15"/>
  <c r="P168" i="15"/>
  <c r="P169" i="15"/>
  <c r="P170" i="15"/>
  <c r="P171" i="15"/>
  <c r="P172" i="15"/>
  <c r="P173" i="15"/>
  <c r="P174" i="15"/>
  <c r="P175" i="15"/>
  <c r="P176" i="15"/>
  <c r="P177" i="15"/>
  <c r="P178" i="15"/>
  <c r="P179" i="15"/>
  <c r="P180" i="15"/>
  <c r="P181" i="15"/>
  <c r="P182" i="15"/>
  <c r="P183" i="15"/>
  <c r="P184" i="15"/>
  <c r="P185" i="15"/>
  <c r="P186" i="15"/>
  <c r="P187" i="15"/>
  <c r="P188" i="15"/>
  <c r="P189" i="15"/>
  <c r="P190" i="15"/>
  <c r="P191" i="15"/>
  <c r="P192" i="15"/>
  <c r="P193" i="15"/>
  <c r="P194" i="15"/>
  <c r="P195" i="15"/>
  <c r="P196" i="15"/>
  <c r="P197" i="15"/>
  <c r="P198" i="15"/>
  <c r="P199" i="15"/>
  <c r="P200" i="15"/>
  <c r="P201" i="15"/>
  <c r="P202" i="15"/>
  <c r="P203" i="15"/>
  <c r="P204" i="15"/>
  <c r="P205" i="15"/>
  <c r="P206" i="15"/>
  <c r="P207" i="15"/>
  <c r="P208" i="15"/>
  <c r="P209" i="15"/>
  <c r="P210" i="15"/>
  <c r="P211" i="15"/>
  <c r="P212" i="15"/>
  <c r="P213" i="15"/>
  <c r="P214" i="15"/>
  <c r="P215" i="15"/>
  <c r="P216" i="15"/>
  <c r="P217" i="15"/>
  <c r="P218" i="15"/>
  <c r="P219" i="15"/>
  <c r="P220" i="15"/>
  <c r="P221" i="15"/>
  <c r="P222" i="15"/>
  <c r="P223" i="15"/>
  <c r="P224" i="15"/>
  <c r="P225" i="15"/>
  <c r="P226" i="15"/>
  <c r="P227" i="15"/>
  <c r="P228" i="15"/>
  <c r="P229" i="15"/>
  <c r="P230" i="15"/>
  <c r="P231" i="15"/>
  <c r="P232" i="15"/>
  <c r="P233" i="15"/>
  <c r="P234" i="15"/>
  <c r="P235" i="15"/>
  <c r="P236" i="15"/>
  <c r="P237" i="15"/>
  <c r="P238" i="15"/>
  <c r="P239" i="15"/>
  <c r="P240" i="15"/>
  <c r="P241" i="15"/>
  <c r="P242" i="15"/>
  <c r="P243" i="15"/>
  <c r="P244" i="15"/>
  <c r="P245" i="15"/>
  <c r="P246" i="15"/>
  <c r="P247" i="15"/>
  <c r="P248" i="15"/>
  <c r="P249" i="15"/>
  <c r="P250" i="15"/>
  <c r="P251" i="15"/>
  <c r="P252" i="15"/>
  <c r="P253" i="15"/>
  <c r="P254" i="15"/>
  <c r="P255" i="15"/>
  <c r="P256" i="15"/>
  <c r="P257" i="15"/>
  <c r="P258" i="15"/>
  <c r="P259" i="15"/>
  <c r="P260" i="15"/>
  <c r="P261" i="15"/>
  <c r="P262" i="15"/>
  <c r="P263" i="15"/>
  <c r="P264" i="15"/>
  <c r="P265" i="15"/>
  <c r="P266" i="15"/>
  <c r="P267" i="15"/>
  <c r="P268" i="15"/>
  <c r="P269" i="15"/>
  <c r="P270" i="15"/>
  <c r="P271" i="15"/>
  <c r="P272" i="15"/>
  <c r="P273" i="15"/>
  <c r="P274" i="15"/>
  <c r="P275" i="15"/>
  <c r="P276" i="15"/>
  <c r="P277" i="15"/>
  <c r="P278" i="15"/>
  <c r="P279" i="15"/>
  <c r="P280" i="15"/>
  <c r="P281" i="15"/>
  <c r="P282" i="15"/>
  <c r="P283" i="15"/>
  <c r="P284" i="15"/>
  <c r="P285" i="15"/>
  <c r="P286" i="15"/>
  <c r="P287" i="15"/>
  <c r="P288" i="15"/>
  <c r="P289" i="15"/>
  <c r="P290" i="15"/>
  <c r="P291" i="15"/>
  <c r="P292" i="15"/>
  <c r="P293" i="15"/>
  <c r="P294" i="15"/>
  <c r="P295" i="15"/>
  <c r="P296" i="15"/>
  <c r="P297" i="15"/>
  <c r="P298" i="15"/>
  <c r="P299" i="15"/>
  <c r="P300" i="15"/>
  <c r="P301" i="15"/>
  <c r="P302" i="15"/>
  <c r="P303" i="15"/>
  <c r="P304" i="15"/>
  <c r="P305" i="15"/>
  <c r="P306" i="15"/>
  <c r="P307" i="15"/>
  <c r="P308" i="15"/>
  <c r="P309" i="15"/>
  <c r="P310" i="15"/>
  <c r="P311" i="15"/>
  <c r="P312" i="15"/>
  <c r="P313" i="15"/>
  <c r="P314" i="15"/>
  <c r="P315" i="15"/>
  <c r="P316" i="15"/>
  <c r="P317" i="15"/>
  <c r="P318" i="15"/>
  <c r="P319" i="15"/>
  <c r="P320" i="15"/>
  <c r="P321" i="15"/>
  <c r="P322" i="15"/>
  <c r="P323" i="15"/>
  <c r="P324" i="15"/>
  <c r="P325" i="15"/>
  <c r="P326" i="15"/>
  <c r="P327" i="15"/>
  <c r="P328" i="15"/>
  <c r="P329" i="15"/>
  <c r="P330" i="15"/>
  <c r="P331" i="15"/>
  <c r="P332" i="15"/>
  <c r="P333" i="15"/>
  <c r="P334" i="15"/>
  <c r="P335" i="15"/>
  <c r="P336" i="15"/>
  <c r="P337" i="15"/>
  <c r="P338" i="15"/>
  <c r="P339" i="15"/>
  <c r="P340" i="15"/>
  <c r="P341" i="15"/>
  <c r="P342" i="15"/>
  <c r="P343" i="15"/>
  <c r="P344" i="15"/>
  <c r="P345" i="15"/>
  <c r="P346" i="15"/>
  <c r="P347" i="15"/>
  <c r="P348" i="15"/>
  <c r="P349" i="15"/>
  <c r="P350" i="15"/>
  <c r="P351" i="15"/>
  <c r="P352" i="15"/>
  <c r="P353" i="15"/>
  <c r="P354" i="15"/>
  <c r="P355" i="15"/>
  <c r="P356" i="15"/>
  <c r="P357" i="15"/>
  <c r="P358" i="15"/>
  <c r="P359" i="15"/>
  <c r="P360" i="15"/>
  <c r="P361" i="15"/>
  <c r="P362" i="15"/>
  <c r="P363" i="15"/>
  <c r="P364" i="15"/>
  <c r="P365" i="15"/>
  <c r="P366" i="15"/>
  <c r="P367" i="15"/>
  <c r="P368" i="15"/>
  <c r="P369" i="15"/>
  <c r="P370" i="15"/>
  <c r="P371" i="15"/>
  <c r="P372" i="15"/>
  <c r="P373" i="15"/>
  <c r="P374" i="15"/>
  <c r="P375" i="15"/>
  <c r="P376" i="15"/>
  <c r="P377" i="15"/>
  <c r="P378" i="15"/>
  <c r="P379" i="15"/>
  <c r="P380" i="15"/>
  <c r="P381" i="15"/>
  <c r="P382" i="15"/>
  <c r="P383" i="15"/>
  <c r="P384" i="15"/>
  <c r="P385" i="15"/>
  <c r="P386" i="15"/>
  <c r="P387" i="15"/>
  <c r="P388" i="15"/>
  <c r="P389" i="15"/>
  <c r="P390" i="15"/>
  <c r="P391" i="15"/>
  <c r="P392" i="15"/>
  <c r="P393" i="15"/>
  <c r="P394" i="15"/>
  <c r="P395" i="15"/>
  <c r="P396" i="15"/>
  <c r="P397" i="15"/>
  <c r="P398" i="15"/>
  <c r="P399" i="15"/>
  <c r="P400" i="15"/>
  <c r="P401" i="15"/>
  <c r="P402" i="15"/>
  <c r="P403" i="15"/>
  <c r="P404" i="15"/>
  <c r="P405" i="15"/>
  <c r="P406" i="15"/>
  <c r="P407" i="15"/>
  <c r="P408" i="15"/>
  <c r="P409" i="15"/>
  <c r="P410" i="15"/>
  <c r="P411" i="15"/>
  <c r="P412" i="15"/>
  <c r="P413" i="15"/>
  <c r="P414" i="15"/>
  <c r="P415" i="15"/>
  <c r="P416" i="15"/>
  <c r="P417" i="15"/>
  <c r="P418" i="15"/>
  <c r="P419" i="15"/>
  <c r="P420" i="15"/>
  <c r="P421" i="15"/>
  <c r="P422" i="15"/>
  <c r="P423" i="15"/>
  <c r="P424" i="15"/>
  <c r="P425" i="15"/>
  <c r="P426" i="15"/>
  <c r="P427" i="15"/>
  <c r="P428" i="15"/>
  <c r="P429" i="15"/>
  <c r="P430" i="15"/>
  <c r="P431" i="15"/>
  <c r="P432" i="15"/>
  <c r="P433" i="15"/>
  <c r="P434" i="15"/>
  <c r="P435" i="15"/>
  <c r="P436" i="15"/>
  <c r="P437" i="15"/>
  <c r="P438" i="15"/>
  <c r="P439" i="15"/>
  <c r="P440" i="15"/>
  <c r="P441" i="15"/>
  <c r="P442" i="15"/>
  <c r="P443" i="15"/>
  <c r="P444" i="15"/>
  <c r="P445" i="15"/>
  <c r="P446" i="15"/>
  <c r="P447" i="15"/>
  <c r="P448" i="15"/>
  <c r="P449" i="15"/>
  <c r="P450" i="15"/>
  <c r="P451" i="15"/>
  <c r="P452" i="15"/>
  <c r="P453" i="15"/>
  <c r="P454" i="15"/>
  <c r="P455" i="15"/>
  <c r="P456" i="15"/>
  <c r="P457" i="15"/>
  <c r="P458" i="15"/>
  <c r="P459" i="15"/>
  <c r="P460" i="15"/>
  <c r="P461" i="15"/>
  <c r="P462" i="15"/>
  <c r="P463" i="15"/>
  <c r="P464" i="15"/>
  <c r="P465" i="15"/>
  <c r="P466" i="15"/>
  <c r="P467" i="15"/>
  <c r="P468" i="15"/>
  <c r="P469" i="15"/>
  <c r="P470" i="15"/>
  <c r="P471" i="15"/>
  <c r="P472" i="15"/>
  <c r="P473" i="15"/>
  <c r="P474" i="15"/>
  <c r="P475" i="15"/>
  <c r="P476" i="15"/>
  <c r="P477" i="15"/>
  <c r="P478" i="15"/>
  <c r="P479" i="15"/>
  <c r="P480" i="15"/>
  <c r="P481" i="15"/>
  <c r="P482" i="15"/>
  <c r="P483" i="15"/>
  <c r="P484" i="15"/>
  <c r="P485" i="15"/>
  <c r="P486" i="15"/>
  <c r="P487" i="15"/>
  <c r="P488" i="15"/>
  <c r="P489" i="15"/>
  <c r="P490" i="15"/>
  <c r="P491" i="15"/>
  <c r="P492" i="15"/>
  <c r="P493" i="15"/>
  <c r="P494" i="15"/>
  <c r="P495" i="15"/>
  <c r="P496" i="15"/>
  <c r="P497" i="15"/>
  <c r="P498" i="15"/>
  <c r="P499" i="15"/>
  <c r="P500" i="15"/>
  <c r="P501" i="15"/>
  <c r="P2"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0"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2" i="15"/>
  <c r="B11" i="22"/>
  <c r="B10" i="22"/>
  <c r="C24"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<sst xmlns="http://schemas.openxmlformats.org/spreadsheetml/2006/main" count="12233" uniqueCount="699">
  <si>
    <t>Commands</t>
  </si>
  <si>
    <t>Day 1</t>
  </si>
  <si>
    <t>Day 2</t>
  </si>
  <si>
    <t>Arithmetic - +,-,*,/</t>
  </si>
  <si>
    <t>SUM function</t>
  </si>
  <si>
    <t>SUMIF function</t>
  </si>
  <si>
    <t>SUMIFS function</t>
  </si>
  <si>
    <t>SUMPRODUCT function</t>
  </si>
  <si>
    <t>STAT formulas:</t>
  </si>
  <si>
    <t>COUNT function</t>
  </si>
  <si>
    <t>COUNTA function</t>
  </si>
  <si>
    <t>COUNTBLANK function</t>
  </si>
  <si>
    <t>COUNTIF function</t>
  </si>
  <si>
    <t>COUNTIFS function</t>
  </si>
  <si>
    <t>MOD Function</t>
  </si>
  <si>
    <t>AVERAGE function</t>
  </si>
  <si>
    <t>AVERAGEIF function</t>
  </si>
  <si>
    <t>AVERAGEIFS function</t>
  </si>
  <si>
    <t>UNIQUE Function - Portray this as a good alternative of copy pasting and removing duplicates</t>
  </si>
  <si>
    <t>Day 3</t>
  </si>
  <si>
    <t>Day 4</t>
  </si>
  <si>
    <t>MEAN</t>
  </si>
  <si>
    <t>MEDIAN</t>
  </si>
  <si>
    <t>MODE</t>
  </si>
  <si>
    <t>PERCENTILE</t>
  </si>
  <si>
    <t>AVERAGE</t>
  </si>
  <si>
    <t>LARGE function</t>
  </si>
  <si>
    <t>SMALL function</t>
  </si>
  <si>
    <t>RANK function</t>
  </si>
  <si>
    <t>MAX function</t>
  </si>
  <si>
    <t>MIN function</t>
  </si>
  <si>
    <t>IF function</t>
  </si>
  <si>
    <t>IFERROR function</t>
  </si>
  <si>
    <t>AND function</t>
  </si>
  <si>
    <t>OR function</t>
  </si>
  <si>
    <t>NOT function</t>
  </si>
  <si>
    <t>TRUE function</t>
  </si>
  <si>
    <t>FALSE function</t>
  </si>
  <si>
    <t>IS function</t>
  </si>
  <si>
    <t>Gender</t>
  </si>
  <si>
    <t>Age</t>
  </si>
  <si>
    <t>Years of Experience</t>
  </si>
  <si>
    <t>Female</t>
  </si>
  <si>
    <t>Male</t>
  </si>
  <si>
    <t>VLOOKUP</t>
  </si>
  <si>
    <t>HLOOKUP</t>
  </si>
  <si>
    <t>INDEX</t>
  </si>
  <si>
    <t>MATCH</t>
  </si>
  <si>
    <t>OFFSET</t>
  </si>
  <si>
    <t>ROW</t>
  </si>
  <si>
    <t>ROWS</t>
  </si>
  <si>
    <t>COLUMN</t>
  </si>
  <si>
    <t>COLUMNS</t>
  </si>
  <si>
    <t>INDIRECT</t>
  </si>
  <si>
    <t>Xlookup</t>
  </si>
  <si>
    <t>Vlookup</t>
  </si>
  <si>
    <t>Hlookup</t>
  </si>
  <si>
    <t>Index</t>
  </si>
  <si>
    <t>Match</t>
  </si>
  <si>
    <t>Offset</t>
  </si>
  <si>
    <t>Row</t>
  </si>
  <si>
    <t>Rows</t>
  </si>
  <si>
    <t>Column</t>
  </si>
  <si>
    <t>Columns</t>
  </si>
  <si>
    <t>Indirect</t>
  </si>
  <si>
    <t>Athlete Name</t>
  </si>
  <si>
    <t>Sport</t>
  </si>
  <si>
    <t>Country</t>
  </si>
  <si>
    <t>Medal</t>
  </si>
  <si>
    <t>Event</t>
  </si>
  <si>
    <t>Age Group</t>
  </si>
  <si>
    <t>Team/Individual</t>
  </si>
  <si>
    <t>Weight</t>
  </si>
  <si>
    <t>Height</t>
  </si>
  <si>
    <t>Total Medals</t>
  </si>
  <si>
    <t>Olivia Rodriguez</t>
  </si>
  <si>
    <t>Swimming</t>
  </si>
  <si>
    <t>Australia</t>
  </si>
  <si>
    <t>Bronze</t>
  </si>
  <si>
    <t>200m</t>
  </si>
  <si>
    <t>Youth</t>
  </si>
  <si>
    <t>Team</t>
  </si>
  <si>
    <t>Isabella Martinez</t>
  </si>
  <si>
    <t>Boxing</t>
  </si>
  <si>
    <t>China</t>
  </si>
  <si>
    <t>Gold</t>
  </si>
  <si>
    <t>400m</t>
  </si>
  <si>
    <t>Senior</t>
  </si>
  <si>
    <t>Isabella Miller</t>
  </si>
  <si>
    <t>Athletics</t>
  </si>
  <si>
    <t>UK</t>
  </si>
  <si>
    <t>Marathon</t>
  </si>
  <si>
    <t>James Brown</t>
  </si>
  <si>
    <t>Silver</t>
  </si>
  <si>
    <t>Adult</t>
  </si>
  <si>
    <t>Russia</t>
  </si>
  <si>
    <t>None</t>
  </si>
  <si>
    <t>Individual</t>
  </si>
  <si>
    <t>Liam Davis</t>
  </si>
  <si>
    <t>Weightlifting</t>
  </si>
  <si>
    <t>Shot Put</t>
  </si>
  <si>
    <t>James Johnson</t>
  </si>
  <si>
    <t>Olivia Smith</t>
  </si>
  <si>
    <t>Germany</t>
  </si>
  <si>
    <t>High Jump</t>
  </si>
  <si>
    <t>Ethan Williams</t>
  </si>
  <si>
    <t>Cycling</t>
  </si>
  <si>
    <t>John Williams</t>
  </si>
  <si>
    <t>Sophia Smith</t>
  </si>
  <si>
    <t>Liam Williams</t>
  </si>
  <si>
    <t>John Martinez</t>
  </si>
  <si>
    <t>Japan</t>
  </si>
  <si>
    <t>Liam Garcia</t>
  </si>
  <si>
    <t>Brazil</t>
  </si>
  <si>
    <t>100m</t>
  </si>
  <si>
    <t>Noah Smith</t>
  </si>
  <si>
    <t>Emma Davis</t>
  </si>
  <si>
    <t>Gymnastics</t>
  </si>
  <si>
    <t>Pole Vault</t>
  </si>
  <si>
    <t>Sophia Jones</t>
  </si>
  <si>
    <t>Wrestling</t>
  </si>
  <si>
    <t>Sophia Rodriguez</t>
  </si>
  <si>
    <t>Long Jump</t>
  </si>
  <si>
    <t>Noah Williams</t>
  </si>
  <si>
    <t>Canada</t>
  </si>
  <si>
    <t>Ethan Jones</t>
  </si>
  <si>
    <t>Liam Brown</t>
  </si>
  <si>
    <t>India</t>
  </si>
  <si>
    <t>Mia Garcia</t>
  </si>
  <si>
    <t>USA</t>
  </si>
  <si>
    <t>Olivia Williams</t>
  </si>
  <si>
    <t>James Jones</t>
  </si>
  <si>
    <t>Ethan Davis</t>
  </si>
  <si>
    <t>Mia Johnson</t>
  </si>
  <si>
    <t>John Miller</t>
  </si>
  <si>
    <t>Sophia Martinez</t>
  </si>
  <si>
    <t>Emma Garcia</t>
  </si>
  <si>
    <t>James Martinez</t>
  </si>
  <si>
    <t>John Davis</t>
  </si>
  <si>
    <t>Sophia Johnson</t>
  </si>
  <si>
    <t>Ethan Martinez</t>
  </si>
  <si>
    <t>Olivia Brown</t>
  </si>
  <si>
    <t>Olivia Miller</t>
  </si>
  <si>
    <t>Mia Davis</t>
  </si>
  <si>
    <t>Liam Miller</t>
  </si>
  <si>
    <t>Liam Jones</t>
  </si>
  <si>
    <t>Mia Miller</t>
  </si>
  <si>
    <t>John Smith</t>
  </si>
  <si>
    <t>John Brown</t>
  </si>
  <si>
    <t>Liam Rodriguez</t>
  </si>
  <si>
    <t>James Garcia</t>
  </si>
  <si>
    <t>James Williams</t>
  </si>
  <si>
    <t>Noah Davis</t>
  </si>
  <si>
    <t>James Rodriguez</t>
  </si>
  <si>
    <t>Emma Rodriguez</t>
  </si>
  <si>
    <t>Olivia Johnson</t>
  </si>
  <si>
    <t>Emma Johnson</t>
  </si>
  <si>
    <t>Liam Smith</t>
  </si>
  <si>
    <t>Emma Martinez</t>
  </si>
  <si>
    <t>Isabella Williams</t>
  </si>
  <si>
    <t>Mia Brown</t>
  </si>
  <si>
    <t>Isabella Davis</t>
  </si>
  <si>
    <t>John Jones</t>
  </si>
  <si>
    <t>Liam Johnson</t>
  </si>
  <si>
    <t>Olivia Davis</t>
  </si>
  <si>
    <t>Mia Rodriguez</t>
  </si>
  <si>
    <t>Ethan Brown</t>
  </si>
  <si>
    <t>John Rodriguez</t>
  </si>
  <si>
    <t>Mia Williams</t>
  </si>
  <si>
    <t>Emma Williams</t>
  </si>
  <si>
    <t>Ethan Miller</t>
  </si>
  <si>
    <t>Sophia Miller</t>
  </si>
  <si>
    <t>James Smith</t>
  </si>
  <si>
    <t>Noah Rodriguez</t>
  </si>
  <si>
    <t>Isabella Rodriguez</t>
  </si>
  <si>
    <t>Noah Garcia</t>
  </si>
  <si>
    <t>John Garcia</t>
  </si>
  <si>
    <t>Emma Smith</t>
  </si>
  <si>
    <t>Noah Johnson</t>
  </si>
  <si>
    <t>Noah Miller</t>
  </si>
  <si>
    <t>Isabella Smith</t>
  </si>
  <si>
    <t>Liam Martinez</t>
  </si>
  <si>
    <t>Isabella Johnson</t>
  </si>
  <si>
    <t>Ethan Rodriguez</t>
  </si>
  <si>
    <t>Ethan Garcia</t>
  </si>
  <si>
    <t>Sophia Davis</t>
  </si>
  <si>
    <t>James Miller</t>
  </si>
  <si>
    <t>John Johnson</t>
  </si>
  <si>
    <t>Ethan Smith</t>
  </si>
  <si>
    <t>Sophia Williams</t>
  </si>
  <si>
    <t>Emma Jones</t>
  </si>
  <si>
    <t>Ethan Johnson</t>
  </si>
  <si>
    <t>Isabella Brown</t>
  </si>
  <si>
    <t>Isabella Jones</t>
  </si>
  <si>
    <t>Noah Brown</t>
  </si>
  <si>
    <t>Mia Smith</t>
  </si>
  <si>
    <t>Emma Miller</t>
  </si>
  <si>
    <t>Sophia Brown</t>
  </si>
  <si>
    <t>Mia Jones</t>
  </si>
  <si>
    <t>Noah Jones</t>
  </si>
  <si>
    <t>Isabella Garcia</t>
  </si>
  <si>
    <t>James Davis</t>
  </si>
  <si>
    <t>Noah Martinez</t>
  </si>
  <si>
    <t>Olivia Garcia</t>
  </si>
  <si>
    <t>Emma Brown</t>
  </si>
  <si>
    <t>Mia Martinez</t>
  </si>
  <si>
    <t>Olivia Jones</t>
  </si>
  <si>
    <t>Sophia Garcia</t>
  </si>
  <si>
    <t>Olivia Martinez</t>
  </si>
  <si>
    <t>Index-Match</t>
  </si>
  <si>
    <r>
      <t>1. VLOOKUP Problem 1:</t>
    </r>
    <r>
      <rPr>
        <sz val="11"/>
        <color theme="1"/>
        <rFont val="Aptos Narrow"/>
        <family val="2"/>
        <scheme val="minor"/>
      </rPr>
      <t xml:space="preserve"> You have a dataset that contains information about athletes, including their names, countries, sports, and medals. You want to find out what sport "John Smith" participated in. Use VLOOKUP to fetch the sport from the dataset using the athlete's name.</t>
    </r>
  </si>
  <si>
    <r>
      <t>2. VLOOKUP Problem 2:</t>
    </r>
    <r>
      <rPr>
        <sz val="11"/>
        <color theme="1"/>
        <rFont val="Aptos Narrow"/>
        <family val="2"/>
        <scheme val="minor"/>
      </rPr>
      <t xml:space="preserve"> An athlete's weight data is stored in the dataset by name. You want to find the weight of "Olivia Johnson" to compare her performance metrics. Use VLOOKUP to retrieve her weight.</t>
    </r>
  </si>
  <si>
    <r>
      <t>3. HLOOKUP Problem 1:</t>
    </r>
    <r>
      <rPr>
        <sz val="11"/>
        <color theme="1"/>
        <rFont val="Aptos Narrow"/>
        <family val="2"/>
        <scheme val="minor"/>
      </rPr>
      <t xml:space="preserve"> In your dataset, the first row contains different attributes like 'Athlete Name', 'Country', 'Medal', etc. You need to retrieve the value of the 'Country' for the athlete "James Davis". Use HLOOKUP to find the correct value.</t>
    </r>
  </si>
  <si>
    <r>
      <t>4. HLOOKUP Problem 2:</t>
    </r>
    <r>
      <rPr>
        <sz val="11"/>
        <color theme="1"/>
        <rFont val="Aptos Narrow"/>
        <family val="2"/>
        <scheme val="minor"/>
      </rPr>
      <t xml:space="preserve"> The dataset is structured horizontally, and you are tasked to find the gender of "Emma Brown". Use HLOOKUP to identify this information from the dataset.</t>
    </r>
  </si>
  <si>
    <t>XLOOKUP</t>
  </si>
  <si>
    <r>
      <t>5. XLOOKUP Problem 1:</t>
    </r>
    <r>
      <rPr>
        <sz val="11"/>
        <color theme="1"/>
        <rFont val="Aptos Narrow"/>
        <family val="2"/>
        <scheme val="minor"/>
      </rPr>
      <t xml:space="preserve"> An athlete, "Sophia Martinez", is curious about her age listed in the dataset. Use XLOOKUP to retrieve Sophia's age based on her name.</t>
    </r>
  </si>
  <si>
    <r>
      <t>6. XLOOKUP Problem 2:</t>
    </r>
    <r>
      <rPr>
        <sz val="11"/>
        <color theme="1"/>
        <rFont val="Aptos Narrow"/>
        <family val="2"/>
        <scheme val="minor"/>
      </rPr>
      <t xml:space="preserve"> You are analyzing an athlete's data, and you need to find out the number of total medals won by "Ethan Garcia". Use XLOOKUP to locate this information using the athlete's name.</t>
    </r>
  </si>
  <si>
    <r>
      <t>7. INDEX Problem 1:</t>
    </r>
    <r>
      <rPr>
        <sz val="11"/>
        <color theme="1"/>
        <rFont val="Aptos Narrow"/>
        <family val="2"/>
        <scheme val="minor"/>
      </rPr>
      <t xml:space="preserve"> You are tasked with finding the medal earned by the 10th athlete in your dataset. Use the INDEX function to return the medal from the 10th row.</t>
    </r>
  </si>
  <si>
    <r>
      <t>8. INDEX Problem 2:</t>
    </r>
    <r>
      <rPr>
        <sz val="11"/>
        <color theme="1"/>
        <rFont val="Aptos Narrow"/>
        <family val="2"/>
        <scheme val="minor"/>
      </rPr>
      <t xml:space="preserve"> In the dataset, you are asked to return the "Country" value of the athlete located in the 25th row. Use the INDEX function to extract the country of this athlete.</t>
    </r>
  </si>
  <si>
    <r>
      <t>9. MATCH Problem 1:</t>
    </r>
    <r>
      <rPr>
        <sz val="11"/>
        <color theme="1"/>
        <rFont val="Aptos Narrow"/>
        <family val="2"/>
        <scheme val="minor"/>
      </rPr>
      <t xml:space="preserve"> You are asked to find which row contains the data for the athlete "Liam Rodriguez". Use the MATCH function to determine the position of this athlete in the dataset.</t>
    </r>
  </si>
  <si>
    <r>
      <t>10. MATCH Problem 2:</t>
    </r>
    <r>
      <rPr>
        <sz val="11"/>
        <color theme="1"/>
        <rFont val="Aptos Narrow"/>
        <family val="2"/>
        <scheme val="minor"/>
      </rPr>
      <t xml:space="preserve"> You are curious about where the first occurrence of the "Gold" medal appears in the "Medal" column. Use MATCH to locate the row of the first Gold medal winner.</t>
    </r>
  </si>
  <si>
    <r>
      <t>11. OFFSET Problem 1:</t>
    </r>
    <r>
      <rPr>
        <sz val="11"/>
        <color theme="1"/>
        <rFont val="Aptos Narrow"/>
        <family val="2"/>
        <scheme val="minor"/>
      </rPr>
      <t xml:space="preserve"> You want to find the age of the athlete that is listed five rows below "Isabella Williams" in the dataset. Use the OFFSET function to determine the age of that athlete.</t>
    </r>
  </si>
  <si>
    <r>
      <t>12. OFFSET Problem 2:</t>
    </r>
    <r>
      <rPr>
        <sz val="11"/>
        <color theme="1"/>
        <rFont val="Aptos Narrow"/>
        <family val="2"/>
        <scheme val="minor"/>
      </rPr>
      <t xml:space="preserve"> From the athlete "Mia Miller," you are tasked with finding the country of the athlete listed 3 rows down. Use the OFFSET function to retrieve this country.</t>
    </r>
  </si>
  <si>
    <r>
      <t>13. ROW Problem 1:</t>
    </r>
    <r>
      <rPr>
        <sz val="11"/>
        <color theme="1"/>
        <rFont val="Aptos Narrow"/>
        <family val="2"/>
        <scheme val="minor"/>
      </rPr>
      <t xml:space="preserve"> You are reviewing the data and need to determine in which row "Olivia Brown" appears in the dataset. Use the ROW function to retrieve the row number.</t>
    </r>
  </si>
  <si>
    <r>
      <t>14. ROW Problem 2:</t>
    </r>
    <r>
      <rPr>
        <sz val="11"/>
        <color theme="1"/>
        <rFont val="Aptos Narrow"/>
        <family val="2"/>
        <scheme val="minor"/>
      </rPr>
      <t xml:space="preserve"> You are analyzing the row data and need to find which row contains the athlete "Noah Davis". Use the ROW function to identify the row number.</t>
    </r>
  </si>
  <si>
    <r>
      <t>15. ROWS Problem 1:</t>
    </r>
    <r>
      <rPr>
        <sz val="11"/>
        <color theme="1"/>
        <rFont val="Aptos Narrow"/>
        <family val="2"/>
        <scheme val="minor"/>
      </rPr>
      <t xml:space="preserve"> You need to calculate how many rows of data are between "Ethan Garcia" and "Sophia Davis" in your dataset. Use the ROWS function to calculate this number.</t>
    </r>
  </si>
  <si>
    <r>
      <t>16. ROWS Problem 2:</t>
    </r>
    <r>
      <rPr>
        <sz val="11"/>
        <color theme="1"/>
        <rFont val="Aptos Narrow"/>
        <family val="2"/>
        <scheme val="minor"/>
      </rPr>
      <t xml:space="preserve"> You want to calculate how many rows exist from the 5th row to the 100th row in your dataset. Use the ROWS function to determine this number.</t>
    </r>
  </si>
  <si>
    <r>
      <t>17. COLUMN Problem 1:</t>
    </r>
    <r>
      <rPr>
        <sz val="11"/>
        <color theme="1"/>
        <rFont val="Aptos Narrow"/>
        <family val="2"/>
        <scheme val="minor"/>
      </rPr>
      <t xml:space="preserve"> You need to identify which column corresponds to the athlete's "Country" in the dataset. Use the COLUMN function to find the column number.</t>
    </r>
  </si>
  <si>
    <r>
      <t>18. COLUMN Problem 2:</t>
    </r>
    <r>
      <rPr>
        <sz val="11"/>
        <color theme="1"/>
        <rFont val="Aptos Narrow"/>
        <family val="2"/>
        <scheme val="minor"/>
      </rPr>
      <t xml:space="preserve"> In the dataset, you are asked to find out which column represents the "Event" that the athletes participated in. Use the COLUMN function to locate this.</t>
    </r>
  </si>
  <si>
    <r>
      <t>19. COLUMNS Problem 1:</t>
    </r>
    <r>
      <rPr>
        <sz val="11"/>
        <color theme="1"/>
        <rFont val="Aptos Narrow"/>
        <family val="2"/>
        <scheme val="minor"/>
      </rPr>
      <t xml:space="preserve"> You want to determine how many columns are there from the "Athlete Name" column to the "Weight" column in the dataset. Use the COLUMNS function to find this information.</t>
    </r>
  </si>
  <si>
    <r>
      <t>20. COLUMNS Problem 2:</t>
    </r>
    <r>
      <rPr>
        <sz val="11"/>
        <color theme="1"/>
        <rFont val="Aptos Narrow"/>
        <family val="2"/>
        <scheme val="minor"/>
      </rPr>
      <t xml:space="preserve"> Calculate how many columns exist between the "Gender" column and the "Age" column. Use the COLUMNS function for this calculation.</t>
    </r>
  </si>
  <si>
    <r>
      <t>21. INDIRECT Problem 1:</t>
    </r>
    <r>
      <rPr>
        <sz val="11"/>
        <color theme="1"/>
        <rFont val="Aptos Narrow"/>
        <family val="2"/>
        <scheme val="minor"/>
      </rPr>
      <t xml:space="preserve"> You want to retrieve the data for an athlete by referencing a specific cell in the dataset using a text string. Use the INDIRECT function to reference cell "B10" and return the athlete's country.</t>
    </r>
  </si>
  <si>
    <r>
      <t>22. INDIRECT Problem 2:</t>
    </r>
    <r>
      <rPr>
        <sz val="11"/>
        <color theme="1"/>
        <rFont val="Aptos Narrow"/>
        <family val="2"/>
        <scheme val="minor"/>
      </rPr>
      <t xml:space="preserve"> You want to create a dynamic cell reference to the athlete's name in the 50th row and retrieve it indirectly. Use the INDIRECT function to achieve this.</t>
    </r>
  </si>
  <si>
    <t>1. Find the age of the athlete "John Smith" using VLOOKUP.</t>
  </si>
  <si>
    <t>2. Retrieve the country for the athlete named "Emma Johnson" using VLOOKUP.</t>
  </si>
  <si>
    <t>3. Use VLOOKUP to find the number of medals won by "Sophia Davis".</t>
  </si>
  <si>
    <t>4. Combine VLOOKUP with IFERROR: Use VLOOKUP to find the "Country" of an athlete. If the athlete is not found, return "Not Found".</t>
  </si>
  <si>
    <t>5. Using VLOOKUP, find the athlete's event, but ensure that if the event column contains a blank value, return "No Event Listed".</t>
  </si>
  <si>
    <t>6. Use VLOOKUP to find the height of an athlete by their name and, if not found, use the MATCH function to alert which row should have the data.</t>
  </si>
  <si>
    <t>7. Find the name of the athlete whose ID is "Ath100" using VLOOKUP.</t>
  </si>
  <si>
    <t>8. Retrieve the event and country together for "Noah Smith" using VLOOKUP.</t>
  </si>
  <si>
    <t>9. Combine VLOOKUP with CONCATENATE: Find the athlete’s event and country and concatenate them into one result.</t>
  </si>
  <si>
    <t>10. Use VLOOKUP to find the coach of the athlete "Emily Brown", and if the coach is not listed, return "Coach Unknown".</t>
  </si>
  <si>
    <t>11. Use a combination of VLOOKUP and HLOOKUP to find the athlete’s country when the dataset is partially vertical and horizontal.</t>
  </si>
  <si>
    <t>12. Use VLOOKUP with INDIRECT to dynamically choose which column to retrieve based on user input (for example, retrieve country or event based on a selection).</t>
  </si>
  <si>
    <t>13. Use VLOOKUP to find the event of "Jacob Taylor" but combine it with OFFSET to look for a related value 2 columns to the right.</t>
  </si>
  <si>
    <t>14. Using VLOOKUP, find "Mason Lewis"'s event. Then use MATCH to find the position of his record in the list.</t>
  </si>
  <si>
    <t>15. Combine VLOOKUP and INDEX to dynamically find the event based on two criteria, such as name and country.</t>
  </si>
  <si>
    <t>1. Find the event for the athlete "James Martin" using HLOOKUP.</t>
  </si>
  <si>
    <t>2. Use HLOOKUP to find the athlete's weight from the dataset.</t>
  </si>
  <si>
    <t>3. Use HLOOKUP to retrieve the number of gold medals won by an athlete based on their ID.</t>
  </si>
  <si>
    <t>4. Combine HLOOKUP with IF: Use HLOOKUP to return an athlete’s "Event", and if the event is blank, return "No Event".</t>
  </si>
  <si>
    <t>5. Use HLOOKUP to search for an athlete’s age, and combine it with IFERROR to return a custom message if not found.</t>
  </si>
  <si>
    <t>6. Retrieve the height of an athlete using HLOOKUP and combine it with ROW to determine the row of the data.</t>
  </si>
  <si>
    <t>7. Find the country of "Olivia Garcia" using HLOOKUP and combine it with OFFSET to search for the next attribute in the adjacent column.</t>
  </si>
  <si>
    <t>8. Use HLOOKUP to find the athlete’s event but return "Event Unavailable" if no value exists using IFERROR.</t>
  </si>
  <si>
    <t>9. Combine HLOOKUP and VLOOKUP to retrieve data that spans both horizontally and vertically across the dataset.</t>
  </si>
  <si>
    <t>10. Use HLOOKUP to find the event for "Mia Wilson" but apply the ROW function to calculate the row difference between the athlete’s name and their country.</t>
  </si>
  <si>
    <t>11. Combine HLOOKUP with INDIRECT to dynamically select a row based on user input.</t>
  </si>
  <si>
    <t>12. Use HLOOKUP to find the gender of an athlete but combine it with MATCH to search for their specific position in the list.</t>
  </si>
  <si>
    <t>13. Use HLOOKUP with OFFSET to find the coach of an athlete and then move two columns to the right to find the country they are representing.</t>
  </si>
  <si>
    <t>14. Use HLOOKUP with IF to check if the event exists for "Benjamin Clark", and return "Event Found" or "Event Not Found".</t>
  </si>
  <si>
    <t>15. Combine HLOOKUP with ROWS to calculate how many rows of data exist between two attributes for an athlete.</t>
  </si>
  <si>
    <t>1. Use XLOOKUP to find the event for "Sophia Green".</t>
  </si>
  <si>
    <t>2. Retrieve the country of an athlete named "Ethan Garcia" using XLOOKUP.</t>
  </si>
  <si>
    <t>3. Use XLOOKUP to find the age of "Mia Williams".</t>
  </si>
  <si>
    <t>4. Combine XLOOKUP with IFERROR: Retrieve an athlete’s height and return "Not Found" if it doesn’t exist.</t>
  </si>
  <si>
    <t>5. Use XLOOKUP to find the athlete’s weight and combine it with CONCATENATE to display the athlete’s name and weight together.</t>
  </si>
  <si>
    <t>6. Retrieve an athlete’s medals using XLOOKUP and combine it with INDEX to find the position of this data in another table.</t>
  </si>
  <si>
    <t>7. Use XLOOKUP to retrieve the athlete’s event and combine it with INDIRECT to dynamically choose which column to search.</t>
  </si>
  <si>
    <t>8. Combine XLOOKUP with MATCH to locate an athlete’s data by name, and then find the row position in which it is stored.</t>
  </si>
  <si>
    <t>9. Use XLOOKUP to find the athlete’s age, and combine it with OFFSET to look for the data in the next column.</t>
  </si>
  <si>
    <t>10. Use XLOOKUP and IF to retrieve the coach of an athlete and return "Unknown Coach" if no coach is listed.</t>
  </si>
  <si>
    <t>11. Combine XLOOKUP with HLOOKUP to search for an athlete’s country when part of the dataset is structured horizontally and part vertically.</t>
  </si>
  <si>
    <t>12. Use XLOOKUP with INDIRECT to allow the user to dynamically select which value to search for, such as either the event or the country.</t>
  </si>
  <si>
    <t>13. Combine XLOOKUP with IF to return "Data Not Available" when the athlete’s event is missing.</t>
  </si>
  <si>
    <t>14. Use XLOOKUP to find the coach of an athlete and combine it with CONCATENATE to return the name and event in one result.</t>
  </si>
  <si>
    <t>15. Use XLOOKUP with ROWS to calculate the number of rows between two different athletes’ data.</t>
  </si>
  <si>
    <t>1. Use INDEX to retrieve the event of the athlete in the 10th row.</t>
  </si>
  <si>
    <t>2. Find the country of the athlete in the 15th row using the INDEX function.</t>
  </si>
  <si>
    <t>3. Use INDEX to retrieve the height of an athlete in row 25.</t>
  </si>
  <si>
    <t>4. Combine INDEX with IFERROR: Retrieve the medals won by the athlete in the 50th row, and if no data exists, return "Data Not Found".</t>
  </si>
  <si>
    <t>5. Use INDEX to find the age of an athlete in the 30th row, and combine it with MATCH to find the position of their weight.</t>
  </si>
  <si>
    <t>6. Retrieve the country of an athlete using INDEX and combine it with OFFSET to move two columns to the right and find their event.</t>
  </si>
  <si>
    <t>7. Use INDEX to dynamically retrieve an athlete’s event based on their row number, which is chosen using INDIRECT.</t>
  </si>
  <si>
    <t>8. Combine INDEX and IFERROR: Retrieve an athlete's coach in row 40 and return "Coach Data Missing" if not found.</t>
  </si>
  <si>
    <t>9. Use INDEX to find the event of an athlete in row 50 and combine it with CONCATENATE to display their name and event together.</t>
  </si>
  <si>
    <t>10. Use INDEX and MATCH together to find the row of an athlete’s age based on their name.</t>
  </si>
  <si>
    <t>11. Combine INDEX and ROW to calculate how many rows there are between two athletes in the dataset.</t>
  </si>
  <si>
    <t>12. Use INDEX with INDIRECT to dynamically choose which row to search for based on user input.</t>
  </si>
  <si>
    <t>13. Combine INDEX and MATCH to find an athlete’s event and then locate the position of the athlete in another table.</t>
  </si>
  <si>
    <t>14. Use INDEX and OFFSET to retrieve an athlete’s coach, then move three columns to the right to find the country.</t>
  </si>
  <si>
    <t>15. Combine INDEX and IF to check if the athlete’s event is listed and return "Event Found" or "Event Not Found".</t>
  </si>
  <si>
    <t>1. Use MATCH to find the position of "Sophia Taylor" in the athlete list.</t>
  </si>
  <si>
    <t>2. Find which row contains the event "100m Sprint" using MATCH.</t>
  </si>
  <si>
    <t>3. Use MATCH to find the position of "Gold" in the medals column.</t>
  </si>
  <si>
    <t>4. Combine MATCH with INDEX: Use MATCH to find the row of "Liam Harris", then use INDEX to retrieve his event.</t>
  </si>
  <si>
    <t>5. Use MATCH with IFERROR: Find the row where the "Long Jump" event occurs, and return "Event Not Found" if it does not exist.</t>
  </si>
  <si>
    <t>6. Combine MATCH with OFFSET: Use MATCH to find the row for "Jacob Thomas", and then move two columns to the right to find the athlete’s country.</t>
  </si>
  <si>
    <t>7. Use MATCH to find the row of "Emma Martinez", and combine it with CONCATENATE to display both her name and her event.</t>
  </si>
  <si>
    <t>8. Combine MATCH and INDIRECT: Use MATCH to find the row for an athlete dynamically based on user input.</t>
  </si>
  <si>
    <t>9. Use MATCH to find the row where the event "High Jump" occurs and combine it with ROW to calculate its position.</t>
  </si>
  <si>
    <t>10. Combine MATCH with INDEX to retrieve the athlete’s event based on their name and event category.</t>
  </si>
  <si>
    <t>11. Use MATCH with IFERROR to find the row of an athlete and return "Not Found" if no data exists.</t>
  </si>
  <si>
    <t>12. Use MATCH to find the athlete’s country and combine it with INDIRECT to dynamically choose the column.</t>
  </si>
  <si>
    <t>13. Combine MATCH and ROWS to calculate the number of rows between two athlete names in the dataset.</t>
  </si>
  <si>
    <t>14. Use MATCH to find the row for "Lucas White", then combine it with INDEX to retrieve his height from the dataset.</t>
  </si>
  <si>
    <t>15. Combine MATCH with HLOOKUP to find the row of an event, then retrieve the corresponding medals won in a horizontal dataset.</t>
  </si>
  <si>
    <t>1. Use OFFSET to retrieve the event of the athlete two rows below "John Wilson".</t>
  </si>
  <si>
    <t>2. Find the age of the athlete in the row directly above "Ella Brown" using OFFSET.</t>
  </si>
  <si>
    <t>3. Use OFFSET to find the coach for the athlete three columns to the right of "Liam Scott".</t>
  </si>
  <si>
    <t>4. Combine OFFSET with IFERROR: Use OFFSET to find an athlete’s event two rows below "Ava Robinson", and if not found, return "Event Not Available".</t>
  </si>
  <si>
    <t>5. Use OFFSET to move across the dataset and retrieve the medals count for the athlete who is 2 rows below and 1 column to the right of "Lucas Parker".</t>
  </si>
  <si>
    <t>6. Combine OFFSET with INDEX: Use OFFSET to retrieve the country of an athlete and combine it with INDEX to retrieve the event at a specified offset.</t>
  </si>
  <si>
    <t>7. Use OFFSET with MATCH to find the position of an athlete’s name, then use OFFSET to move 3 columns to retrieve their event.</t>
  </si>
  <si>
    <t>8. Combine OFFSET with IFERROR: Use OFFSET to move across the dataset, but if data is missing in the specified position, return a custom message.</t>
  </si>
  <si>
    <t>9. Use OFFSET with INDIRECT to dynamically choose which row and column to start from, and then offset to find the desired data.</t>
  </si>
  <si>
    <t>10. Use OFFSET to find the medals count for the athlete two rows above "Emily Anderson" and combine it with IF to return "Medals Unavailable" if not found.</t>
  </si>
  <si>
    <t>11. Combine OFFSET with INDEX to search for data starting from a certain athlete’s position and move to retrieve their country.</t>
  </si>
  <si>
    <t>12. Use OFFSET and MATCH to locate an athlete’s row by name and move two rows down and one column across to find their event.</t>
  </si>
  <si>
    <t>13. Use OFFSET with CONCATENATE to retrieve the athlete’s name and country from an offset and combine them into one string.</t>
  </si>
  <si>
    <t>14. Combine OFFSET with INDIRECT: Use OFFSET to dynamically retrieve an athlete’s event based on user input for row and column.</t>
  </si>
  <si>
    <t>15. Use OFFSET and IF to check if data exists in a specific cell after moving rows, and if not, return "No Data".</t>
  </si>
  <si>
    <t>1. Use ROW to determine the row number of "James Green".</t>
  </si>
  <si>
    <t>2. Find the row number for the athlete "Sophia White" using ROW.</t>
  </si>
  <si>
    <t>3. Use ROW to find which row contains the event "200m Relay".</t>
  </si>
  <si>
    <t>4. Combine ROW with IFERROR: Use ROW to determine the row for an athlete’s name, and if not found, return "Athlete Not Listed".</t>
  </si>
  <si>
    <t>5. Use ROW with MATCH to find the position of "Ethan Clark", then return the row number of his event.</t>
  </si>
  <si>
    <t>6. Combine ROW with OFFSET to determine how many rows exist between two athletes in the dataset.</t>
  </si>
  <si>
    <t>7. Use ROW and INDEX together to retrieve the row number and the athlete’s event in one formula.</t>
  </si>
  <si>
    <t>8. Combine ROW with INDIRECT to dynamically determine the row of an athlete based on user input.</t>
  </si>
  <si>
    <t>9. Use ROW with IF to find an athlete’s position and return "Data Missing" if their row number is not found.</t>
  </si>
  <si>
    <t>10. Use ROW to determine the row of an athlete and combine it with CONCATENATE to return the row and event in one string.</t>
  </si>
  <si>
    <t>11. Combine ROW and MATCH to search for an athlete’s row based on their name and find the relative position of their medals data.</t>
  </si>
  <si>
    <t>12. Use ROW and OFFSET to calculate how many rows exist between two athletes in different sections of the dataset.</t>
  </si>
  <si>
    <t>13. Combine ROW with INDIRECT to dynamically find the row number for an athlete’s data based on user selection.</t>
  </si>
  <si>
    <t>14. Use ROW with INDEX to retrieve the row number for an athlete’s event and combine it with MATCH to return their medal count.</t>
  </si>
  <si>
    <t>15. Combine ROW and IFERROR to return the row number for an athlete or display "Row Not Available" if no data exists.</t>
  </si>
  <si>
    <t>1. Use ROWS to calculate how many rows are in the athlete dataset.</t>
  </si>
  <si>
    <t>2. Find how many rows exist between the first and last athlete in the dataset using ROWS.</t>
  </si>
  <si>
    <t>3. Use ROWS to count the number of rows between "Liam King" and "Emma Scott".</t>
  </si>
  <si>
    <t>4. Combine ROWS with IFERROR: Use ROWS to count how many rows exist between two athletes, and return "Data Missing" if one of the rows is not found.</t>
  </si>
  <si>
    <t>5. Use ROWS to count the number of rows between two events, "100m Dash" and "Long Jump".</t>
  </si>
  <si>
    <t>6. Combine ROWS with MATCH to count how many rows exist between an athlete’s name and their country.</t>
  </si>
  <si>
    <t>7. Use ROWS with INDEX to calculate the total number of rows that contain athlete data and return the event in a specific row.</t>
  </si>
  <si>
    <t>8. Combine ROWS with OFFSET: Use ROWS to count the number of rows between two athletes and use OFFSET to retrieve their country data.</t>
  </si>
  <si>
    <t>9. Use ROWS with IF to determine how many rows exist between two events, and return "No Data" if the events are missing.</t>
  </si>
  <si>
    <t>10. Use ROWS with CONCATENATE to count the number of rows between two athletes and return their names and row count in one string.</t>
  </si>
  <si>
    <t>11. Combine ROWS with INDIRECT to dynamically calculate the number of rows between two athletes based on user input.</t>
  </si>
  <si>
    <t>12. Use ROWS with IFERROR to calculate how many rows exist between two events and return "Event Not Found" if one is missing.</t>
  </si>
  <si>
    <t>13. Use ROWS with MATCH to count the rows between two athletes and find the position of the medals won.</t>
  </si>
  <si>
    <t>14. Combine ROWS with OFFSET to count how many rows exist between two sections of the dataset and retrieve the country of the second athlete.</t>
  </si>
  <si>
    <t>15. Use ROWS with INDIRECT to dynamically calculate how many rows exist between two events based on user selection.</t>
  </si>
  <si>
    <t>1. Use COLUMN to find the column number where the event information is stored.</t>
  </si>
  <si>
    <t>2. Find the column number of "Medals Won" using the COLUMN function.</t>
  </si>
  <si>
    <t>3. Use COLUMN to determine which column contains the athlete’s age.</t>
  </si>
  <si>
    <t>4. Combine COLUMN with IFERROR: Use COLUMN to find where the "Country" is located, and if not found, return "Column Not Found".</t>
  </si>
  <si>
    <t>5. Use COLUMN with MATCH to find which column contains the "Event" and return its position in the dataset.</t>
  </si>
  <si>
    <t>6. Combine COLUMN with OFFSET to find the column of an athlete’s name and move across to find the medals they won.</t>
  </si>
  <si>
    <t>7. Use COLUMN and INDEX together to find the column of an athlete’s height and retrieve their country from the same row.</t>
  </si>
  <si>
    <t>8. Combine COLUMN with INDIRECT to dynamically choose which column to search based on user input.</t>
  </si>
  <si>
    <t>9. Use COLUMN with IF to check if a certain column contains the medals data, and return "Medals Data Not Available" if not found.</t>
  </si>
  <si>
    <t>10. Combine COLUMN with ROW to find the row and column number for an athlete’s name and return their position.</t>
  </si>
  <si>
    <t>11. Use COLUMN with OFFSET to retrieve an athlete’s coach by moving columns to the right of the athlete’s name.</t>
  </si>
  <si>
    <t>12. Combine COLUMN with MATCH to find the position of an athlete’s data in one table and retrieve it from another.</t>
  </si>
  <si>
    <t>13. Use COLUMN with IFERROR to find the event column and return "Event Column Not Available" if it doesn’t exist.</t>
  </si>
  <si>
    <t>14. Combine COLUMN with INDEX to find the position of an athlete’s medals won and retrieve it using their name.</t>
  </si>
  <si>
    <t>15. Use COLUMN with INDIRECT to dynamically determine the position of a column based on user input.</t>
  </si>
  <si>
    <t>1. Use COLUMNS to count how many columns are in the dataset.</t>
  </si>
  <si>
    <t>2. Find how many columns exist between the "Event" and "Country" columns using COLUMNS.</t>
  </si>
  <si>
    <t>3. Use COLUMNS to calculate the number of columns between "Name" and "Age".</t>
  </si>
  <si>
    <t>4. Combine COLUMNS with IFERROR: Use COLUMNS to count how many columns exist between two values, and return "Not Applicable" if one of the columns is missing.</t>
  </si>
  <si>
    <t>5. Use COLUMNS with OFFSET to count how many columns exist between two athletes and retrieve their event data.</t>
  </si>
  <si>
    <t>6. Combine COLUMNS with MATCH to count the number of columns between two different pieces of data, such as medals won and events participated in.</t>
  </si>
  <si>
    <t>7. Use COLUMNS with INDEX to calculate the total number of columns that exist and retrieve the athlete’s height from one of them.</t>
  </si>
  <si>
    <t>8. Combine COLUMNS with INDIRECT to dynamically count how many columns exist between two values based on user input.</t>
  </si>
  <si>
    <t>9. Use COLUMNS with IF to determine how many columns contain medal data and return "Data Missing" if not found.</t>
  </si>
  <si>
    <t>10. Combine COLUMNS with CONCATENATE to count how many columns exist between two athletes and return their names and column count.</t>
  </si>
  <si>
    <t>11. Use COLUMNS with IFERROR to calculate how many columns contain event data, and return "No Data" if any columns are missing.</t>
  </si>
  <si>
    <t>12. Combine COLUMNS with OFFSET to retrieve an athlete’s event and count how many columns are between their event and country.</t>
  </si>
  <si>
    <t>13. Use COLUMNS with MATCH to count the number of columns between an athlete’s name and their medals won.</t>
  </si>
  <si>
    <t>14. Combine COLUMNS with INDIRECT to dynamically count how many columns exist between two events based on user input.</t>
  </si>
  <si>
    <t>1. Use INDIRECT to retrieve the event of the athlete based on a dynamically selected cell (e.g., cell B5).</t>
  </si>
  <si>
    <t>2. Use INDIRECT to find the medals won by an athlete using a cell reference that is inputted by the user (e.g., D10).</t>
  </si>
  <si>
    <t>3. Use INDIRECT to retrieve the coach for the athlete in a specific row and column based on a reference input.</t>
  </si>
  <si>
    <t>4. Combine INDIRECT with IFERROR: Use INDIRECT to dynamically select a cell to find an athlete’s event, and if not found, return "Event Missing".</t>
  </si>
  <si>
    <t>5. Use INDIRECT to retrieve the name of the athlete based on a user-specified cell reference and combine it with IF to return "Athlete Not Found" if the data is missing.</t>
  </si>
  <si>
    <t>6. Combine INDIRECT with OFFSET: Use INDIRECT to dynamically select an athlete’s row, and then OFFSET to move across columns to retrieve their event.</t>
  </si>
  <si>
    <t>7. Use INDIRECT with MATCH to dynamically find the row number for an athlete based on user input and retrieve their event.</t>
  </si>
  <si>
    <t>8. Combine INDIRECT with ROW: Use INDIRECT to dynamically reference a specific row and use ROW to calculate its position.</t>
  </si>
  <si>
    <t>9. Use INDIRECT with IFERROR: Dynamically retrieve the medals won by an athlete, and if the data is missing, return "No Medals".</t>
  </si>
  <si>
    <t>10. Use INDIRECT to select a column dynamically based on user input and retrieve an athlete’s height from that column.</t>
  </si>
  <si>
    <t>11. Combine INDIRECT with INDEX to dynamically select a row and use INDEX to retrieve the athlete’s country.</t>
  </si>
  <si>
    <t>12. Use INDIRECT with CONCATENATE to dynamically reference an athlete’s event and combine it with their name to form one string.</t>
  </si>
  <si>
    <t>13. Combine INDIRECT with MATCH to dynamically select a row and column to find the position of an athlete’s event.</t>
  </si>
  <si>
    <t>14. Use INDIRECT with OFFSET to dynamically reference a row and move across to retrieve the athlete’s coach.</t>
  </si>
  <si>
    <t>15. Combine INDIRECT with IF to check if a specific row and column exist for an athlete, and if not, return "Data Not Available".</t>
  </si>
  <si>
    <t>Combined Functions (for integrating multiple functions)</t>
  </si>
  <si>
    <t>1. Use VLOOKUP with IFERROR to find an athlete’s event, and if the athlete is not listed, return "Athlete Not Found".</t>
  </si>
  <si>
    <t>2. Combine XLOOKUP with INDIRECT: Use XLOOKUP to find the athlete’s medals, and use INDIRECT to dynamically select which column to search based on user input.</t>
  </si>
  <si>
    <t>3. Use MATCH and INDEX together to find an athlete’s row using MATCH and retrieve their event with INDEX.</t>
  </si>
  <si>
    <t>4. Combine OFFSET with ROW to determine how many rows exist between two athletes, then retrieve the event for one of them using VLOOKUP.</t>
  </si>
  <si>
    <t>5. Use HLOOKUP and MATCH together: Use HLOOKUP to find the event for an athlete, then use MATCH to find the position of their country.</t>
  </si>
  <si>
    <t>6. Combine XLOOKUP with CONCATENATE to retrieve an athlete’s event and country, and return them as a single string.</t>
  </si>
  <si>
    <t>7. Use VLOOKUP with OFFSET to find the athlete’s coach and then move columns to retrieve their event.</t>
  </si>
  <si>
    <t>8. Combine HLOOKUP with IFERROR to search for an athlete’s medals and return "No Medals" if the data is not available.</t>
  </si>
  <si>
    <t>9. Use MATCH with INDIRECT to dynamically search for an athlete’s name and return their medals count.</t>
  </si>
  <si>
    <t>10. Combine ROWS with INDEX to calculate how many rows exist between two athletes and retrieve their event.</t>
  </si>
  <si>
    <t>11. Use INDIRECT with OFFSET to dynamically select a row based on user input and move across to retrieve the athlete’s medals won.</t>
  </si>
  <si>
    <t>12. Combine ROW and COLUMN to find both the row and column number of an athlete’s name and retrieve their event from the dataset.</t>
  </si>
  <si>
    <t>13. Use COLUMNS with IFERROR to calculate how many columns exist between two pieces of data, and return "No Data" if one of the columns is missing.</t>
  </si>
  <si>
    <t>14. Combine VLOOKUP with CONCATENATE: Use VLOOKUP to find an athlete’s name and event, then combine them into one string.</t>
  </si>
  <si>
    <t>15. Use OFFSET and MATCH together to find an athlete’s event and calculate how many rows and columns there are between their name and event.</t>
  </si>
  <si>
    <t>Filter</t>
  </si>
  <si>
    <t>1. IF Function</t>
  </si>
  <si>
    <t>1. Create a formula to label employees with a performance rating of 7 or higher as "High Performer" and those below 7 as "Low Performer."</t>
  </si>
  <si>
    <t>2. Use the IF function to label employees who work more than 40 hours per week as "Overworked" and those who work 40 hours or less as "Normal."</t>
  </si>
  <si>
    <t>3. Write an IF formula to mark employees with a salary greater than $80,000 as "Well Paid" and those below $80,000 as "Moderate."</t>
  </si>
  <si>
    <t>4. Label employees who are "Married" and work under a contract as "Contract Married" and all others as "Not Contract Married."</t>
  </si>
  <si>
    <t>5. Write a nested IF formula that labels employees with performance ratings of 9 or more as "Excellent," 7 or 8 as "Good," and below 7 as "Needs Improvement."</t>
  </si>
  <si>
    <t>6. If an employee is from Boston and has more than 10 projects, label them as "Busy in Boston." Otherwise, label them "Manageable in Boston."</t>
  </si>
  <si>
    <t>7. Use IF to label employees who work more than 40 hours and are married as "Busy Family," and others as "Not Busy."</t>
  </si>
  <si>
    <t>8. If an employee is in Marketing and their performance rating is above 8, label them as "Marketing Star," otherwise label them as "Marketing Team."</t>
  </si>
  <si>
    <t>9. Create an IF statement to check if employees in Customer Support with more than 5 years of experience are "Veteran" or "Newcomer."</t>
  </si>
  <si>
    <t>10. Use the IF function to label employees in Finance with salaries above $70,000 and performance ratings of 9 or more as "Top Performer."</t>
  </si>
  <si>
    <t>2. IFERROR Function</t>
  </si>
  <si>
    <t>1. When calculating the average salary, use the IFERROR function to return "Salary Not Available" if an error occurs.</t>
  </si>
  <si>
    <t>2. Create a formula to divide the salary by the number of years of experience, and use IFERROR to return "No Experience" if the employee has 0 years of experience.</t>
  </si>
  <si>
    <t>3. Write a formula to calculate the number of projects per year of experience. Use IFERROR to return "No Projects" if the number of projects is zero.</t>
  </si>
  <si>
    <t>4. Use IFERROR to replace errors with "Data Missing" when calculating performance ratings divided by years in the current role.</t>
  </si>
  <si>
    <t>5. Create a lookup formula to find employees' salaries and use IFERROR to return "Salary Not Found" if the employee’s salary data is missing.</t>
  </si>
  <si>
    <t>6. Write a formula to calculate the work hours per project. If any error occurs, return "Invalid Hours" using IFERROR.</t>
  </si>
  <si>
    <t>7. Use IFERROR to return "Not Applicable" if dividing years in the current role by the number of projects results in an error.</t>
  </si>
  <si>
    <t>8. When calculating the salary per hour, use IFERROR to return "Not Calculated" if the number of work hours is zero.</t>
  </si>
  <si>
    <t>9. Create a formula that uses VLOOKUP to find performance ratings and use IFERROR to return "Rating Not Found" if there's no match.</t>
  </si>
  <si>
    <t>10. If an employee's years of experience are missing, use IFERROR to return "Experience Missing" instead of an error message.</t>
  </si>
  <si>
    <t>3. AND Function</t>
  </si>
  <si>
    <t>1. Use the AND function to determine if employees are "Permanent" and have a performance rating of 8 or higher.</t>
  </si>
  <si>
    <r>
      <t xml:space="preserve">2. Create a formula to check if employees work in Seattle </t>
    </r>
    <r>
      <rPr>
        <b/>
        <sz val="11"/>
        <color theme="1"/>
        <rFont val="Aptos Narrow"/>
        <family val="2"/>
        <scheme val="minor"/>
      </rPr>
      <t>and</t>
    </r>
    <r>
      <rPr>
        <sz val="11"/>
        <color theme="1"/>
        <rFont val="Aptos Narrow"/>
        <family val="2"/>
        <scheme val="minor"/>
      </rPr>
      <t xml:space="preserve"> have more than 5 projects assigned.</t>
    </r>
  </si>
  <si>
    <r>
      <t xml:space="preserve">3. Use the AND function to find employees who are divorced </t>
    </r>
    <r>
      <rPr>
        <b/>
        <sz val="11"/>
        <color theme="1"/>
        <rFont val="Aptos Narrow"/>
        <family val="2"/>
        <scheme val="minor"/>
      </rPr>
      <t>and</t>
    </r>
    <r>
      <rPr>
        <sz val="11"/>
        <color theme="1"/>
        <rFont val="Aptos Narrow"/>
        <family val="2"/>
        <scheme val="minor"/>
      </rPr>
      <t xml:space="preserve"> have more than 10 years of experience.</t>
    </r>
  </si>
  <si>
    <r>
      <t xml:space="preserve">4. Check if employees are in the Finance department </t>
    </r>
    <r>
      <rPr>
        <b/>
        <sz val="11"/>
        <color theme="1"/>
        <rFont val="Aptos Narrow"/>
        <family val="2"/>
        <scheme val="minor"/>
      </rPr>
      <t>and</t>
    </r>
    <r>
      <rPr>
        <sz val="11"/>
        <color theme="1"/>
        <rFont val="Aptos Narrow"/>
        <family val="2"/>
        <scheme val="minor"/>
      </rPr>
      <t xml:space="preserve"> have a performance rating above 7 using AND.</t>
    </r>
  </si>
  <si>
    <r>
      <t xml:space="preserve">5. Find employees who work under a contract </t>
    </r>
    <r>
      <rPr>
        <b/>
        <sz val="11"/>
        <color theme="1"/>
        <rFont val="Aptos Narrow"/>
        <family val="2"/>
        <scheme val="minor"/>
      </rPr>
      <t>and</t>
    </r>
    <r>
      <rPr>
        <sz val="11"/>
        <color theme="1"/>
        <rFont val="Aptos Narrow"/>
        <family val="2"/>
        <scheme val="minor"/>
      </rPr>
      <t xml:space="preserve"> have a PhD using the AND function.</t>
    </r>
  </si>
  <si>
    <r>
      <t xml:space="preserve">6. Create a formula using AND to check if employees are married </t>
    </r>
    <r>
      <rPr>
        <b/>
        <sz val="11"/>
        <color theme="1"/>
        <rFont val="Aptos Narrow"/>
        <family val="2"/>
        <scheme val="minor"/>
      </rPr>
      <t>and</t>
    </r>
    <r>
      <rPr>
        <sz val="11"/>
        <color theme="1"/>
        <rFont val="Aptos Narrow"/>
        <family val="2"/>
        <scheme val="minor"/>
      </rPr>
      <t xml:space="preserve"> have worked more than 15 years.</t>
    </r>
  </si>
  <si>
    <r>
      <t xml:space="preserve">7. Use AND to find employees who are in Customer Support </t>
    </r>
    <r>
      <rPr>
        <b/>
        <sz val="11"/>
        <color theme="1"/>
        <rFont val="Aptos Narrow"/>
        <family val="2"/>
        <scheme val="minor"/>
      </rPr>
      <t>and</t>
    </r>
    <r>
      <rPr>
        <sz val="11"/>
        <color theme="1"/>
        <rFont val="Aptos Narrow"/>
        <family val="2"/>
        <scheme val="minor"/>
      </rPr>
      <t xml:space="preserve"> work more than 40 hours per week.</t>
    </r>
  </si>
  <si>
    <r>
      <t xml:space="preserve">8. Check if employees are in the Marketing department </t>
    </r>
    <r>
      <rPr>
        <b/>
        <sz val="11"/>
        <color theme="1"/>
        <rFont val="Aptos Narrow"/>
        <family val="2"/>
        <scheme val="minor"/>
      </rPr>
      <t>and</t>
    </r>
    <r>
      <rPr>
        <sz val="11"/>
        <color theme="1"/>
        <rFont val="Aptos Narrow"/>
        <family val="2"/>
        <scheme val="minor"/>
      </rPr>
      <t xml:space="preserve"> have handled more than 10 projects using AND.</t>
    </r>
  </si>
  <si>
    <r>
      <t xml:space="preserve">9. Use the AND function to determine if employees work in Boston </t>
    </r>
    <r>
      <rPr>
        <b/>
        <sz val="11"/>
        <color theme="1"/>
        <rFont val="Aptos Narrow"/>
        <family val="2"/>
        <scheme val="minor"/>
      </rPr>
      <t>and</t>
    </r>
    <r>
      <rPr>
        <sz val="11"/>
        <color theme="1"/>
        <rFont val="Aptos Narrow"/>
        <family val="2"/>
        <scheme val="minor"/>
      </rPr>
      <t xml:space="preserve"> have a performance rating of 8 or more.</t>
    </r>
  </si>
  <si>
    <r>
      <t xml:space="preserve">10. Find employees who are married </t>
    </r>
    <r>
      <rPr>
        <b/>
        <sz val="11"/>
        <color theme="1"/>
        <rFont val="Aptos Narrow"/>
        <family val="2"/>
        <scheme val="minor"/>
      </rPr>
      <t>and</t>
    </r>
    <r>
      <rPr>
        <sz val="11"/>
        <color theme="1"/>
        <rFont val="Aptos Narrow"/>
        <family val="2"/>
        <scheme val="minor"/>
      </rPr>
      <t xml:space="preserve"> have handled more than 7 projects using AND.</t>
    </r>
  </si>
  <si>
    <t>4. FILTER Function</t>
  </si>
  <si>
    <t>1. Use the FILTER function to find all employees who work in Finance.</t>
  </si>
  <si>
    <t>2. Filter employees who have a performance rating of 9 or more.</t>
  </si>
  <si>
    <t>3. Use the FILTER function to show employees in Seattle with more than 5 projects.</t>
  </si>
  <si>
    <t>4. Create a filtered list of employees in Marketing who work more than 40 hours per week.</t>
  </si>
  <si>
    <t>5. Filter out employees who are married and work in Customer Support.</t>
  </si>
  <si>
    <t>6. Find employees with salaries above $70,000 and who have worked more than 10 years in their current role using FILTER.</t>
  </si>
  <si>
    <t>7. Use FILTER to show only employees with a PhD and who work in Boston.</t>
  </si>
  <si>
    <t>8. Filter out employees who have a performance rating below 7 and work more than 40 hours per week.</t>
  </si>
  <si>
    <t>9. Create a filtered list of employees who are permanent and have handled more than 8 projects.</t>
  </si>
  <si>
    <t>10. Use the FILTER function to find employees in Finance with a Master's degree and more than 20 years of experience.</t>
  </si>
  <si>
    <t>5. OR Function</t>
  </si>
  <si>
    <r>
      <t xml:space="preserve">1. Use the OR function to check if employees are in Marketing </t>
    </r>
    <r>
      <rPr>
        <b/>
        <sz val="11"/>
        <color theme="1"/>
        <rFont val="Aptos Narrow"/>
        <family val="2"/>
        <scheme val="minor"/>
      </rPr>
      <t>or</t>
    </r>
    <r>
      <rPr>
        <sz val="11"/>
        <color theme="1"/>
        <rFont val="Aptos Narrow"/>
        <family val="2"/>
        <scheme val="minor"/>
      </rPr>
      <t xml:space="preserve"> Finance.</t>
    </r>
  </si>
  <si>
    <r>
      <t xml:space="preserve">2. Create a formula to see if employees are married </t>
    </r>
    <r>
      <rPr>
        <b/>
        <sz val="11"/>
        <color theme="1"/>
        <rFont val="Aptos Narrow"/>
        <family val="2"/>
        <scheme val="minor"/>
      </rPr>
      <t>or</t>
    </r>
    <r>
      <rPr>
        <sz val="11"/>
        <color theme="1"/>
        <rFont val="Aptos Narrow"/>
        <family val="2"/>
        <scheme val="minor"/>
      </rPr>
      <t xml:space="preserve"> divorced using OR.</t>
    </r>
  </si>
  <si>
    <r>
      <t xml:space="preserve">3. Find employees who have more than 10 years of experience </t>
    </r>
    <r>
      <rPr>
        <b/>
        <sz val="11"/>
        <color theme="1"/>
        <rFont val="Aptos Narrow"/>
        <family val="2"/>
        <scheme val="minor"/>
      </rPr>
      <t>or</t>
    </r>
    <r>
      <rPr>
        <sz val="11"/>
        <color theme="1"/>
        <rFont val="Aptos Narrow"/>
        <family val="2"/>
        <scheme val="minor"/>
      </rPr>
      <t xml:space="preserve"> handle more than 5 projects using OR.</t>
    </r>
  </si>
  <si>
    <r>
      <t xml:space="preserve">4. Use OR to check if employees are permanent </t>
    </r>
    <r>
      <rPr>
        <b/>
        <sz val="11"/>
        <color theme="1"/>
        <rFont val="Aptos Narrow"/>
        <family val="2"/>
        <scheme val="minor"/>
      </rPr>
      <t>or</t>
    </r>
    <r>
      <rPr>
        <sz val="11"/>
        <color theme="1"/>
        <rFont val="Aptos Narrow"/>
        <family val="2"/>
        <scheme val="minor"/>
      </rPr>
      <t xml:space="preserve"> work under a contract.</t>
    </r>
  </si>
  <si>
    <r>
      <t xml:space="preserve">5. Create a formula using OR to determine if employees have a salary greater than $100,000 </t>
    </r>
    <r>
      <rPr>
        <b/>
        <sz val="11"/>
        <color theme="1"/>
        <rFont val="Aptos Narrow"/>
        <family val="2"/>
        <scheme val="minor"/>
      </rPr>
      <t>or</t>
    </r>
    <r>
      <rPr>
        <sz val="11"/>
        <color theme="1"/>
        <rFont val="Aptos Narrow"/>
        <family val="2"/>
        <scheme val="minor"/>
      </rPr>
      <t xml:space="preserve"> a performance rating of 9 or more.</t>
    </r>
  </si>
  <si>
    <r>
      <t xml:space="preserve">6. Find employees who are located in Seattle </t>
    </r>
    <r>
      <rPr>
        <b/>
        <sz val="11"/>
        <color theme="1"/>
        <rFont val="Aptos Narrow"/>
        <family val="2"/>
        <scheme val="minor"/>
      </rPr>
      <t>or</t>
    </r>
    <r>
      <rPr>
        <sz val="11"/>
        <color theme="1"/>
        <rFont val="Aptos Narrow"/>
        <family val="2"/>
        <scheme val="minor"/>
      </rPr>
      <t xml:space="preserve"> Boston using the OR function.</t>
    </r>
  </si>
  <si>
    <r>
      <t xml:space="preserve">7. Use OR to check if employees work more than 40 hours per week </t>
    </r>
    <r>
      <rPr>
        <b/>
        <sz val="11"/>
        <color theme="1"/>
        <rFont val="Aptos Narrow"/>
        <family val="2"/>
        <scheme val="minor"/>
      </rPr>
      <t>or</t>
    </r>
    <r>
      <rPr>
        <sz val="11"/>
        <color theme="1"/>
        <rFont val="Aptos Narrow"/>
        <family val="2"/>
        <scheme val="minor"/>
      </rPr>
      <t xml:space="preserve"> have more than 5 years in their current role.</t>
    </r>
  </si>
  <si>
    <r>
      <t xml:space="preserve">8. Create a formula using OR to see if employees in Customer Support are married </t>
    </r>
    <r>
      <rPr>
        <b/>
        <sz val="11"/>
        <color theme="1"/>
        <rFont val="Aptos Narrow"/>
        <family val="2"/>
        <scheme val="minor"/>
      </rPr>
      <t>or</t>
    </r>
    <r>
      <rPr>
        <sz val="11"/>
        <color theme="1"/>
        <rFont val="Aptos Narrow"/>
        <family val="2"/>
        <scheme val="minor"/>
      </rPr>
      <t xml:space="preserve"> widowed.</t>
    </r>
  </si>
  <si>
    <r>
      <t xml:space="preserve">9. Use OR to find employees who have a Bachelor's </t>
    </r>
    <r>
      <rPr>
        <b/>
        <sz val="11"/>
        <color theme="1"/>
        <rFont val="Aptos Narrow"/>
        <family val="2"/>
        <scheme val="minor"/>
      </rPr>
      <t>or</t>
    </r>
    <r>
      <rPr>
        <sz val="11"/>
        <color theme="1"/>
        <rFont val="Aptos Narrow"/>
        <family val="2"/>
        <scheme val="minor"/>
      </rPr>
      <t xml:space="preserve"> Master's degree.</t>
    </r>
  </si>
  <si>
    <r>
      <t xml:space="preserve">10. Check if employees have handled more than 10 projects </t>
    </r>
    <r>
      <rPr>
        <b/>
        <sz val="11"/>
        <color theme="1"/>
        <rFont val="Aptos Narrow"/>
        <family val="2"/>
        <scheme val="minor"/>
      </rPr>
      <t>or</t>
    </r>
    <r>
      <rPr>
        <sz val="11"/>
        <color theme="1"/>
        <rFont val="Aptos Narrow"/>
        <family val="2"/>
        <scheme val="minor"/>
      </rPr>
      <t xml:space="preserve"> work in the Engineering department using OR.</t>
    </r>
  </si>
  <si>
    <t>6. NOT Function</t>
  </si>
  <si>
    <r>
      <t xml:space="preserve">1. Use the NOT function to find employees who are </t>
    </r>
    <r>
      <rPr>
        <b/>
        <sz val="11"/>
        <color theme="1"/>
        <rFont val="Aptos Narrow"/>
        <family val="2"/>
        <scheme val="minor"/>
      </rPr>
      <t>not</t>
    </r>
    <r>
      <rPr>
        <sz val="11"/>
        <color theme="1"/>
        <rFont val="Aptos Narrow"/>
        <family val="2"/>
        <scheme val="minor"/>
      </rPr>
      <t xml:space="preserve"> working in Marketing.</t>
    </r>
  </si>
  <si>
    <r>
      <t xml:space="preserve">2. Create a formula to check if employees are </t>
    </r>
    <r>
      <rPr>
        <b/>
        <sz val="11"/>
        <color theme="1"/>
        <rFont val="Aptos Narrow"/>
        <family val="2"/>
        <scheme val="minor"/>
      </rPr>
      <t>not</t>
    </r>
    <r>
      <rPr>
        <sz val="11"/>
        <color theme="1"/>
        <rFont val="Aptos Narrow"/>
        <family val="2"/>
        <scheme val="minor"/>
      </rPr>
      <t xml:space="preserve"> working more than 40 hours per week.</t>
    </r>
  </si>
  <si>
    <r>
      <t xml:space="preserve">3. Use NOT to filter out employees who are </t>
    </r>
    <r>
      <rPr>
        <b/>
        <sz val="11"/>
        <color theme="1"/>
        <rFont val="Aptos Narrow"/>
        <family val="2"/>
        <scheme val="minor"/>
      </rPr>
      <t>not</t>
    </r>
    <r>
      <rPr>
        <sz val="11"/>
        <color theme="1"/>
        <rFont val="Aptos Narrow"/>
        <family val="2"/>
        <scheme val="minor"/>
      </rPr>
      <t xml:space="preserve"> married.</t>
    </r>
  </si>
  <si>
    <r>
      <t xml:space="preserve">4. Find employees who do </t>
    </r>
    <r>
      <rPr>
        <b/>
        <sz val="11"/>
        <color theme="1"/>
        <rFont val="Aptos Narrow"/>
        <family val="2"/>
        <scheme val="minor"/>
      </rPr>
      <t>not</t>
    </r>
    <r>
      <rPr>
        <sz val="11"/>
        <color theme="1"/>
        <rFont val="Aptos Narrow"/>
        <family val="2"/>
        <scheme val="minor"/>
      </rPr>
      <t xml:space="preserve"> have a performance rating of 9 or higher using NOT.</t>
    </r>
  </si>
  <si>
    <r>
      <t xml:space="preserve">5. Use the NOT function to check if employees are </t>
    </r>
    <r>
      <rPr>
        <b/>
        <sz val="11"/>
        <color theme="1"/>
        <rFont val="Aptos Narrow"/>
        <family val="2"/>
        <scheme val="minor"/>
      </rPr>
      <t>not</t>
    </r>
    <r>
      <rPr>
        <sz val="11"/>
        <color theme="1"/>
        <rFont val="Aptos Narrow"/>
        <family val="2"/>
        <scheme val="minor"/>
      </rPr>
      <t xml:space="preserve"> working in permanent roles.</t>
    </r>
  </si>
  <si>
    <r>
      <t xml:space="preserve">6. Create a formula using NOT to see if employees are </t>
    </r>
    <r>
      <rPr>
        <b/>
        <sz val="11"/>
        <color theme="1"/>
        <rFont val="Aptos Narrow"/>
        <family val="2"/>
        <scheme val="minor"/>
      </rPr>
      <t>not</t>
    </r>
    <r>
      <rPr>
        <sz val="11"/>
        <color theme="1"/>
        <rFont val="Aptos Narrow"/>
        <family val="2"/>
        <scheme val="minor"/>
      </rPr>
      <t xml:space="preserve"> located in Boston.</t>
    </r>
  </si>
  <si>
    <r>
      <t xml:space="preserve">7. Use NOT to find employees who are </t>
    </r>
    <r>
      <rPr>
        <b/>
        <sz val="11"/>
        <color theme="1"/>
        <rFont val="Aptos Narrow"/>
        <family val="2"/>
        <scheme val="minor"/>
      </rPr>
      <t>not</t>
    </r>
    <r>
      <rPr>
        <sz val="11"/>
        <color theme="1"/>
        <rFont val="Aptos Narrow"/>
        <family val="2"/>
        <scheme val="minor"/>
      </rPr>
      <t xml:space="preserve"> working as developers.</t>
    </r>
  </si>
  <si>
    <r>
      <t xml:space="preserve">8. Find employees who are </t>
    </r>
    <r>
      <rPr>
        <b/>
        <sz val="11"/>
        <color theme="1"/>
        <rFont val="Aptos Narrow"/>
        <family val="2"/>
        <scheme val="minor"/>
      </rPr>
      <t>not</t>
    </r>
    <r>
      <rPr>
        <sz val="11"/>
        <color theme="1"/>
        <rFont val="Aptos Narrow"/>
        <family val="2"/>
        <scheme val="minor"/>
      </rPr>
      <t xml:space="preserve"> handling more than 5 projects using the NOT function.</t>
    </r>
  </si>
  <si>
    <r>
      <t xml:space="preserve">9. Use NOT to check if employees are </t>
    </r>
    <r>
      <rPr>
        <b/>
        <sz val="11"/>
        <color theme="1"/>
        <rFont val="Aptos Narrow"/>
        <family val="2"/>
        <scheme val="minor"/>
      </rPr>
      <t>not</t>
    </r>
    <r>
      <rPr>
        <sz val="11"/>
        <color theme="1"/>
        <rFont val="Aptos Narrow"/>
        <family val="2"/>
        <scheme val="minor"/>
      </rPr>
      <t xml:space="preserve"> working in Finance.</t>
    </r>
  </si>
  <si>
    <r>
      <t xml:space="preserve">10. Create a formula to see if employees have </t>
    </r>
    <r>
      <rPr>
        <b/>
        <sz val="11"/>
        <color theme="1"/>
        <rFont val="Aptos Narrow"/>
        <family val="2"/>
        <scheme val="minor"/>
      </rPr>
      <t>not</t>
    </r>
    <r>
      <rPr>
        <sz val="11"/>
        <color theme="1"/>
        <rFont val="Aptos Narrow"/>
        <family val="2"/>
        <scheme val="minor"/>
      </rPr>
      <t xml:space="preserve"> handled any projects using NOT.</t>
    </r>
  </si>
  <si>
    <t>7. TRUE Function</t>
  </si>
  <si>
    <t>1. Use the TRUE function to automatically return "True" for employees in Boston.</t>
  </si>
  <si>
    <t>2. Create a formula that always returns TRUE for employees who work more than 40 hours per week.</t>
  </si>
  <si>
    <t>3. Return TRUE for employees who have handled more than 5 projects using the TRUE function.</t>
  </si>
  <si>
    <t>4. Use the TRUE function to mark employees in Finance as "Finance Team."</t>
  </si>
  <si>
    <t>5. Create a formula using TRUE to label employees who have a performance rating of 9 or more as "Top Performer."</t>
  </si>
  <si>
    <t>6. Use TRUE to automatically return "Eligible" for employees with more than 10 years of experience.</t>
  </si>
  <si>
    <t>7. Create a formula using TRUE to mark employees in Seattle as "Seattle Team."</t>
  </si>
  <si>
    <t>8. Use TRUE to return "High Performer" for employees who work in Marketing and have a rating of 8 or more.</t>
  </si>
  <si>
    <t>9. Create a formula that uses TRUE to return "Busy Employee" for anyone working more than 45 hours per week.</t>
  </si>
  <si>
    <t>10. Use TRUE to automatically label employees with a salary over $90,000 as "High Salary."</t>
  </si>
  <si>
    <t>8. FALSE Function</t>
  </si>
  <si>
    <t>1. Use the FALSE function to return "False" for employees who work less than 40 hours per week.</t>
  </si>
  <si>
    <t>2. Create a formula that returns FALSE for employees who are not in Marketing.</t>
  </si>
  <si>
    <t>3. Use FALSE to automatically mark employees as "Low Performer" if their performance rating is below 5.</t>
  </si>
  <si>
    <t>4. Create a formula using FALSE to label employees who are not permanent as "Not Permanent."</t>
  </si>
  <si>
    <t>5. Use FALSE to return "False" for employees who do not have a PhD.</t>
  </si>
  <si>
    <t>6. Create a formula using FALSE to mark employees with a salary below $50,000 as "Low Salary."</t>
  </si>
  <si>
    <t>7. Use FALSE to return "False" for employees who do not work in Finance.</t>
  </si>
  <si>
    <t>8. Automatically return "False" for employees who have handled fewer than 3 projects using the FALSE function.</t>
  </si>
  <si>
    <t>9. Create a formula that returns FALSE for employees who have less than 5 years of experience.</t>
  </si>
  <si>
    <t>10. Use FALSE to automatically label employees as "Not Eligible" if they work fewer than 40 hours per week.</t>
  </si>
  <si>
    <t>9. IS Function (ISBLANK, ISERROR, ISNUMBER, etc.)</t>
  </si>
  <si>
    <t>1. Use the ISBLANK function to check if any employees have missing data in the "Salary" column.</t>
  </si>
  <si>
    <t>2. Create a formula using ISNUMBER to check if all employees have valid performance ratings.</t>
  </si>
  <si>
    <t>3. Use ISERROR to identify any errors in the lookup formula for employee salaries.</t>
  </si>
  <si>
    <t>4. Apply ISBLANK to see which employees have no data in the "Years in Current Role" column.</t>
  </si>
  <si>
    <t>5. Create a formula using ISNUMBER to check if the number of projects is a valid number for all employees.</t>
  </si>
  <si>
    <t>6. Use ISERROR to catch errors in a formula dividing salary by years of experience, returning "Error in Calculation" if needed.</t>
  </si>
  <si>
    <t>7. Use ISBLANK to find any employees who do not have an education level listed.</t>
  </si>
  <si>
    <t>8. Apply ISNUMBER to determine if all employees have valid ages listed in the dataset.</t>
  </si>
  <si>
    <t>9. Use ISERROR to detect any issues in a VLOOKUP formula used to retrieve employee work hours.</t>
  </si>
  <si>
    <t>10. Create a formula using ISBLANK to identify which employees do not have a performance rating recorded.</t>
  </si>
  <si>
    <t>Logical</t>
  </si>
  <si>
    <t>Lookup</t>
  </si>
  <si>
    <t>Emp_Id</t>
  </si>
  <si>
    <t>Department</t>
  </si>
  <si>
    <t>Marital Status</t>
  </si>
  <si>
    <t>Education</t>
  </si>
  <si>
    <t>Job Title</t>
  </si>
  <si>
    <t>Employment Status</t>
  </si>
  <si>
    <t>Location</t>
  </si>
  <si>
    <t>Salary</t>
  </si>
  <si>
    <t>Years in Current Role</t>
  </si>
  <si>
    <t>Number of Projects</t>
  </si>
  <si>
    <t>Performance Rating</t>
  </si>
  <si>
    <t>Work Hours Per Week</t>
  </si>
  <si>
    <t>Customer Support</t>
  </si>
  <si>
    <t>Other</t>
  </si>
  <si>
    <t>Widowed</t>
  </si>
  <si>
    <t>Bachelor</t>
  </si>
  <si>
    <t>Analyst</t>
  </si>
  <si>
    <t>Permanent</t>
  </si>
  <si>
    <t>Austin</t>
  </si>
  <si>
    <t>Sales</t>
  </si>
  <si>
    <t>Divorced</t>
  </si>
  <si>
    <t>Manager</t>
  </si>
  <si>
    <t>Intern</t>
  </si>
  <si>
    <t>Chicago</t>
  </si>
  <si>
    <t>Finance</t>
  </si>
  <si>
    <t>Master</t>
  </si>
  <si>
    <t>Developer</t>
  </si>
  <si>
    <t>Boston</t>
  </si>
  <si>
    <t>Sales Executive</t>
  </si>
  <si>
    <t>Contract</t>
  </si>
  <si>
    <t>Marketing</t>
  </si>
  <si>
    <t>Denver</t>
  </si>
  <si>
    <t>Married</t>
  </si>
  <si>
    <t>PhD</t>
  </si>
  <si>
    <t>Seattle</t>
  </si>
  <si>
    <t>High School</t>
  </si>
  <si>
    <t>Engineer</t>
  </si>
  <si>
    <t>Engineering</t>
  </si>
  <si>
    <t>HR Executive</t>
  </si>
  <si>
    <t>San Francisco</t>
  </si>
  <si>
    <t>Single</t>
  </si>
  <si>
    <t>Support Staff</t>
  </si>
  <si>
    <t>IT</t>
  </si>
  <si>
    <t>New York</t>
  </si>
  <si>
    <t>HR</t>
  </si>
  <si>
    <t>Intro To Data Science</t>
  </si>
  <si>
    <t>Difference Between Data Analytics Data Science Data Engineering AI ML</t>
  </si>
  <si>
    <t>Different Roles</t>
  </si>
  <si>
    <t xml:space="preserve">Module Discussion </t>
  </si>
  <si>
    <t>Roadmap</t>
  </si>
  <si>
    <t>Guidelines</t>
  </si>
  <si>
    <t>Curriculum Discussion</t>
  </si>
  <si>
    <t>Github</t>
  </si>
  <si>
    <t>Intro To Excel</t>
  </si>
  <si>
    <t>Components of the Excel</t>
  </si>
  <si>
    <t>Menu / Tab</t>
  </si>
  <si>
    <t>Ribbion</t>
  </si>
  <si>
    <t>Group</t>
  </si>
  <si>
    <t>Name Box</t>
  </si>
  <si>
    <t>Formulae Bar</t>
  </si>
  <si>
    <t>Acciojob</t>
  </si>
  <si>
    <t>Numbers</t>
  </si>
  <si>
    <t>Rows =&gt; Horizontal Space</t>
  </si>
  <si>
    <t>Alphabet</t>
  </si>
  <si>
    <t>Columns =&gt; Vertical Space</t>
  </si>
  <si>
    <t>Cell</t>
  </si>
  <si>
    <t>Cell Address</t>
  </si>
  <si>
    <t>Column Alphabet Row Number</t>
  </si>
  <si>
    <t>Search Box</t>
  </si>
  <si>
    <t xml:space="preserve">Sheets </t>
  </si>
  <si>
    <t>Scroll Bar</t>
  </si>
  <si>
    <t xml:space="preserve">Page Layout </t>
  </si>
  <si>
    <t>Customize Quick Access Bar</t>
  </si>
  <si>
    <t>Customize a Ribbion</t>
  </si>
  <si>
    <t>Entering Text, Numbers, and Dates into Cells</t>
  </si>
  <si>
    <t>AutoFill Feature for Quickly Populating Data Series</t>
  </si>
  <si>
    <t>Navigating through Worksheets and Workbooks</t>
  </si>
  <si>
    <t>Using Mouse and Keyboard Shortcuts to Move within Worksheets</t>
  </si>
  <si>
    <t>Selecting Cells, Ranges, Rows, and Columns</t>
  </si>
  <si>
    <t>Inserting and Deleting Rows and Columns</t>
  </si>
  <si>
    <t>Insert Row, Delete Row, and Format Options</t>
  </si>
  <si>
    <t>Customizing the Excel Interface for Personal Preferences</t>
  </si>
  <si>
    <t>Understanding the Active Cell and Its Importance</t>
  </si>
  <si>
    <t>Editing Data in Cells Using Various Techniques</t>
  </si>
  <si>
    <t>Adjusting Row Height and Column Width</t>
  </si>
  <si>
    <t>Renaming, Adding, and Deleting Worksheets</t>
  </si>
  <si>
    <t>Moving and Copying Worksheets within a Workbook</t>
  </si>
  <si>
    <t>Applying Cell Formatting Options (Bold, Font, Color, Alignment)</t>
  </si>
  <si>
    <t>Using Number Formatting to Display Values in Desired Formats</t>
  </si>
  <si>
    <t>Formatting Text (Font Style, Size, Effects)</t>
  </si>
  <si>
    <t>Table Formatting</t>
  </si>
  <si>
    <t>Cell Styles</t>
  </si>
  <si>
    <t>Relative and Absolute Cell Referencing</t>
  </si>
  <si>
    <t>Applying Conditional Formatting to Highlight Data Based on Rules</t>
  </si>
  <si>
    <t>Highlight Cells Rule, Top/Bottom Rule, Data Bars, Color Scales, Icon Sets</t>
  </si>
  <si>
    <t>Manage Rules in Conditional Formatting</t>
  </si>
  <si>
    <t>Yes</t>
  </si>
  <si>
    <t>No</t>
  </si>
  <si>
    <t>Ha</t>
  </si>
  <si>
    <t>Nahi</t>
  </si>
  <si>
    <t>Wrong</t>
  </si>
  <si>
    <t>NOT</t>
  </si>
  <si>
    <t>OR</t>
  </si>
  <si>
    <t>AND</t>
  </si>
  <si>
    <t>Cond1</t>
  </si>
  <si>
    <t>Cond2</t>
  </si>
  <si>
    <t>Result</t>
  </si>
  <si>
    <t>Dish</t>
  </si>
  <si>
    <t>Biryani</t>
  </si>
  <si>
    <t>Dhokla</t>
  </si>
  <si>
    <t>Noodles</t>
  </si>
  <si>
    <t>Vada Pav</t>
  </si>
  <si>
    <t>Momos</t>
  </si>
  <si>
    <t>Pav Bhaji</t>
  </si>
  <si>
    <t>Litti Chokha</t>
  </si>
  <si>
    <t>Banglore</t>
  </si>
  <si>
    <t>Lucknow</t>
  </si>
  <si>
    <t>Delhi</t>
  </si>
  <si>
    <t>Bihar</t>
  </si>
  <si>
    <t>Chennai</t>
  </si>
  <si>
    <t>Manipur</t>
  </si>
  <si>
    <t>Hyderabad</t>
  </si>
  <si>
    <t>1. VLOOKUP Problem 1: You have a dataset that contains information about athletes, including their names, countries, sports, and medals. You want to find out what sport "John Smith" participated in. Use VLOOKUP to fetch the sport from the dataset using the athlete's name.</t>
  </si>
  <si>
    <t>Correct</t>
  </si>
  <si>
    <t>If all the conditions are returning False then It will be false otherwise it will be True</t>
  </si>
  <si>
    <t>If all the conditions are returning True then It will be True otherwise it will be False</t>
  </si>
  <si>
    <t>Ques_3</t>
  </si>
  <si>
    <t>Ques_8</t>
  </si>
  <si>
    <t>or_5</t>
  </si>
  <si>
    <t>Or_9</t>
  </si>
  <si>
    <t>And_4</t>
  </si>
  <si>
    <t>Is  Family</t>
  </si>
  <si>
    <t>Isblank</t>
  </si>
  <si>
    <t>Iserr</t>
  </si>
  <si>
    <t>Iseven</t>
  </si>
  <si>
    <t>Isformula</t>
  </si>
  <si>
    <t>Islogical</t>
  </si>
  <si>
    <t>lk</t>
  </si>
  <si>
    <t>Isnottext</t>
  </si>
  <si>
    <t>isna</t>
  </si>
  <si>
    <t>If</t>
  </si>
  <si>
    <t>If_9</t>
  </si>
  <si>
    <t>if_and_9</t>
  </si>
  <si>
    <t>If_6</t>
  </si>
  <si>
    <t>If_5_nested_if</t>
  </si>
  <si>
    <t>If_5_ifs</t>
  </si>
  <si>
    <t>6. If an employee is from Boston or has more than 10 projects, label them as "Busy in Boston." Otherwise, label them "Manageable in Boston."</t>
  </si>
  <si>
    <t>Rice &amp; Mutton Curry</t>
  </si>
  <si>
    <t>Aloo Parathe</t>
  </si>
  <si>
    <t>Dal &amp; Rice</t>
  </si>
  <si>
    <t>Chapati &amp; Muttar Paneer</t>
  </si>
  <si>
    <t>Chole Bhature</t>
  </si>
  <si>
    <t>Khichdi</t>
  </si>
  <si>
    <t>Pizza</t>
  </si>
  <si>
    <t>Puri Sabji</t>
  </si>
  <si>
    <t>Pani Poori</t>
  </si>
  <si>
    <t xml:space="preserve">Idli </t>
  </si>
  <si>
    <t>Dosa</t>
  </si>
  <si>
    <t>Samosa</t>
  </si>
  <si>
    <t>Noida</t>
  </si>
  <si>
    <t>Kashmir</t>
  </si>
  <si>
    <t>Kasshi</t>
  </si>
  <si>
    <t>Maharastra</t>
  </si>
  <si>
    <t>Gujrat</t>
  </si>
  <si>
    <t>Uttrakhand</t>
  </si>
  <si>
    <t>Lookup_value</t>
  </si>
  <si>
    <t>table_array</t>
  </si>
  <si>
    <t>C3:P22</t>
  </si>
  <si>
    <t>Column_no</t>
  </si>
  <si>
    <t>Exact</t>
  </si>
  <si>
    <t>Empid</t>
  </si>
  <si>
    <t>3. HLOOKUP Problem 1: In your dataset, the first column contains different attributes like 'Athlete Name', 'Country', 'Medal', etc. You need to retrieve the value of the 'Country' for the athlete "James Davis". Use HLOOKUP to find the correct value.</t>
  </si>
  <si>
    <t>Dataset</t>
  </si>
  <si>
    <t>Lookup_array</t>
  </si>
  <si>
    <t>Range_lookup</t>
  </si>
  <si>
    <t xml:space="preserve"> You are analyzing an athlete's data, and you need to find out the number of total medals won by "Ethan Garcia". </t>
  </si>
  <si>
    <t>key1</t>
  </si>
  <si>
    <t xml:space="preserve"> Retrieve the event and country together for "Noah Smith" using VLOOKUP.</t>
  </si>
  <si>
    <t>6. XLOOKUP Problem 2: You are analyzing an athlete's data, and you need to find out the number of total medals won by "Ethan Garcia". Use XLOOKUP to locate this information using the athlete's name</t>
  </si>
  <si>
    <t>Lookup Value</t>
  </si>
  <si>
    <t>Hello</t>
  </si>
  <si>
    <t>B12</t>
  </si>
  <si>
    <t>Acciojob India</t>
  </si>
  <si>
    <t>Sports_Horiztonal_Dataset!C17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</si>
</sst>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Aptos Narrow"/>
      <family val="2"/>
      <scheme val="minor"/>
    </font>
    <font>
      <b/>
      <sz val="11"/>
      <color theme="1"/>
      <name val="Aptos Narrow"/>
      <family val="2"/>
      <scheme val="minor"/>
    </font>
    <font>
      <b/>
      <sz val="13.5"/>
      <color theme="1"/>
      <name val="Aptos Narrow"/>
      <family val="2"/>
      <scheme val="minor"/>
    </font>
    <font>
      <sz val="11"/>
      <color rgb="FF9C5700"/>
      <name val="Aptos Narrow"/>
      <family val="2"/>
      <scheme val="minor"/>
    </font>
    <font>
      <b/>
      <sz val="11"/>
      <color theme="4" tint="-0.249977111117893"/>
      <name val="Aptos Narrow"/>
      <family val="2"/>
      <scheme val="minor"/>
    </font>
    <font>
      <sz val="11"/>
      <color theme="4" tint="-0.249977111117893"/>
      <name val="Aptos Narrow"/>
      <family val="2"/>
      <scheme val="minor"/>
    </font>
    <font>
      <sz val="11"/>
      <color theme="1"/>
      <name val="Aptos Narrow"/>
      <scheme val="minor"/>
    </font>
    <font>
      <sz val="11"/>
      <color rgb="FF9C0006"/>
      <name val="Aptos Narrow"/>
      <family val="2"/>
      <scheme val="minor"/>
    </font>
  </fonts>
  <fills count="11">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rgb="FFFFEB9C"/>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5" tint="0.59999389629810485"/>
        <bgColor indexed="64"/>
      </patternFill>
    </fill>
    <fill>
      <patternFill patternType="solid">
        <fgColor rgb="FFFFC7CE"/>
      </patternFill>
    </fill>
    <fill>
      <patternFill patternType="solid">
        <fgColor rgb="FFFFFF00"/>
        <bgColor indexed="64"/>
      </patternFill>
    </fill>
    <fill>
      <patternFill patternType="solid">
        <fgColor rgb="FFFFC000"/>
        <bgColor indexed="64"/>
      </patternFill>
    </fill>
  </fills>
  <borders count="12">
    <border>
      <left/>
      <right/>
      <top/>
      <bottom/>
      <diagonal/>
    </border>
    <border>
      <left/>
      <right/>
      <top style="thin">
        <color theme="4"/>
      </top>
      <bottom/>
      <diagonal/>
    </border>
    <border>
      <left/>
      <right/>
      <top/>
      <bottom style="thin">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0" fontId="3" fillId="4" borderId="0" applyNumberFormat="0" applyBorder="0" applyAlignment="0" applyProtection="0"/>
    <xf numFmtId="0" fontId="6" fillId="0" borderId="0"/>
    <xf numFmtId="0" fontId="7" fillId="8" borderId="0" applyNumberFormat="0" applyBorder="0" applyAlignment="0" applyProtection="0"/>
  </cellStyleXfs>
  <cellXfs count="42">
    <xf numFmtId="0" fontId="0" fillId="0" borderId="0" xfId="0"/>
    <xf numFmtId="0" fontId="0" fillId="2" borderId="0" xfId="0" applyFill="1"/>
    <xf numFmtId="0" fontId="2"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0" fillId="3" borderId="0" xfId="0" applyFill="1"/>
    <xf numFmtId="0" fontId="4" fillId="0" borderId="1" xfId="0" applyFont="1" applyBorder="1"/>
    <xf numFmtId="0" fontId="5" fillId="5" borderId="1" xfId="0" applyFont="1" applyFill="1" applyBorder="1"/>
    <xf numFmtId="0" fontId="5" fillId="0" borderId="0" xfId="0" applyFont="1"/>
    <xf numFmtId="0" fontId="5" fillId="5" borderId="0" xfId="0" applyFont="1" applyFill="1"/>
    <xf numFmtId="0" fontId="5" fillId="0" borderId="2" xfId="0" applyFont="1" applyBorder="1"/>
    <xf numFmtId="0" fontId="0" fillId="6" borderId="0" xfId="0" applyFill="1"/>
    <xf numFmtId="14" fontId="0" fillId="0" borderId="0" xfId="0" applyNumberFormat="1"/>
    <xf numFmtId="0" fontId="0" fillId="7" borderId="0" xfId="0"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3" fillId="4" borderId="1" xfId="1" applyBorder="1"/>
    <xf numFmtId="0" fontId="3" fillId="4" borderId="0" xfId="1"/>
    <xf numFmtId="0" fontId="3" fillId="4" borderId="0" xfId="1" applyBorder="1"/>
    <xf numFmtId="0" fontId="0" fillId="0" borderId="11" xfId="0" applyBorder="1"/>
    <xf numFmtId="0" fontId="3" fillId="4" borderId="0" xfId="1" applyAlignment="1">
      <alignment horizontal="center" vertical="center" wrapText="1"/>
    </xf>
    <xf numFmtId="0" fontId="0" fillId="9" borderId="0" xfId="0" applyFill="1"/>
    <xf numFmtId="0" fontId="3" fillId="4" borderId="3" xfId="1" applyBorder="1"/>
    <xf numFmtId="0" fontId="3" fillId="4" borderId="4" xfId="1" applyBorder="1"/>
    <xf numFmtId="0" fontId="3" fillId="4" borderId="5" xfId="1" applyBorder="1"/>
    <xf numFmtId="0" fontId="3" fillId="4" borderId="8" xfId="1" applyBorder="1"/>
    <xf numFmtId="0" fontId="3" fillId="4" borderId="9" xfId="1" applyBorder="1"/>
    <xf numFmtId="0" fontId="3" fillId="4" borderId="10" xfId="1" applyBorder="1"/>
    <xf numFmtId="0" fontId="7" fillId="8" borderId="3" xfId="3" applyBorder="1"/>
    <xf numFmtId="0" fontId="7" fillId="8" borderId="4" xfId="3" applyBorder="1"/>
    <xf numFmtId="0" fontId="7" fillId="8" borderId="5" xfId="3" applyBorder="1"/>
    <xf numFmtId="0" fontId="7" fillId="8" borderId="6" xfId="3" applyBorder="1"/>
    <xf numFmtId="0" fontId="7" fillId="8" borderId="0" xfId="3" applyBorder="1"/>
    <xf numFmtId="0" fontId="7" fillId="8" borderId="8" xfId="3" applyBorder="1"/>
    <xf numFmtId="0" fontId="7" fillId="8" borderId="9" xfId="3" applyBorder="1"/>
    <xf numFmtId="0" fontId="0" fillId="10" borderId="0" xfId="0" applyFill="1"/>
  </cellXfs>
  <cellStyles count="4">
    <cellStyle name="Bad" xfId="3" builtinId="27"/>
    <cellStyle name="Neutral" xfId="1" builtinId="28"/>
    <cellStyle name="Normal" xfId="0" builtinId="0"/>
    <cellStyle name="Normal 2" xfId="2" xr:uid="{FC461C19-809F-45AB-8350-A3FAB5029646}"/>
  </cellStyles>
  <dxfs count="0"/>
  <tableStyles count="1" defaultTableStyle="TableStyleMedium2" defaultPivotStyle="PivotStyleLight16">
    <tableStyle name="Invisible" pivot="0" table="0" count="0" xr9:uid="{D6FA1097-6019-42B3-AFB1-1CE8AC75D30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17" Type="http://schemas.openxmlformats.org/officeDocument/2006/relationships/customXml" Target="../ink/ink59.xml"/><Relationship Id="rId299" Type="http://schemas.openxmlformats.org/officeDocument/2006/relationships/image" Target="../media/image151.png"/><Relationship Id="rId21" Type="http://schemas.openxmlformats.org/officeDocument/2006/relationships/customXml" Target="../ink/ink11.xml"/><Relationship Id="rId63" Type="http://schemas.openxmlformats.org/officeDocument/2006/relationships/customXml" Target="../ink/ink32.xml"/><Relationship Id="rId159" Type="http://schemas.openxmlformats.org/officeDocument/2006/relationships/customXml" Target="../ink/ink80.xml"/><Relationship Id="rId324" Type="http://schemas.openxmlformats.org/officeDocument/2006/relationships/customXml" Target="../ink/ink161.xml"/><Relationship Id="rId170" Type="http://schemas.openxmlformats.org/officeDocument/2006/relationships/image" Target="../media/image85.png"/><Relationship Id="rId226" Type="http://schemas.openxmlformats.org/officeDocument/2006/relationships/image" Target="../media/image114.png"/><Relationship Id="rId268" Type="http://schemas.openxmlformats.org/officeDocument/2006/relationships/image" Target="../media/image135.png"/><Relationship Id="rId32" Type="http://schemas.openxmlformats.org/officeDocument/2006/relationships/image" Target="../media/image16.png"/><Relationship Id="rId74" Type="http://schemas.openxmlformats.org/officeDocument/2006/relationships/image" Target="../media/image37.png"/><Relationship Id="rId128" Type="http://schemas.openxmlformats.org/officeDocument/2006/relationships/image" Target="../media/image64.png"/><Relationship Id="rId5" Type="http://schemas.openxmlformats.org/officeDocument/2006/relationships/customXml" Target="../ink/ink3.xml"/><Relationship Id="rId181" Type="http://schemas.openxmlformats.org/officeDocument/2006/relationships/customXml" Target="../ink/ink91.xml"/><Relationship Id="rId237" Type="http://schemas.openxmlformats.org/officeDocument/2006/relationships/customXml" Target="../ink/ink118.xml"/><Relationship Id="rId279" Type="http://schemas.openxmlformats.org/officeDocument/2006/relationships/customXml" Target="../ink/ink139.xml"/><Relationship Id="rId43" Type="http://schemas.openxmlformats.org/officeDocument/2006/relationships/customXml" Target="../ink/ink22.xml"/><Relationship Id="rId139" Type="http://schemas.openxmlformats.org/officeDocument/2006/relationships/customXml" Target="../ink/ink70.xml"/><Relationship Id="rId290" Type="http://schemas.openxmlformats.org/officeDocument/2006/relationships/customXml" Target="../ink/ink144.xml"/><Relationship Id="rId304" Type="http://schemas.openxmlformats.org/officeDocument/2006/relationships/customXml" Target="../ink/ink151.xml"/><Relationship Id="rId85" Type="http://schemas.openxmlformats.org/officeDocument/2006/relationships/customXml" Target="../ink/ink43.xml"/><Relationship Id="rId150" Type="http://schemas.openxmlformats.org/officeDocument/2006/relationships/image" Target="../media/image75.png"/><Relationship Id="rId192" Type="http://schemas.openxmlformats.org/officeDocument/2006/relationships/customXml" Target="../ink/ink96.xml"/><Relationship Id="rId206" Type="http://schemas.openxmlformats.org/officeDocument/2006/relationships/customXml" Target="../ink/ink103.xml"/><Relationship Id="rId248" Type="http://schemas.openxmlformats.org/officeDocument/2006/relationships/image" Target="../media/image125.png"/><Relationship Id="rId12" Type="http://schemas.openxmlformats.org/officeDocument/2006/relationships/image" Target="../media/image6.png"/><Relationship Id="rId108" Type="http://schemas.openxmlformats.org/officeDocument/2006/relationships/image" Target="../media/image54.png"/><Relationship Id="rId315" Type="http://schemas.openxmlformats.org/officeDocument/2006/relationships/image" Target="../media/image159.png"/><Relationship Id="rId54" Type="http://schemas.openxmlformats.org/officeDocument/2006/relationships/image" Target="../media/image27.png"/><Relationship Id="rId96" Type="http://schemas.openxmlformats.org/officeDocument/2006/relationships/image" Target="../media/image48.png"/><Relationship Id="rId161" Type="http://schemas.openxmlformats.org/officeDocument/2006/relationships/customXml" Target="../ink/ink81.xml"/><Relationship Id="rId217" Type="http://schemas.openxmlformats.org/officeDocument/2006/relationships/customXml" Target="../ink/ink108.xml"/><Relationship Id="rId259" Type="http://schemas.openxmlformats.org/officeDocument/2006/relationships/customXml" Target="../ink/ink129.xml"/><Relationship Id="rId23" Type="http://schemas.openxmlformats.org/officeDocument/2006/relationships/customXml" Target="../ink/ink12.xml"/><Relationship Id="rId119" Type="http://schemas.openxmlformats.org/officeDocument/2006/relationships/customXml" Target="../ink/ink60.xml"/><Relationship Id="rId270" Type="http://schemas.openxmlformats.org/officeDocument/2006/relationships/image" Target="../media/image136.png"/><Relationship Id="rId326" Type="http://schemas.openxmlformats.org/officeDocument/2006/relationships/customXml" Target="../ink/ink162.xml"/><Relationship Id="rId65" Type="http://schemas.openxmlformats.org/officeDocument/2006/relationships/customXml" Target="../ink/ink33.xml"/><Relationship Id="rId130" Type="http://schemas.openxmlformats.org/officeDocument/2006/relationships/image" Target="../media/image65.png"/><Relationship Id="rId172" Type="http://schemas.openxmlformats.org/officeDocument/2006/relationships/image" Target="../media/image86.png"/><Relationship Id="rId228" Type="http://schemas.openxmlformats.org/officeDocument/2006/relationships/image" Target="../media/image115.png"/><Relationship Id="rId281" Type="http://schemas.openxmlformats.org/officeDocument/2006/relationships/customXml" Target="../ink/ink140.xml"/><Relationship Id="rId34" Type="http://schemas.openxmlformats.org/officeDocument/2006/relationships/image" Target="../media/image17.png"/><Relationship Id="rId76" Type="http://schemas.openxmlformats.org/officeDocument/2006/relationships/image" Target="../media/image38.png"/><Relationship Id="rId141" Type="http://schemas.openxmlformats.org/officeDocument/2006/relationships/customXml" Target="../ink/ink71.xml"/><Relationship Id="rId7" Type="http://schemas.openxmlformats.org/officeDocument/2006/relationships/customXml" Target="../ink/ink4.xml"/><Relationship Id="rId162" Type="http://schemas.openxmlformats.org/officeDocument/2006/relationships/image" Target="../media/image81.png"/><Relationship Id="rId183" Type="http://schemas.openxmlformats.org/officeDocument/2006/relationships/customXml" Target="../ink/ink92.xml"/><Relationship Id="rId218" Type="http://schemas.openxmlformats.org/officeDocument/2006/relationships/image" Target="../media/image110.png"/><Relationship Id="rId239" Type="http://schemas.openxmlformats.org/officeDocument/2006/relationships/customXml" Target="../ink/ink119.xml"/><Relationship Id="rId250" Type="http://schemas.openxmlformats.org/officeDocument/2006/relationships/image" Target="../media/image126.png"/><Relationship Id="rId271" Type="http://schemas.openxmlformats.org/officeDocument/2006/relationships/customXml" Target="../ink/ink135.xml"/><Relationship Id="rId292" Type="http://schemas.openxmlformats.org/officeDocument/2006/relationships/customXml" Target="../ink/ink145.xml"/><Relationship Id="rId306" Type="http://schemas.openxmlformats.org/officeDocument/2006/relationships/customXml" Target="../ink/ink152.xml"/><Relationship Id="rId24" Type="http://schemas.openxmlformats.org/officeDocument/2006/relationships/image" Target="../media/image12.png"/><Relationship Id="rId45" Type="http://schemas.openxmlformats.org/officeDocument/2006/relationships/customXml" Target="../ink/ink23.xml"/><Relationship Id="rId66" Type="http://schemas.openxmlformats.org/officeDocument/2006/relationships/image" Target="../media/image33.png"/><Relationship Id="rId87" Type="http://schemas.openxmlformats.org/officeDocument/2006/relationships/customXml" Target="../ink/ink44.xml"/><Relationship Id="rId110" Type="http://schemas.openxmlformats.org/officeDocument/2006/relationships/image" Target="../media/image55.png"/><Relationship Id="rId131" Type="http://schemas.openxmlformats.org/officeDocument/2006/relationships/customXml" Target="../ink/ink66.xml"/><Relationship Id="rId327" Type="http://schemas.openxmlformats.org/officeDocument/2006/relationships/image" Target="../media/image165.png"/><Relationship Id="rId152" Type="http://schemas.openxmlformats.org/officeDocument/2006/relationships/image" Target="../media/image76.png"/><Relationship Id="rId173" Type="http://schemas.openxmlformats.org/officeDocument/2006/relationships/customXml" Target="../ink/ink87.xml"/><Relationship Id="rId194" Type="http://schemas.openxmlformats.org/officeDocument/2006/relationships/customXml" Target="../ink/ink97.xml"/><Relationship Id="rId208" Type="http://schemas.openxmlformats.org/officeDocument/2006/relationships/customXml" Target="../ink/ink104.xml"/><Relationship Id="rId229" Type="http://schemas.openxmlformats.org/officeDocument/2006/relationships/customXml" Target="../ink/ink114.xml"/><Relationship Id="rId240" Type="http://schemas.openxmlformats.org/officeDocument/2006/relationships/image" Target="../media/image121.png"/><Relationship Id="rId261" Type="http://schemas.openxmlformats.org/officeDocument/2006/relationships/customXml" Target="../ink/ink130.xml"/><Relationship Id="rId14" Type="http://schemas.openxmlformats.org/officeDocument/2006/relationships/image" Target="../media/image7.png"/><Relationship Id="rId35" Type="http://schemas.openxmlformats.org/officeDocument/2006/relationships/customXml" Target="../ink/ink18.xml"/><Relationship Id="rId56" Type="http://schemas.openxmlformats.org/officeDocument/2006/relationships/image" Target="../media/image28.png"/><Relationship Id="rId77" Type="http://schemas.openxmlformats.org/officeDocument/2006/relationships/customXml" Target="../ink/ink39.xml"/><Relationship Id="rId100" Type="http://schemas.openxmlformats.org/officeDocument/2006/relationships/image" Target="../media/image50.png"/><Relationship Id="rId282" Type="http://schemas.openxmlformats.org/officeDocument/2006/relationships/image" Target="../media/image142.png"/><Relationship Id="rId317" Type="http://schemas.openxmlformats.org/officeDocument/2006/relationships/image" Target="../media/image160.png"/><Relationship Id="rId8" Type="http://schemas.openxmlformats.org/officeDocument/2006/relationships/image" Target="../media/image4.png"/><Relationship Id="rId98" Type="http://schemas.openxmlformats.org/officeDocument/2006/relationships/image" Target="../media/image49.png"/><Relationship Id="rId121" Type="http://schemas.openxmlformats.org/officeDocument/2006/relationships/customXml" Target="../ink/ink61.xml"/><Relationship Id="rId142" Type="http://schemas.openxmlformats.org/officeDocument/2006/relationships/image" Target="../media/image71.png"/><Relationship Id="rId163" Type="http://schemas.openxmlformats.org/officeDocument/2006/relationships/customXml" Target="../ink/ink82.xml"/><Relationship Id="rId184" Type="http://schemas.openxmlformats.org/officeDocument/2006/relationships/image" Target="../media/image92.png"/><Relationship Id="rId219" Type="http://schemas.openxmlformats.org/officeDocument/2006/relationships/customXml" Target="../ink/ink109.xml"/><Relationship Id="rId230" Type="http://schemas.openxmlformats.org/officeDocument/2006/relationships/image" Target="../media/image116.png"/><Relationship Id="rId251" Type="http://schemas.openxmlformats.org/officeDocument/2006/relationships/customXml" Target="../ink/ink125.xml"/><Relationship Id="rId25" Type="http://schemas.openxmlformats.org/officeDocument/2006/relationships/customXml" Target="../ink/ink13.xml"/><Relationship Id="rId46" Type="http://schemas.openxmlformats.org/officeDocument/2006/relationships/image" Target="../media/image23.png"/><Relationship Id="rId67" Type="http://schemas.openxmlformats.org/officeDocument/2006/relationships/customXml" Target="../ink/ink34.xml"/><Relationship Id="rId272" Type="http://schemas.openxmlformats.org/officeDocument/2006/relationships/image" Target="../media/image137.png"/><Relationship Id="rId293" Type="http://schemas.openxmlformats.org/officeDocument/2006/relationships/image" Target="../media/image148.png"/><Relationship Id="rId307" Type="http://schemas.openxmlformats.org/officeDocument/2006/relationships/image" Target="../media/image155.png"/><Relationship Id="rId88" Type="http://schemas.openxmlformats.org/officeDocument/2006/relationships/image" Target="../media/image44.png"/><Relationship Id="rId111" Type="http://schemas.openxmlformats.org/officeDocument/2006/relationships/customXml" Target="../ink/ink56.xml"/><Relationship Id="rId132" Type="http://schemas.openxmlformats.org/officeDocument/2006/relationships/image" Target="../media/image66.png"/><Relationship Id="rId153" Type="http://schemas.openxmlformats.org/officeDocument/2006/relationships/customXml" Target="../ink/ink77.xml"/><Relationship Id="rId174" Type="http://schemas.openxmlformats.org/officeDocument/2006/relationships/image" Target="../media/image87.png"/><Relationship Id="rId195" Type="http://schemas.openxmlformats.org/officeDocument/2006/relationships/image" Target="../media/image98.png"/><Relationship Id="rId209" Type="http://schemas.openxmlformats.org/officeDocument/2006/relationships/image" Target="../media/image105.png"/><Relationship Id="rId220" Type="http://schemas.openxmlformats.org/officeDocument/2006/relationships/image" Target="../media/image111.png"/><Relationship Id="rId241" Type="http://schemas.openxmlformats.org/officeDocument/2006/relationships/customXml" Target="../ink/ink120.xml"/><Relationship Id="rId15" Type="http://schemas.openxmlformats.org/officeDocument/2006/relationships/customXml" Target="../ink/ink8.xml"/><Relationship Id="rId36" Type="http://schemas.openxmlformats.org/officeDocument/2006/relationships/image" Target="../media/image18.png"/><Relationship Id="rId57" Type="http://schemas.openxmlformats.org/officeDocument/2006/relationships/customXml" Target="../ink/ink29.xml"/><Relationship Id="rId262" Type="http://schemas.openxmlformats.org/officeDocument/2006/relationships/image" Target="../media/image132.png"/><Relationship Id="rId283" Type="http://schemas.openxmlformats.org/officeDocument/2006/relationships/customXml" Target="../ink/ink141.xml"/><Relationship Id="rId318" Type="http://schemas.openxmlformats.org/officeDocument/2006/relationships/customXml" Target="../ink/ink158.xml"/><Relationship Id="rId78" Type="http://schemas.openxmlformats.org/officeDocument/2006/relationships/image" Target="../media/image39.png"/><Relationship Id="rId99" Type="http://schemas.openxmlformats.org/officeDocument/2006/relationships/customXml" Target="../ink/ink50.xml"/><Relationship Id="rId101" Type="http://schemas.openxmlformats.org/officeDocument/2006/relationships/customXml" Target="../ink/ink51.xml"/><Relationship Id="rId122" Type="http://schemas.openxmlformats.org/officeDocument/2006/relationships/image" Target="../media/image61.png"/><Relationship Id="rId143" Type="http://schemas.openxmlformats.org/officeDocument/2006/relationships/customXml" Target="../ink/ink72.xml"/><Relationship Id="rId164" Type="http://schemas.openxmlformats.org/officeDocument/2006/relationships/image" Target="../media/image82.png"/><Relationship Id="rId185" Type="http://schemas.openxmlformats.org/officeDocument/2006/relationships/customXml" Target="../ink/ink93.xml"/><Relationship Id="rId9" Type="http://schemas.openxmlformats.org/officeDocument/2006/relationships/customXml" Target="../ink/ink5.xml"/><Relationship Id="rId210" Type="http://schemas.openxmlformats.org/officeDocument/2006/relationships/image" Target="../media/image106.png"/><Relationship Id="rId26" Type="http://schemas.openxmlformats.org/officeDocument/2006/relationships/image" Target="../media/image13.png"/><Relationship Id="rId231" Type="http://schemas.openxmlformats.org/officeDocument/2006/relationships/customXml" Target="../ink/ink115.xml"/><Relationship Id="rId252" Type="http://schemas.openxmlformats.org/officeDocument/2006/relationships/image" Target="../media/image127.png"/><Relationship Id="rId273" Type="http://schemas.openxmlformats.org/officeDocument/2006/relationships/customXml" Target="../ink/ink136.xml"/><Relationship Id="rId294" Type="http://schemas.openxmlformats.org/officeDocument/2006/relationships/customXml" Target="../ink/ink146.xml"/><Relationship Id="rId308" Type="http://schemas.openxmlformats.org/officeDocument/2006/relationships/customXml" Target="../ink/ink153.xml"/><Relationship Id="rId47" Type="http://schemas.openxmlformats.org/officeDocument/2006/relationships/customXml" Target="../ink/ink24.xml"/><Relationship Id="rId68" Type="http://schemas.openxmlformats.org/officeDocument/2006/relationships/image" Target="../media/image34.png"/><Relationship Id="rId89" Type="http://schemas.openxmlformats.org/officeDocument/2006/relationships/customXml" Target="../ink/ink45.xml"/><Relationship Id="rId112" Type="http://schemas.openxmlformats.org/officeDocument/2006/relationships/image" Target="../media/image56.png"/><Relationship Id="rId133" Type="http://schemas.openxmlformats.org/officeDocument/2006/relationships/customXml" Target="../ink/ink67.xml"/><Relationship Id="rId154" Type="http://schemas.openxmlformats.org/officeDocument/2006/relationships/image" Target="../media/image77.png"/><Relationship Id="rId175" Type="http://schemas.openxmlformats.org/officeDocument/2006/relationships/customXml" Target="../ink/ink88.xml"/><Relationship Id="rId196" Type="http://schemas.openxmlformats.org/officeDocument/2006/relationships/customXml" Target="../ink/ink98.xml"/><Relationship Id="rId200" Type="http://schemas.openxmlformats.org/officeDocument/2006/relationships/customXml" Target="../ink/ink100.xml"/><Relationship Id="rId16" Type="http://schemas.openxmlformats.org/officeDocument/2006/relationships/image" Target="../media/image8.png"/><Relationship Id="rId221" Type="http://schemas.openxmlformats.org/officeDocument/2006/relationships/customXml" Target="../ink/ink110.xml"/><Relationship Id="rId242" Type="http://schemas.openxmlformats.org/officeDocument/2006/relationships/image" Target="../media/image122.png"/><Relationship Id="rId263" Type="http://schemas.openxmlformats.org/officeDocument/2006/relationships/customXml" Target="../ink/ink131.xml"/><Relationship Id="rId284" Type="http://schemas.openxmlformats.org/officeDocument/2006/relationships/image" Target="../media/image143.png"/><Relationship Id="rId319" Type="http://schemas.openxmlformats.org/officeDocument/2006/relationships/image" Target="../media/image161.png"/><Relationship Id="rId37" Type="http://schemas.openxmlformats.org/officeDocument/2006/relationships/customXml" Target="../ink/ink19.xml"/><Relationship Id="rId58" Type="http://schemas.openxmlformats.org/officeDocument/2006/relationships/image" Target="../media/image29.png"/><Relationship Id="rId79" Type="http://schemas.openxmlformats.org/officeDocument/2006/relationships/customXml" Target="../ink/ink40.xml"/><Relationship Id="rId102" Type="http://schemas.openxmlformats.org/officeDocument/2006/relationships/image" Target="../media/image51.png"/><Relationship Id="rId123" Type="http://schemas.openxmlformats.org/officeDocument/2006/relationships/customXml" Target="../ink/ink62.xml"/><Relationship Id="rId144" Type="http://schemas.openxmlformats.org/officeDocument/2006/relationships/image" Target="../media/image72.png"/><Relationship Id="rId90" Type="http://schemas.openxmlformats.org/officeDocument/2006/relationships/image" Target="../media/image45.png"/><Relationship Id="rId165" Type="http://schemas.openxmlformats.org/officeDocument/2006/relationships/customXml" Target="../ink/ink83.xml"/><Relationship Id="rId186" Type="http://schemas.openxmlformats.org/officeDocument/2006/relationships/image" Target="../media/image93.png"/><Relationship Id="rId211" Type="http://schemas.openxmlformats.org/officeDocument/2006/relationships/customXml" Target="../ink/ink105.xml"/><Relationship Id="rId232" Type="http://schemas.openxmlformats.org/officeDocument/2006/relationships/image" Target="../media/image117.png"/><Relationship Id="rId253" Type="http://schemas.openxmlformats.org/officeDocument/2006/relationships/customXml" Target="../ink/ink126.xml"/><Relationship Id="rId274" Type="http://schemas.openxmlformats.org/officeDocument/2006/relationships/image" Target="../media/image138.png"/><Relationship Id="rId295" Type="http://schemas.openxmlformats.org/officeDocument/2006/relationships/image" Target="../media/image149.png"/><Relationship Id="rId309" Type="http://schemas.openxmlformats.org/officeDocument/2006/relationships/image" Target="../media/image156.png"/><Relationship Id="rId27" Type="http://schemas.openxmlformats.org/officeDocument/2006/relationships/customXml" Target="../ink/ink14.xml"/><Relationship Id="rId48" Type="http://schemas.openxmlformats.org/officeDocument/2006/relationships/image" Target="../media/image24.png"/><Relationship Id="rId69" Type="http://schemas.openxmlformats.org/officeDocument/2006/relationships/customXml" Target="../ink/ink35.xml"/><Relationship Id="rId113" Type="http://schemas.openxmlformats.org/officeDocument/2006/relationships/customXml" Target="../ink/ink57.xml"/><Relationship Id="rId134" Type="http://schemas.openxmlformats.org/officeDocument/2006/relationships/image" Target="../media/image67.png"/><Relationship Id="rId320" Type="http://schemas.openxmlformats.org/officeDocument/2006/relationships/customXml" Target="../ink/ink159.xml"/><Relationship Id="rId80" Type="http://schemas.openxmlformats.org/officeDocument/2006/relationships/image" Target="../media/image40.png"/><Relationship Id="rId155" Type="http://schemas.openxmlformats.org/officeDocument/2006/relationships/customXml" Target="../ink/ink78.xml"/><Relationship Id="rId176" Type="http://schemas.openxmlformats.org/officeDocument/2006/relationships/image" Target="../media/image88.png"/><Relationship Id="rId197" Type="http://schemas.openxmlformats.org/officeDocument/2006/relationships/image" Target="../media/image99.png"/><Relationship Id="rId201" Type="http://schemas.openxmlformats.org/officeDocument/2006/relationships/image" Target="../media/image101.png"/><Relationship Id="rId222" Type="http://schemas.openxmlformats.org/officeDocument/2006/relationships/image" Target="../media/image112.png"/><Relationship Id="rId243" Type="http://schemas.openxmlformats.org/officeDocument/2006/relationships/customXml" Target="../ink/ink121.xml"/><Relationship Id="rId264" Type="http://schemas.openxmlformats.org/officeDocument/2006/relationships/image" Target="../media/image133.png"/><Relationship Id="rId285" Type="http://schemas.openxmlformats.org/officeDocument/2006/relationships/image" Target="../media/image144.png"/><Relationship Id="rId17" Type="http://schemas.openxmlformats.org/officeDocument/2006/relationships/customXml" Target="../ink/ink9.xml"/><Relationship Id="rId38" Type="http://schemas.openxmlformats.org/officeDocument/2006/relationships/image" Target="../media/image19.png"/><Relationship Id="rId59" Type="http://schemas.openxmlformats.org/officeDocument/2006/relationships/customXml" Target="../ink/ink30.xml"/><Relationship Id="rId103" Type="http://schemas.openxmlformats.org/officeDocument/2006/relationships/customXml" Target="../ink/ink52.xml"/><Relationship Id="rId124" Type="http://schemas.openxmlformats.org/officeDocument/2006/relationships/image" Target="../media/image62.png"/><Relationship Id="rId310" Type="http://schemas.openxmlformats.org/officeDocument/2006/relationships/customXml" Target="../ink/ink154.xml"/><Relationship Id="rId70" Type="http://schemas.openxmlformats.org/officeDocument/2006/relationships/image" Target="../media/image35.png"/><Relationship Id="rId91" Type="http://schemas.openxmlformats.org/officeDocument/2006/relationships/customXml" Target="../ink/ink46.xml"/><Relationship Id="rId145" Type="http://schemas.openxmlformats.org/officeDocument/2006/relationships/customXml" Target="../ink/ink73.xml"/><Relationship Id="rId166" Type="http://schemas.openxmlformats.org/officeDocument/2006/relationships/image" Target="../media/image83.png"/><Relationship Id="rId187" Type="http://schemas.openxmlformats.org/officeDocument/2006/relationships/customXml" Target="../ink/ink94.xml"/><Relationship Id="rId1" Type="http://schemas.openxmlformats.org/officeDocument/2006/relationships/customXml" Target="../ink/ink1.xml"/><Relationship Id="rId212" Type="http://schemas.openxmlformats.org/officeDocument/2006/relationships/image" Target="../media/image107.png"/><Relationship Id="rId233" Type="http://schemas.openxmlformats.org/officeDocument/2006/relationships/customXml" Target="../ink/ink116.xml"/><Relationship Id="rId254" Type="http://schemas.openxmlformats.org/officeDocument/2006/relationships/image" Target="../media/image128.png"/><Relationship Id="rId28" Type="http://schemas.openxmlformats.org/officeDocument/2006/relationships/image" Target="../media/image14.png"/><Relationship Id="rId49" Type="http://schemas.openxmlformats.org/officeDocument/2006/relationships/customXml" Target="../ink/ink25.xml"/><Relationship Id="rId114" Type="http://schemas.openxmlformats.org/officeDocument/2006/relationships/image" Target="../media/image57.png"/><Relationship Id="rId275" Type="http://schemas.openxmlformats.org/officeDocument/2006/relationships/customXml" Target="../ink/ink137.xml"/><Relationship Id="rId296" Type="http://schemas.openxmlformats.org/officeDocument/2006/relationships/customXml" Target="../ink/ink147.xml"/><Relationship Id="rId300" Type="http://schemas.openxmlformats.org/officeDocument/2006/relationships/customXml" Target="../ink/ink149.xml"/><Relationship Id="rId60" Type="http://schemas.openxmlformats.org/officeDocument/2006/relationships/image" Target="../media/image30.png"/><Relationship Id="rId81" Type="http://schemas.openxmlformats.org/officeDocument/2006/relationships/customXml" Target="../ink/ink41.xml"/><Relationship Id="rId135" Type="http://schemas.openxmlformats.org/officeDocument/2006/relationships/customXml" Target="../ink/ink68.xml"/><Relationship Id="rId156" Type="http://schemas.openxmlformats.org/officeDocument/2006/relationships/image" Target="../media/image78.png"/><Relationship Id="rId177" Type="http://schemas.openxmlformats.org/officeDocument/2006/relationships/customXml" Target="../ink/ink89.xml"/><Relationship Id="rId198" Type="http://schemas.openxmlformats.org/officeDocument/2006/relationships/customXml" Target="../ink/ink99.xml"/><Relationship Id="rId321" Type="http://schemas.openxmlformats.org/officeDocument/2006/relationships/image" Target="../media/image162.png"/><Relationship Id="rId202" Type="http://schemas.openxmlformats.org/officeDocument/2006/relationships/customXml" Target="../ink/ink101.xml"/><Relationship Id="rId223" Type="http://schemas.openxmlformats.org/officeDocument/2006/relationships/customXml" Target="../ink/ink111.xml"/><Relationship Id="rId244" Type="http://schemas.openxmlformats.org/officeDocument/2006/relationships/image" Target="../media/image123.png"/><Relationship Id="rId18" Type="http://schemas.openxmlformats.org/officeDocument/2006/relationships/image" Target="../media/image9.png"/><Relationship Id="rId39" Type="http://schemas.openxmlformats.org/officeDocument/2006/relationships/customXml" Target="../ink/ink20.xml"/><Relationship Id="rId265" Type="http://schemas.openxmlformats.org/officeDocument/2006/relationships/customXml" Target="../ink/ink132.xml"/><Relationship Id="rId286" Type="http://schemas.openxmlformats.org/officeDocument/2006/relationships/customXml" Target="../ink/ink142.xml"/><Relationship Id="rId50" Type="http://schemas.openxmlformats.org/officeDocument/2006/relationships/image" Target="../media/image25.png"/><Relationship Id="rId104" Type="http://schemas.openxmlformats.org/officeDocument/2006/relationships/image" Target="../media/image52.png"/><Relationship Id="rId125" Type="http://schemas.openxmlformats.org/officeDocument/2006/relationships/customXml" Target="../ink/ink63.xml"/><Relationship Id="rId146" Type="http://schemas.openxmlformats.org/officeDocument/2006/relationships/image" Target="../media/image73.png"/><Relationship Id="rId167" Type="http://schemas.openxmlformats.org/officeDocument/2006/relationships/customXml" Target="../ink/ink84.xml"/><Relationship Id="rId188" Type="http://schemas.openxmlformats.org/officeDocument/2006/relationships/image" Target="../media/image94.png"/><Relationship Id="rId311" Type="http://schemas.openxmlformats.org/officeDocument/2006/relationships/image" Target="../media/image157.png"/><Relationship Id="rId71" Type="http://schemas.openxmlformats.org/officeDocument/2006/relationships/customXml" Target="../ink/ink36.xml"/><Relationship Id="rId92" Type="http://schemas.openxmlformats.org/officeDocument/2006/relationships/image" Target="../media/image46.png"/><Relationship Id="rId213" Type="http://schemas.openxmlformats.org/officeDocument/2006/relationships/customXml" Target="../ink/ink106.xml"/><Relationship Id="rId234" Type="http://schemas.openxmlformats.org/officeDocument/2006/relationships/image" Target="../media/image118.png"/><Relationship Id="rId2" Type="http://schemas.openxmlformats.org/officeDocument/2006/relationships/image" Target="../media/image1.png"/><Relationship Id="rId29" Type="http://schemas.openxmlformats.org/officeDocument/2006/relationships/customXml" Target="../ink/ink15.xml"/><Relationship Id="rId255" Type="http://schemas.openxmlformats.org/officeDocument/2006/relationships/customXml" Target="../ink/ink127.xml"/><Relationship Id="rId276" Type="http://schemas.openxmlformats.org/officeDocument/2006/relationships/image" Target="../media/image139.png"/><Relationship Id="rId297" Type="http://schemas.openxmlformats.org/officeDocument/2006/relationships/image" Target="../media/image150.png"/><Relationship Id="rId40" Type="http://schemas.openxmlformats.org/officeDocument/2006/relationships/image" Target="../media/image20.png"/><Relationship Id="rId115" Type="http://schemas.openxmlformats.org/officeDocument/2006/relationships/customXml" Target="../ink/ink58.xml"/><Relationship Id="rId136" Type="http://schemas.openxmlformats.org/officeDocument/2006/relationships/image" Target="../media/image68.png"/><Relationship Id="rId157" Type="http://schemas.openxmlformats.org/officeDocument/2006/relationships/customXml" Target="../ink/ink79.xml"/><Relationship Id="rId178" Type="http://schemas.openxmlformats.org/officeDocument/2006/relationships/image" Target="../media/image89.png"/><Relationship Id="rId301" Type="http://schemas.openxmlformats.org/officeDocument/2006/relationships/image" Target="../media/image152.png"/><Relationship Id="rId322" Type="http://schemas.openxmlformats.org/officeDocument/2006/relationships/customXml" Target="../ink/ink160.xml"/><Relationship Id="rId61" Type="http://schemas.openxmlformats.org/officeDocument/2006/relationships/customXml" Target="../ink/ink31.xml"/><Relationship Id="rId82" Type="http://schemas.openxmlformats.org/officeDocument/2006/relationships/image" Target="../media/image41.png"/><Relationship Id="rId199" Type="http://schemas.openxmlformats.org/officeDocument/2006/relationships/image" Target="../media/image100.png"/><Relationship Id="rId203" Type="http://schemas.openxmlformats.org/officeDocument/2006/relationships/image" Target="../media/image102.png"/><Relationship Id="rId19" Type="http://schemas.openxmlformats.org/officeDocument/2006/relationships/customXml" Target="../ink/ink10.xml"/><Relationship Id="rId224" Type="http://schemas.openxmlformats.org/officeDocument/2006/relationships/image" Target="../media/image113.png"/><Relationship Id="rId245" Type="http://schemas.openxmlformats.org/officeDocument/2006/relationships/customXml" Target="../ink/ink122.xml"/><Relationship Id="rId266" Type="http://schemas.openxmlformats.org/officeDocument/2006/relationships/image" Target="../media/image134.png"/><Relationship Id="rId287" Type="http://schemas.openxmlformats.org/officeDocument/2006/relationships/image" Target="../media/image145.png"/><Relationship Id="rId30" Type="http://schemas.openxmlformats.org/officeDocument/2006/relationships/image" Target="../media/image15.png"/><Relationship Id="rId105" Type="http://schemas.openxmlformats.org/officeDocument/2006/relationships/customXml" Target="../ink/ink53.xml"/><Relationship Id="rId126" Type="http://schemas.openxmlformats.org/officeDocument/2006/relationships/image" Target="../media/image63.png"/><Relationship Id="rId147" Type="http://schemas.openxmlformats.org/officeDocument/2006/relationships/customXml" Target="../ink/ink74.xml"/><Relationship Id="rId168" Type="http://schemas.openxmlformats.org/officeDocument/2006/relationships/image" Target="../media/image84.png"/><Relationship Id="rId312" Type="http://schemas.openxmlformats.org/officeDocument/2006/relationships/customXml" Target="../ink/ink155.xml"/><Relationship Id="rId51" Type="http://schemas.openxmlformats.org/officeDocument/2006/relationships/customXml" Target="../ink/ink26.xml"/><Relationship Id="rId72" Type="http://schemas.openxmlformats.org/officeDocument/2006/relationships/image" Target="../media/image36.png"/><Relationship Id="rId93" Type="http://schemas.openxmlformats.org/officeDocument/2006/relationships/customXml" Target="../ink/ink47.xml"/><Relationship Id="rId189" Type="http://schemas.openxmlformats.org/officeDocument/2006/relationships/image" Target="../media/image95.png"/><Relationship Id="rId3" Type="http://schemas.openxmlformats.org/officeDocument/2006/relationships/customXml" Target="../ink/ink2.xml"/><Relationship Id="rId214" Type="http://schemas.openxmlformats.org/officeDocument/2006/relationships/image" Target="../media/image108.png"/><Relationship Id="rId235" Type="http://schemas.openxmlformats.org/officeDocument/2006/relationships/customXml" Target="../ink/ink117.xml"/><Relationship Id="rId256" Type="http://schemas.openxmlformats.org/officeDocument/2006/relationships/image" Target="../media/image129.png"/><Relationship Id="rId277" Type="http://schemas.openxmlformats.org/officeDocument/2006/relationships/customXml" Target="../ink/ink138.xml"/><Relationship Id="rId298" Type="http://schemas.openxmlformats.org/officeDocument/2006/relationships/customXml" Target="../ink/ink148.xml"/><Relationship Id="rId116" Type="http://schemas.openxmlformats.org/officeDocument/2006/relationships/image" Target="../media/image58.png"/><Relationship Id="rId137" Type="http://schemas.openxmlformats.org/officeDocument/2006/relationships/customXml" Target="../ink/ink69.xml"/><Relationship Id="rId158" Type="http://schemas.openxmlformats.org/officeDocument/2006/relationships/image" Target="../media/image79.png"/><Relationship Id="rId302" Type="http://schemas.openxmlformats.org/officeDocument/2006/relationships/customXml" Target="../ink/ink150.xml"/><Relationship Id="rId323" Type="http://schemas.openxmlformats.org/officeDocument/2006/relationships/image" Target="../media/image163.png"/><Relationship Id="rId20" Type="http://schemas.openxmlformats.org/officeDocument/2006/relationships/image" Target="../media/image10.png"/><Relationship Id="rId41" Type="http://schemas.openxmlformats.org/officeDocument/2006/relationships/customXml" Target="../ink/ink21.xml"/><Relationship Id="rId62" Type="http://schemas.openxmlformats.org/officeDocument/2006/relationships/image" Target="../media/image31.png"/><Relationship Id="rId83" Type="http://schemas.openxmlformats.org/officeDocument/2006/relationships/customXml" Target="../ink/ink42.xml"/><Relationship Id="rId179" Type="http://schemas.openxmlformats.org/officeDocument/2006/relationships/customXml" Target="../ink/ink90.xml"/><Relationship Id="rId190" Type="http://schemas.openxmlformats.org/officeDocument/2006/relationships/customXml" Target="../ink/ink95.xml"/><Relationship Id="rId204" Type="http://schemas.openxmlformats.org/officeDocument/2006/relationships/customXml" Target="../ink/ink102.xml"/><Relationship Id="rId225" Type="http://schemas.openxmlformats.org/officeDocument/2006/relationships/customXml" Target="../ink/ink112.xml"/><Relationship Id="rId246" Type="http://schemas.openxmlformats.org/officeDocument/2006/relationships/image" Target="../media/image124.png"/><Relationship Id="rId267" Type="http://schemas.openxmlformats.org/officeDocument/2006/relationships/customXml" Target="../ink/ink133.xml"/><Relationship Id="rId288" Type="http://schemas.openxmlformats.org/officeDocument/2006/relationships/customXml" Target="../ink/ink143.xml"/><Relationship Id="rId106" Type="http://schemas.openxmlformats.org/officeDocument/2006/relationships/image" Target="../media/image53.png"/><Relationship Id="rId127" Type="http://schemas.openxmlformats.org/officeDocument/2006/relationships/customXml" Target="../ink/ink64.xml"/><Relationship Id="rId313" Type="http://schemas.openxmlformats.org/officeDocument/2006/relationships/image" Target="../media/image158.png"/><Relationship Id="rId10" Type="http://schemas.openxmlformats.org/officeDocument/2006/relationships/image" Target="../media/image5.png"/><Relationship Id="rId31" Type="http://schemas.openxmlformats.org/officeDocument/2006/relationships/customXml" Target="../ink/ink16.xml"/><Relationship Id="rId52" Type="http://schemas.openxmlformats.org/officeDocument/2006/relationships/image" Target="../media/image26.png"/><Relationship Id="rId73" Type="http://schemas.openxmlformats.org/officeDocument/2006/relationships/customXml" Target="../ink/ink37.xml"/><Relationship Id="rId94" Type="http://schemas.openxmlformats.org/officeDocument/2006/relationships/image" Target="../media/image47.png"/><Relationship Id="rId148" Type="http://schemas.openxmlformats.org/officeDocument/2006/relationships/image" Target="../media/image74.png"/><Relationship Id="rId169" Type="http://schemas.openxmlformats.org/officeDocument/2006/relationships/customXml" Target="../ink/ink85.xml"/><Relationship Id="rId4" Type="http://schemas.openxmlformats.org/officeDocument/2006/relationships/image" Target="../media/image2.png"/><Relationship Id="rId180" Type="http://schemas.openxmlformats.org/officeDocument/2006/relationships/image" Target="../media/image90.png"/><Relationship Id="rId215" Type="http://schemas.openxmlformats.org/officeDocument/2006/relationships/customXml" Target="../ink/ink107.xml"/><Relationship Id="rId236" Type="http://schemas.openxmlformats.org/officeDocument/2006/relationships/image" Target="../media/image119.png"/><Relationship Id="rId257" Type="http://schemas.openxmlformats.org/officeDocument/2006/relationships/customXml" Target="../ink/ink128.xml"/><Relationship Id="rId278" Type="http://schemas.openxmlformats.org/officeDocument/2006/relationships/image" Target="../media/image140.png"/><Relationship Id="rId303" Type="http://schemas.openxmlformats.org/officeDocument/2006/relationships/image" Target="../media/image153.png"/><Relationship Id="rId42" Type="http://schemas.openxmlformats.org/officeDocument/2006/relationships/image" Target="../media/image21.png"/><Relationship Id="rId84" Type="http://schemas.openxmlformats.org/officeDocument/2006/relationships/image" Target="../media/image42.png"/><Relationship Id="rId138" Type="http://schemas.openxmlformats.org/officeDocument/2006/relationships/image" Target="../media/image69.png"/><Relationship Id="rId191" Type="http://schemas.openxmlformats.org/officeDocument/2006/relationships/image" Target="../media/image96.png"/><Relationship Id="rId205" Type="http://schemas.openxmlformats.org/officeDocument/2006/relationships/image" Target="../media/image103.png"/><Relationship Id="rId247" Type="http://schemas.openxmlformats.org/officeDocument/2006/relationships/customXml" Target="../ink/ink123.xml"/><Relationship Id="rId107" Type="http://schemas.openxmlformats.org/officeDocument/2006/relationships/customXml" Target="../ink/ink54.xml"/><Relationship Id="rId289" Type="http://schemas.openxmlformats.org/officeDocument/2006/relationships/image" Target="../media/image146.png"/><Relationship Id="rId11" Type="http://schemas.openxmlformats.org/officeDocument/2006/relationships/customXml" Target="../ink/ink6.xml"/><Relationship Id="rId53" Type="http://schemas.openxmlformats.org/officeDocument/2006/relationships/customXml" Target="../ink/ink27.xml"/><Relationship Id="rId149" Type="http://schemas.openxmlformats.org/officeDocument/2006/relationships/customXml" Target="../ink/ink75.xml"/><Relationship Id="rId314" Type="http://schemas.openxmlformats.org/officeDocument/2006/relationships/customXml" Target="../ink/ink156.xml"/><Relationship Id="rId95" Type="http://schemas.openxmlformats.org/officeDocument/2006/relationships/customXml" Target="../ink/ink48.xml"/><Relationship Id="rId160" Type="http://schemas.openxmlformats.org/officeDocument/2006/relationships/image" Target="../media/image80.png"/><Relationship Id="rId216" Type="http://schemas.openxmlformats.org/officeDocument/2006/relationships/image" Target="../media/image109.png"/><Relationship Id="rId258" Type="http://schemas.openxmlformats.org/officeDocument/2006/relationships/image" Target="../media/image130.png"/><Relationship Id="rId22" Type="http://schemas.openxmlformats.org/officeDocument/2006/relationships/image" Target="../media/image11.png"/><Relationship Id="rId64" Type="http://schemas.openxmlformats.org/officeDocument/2006/relationships/image" Target="../media/image32.png"/><Relationship Id="rId118" Type="http://schemas.openxmlformats.org/officeDocument/2006/relationships/image" Target="../media/image59.png"/><Relationship Id="rId325" Type="http://schemas.openxmlformats.org/officeDocument/2006/relationships/image" Target="../media/image164.png"/><Relationship Id="rId171" Type="http://schemas.openxmlformats.org/officeDocument/2006/relationships/customXml" Target="../ink/ink86.xml"/><Relationship Id="rId227" Type="http://schemas.openxmlformats.org/officeDocument/2006/relationships/customXml" Target="../ink/ink113.xml"/><Relationship Id="rId269" Type="http://schemas.openxmlformats.org/officeDocument/2006/relationships/customXml" Target="../ink/ink134.xml"/><Relationship Id="rId33" Type="http://schemas.openxmlformats.org/officeDocument/2006/relationships/customXml" Target="../ink/ink17.xml"/><Relationship Id="rId129" Type="http://schemas.openxmlformats.org/officeDocument/2006/relationships/customXml" Target="../ink/ink65.xml"/><Relationship Id="rId280" Type="http://schemas.openxmlformats.org/officeDocument/2006/relationships/image" Target="../media/image141.png"/><Relationship Id="rId75" Type="http://schemas.openxmlformats.org/officeDocument/2006/relationships/customXml" Target="../ink/ink38.xml"/><Relationship Id="rId140" Type="http://schemas.openxmlformats.org/officeDocument/2006/relationships/image" Target="../media/image70.png"/><Relationship Id="rId182" Type="http://schemas.openxmlformats.org/officeDocument/2006/relationships/image" Target="../media/image91.png"/><Relationship Id="rId6" Type="http://schemas.openxmlformats.org/officeDocument/2006/relationships/image" Target="../media/image3.png"/><Relationship Id="rId238" Type="http://schemas.openxmlformats.org/officeDocument/2006/relationships/image" Target="../media/image120.png"/><Relationship Id="rId291" Type="http://schemas.openxmlformats.org/officeDocument/2006/relationships/image" Target="../media/image147.png"/><Relationship Id="rId305" Type="http://schemas.openxmlformats.org/officeDocument/2006/relationships/image" Target="../media/image154.png"/><Relationship Id="rId44" Type="http://schemas.openxmlformats.org/officeDocument/2006/relationships/image" Target="../media/image22.png"/><Relationship Id="rId86" Type="http://schemas.openxmlformats.org/officeDocument/2006/relationships/image" Target="../media/image43.png"/><Relationship Id="rId151" Type="http://schemas.openxmlformats.org/officeDocument/2006/relationships/customXml" Target="../ink/ink76.xml"/><Relationship Id="rId193" Type="http://schemas.openxmlformats.org/officeDocument/2006/relationships/image" Target="../media/image97.png"/><Relationship Id="rId207" Type="http://schemas.openxmlformats.org/officeDocument/2006/relationships/image" Target="../media/image104.png"/><Relationship Id="rId249" Type="http://schemas.openxmlformats.org/officeDocument/2006/relationships/customXml" Target="../ink/ink124.xml"/><Relationship Id="rId13" Type="http://schemas.openxmlformats.org/officeDocument/2006/relationships/customXml" Target="../ink/ink7.xml"/><Relationship Id="rId109" Type="http://schemas.openxmlformats.org/officeDocument/2006/relationships/customXml" Target="../ink/ink55.xml"/><Relationship Id="rId260" Type="http://schemas.openxmlformats.org/officeDocument/2006/relationships/image" Target="../media/image131.png"/><Relationship Id="rId316" Type="http://schemas.openxmlformats.org/officeDocument/2006/relationships/customXml" Target="../ink/ink157.xml"/><Relationship Id="rId55" Type="http://schemas.openxmlformats.org/officeDocument/2006/relationships/customXml" Target="../ink/ink28.xml"/><Relationship Id="rId97" Type="http://schemas.openxmlformats.org/officeDocument/2006/relationships/customXml" Target="../ink/ink49.xml"/><Relationship Id="rId120" Type="http://schemas.openxmlformats.org/officeDocument/2006/relationships/image" Target="../media/image60.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78.png"/><Relationship Id="rId21" Type="http://schemas.openxmlformats.org/officeDocument/2006/relationships/customXml" Target="../ink/ink173.xml"/><Relationship Id="rId34" Type="http://schemas.openxmlformats.org/officeDocument/2006/relationships/image" Target="../media/image182.png"/><Relationship Id="rId42" Type="http://schemas.openxmlformats.org/officeDocument/2006/relationships/image" Target="../media/image186.png"/><Relationship Id="rId47" Type="http://schemas.openxmlformats.org/officeDocument/2006/relationships/customXml" Target="../ink/ink186.xml"/><Relationship Id="rId50" Type="http://schemas.openxmlformats.org/officeDocument/2006/relationships/image" Target="../media/image190.png"/><Relationship Id="rId55" Type="http://schemas.openxmlformats.org/officeDocument/2006/relationships/customXml" Target="../ink/ink190.xml"/><Relationship Id="rId63" Type="http://schemas.openxmlformats.org/officeDocument/2006/relationships/customXml" Target="../ink/ink194.xml"/><Relationship Id="rId7" Type="http://schemas.openxmlformats.org/officeDocument/2006/relationships/customXml" Target="../ink/ink166.xml"/><Relationship Id="rId2" Type="http://schemas.openxmlformats.org/officeDocument/2006/relationships/image" Target="../media/image166.png"/><Relationship Id="rId16" Type="http://schemas.openxmlformats.org/officeDocument/2006/relationships/image" Target="../media/image173.png"/><Relationship Id="rId29" Type="http://schemas.openxmlformats.org/officeDocument/2006/relationships/customXml" Target="../ink/ink177.xml"/><Relationship Id="rId11" Type="http://schemas.openxmlformats.org/officeDocument/2006/relationships/customXml" Target="../ink/ink168.xml"/><Relationship Id="rId24" Type="http://schemas.openxmlformats.org/officeDocument/2006/relationships/image" Target="../media/image177.png"/><Relationship Id="rId32" Type="http://schemas.openxmlformats.org/officeDocument/2006/relationships/image" Target="../media/image181.png"/><Relationship Id="rId37" Type="http://schemas.openxmlformats.org/officeDocument/2006/relationships/customXml" Target="../ink/ink181.xml"/><Relationship Id="rId40" Type="http://schemas.openxmlformats.org/officeDocument/2006/relationships/image" Target="../media/image185.png"/><Relationship Id="rId45" Type="http://schemas.openxmlformats.org/officeDocument/2006/relationships/customXml" Target="../ink/ink185.xml"/><Relationship Id="rId53" Type="http://schemas.openxmlformats.org/officeDocument/2006/relationships/customXml" Target="../ink/ink189.xml"/><Relationship Id="rId58" Type="http://schemas.openxmlformats.org/officeDocument/2006/relationships/image" Target="../media/image194.png"/><Relationship Id="rId66" Type="http://schemas.openxmlformats.org/officeDocument/2006/relationships/image" Target="../media/image198.png"/><Relationship Id="rId5" Type="http://schemas.openxmlformats.org/officeDocument/2006/relationships/customXml" Target="../ink/ink165.xml"/><Relationship Id="rId61" Type="http://schemas.openxmlformats.org/officeDocument/2006/relationships/customXml" Target="../ink/ink193.xml"/><Relationship Id="rId19" Type="http://schemas.openxmlformats.org/officeDocument/2006/relationships/customXml" Target="../ink/ink172.xml"/><Relationship Id="rId14" Type="http://schemas.openxmlformats.org/officeDocument/2006/relationships/image" Target="../media/image172.png"/><Relationship Id="rId22" Type="http://schemas.openxmlformats.org/officeDocument/2006/relationships/image" Target="../media/image176.png"/><Relationship Id="rId27" Type="http://schemas.openxmlformats.org/officeDocument/2006/relationships/customXml" Target="../ink/ink176.xml"/><Relationship Id="rId30" Type="http://schemas.openxmlformats.org/officeDocument/2006/relationships/image" Target="../media/image180.png"/><Relationship Id="rId35" Type="http://schemas.openxmlformats.org/officeDocument/2006/relationships/customXml" Target="../ink/ink180.xml"/><Relationship Id="rId43" Type="http://schemas.openxmlformats.org/officeDocument/2006/relationships/customXml" Target="../ink/ink184.xml"/><Relationship Id="rId48" Type="http://schemas.openxmlformats.org/officeDocument/2006/relationships/image" Target="../media/image189.png"/><Relationship Id="rId56" Type="http://schemas.openxmlformats.org/officeDocument/2006/relationships/image" Target="../media/image193.png"/><Relationship Id="rId64" Type="http://schemas.openxmlformats.org/officeDocument/2006/relationships/image" Target="../media/image197.png"/><Relationship Id="rId8" Type="http://schemas.openxmlformats.org/officeDocument/2006/relationships/image" Target="../media/image169.png"/><Relationship Id="rId51" Type="http://schemas.openxmlformats.org/officeDocument/2006/relationships/customXml" Target="../ink/ink188.xml"/><Relationship Id="rId3" Type="http://schemas.openxmlformats.org/officeDocument/2006/relationships/customXml" Target="../ink/ink164.xml"/><Relationship Id="rId12" Type="http://schemas.openxmlformats.org/officeDocument/2006/relationships/image" Target="../media/image171.png"/><Relationship Id="rId17" Type="http://schemas.openxmlformats.org/officeDocument/2006/relationships/customXml" Target="../ink/ink171.xml"/><Relationship Id="rId25" Type="http://schemas.openxmlformats.org/officeDocument/2006/relationships/customXml" Target="../ink/ink175.xml"/><Relationship Id="rId33" Type="http://schemas.openxmlformats.org/officeDocument/2006/relationships/customXml" Target="../ink/ink179.xml"/><Relationship Id="rId38" Type="http://schemas.openxmlformats.org/officeDocument/2006/relationships/image" Target="../media/image184.png"/><Relationship Id="rId46" Type="http://schemas.openxmlformats.org/officeDocument/2006/relationships/image" Target="../media/image188.png"/><Relationship Id="rId59" Type="http://schemas.openxmlformats.org/officeDocument/2006/relationships/customXml" Target="../ink/ink192.xml"/><Relationship Id="rId20" Type="http://schemas.openxmlformats.org/officeDocument/2006/relationships/image" Target="../media/image175.png"/><Relationship Id="rId41" Type="http://schemas.openxmlformats.org/officeDocument/2006/relationships/customXml" Target="../ink/ink183.xml"/><Relationship Id="rId54" Type="http://schemas.openxmlformats.org/officeDocument/2006/relationships/image" Target="../media/image192.png"/><Relationship Id="rId62" Type="http://schemas.openxmlformats.org/officeDocument/2006/relationships/image" Target="../media/image196.png"/><Relationship Id="rId1" Type="http://schemas.openxmlformats.org/officeDocument/2006/relationships/customXml" Target="../ink/ink163.xml"/><Relationship Id="rId6" Type="http://schemas.openxmlformats.org/officeDocument/2006/relationships/image" Target="../media/image168.png"/><Relationship Id="rId15" Type="http://schemas.openxmlformats.org/officeDocument/2006/relationships/customXml" Target="../ink/ink170.xml"/><Relationship Id="rId23" Type="http://schemas.openxmlformats.org/officeDocument/2006/relationships/customXml" Target="../ink/ink174.xml"/><Relationship Id="rId28" Type="http://schemas.openxmlformats.org/officeDocument/2006/relationships/image" Target="../media/image179.png"/><Relationship Id="rId36" Type="http://schemas.openxmlformats.org/officeDocument/2006/relationships/image" Target="../media/image183.png"/><Relationship Id="rId49" Type="http://schemas.openxmlformats.org/officeDocument/2006/relationships/customXml" Target="../ink/ink187.xml"/><Relationship Id="rId57" Type="http://schemas.openxmlformats.org/officeDocument/2006/relationships/customXml" Target="../ink/ink191.xml"/><Relationship Id="rId10" Type="http://schemas.openxmlformats.org/officeDocument/2006/relationships/image" Target="../media/image170.png"/><Relationship Id="rId31" Type="http://schemas.openxmlformats.org/officeDocument/2006/relationships/customXml" Target="../ink/ink178.xml"/><Relationship Id="rId44" Type="http://schemas.openxmlformats.org/officeDocument/2006/relationships/image" Target="../media/image187.png"/><Relationship Id="rId52" Type="http://schemas.openxmlformats.org/officeDocument/2006/relationships/image" Target="../media/image191.png"/><Relationship Id="rId60" Type="http://schemas.openxmlformats.org/officeDocument/2006/relationships/image" Target="../media/image195.png"/><Relationship Id="rId65" Type="http://schemas.openxmlformats.org/officeDocument/2006/relationships/customXml" Target="../ink/ink195.xml"/><Relationship Id="rId4" Type="http://schemas.openxmlformats.org/officeDocument/2006/relationships/image" Target="../media/image167.png"/><Relationship Id="rId9" Type="http://schemas.openxmlformats.org/officeDocument/2006/relationships/customXml" Target="../ink/ink167.xml"/><Relationship Id="rId13" Type="http://schemas.openxmlformats.org/officeDocument/2006/relationships/customXml" Target="../ink/ink169.xml"/><Relationship Id="rId18" Type="http://schemas.openxmlformats.org/officeDocument/2006/relationships/image" Target="../media/image174.png"/><Relationship Id="rId39" Type="http://schemas.openxmlformats.org/officeDocument/2006/relationships/customXml" Target="../ink/ink182.xml"/></Relationships>
</file>

<file path=xl/drawings/_rels/drawing3.xml.rels><?xml version="1.0" encoding="UTF-8" standalone="yes"?>
<Relationships xmlns="http://schemas.openxmlformats.org/package/2006/relationships"><Relationship Id="rId26" Type="http://schemas.openxmlformats.org/officeDocument/2006/relationships/image" Target="../media/image213.png"/><Relationship Id="rId21" Type="http://schemas.openxmlformats.org/officeDocument/2006/relationships/customXml" Target="../ink/ink204.xml"/><Relationship Id="rId42" Type="http://schemas.openxmlformats.org/officeDocument/2006/relationships/image" Target="../media/image221.png"/><Relationship Id="rId47" Type="http://schemas.openxmlformats.org/officeDocument/2006/relationships/customXml" Target="../ink/ink217.xml"/><Relationship Id="rId63" Type="http://schemas.openxmlformats.org/officeDocument/2006/relationships/customXml" Target="../ink/ink225.xml"/><Relationship Id="rId68" Type="http://schemas.openxmlformats.org/officeDocument/2006/relationships/image" Target="../media/image234.png"/><Relationship Id="rId84" Type="http://schemas.openxmlformats.org/officeDocument/2006/relationships/image" Target="../media/image243.png"/><Relationship Id="rId89" Type="http://schemas.openxmlformats.org/officeDocument/2006/relationships/customXml" Target="../ink/ink237.xml"/><Relationship Id="rId16" Type="http://schemas.openxmlformats.org/officeDocument/2006/relationships/image" Target="../media/image208.png"/><Relationship Id="rId11" Type="http://schemas.openxmlformats.org/officeDocument/2006/relationships/image" Target="../media/image205.png"/><Relationship Id="rId32" Type="http://schemas.openxmlformats.org/officeDocument/2006/relationships/image" Target="../media/image216.png"/><Relationship Id="rId37" Type="http://schemas.openxmlformats.org/officeDocument/2006/relationships/customXml" Target="../ink/ink212.xml"/><Relationship Id="rId53" Type="http://schemas.openxmlformats.org/officeDocument/2006/relationships/customXml" Target="../ink/ink220.xml"/><Relationship Id="rId58" Type="http://schemas.openxmlformats.org/officeDocument/2006/relationships/image" Target="../media/image229.png"/><Relationship Id="rId74" Type="http://schemas.openxmlformats.org/officeDocument/2006/relationships/image" Target="../media/image237.png"/><Relationship Id="rId79" Type="http://schemas.openxmlformats.org/officeDocument/2006/relationships/image" Target="../media/image240.png"/><Relationship Id="rId5" Type="http://schemas.openxmlformats.org/officeDocument/2006/relationships/customXml" Target="../ink/ink198.xml"/><Relationship Id="rId90" Type="http://schemas.openxmlformats.org/officeDocument/2006/relationships/image" Target="../media/image246.png"/><Relationship Id="rId95" Type="http://schemas.openxmlformats.org/officeDocument/2006/relationships/customXml" Target="../ink/ink240.xml"/><Relationship Id="rId22" Type="http://schemas.openxmlformats.org/officeDocument/2006/relationships/image" Target="../media/image211.png"/><Relationship Id="rId27" Type="http://schemas.openxmlformats.org/officeDocument/2006/relationships/customXml" Target="../ink/ink207.xml"/><Relationship Id="rId43" Type="http://schemas.openxmlformats.org/officeDocument/2006/relationships/customXml" Target="../ink/ink215.xml"/><Relationship Id="rId48" Type="http://schemas.openxmlformats.org/officeDocument/2006/relationships/image" Target="../media/image224.png"/><Relationship Id="rId64" Type="http://schemas.openxmlformats.org/officeDocument/2006/relationships/image" Target="../media/image232.png"/><Relationship Id="rId69" Type="http://schemas.openxmlformats.org/officeDocument/2006/relationships/customXml" Target="../ink/ink228.xml"/><Relationship Id="rId80" Type="http://schemas.openxmlformats.org/officeDocument/2006/relationships/image" Target="../media/image241.png"/><Relationship Id="rId85" Type="http://schemas.openxmlformats.org/officeDocument/2006/relationships/customXml" Target="../ink/ink235.xml"/><Relationship Id="rId3" Type="http://schemas.openxmlformats.org/officeDocument/2006/relationships/customXml" Target="../ink/ink197.xml"/><Relationship Id="rId12" Type="http://schemas.openxmlformats.org/officeDocument/2006/relationships/image" Target="../media/image206.png"/><Relationship Id="rId17" Type="http://schemas.openxmlformats.org/officeDocument/2006/relationships/customXml" Target="../ink/ink202.xml"/><Relationship Id="rId25" Type="http://schemas.openxmlformats.org/officeDocument/2006/relationships/customXml" Target="../ink/ink206.xml"/><Relationship Id="rId33" Type="http://schemas.openxmlformats.org/officeDocument/2006/relationships/customXml" Target="../ink/ink210.xml"/><Relationship Id="rId38" Type="http://schemas.openxmlformats.org/officeDocument/2006/relationships/image" Target="../media/image219.png"/><Relationship Id="rId46" Type="http://schemas.openxmlformats.org/officeDocument/2006/relationships/image" Target="../media/image223.png"/><Relationship Id="rId59" Type="http://schemas.openxmlformats.org/officeDocument/2006/relationships/customXml" Target="../ink/ink223.xml"/><Relationship Id="rId67" Type="http://schemas.openxmlformats.org/officeDocument/2006/relationships/customXml" Target="../ink/ink227.xml"/><Relationship Id="rId20" Type="http://schemas.openxmlformats.org/officeDocument/2006/relationships/image" Target="../media/image210.png"/><Relationship Id="rId41" Type="http://schemas.openxmlformats.org/officeDocument/2006/relationships/customXml" Target="../ink/ink214.xml"/><Relationship Id="rId54" Type="http://schemas.openxmlformats.org/officeDocument/2006/relationships/image" Target="../media/image227.png"/><Relationship Id="rId62" Type="http://schemas.openxmlformats.org/officeDocument/2006/relationships/image" Target="../media/image231.png"/><Relationship Id="rId70" Type="http://schemas.openxmlformats.org/officeDocument/2006/relationships/image" Target="../media/image235.png"/><Relationship Id="rId75" Type="http://schemas.openxmlformats.org/officeDocument/2006/relationships/customXml" Target="../ink/ink231.xml"/><Relationship Id="rId83" Type="http://schemas.openxmlformats.org/officeDocument/2006/relationships/customXml" Target="../ink/ink234.xml"/><Relationship Id="rId88" Type="http://schemas.openxmlformats.org/officeDocument/2006/relationships/image" Target="../media/image245.png"/><Relationship Id="rId91" Type="http://schemas.openxmlformats.org/officeDocument/2006/relationships/customXml" Target="../ink/ink238.xml"/><Relationship Id="rId96" Type="http://schemas.openxmlformats.org/officeDocument/2006/relationships/image" Target="../media/image249.png"/><Relationship Id="rId1" Type="http://schemas.openxmlformats.org/officeDocument/2006/relationships/customXml" Target="../ink/ink196.xml"/><Relationship Id="rId6" Type="http://schemas.openxmlformats.org/officeDocument/2006/relationships/image" Target="../media/image201.png"/><Relationship Id="rId15" Type="http://schemas.openxmlformats.org/officeDocument/2006/relationships/customXml" Target="../ink/ink201.xml"/><Relationship Id="rId23" Type="http://schemas.openxmlformats.org/officeDocument/2006/relationships/customXml" Target="../ink/ink205.xml"/><Relationship Id="rId28" Type="http://schemas.openxmlformats.org/officeDocument/2006/relationships/image" Target="../media/image214.png"/><Relationship Id="rId36" Type="http://schemas.openxmlformats.org/officeDocument/2006/relationships/image" Target="../media/image218.png"/><Relationship Id="rId49" Type="http://schemas.openxmlformats.org/officeDocument/2006/relationships/customXml" Target="../ink/ink218.xml"/><Relationship Id="rId57" Type="http://schemas.openxmlformats.org/officeDocument/2006/relationships/customXml" Target="../ink/ink222.xml"/><Relationship Id="rId10" Type="http://schemas.openxmlformats.org/officeDocument/2006/relationships/image" Target="../media/image204.png"/><Relationship Id="rId31" Type="http://schemas.openxmlformats.org/officeDocument/2006/relationships/customXml" Target="../ink/ink209.xml"/><Relationship Id="rId44" Type="http://schemas.openxmlformats.org/officeDocument/2006/relationships/image" Target="../media/image222.png"/><Relationship Id="rId52" Type="http://schemas.openxmlformats.org/officeDocument/2006/relationships/image" Target="../media/image226.png"/><Relationship Id="rId60" Type="http://schemas.openxmlformats.org/officeDocument/2006/relationships/image" Target="../media/image230.png"/><Relationship Id="rId65" Type="http://schemas.openxmlformats.org/officeDocument/2006/relationships/customXml" Target="../ink/ink226.xml"/><Relationship Id="rId73" Type="http://schemas.openxmlformats.org/officeDocument/2006/relationships/customXml" Target="../ink/ink230.xml"/><Relationship Id="rId78" Type="http://schemas.openxmlformats.org/officeDocument/2006/relationships/image" Target="../media/image239.png"/><Relationship Id="rId81" Type="http://schemas.openxmlformats.org/officeDocument/2006/relationships/customXml" Target="../ink/ink233.xml"/><Relationship Id="rId86" Type="http://schemas.openxmlformats.org/officeDocument/2006/relationships/image" Target="../media/image244.png"/><Relationship Id="rId94" Type="http://schemas.openxmlformats.org/officeDocument/2006/relationships/image" Target="../media/image248.png"/><Relationship Id="rId99" Type="http://schemas.openxmlformats.org/officeDocument/2006/relationships/customXml" Target="../ink/ink242.xml"/><Relationship Id="rId4" Type="http://schemas.openxmlformats.org/officeDocument/2006/relationships/image" Target="../media/image200.png"/><Relationship Id="rId9" Type="http://schemas.openxmlformats.org/officeDocument/2006/relationships/image" Target="../media/image203.png"/><Relationship Id="rId13" Type="http://schemas.openxmlformats.org/officeDocument/2006/relationships/customXml" Target="../ink/ink200.xml"/><Relationship Id="rId18" Type="http://schemas.openxmlformats.org/officeDocument/2006/relationships/image" Target="../media/image209.png"/><Relationship Id="rId39" Type="http://schemas.openxmlformats.org/officeDocument/2006/relationships/customXml" Target="../ink/ink213.xml"/><Relationship Id="rId34" Type="http://schemas.openxmlformats.org/officeDocument/2006/relationships/image" Target="../media/image217.png"/><Relationship Id="rId50" Type="http://schemas.openxmlformats.org/officeDocument/2006/relationships/image" Target="../media/image225.png"/><Relationship Id="rId55" Type="http://schemas.openxmlformats.org/officeDocument/2006/relationships/customXml" Target="../ink/ink221.xml"/><Relationship Id="rId76" Type="http://schemas.openxmlformats.org/officeDocument/2006/relationships/image" Target="../media/image238.png"/><Relationship Id="rId97" Type="http://schemas.openxmlformats.org/officeDocument/2006/relationships/customXml" Target="../ink/ink241.xml"/><Relationship Id="rId7" Type="http://schemas.openxmlformats.org/officeDocument/2006/relationships/customXml" Target="../ink/ink199.xml"/><Relationship Id="rId71" Type="http://schemas.openxmlformats.org/officeDocument/2006/relationships/customXml" Target="../ink/ink229.xml"/><Relationship Id="rId92" Type="http://schemas.openxmlformats.org/officeDocument/2006/relationships/image" Target="../media/image247.png"/><Relationship Id="rId2" Type="http://schemas.openxmlformats.org/officeDocument/2006/relationships/image" Target="../media/image199.png"/><Relationship Id="rId29" Type="http://schemas.openxmlformats.org/officeDocument/2006/relationships/customXml" Target="../ink/ink208.xml"/><Relationship Id="rId24" Type="http://schemas.openxmlformats.org/officeDocument/2006/relationships/image" Target="../media/image212.png"/><Relationship Id="rId40" Type="http://schemas.openxmlformats.org/officeDocument/2006/relationships/image" Target="../media/image220.png"/><Relationship Id="rId45" Type="http://schemas.openxmlformats.org/officeDocument/2006/relationships/customXml" Target="../ink/ink216.xml"/><Relationship Id="rId66" Type="http://schemas.openxmlformats.org/officeDocument/2006/relationships/image" Target="../media/image233.png"/><Relationship Id="rId87" Type="http://schemas.openxmlformats.org/officeDocument/2006/relationships/customXml" Target="../ink/ink236.xml"/><Relationship Id="rId61" Type="http://schemas.openxmlformats.org/officeDocument/2006/relationships/customXml" Target="../ink/ink224.xml"/><Relationship Id="rId82" Type="http://schemas.openxmlformats.org/officeDocument/2006/relationships/image" Target="../media/image242.png"/><Relationship Id="rId19" Type="http://schemas.openxmlformats.org/officeDocument/2006/relationships/customXml" Target="../ink/ink203.xml"/><Relationship Id="rId14" Type="http://schemas.openxmlformats.org/officeDocument/2006/relationships/image" Target="../media/image207.png"/><Relationship Id="rId30" Type="http://schemas.openxmlformats.org/officeDocument/2006/relationships/image" Target="../media/image215.png"/><Relationship Id="rId35" Type="http://schemas.openxmlformats.org/officeDocument/2006/relationships/customXml" Target="../ink/ink211.xml"/><Relationship Id="rId56" Type="http://schemas.openxmlformats.org/officeDocument/2006/relationships/image" Target="../media/image228.png"/><Relationship Id="rId77" Type="http://schemas.openxmlformats.org/officeDocument/2006/relationships/customXml" Target="../ink/ink232.xml"/><Relationship Id="rId100" Type="http://schemas.openxmlformats.org/officeDocument/2006/relationships/image" Target="../media/image251.png"/><Relationship Id="rId8" Type="http://schemas.openxmlformats.org/officeDocument/2006/relationships/image" Target="../media/image202.png"/><Relationship Id="rId51" Type="http://schemas.openxmlformats.org/officeDocument/2006/relationships/customXml" Target="../ink/ink219.xml"/><Relationship Id="rId72" Type="http://schemas.openxmlformats.org/officeDocument/2006/relationships/image" Target="../media/image236.png"/><Relationship Id="rId93" Type="http://schemas.openxmlformats.org/officeDocument/2006/relationships/customXml" Target="../ink/ink239.xml"/><Relationship Id="rId98" Type="http://schemas.openxmlformats.org/officeDocument/2006/relationships/image" Target="../media/image250.png"/></Relationships>
</file>

<file path=xl/drawings/_rels/drawing4.xml.rels><?xml version="1.0" encoding="UTF-8" standalone="yes"?>
<Relationships xmlns="http://schemas.openxmlformats.org/package/2006/relationships"><Relationship Id="rId13" Type="http://schemas.openxmlformats.org/officeDocument/2006/relationships/customXml" Target="../ink/ink249.xml"/><Relationship Id="rId18" Type="http://schemas.openxmlformats.org/officeDocument/2006/relationships/image" Target="../media/image260.png"/><Relationship Id="rId26" Type="http://schemas.openxmlformats.org/officeDocument/2006/relationships/image" Target="../media/image264.png"/><Relationship Id="rId39" Type="http://schemas.openxmlformats.org/officeDocument/2006/relationships/customXml" Target="../ink/ink262.xml"/><Relationship Id="rId21" Type="http://schemas.openxmlformats.org/officeDocument/2006/relationships/customXml" Target="../ink/ink253.xml"/><Relationship Id="rId34" Type="http://schemas.openxmlformats.org/officeDocument/2006/relationships/image" Target="../media/image268.png"/><Relationship Id="rId42" Type="http://schemas.openxmlformats.org/officeDocument/2006/relationships/image" Target="../media/image272.png"/><Relationship Id="rId47" Type="http://schemas.openxmlformats.org/officeDocument/2006/relationships/customXml" Target="../ink/ink266.xml"/><Relationship Id="rId50" Type="http://schemas.openxmlformats.org/officeDocument/2006/relationships/image" Target="../media/image276.png"/><Relationship Id="rId55" Type="http://schemas.openxmlformats.org/officeDocument/2006/relationships/customXml" Target="../ink/ink270.xml"/><Relationship Id="rId7" Type="http://schemas.openxmlformats.org/officeDocument/2006/relationships/customXml" Target="../ink/ink246.xml"/><Relationship Id="rId2" Type="http://schemas.openxmlformats.org/officeDocument/2006/relationships/image" Target="../media/image252.png"/><Relationship Id="rId16" Type="http://schemas.openxmlformats.org/officeDocument/2006/relationships/image" Target="../media/image259.png"/><Relationship Id="rId29" Type="http://schemas.openxmlformats.org/officeDocument/2006/relationships/customXml" Target="../ink/ink257.xml"/><Relationship Id="rId11" Type="http://schemas.openxmlformats.org/officeDocument/2006/relationships/customXml" Target="../ink/ink248.xml"/><Relationship Id="rId24" Type="http://schemas.openxmlformats.org/officeDocument/2006/relationships/image" Target="../media/image263.png"/><Relationship Id="rId32" Type="http://schemas.openxmlformats.org/officeDocument/2006/relationships/image" Target="../media/image267.png"/><Relationship Id="rId37" Type="http://schemas.openxmlformats.org/officeDocument/2006/relationships/customXml" Target="../ink/ink261.xml"/><Relationship Id="rId40" Type="http://schemas.openxmlformats.org/officeDocument/2006/relationships/image" Target="../media/image271.png"/><Relationship Id="rId45" Type="http://schemas.openxmlformats.org/officeDocument/2006/relationships/customXml" Target="../ink/ink265.xml"/><Relationship Id="rId53" Type="http://schemas.openxmlformats.org/officeDocument/2006/relationships/customXml" Target="../ink/ink269.xml"/><Relationship Id="rId5" Type="http://schemas.openxmlformats.org/officeDocument/2006/relationships/customXml" Target="../ink/ink245.xml"/><Relationship Id="rId10" Type="http://schemas.openxmlformats.org/officeDocument/2006/relationships/image" Target="../media/image256.png"/><Relationship Id="rId19" Type="http://schemas.openxmlformats.org/officeDocument/2006/relationships/customXml" Target="../ink/ink252.xml"/><Relationship Id="rId31" Type="http://schemas.openxmlformats.org/officeDocument/2006/relationships/customXml" Target="../ink/ink258.xml"/><Relationship Id="rId44" Type="http://schemas.openxmlformats.org/officeDocument/2006/relationships/image" Target="../media/image273.png"/><Relationship Id="rId52" Type="http://schemas.openxmlformats.org/officeDocument/2006/relationships/image" Target="../media/image277.png"/><Relationship Id="rId4" Type="http://schemas.openxmlformats.org/officeDocument/2006/relationships/image" Target="../media/image253.png"/><Relationship Id="rId9" Type="http://schemas.openxmlformats.org/officeDocument/2006/relationships/customXml" Target="../ink/ink247.xml"/><Relationship Id="rId14" Type="http://schemas.openxmlformats.org/officeDocument/2006/relationships/image" Target="../media/image258.png"/><Relationship Id="rId22" Type="http://schemas.openxmlformats.org/officeDocument/2006/relationships/image" Target="../media/image262.png"/><Relationship Id="rId27" Type="http://schemas.openxmlformats.org/officeDocument/2006/relationships/customXml" Target="../ink/ink256.xml"/><Relationship Id="rId30" Type="http://schemas.openxmlformats.org/officeDocument/2006/relationships/image" Target="../media/image266.png"/><Relationship Id="rId35" Type="http://schemas.openxmlformats.org/officeDocument/2006/relationships/customXml" Target="../ink/ink260.xml"/><Relationship Id="rId43" Type="http://schemas.openxmlformats.org/officeDocument/2006/relationships/customXml" Target="../ink/ink264.xml"/><Relationship Id="rId48" Type="http://schemas.openxmlformats.org/officeDocument/2006/relationships/image" Target="../media/image275.png"/><Relationship Id="rId56" Type="http://schemas.openxmlformats.org/officeDocument/2006/relationships/image" Target="../media/image279.png"/><Relationship Id="rId8" Type="http://schemas.openxmlformats.org/officeDocument/2006/relationships/image" Target="../media/image255.png"/><Relationship Id="rId51" Type="http://schemas.openxmlformats.org/officeDocument/2006/relationships/customXml" Target="../ink/ink268.xml"/><Relationship Id="rId3" Type="http://schemas.openxmlformats.org/officeDocument/2006/relationships/customXml" Target="../ink/ink244.xml"/><Relationship Id="rId12" Type="http://schemas.openxmlformats.org/officeDocument/2006/relationships/image" Target="../media/image257.png"/><Relationship Id="rId17" Type="http://schemas.openxmlformats.org/officeDocument/2006/relationships/customXml" Target="../ink/ink251.xml"/><Relationship Id="rId25" Type="http://schemas.openxmlformats.org/officeDocument/2006/relationships/customXml" Target="../ink/ink255.xml"/><Relationship Id="rId33" Type="http://schemas.openxmlformats.org/officeDocument/2006/relationships/customXml" Target="../ink/ink259.xml"/><Relationship Id="rId38" Type="http://schemas.openxmlformats.org/officeDocument/2006/relationships/image" Target="../media/image270.png"/><Relationship Id="rId46" Type="http://schemas.openxmlformats.org/officeDocument/2006/relationships/image" Target="../media/image274.png"/><Relationship Id="rId20" Type="http://schemas.openxmlformats.org/officeDocument/2006/relationships/image" Target="../media/image261.png"/><Relationship Id="rId41" Type="http://schemas.openxmlformats.org/officeDocument/2006/relationships/customXml" Target="../ink/ink263.xml"/><Relationship Id="rId54" Type="http://schemas.openxmlformats.org/officeDocument/2006/relationships/image" Target="../media/image278.png"/><Relationship Id="rId1" Type="http://schemas.openxmlformats.org/officeDocument/2006/relationships/customXml" Target="../ink/ink243.xml"/><Relationship Id="rId6" Type="http://schemas.openxmlformats.org/officeDocument/2006/relationships/image" Target="../media/image254.png"/><Relationship Id="rId15" Type="http://schemas.openxmlformats.org/officeDocument/2006/relationships/customXml" Target="../ink/ink250.xml"/><Relationship Id="rId23" Type="http://schemas.openxmlformats.org/officeDocument/2006/relationships/customXml" Target="../ink/ink254.xml"/><Relationship Id="rId28" Type="http://schemas.openxmlformats.org/officeDocument/2006/relationships/image" Target="../media/image265.png"/><Relationship Id="rId36" Type="http://schemas.openxmlformats.org/officeDocument/2006/relationships/image" Target="../media/image269.png"/><Relationship Id="rId49" Type="http://schemas.openxmlformats.org/officeDocument/2006/relationships/customXml" Target="../ink/ink267.xml"/></Relationships>
</file>

<file path=xl/drawings/_rels/drawing5.xml.rels><?xml version="1.0" encoding="UTF-8" standalone="yes"?>
<Relationships xmlns="http://schemas.openxmlformats.org/package/2006/relationships"><Relationship Id="rId26" Type="http://schemas.openxmlformats.org/officeDocument/2006/relationships/image" Target="../media/image292.png"/><Relationship Id="rId21" Type="http://schemas.openxmlformats.org/officeDocument/2006/relationships/customXml" Target="../ink/ink281.xml"/><Relationship Id="rId34" Type="http://schemas.openxmlformats.org/officeDocument/2006/relationships/customXml" Target="../ink/ink287.xml"/><Relationship Id="rId42" Type="http://schemas.openxmlformats.org/officeDocument/2006/relationships/image" Target="../media/image301.png"/><Relationship Id="rId47" Type="http://schemas.openxmlformats.org/officeDocument/2006/relationships/customXml" Target="../ink/ink293.xml"/><Relationship Id="rId50" Type="http://schemas.openxmlformats.org/officeDocument/2006/relationships/image" Target="../media/image305.png"/><Relationship Id="rId55" Type="http://schemas.openxmlformats.org/officeDocument/2006/relationships/customXml" Target="../ink/ink297.xml"/><Relationship Id="rId63" Type="http://schemas.openxmlformats.org/officeDocument/2006/relationships/customXml" Target="../ink/ink301.xml"/><Relationship Id="rId68" Type="http://schemas.openxmlformats.org/officeDocument/2006/relationships/image" Target="../media/image314.png"/><Relationship Id="rId7" Type="http://schemas.openxmlformats.org/officeDocument/2006/relationships/customXml" Target="../ink/ink274.xml"/><Relationship Id="rId2" Type="http://schemas.openxmlformats.org/officeDocument/2006/relationships/image" Target="../media/image280.png"/><Relationship Id="rId16" Type="http://schemas.openxmlformats.org/officeDocument/2006/relationships/image" Target="../media/image287.png"/><Relationship Id="rId29" Type="http://schemas.openxmlformats.org/officeDocument/2006/relationships/customXml" Target="../ink/ink285.xml"/><Relationship Id="rId11" Type="http://schemas.openxmlformats.org/officeDocument/2006/relationships/customXml" Target="../ink/ink276.xml"/><Relationship Id="rId24" Type="http://schemas.openxmlformats.org/officeDocument/2006/relationships/image" Target="../media/image291.png"/><Relationship Id="rId32" Type="http://schemas.openxmlformats.org/officeDocument/2006/relationships/customXml" Target="../ink/ink286.xml"/><Relationship Id="rId37" Type="http://schemas.openxmlformats.org/officeDocument/2006/relationships/image" Target="../media/image298.png"/><Relationship Id="rId40" Type="http://schemas.openxmlformats.org/officeDocument/2006/relationships/image" Target="../media/image300.png"/><Relationship Id="rId45" Type="http://schemas.openxmlformats.org/officeDocument/2006/relationships/customXml" Target="../ink/ink292.xml"/><Relationship Id="rId53" Type="http://schemas.openxmlformats.org/officeDocument/2006/relationships/customXml" Target="../ink/ink296.xml"/><Relationship Id="rId58" Type="http://schemas.openxmlformats.org/officeDocument/2006/relationships/image" Target="../media/image309.png"/><Relationship Id="rId66" Type="http://schemas.openxmlformats.org/officeDocument/2006/relationships/image" Target="../media/image313.png"/><Relationship Id="rId5" Type="http://schemas.openxmlformats.org/officeDocument/2006/relationships/customXml" Target="../ink/ink273.xml"/><Relationship Id="rId61" Type="http://schemas.openxmlformats.org/officeDocument/2006/relationships/customXml" Target="../ink/ink300.xml"/><Relationship Id="rId19" Type="http://schemas.openxmlformats.org/officeDocument/2006/relationships/customXml" Target="../ink/ink280.xml"/><Relationship Id="rId14" Type="http://schemas.openxmlformats.org/officeDocument/2006/relationships/image" Target="../media/image286.png"/><Relationship Id="rId22" Type="http://schemas.openxmlformats.org/officeDocument/2006/relationships/image" Target="../media/image290.png"/><Relationship Id="rId27" Type="http://schemas.openxmlformats.org/officeDocument/2006/relationships/customXml" Target="../ink/ink284.xml"/><Relationship Id="rId30" Type="http://schemas.openxmlformats.org/officeDocument/2006/relationships/image" Target="../media/image294.png"/><Relationship Id="rId35" Type="http://schemas.openxmlformats.org/officeDocument/2006/relationships/image" Target="../media/image297.png"/><Relationship Id="rId43" Type="http://schemas.openxmlformats.org/officeDocument/2006/relationships/customXml" Target="../ink/ink291.xml"/><Relationship Id="rId48" Type="http://schemas.openxmlformats.org/officeDocument/2006/relationships/image" Target="../media/image304.png"/><Relationship Id="rId56" Type="http://schemas.openxmlformats.org/officeDocument/2006/relationships/image" Target="../media/image308.png"/><Relationship Id="rId64" Type="http://schemas.openxmlformats.org/officeDocument/2006/relationships/image" Target="../media/image312.png"/><Relationship Id="rId8" Type="http://schemas.openxmlformats.org/officeDocument/2006/relationships/image" Target="../media/image283.png"/><Relationship Id="rId51" Type="http://schemas.openxmlformats.org/officeDocument/2006/relationships/customXml" Target="../ink/ink295.xml"/><Relationship Id="rId3" Type="http://schemas.openxmlformats.org/officeDocument/2006/relationships/customXml" Target="../ink/ink272.xml"/><Relationship Id="rId12" Type="http://schemas.openxmlformats.org/officeDocument/2006/relationships/image" Target="../media/image285.png"/><Relationship Id="rId17" Type="http://schemas.openxmlformats.org/officeDocument/2006/relationships/customXml" Target="../ink/ink279.xml"/><Relationship Id="rId25" Type="http://schemas.openxmlformats.org/officeDocument/2006/relationships/customXml" Target="../ink/ink283.xml"/><Relationship Id="rId33" Type="http://schemas.openxmlformats.org/officeDocument/2006/relationships/image" Target="../media/image296.png"/><Relationship Id="rId38" Type="http://schemas.openxmlformats.org/officeDocument/2006/relationships/customXml" Target="../ink/ink289.xml"/><Relationship Id="rId46" Type="http://schemas.openxmlformats.org/officeDocument/2006/relationships/image" Target="../media/image303.png"/><Relationship Id="rId59" Type="http://schemas.openxmlformats.org/officeDocument/2006/relationships/customXml" Target="../ink/ink299.xml"/><Relationship Id="rId67" Type="http://schemas.openxmlformats.org/officeDocument/2006/relationships/customXml" Target="../ink/ink303.xml"/><Relationship Id="rId20" Type="http://schemas.openxmlformats.org/officeDocument/2006/relationships/image" Target="../media/image289.png"/><Relationship Id="rId41" Type="http://schemas.openxmlformats.org/officeDocument/2006/relationships/customXml" Target="../ink/ink290.xml"/><Relationship Id="rId54" Type="http://schemas.openxmlformats.org/officeDocument/2006/relationships/image" Target="../media/image307.png"/><Relationship Id="rId62" Type="http://schemas.openxmlformats.org/officeDocument/2006/relationships/image" Target="../media/image311.png"/><Relationship Id="rId1" Type="http://schemas.openxmlformats.org/officeDocument/2006/relationships/customXml" Target="../ink/ink271.xml"/><Relationship Id="rId6" Type="http://schemas.openxmlformats.org/officeDocument/2006/relationships/image" Target="../media/image282.png"/><Relationship Id="rId15" Type="http://schemas.openxmlformats.org/officeDocument/2006/relationships/customXml" Target="../ink/ink278.xml"/><Relationship Id="rId23" Type="http://schemas.openxmlformats.org/officeDocument/2006/relationships/customXml" Target="../ink/ink282.xml"/><Relationship Id="rId28" Type="http://schemas.openxmlformats.org/officeDocument/2006/relationships/image" Target="../media/image293.png"/><Relationship Id="rId36" Type="http://schemas.openxmlformats.org/officeDocument/2006/relationships/customXml" Target="../ink/ink288.xml"/><Relationship Id="rId49" Type="http://schemas.openxmlformats.org/officeDocument/2006/relationships/customXml" Target="../ink/ink294.xml"/><Relationship Id="rId57" Type="http://schemas.openxmlformats.org/officeDocument/2006/relationships/customXml" Target="../ink/ink298.xml"/><Relationship Id="rId10" Type="http://schemas.openxmlformats.org/officeDocument/2006/relationships/image" Target="../media/image284.png"/><Relationship Id="rId31" Type="http://schemas.openxmlformats.org/officeDocument/2006/relationships/image" Target="../media/image295.png"/><Relationship Id="rId44" Type="http://schemas.openxmlformats.org/officeDocument/2006/relationships/image" Target="../media/image302.png"/><Relationship Id="rId52" Type="http://schemas.openxmlformats.org/officeDocument/2006/relationships/image" Target="../media/image306.png"/><Relationship Id="rId60" Type="http://schemas.openxmlformats.org/officeDocument/2006/relationships/image" Target="../media/image310.png"/><Relationship Id="rId65" Type="http://schemas.openxmlformats.org/officeDocument/2006/relationships/customXml" Target="../ink/ink302.xml"/><Relationship Id="rId4" Type="http://schemas.openxmlformats.org/officeDocument/2006/relationships/image" Target="../media/image281.png"/><Relationship Id="rId9" Type="http://schemas.openxmlformats.org/officeDocument/2006/relationships/customXml" Target="../ink/ink275.xml"/><Relationship Id="rId13" Type="http://schemas.openxmlformats.org/officeDocument/2006/relationships/customXml" Target="../ink/ink277.xml"/><Relationship Id="rId18" Type="http://schemas.openxmlformats.org/officeDocument/2006/relationships/image" Target="../media/image288.png"/><Relationship Id="rId39" Type="http://schemas.openxmlformats.org/officeDocument/2006/relationships/image" Target="../media/image29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6.png"/><Relationship Id="rId2" Type="http://schemas.openxmlformats.org/officeDocument/2006/relationships/image" Target="../media/image315.png"/><Relationship Id="rId1" Type="http://schemas.openxmlformats.org/officeDocument/2006/relationships/customXml" Target="../ink/ink304.xml"/><Relationship Id="rId5" Type="http://schemas.openxmlformats.org/officeDocument/2006/relationships/image" Target="../media/image317.png"/><Relationship Id="rId4" Type="http://schemas.openxmlformats.org/officeDocument/2006/relationships/customXml" Target="../ink/ink305.xml"/></Relationships>
</file>

<file path=xl/drawings/_rels/drawing7.xml.rels><?xml version="1.0" encoding="UTF-8" standalone="yes"?>
<Relationships xmlns="http://schemas.openxmlformats.org/package/2006/relationships"><Relationship Id="rId8" Type="http://schemas.openxmlformats.org/officeDocument/2006/relationships/image" Target="../media/image322.png"/><Relationship Id="rId3" Type="http://schemas.openxmlformats.org/officeDocument/2006/relationships/customXml" Target="../ink/ink307.xml"/><Relationship Id="rId7" Type="http://schemas.openxmlformats.org/officeDocument/2006/relationships/image" Target="../media/image321.png"/><Relationship Id="rId2" Type="http://schemas.openxmlformats.org/officeDocument/2006/relationships/image" Target="../media/image318.png"/><Relationship Id="rId1" Type="http://schemas.openxmlformats.org/officeDocument/2006/relationships/customXml" Target="../ink/ink306.xml"/><Relationship Id="rId6" Type="http://schemas.openxmlformats.org/officeDocument/2006/relationships/image" Target="../media/image320.png"/><Relationship Id="rId5" Type="http://schemas.openxmlformats.org/officeDocument/2006/relationships/customXml" Target="../ink/ink308.xml"/><Relationship Id="rId4" Type="http://schemas.openxmlformats.org/officeDocument/2006/relationships/image" Target="../media/image319.png"/><Relationship Id="rId9" Type="http://schemas.openxmlformats.org/officeDocument/2006/relationships/image" Target="../media/image323.png"/></Relationships>
</file>

<file path=xl/drawings/_rels/drawing8.xml.rels><?xml version="1.0" encoding="UTF-8" standalone="yes"?>
<Relationships xmlns="http://schemas.openxmlformats.org/package/2006/relationships"><Relationship Id="rId13" Type="http://schemas.openxmlformats.org/officeDocument/2006/relationships/customXml" Target="../ink/ink315.xml"/><Relationship Id="rId18" Type="http://schemas.openxmlformats.org/officeDocument/2006/relationships/image" Target="../media/image332.png"/><Relationship Id="rId26" Type="http://schemas.openxmlformats.org/officeDocument/2006/relationships/image" Target="../media/image336.png"/><Relationship Id="rId39" Type="http://schemas.openxmlformats.org/officeDocument/2006/relationships/customXml" Target="../ink/ink328.xml"/><Relationship Id="rId21" Type="http://schemas.openxmlformats.org/officeDocument/2006/relationships/customXml" Target="../ink/ink319.xml"/><Relationship Id="rId34" Type="http://schemas.openxmlformats.org/officeDocument/2006/relationships/image" Target="../media/image340.png"/><Relationship Id="rId42" Type="http://schemas.openxmlformats.org/officeDocument/2006/relationships/image" Target="../media/image344.png"/><Relationship Id="rId47" Type="http://schemas.openxmlformats.org/officeDocument/2006/relationships/image" Target="../media/image347.png"/><Relationship Id="rId7" Type="http://schemas.openxmlformats.org/officeDocument/2006/relationships/customXml" Target="../ink/ink312.xml"/><Relationship Id="rId2" Type="http://schemas.openxmlformats.org/officeDocument/2006/relationships/image" Target="../media/image324.png"/><Relationship Id="rId16" Type="http://schemas.openxmlformats.org/officeDocument/2006/relationships/image" Target="../media/image331.png"/><Relationship Id="rId29" Type="http://schemas.openxmlformats.org/officeDocument/2006/relationships/customXml" Target="../ink/ink323.xml"/><Relationship Id="rId1" Type="http://schemas.openxmlformats.org/officeDocument/2006/relationships/customXml" Target="../ink/ink309.xml"/><Relationship Id="rId6" Type="http://schemas.openxmlformats.org/officeDocument/2006/relationships/image" Target="../media/image326.png"/><Relationship Id="rId11" Type="http://schemas.openxmlformats.org/officeDocument/2006/relationships/customXml" Target="../ink/ink314.xml"/><Relationship Id="rId24" Type="http://schemas.openxmlformats.org/officeDocument/2006/relationships/image" Target="../media/image335.png"/><Relationship Id="rId32" Type="http://schemas.openxmlformats.org/officeDocument/2006/relationships/image" Target="../media/image339.png"/><Relationship Id="rId37" Type="http://schemas.openxmlformats.org/officeDocument/2006/relationships/customXml" Target="../ink/ink327.xml"/><Relationship Id="rId40" Type="http://schemas.openxmlformats.org/officeDocument/2006/relationships/image" Target="../media/image343.png"/><Relationship Id="rId45" Type="http://schemas.openxmlformats.org/officeDocument/2006/relationships/customXml" Target="../ink/ink331.xml"/><Relationship Id="rId5" Type="http://schemas.openxmlformats.org/officeDocument/2006/relationships/customXml" Target="../ink/ink311.xml"/><Relationship Id="rId15" Type="http://schemas.openxmlformats.org/officeDocument/2006/relationships/customXml" Target="../ink/ink316.xml"/><Relationship Id="rId23" Type="http://schemas.openxmlformats.org/officeDocument/2006/relationships/customXml" Target="../ink/ink320.xml"/><Relationship Id="rId28" Type="http://schemas.openxmlformats.org/officeDocument/2006/relationships/image" Target="../media/image337.png"/><Relationship Id="rId36" Type="http://schemas.openxmlformats.org/officeDocument/2006/relationships/image" Target="../media/image341.png"/><Relationship Id="rId10" Type="http://schemas.openxmlformats.org/officeDocument/2006/relationships/image" Target="../media/image328.png"/><Relationship Id="rId19" Type="http://schemas.openxmlformats.org/officeDocument/2006/relationships/customXml" Target="../ink/ink318.xml"/><Relationship Id="rId31" Type="http://schemas.openxmlformats.org/officeDocument/2006/relationships/customXml" Target="../ink/ink324.xml"/><Relationship Id="rId44" Type="http://schemas.openxmlformats.org/officeDocument/2006/relationships/image" Target="../media/image345.png"/><Relationship Id="rId4" Type="http://schemas.openxmlformats.org/officeDocument/2006/relationships/image" Target="../media/image325.png"/><Relationship Id="rId9" Type="http://schemas.openxmlformats.org/officeDocument/2006/relationships/customXml" Target="../ink/ink313.xml"/><Relationship Id="rId14" Type="http://schemas.openxmlformats.org/officeDocument/2006/relationships/image" Target="../media/image330.png"/><Relationship Id="rId22" Type="http://schemas.openxmlformats.org/officeDocument/2006/relationships/image" Target="../media/image334.png"/><Relationship Id="rId27" Type="http://schemas.openxmlformats.org/officeDocument/2006/relationships/customXml" Target="../ink/ink322.xml"/><Relationship Id="rId30" Type="http://schemas.openxmlformats.org/officeDocument/2006/relationships/image" Target="../media/image338.png"/><Relationship Id="rId35" Type="http://schemas.openxmlformats.org/officeDocument/2006/relationships/customXml" Target="../ink/ink326.xml"/><Relationship Id="rId43" Type="http://schemas.openxmlformats.org/officeDocument/2006/relationships/customXml" Target="../ink/ink330.xml"/><Relationship Id="rId48" Type="http://schemas.openxmlformats.org/officeDocument/2006/relationships/image" Target="../media/image348.png"/><Relationship Id="rId8" Type="http://schemas.openxmlformats.org/officeDocument/2006/relationships/image" Target="../media/image327.png"/><Relationship Id="rId3" Type="http://schemas.openxmlformats.org/officeDocument/2006/relationships/customXml" Target="../ink/ink310.xml"/><Relationship Id="rId12" Type="http://schemas.openxmlformats.org/officeDocument/2006/relationships/image" Target="../media/image329.png"/><Relationship Id="rId17" Type="http://schemas.openxmlformats.org/officeDocument/2006/relationships/customXml" Target="../ink/ink317.xml"/><Relationship Id="rId25" Type="http://schemas.openxmlformats.org/officeDocument/2006/relationships/customXml" Target="../ink/ink321.xml"/><Relationship Id="rId33" Type="http://schemas.openxmlformats.org/officeDocument/2006/relationships/customXml" Target="../ink/ink325.xml"/><Relationship Id="rId38" Type="http://schemas.openxmlformats.org/officeDocument/2006/relationships/image" Target="../media/image342.png"/><Relationship Id="rId46" Type="http://schemas.openxmlformats.org/officeDocument/2006/relationships/image" Target="../media/image346.png"/><Relationship Id="rId20" Type="http://schemas.openxmlformats.org/officeDocument/2006/relationships/image" Target="../media/image333.png"/><Relationship Id="rId41" Type="http://schemas.openxmlformats.org/officeDocument/2006/relationships/customXml" Target="../ink/ink329.xml"/></Relationships>
</file>

<file path=xl/drawings/_rels/drawing9.xml.rels><?xml version="1.0" encoding="UTF-8" standalone="yes"?>
<Relationships xmlns="http://schemas.openxmlformats.org/package/2006/relationships"><Relationship Id="rId13" Type="http://schemas.openxmlformats.org/officeDocument/2006/relationships/customXml" Target="../ink/ink338.xml"/><Relationship Id="rId18" Type="http://schemas.openxmlformats.org/officeDocument/2006/relationships/image" Target="../media/image357.png"/><Relationship Id="rId26" Type="http://schemas.openxmlformats.org/officeDocument/2006/relationships/image" Target="../media/image361.png"/><Relationship Id="rId39" Type="http://schemas.openxmlformats.org/officeDocument/2006/relationships/customXml" Target="../ink/ink351.xml"/><Relationship Id="rId21" Type="http://schemas.openxmlformats.org/officeDocument/2006/relationships/customXml" Target="../ink/ink342.xml"/><Relationship Id="rId34" Type="http://schemas.openxmlformats.org/officeDocument/2006/relationships/image" Target="../media/image365.png"/><Relationship Id="rId42" Type="http://schemas.openxmlformats.org/officeDocument/2006/relationships/image" Target="../media/image369.png"/><Relationship Id="rId47" Type="http://schemas.openxmlformats.org/officeDocument/2006/relationships/customXml" Target="../ink/ink355.xml"/><Relationship Id="rId50" Type="http://schemas.openxmlformats.org/officeDocument/2006/relationships/image" Target="../media/image373.png"/><Relationship Id="rId7" Type="http://schemas.openxmlformats.org/officeDocument/2006/relationships/customXml" Target="../ink/ink335.xml"/><Relationship Id="rId2" Type="http://schemas.openxmlformats.org/officeDocument/2006/relationships/image" Target="../media/image349.png"/><Relationship Id="rId16" Type="http://schemas.openxmlformats.org/officeDocument/2006/relationships/image" Target="../media/image356.png"/><Relationship Id="rId29" Type="http://schemas.openxmlformats.org/officeDocument/2006/relationships/customXml" Target="../ink/ink346.xml"/><Relationship Id="rId11" Type="http://schemas.openxmlformats.org/officeDocument/2006/relationships/customXml" Target="../ink/ink337.xml"/><Relationship Id="rId24" Type="http://schemas.openxmlformats.org/officeDocument/2006/relationships/image" Target="../media/image360.png"/><Relationship Id="rId32" Type="http://schemas.openxmlformats.org/officeDocument/2006/relationships/image" Target="../media/image364.png"/><Relationship Id="rId37" Type="http://schemas.openxmlformats.org/officeDocument/2006/relationships/customXml" Target="../ink/ink350.xml"/><Relationship Id="rId40" Type="http://schemas.openxmlformats.org/officeDocument/2006/relationships/image" Target="../media/image368.png"/><Relationship Id="rId45" Type="http://schemas.openxmlformats.org/officeDocument/2006/relationships/customXml" Target="../ink/ink354.xml"/><Relationship Id="rId5" Type="http://schemas.openxmlformats.org/officeDocument/2006/relationships/customXml" Target="../ink/ink334.xml"/><Relationship Id="rId15" Type="http://schemas.openxmlformats.org/officeDocument/2006/relationships/customXml" Target="../ink/ink339.xml"/><Relationship Id="rId23" Type="http://schemas.openxmlformats.org/officeDocument/2006/relationships/customXml" Target="../ink/ink343.xml"/><Relationship Id="rId28" Type="http://schemas.openxmlformats.org/officeDocument/2006/relationships/image" Target="../media/image362.png"/><Relationship Id="rId36" Type="http://schemas.openxmlformats.org/officeDocument/2006/relationships/image" Target="../media/image366.png"/><Relationship Id="rId49" Type="http://schemas.openxmlformats.org/officeDocument/2006/relationships/customXml" Target="../ink/ink356.xml"/><Relationship Id="rId10" Type="http://schemas.openxmlformats.org/officeDocument/2006/relationships/image" Target="../media/image353.png"/><Relationship Id="rId19" Type="http://schemas.openxmlformats.org/officeDocument/2006/relationships/customXml" Target="../ink/ink341.xml"/><Relationship Id="rId31" Type="http://schemas.openxmlformats.org/officeDocument/2006/relationships/customXml" Target="../ink/ink347.xml"/><Relationship Id="rId44" Type="http://schemas.openxmlformats.org/officeDocument/2006/relationships/image" Target="../media/image370.png"/><Relationship Id="rId4" Type="http://schemas.openxmlformats.org/officeDocument/2006/relationships/image" Target="../media/image350.png"/><Relationship Id="rId9" Type="http://schemas.openxmlformats.org/officeDocument/2006/relationships/customXml" Target="../ink/ink336.xml"/><Relationship Id="rId14" Type="http://schemas.openxmlformats.org/officeDocument/2006/relationships/image" Target="../media/image355.png"/><Relationship Id="rId22" Type="http://schemas.openxmlformats.org/officeDocument/2006/relationships/image" Target="../media/image359.png"/><Relationship Id="rId27" Type="http://schemas.openxmlformats.org/officeDocument/2006/relationships/customXml" Target="../ink/ink345.xml"/><Relationship Id="rId30" Type="http://schemas.openxmlformats.org/officeDocument/2006/relationships/image" Target="../media/image363.png"/><Relationship Id="rId35" Type="http://schemas.openxmlformats.org/officeDocument/2006/relationships/customXml" Target="../ink/ink349.xml"/><Relationship Id="rId43" Type="http://schemas.openxmlformats.org/officeDocument/2006/relationships/customXml" Target="../ink/ink353.xml"/><Relationship Id="rId48" Type="http://schemas.openxmlformats.org/officeDocument/2006/relationships/image" Target="../media/image372.png"/><Relationship Id="rId8" Type="http://schemas.openxmlformats.org/officeDocument/2006/relationships/image" Target="../media/image352.png"/><Relationship Id="rId3" Type="http://schemas.openxmlformats.org/officeDocument/2006/relationships/customXml" Target="../ink/ink333.xml"/><Relationship Id="rId12" Type="http://schemas.openxmlformats.org/officeDocument/2006/relationships/image" Target="../media/image354.png"/><Relationship Id="rId17" Type="http://schemas.openxmlformats.org/officeDocument/2006/relationships/customXml" Target="../ink/ink340.xml"/><Relationship Id="rId25" Type="http://schemas.openxmlformats.org/officeDocument/2006/relationships/customXml" Target="../ink/ink344.xml"/><Relationship Id="rId33" Type="http://schemas.openxmlformats.org/officeDocument/2006/relationships/customXml" Target="../ink/ink348.xml"/><Relationship Id="rId38" Type="http://schemas.openxmlformats.org/officeDocument/2006/relationships/image" Target="../media/image367.png"/><Relationship Id="rId46" Type="http://schemas.openxmlformats.org/officeDocument/2006/relationships/image" Target="../media/image371.png"/><Relationship Id="rId20" Type="http://schemas.openxmlformats.org/officeDocument/2006/relationships/image" Target="../media/image358.png"/><Relationship Id="rId41" Type="http://schemas.openxmlformats.org/officeDocument/2006/relationships/customXml" Target="../ink/ink352.xml"/><Relationship Id="rId1" Type="http://schemas.openxmlformats.org/officeDocument/2006/relationships/customXml" Target="../ink/ink332.xml"/><Relationship Id="rId6" Type="http://schemas.openxmlformats.org/officeDocument/2006/relationships/image" Target="../media/image351.png"/></Relationships>
</file>

<file path=xl/drawings/drawing1.xml><?xml version="1.0" encoding="utf-8"?>
<xdr:wsDr xmlns:xdr="http://schemas.openxmlformats.org/drawingml/2006/spreadsheetDrawing" xmlns:a="http://schemas.openxmlformats.org/drawingml/2006/main">
  <xdr:twoCellAnchor editAs="oneCell">
    <xdr:from>
      <xdr:col>3</xdr:col>
      <xdr:colOff>297059</xdr:colOff>
      <xdr:row>37</xdr:row>
      <xdr:rowOff>7449</xdr:rowOff>
    </xdr:from>
    <xdr:to>
      <xdr:col>5</xdr:col>
      <xdr:colOff>27138</xdr:colOff>
      <xdr:row>38</xdr:row>
      <xdr:rowOff>482</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0" name="Ink 19">
              <a:extLst>
                <a:ext uri="{FF2B5EF4-FFF2-40B4-BE49-F238E27FC236}">
                  <a16:creationId xmlns:a16="http://schemas.microsoft.com/office/drawing/2014/main" id="{2E6F6B3F-8BB9-628A-2921-BB1A9C5AFD2F}"/>
                </a:ext>
              </a:extLst>
            </xdr14:cNvPr>
            <xdr14:cNvContentPartPr/>
          </xdr14:nvContentPartPr>
          <xdr14:nvPr macro=""/>
          <xdr14:xfrm>
            <a:off x="1895400" y="6712120"/>
            <a:ext cx="1017000" cy="174240"/>
          </xdr14:xfrm>
        </xdr:contentPart>
      </mc:Choice>
      <mc:Fallback xmlns="">
        <xdr:pic>
          <xdr:nvPicPr>
            <xdr:cNvPr id="20" name="Ink 19">
              <a:extLst>
                <a:ext uri="{FF2B5EF4-FFF2-40B4-BE49-F238E27FC236}">
                  <a16:creationId xmlns:a16="http://schemas.microsoft.com/office/drawing/2014/main" id="{2E6F6B3F-8BB9-628A-2921-BB1A9C5AFD2F}"/>
                </a:ext>
              </a:extLst>
            </xdr:cNvPr>
            <xdr:cNvPicPr/>
          </xdr:nvPicPr>
          <xdr:blipFill>
            <a:blip xmlns:r="http://schemas.openxmlformats.org/officeDocument/2006/relationships" r:embed="rId2"/>
            <a:stretch>
              <a:fillRect/>
            </a:stretch>
          </xdr:blipFill>
          <xdr:spPr>
            <a:xfrm>
              <a:off x="1891080" y="6707800"/>
              <a:ext cx="1025640" cy="182880"/>
            </a:xfrm>
            <a:prstGeom prst="rect">
              <a:avLst/>
            </a:prstGeom>
          </xdr:spPr>
        </xdr:pic>
      </mc:Fallback>
    </mc:AlternateContent>
    <xdr:clientData/>
  </xdr:twoCellAnchor>
  <xdr:twoCellAnchor editAs="oneCell">
    <xdr:from>
      <xdr:col>2</xdr:col>
      <xdr:colOff>592260</xdr:colOff>
      <xdr:row>37</xdr:row>
      <xdr:rowOff>75407</xdr:rowOff>
    </xdr:from>
    <xdr:to>
      <xdr:col>2</xdr:col>
      <xdr:colOff>725040</xdr:colOff>
      <xdr:row>38</xdr:row>
      <xdr:rowOff>122</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1" name="Ink 20">
              <a:extLst>
                <a:ext uri="{FF2B5EF4-FFF2-40B4-BE49-F238E27FC236}">
                  <a16:creationId xmlns:a16="http://schemas.microsoft.com/office/drawing/2014/main" id="{CEA00340-2539-98EC-6512-5138424B9850}"/>
                </a:ext>
              </a:extLst>
            </xdr14:cNvPr>
            <xdr14:cNvContentPartPr/>
          </xdr14:nvContentPartPr>
          <xdr14:nvPr macro=""/>
          <xdr14:xfrm>
            <a:off x="1544760" y="6780078"/>
            <a:ext cx="127162" cy="101160"/>
          </xdr14:xfrm>
        </xdr:contentPart>
      </mc:Choice>
      <mc:Fallback xmlns="">
        <xdr:pic>
          <xdr:nvPicPr>
            <xdr:cNvPr id="21" name="Ink 20">
              <a:extLst>
                <a:ext uri="{FF2B5EF4-FFF2-40B4-BE49-F238E27FC236}">
                  <a16:creationId xmlns:a16="http://schemas.microsoft.com/office/drawing/2014/main" id="{CEA00340-2539-98EC-6512-5138424B9850}"/>
                </a:ext>
              </a:extLst>
            </xdr:cNvPr>
            <xdr:cNvPicPr/>
          </xdr:nvPicPr>
          <xdr:blipFill>
            <a:blip xmlns:r="http://schemas.openxmlformats.org/officeDocument/2006/relationships" r:embed="rId4"/>
            <a:stretch>
              <a:fillRect/>
            </a:stretch>
          </xdr:blipFill>
          <xdr:spPr>
            <a:xfrm>
              <a:off x="1540437" y="6775758"/>
              <a:ext cx="135808" cy="109800"/>
            </a:xfrm>
            <a:prstGeom prst="rect">
              <a:avLst/>
            </a:prstGeom>
          </xdr:spPr>
        </xdr:pic>
      </mc:Fallback>
    </mc:AlternateContent>
    <xdr:clientData/>
  </xdr:twoCellAnchor>
  <xdr:twoCellAnchor editAs="oneCell">
    <xdr:from>
      <xdr:col>1</xdr:col>
      <xdr:colOff>239461</xdr:colOff>
      <xdr:row>37</xdr:row>
      <xdr:rowOff>26807</xdr:rowOff>
    </xdr:from>
    <xdr:to>
      <xdr:col>2</xdr:col>
      <xdr:colOff>418184</xdr:colOff>
      <xdr:row>37</xdr:row>
      <xdr:rowOff>173769</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22" name="Ink 21">
              <a:extLst>
                <a:ext uri="{FF2B5EF4-FFF2-40B4-BE49-F238E27FC236}">
                  <a16:creationId xmlns:a16="http://schemas.microsoft.com/office/drawing/2014/main" id="{902D9598-325E-5787-0DD5-EC3AF313274C}"/>
                </a:ext>
              </a:extLst>
            </xdr14:cNvPr>
            <xdr14:cNvContentPartPr/>
          </xdr14:nvContentPartPr>
          <xdr14:nvPr macro=""/>
          <xdr14:xfrm>
            <a:off x="546120" y="6731478"/>
            <a:ext cx="819802" cy="146962"/>
          </xdr14:xfrm>
        </xdr:contentPart>
      </mc:Choice>
      <mc:Fallback xmlns="">
        <xdr:pic>
          <xdr:nvPicPr>
            <xdr:cNvPr id="22" name="Ink 21">
              <a:extLst>
                <a:ext uri="{FF2B5EF4-FFF2-40B4-BE49-F238E27FC236}">
                  <a16:creationId xmlns:a16="http://schemas.microsoft.com/office/drawing/2014/main" id="{902D9598-325E-5787-0DD5-EC3AF313274C}"/>
                </a:ext>
              </a:extLst>
            </xdr:cNvPr>
            <xdr:cNvPicPr/>
          </xdr:nvPicPr>
          <xdr:blipFill>
            <a:blip xmlns:r="http://schemas.openxmlformats.org/officeDocument/2006/relationships" r:embed="rId6"/>
            <a:stretch>
              <a:fillRect/>
            </a:stretch>
          </xdr:blipFill>
          <xdr:spPr>
            <a:xfrm>
              <a:off x="541800" y="6727156"/>
              <a:ext cx="828443" cy="155607"/>
            </a:xfrm>
            <a:prstGeom prst="rect">
              <a:avLst/>
            </a:prstGeom>
          </xdr:spPr>
        </xdr:pic>
      </mc:Fallback>
    </mc:AlternateContent>
    <xdr:clientData/>
  </xdr:twoCellAnchor>
  <xdr:twoCellAnchor editAs="oneCell">
    <xdr:from>
      <xdr:col>3</xdr:col>
      <xdr:colOff>277341</xdr:colOff>
      <xdr:row>40</xdr:row>
      <xdr:rowOff>67907</xdr:rowOff>
    </xdr:from>
    <xdr:to>
      <xdr:col>4</xdr:col>
      <xdr:colOff>210740</xdr:colOff>
      <xdr:row>41</xdr:row>
      <xdr:rowOff>29980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40" name="Ink 39">
              <a:extLst>
                <a:ext uri="{FF2B5EF4-FFF2-40B4-BE49-F238E27FC236}">
                  <a16:creationId xmlns:a16="http://schemas.microsoft.com/office/drawing/2014/main" id="{BE503B4D-376E-8B3E-152A-531DEEB2DCAF}"/>
                </a:ext>
              </a:extLst>
            </xdr14:cNvPr>
            <xdr14:cNvContentPartPr/>
          </xdr14:nvContentPartPr>
          <xdr14:nvPr macro=""/>
          <xdr14:xfrm>
            <a:off x="1875682" y="7316200"/>
            <a:ext cx="579240" cy="143280"/>
          </xdr14:xfrm>
        </xdr:contentPart>
      </mc:Choice>
      <mc:Fallback xmlns="">
        <xdr:pic>
          <xdr:nvPicPr>
            <xdr:cNvPr id="40" name="Ink 39">
              <a:extLst>
                <a:ext uri="{FF2B5EF4-FFF2-40B4-BE49-F238E27FC236}">
                  <a16:creationId xmlns:a16="http://schemas.microsoft.com/office/drawing/2014/main" id="{BE503B4D-376E-8B3E-152A-531DEEB2DCAF}"/>
                </a:ext>
              </a:extLst>
            </xdr:cNvPr>
            <xdr:cNvPicPr/>
          </xdr:nvPicPr>
          <xdr:blipFill>
            <a:blip xmlns:r="http://schemas.openxmlformats.org/officeDocument/2006/relationships" r:embed="rId8"/>
            <a:stretch>
              <a:fillRect/>
            </a:stretch>
          </xdr:blipFill>
          <xdr:spPr>
            <a:xfrm>
              <a:off x="1871362" y="7311880"/>
              <a:ext cx="587880" cy="151920"/>
            </a:xfrm>
            <a:prstGeom prst="rect">
              <a:avLst/>
            </a:prstGeom>
          </xdr:spPr>
        </xdr:pic>
      </mc:Fallback>
    </mc:AlternateContent>
    <xdr:clientData/>
  </xdr:twoCellAnchor>
  <xdr:twoCellAnchor editAs="oneCell">
    <xdr:from>
      <xdr:col>3</xdr:col>
      <xdr:colOff>296061</xdr:colOff>
      <xdr:row>38</xdr:row>
      <xdr:rowOff>74200</xdr:rowOff>
    </xdr:from>
    <xdr:to>
      <xdr:col>4</xdr:col>
      <xdr:colOff>257098</xdr:colOff>
      <xdr:row>39</xdr:row>
      <xdr:rowOff>179275</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41" name="Ink 40">
              <a:extLst>
                <a:ext uri="{FF2B5EF4-FFF2-40B4-BE49-F238E27FC236}">
                  <a16:creationId xmlns:a16="http://schemas.microsoft.com/office/drawing/2014/main" id="{4D1EC5B6-5085-C2B7-E17B-9D27B948EACF}"/>
                </a:ext>
              </a:extLst>
            </xdr14:cNvPr>
            <xdr14:cNvContentPartPr/>
          </xdr14:nvContentPartPr>
          <xdr14:nvPr macro=""/>
          <xdr14:xfrm>
            <a:off x="1894402" y="6960078"/>
            <a:ext cx="606878" cy="286282"/>
          </xdr14:xfrm>
        </xdr:contentPart>
      </mc:Choice>
      <mc:Fallback xmlns="">
        <xdr:pic>
          <xdr:nvPicPr>
            <xdr:cNvPr id="41" name="Ink 40">
              <a:extLst>
                <a:ext uri="{FF2B5EF4-FFF2-40B4-BE49-F238E27FC236}">
                  <a16:creationId xmlns:a16="http://schemas.microsoft.com/office/drawing/2014/main" id="{4D1EC5B6-5085-C2B7-E17B-9D27B948EACF}"/>
                </a:ext>
              </a:extLst>
            </xdr:cNvPr>
            <xdr:cNvPicPr/>
          </xdr:nvPicPr>
          <xdr:blipFill>
            <a:blip xmlns:r="http://schemas.openxmlformats.org/officeDocument/2006/relationships" r:embed="rId10"/>
            <a:stretch>
              <a:fillRect/>
            </a:stretch>
          </xdr:blipFill>
          <xdr:spPr>
            <a:xfrm>
              <a:off x="1890083" y="6955757"/>
              <a:ext cx="615517" cy="294924"/>
            </a:xfrm>
            <a:prstGeom prst="rect">
              <a:avLst/>
            </a:prstGeom>
          </xdr:spPr>
        </xdr:pic>
      </mc:Fallback>
    </mc:AlternateContent>
    <xdr:clientData/>
  </xdr:twoCellAnchor>
  <xdr:twoCellAnchor editAs="oneCell">
    <xdr:from>
      <xdr:col>8</xdr:col>
      <xdr:colOff>150613</xdr:colOff>
      <xdr:row>37</xdr:row>
      <xdr:rowOff>66489</xdr:rowOff>
    </xdr:from>
    <xdr:to>
      <xdr:col>8</xdr:col>
      <xdr:colOff>629691</xdr:colOff>
      <xdr:row>38</xdr:row>
      <xdr:rowOff>9842</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49" name="Ink 48">
              <a:extLst>
                <a:ext uri="{FF2B5EF4-FFF2-40B4-BE49-F238E27FC236}">
                  <a16:creationId xmlns:a16="http://schemas.microsoft.com/office/drawing/2014/main" id="{7F8DF5A1-F00E-47B3-B2EB-32B352D9418A}"/>
                </a:ext>
              </a:extLst>
            </xdr14:cNvPr>
            <xdr14:cNvContentPartPr/>
          </xdr14:nvContentPartPr>
          <xdr14:nvPr macro=""/>
          <xdr14:xfrm>
            <a:off x="4978162" y="6771160"/>
            <a:ext cx="479078" cy="124560"/>
          </xdr14:xfrm>
        </xdr:contentPart>
      </mc:Choice>
      <mc:Fallback xmlns="">
        <xdr:pic>
          <xdr:nvPicPr>
            <xdr:cNvPr id="49" name="Ink 48">
              <a:extLst>
                <a:ext uri="{FF2B5EF4-FFF2-40B4-BE49-F238E27FC236}">
                  <a16:creationId xmlns:a16="http://schemas.microsoft.com/office/drawing/2014/main" id="{7F8DF5A1-F00E-47B3-B2EB-32B352D9418A}"/>
                </a:ext>
              </a:extLst>
            </xdr:cNvPr>
            <xdr:cNvPicPr/>
          </xdr:nvPicPr>
          <xdr:blipFill>
            <a:blip xmlns:r="http://schemas.openxmlformats.org/officeDocument/2006/relationships" r:embed="rId12"/>
            <a:stretch>
              <a:fillRect/>
            </a:stretch>
          </xdr:blipFill>
          <xdr:spPr>
            <a:xfrm>
              <a:off x="4972043" y="6764801"/>
              <a:ext cx="491316" cy="137278"/>
            </a:xfrm>
            <a:prstGeom prst="rect">
              <a:avLst/>
            </a:prstGeom>
          </xdr:spPr>
        </xdr:pic>
      </mc:Fallback>
    </mc:AlternateContent>
    <xdr:clientData/>
  </xdr:twoCellAnchor>
  <xdr:twoCellAnchor editAs="oneCell">
    <xdr:from>
      <xdr:col>9</xdr:col>
      <xdr:colOff>212090</xdr:colOff>
      <xdr:row>39</xdr:row>
      <xdr:rowOff>45633</xdr:rowOff>
    </xdr:from>
    <xdr:to>
      <xdr:col>9</xdr:col>
      <xdr:colOff>294530</xdr:colOff>
      <xdr:row>40</xdr:row>
      <xdr:rowOff>8147</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53" name="Ink 52">
              <a:extLst>
                <a:ext uri="{FF2B5EF4-FFF2-40B4-BE49-F238E27FC236}">
                  <a16:creationId xmlns:a16="http://schemas.microsoft.com/office/drawing/2014/main" id="{77418E24-EFDA-5F52-408A-BC3B43941B24}"/>
                </a:ext>
              </a:extLst>
            </xdr14:cNvPr>
            <xdr14:cNvContentPartPr/>
          </xdr14:nvContentPartPr>
          <xdr14:nvPr macro=""/>
          <xdr14:xfrm>
            <a:off x="5685480" y="7112718"/>
            <a:ext cx="82440" cy="138960"/>
          </xdr14:xfrm>
        </xdr:contentPart>
      </mc:Choice>
      <mc:Fallback xmlns="">
        <xdr:pic>
          <xdr:nvPicPr>
            <xdr:cNvPr id="53" name="Ink 52">
              <a:extLst>
                <a:ext uri="{FF2B5EF4-FFF2-40B4-BE49-F238E27FC236}">
                  <a16:creationId xmlns:a16="http://schemas.microsoft.com/office/drawing/2014/main" id="{77418E24-EFDA-5F52-408A-BC3B43941B24}"/>
                </a:ext>
              </a:extLst>
            </xdr:cNvPr>
            <xdr:cNvPicPr/>
          </xdr:nvPicPr>
          <xdr:blipFill>
            <a:blip xmlns:r="http://schemas.openxmlformats.org/officeDocument/2006/relationships" r:embed="rId14"/>
            <a:stretch>
              <a:fillRect/>
            </a:stretch>
          </xdr:blipFill>
          <xdr:spPr>
            <a:xfrm>
              <a:off x="5679360" y="7106598"/>
              <a:ext cx="94680" cy="151200"/>
            </a:xfrm>
            <a:prstGeom prst="rect">
              <a:avLst/>
            </a:prstGeom>
          </xdr:spPr>
        </xdr:pic>
      </mc:Fallback>
    </mc:AlternateContent>
    <xdr:clientData/>
  </xdr:twoCellAnchor>
  <xdr:twoCellAnchor editAs="oneCell">
    <xdr:from>
      <xdr:col>9</xdr:col>
      <xdr:colOff>257810</xdr:colOff>
      <xdr:row>37</xdr:row>
      <xdr:rowOff>30489</xdr:rowOff>
    </xdr:from>
    <xdr:to>
      <xdr:col>9</xdr:col>
      <xdr:colOff>410532</xdr:colOff>
      <xdr:row>38</xdr:row>
      <xdr:rowOff>171564</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57" name="Ink 56">
              <a:extLst>
                <a:ext uri="{FF2B5EF4-FFF2-40B4-BE49-F238E27FC236}">
                  <a16:creationId xmlns:a16="http://schemas.microsoft.com/office/drawing/2014/main" id="{0551EA25-EBD9-33B4-1EF9-3BAAE5951D0F}"/>
                </a:ext>
              </a:extLst>
            </xdr14:cNvPr>
            <xdr14:cNvContentPartPr/>
          </xdr14:nvContentPartPr>
          <xdr14:nvPr macro=""/>
          <xdr14:xfrm>
            <a:off x="5731200" y="6735160"/>
            <a:ext cx="152722" cy="317520"/>
          </xdr14:xfrm>
        </xdr:contentPart>
      </mc:Choice>
      <mc:Fallback xmlns="">
        <xdr:pic>
          <xdr:nvPicPr>
            <xdr:cNvPr id="57" name="Ink 56">
              <a:extLst>
                <a:ext uri="{FF2B5EF4-FFF2-40B4-BE49-F238E27FC236}">
                  <a16:creationId xmlns:a16="http://schemas.microsoft.com/office/drawing/2014/main" id="{0551EA25-EBD9-33B4-1EF9-3BAAE5951D0F}"/>
                </a:ext>
              </a:extLst>
            </xdr:cNvPr>
            <xdr:cNvPicPr/>
          </xdr:nvPicPr>
          <xdr:blipFill>
            <a:blip xmlns:r="http://schemas.openxmlformats.org/officeDocument/2006/relationships" r:embed="rId16"/>
            <a:stretch>
              <a:fillRect/>
            </a:stretch>
          </xdr:blipFill>
          <xdr:spPr>
            <a:xfrm>
              <a:off x="5724868" y="6729047"/>
              <a:ext cx="165387" cy="329746"/>
            </a:xfrm>
            <a:prstGeom prst="rect">
              <a:avLst/>
            </a:prstGeom>
          </xdr:spPr>
        </xdr:pic>
      </mc:Fallback>
    </mc:AlternateContent>
    <xdr:clientData/>
  </xdr:twoCellAnchor>
  <xdr:twoCellAnchor editAs="oneCell">
    <xdr:from>
      <xdr:col>10</xdr:col>
      <xdr:colOff>105888</xdr:colOff>
      <xdr:row>36</xdr:row>
      <xdr:rowOff>173177</xdr:rowOff>
    </xdr:from>
    <xdr:to>
      <xdr:col>12</xdr:col>
      <xdr:colOff>249968</xdr:colOff>
      <xdr:row>38</xdr:row>
      <xdr:rowOff>39722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6" name="Ink 75">
              <a:extLst>
                <a:ext uri="{FF2B5EF4-FFF2-40B4-BE49-F238E27FC236}">
                  <a16:creationId xmlns:a16="http://schemas.microsoft.com/office/drawing/2014/main" id="{842014FF-5B2C-A64B-5BA2-C44B905C1AAB}"/>
                </a:ext>
              </a:extLst>
            </xdr14:cNvPr>
            <xdr14:cNvContentPartPr/>
          </xdr14:nvContentPartPr>
          <xdr14:nvPr macro=""/>
          <xdr14:xfrm>
            <a:off x="6225120" y="6696640"/>
            <a:ext cx="1435762" cy="228960"/>
          </xdr14:xfrm>
        </xdr:contentPart>
      </mc:Choice>
      <mc:Fallback xmlns="">
        <xdr:pic>
          <xdr:nvPicPr>
            <xdr:cNvPr id="76" name="Ink 75">
              <a:extLst>
                <a:ext uri="{FF2B5EF4-FFF2-40B4-BE49-F238E27FC236}">
                  <a16:creationId xmlns:a16="http://schemas.microsoft.com/office/drawing/2014/main" id="{842014FF-5B2C-A64B-5BA2-C44B905C1AAB}"/>
                </a:ext>
              </a:extLst>
            </xdr:cNvPr>
            <xdr:cNvPicPr/>
          </xdr:nvPicPr>
          <xdr:blipFill>
            <a:blip xmlns:r="http://schemas.openxmlformats.org/officeDocument/2006/relationships" r:embed="rId18"/>
            <a:stretch>
              <a:fillRect/>
            </a:stretch>
          </xdr:blipFill>
          <xdr:spPr>
            <a:xfrm>
              <a:off x="6218980" y="6690520"/>
              <a:ext cx="1448043" cy="241200"/>
            </a:xfrm>
            <a:prstGeom prst="rect">
              <a:avLst/>
            </a:prstGeom>
          </xdr:spPr>
        </xdr:pic>
      </mc:Fallback>
    </mc:AlternateContent>
    <xdr:clientData/>
  </xdr:twoCellAnchor>
  <xdr:twoCellAnchor editAs="oneCell">
    <xdr:from>
      <xdr:col>12</xdr:col>
      <xdr:colOff>437887</xdr:colOff>
      <xdr:row>37</xdr:row>
      <xdr:rowOff>16727</xdr:rowOff>
    </xdr:from>
    <xdr:to>
      <xdr:col>13</xdr:col>
      <xdr:colOff>140607</xdr:colOff>
      <xdr:row>37</xdr:row>
      <xdr:rowOff>135609</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87" name="Ink 86">
              <a:extLst>
                <a:ext uri="{FF2B5EF4-FFF2-40B4-BE49-F238E27FC236}">
                  <a16:creationId xmlns:a16="http://schemas.microsoft.com/office/drawing/2014/main" id="{5E66C21A-E6D7-C573-8D28-8F25B1FB1531}"/>
                </a:ext>
              </a:extLst>
            </xdr14:cNvPr>
            <xdr14:cNvContentPartPr/>
          </xdr14:nvContentPartPr>
          <xdr14:nvPr macro=""/>
          <xdr14:xfrm>
            <a:off x="7848802" y="6721398"/>
            <a:ext cx="343800" cy="118882"/>
          </xdr14:xfrm>
        </xdr:contentPart>
      </mc:Choice>
      <mc:Fallback xmlns="">
        <xdr:pic>
          <xdr:nvPicPr>
            <xdr:cNvPr id="87" name="Ink 86">
              <a:extLst>
                <a:ext uri="{FF2B5EF4-FFF2-40B4-BE49-F238E27FC236}">
                  <a16:creationId xmlns:a16="http://schemas.microsoft.com/office/drawing/2014/main" id="{5E66C21A-E6D7-C573-8D28-8F25B1FB1531}"/>
                </a:ext>
              </a:extLst>
            </xdr:cNvPr>
            <xdr:cNvPicPr/>
          </xdr:nvPicPr>
          <xdr:blipFill>
            <a:blip xmlns:r="http://schemas.openxmlformats.org/officeDocument/2006/relationships" r:embed="rId20"/>
            <a:stretch>
              <a:fillRect/>
            </a:stretch>
          </xdr:blipFill>
          <xdr:spPr>
            <a:xfrm>
              <a:off x="7842682" y="6715255"/>
              <a:ext cx="356040" cy="131168"/>
            </a:xfrm>
            <a:prstGeom prst="rect">
              <a:avLst/>
            </a:prstGeom>
          </xdr:spPr>
        </xdr:pic>
      </mc:Fallback>
    </mc:AlternateContent>
    <xdr:clientData/>
  </xdr:twoCellAnchor>
  <xdr:twoCellAnchor editAs="oneCell">
    <xdr:from>
      <xdr:col>11</xdr:col>
      <xdr:colOff>304329</xdr:colOff>
      <xdr:row>35</xdr:row>
      <xdr:rowOff>131462</xdr:rowOff>
    </xdr:from>
    <xdr:to>
      <xdr:col>11</xdr:col>
      <xdr:colOff>597729</xdr:colOff>
      <xdr:row>36</xdr:row>
      <xdr:rowOff>56455</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88" name="Ink 87">
              <a:extLst>
                <a:ext uri="{FF2B5EF4-FFF2-40B4-BE49-F238E27FC236}">
                  <a16:creationId xmlns:a16="http://schemas.microsoft.com/office/drawing/2014/main" id="{BC5A7E81-E965-3BD1-CC05-774941899668}"/>
                </a:ext>
              </a:extLst>
            </xdr14:cNvPr>
            <xdr14:cNvContentPartPr/>
          </xdr14:nvContentPartPr>
          <xdr14:nvPr macro=""/>
          <xdr14:xfrm>
            <a:off x="7069402" y="6473718"/>
            <a:ext cx="293400" cy="106200"/>
          </xdr14:xfrm>
        </xdr:contentPart>
      </mc:Choice>
      <mc:Fallback xmlns="">
        <xdr:pic>
          <xdr:nvPicPr>
            <xdr:cNvPr id="88" name="Ink 87">
              <a:extLst>
                <a:ext uri="{FF2B5EF4-FFF2-40B4-BE49-F238E27FC236}">
                  <a16:creationId xmlns:a16="http://schemas.microsoft.com/office/drawing/2014/main" id="{BC5A7E81-E965-3BD1-CC05-774941899668}"/>
                </a:ext>
              </a:extLst>
            </xdr:cNvPr>
            <xdr:cNvPicPr/>
          </xdr:nvPicPr>
          <xdr:blipFill>
            <a:blip xmlns:r="http://schemas.openxmlformats.org/officeDocument/2006/relationships" r:embed="rId22"/>
            <a:stretch>
              <a:fillRect/>
            </a:stretch>
          </xdr:blipFill>
          <xdr:spPr>
            <a:xfrm>
              <a:off x="7063274" y="6467856"/>
              <a:ext cx="305655" cy="117923"/>
            </a:xfrm>
            <a:prstGeom prst="rect">
              <a:avLst/>
            </a:prstGeom>
          </xdr:spPr>
        </xdr:pic>
      </mc:Fallback>
    </mc:AlternateContent>
    <xdr:clientData/>
  </xdr:twoCellAnchor>
  <xdr:twoCellAnchor editAs="oneCell">
    <xdr:from>
      <xdr:col>11</xdr:col>
      <xdr:colOff>446807</xdr:colOff>
      <xdr:row>36</xdr:row>
      <xdr:rowOff>178855</xdr:rowOff>
    </xdr:from>
    <xdr:to>
      <xdr:col>12</xdr:col>
      <xdr:colOff>323408</xdr:colOff>
      <xdr:row>37</xdr:row>
      <xdr:rowOff>143087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89" name="Ink 88">
              <a:extLst>
                <a:ext uri="{FF2B5EF4-FFF2-40B4-BE49-F238E27FC236}">
                  <a16:creationId xmlns:a16="http://schemas.microsoft.com/office/drawing/2014/main" id="{841C5894-7EF3-8561-C7F1-10C9D9416482}"/>
                </a:ext>
              </a:extLst>
            </xdr14:cNvPr>
            <xdr14:cNvContentPartPr/>
          </xdr14:nvContentPartPr>
          <xdr14:nvPr macro=""/>
          <xdr14:xfrm>
            <a:off x="7211880" y="6702318"/>
            <a:ext cx="522442" cy="145440"/>
          </xdr14:xfrm>
        </xdr:contentPart>
      </mc:Choice>
      <mc:Fallback xmlns="">
        <xdr:pic>
          <xdr:nvPicPr>
            <xdr:cNvPr id="89" name="Ink 88">
              <a:extLst>
                <a:ext uri="{FF2B5EF4-FFF2-40B4-BE49-F238E27FC236}">
                  <a16:creationId xmlns:a16="http://schemas.microsoft.com/office/drawing/2014/main" id="{841C5894-7EF3-8561-C7F1-10C9D9416482}"/>
                </a:ext>
              </a:extLst>
            </xdr:cNvPr>
            <xdr:cNvPicPr/>
          </xdr:nvPicPr>
          <xdr:blipFill>
            <a:blip xmlns:r="http://schemas.openxmlformats.org/officeDocument/2006/relationships" r:embed="rId24"/>
            <a:stretch>
              <a:fillRect/>
            </a:stretch>
          </xdr:blipFill>
          <xdr:spPr>
            <a:xfrm>
              <a:off x="7205759" y="6696198"/>
              <a:ext cx="534684" cy="157680"/>
            </a:xfrm>
            <a:prstGeom prst="rect">
              <a:avLst/>
            </a:prstGeom>
          </xdr:spPr>
        </xdr:pic>
      </mc:Fallback>
    </mc:AlternateContent>
    <xdr:clientData/>
  </xdr:twoCellAnchor>
  <xdr:twoCellAnchor editAs="oneCell">
    <xdr:from>
      <xdr:col>10</xdr:col>
      <xdr:colOff>122448</xdr:colOff>
      <xdr:row>38</xdr:row>
      <xdr:rowOff>59440</xdr:rowOff>
    </xdr:from>
    <xdr:to>
      <xdr:col>12</xdr:col>
      <xdr:colOff>153128</xdr:colOff>
      <xdr:row>39</xdr:row>
      <xdr:rowOff>20597</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07" name="Ink 106">
              <a:extLst>
                <a:ext uri="{FF2B5EF4-FFF2-40B4-BE49-F238E27FC236}">
                  <a16:creationId xmlns:a16="http://schemas.microsoft.com/office/drawing/2014/main" id="{BC266E4D-4916-812A-B7A6-8538F278F839}"/>
                </a:ext>
              </a:extLst>
            </xdr14:cNvPr>
            <xdr14:cNvContentPartPr/>
          </xdr14:nvContentPartPr>
          <xdr14:nvPr macro=""/>
          <xdr14:xfrm>
            <a:off x="6241680" y="6945318"/>
            <a:ext cx="1322362" cy="137602"/>
          </xdr14:xfrm>
        </xdr:contentPart>
      </mc:Choice>
      <mc:Fallback xmlns="">
        <xdr:pic>
          <xdr:nvPicPr>
            <xdr:cNvPr id="107" name="Ink 106">
              <a:extLst>
                <a:ext uri="{FF2B5EF4-FFF2-40B4-BE49-F238E27FC236}">
                  <a16:creationId xmlns:a16="http://schemas.microsoft.com/office/drawing/2014/main" id="{BC266E4D-4916-812A-B7A6-8538F278F839}"/>
                </a:ext>
              </a:extLst>
            </xdr:cNvPr>
            <xdr:cNvPicPr/>
          </xdr:nvPicPr>
          <xdr:blipFill>
            <a:blip xmlns:r="http://schemas.openxmlformats.org/officeDocument/2006/relationships" r:embed="rId26"/>
            <a:stretch>
              <a:fillRect/>
            </a:stretch>
          </xdr:blipFill>
          <xdr:spPr>
            <a:xfrm>
              <a:off x="6235560" y="6939178"/>
              <a:ext cx="1334603" cy="149881"/>
            </a:xfrm>
            <a:prstGeom prst="rect">
              <a:avLst/>
            </a:prstGeom>
          </xdr:spPr>
        </xdr:pic>
      </mc:Fallback>
    </mc:AlternateContent>
    <xdr:clientData/>
  </xdr:twoCellAnchor>
  <xdr:twoCellAnchor editAs="oneCell">
    <xdr:from>
      <xdr:col>11</xdr:col>
      <xdr:colOff>445449</xdr:colOff>
      <xdr:row>38</xdr:row>
      <xdr:rowOff>40000</xdr:rowOff>
    </xdr:from>
    <xdr:to>
      <xdr:col>12</xdr:col>
      <xdr:colOff>216930</xdr:colOff>
      <xdr:row>38</xdr:row>
      <xdr:rowOff>170762</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10" name="Ink 109">
              <a:extLst>
                <a:ext uri="{FF2B5EF4-FFF2-40B4-BE49-F238E27FC236}">
                  <a16:creationId xmlns:a16="http://schemas.microsoft.com/office/drawing/2014/main" id="{DFC774AE-4F92-80D6-41E1-CBF707D6BAC8}"/>
                </a:ext>
              </a:extLst>
            </xdr14:cNvPr>
            <xdr14:cNvContentPartPr/>
          </xdr14:nvContentPartPr>
          <xdr14:nvPr macro=""/>
          <xdr14:xfrm>
            <a:off x="7210522" y="6925878"/>
            <a:ext cx="412560" cy="126000"/>
          </xdr14:xfrm>
        </xdr:contentPart>
      </mc:Choice>
      <mc:Fallback xmlns="">
        <xdr:pic>
          <xdr:nvPicPr>
            <xdr:cNvPr id="110" name="Ink 109">
              <a:extLst>
                <a:ext uri="{FF2B5EF4-FFF2-40B4-BE49-F238E27FC236}">
                  <a16:creationId xmlns:a16="http://schemas.microsoft.com/office/drawing/2014/main" id="{DFC774AE-4F92-80D6-41E1-CBF707D6BAC8}"/>
                </a:ext>
              </a:extLst>
            </xdr:cNvPr>
            <xdr:cNvPicPr/>
          </xdr:nvPicPr>
          <xdr:blipFill>
            <a:blip xmlns:r="http://schemas.openxmlformats.org/officeDocument/2006/relationships" r:embed="rId28"/>
            <a:stretch>
              <a:fillRect/>
            </a:stretch>
          </xdr:blipFill>
          <xdr:spPr>
            <a:xfrm>
              <a:off x="7204407" y="6919775"/>
              <a:ext cx="424789" cy="138205"/>
            </a:xfrm>
            <a:prstGeom prst="rect">
              <a:avLst/>
            </a:prstGeom>
          </xdr:spPr>
        </xdr:pic>
      </mc:Fallback>
    </mc:AlternateContent>
    <xdr:clientData/>
  </xdr:twoCellAnchor>
  <xdr:twoCellAnchor editAs="oneCell">
    <xdr:from>
      <xdr:col>12</xdr:col>
      <xdr:colOff>515925</xdr:colOff>
      <xdr:row>38</xdr:row>
      <xdr:rowOff>45482</xdr:rowOff>
    </xdr:from>
    <xdr:to>
      <xdr:col>13</xdr:col>
      <xdr:colOff>200645</xdr:colOff>
      <xdr:row>38</xdr:row>
      <xdr:rowOff>150602</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14" name="Ink 113">
              <a:extLst>
                <a:ext uri="{FF2B5EF4-FFF2-40B4-BE49-F238E27FC236}">
                  <a16:creationId xmlns:a16="http://schemas.microsoft.com/office/drawing/2014/main" id="{AB589A02-20F9-3312-E6BD-97486E95A723}"/>
                </a:ext>
              </a:extLst>
            </xdr14:cNvPr>
            <xdr14:cNvContentPartPr/>
          </xdr14:nvContentPartPr>
          <xdr14:nvPr macro=""/>
          <xdr14:xfrm>
            <a:off x="7926840" y="6931360"/>
            <a:ext cx="330562" cy="105120"/>
          </xdr14:xfrm>
        </xdr:contentPart>
      </mc:Choice>
      <mc:Fallback xmlns="">
        <xdr:pic>
          <xdr:nvPicPr>
            <xdr:cNvPr id="114" name="Ink 113">
              <a:extLst>
                <a:ext uri="{FF2B5EF4-FFF2-40B4-BE49-F238E27FC236}">
                  <a16:creationId xmlns:a16="http://schemas.microsoft.com/office/drawing/2014/main" id="{AB589A02-20F9-3312-E6BD-97486E95A723}"/>
                </a:ext>
              </a:extLst>
            </xdr:cNvPr>
            <xdr:cNvPicPr/>
          </xdr:nvPicPr>
          <xdr:blipFill>
            <a:blip xmlns:r="http://schemas.openxmlformats.org/officeDocument/2006/relationships" r:embed="rId30"/>
            <a:stretch>
              <a:fillRect/>
            </a:stretch>
          </xdr:blipFill>
          <xdr:spPr>
            <a:xfrm>
              <a:off x="7920637" y="6925240"/>
              <a:ext cx="342967" cy="117360"/>
            </a:xfrm>
            <a:prstGeom prst="rect">
              <a:avLst/>
            </a:prstGeom>
          </xdr:spPr>
        </xdr:pic>
      </mc:Fallback>
    </mc:AlternateContent>
    <xdr:clientData/>
  </xdr:twoCellAnchor>
  <xdr:twoCellAnchor editAs="oneCell">
    <xdr:from>
      <xdr:col>6</xdr:col>
      <xdr:colOff>94096</xdr:colOff>
      <xdr:row>38</xdr:row>
      <xdr:rowOff>66362</xdr:rowOff>
    </xdr:from>
    <xdr:to>
      <xdr:col>6</xdr:col>
      <xdr:colOff>237098</xdr:colOff>
      <xdr:row>39</xdr:row>
      <xdr:rowOff>9077</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18" name="Ink 117">
              <a:extLst>
                <a:ext uri="{FF2B5EF4-FFF2-40B4-BE49-F238E27FC236}">
                  <a16:creationId xmlns:a16="http://schemas.microsoft.com/office/drawing/2014/main" id="{9802471A-B10B-6501-FE20-39386649F668}"/>
                </a:ext>
              </a:extLst>
            </xdr14:cNvPr>
            <xdr14:cNvContentPartPr/>
          </xdr14:nvContentPartPr>
          <xdr14:nvPr macro=""/>
          <xdr14:xfrm>
            <a:off x="3629962" y="6952240"/>
            <a:ext cx="138240" cy="119160"/>
          </xdr14:xfrm>
        </xdr:contentPart>
      </mc:Choice>
      <mc:Fallback xmlns="">
        <xdr:pic>
          <xdr:nvPicPr>
            <xdr:cNvPr id="118" name="Ink 117">
              <a:extLst>
                <a:ext uri="{FF2B5EF4-FFF2-40B4-BE49-F238E27FC236}">
                  <a16:creationId xmlns:a16="http://schemas.microsoft.com/office/drawing/2014/main" id="{9802471A-B10B-6501-FE20-39386649F668}"/>
                </a:ext>
              </a:extLst>
            </xdr:cNvPr>
            <xdr:cNvPicPr/>
          </xdr:nvPicPr>
          <xdr:blipFill>
            <a:blip xmlns:r="http://schemas.openxmlformats.org/officeDocument/2006/relationships" r:embed="rId32"/>
            <a:stretch>
              <a:fillRect/>
            </a:stretch>
          </xdr:blipFill>
          <xdr:spPr>
            <a:xfrm>
              <a:off x="3623842" y="6946120"/>
              <a:ext cx="150480" cy="131400"/>
            </a:xfrm>
            <a:prstGeom prst="rect">
              <a:avLst/>
            </a:prstGeom>
          </xdr:spPr>
        </xdr:pic>
      </mc:Fallback>
    </mc:AlternateContent>
    <xdr:clientData/>
  </xdr:twoCellAnchor>
  <xdr:twoCellAnchor editAs="oneCell">
    <xdr:from>
      <xdr:col>6</xdr:col>
      <xdr:colOff>496854</xdr:colOff>
      <xdr:row>38</xdr:row>
      <xdr:rowOff>122</xdr:rowOff>
    </xdr:from>
    <xdr:to>
      <xdr:col>7</xdr:col>
      <xdr:colOff>476776</xdr:colOff>
      <xdr:row>38</xdr:row>
      <xdr:rowOff>170042</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30" name="Ink 129">
              <a:extLst>
                <a:ext uri="{FF2B5EF4-FFF2-40B4-BE49-F238E27FC236}">
                  <a16:creationId xmlns:a16="http://schemas.microsoft.com/office/drawing/2014/main" id="{43D8A6CD-4149-F70E-EBA9-A654AE3E989A}"/>
                </a:ext>
              </a:extLst>
            </xdr14:cNvPr>
            <xdr14:cNvContentPartPr/>
          </xdr14:nvContentPartPr>
          <xdr14:nvPr macro=""/>
          <xdr14:xfrm>
            <a:off x="4032720" y="6886000"/>
            <a:ext cx="625762" cy="169920"/>
          </xdr14:xfrm>
        </xdr:contentPart>
      </mc:Choice>
      <mc:Fallback xmlns="">
        <xdr:pic>
          <xdr:nvPicPr>
            <xdr:cNvPr id="130" name="Ink 129">
              <a:extLst>
                <a:ext uri="{FF2B5EF4-FFF2-40B4-BE49-F238E27FC236}">
                  <a16:creationId xmlns:a16="http://schemas.microsoft.com/office/drawing/2014/main" id="{43D8A6CD-4149-F70E-EBA9-A654AE3E989A}"/>
                </a:ext>
              </a:extLst>
            </xdr:cNvPr>
            <xdr:cNvPicPr/>
          </xdr:nvPicPr>
          <xdr:blipFill>
            <a:blip xmlns:r="http://schemas.openxmlformats.org/officeDocument/2006/relationships" r:embed="rId34"/>
            <a:stretch>
              <a:fillRect/>
            </a:stretch>
          </xdr:blipFill>
          <xdr:spPr>
            <a:xfrm>
              <a:off x="4026553" y="6879693"/>
              <a:ext cx="638096" cy="182534"/>
            </a:xfrm>
            <a:prstGeom prst="rect">
              <a:avLst/>
            </a:prstGeom>
          </xdr:spPr>
        </xdr:pic>
      </mc:Fallback>
    </mc:AlternateContent>
    <xdr:clientData/>
  </xdr:twoCellAnchor>
  <xdr:twoCellAnchor editAs="oneCell">
    <xdr:from>
      <xdr:col>7</xdr:col>
      <xdr:colOff>639413</xdr:colOff>
      <xdr:row>36</xdr:row>
      <xdr:rowOff>114497</xdr:rowOff>
    </xdr:from>
    <xdr:to>
      <xdr:col>8</xdr:col>
      <xdr:colOff>256010</xdr:colOff>
      <xdr:row>37</xdr:row>
      <xdr:rowOff>96729</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38" name="Ink 137">
              <a:extLst>
                <a:ext uri="{FF2B5EF4-FFF2-40B4-BE49-F238E27FC236}">
                  <a16:creationId xmlns:a16="http://schemas.microsoft.com/office/drawing/2014/main" id="{5F01100A-A5B1-57EE-BB19-043CD9E2B012}"/>
                </a:ext>
              </a:extLst>
            </xdr14:cNvPr>
            <xdr14:cNvContentPartPr/>
          </xdr14:nvContentPartPr>
          <xdr14:nvPr macro=""/>
          <xdr14:xfrm>
            <a:off x="4821120" y="6637960"/>
            <a:ext cx="262440" cy="163440"/>
          </xdr14:xfrm>
        </xdr:contentPart>
      </mc:Choice>
      <mc:Fallback xmlns="">
        <xdr:pic>
          <xdr:nvPicPr>
            <xdr:cNvPr id="138" name="Ink 137">
              <a:extLst>
                <a:ext uri="{FF2B5EF4-FFF2-40B4-BE49-F238E27FC236}">
                  <a16:creationId xmlns:a16="http://schemas.microsoft.com/office/drawing/2014/main" id="{5F01100A-A5B1-57EE-BB19-043CD9E2B012}"/>
                </a:ext>
              </a:extLst>
            </xdr:cNvPr>
            <xdr:cNvPicPr/>
          </xdr:nvPicPr>
          <xdr:blipFill>
            <a:blip xmlns:r="http://schemas.openxmlformats.org/officeDocument/2006/relationships" r:embed="rId36"/>
            <a:stretch>
              <a:fillRect/>
            </a:stretch>
          </xdr:blipFill>
          <xdr:spPr>
            <a:xfrm>
              <a:off x="4815000" y="6631840"/>
              <a:ext cx="274680" cy="175680"/>
            </a:xfrm>
            <a:prstGeom prst="rect">
              <a:avLst/>
            </a:prstGeom>
          </xdr:spPr>
        </xdr:pic>
      </mc:Fallback>
    </mc:AlternateContent>
    <xdr:clientData/>
  </xdr:twoCellAnchor>
  <xdr:twoCellAnchor editAs="oneCell">
    <xdr:from>
      <xdr:col>7</xdr:col>
      <xdr:colOff>627533</xdr:colOff>
      <xdr:row>38</xdr:row>
      <xdr:rowOff>74560</xdr:rowOff>
    </xdr:from>
    <xdr:to>
      <xdr:col>8</xdr:col>
      <xdr:colOff>506374</xdr:colOff>
      <xdr:row>39</xdr:row>
      <xdr:rowOff>56433</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39" name="Ink 138">
              <a:extLst>
                <a:ext uri="{FF2B5EF4-FFF2-40B4-BE49-F238E27FC236}">
                  <a16:creationId xmlns:a16="http://schemas.microsoft.com/office/drawing/2014/main" id="{D3D80FC0-8E7A-7E3B-DA4E-51AF86B9A211}"/>
                </a:ext>
              </a:extLst>
            </xdr14:cNvPr>
            <xdr14:cNvContentPartPr/>
          </xdr14:nvContentPartPr>
          <xdr14:nvPr macro=""/>
          <xdr14:xfrm>
            <a:off x="4809240" y="6960438"/>
            <a:ext cx="519922" cy="163080"/>
          </xdr14:xfrm>
        </xdr:contentPart>
      </mc:Choice>
      <mc:Fallback xmlns="">
        <xdr:pic>
          <xdr:nvPicPr>
            <xdr:cNvPr id="139" name="Ink 138">
              <a:extLst>
                <a:ext uri="{FF2B5EF4-FFF2-40B4-BE49-F238E27FC236}">
                  <a16:creationId xmlns:a16="http://schemas.microsoft.com/office/drawing/2014/main" id="{D3D80FC0-8E7A-7E3B-DA4E-51AF86B9A211}"/>
                </a:ext>
              </a:extLst>
            </xdr:cNvPr>
            <xdr:cNvPicPr/>
          </xdr:nvPicPr>
          <xdr:blipFill>
            <a:blip xmlns:r="http://schemas.openxmlformats.org/officeDocument/2006/relationships" r:embed="rId38"/>
            <a:stretch>
              <a:fillRect/>
            </a:stretch>
          </xdr:blipFill>
          <xdr:spPr>
            <a:xfrm>
              <a:off x="4803119" y="6954304"/>
              <a:ext cx="532164" cy="175347"/>
            </a:xfrm>
            <a:prstGeom prst="rect">
              <a:avLst/>
            </a:prstGeom>
          </xdr:spPr>
        </xdr:pic>
      </mc:Fallback>
    </mc:AlternateContent>
    <xdr:clientData/>
  </xdr:twoCellAnchor>
  <xdr:twoCellAnchor editAs="oneCell">
    <xdr:from>
      <xdr:col>2</xdr:col>
      <xdr:colOff>289500</xdr:colOff>
      <xdr:row>48</xdr:row>
      <xdr:rowOff>30174</xdr:rowOff>
    </xdr:from>
    <xdr:to>
      <xdr:col>2</xdr:col>
      <xdr:colOff>304980</xdr:colOff>
      <xdr:row>48</xdr:row>
      <xdr:rowOff>145096</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40" name="Ink 139">
              <a:extLst>
                <a:ext uri="{FF2B5EF4-FFF2-40B4-BE49-F238E27FC236}">
                  <a16:creationId xmlns:a16="http://schemas.microsoft.com/office/drawing/2014/main" id="{9D3DEAD6-F915-C2F6-0509-E99285597443}"/>
                </a:ext>
              </a:extLst>
            </xdr14:cNvPr>
            <xdr14:cNvContentPartPr/>
          </xdr14:nvContentPartPr>
          <xdr14:nvPr macro=""/>
          <xdr14:xfrm>
            <a:off x="1242000" y="8728125"/>
            <a:ext cx="15480" cy="110160"/>
          </xdr14:xfrm>
        </xdr:contentPart>
      </mc:Choice>
      <mc:Fallback xmlns="">
        <xdr:pic>
          <xdr:nvPicPr>
            <xdr:cNvPr id="140" name="Ink 139">
              <a:extLst>
                <a:ext uri="{FF2B5EF4-FFF2-40B4-BE49-F238E27FC236}">
                  <a16:creationId xmlns:a16="http://schemas.microsoft.com/office/drawing/2014/main" id="{9D3DEAD6-F915-C2F6-0509-E99285597443}"/>
                </a:ext>
              </a:extLst>
            </xdr:cNvPr>
            <xdr:cNvPicPr/>
          </xdr:nvPicPr>
          <xdr:blipFill>
            <a:blip xmlns:r="http://schemas.openxmlformats.org/officeDocument/2006/relationships" r:embed="rId40"/>
            <a:stretch>
              <a:fillRect/>
            </a:stretch>
          </xdr:blipFill>
          <xdr:spPr>
            <a:xfrm>
              <a:off x="1235880" y="8722005"/>
              <a:ext cx="27720" cy="122400"/>
            </a:xfrm>
            <a:prstGeom prst="rect">
              <a:avLst/>
            </a:prstGeom>
          </xdr:spPr>
        </xdr:pic>
      </mc:Fallback>
    </mc:AlternateContent>
    <xdr:clientData/>
  </xdr:twoCellAnchor>
  <xdr:twoCellAnchor editAs="oneCell">
    <xdr:from>
      <xdr:col>2</xdr:col>
      <xdr:colOff>258180</xdr:colOff>
      <xdr:row>49</xdr:row>
      <xdr:rowOff>30046</xdr:rowOff>
    </xdr:from>
    <xdr:to>
      <xdr:col>2</xdr:col>
      <xdr:colOff>378944</xdr:colOff>
      <xdr:row>52</xdr:row>
      <xdr:rowOff>162587</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46" name="Ink 145">
              <a:extLst>
                <a:ext uri="{FF2B5EF4-FFF2-40B4-BE49-F238E27FC236}">
                  <a16:creationId xmlns:a16="http://schemas.microsoft.com/office/drawing/2014/main" id="{6F403020-F166-AC18-CDF1-751D5F60E999}"/>
                </a:ext>
              </a:extLst>
            </xdr14:cNvPr>
            <xdr14:cNvContentPartPr/>
          </xdr14:nvContentPartPr>
          <xdr14:nvPr macro=""/>
          <xdr14:xfrm>
            <a:off x="1210680" y="8909205"/>
            <a:ext cx="116002" cy="671400"/>
          </xdr14:xfrm>
        </xdr:contentPart>
      </mc:Choice>
      <mc:Fallback xmlns="">
        <xdr:pic>
          <xdr:nvPicPr>
            <xdr:cNvPr id="146" name="Ink 145">
              <a:extLst>
                <a:ext uri="{FF2B5EF4-FFF2-40B4-BE49-F238E27FC236}">
                  <a16:creationId xmlns:a16="http://schemas.microsoft.com/office/drawing/2014/main" id="{6F403020-F166-AC18-CDF1-751D5F60E999}"/>
                </a:ext>
              </a:extLst>
            </xdr:cNvPr>
            <xdr:cNvPicPr/>
          </xdr:nvPicPr>
          <xdr:blipFill>
            <a:blip xmlns:r="http://schemas.openxmlformats.org/officeDocument/2006/relationships" r:embed="rId42"/>
            <a:stretch>
              <a:fillRect/>
            </a:stretch>
          </xdr:blipFill>
          <xdr:spPr>
            <a:xfrm>
              <a:off x="1204556" y="8903085"/>
              <a:ext cx="128251" cy="683640"/>
            </a:xfrm>
            <a:prstGeom prst="rect">
              <a:avLst/>
            </a:prstGeom>
          </xdr:spPr>
        </xdr:pic>
      </mc:Fallback>
    </mc:AlternateContent>
    <xdr:clientData/>
  </xdr:twoCellAnchor>
  <xdr:twoCellAnchor editAs="oneCell">
    <xdr:from>
      <xdr:col>3</xdr:col>
      <xdr:colOff>483621</xdr:colOff>
      <xdr:row>48</xdr:row>
      <xdr:rowOff>20454</xdr:rowOff>
    </xdr:from>
    <xdr:to>
      <xdr:col>4</xdr:col>
      <xdr:colOff>84740</xdr:colOff>
      <xdr:row>48</xdr:row>
      <xdr:rowOff>132856</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52" name="Ink 151">
              <a:extLst>
                <a:ext uri="{FF2B5EF4-FFF2-40B4-BE49-F238E27FC236}">
                  <a16:creationId xmlns:a16="http://schemas.microsoft.com/office/drawing/2014/main" id="{E4346246-19AC-164C-C973-6E4710E67F08}"/>
                </a:ext>
              </a:extLst>
            </xdr14:cNvPr>
            <xdr14:cNvContentPartPr/>
          </xdr14:nvContentPartPr>
          <xdr14:nvPr macro=""/>
          <xdr14:xfrm>
            <a:off x="2081962" y="8718405"/>
            <a:ext cx="246960" cy="112402"/>
          </xdr14:xfrm>
        </xdr:contentPart>
      </mc:Choice>
      <mc:Fallback xmlns="">
        <xdr:pic>
          <xdr:nvPicPr>
            <xdr:cNvPr id="152" name="Ink 151">
              <a:extLst>
                <a:ext uri="{FF2B5EF4-FFF2-40B4-BE49-F238E27FC236}">
                  <a16:creationId xmlns:a16="http://schemas.microsoft.com/office/drawing/2014/main" id="{E4346246-19AC-164C-C973-6E4710E67F08}"/>
                </a:ext>
              </a:extLst>
            </xdr:cNvPr>
            <xdr:cNvPicPr/>
          </xdr:nvPicPr>
          <xdr:blipFill>
            <a:blip xmlns:r="http://schemas.openxmlformats.org/officeDocument/2006/relationships" r:embed="rId44"/>
            <a:stretch>
              <a:fillRect/>
            </a:stretch>
          </xdr:blipFill>
          <xdr:spPr>
            <a:xfrm>
              <a:off x="2075842" y="8712281"/>
              <a:ext cx="259200" cy="124651"/>
            </a:xfrm>
            <a:prstGeom prst="rect">
              <a:avLst/>
            </a:prstGeom>
          </xdr:spPr>
        </xdr:pic>
      </mc:Fallback>
    </mc:AlternateContent>
    <xdr:clientData/>
  </xdr:twoCellAnchor>
  <xdr:twoCellAnchor editAs="oneCell">
    <xdr:from>
      <xdr:col>4</xdr:col>
      <xdr:colOff>35779</xdr:colOff>
      <xdr:row>47</xdr:row>
      <xdr:rowOff>161341</xdr:rowOff>
    </xdr:from>
    <xdr:to>
      <xdr:col>5</xdr:col>
      <xdr:colOff>26417</xdr:colOff>
      <xdr:row>50</xdr:row>
      <xdr:rowOff>30721</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62" name="Ink 161">
              <a:extLst>
                <a:ext uri="{FF2B5EF4-FFF2-40B4-BE49-F238E27FC236}">
                  <a16:creationId xmlns:a16="http://schemas.microsoft.com/office/drawing/2014/main" id="{6AB29B2A-9817-3F2A-90C2-CF2C47A4BC92}"/>
                </a:ext>
              </a:extLst>
            </xdr14:cNvPr>
            <xdr14:cNvContentPartPr/>
          </xdr14:nvContentPartPr>
          <xdr14:nvPr macro=""/>
          <xdr14:xfrm>
            <a:off x="2279962" y="8678085"/>
            <a:ext cx="636480" cy="413002"/>
          </xdr14:xfrm>
        </xdr:contentPart>
      </mc:Choice>
      <mc:Fallback xmlns="">
        <xdr:pic>
          <xdr:nvPicPr>
            <xdr:cNvPr id="162" name="Ink 161">
              <a:extLst>
                <a:ext uri="{FF2B5EF4-FFF2-40B4-BE49-F238E27FC236}">
                  <a16:creationId xmlns:a16="http://schemas.microsoft.com/office/drawing/2014/main" id="{6AB29B2A-9817-3F2A-90C2-CF2C47A4BC92}"/>
                </a:ext>
              </a:extLst>
            </xdr:cNvPr>
            <xdr:cNvPicPr/>
          </xdr:nvPicPr>
          <xdr:blipFill>
            <a:blip xmlns:r="http://schemas.openxmlformats.org/officeDocument/2006/relationships" r:embed="rId46"/>
            <a:stretch>
              <a:fillRect/>
            </a:stretch>
          </xdr:blipFill>
          <xdr:spPr>
            <a:xfrm>
              <a:off x="2273797" y="8671953"/>
              <a:ext cx="648811" cy="425266"/>
            </a:xfrm>
            <a:prstGeom prst="rect">
              <a:avLst/>
            </a:prstGeom>
          </xdr:spPr>
        </xdr:pic>
      </mc:Fallback>
    </mc:AlternateContent>
    <xdr:clientData/>
  </xdr:twoCellAnchor>
  <xdr:twoCellAnchor editAs="oneCell">
    <xdr:from>
      <xdr:col>5</xdr:col>
      <xdr:colOff>486776</xdr:colOff>
      <xdr:row>47</xdr:row>
      <xdr:rowOff>169703</xdr:rowOff>
    </xdr:from>
    <xdr:to>
      <xdr:col>6</xdr:col>
      <xdr:colOff>591256</xdr:colOff>
      <xdr:row>50</xdr:row>
      <xdr:rowOff>36399</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90" name="Ink 189">
              <a:extLst>
                <a:ext uri="{FF2B5EF4-FFF2-40B4-BE49-F238E27FC236}">
                  <a16:creationId xmlns:a16="http://schemas.microsoft.com/office/drawing/2014/main" id="{6DDB5F33-2FD4-9BAC-CABF-385DAEEE15FF}"/>
                </a:ext>
              </a:extLst>
            </xdr14:cNvPr>
            <xdr14:cNvContentPartPr/>
          </xdr14:nvContentPartPr>
          <xdr14:nvPr macro=""/>
          <xdr14:xfrm>
            <a:off x="3376800" y="8686447"/>
            <a:ext cx="750322" cy="410318"/>
          </xdr14:xfrm>
        </xdr:contentPart>
      </mc:Choice>
      <mc:Fallback xmlns="">
        <xdr:pic>
          <xdr:nvPicPr>
            <xdr:cNvPr id="190" name="Ink 189">
              <a:extLst>
                <a:ext uri="{FF2B5EF4-FFF2-40B4-BE49-F238E27FC236}">
                  <a16:creationId xmlns:a16="http://schemas.microsoft.com/office/drawing/2014/main" id="{6DDB5F33-2FD4-9BAC-CABF-385DAEEE15FF}"/>
                </a:ext>
              </a:extLst>
            </xdr:cNvPr>
            <xdr:cNvPicPr/>
          </xdr:nvPicPr>
          <xdr:blipFill>
            <a:blip xmlns:r="http://schemas.openxmlformats.org/officeDocument/2006/relationships" r:embed="rId48"/>
            <a:stretch>
              <a:fillRect/>
            </a:stretch>
          </xdr:blipFill>
          <xdr:spPr>
            <a:xfrm>
              <a:off x="3370641" y="8680328"/>
              <a:ext cx="762640" cy="422556"/>
            </a:xfrm>
            <a:prstGeom prst="rect">
              <a:avLst/>
            </a:prstGeom>
          </xdr:spPr>
        </xdr:pic>
      </mc:Fallback>
    </mc:AlternateContent>
    <xdr:clientData/>
  </xdr:twoCellAnchor>
  <xdr:twoCellAnchor editAs="oneCell">
    <xdr:from>
      <xdr:col>6</xdr:col>
      <xdr:colOff>68454</xdr:colOff>
      <xdr:row>49</xdr:row>
      <xdr:rowOff>95288</xdr:rowOff>
    </xdr:from>
    <xdr:to>
      <xdr:col>6</xdr:col>
      <xdr:colOff>447256</xdr:colOff>
      <xdr:row>49</xdr:row>
      <xdr:rowOff>172328</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97" name="Ink 196">
              <a:extLst>
                <a:ext uri="{FF2B5EF4-FFF2-40B4-BE49-F238E27FC236}">
                  <a16:creationId xmlns:a16="http://schemas.microsoft.com/office/drawing/2014/main" id="{3EA4BB70-EE33-81BA-D50B-DC0981B1367F}"/>
                </a:ext>
              </a:extLst>
            </xdr14:cNvPr>
            <xdr14:cNvContentPartPr/>
          </xdr14:nvContentPartPr>
          <xdr14:nvPr macro=""/>
          <xdr14:xfrm>
            <a:off x="3604320" y="8974447"/>
            <a:ext cx="378802" cy="77040"/>
          </xdr14:xfrm>
        </xdr:contentPart>
      </mc:Choice>
      <mc:Fallback xmlns="">
        <xdr:pic>
          <xdr:nvPicPr>
            <xdr:cNvPr id="197" name="Ink 196">
              <a:extLst>
                <a:ext uri="{FF2B5EF4-FFF2-40B4-BE49-F238E27FC236}">
                  <a16:creationId xmlns:a16="http://schemas.microsoft.com/office/drawing/2014/main" id="{3EA4BB70-EE33-81BA-D50B-DC0981B1367F}"/>
                </a:ext>
              </a:extLst>
            </xdr:cNvPr>
            <xdr:cNvPicPr/>
          </xdr:nvPicPr>
          <xdr:blipFill>
            <a:blip xmlns:r="http://schemas.openxmlformats.org/officeDocument/2006/relationships" r:embed="rId50"/>
            <a:stretch>
              <a:fillRect/>
            </a:stretch>
          </xdr:blipFill>
          <xdr:spPr>
            <a:xfrm>
              <a:off x="3598122" y="8967931"/>
              <a:ext cx="391198" cy="90072"/>
            </a:xfrm>
            <a:prstGeom prst="rect">
              <a:avLst/>
            </a:prstGeom>
          </xdr:spPr>
        </xdr:pic>
      </mc:Fallback>
    </mc:AlternateContent>
    <xdr:clientData/>
  </xdr:twoCellAnchor>
  <xdr:twoCellAnchor editAs="oneCell">
    <xdr:from>
      <xdr:col>6</xdr:col>
      <xdr:colOff>74574</xdr:colOff>
      <xdr:row>50</xdr:row>
      <xdr:rowOff>104799</xdr:rowOff>
    </xdr:from>
    <xdr:to>
      <xdr:col>6</xdr:col>
      <xdr:colOff>382898</xdr:colOff>
      <xdr:row>51</xdr:row>
      <xdr:rowOff>57512</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98" name="Ink 197">
              <a:extLst>
                <a:ext uri="{FF2B5EF4-FFF2-40B4-BE49-F238E27FC236}">
                  <a16:creationId xmlns:a16="http://schemas.microsoft.com/office/drawing/2014/main" id="{B7312F77-149C-70D8-C2F8-F7628F5A3CF4}"/>
                </a:ext>
              </a:extLst>
            </xdr14:cNvPr>
            <xdr14:cNvContentPartPr/>
          </xdr14:nvContentPartPr>
          <xdr14:nvPr macro=""/>
          <xdr14:xfrm>
            <a:off x="3610440" y="9165165"/>
            <a:ext cx="303562" cy="133920"/>
          </xdr14:xfrm>
        </xdr:contentPart>
      </mc:Choice>
      <mc:Fallback xmlns="">
        <xdr:pic>
          <xdr:nvPicPr>
            <xdr:cNvPr id="198" name="Ink 197">
              <a:extLst>
                <a:ext uri="{FF2B5EF4-FFF2-40B4-BE49-F238E27FC236}">
                  <a16:creationId xmlns:a16="http://schemas.microsoft.com/office/drawing/2014/main" id="{B7312F77-149C-70D8-C2F8-F7628F5A3CF4}"/>
                </a:ext>
              </a:extLst>
            </xdr:cNvPr>
            <xdr:cNvPicPr/>
          </xdr:nvPicPr>
          <xdr:blipFill>
            <a:blip xmlns:r="http://schemas.openxmlformats.org/officeDocument/2006/relationships" r:embed="rId52"/>
            <a:stretch>
              <a:fillRect/>
            </a:stretch>
          </xdr:blipFill>
          <xdr:spPr>
            <a:xfrm>
              <a:off x="3604326" y="9159045"/>
              <a:ext cx="315791" cy="146160"/>
            </a:xfrm>
            <a:prstGeom prst="rect">
              <a:avLst/>
            </a:prstGeom>
          </xdr:spPr>
        </xdr:pic>
      </mc:Fallback>
    </mc:AlternateContent>
    <xdr:clientData/>
  </xdr:twoCellAnchor>
  <xdr:twoCellAnchor editAs="oneCell">
    <xdr:from>
      <xdr:col>7</xdr:col>
      <xdr:colOff>448335</xdr:colOff>
      <xdr:row>48</xdr:row>
      <xdr:rowOff>37096</xdr:rowOff>
    </xdr:from>
    <xdr:to>
      <xdr:col>7</xdr:col>
      <xdr:colOff>599895</xdr:colOff>
      <xdr:row>49</xdr:row>
      <xdr:rowOff>142726</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01" name="Ink 200">
              <a:extLst>
                <a:ext uri="{FF2B5EF4-FFF2-40B4-BE49-F238E27FC236}">
                  <a16:creationId xmlns:a16="http://schemas.microsoft.com/office/drawing/2014/main" id="{A130D67F-DC9F-2650-1582-8332FA3B5C11}"/>
                </a:ext>
              </a:extLst>
            </xdr14:cNvPr>
            <xdr14:cNvContentPartPr/>
          </xdr14:nvContentPartPr>
          <xdr14:nvPr macro=""/>
          <xdr14:xfrm>
            <a:off x="4630042" y="8735047"/>
            <a:ext cx="151560" cy="286838"/>
          </xdr14:xfrm>
        </xdr:contentPart>
      </mc:Choice>
      <mc:Fallback xmlns="">
        <xdr:pic>
          <xdr:nvPicPr>
            <xdr:cNvPr id="201" name="Ink 200">
              <a:extLst>
                <a:ext uri="{FF2B5EF4-FFF2-40B4-BE49-F238E27FC236}">
                  <a16:creationId xmlns:a16="http://schemas.microsoft.com/office/drawing/2014/main" id="{A130D67F-DC9F-2650-1582-8332FA3B5C11}"/>
                </a:ext>
              </a:extLst>
            </xdr:cNvPr>
            <xdr:cNvPicPr/>
          </xdr:nvPicPr>
          <xdr:blipFill>
            <a:blip xmlns:r="http://schemas.openxmlformats.org/officeDocument/2006/relationships" r:embed="rId54"/>
            <a:stretch>
              <a:fillRect/>
            </a:stretch>
          </xdr:blipFill>
          <xdr:spPr>
            <a:xfrm>
              <a:off x="4623922" y="8728936"/>
              <a:ext cx="163800" cy="299059"/>
            </a:xfrm>
            <a:prstGeom prst="rect">
              <a:avLst/>
            </a:prstGeom>
          </xdr:spPr>
        </xdr:pic>
      </mc:Fallback>
    </mc:AlternateContent>
    <xdr:clientData/>
  </xdr:twoCellAnchor>
  <xdr:twoCellAnchor editAs="oneCell">
    <xdr:from>
      <xdr:col>7</xdr:col>
      <xdr:colOff>522495</xdr:colOff>
      <xdr:row>50</xdr:row>
      <xdr:rowOff>55201</xdr:rowOff>
    </xdr:from>
    <xdr:to>
      <xdr:col>8</xdr:col>
      <xdr:colOff>65374</xdr:colOff>
      <xdr:row>52</xdr:row>
      <xdr:rowOff>172225</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06" name="Ink 205">
              <a:extLst>
                <a:ext uri="{FF2B5EF4-FFF2-40B4-BE49-F238E27FC236}">
                  <a16:creationId xmlns:a16="http://schemas.microsoft.com/office/drawing/2014/main" id="{B2A71BF1-B872-601F-64E2-EC0FED85DE51}"/>
                </a:ext>
              </a:extLst>
            </xdr14:cNvPr>
            <xdr14:cNvContentPartPr/>
          </xdr14:nvContentPartPr>
          <xdr14:nvPr macro=""/>
          <xdr14:xfrm>
            <a:off x="4704202" y="9115567"/>
            <a:ext cx="183960" cy="479438"/>
          </xdr14:xfrm>
        </xdr:contentPart>
      </mc:Choice>
      <mc:Fallback xmlns="">
        <xdr:pic>
          <xdr:nvPicPr>
            <xdr:cNvPr id="206" name="Ink 205">
              <a:extLst>
                <a:ext uri="{FF2B5EF4-FFF2-40B4-BE49-F238E27FC236}">
                  <a16:creationId xmlns:a16="http://schemas.microsoft.com/office/drawing/2014/main" id="{B2A71BF1-B872-601F-64E2-EC0FED85DE51}"/>
                </a:ext>
              </a:extLst>
            </xdr:cNvPr>
            <xdr:cNvPicPr/>
          </xdr:nvPicPr>
          <xdr:blipFill>
            <a:blip xmlns:r="http://schemas.openxmlformats.org/officeDocument/2006/relationships" r:embed="rId56"/>
            <a:stretch>
              <a:fillRect/>
            </a:stretch>
          </xdr:blipFill>
          <xdr:spPr>
            <a:xfrm>
              <a:off x="4698082" y="9109453"/>
              <a:ext cx="196200" cy="491667"/>
            </a:xfrm>
            <a:prstGeom prst="rect">
              <a:avLst/>
            </a:prstGeom>
          </xdr:spPr>
        </xdr:pic>
      </mc:Fallback>
    </mc:AlternateContent>
    <xdr:clientData/>
  </xdr:twoCellAnchor>
  <xdr:twoCellAnchor editAs="oneCell">
    <xdr:from>
      <xdr:col>8</xdr:col>
      <xdr:colOff>391731</xdr:colOff>
      <xdr:row>48</xdr:row>
      <xdr:rowOff>11094</xdr:rowOff>
    </xdr:from>
    <xdr:to>
      <xdr:col>8</xdr:col>
      <xdr:colOff>504493</xdr:colOff>
      <xdr:row>48</xdr:row>
      <xdr:rowOff>123774</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07" name="Ink 206">
              <a:extLst>
                <a:ext uri="{FF2B5EF4-FFF2-40B4-BE49-F238E27FC236}">
                  <a16:creationId xmlns:a16="http://schemas.microsoft.com/office/drawing/2014/main" id="{9A931A87-A60B-B567-9FBE-53D36BE042D4}"/>
                </a:ext>
              </a:extLst>
            </xdr14:cNvPr>
            <xdr14:cNvContentPartPr/>
          </xdr14:nvContentPartPr>
          <xdr14:nvPr macro=""/>
          <xdr14:xfrm>
            <a:off x="5219280" y="8709045"/>
            <a:ext cx="108000" cy="112680"/>
          </xdr14:xfrm>
        </xdr:contentPart>
      </mc:Choice>
      <mc:Fallback xmlns="">
        <xdr:pic>
          <xdr:nvPicPr>
            <xdr:cNvPr id="207" name="Ink 206">
              <a:extLst>
                <a:ext uri="{FF2B5EF4-FFF2-40B4-BE49-F238E27FC236}">
                  <a16:creationId xmlns:a16="http://schemas.microsoft.com/office/drawing/2014/main" id="{9A931A87-A60B-B567-9FBE-53D36BE042D4}"/>
                </a:ext>
              </a:extLst>
            </xdr:cNvPr>
            <xdr:cNvPicPr/>
          </xdr:nvPicPr>
          <xdr:blipFill>
            <a:blip xmlns:r="http://schemas.openxmlformats.org/officeDocument/2006/relationships" r:embed="rId58"/>
            <a:stretch>
              <a:fillRect/>
            </a:stretch>
          </xdr:blipFill>
          <xdr:spPr>
            <a:xfrm>
              <a:off x="5213160" y="8702925"/>
              <a:ext cx="120240" cy="124920"/>
            </a:xfrm>
            <a:prstGeom prst="rect">
              <a:avLst/>
            </a:prstGeom>
          </xdr:spPr>
        </xdr:pic>
      </mc:Fallback>
    </mc:AlternateContent>
    <xdr:clientData/>
  </xdr:twoCellAnchor>
  <xdr:twoCellAnchor editAs="oneCell">
    <xdr:from>
      <xdr:col>8</xdr:col>
      <xdr:colOff>447613</xdr:colOff>
      <xdr:row>47</xdr:row>
      <xdr:rowOff>19223</xdr:rowOff>
    </xdr:from>
    <xdr:to>
      <xdr:col>8</xdr:col>
      <xdr:colOff>637333</xdr:colOff>
      <xdr:row>47</xdr:row>
      <xdr:rowOff>124703</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10" name="Ink 209">
              <a:extLst>
                <a:ext uri="{FF2B5EF4-FFF2-40B4-BE49-F238E27FC236}">
                  <a16:creationId xmlns:a16="http://schemas.microsoft.com/office/drawing/2014/main" id="{7D51E452-C099-C8F0-EC07-2E65ED9B6DCB}"/>
                </a:ext>
              </a:extLst>
            </xdr14:cNvPr>
            <xdr14:cNvContentPartPr/>
          </xdr14:nvContentPartPr>
          <xdr14:nvPr macro=""/>
          <xdr14:xfrm>
            <a:off x="5275162" y="8535967"/>
            <a:ext cx="189720" cy="105480"/>
          </xdr14:xfrm>
        </xdr:contentPart>
      </mc:Choice>
      <mc:Fallback xmlns="">
        <xdr:pic>
          <xdr:nvPicPr>
            <xdr:cNvPr id="210" name="Ink 209">
              <a:extLst>
                <a:ext uri="{FF2B5EF4-FFF2-40B4-BE49-F238E27FC236}">
                  <a16:creationId xmlns:a16="http://schemas.microsoft.com/office/drawing/2014/main" id="{7D51E452-C099-C8F0-EC07-2E65ED9B6DCB}"/>
                </a:ext>
              </a:extLst>
            </xdr:cNvPr>
            <xdr:cNvPicPr/>
          </xdr:nvPicPr>
          <xdr:blipFill>
            <a:blip xmlns:r="http://schemas.openxmlformats.org/officeDocument/2006/relationships" r:embed="rId60"/>
            <a:stretch>
              <a:fillRect/>
            </a:stretch>
          </xdr:blipFill>
          <xdr:spPr>
            <a:xfrm>
              <a:off x="5268887" y="8529868"/>
              <a:ext cx="202270" cy="117678"/>
            </a:xfrm>
            <a:prstGeom prst="rect">
              <a:avLst/>
            </a:prstGeom>
          </xdr:spPr>
        </xdr:pic>
      </mc:Fallback>
    </mc:AlternateContent>
    <xdr:clientData/>
  </xdr:twoCellAnchor>
  <xdr:twoCellAnchor editAs="oneCell">
    <xdr:from>
      <xdr:col>8</xdr:col>
      <xdr:colOff>335653</xdr:colOff>
      <xdr:row>48</xdr:row>
      <xdr:rowOff>19734</xdr:rowOff>
    </xdr:from>
    <xdr:to>
      <xdr:col>9</xdr:col>
      <xdr:colOff>57013</xdr:colOff>
      <xdr:row>48</xdr:row>
      <xdr:rowOff>172096</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15" name="Ink 214">
              <a:extLst>
                <a:ext uri="{FF2B5EF4-FFF2-40B4-BE49-F238E27FC236}">
                  <a16:creationId xmlns:a16="http://schemas.microsoft.com/office/drawing/2014/main" id="{00582F7A-40B6-421B-3C9C-E549352186C6}"/>
                </a:ext>
              </a:extLst>
            </xdr14:cNvPr>
            <xdr14:cNvContentPartPr/>
          </xdr14:nvContentPartPr>
          <xdr14:nvPr macro=""/>
          <xdr14:xfrm>
            <a:off x="5163202" y="8717685"/>
            <a:ext cx="367200" cy="152362"/>
          </xdr14:xfrm>
        </xdr:contentPart>
      </mc:Choice>
      <mc:Fallback xmlns="">
        <xdr:pic>
          <xdr:nvPicPr>
            <xdr:cNvPr id="215" name="Ink 214">
              <a:extLst>
                <a:ext uri="{FF2B5EF4-FFF2-40B4-BE49-F238E27FC236}">
                  <a16:creationId xmlns:a16="http://schemas.microsoft.com/office/drawing/2014/main" id="{00582F7A-40B6-421B-3C9C-E549352186C6}"/>
                </a:ext>
              </a:extLst>
            </xdr:cNvPr>
            <xdr:cNvPicPr/>
          </xdr:nvPicPr>
          <xdr:blipFill>
            <a:blip xmlns:r="http://schemas.openxmlformats.org/officeDocument/2006/relationships" r:embed="rId62"/>
            <a:stretch>
              <a:fillRect/>
            </a:stretch>
          </xdr:blipFill>
          <xdr:spPr>
            <a:xfrm>
              <a:off x="5157082" y="8711562"/>
              <a:ext cx="379440" cy="164609"/>
            </a:xfrm>
            <a:prstGeom prst="rect">
              <a:avLst/>
            </a:prstGeom>
          </xdr:spPr>
        </xdr:pic>
      </mc:Fallback>
    </mc:AlternateContent>
    <xdr:clientData/>
  </xdr:twoCellAnchor>
  <xdr:twoCellAnchor editAs="oneCell">
    <xdr:from>
      <xdr:col>7</xdr:col>
      <xdr:colOff>545813</xdr:colOff>
      <xdr:row>53</xdr:row>
      <xdr:rowOff>59417</xdr:rowOff>
    </xdr:from>
    <xdr:to>
      <xdr:col>8</xdr:col>
      <xdr:colOff>18132</xdr:colOff>
      <xdr:row>54</xdr:row>
      <xdr:rowOff>8890</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32" name="Ink 231">
              <a:extLst>
                <a:ext uri="{FF2B5EF4-FFF2-40B4-BE49-F238E27FC236}">
                  <a16:creationId xmlns:a16="http://schemas.microsoft.com/office/drawing/2014/main" id="{A4B66191-A912-6234-DE38-A9BE1C8A6FA3}"/>
                </a:ext>
              </a:extLst>
            </xdr14:cNvPr>
            <xdr14:cNvContentPartPr/>
          </xdr14:nvContentPartPr>
          <xdr14:nvPr macro=""/>
          <xdr14:xfrm>
            <a:off x="4727520" y="9663405"/>
            <a:ext cx="113400" cy="130680"/>
          </xdr14:xfrm>
        </xdr:contentPart>
      </mc:Choice>
      <mc:Fallback xmlns="">
        <xdr:pic>
          <xdr:nvPicPr>
            <xdr:cNvPr id="232" name="Ink 231">
              <a:extLst>
                <a:ext uri="{FF2B5EF4-FFF2-40B4-BE49-F238E27FC236}">
                  <a16:creationId xmlns:a16="http://schemas.microsoft.com/office/drawing/2014/main" id="{A4B66191-A912-6234-DE38-A9BE1C8A6FA3}"/>
                </a:ext>
              </a:extLst>
            </xdr:cNvPr>
            <xdr:cNvPicPr/>
          </xdr:nvPicPr>
          <xdr:blipFill>
            <a:blip xmlns:r="http://schemas.openxmlformats.org/officeDocument/2006/relationships" r:embed="rId64"/>
            <a:stretch>
              <a:fillRect/>
            </a:stretch>
          </xdr:blipFill>
          <xdr:spPr>
            <a:xfrm>
              <a:off x="4721400" y="9657285"/>
              <a:ext cx="125640" cy="142920"/>
            </a:xfrm>
            <a:prstGeom prst="rect">
              <a:avLst/>
            </a:prstGeom>
          </xdr:spPr>
        </xdr:pic>
      </mc:Fallback>
    </mc:AlternateContent>
    <xdr:clientData/>
  </xdr:twoCellAnchor>
  <xdr:twoCellAnchor editAs="oneCell">
    <xdr:from>
      <xdr:col>8</xdr:col>
      <xdr:colOff>392451</xdr:colOff>
      <xdr:row>49</xdr:row>
      <xdr:rowOff>44806</xdr:rowOff>
    </xdr:from>
    <xdr:to>
      <xdr:col>9</xdr:col>
      <xdr:colOff>202093</xdr:colOff>
      <xdr:row>53</xdr:row>
      <xdr:rowOff>178659</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36" name="Ink 235">
              <a:extLst>
                <a:ext uri="{FF2B5EF4-FFF2-40B4-BE49-F238E27FC236}">
                  <a16:creationId xmlns:a16="http://schemas.microsoft.com/office/drawing/2014/main" id="{60B7B8E8-7A97-7139-8119-38FEDFB84613}"/>
                </a:ext>
              </a:extLst>
            </xdr14:cNvPr>
            <xdr14:cNvContentPartPr/>
          </xdr14:nvContentPartPr>
          <xdr14:nvPr macro=""/>
          <xdr14:xfrm>
            <a:off x="5220000" y="8923965"/>
            <a:ext cx="455482" cy="858682"/>
          </xdr14:xfrm>
        </xdr:contentPart>
      </mc:Choice>
      <mc:Fallback xmlns="">
        <xdr:pic>
          <xdr:nvPicPr>
            <xdr:cNvPr id="236" name="Ink 235">
              <a:extLst>
                <a:ext uri="{FF2B5EF4-FFF2-40B4-BE49-F238E27FC236}">
                  <a16:creationId xmlns:a16="http://schemas.microsoft.com/office/drawing/2014/main" id="{60B7B8E8-7A97-7139-8119-38FEDFB84613}"/>
                </a:ext>
              </a:extLst>
            </xdr:cNvPr>
            <xdr:cNvPicPr/>
          </xdr:nvPicPr>
          <xdr:blipFill>
            <a:blip xmlns:r="http://schemas.openxmlformats.org/officeDocument/2006/relationships" r:embed="rId66"/>
            <a:stretch>
              <a:fillRect/>
            </a:stretch>
          </xdr:blipFill>
          <xdr:spPr>
            <a:xfrm>
              <a:off x="5213879" y="8917811"/>
              <a:ext cx="467724" cy="870990"/>
            </a:xfrm>
            <a:prstGeom prst="rect">
              <a:avLst/>
            </a:prstGeom>
          </xdr:spPr>
        </xdr:pic>
      </mc:Fallback>
    </mc:AlternateContent>
    <xdr:clientData/>
  </xdr:twoCellAnchor>
  <xdr:twoCellAnchor editAs="oneCell">
    <xdr:from>
      <xdr:col>10</xdr:col>
      <xdr:colOff>105888</xdr:colOff>
      <xdr:row>47</xdr:row>
      <xdr:rowOff>29663</xdr:rowOff>
    </xdr:from>
    <xdr:to>
      <xdr:col>10</xdr:col>
      <xdr:colOff>428530</xdr:colOff>
      <xdr:row>47</xdr:row>
      <xdr:rowOff>171421</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40" name="Ink 239">
              <a:extLst>
                <a:ext uri="{FF2B5EF4-FFF2-40B4-BE49-F238E27FC236}">
                  <a16:creationId xmlns:a16="http://schemas.microsoft.com/office/drawing/2014/main" id="{53564D73-86C6-3DFF-373F-EA0EC050F1B9}"/>
                </a:ext>
              </a:extLst>
            </xdr14:cNvPr>
            <xdr14:cNvContentPartPr/>
          </xdr14:nvContentPartPr>
          <xdr14:nvPr macro=""/>
          <xdr14:xfrm>
            <a:off x="6225120" y="8546407"/>
            <a:ext cx="317880" cy="141758"/>
          </xdr14:xfrm>
        </xdr:contentPart>
      </mc:Choice>
      <mc:Fallback xmlns="">
        <xdr:pic>
          <xdr:nvPicPr>
            <xdr:cNvPr id="240" name="Ink 239">
              <a:extLst>
                <a:ext uri="{FF2B5EF4-FFF2-40B4-BE49-F238E27FC236}">
                  <a16:creationId xmlns:a16="http://schemas.microsoft.com/office/drawing/2014/main" id="{53564D73-86C6-3DFF-373F-EA0EC050F1B9}"/>
                </a:ext>
              </a:extLst>
            </xdr:cNvPr>
            <xdr:cNvPicPr/>
          </xdr:nvPicPr>
          <xdr:blipFill>
            <a:blip xmlns:r="http://schemas.openxmlformats.org/officeDocument/2006/relationships" r:embed="rId68"/>
            <a:stretch>
              <a:fillRect/>
            </a:stretch>
          </xdr:blipFill>
          <xdr:spPr>
            <a:xfrm>
              <a:off x="6219000" y="8540486"/>
              <a:ext cx="330120" cy="153600"/>
            </a:xfrm>
            <a:prstGeom prst="rect">
              <a:avLst/>
            </a:prstGeom>
          </xdr:spPr>
        </xdr:pic>
      </mc:Fallback>
    </mc:AlternateContent>
    <xdr:clientData/>
  </xdr:twoCellAnchor>
  <xdr:twoCellAnchor editAs="oneCell">
    <xdr:from>
      <xdr:col>10</xdr:col>
      <xdr:colOff>113530</xdr:colOff>
      <xdr:row>49</xdr:row>
      <xdr:rowOff>66488</xdr:rowOff>
    </xdr:from>
    <xdr:to>
      <xdr:col>10</xdr:col>
      <xdr:colOff>523570</xdr:colOff>
      <xdr:row>52</xdr:row>
      <xdr:rowOff>143147</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57" name="Ink 256">
              <a:extLst>
                <a:ext uri="{FF2B5EF4-FFF2-40B4-BE49-F238E27FC236}">
                  <a16:creationId xmlns:a16="http://schemas.microsoft.com/office/drawing/2014/main" id="{B59D1ACD-6B44-D82C-604B-C46BD4580C5D}"/>
                </a:ext>
              </a:extLst>
            </xdr14:cNvPr>
            <xdr14:cNvContentPartPr/>
          </xdr14:nvContentPartPr>
          <xdr14:nvPr macro=""/>
          <xdr14:xfrm>
            <a:off x="6232762" y="8945647"/>
            <a:ext cx="410040" cy="620280"/>
          </xdr14:xfrm>
        </xdr:contentPart>
      </mc:Choice>
      <mc:Fallback xmlns="">
        <xdr:pic>
          <xdr:nvPicPr>
            <xdr:cNvPr id="257" name="Ink 256">
              <a:extLst>
                <a:ext uri="{FF2B5EF4-FFF2-40B4-BE49-F238E27FC236}">
                  <a16:creationId xmlns:a16="http://schemas.microsoft.com/office/drawing/2014/main" id="{B59D1ACD-6B44-D82C-604B-C46BD4580C5D}"/>
                </a:ext>
              </a:extLst>
            </xdr:cNvPr>
            <xdr:cNvPicPr/>
          </xdr:nvPicPr>
          <xdr:blipFill>
            <a:blip xmlns:r="http://schemas.openxmlformats.org/officeDocument/2006/relationships" r:embed="rId70"/>
            <a:stretch>
              <a:fillRect/>
            </a:stretch>
          </xdr:blipFill>
          <xdr:spPr>
            <a:xfrm>
              <a:off x="6226571" y="8939527"/>
              <a:ext cx="422421" cy="632520"/>
            </a:xfrm>
            <a:prstGeom prst="rect">
              <a:avLst/>
            </a:prstGeom>
          </xdr:spPr>
        </xdr:pic>
      </mc:Fallback>
    </mc:AlternateContent>
    <xdr:clientData/>
  </xdr:twoCellAnchor>
  <xdr:twoCellAnchor editAs="oneCell">
    <xdr:from>
      <xdr:col>10</xdr:col>
      <xdr:colOff>114168</xdr:colOff>
      <xdr:row>48</xdr:row>
      <xdr:rowOff>77056</xdr:rowOff>
    </xdr:from>
    <xdr:to>
      <xdr:col>10</xdr:col>
      <xdr:colOff>388930</xdr:colOff>
      <xdr:row>48</xdr:row>
      <xdr:rowOff>179018</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58" name="Ink 257">
              <a:extLst>
                <a:ext uri="{FF2B5EF4-FFF2-40B4-BE49-F238E27FC236}">
                  <a16:creationId xmlns:a16="http://schemas.microsoft.com/office/drawing/2014/main" id="{FBB56EBE-FFC6-2B26-FF6B-3B1DB99ACBEF}"/>
                </a:ext>
              </a:extLst>
            </xdr14:cNvPr>
            <xdr14:cNvContentPartPr/>
          </xdr14:nvContentPartPr>
          <xdr14:nvPr macro=""/>
          <xdr14:xfrm>
            <a:off x="6233400" y="8775007"/>
            <a:ext cx="274762" cy="97200"/>
          </xdr14:xfrm>
        </xdr:contentPart>
      </mc:Choice>
      <mc:Fallback xmlns="">
        <xdr:pic>
          <xdr:nvPicPr>
            <xdr:cNvPr id="258" name="Ink 257">
              <a:extLst>
                <a:ext uri="{FF2B5EF4-FFF2-40B4-BE49-F238E27FC236}">
                  <a16:creationId xmlns:a16="http://schemas.microsoft.com/office/drawing/2014/main" id="{FBB56EBE-FFC6-2B26-FF6B-3B1DB99ACBEF}"/>
                </a:ext>
              </a:extLst>
            </xdr:cNvPr>
            <xdr:cNvPicPr/>
          </xdr:nvPicPr>
          <xdr:blipFill>
            <a:blip xmlns:r="http://schemas.openxmlformats.org/officeDocument/2006/relationships" r:embed="rId72"/>
            <a:stretch>
              <a:fillRect/>
            </a:stretch>
          </xdr:blipFill>
          <xdr:spPr>
            <a:xfrm>
              <a:off x="6227286" y="8768887"/>
              <a:ext cx="286990" cy="109440"/>
            </a:xfrm>
            <a:prstGeom prst="rect">
              <a:avLst/>
            </a:prstGeom>
          </xdr:spPr>
        </xdr:pic>
      </mc:Fallback>
    </mc:AlternateContent>
    <xdr:clientData/>
  </xdr:twoCellAnchor>
  <xdr:twoCellAnchor editAs="oneCell">
    <xdr:from>
      <xdr:col>10</xdr:col>
      <xdr:colOff>104448</xdr:colOff>
      <xdr:row>53</xdr:row>
      <xdr:rowOff>49337</xdr:rowOff>
    </xdr:from>
    <xdr:to>
      <xdr:col>10</xdr:col>
      <xdr:colOff>493968</xdr:colOff>
      <xdr:row>53</xdr:row>
      <xdr:rowOff>171819</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262" name="Ink 261">
              <a:extLst>
                <a:ext uri="{FF2B5EF4-FFF2-40B4-BE49-F238E27FC236}">
                  <a16:creationId xmlns:a16="http://schemas.microsoft.com/office/drawing/2014/main" id="{A4ADA8CD-F7F2-08FC-80FE-2CD380CD2208}"/>
                </a:ext>
              </a:extLst>
            </xdr14:cNvPr>
            <xdr14:cNvContentPartPr/>
          </xdr14:nvContentPartPr>
          <xdr14:nvPr macro=""/>
          <xdr14:xfrm>
            <a:off x="6223680" y="9653325"/>
            <a:ext cx="389520" cy="122482"/>
          </xdr14:xfrm>
        </xdr:contentPart>
      </mc:Choice>
      <mc:Fallback xmlns="">
        <xdr:pic>
          <xdr:nvPicPr>
            <xdr:cNvPr id="262" name="Ink 261">
              <a:extLst>
                <a:ext uri="{FF2B5EF4-FFF2-40B4-BE49-F238E27FC236}">
                  <a16:creationId xmlns:a16="http://schemas.microsoft.com/office/drawing/2014/main" id="{A4ADA8CD-F7F2-08FC-80FE-2CD380CD2208}"/>
                </a:ext>
              </a:extLst>
            </xdr:cNvPr>
            <xdr:cNvPicPr/>
          </xdr:nvPicPr>
          <xdr:blipFill>
            <a:blip xmlns:r="http://schemas.openxmlformats.org/officeDocument/2006/relationships" r:embed="rId74"/>
            <a:stretch>
              <a:fillRect/>
            </a:stretch>
          </xdr:blipFill>
          <xdr:spPr>
            <a:xfrm>
              <a:off x="6217554" y="9647183"/>
              <a:ext cx="401771" cy="134766"/>
            </a:xfrm>
            <a:prstGeom prst="rect">
              <a:avLst/>
            </a:prstGeom>
          </xdr:spPr>
        </xdr:pic>
      </mc:Fallback>
    </mc:AlternateContent>
    <xdr:clientData/>
  </xdr:twoCellAnchor>
  <xdr:twoCellAnchor editAs="oneCell">
    <xdr:from>
      <xdr:col>9</xdr:col>
      <xdr:colOff>455172</xdr:colOff>
      <xdr:row>46</xdr:row>
      <xdr:rowOff>57510</xdr:rowOff>
    </xdr:from>
    <xdr:to>
      <xdr:col>11</xdr:col>
      <xdr:colOff>534286</xdr:colOff>
      <xdr:row>48</xdr:row>
      <xdr:rowOff>180376</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300" name="Ink 299">
              <a:extLst>
                <a:ext uri="{FF2B5EF4-FFF2-40B4-BE49-F238E27FC236}">
                  <a16:creationId xmlns:a16="http://schemas.microsoft.com/office/drawing/2014/main" id="{BBA921B1-7628-64FE-9429-9045A27B246F}"/>
                </a:ext>
              </a:extLst>
            </xdr14:cNvPr>
            <xdr14:cNvContentPartPr/>
          </xdr14:nvContentPartPr>
          <xdr14:nvPr macro=""/>
          <xdr14:xfrm>
            <a:off x="5928562" y="8393047"/>
            <a:ext cx="1370798" cy="485280"/>
          </xdr14:xfrm>
        </xdr:contentPart>
      </mc:Choice>
      <mc:Fallback xmlns="">
        <xdr:pic>
          <xdr:nvPicPr>
            <xdr:cNvPr id="300" name="Ink 299">
              <a:extLst>
                <a:ext uri="{FF2B5EF4-FFF2-40B4-BE49-F238E27FC236}">
                  <a16:creationId xmlns:a16="http://schemas.microsoft.com/office/drawing/2014/main" id="{BBA921B1-7628-64FE-9429-9045A27B246F}"/>
                </a:ext>
              </a:extLst>
            </xdr:cNvPr>
            <xdr:cNvPicPr/>
          </xdr:nvPicPr>
          <xdr:blipFill>
            <a:blip xmlns:r="http://schemas.openxmlformats.org/officeDocument/2006/relationships" r:embed="rId76"/>
            <a:stretch>
              <a:fillRect/>
            </a:stretch>
          </xdr:blipFill>
          <xdr:spPr>
            <a:xfrm>
              <a:off x="5922442" y="8386867"/>
              <a:ext cx="1383037" cy="497639"/>
            </a:xfrm>
            <a:prstGeom prst="rect">
              <a:avLst/>
            </a:prstGeom>
          </xdr:spPr>
        </xdr:pic>
      </mc:Fallback>
    </mc:AlternateContent>
    <xdr:clientData/>
  </xdr:twoCellAnchor>
  <xdr:twoCellAnchor editAs="oneCell">
    <xdr:from>
      <xdr:col>11</xdr:col>
      <xdr:colOff>202367</xdr:colOff>
      <xdr:row>52</xdr:row>
      <xdr:rowOff>83747</xdr:rowOff>
    </xdr:from>
    <xdr:to>
      <xdr:col>12</xdr:col>
      <xdr:colOff>26490</xdr:colOff>
      <xdr:row>53</xdr:row>
      <xdr:rowOff>161739</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301" name="Ink 300">
              <a:extLst>
                <a:ext uri="{FF2B5EF4-FFF2-40B4-BE49-F238E27FC236}">
                  <a16:creationId xmlns:a16="http://schemas.microsoft.com/office/drawing/2014/main" id="{7606A753-5C70-58B9-DDDF-87805F67CC33}"/>
                </a:ext>
              </a:extLst>
            </xdr14:cNvPr>
            <xdr14:cNvContentPartPr/>
          </xdr14:nvContentPartPr>
          <xdr14:nvPr macro=""/>
          <xdr14:xfrm>
            <a:off x="6967440" y="9506527"/>
            <a:ext cx="465202" cy="254438"/>
          </xdr14:xfrm>
        </xdr:contentPart>
      </mc:Choice>
      <mc:Fallback xmlns="">
        <xdr:pic>
          <xdr:nvPicPr>
            <xdr:cNvPr id="301" name="Ink 300">
              <a:extLst>
                <a:ext uri="{FF2B5EF4-FFF2-40B4-BE49-F238E27FC236}">
                  <a16:creationId xmlns:a16="http://schemas.microsoft.com/office/drawing/2014/main" id="{7606A753-5C70-58B9-DDDF-87805F67CC33}"/>
                </a:ext>
              </a:extLst>
            </xdr:cNvPr>
            <xdr:cNvPicPr/>
          </xdr:nvPicPr>
          <xdr:blipFill>
            <a:blip xmlns:r="http://schemas.openxmlformats.org/officeDocument/2006/relationships" r:embed="rId78"/>
            <a:stretch>
              <a:fillRect/>
            </a:stretch>
          </xdr:blipFill>
          <xdr:spPr>
            <a:xfrm>
              <a:off x="6961319" y="9500409"/>
              <a:ext cx="477444" cy="266674"/>
            </a:xfrm>
            <a:prstGeom prst="rect">
              <a:avLst/>
            </a:prstGeom>
          </xdr:spPr>
        </xdr:pic>
      </mc:Fallback>
    </mc:AlternateContent>
    <xdr:clientData/>
  </xdr:twoCellAnchor>
  <xdr:twoCellAnchor editAs="oneCell">
    <xdr:from>
      <xdr:col>11</xdr:col>
      <xdr:colOff>192009</xdr:colOff>
      <xdr:row>50</xdr:row>
      <xdr:rowOff>95439</xdr:rowOff>
    </xdr:from>
    <xdr:to>
      <xdr:col>11</xdr:col>
      <xdr:colOff>578649</xdr:colOff>
      <xdr:row>52</xdr:row>
      <xdr:rowOff>19389</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302" name="Ink 301">
              <a:extLst>
                <a:ext uri="{FF2B5EF4-FFF2-40B4-BE49-F238E27FC236}">
                  <a16:creationId xmlns:a16="http://schemas.microsoft.com/office/drawing/2014/main" id="{C82824DA-2B75-F766-2DCA-2716A4EF649D}"/>
                </a:ext>
              </a:extLst>
            </xdr14:cNvPr>
            <xdr14:cNvContentPartPr/>
          </xdr14:nvContentPartPr>
          <xdr14:nvPr macro=""/>
          <xdr14:xfrm>
            <a:off x="6957082" y="9155805"/>
            <a:ext cx="386640" cy="281602"/>
          </xdr14:xfrm>
        </xdr:contentPart>
      </mc:Choice>
      <mc:Fallback xmlns="">
        <xdr:pic>
          <xdr:nvPicPr>
            <xdr:cNvPr id="302" name="Ink 301">
              <a:extLst>
                <a:ext uri="{FF2B5EF4-FFF2-40B4-BE49-F238E27FC236}">
                  <a16:creationId xmlns:a16="http://schemas.microsoft.com/office/drawing/2014/main" id="{C82824DA-2B75-F766-2DCA-2716A4EF649D}"/>
                </a:ext>
              </a:extLst>
            </xdr:cNvPr>
            <xdr:cNvPicPr/>
          </xdr:nvPicPr>
          <xdr:blipFill>
            <a:blip xmlns:r="http://schemas.openxmlformats.org/officeDocument/2006/relationships" r:embed="rId80"/>
            <a:stretch>
              <a:fillRect/>
            </a:stretch>
          </xdr:blipFill>
          <xdr:spPr>
            <a:xfrm>
              <a:off x="6950962" y="9149683"/>
              <a:ext cx="398880" cy="293846"/>
            </a:xfrm>
            <a:prstGeom prst="rect">
              <a:avLst/>
            </a:prstGeom>
          </xdr:spPr>
        </xdr:pic>
      </mc:Fallback>
    </mc:AlternateContent>
    <xdr:clientData/>
  </xdr:twoCellAnchor>
  <xdr:twoCellAnchor editAs="oneCell">
    <xdr:from>
      <xdr:col>11</xdr:col>
      <xdr:colOff>180407</xdr:colOff>
      <xdr:row>49</xdr:row>
      <xdr:rowOff>77206</xdr:rowOff>
    </xdr:from>
    <xdr:to>
      <xdr:col>11</xdr:col>
      <xdr:colOff>515649</xdr:colOff>
      <xdr:row>50</xdr:row>
      <xdr:rowOff>26843</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303" name="Ink 302">
              <a:extLst>
                <a:ext uri="{FF2B5EF4-FFF2-40B4-BE49-F238E27FC236}">
                  <a16:creationId xmlns:a16="http://schemas.microsoft.com/office/drawing/2014/main" id="{F21D2E6C-3747-963F-C5AB-F44FE2785F15}"/>
                </a:ext>
              </a:extLst>
            </xdr14:cNvPr>
            <xdr14:cNvContentPartPr/>
          </xdr14:nvContentPartPr>
          <xdr14:nvPr macro=""/>
          <xdr14:xfrm>
            <a:off x="6945480" y="8956365"/>
            <a:ext cx="330480" cy="126082"/>
          </xdr14:xfrm>
        </xdr:contentPart>
      </mc:Choice>
      <mc:Fallback xmlns="">
        <xdr:pic>
          <xdr:nvPicPr>
            <xdr:cNvPr id="303" name="Ink 302">
              <a:extLst>
                <a:ext uri="{FF2B5EF4-FFF2-40B4-BE49-F238E27FC236}">
                  <a16:creationId xmlns:a16="http://schemas.microsoft.com/office/drawing/2014/main" id="{F21D2E6C-3747-963F-C5AB-F44FE2785F15}"/>
                </a:ext>
              </a:extLst>
            </xdr:cNvPr>
            <xdr:cNvPicPr/>
          </xdr:nvPicPr>
          <xdr:blipFill>
            <a:blip xmlns:r="http://schemas.openxmlformats.org/officeDocument/2006/relationships" r:embed="rId82"/>
            <a:stretch>
              <a:fillRect/>
            </a:stretch>
          </xdr:blipFill>
          <xdr:spPr>
            <a:xfrm>
              <a:off x="6939360" y="8950258"/>
              <a:ext cx="342720" cy="138295"/>
            </a:xfrm>
            <a:prstGeom prst="rect">
              <a:avLst/>
            </a:prstGeom>
          </xdr:spPr>
        </xdr:pic>
      </mc:Fallback>
    </mc:AlternateContent>
    <xdr:clientData/>
  </xdr:twoCellAnchor>
  <xdr:twoCellAnchor editAs="oneCell">
    <xdr:from>
      <xdr:col>1</xdr:col>
      <xdr:colOff>210383</xdr:colOff>
      <xdr:row>60</xdr:row>
      <xdr:rowOff>171316</xdr:rowOff>
    </xdr:from>
    <xdr:to>
      <xdr:col>2</xdr:col>
      <xdr:colOff>770678</xdr:colOff>
      <xdr:row>62</xdr:row>
      <xdr:rowOff>123901</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314" name="Ink 313">
              <a:extLst>
                <a:ext uri="{FF2B5EF4-FFF2-40B4-BE49-F238E27FC236}">
                  <a16:creationId xmlns:a16="http://schemas.microsoft.com/office/drawing/2014/main" id="{9A7DC541-18F6-D7AE-A44E-A76A4B53CDAE}"/>
                </a:ext>
              </a:extLst>
            </xdr14:cNvPr>
            <xdr14:cNvContentPartPr/>
          </xdr14:nvContentPartPr>
          <xdr14:nvPr macro=""/>
          <xdr14:xfrm>
            <a:off x="517042" y="11043755"/>
            <a:ext cx="1205280" cy="315000"/>
          </xdr14:xfrm>
        </xdr:contentPart>
      </mc:Choice>
      <mc:Fallback xmlns="">
        <xdr:pic>
          <xdr:nvPicPr>
            <xdr:cNvPr id="314" name="Ink 313">
              <a:extLst>
                <a:ext uri="{FF2B5EF4-FFF2-40B4-BE49-F238E27FC236}">
                  <a16:creationId xmlns:a16="http://schemas.microsoft.com/office/drawing/2014/main" id="{9A7DC541-18F6-D7AE-A44E-A76A4B53CDAE}"/>
                </a:ext>
              </a:extLst>
            </xdr:cNvPr>
            <xdr:cNvPicPr/>
          </xdr:nvPicPr>
          <xdr:blipFill>
            <a:blip xmlns:r="http://schemas.openxmlformats.org/officeDocument/2006/relationships" r:embed="rId84"/>
            <a:stretch>
              <a:fillRect/>
            </a:stretch>
          </xdr:blipFill>
          <xdr:spPr>
            <a:xfrm>
              <a:off x="510924" y="11037635"/>
              <a:ext cx="1217516" cy="327240"/>
            </a:xfrm>
            <a:prstGeom prst="rect">
              <a:avLst/>
            </a:prstGeom>
          </xdr:spPr>
        </xdr:pic>
      </mc:Fallback>
    </mc:AlternateContent>
    <xdr:clientData/>
  </xdr:twoCellAnchor>
  <xdr:twoCellAnchor editAs="oneCell">
    <xdr:from>
      <xdr:col>3</xdr:col>
      <xdr:colOff>334581</xdr:colOff>
      <xdr:row>60</xdr:row>
      <xdr:rowOff>122078</xdr:rowOff>
    </xdr:from>
    <xdr:to>
      <xdr:col>4</xdr:col>
      <xdr:colOff>132260</xdr:colOff>
      <xdr:row>61</xdr:row>
      <xdr:rowOff>131311</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323" name="Ink 322">
              <a:extLst>
                <a:ext uri="{FF2B5EF4-FFF2-40B4-BE49-F238E27FC236}">
                  <a16:creationId xmlns:a16="http://schemas.microsoft.com/office/drawing/2014/main" id="{DBF8F84F-C1BA-4962-B22A-1148EE5891DA}"/>
                </a:ext>
              </a:extLst>
            </xdr14:cNvPr>
            <xdr14:cNvContentPartPr/>
          </xdr14:nvContentPartPr>
          <xdr14:nvPr macro=""/>
          <xdr14:xfrm>
            <a:off x="1932922" y="10994517"/>
            <a:ext cx="443520" cy="190440"/>
          </xdr14:xfrm>
        </xdr:contentPart>
      </mc:Choice>
      <mc:Fallback xmlns="">
        <xdr:pic>
          <xdr:nvPicPr>
            <xdr:cNvPr id="323" name="Ink 322">
              <a:extLst>
                <a:ext uri="{FF2B5EF4-FFF2-40B4-BE49-F238E27FC236}">
                  <a16:creationId xmlns:a16="http://schemas.microsoft.com/office/drawing/2014/main" id="{DBF8F84F-C1BA-4962-B22A-1148EE5891DA}"/>
                </a:ext>
              </a:extLst>
            </xdr:cNvPr>
            <xdr:cNvPicPr/>
          </xdr:nvPicPr>
          <xdr:blipFill>
            <a:blip xmlns:r="http://schemas.openxmlformats.org/officeDocument/2006/relationships" r:embed="rId86"/>
            <a:stretch>
              <a:fillRect/>
            </a:stretch>
          </xdr:blipFill>
          <xdr:spPr>
            <a:xfrm>
              <a:off x="1926737" y="10988397"/>
              <a:ext cx="455891" cy="202680"/>
            </a:xfrm>
            <a:prstGeom prst="rect">
              <a:avLst/>
            </a:prstGeom>
          </xdr:spPr>
        </xdr:pic>
      </mc:Fallback>
    </mc:AlternateContent>
    <xdr:clientData/>
  </xdr:twoCellAnchor>
  <xdr:twoCellAnchor editAs="oneCell">
    <xdr:from>
      <xdr:col>0</xdr:col>
      <xdr:colOff>208882</xdr:colOff>
      <xdr:row>60</xdr:row>
      <xdr:rowOff>141878</xdr:rowOff>
    </xdr:from>
    <xdr:to>
      <xdr:col>1</xdr:col>
      <xdr:colOff>150623</xdr:colOff>
      <xdr:row>62</xdr:row>
      <xdr:rowOff>39105</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324" name="Ink 323">
              <a:extLst>
                <a:ext uri="{FF2B5EF4-FFF2-40B4-BE49-F238E27FC236}">
                  <a16:creationId xmlns:a16="http://schemas.microsoft.com/office/drawing/2014/main" id="{53352DDE-976F-E548-2B21-91352DD45610}"/>
                </a:ext>
              </a:extLst>
            </xdr14:cNvPr>
            <xdr14:cNvContentPartPr/>
          </xdr14:nvContentPartPr>
          <xdr14:nvPr macro=""/>
          <xdr14:xfrm>
            <a:off x="208882" y="11014317"/>
            <a:ext cx="243638" cy="254880"/>
          </xdr14:xfrm>
        </xdr:contentPart>
      </mc:Choice>
      <mc:Fallback xmlns="">
        <xdr:pic>
          <xdr:nvPicPr>
            <xdr:cNvPr id="324" name="Ink 323">
              <a:extLst>
                <a:ext uri="{FF2B5EF4-FFF2-40B4-BE49-F238E27FC236}">
                  <a16:creationId xmlns:a16="http://schemas.microsoft.com/office/drawing/2014/main" id="{53352DDE-976F-E548-2B21-91352DD45610}"/>
                </a:ext>
              </a:extLst>
            </xdr:cNvPr>
            <xdr:cNvPicPr/>
          </xdr:nvPicPr>
          <xdr:blipFill>
            <a:blip xmlns:r="http://schemas.openxmlformats.org/officeDocument/2006/relationships" r:embed="rId88"/>
            <a:stretch>
              <a:fillRect/>
            </a:stretch>
          </xdr:blipFill>
          <xdr:spPr>
            <a:xfrm>
              <a:off x="202755" y="11008197"/>
              <a:ext cx="255892" cy="267120"/>
            </a:xfrm>
            <a:prstGeom prst="rect">
              <a:avLst/>
            </a:prstGeom>
          </xdr:spPr>
        </xdr:pic>
      </mc:Fallback>
    </mc:AlternateContent>
    <xdr:clientData/>
  </xdr:twoCellAnchor>
  <xdr:twoCellAnchor editAs="oneCell">
    <xdr:from>
      <xdr:col>4</xdr:col>
      <xdr:colOff>277339</xdr:colOff>
      <xdr:row>60</xdr:row>
      <xdr:rowOff>133876</xdr:rowOff>
    </xdr:from>
    <xdr:to>
      <xdr:col>5</xdr:col>
      <xdr:colOff>85817</xdr:colOff>
      <xdr:row>62</xdr:row>
      <xdr:rowOff>65303</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330" name="Ink 329">
              <a:extLst>
                <a:ext uri="{FF2B5EF4-FFF2-40B4-BE49-F238E27FC236}">
                  <a16:creationId xmlns:a16="http://schemas.microsoft.com/office/drawing/2014/main" id="{1E756578-7490-4C29-2B3C-2F6994AEF0F7}"/>
                </a:ext>
              </a:extLst>
            </xdr14:cNvPr>
            <xdr14:cNvContentPartPr/>
          </xdr14:nvContentPartPr>
          <xdr14:nvPr macro=""/>
          <xdr14:xfrm>
            <a:off x="2521522" y="11006315"/>
            <a:ext cx="454320" cy="293842"/>
          </xdr14:xfrm>
        </xdr:contentPart>
      </mc:Choice>
      <mc:Fallback xmlns="">
        <xdr:pic>
          <xdr:nvPicPr>
            <xdr:cNvPr id="330" name="Ink 329">
              <a:extLst>
                <a:ext uri="{FF2B5EF4-FFF2-40B4-BE49-F238E27FC236}">
                  <a16:creationId xmlns:a16="http://schemas.microsoft.com/office/drawing/2014/main" id="{1E756578-7490-4C29-2B3C-2F6994AEF0F7}"/>
                </a:ext>
              </a:extLst>
            </xdr:cNvPr>
            <xdr:cNvPicPr/>
          </xdr:nvPicPr>
          <xdr:blipFill>
            <a:blip xmlns:r="http://schemas.openxmlformats.org/officeDocument/2006/relationships" r:embed="rId90"/>
            <a:stretch>
              <a:fillRect/>
            </a:stretch>
          </xdr:blipFill>
          <xdr:spPr>
            <a:xfrm>
              <a:off x="2515343" y="11000094"/>
              <a:ext cx="466678" cy="306284"/>
            </a:xfrm>
            <a:prstGeom prst="rect">
              <a:avLst/>
            </a:prstGeom>
          </xdr:spPr>
        </xdr:pic>
      </mc:Fallback>
    </mc:AlternateContent>
    <xdr:clientData/>
  </xdr:twoCellAnchor>
  <xdr:twoCellAnchor editAs="oneCell">
    <xdr:from>
      <xdr:col>1</xdr:col>
      <xdr:colOff>211021</xdr:colOff>
      <xdr:row>69</xdr:row>
      <xdr:rowOff>1712</xdr:rowOff>
    </xdr:from>
    <xdr:to>
      <xdr:col>2</xdr:col>
      <xdr:colOff>313260</xdr:colOff>
      <xdr:row>70</xdr:row>
      <xdr:rowOff>9947</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339" name="Ink 338">
              <a:extLst>
                <a:ext uri="{FF2B5EF4-FFF2-40B4-BE49-F238E27FC236}">
                  <a16:creationId xmlns:a16="http://schemas.microsoft.com/office/drawing/2014/main" id="{3B971FB4-49F4-EB2A-6AC8-57370DD51BBD}"/>
                </a:ext>
              </a:extLst>
            </xdr14:cNvPr>
            <xdr14:cNvContentPartPr/>
          </xdr14:nvContentPartPr>
          <xdr14:nvPr macro=""/>
          <xdr14:xfrm>
            <a:off x="517680" y="12505017"/>
            <a:ext cx="748080" cy="189442"/>
          </xdr14:xfrm>
        </xdr:contentPart>
      </mc:Choice>
      <mc:Fallback xmlns="">
        <xdr:pic>
          <xdr:nvPicPr>
            <xdr:cNvPr id="339" name="Ink 338">
              <a:extLst>
                <a:ext uri="{FF2B5EF4-FFF2-40B4-BE49-F238E27FC236}">
                  <a16:creationId xmlns:a16="http://schemas.microsoft.com/office/drawing/2014/main" id="{3B971FB4-49F4-EB2A-6AC8-57370DD51BBD}"/>
                </a:ext>
              </a:extLst>
            </xdr:cNvPr>
            <xdr:cNvPicPr/>
          </xdr:nvPicPr>
          <xdr:blipFill>
            <a:blip xmlns:r="http://schemas.openxmlformats.org/officeDocument/2006/relationships" r:embed="rId92"/>
            <a:stretch>
              <a:fillRect/>
            </a:stretch>
          </xdr:blipFill>
          <xdr:spPr>
            <a:xfrm>
              <a:off x="511560" y="12498894"/>
              <a:ext cx="760320" cy="201687"/>
            </a:xfrm>
            <a:prstGeom prst="rect">
              <a:avLst/>
            </a:prstGeom>
          </xdr:spPr>
        </xdr:pic>
      </mc:Fallback>
    </mc:AlternateContent>
    <xdr:clientData/>
  </xdr:twoCellAnchor>
  <xdr:twoCellAnchor editAs="oneCell">
    <xdr:from>
      <xdr:col>3</xdr:col>
      <xdr:colOff>198419</xdr:colOff>
      <xdr:row>68</xdr:row>
      <xdr:rowOff>180759</xdr:rowOff>
    </xdr:from>
    <xdr:to>
      <xdr:col>4</xdr:col>
      <xdr:colOff>295062</xdr:colOff>
      <xdr:row>69</xdr:row>
      <xdr:rowOff>179912</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347" name="Ink 346">
              <a:extLst>
                <a:ext uri="{FF2B5EF4-FFF2-40B4-BE49-F238E27FC236}">
                  <a16:creationId xmlns:a16="http://schemas.microsoft.com/office/drawing/2014/main" id="{2352A207-E1DA-5062-417C-F53310F847C7}"/>
                </a:ext>
              </a:extLst>
            </xdr14:cNvPr>
            <xdr14:cNvContentPartPr/>
          </xdr14:nvContentPartPr>
          <xdr14:nvPr macro=""/>
          <xdr14:xfrm>
            <a:off x="1796760" y="12502857"/>
            <a:ext cx="737722" cy="180360"/>
          </xdr14:xfrm>
        </xdr:contentPart>
      </mc:Choice>
      <mc:Fallback xmlns="">
        <xdr:pic>
          <xdr:nvPicPr>
            <xdr:cNvPr id="347" name="Ink 346">
              <a:extLst>
                <a:ext uri="{FF2B5EF4-FFF2-40B4-BE49-F238E27FC236}">
                  <a16:creationId xmlns:a16="http://schemas.microsoft.com/office/drawing/2014/main" id="{2352A207-E1DA-5062-417C-F53310F847C7}"/>
                </a:ext>
              </a:extLst>
            </xdr:cNvPr>
            <xdr:cNvPicPr/>
          </xdr:nvPicPr>
          <xdr:blipFill>
            <a:blip xmlns:r="http://schemas.openxmlformats.org/officeDocument/2006/relationships" r:embed="rId94"/>
            <a:stretch>
              <a:fillRect/>
            </a:stretch>
          </xdr:blipFill>
          <xdr:spPr>
            <a:xfrm>
              <a:off x="1790639" y="12496737"/>
              <a:ext cx="749963" cy="192600"/>
            </a:xfrm>
            <a:prstGeom prst="rect">
              <a:avLst/>
            </a:prstGeom>
          </xdr:spPr>
        </xdr:pic>
      </mc:Fallback>
    </mc:AlternateContent>
    <xdr:clientData/>
  </xdr:twoCellAnchor>
  <xdr:twoCellAnchor editAs="oneCell">
    <xdr:from>
      <xdr:col>2</xdr:col>
      <xdr:colOff>512062</xdr:colOff>
      <xdr:row>69</xdr:row>
      <xdr:rowOff>48152</xdr:rowOff>
    </xdr:from>
    <xdr:to>
      <xdr:col>2</xdr:col>
      <xdr:colOff>656476</xdr:colOff>
      <xdr:row>69</xdr:row>
      <xdr:rowOff>114752</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348" name="Ink 347">
              <a:extLst>
                <a:ext uri="{FF2B5EF4-FFF2-40B4-BE49-F238E27FC236}">
                  <a16:creationId xmlns:a16="http://schemas.microsoft.com/office/drawing/2014/main" id="{CC291C6E-AF11-24EB-73FE-A2F59CB7F608}"/>
                </a:ext>
              </a:extLst>
            </xdr14:cNvPr>
            <xdr14:cNvContentPartPr/>
          </xdr14:nvContentPartPr>
          <xdr14:nvPr macro=""/>
          <xdr14:xfrm>
            <a:off x="1464562" y="12551457"/>
            <a:ext cx="143558" cy="66600"/>
          </xdr14:xfrm>
        </xdr:contentPart>
      </mc:Choice>
      <mc:Fallback xmlns="">
        <xdr:pic>
          <xdr:nvPicPr>
            <xdr:cNvPr id="348" name="Ink 347">
              <a:extLst>
                <a:ext uri="{FF2B5EF4-FFF2-40B4-BE49-F238E27FC236}">
                  <a16:creationId xmlns:a16="http://schemas.microsoft.com/office/drawing/2014/main" id="{CC291C6E-AF11-24EB-73FE-A2F59CB7F608}"/>
                </a:ext>
              </a:extLst>
            </xdr:cNvPr>
            <xdr:cNvPicPr/>
          </xdr:nvPicPr>
          <xdr:blipFill>
            <a:blip xmlns:r="http://schemas.openxmlformats.org/officeDocument/2006/relationships" r:embed="rId96"/>
            <a:stretch>
              <a:fillRect/>
            </a:stretch>
          </xdr:blipFill>
          <xdr:spPr>
            <a:xfrm>
              <a:off x="1458445" y="12545370"/>
              <a:ext cx="155791" cy="78774"/>
            </a:xfrm>
            <a:prstGeom prst="rect">
              <a:avLst/>
            </a:prstGeom>
          </xdr:spPr>
        </xdr:pic>
      </mc:Fallback>
    </mc:AlternateContent>
    <xdr:clientData/>
  </xdr:twoCellAnchor>
  <xdr:twoCellAnchor editAs="oneCell">
    <xdr:from>
      <xdr:col>1</xdr:col>
      <xdr:colOff>267983</xdr:colOff>
      <xdr:row>70</xdr:row>
      <xdr:rowOff>125785</xdr:rowOff>
    </xdr:from>
    <xdr:to>
      <xdr:col>2</xdr:col>
      <xdr:colOff>772560</xdr:colOff>
      <xdr:row>71</xdr:row>
      <xdr:rowOff>104417</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361" name="Ink 360">
              <a:extLst>
                <a:ext uri="{FF2B5EF4-FFF2-40B4-BE49-F238E27FC236}">
                  <a16:creationId xmlns:a16="http://schemas.microsoft.com/office/drawing/2014/main" id="{2DDADC3E-467E-9DB9-257C-4CE654E02AEE}"/>
                </a:ext>
              </a:extLst>
            </xdr14:cNvPr>
            <xdr14:cNvContentPartPr/>
          </xdr14:nvContentPartPr>
          <xdr14:nvPr macro=""/>
          <xdr14:xfrm>
            <a:off x="574642" y="12810297"/>
            <a:ext cx="1144800" cy="159840"/>
          </xdr14:xfrm>
        </xdr:contentPart>
      </mc:Choice>
      <mc:Fallback xmlns="">
        <xdr:pic>
          <xdr:nvPicPr>
            <xdr:cNvPr id="361" name="Ink 360">
              <a:extLst>
                <a:ext uri="{FF2B5EF4-FFF2-40B4-BE49-F238E27FC236}">
                  <a16:creationId xmlns:a16="http://schemas.microsoft.com/office/drawing/2014/main" id="{2DDADC3E-467E-9DB9-257C-4CE654E02AEE}"/>
                </a:ext>
              </a:extLst>
            </xdr:cNvPr>
            <xdr:cNvPicPr/>
          </xdr:nvPicPr>
          <xdr:blipFill>
            <a:blip xmlns:r="http://schemas.openxmlformats.org/officeDocument/2006/relationships" r:embed="rId98"/>
            <a:stretch>
              <a:fillRect/>
            </a:stretch>
          </xdr:blipFill>
          <xdr:spPr>
            <a:xfrm>
              <a:off x="568524" y="12804177"/>
              <a:ext cx="1157036" cy="172080"/>
            </a:xfrm>
            <a:prstGeom prst="rect">
              <a:avLst/>
            </a:prstGeom>
          </xdr:spPr>
        </xdr:pic>
      </mc:Fallback>
    </mc:AlternateContent>
    <xdr:clientData/>
  </xdr:twoCellAnchor>
  <xdr:twoCellAnchor editAs="oneCell">
    <xdr:from>
      <xdr:col>3</xdr:col>
      <xdr:colOff>304979</xdr:colOff>
      <xdr:row>70</xdr:row>
      <xdr:rowOff>141347</xdr:rowOff>
    </xdr:from>
    <xdr:to>
      <xdr:col>4</xdr:col>
      <xdr:colOff>140900</xdr:colOff>
      <xdr:row>71</xdr:row>
      <xdr:rowOff>114579</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365" name="Ink 364">
              <a:extLst>
                <a:ext uri="{FF2B5EF4-FFF2-40B4-BE49-F238E27FC236}">
                  <a16:creationId xmlns:a16="http://schemas.microsoft.com/office/drawing/2014/main" id="{135CE1F8-8F0F-6B7B-70AF-3FD02737A048}"/>
                </a:ext>
              </a:extLst>
            </xdr14:cNvPr>
            <xdr14:cNvContentPartPr/>
          </xdr14:nvContentPartPr>
          <xdr14:nvPr macro=""/>
          <xdr14:xfrm>
            <a:off x="1903320" y="12825859"/>
            <a:ext cx="477000" cy="154440"/>
          </xdr14:xfrm>
        </xdr:contentPart>
      </mc:Choice>
      <mc:Fallback xmlns="">
        <xdr:pic>
          <xdr:nvPicPr>
            <xdr:cNvPr id="365" name="Ink 364">
              <a:extLst>
                <a:ext uri="{FF2B5EF4-FFF2-40B4-BE49-F238E27FC236}">
                  <a16:creationId xmlns:a16="http://schemas.microsoft.com/office/drawing/2014/main" id="{135CE1F8-8F0F-6B7B-70AF-3FD02737A048}"/>
                </a:ext>
              </a:extLst>
            </xdr:cNvPr>
            <xdr:cNvPicPr/>
          </xdr:nvPicPr>
          <xdr:blipFill>
            <a:blip xmlns:r="http://schemas.openxmlformats.org/officeDocument/2006/relationships" r:embed="rId100"/>
            <a:stretch>
              <a:fillRect/>
            </a:stretch>
          </xdr:blipFill>
          <xdr:spPr>
            <a:xfrm>
              <a:off x="1897200" y="12819739"/>
              <a:ext cx="489240" cy="166680"/>
            </a:xfrm>
            <a:prstGeom prst="rect">
              <a:avLst/>
            </a:prstGeom>
          </xdr:spPr>
        </xdr:pic>
      </mc:Fallback>
    </mc:AlternateContent>
    <xdr:clientData/>
  </xdr:twoCellAnchor>
  <xdr:twoCellAnchor editAs="oneCell">
    <xdr:from>
      <xdr:col>7</xdr:col>
      <xdr:colOff>448015</xdr:colOff>
      <xdr:row>68</xdr:row>
      <xdr:rowOff>29033</xdr:rowOff>
    </xdr:from>
    <xdr:to>
      <xdr:col>9</xdr:col>
      <xdr:colOff>161180</xdr:colOff>
      <xdr:row>69</xdr:row>
      <xdr:rowOff>86602</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375" name="Ink 374">
              <a:extLst>
                <a:ext uri="{FF2B5EF4-FFF2-40B4-BE49-F238E27FC236}">
                  <a16:creationId xmlns:a16="http://schemas.microsoft.com/office/drawing/2014/main" id="{628811BF-F20F-9FB7-E6DD-BC708C26F99B}"/>
                </a:ext>
              </a:extLst>
            </xdr14:cNvPr>
            <xdr14:cNvContentPartPr/>
          </xdr14:nvContentPartPr>
          <xdr14:nvPr macro=""/>
          <xdr14:xfrm>
            <a:off x="4634002" y="12301244"/>
            <a:ext cx="1006560" cy="238042"/>
          </xdr14:xfrm>
        </xdr:contentPart>
      </mc:Choice>
      <mc:Fallback xmlns="">
        <xdr:pic>
          <xdr:nvPicPr>
            <xdr:cNvPr id="375" name="Ink 374">
              <a:extLst>
                <a:ext uri="{FF2B5EF4-FFF2-40B4-BE49-F238E27FC236}">
                  <a16:creationId xmlns:a16="http://schemas.microsoft.com/office/drawing/2014/main" id="{628811BF-F20F-9FB7-E6DD-BC708C26F99B}"/>
                </a:ext>
              </a:extLst>
            </xdr:cNvPr>
            <xdr:cNvPicPr/>
          </xdr:nvPicPr>
          <xdr:blipFill>
            <a:blip xmlns:r="http://schemas.openxmlformats.org/officeDocument/2006/relationships" r:embed="rId102"/>
            <a:stretch>
              <a:fillRect/>
            </a:stretch>
          </xdr:blipFill>
          <xdr:spPr>
            <a:xfrm>
              <a:off x="4627880" y="12294989"/>
              <a:ext cx="1018804" cy="250551"/>
            </a:xfrm>
            <a:prstGeom prst="rect">
              <a:avLst/>
            </a:prstGeom>
          </xdr:spPr>
        </xdr:pic>
      </mc:Fallback>
    </mc:AlternateContent>
    <xdr:clientData/>
  </xdr:twoCellAnchor>
  <xdr:twoCellAnchor editAs="oneCell">
    <xdr:from>
      <xdr:col>9</xdr:col>
      <xdr:colOff>37978</xdr:colOff>
      <xdr:row>70</xdr:row>
      <xdr:rowOff>9284</xdr:rowOff>
    </xdr:from>
    <xdr:to>
      <xdr:col>9</xdr:col>
      <xdr:colOff>611098</xdr:colOff>
      <xdr:row>70</xdr:row>
      <xdr:rowOff>152204</xdr:rowOff>
    </xdr:to>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388" name="Ink 387">
              <a:extLst>
                <a:ext uri="{FF2B5EF4-FFF2-40B4-BE49-F238E27FC236}">
                  <a16:creationId xmlns:a16="http://schemas.microsoft.com/office/drawing/2014/main" id="{D6F6B0A1-E6EA-70DA-EAD0-B6D64B40D6A2}"/>
                </a:ext>
              </a:extLst>
            </xdr14:cNvPr>
            <xdr14:cNvContentPartPr/>
          </xdr14:nvContentPartPr>
          <xdr14:nvPr macro=""/>
          <xdr14:xfrm>
            <a:off x="5517360" y="12642442"/>
            <a:ext cx="573120" cy="142920"/>
          </xdr14:xfrm>
        </xdr:contentPart>
      </mc:Choice>
      <mc:Fallback xmlns="">
        <xdr:pic>
          <xdr:nvPicPr>
            <xdr:cNvPr id="388" name="Ink 387">
              <a:extLst>
                <a:ext uri="{FF2B5EF4-FFF2-40B4-BE49-F238E27FC236}">
                  <a16:creationId xmlns:a16="http://schemas.microsoft.com/office/drawing/2014/main" id="{D6F6B0A1-E6EA-70DA-EAD0-B6D64B40D6A2}"/>
                </a:ext>
              </a:extLst>
            </xdr:cNvPr>
            <xdr:cNvPicPr/>
          </xdr:nvPicPr>
          <xdr:blipFill>
            <a:blip xmlns:r="http://schemas.openxmlformats.org/officeDocument/2006/relationships" r:embed="rId104"/>
            <a:stretch>
              <a:fillRect/>
            </a:stretch>
          </xdr:blipFill>
          <xdr:spPr>
            <a:xfrm>
              <a:off x="5511244" y="12636322"/>
              <a:ext cx="585352" cy="155160"/>
            </a:xfrm>
            <a:prstGeom prst="rect">
              <a:avLst/>
            </a:prstGeom>
          </xdr:spPr>
        </xdr:pic>
      </mc:Fallback>
    </mc:AlternateContent>
    <xdr:clientData/>
  </xdr:twoCellAnchor>
  <xdr:twoCellAnchor editAs="oneCell">
    <xdr:from>
      <xdr:col>8</xdr:col>
      <xdr:colOff>169238</xdr:colOff>
      <xdr:row>70</xdr:row>
      <xdr:rowOff>7206</xdr:rowOff>
    </xdr:from>
    <xdr:to>
      <xdr:col>8</xdr:col>
      <xdr:colOff>493238</xdr:colOff>
      <xdr:row>70</xdr:row>
      <xdr:rowOff>143728</xdr:rowOff>
    </xdr:to>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389" name="Ink 388">
              <a:extLst>
                <a:ext uri="{FF2B5EF4-FFF2-40B4-BE49-F238E27FC236}">
                  <a16:creationId xmlns:a16="http://schemas.microsoft.com/office/drawing/2014/main" id="{336161EE-2DD4-53C5-0E3A-5CE5926B9E04}"/>
                </a:ext>
              </a:extLst>
            </xdr14:cNvPr>
            <xdr14:cNvContentPartPr/>
          </xdr14:nvContentPartPr>
          <xdr14:nvPr macro=""/>
          <xdr14:xfrm>
            <a:off x="5001922" y="12640364"/>
            <a:ext cx="324000" cy="131760"/>
          </xdr14:xfrm>
        </xdr:contentPart>
      </mc:Choice>
      <mc:Fallback xmlns="">
        <xdr:pic>
          <xdr:nvPicPr>
            <xdr:cNvPr id="389" name="Ink 388">
              <a:extLst>
                <a:ext uri="{FF2B5EF4-FFF2-40B4-BE49-F238E27FC236}">
                  <a16:creationId xmlns:a16="http://schemas.microsoft.com/office/drawing/2014/main" id="{336161EE-2DD4-53C5-0E3A-5CE5926B9E04}"/>
                </a:ext>
              </a:extLst>
            </xdr:cNvPr>
            <xdr:cNvPicPr/>
          </xdr:nvPicPr>
          <xdr:blipFill>
            <a:blip xmlns:r="http://schemas.openxmlformats.org/officeDocument/2006/relationships" r:embed="rId106"/>
            <a:stretch>
              <a:fillRect/>
            </a:stretch>
          </xdr:blipFill>
          <xdr:spPr>
            <a:xfrm>
              <a:off x="4995802" y="12634244"/>
              <a:ext cx="336240" cy="144000"/>
            </a:xfrm>
            <a:prstGeom prst="rect">
              <a:avLst/>
            </a:prstGeom>
          </xdr:spPr>
        </xdr:pic>
      </mc:Fallback>
    </mc:AlternateContent>
    <xdr:clientData/>
  </xdr:twoCellAnchor>
  <xdr:twoCellAnchor editAs="oneCell">
    <xdr:from>
      <xdr:col>9</xdr:col>
      <xdr:colOff>278540</xdr:colOff>
      <xdr:row>68</xdr:row>
      <xdr:rowOff>172951</xdr:rowOff>
    </xdr:from>
    <xdr:to>
      <xdr:col>9</xdr:col>
      <xdr:colOff>592018</xdr:colOff>
      <xdr:row>69</xdr:row>
      <xdr:rowOff>104520</xdr:rowOff>
    </xdr:to>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393" name="Ink 392">
              <a:extLst>
                <a:ext uri="{FF2B5EF4-FFF2-40B4-BE49-F238E27FC236}">
                  <a16:creationId xmlns:a16="http://schemas.microsoft.com/office/drawing/2014/main" id="{1EEEBA2C-6995-0D2F-BA3F-7558DF1E6456}"/>
                </a:ext>
              </a:extLst>
            </xdr14:cNvPr>
            <xdr14:cNvContentPartPr/>
          </xdr14:nvContentPartPr>
          <xdr14:nvPr macro=""/>
          <xdr14:xfrm>
            <a:off x="5757922" y="12445162"/>
            <a:ext cx="313478" cy="112042"/>
          </xdr14:xfrm>
        </xdr:contentPart>
      </mc:Choice>
      <mc:Fallback xmlns="">
        <xdr:pic>
          <xdr:nvPicPr>
            <xdr:cNvPr id="393" name="Ink 392">
              <a:extLst>
                <a:ext uri="{FF2B5EF4-FFF2-40B4-BE49-F238E27FC236}">
                  <a16:creationId xmlns:a16="http://schemas.microsoft.com/office/drawing/2014/main" id="{1EEEBA2C-6995-0D2F-BA3F-7558DF1E6456}"/>
                </a:ext>
              </a:extLst>
            </xdr:cNvPr>
            <xdr:cNvPicPr/>
          </xdr:nvPicPr>
          <xdr:blipFill>
            <a:blip xmlns:r="http://schemas.openxmlformats.org/officeDocument/2006/relationships" r:embed="rId108"/>
            <a:stretch>
              <a:fillRect/>
            </a:stretch>
          </xdr:blipFill>
          <xdr:spPr>
            <a:xfrm>
              <a:off x="5751804" y="12439018"/>
              <a:ext cx="325715" cy="124330"/>
            </a:xfrm>
            <a:prstGeom prst="rect">
              <a:avLst/>
            </a:prstGeom>
          </xdr:spPr>
        </xdr:pic>
      </mc:Fallback>
    </mc:AlternateContent>
    <xdr:clientData/>
  </xdr:twoCellAnchor>
  <xdr:twoCellAnchor editAs="oneCell">
    <xdr:from>
      <xdr:col>10</xdr:col>
      <xdr:colOff>478481</xdr:colOff>
      <xdr:row>70</xdr:row>
      <xdr:rowOff>55724</xdr:rowOff>
    </xdr:from>
    <xdr:to>
      <xdr:col>12</xdr:col>
      <xdr:colOff>398729</xdr:colOff>
      <xdr:row>71</xdr:row>
      <xdr:rowOff>38052</xdr:rowOff>
    </xdr:to>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407" name="Ink 406">
              <a:extLst>
                <a:ext uri="{FF2B5EF4-FFF2-40B4-BE49-F238E27FC236}">
                  <a16:creationId xmlns:a16="http://schemas.microsoft.com/office/drawing/2014/main" id="{91FDD154-AE21-5EBD-917E-4CF8760B5D1E}"/>
                </a:ext>
              </a:extLst>
            </xdr14:cNvPr>
            <xdr14:cNvContentPartPr/>
          </xdr14:nvContentPartPr>
          <xdr14:nvPr macro=""/>
          <xdr14:xfrm>
            <a:off x="6604560" y="12688882"/>
            <a:ext cx="1213642" cy="162802"/>
          </xdr14:xfrm>
        </xdr:contentPart>
      </mc:Choice>
      <mc:Fallback xmlns="">
        <xdr:pic>
          <xdr:nvPicPr>
            <xdr:cNvPr id="407" name="Ink 406">
              <a:extLst>
                <a:ext uri="{FF2B5EF4-FFF2-40B4-BE49-F238E27FC236}">
                  <a16:creationId xmlns:a16="http://schemas.microsoft.com/office/drawing/2014/main" id="{91FDD154-AE21-5EBD-917E-4CF8760B5D1E}"/>
                </a:ext>
              </a:extLst>
            </xdr:cNvPr>
            <xdr:cNvPicPr/>
          </xdr:nvPicPr>
          <xdr:blipFill>
            <a:blip xmlns:r="http://schemas.openxmlformats.org/officeDocument/2006/relationships" r:embed="rId110"/>
            <a:stretch>
              <a:fillRect/>
            </a:stretch>
          </xdr:blipFill>
          <xdr:spPr>
            <a:xfrm>
              <a:off x="6598438" y="12682592"/>
              <a:ext cx="1225886" cy="175382"/>
            </a:xfrm>
            <a:prstGeom prst="rect">
              <a:avLst/>
            </a:prstGeom>
          </xdr:spPr>
        </xdr:pic>
      </mc:Fallback>
    </mc:AlternateContent>
    <xdr:clientData/>
  </xdr:twoCellAnchor>
  <xdr:twoCellAnchor editAs="oneCell">
    <xdr:from>
      <xdr:col>12</xdr:col>
      <xdr:colOff>439768</xdr:colOff>
      <xdr:row>70</xdr:row>
      <xdr:rowOff>46086</xdr:rowOff>
    </xdr:from>
    <xdr:to>
      <xdr:col>14</xdr:col>
      <xdr:colOff>74011</xdr:colOff>
      <xdr:row>71</xdr:row>
      <xdr:rowOff>47854</xdr:rowOff>
    </xdr:to>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419" name="Ink 418">
              <a:extLst>
                <a:ext uri="{FF2B5EF4-FFF2-40B4-BE49-F238E27FC236}">
                  <a16:creationId xmlns:a16="http://schemas.microsoft.com/office/drawing/2014/main" id="{D7EB2F1D-6442-4A1C-03FA-57A12D0CAA1C}"/>
                </a:ext>
              </a:extLst>
            </xdr14:cNvPr>
            <xdr14:cNvContentPartPr/>
          </xdr14:nvContentPartPr>
          <xdr14:nvPr macro=""/>
          <xdr14:xfrm>
            <a:off x="7859242" y="12679244"/>
            <a:ext cx="927638" cy="177480"/>
          </xdr14:xfrm>
        </xdr:contentPart>
      </mc:Choice>
      <mc:Fallback xmlns="">
        <xdr:pic>
          <xdr:nvPicPr>
            <xdr:cNvPr id="419" name="Ink 418">
              <a:extLst>
                <a:ext uri="{FF2B5EF4-FFF2-40B4-BE49-F238E27FC236}">
                  <a16:creationId xmlns:a16="http://schemas.microsoft.com/office/drawing/2014/main" id="{D7EB2F1D-6442-4A1C-03FA-57A12D0CAA1C}"/>
                </a:ext>
              </a:extLst>
            </xdr:cNvPr>
            <xdr:cNvPicPr/>
          </xdr:nvPicPr>
          <xdr:blipFill>
            <a:blip xmlns:r="http://schemas.openxmlformats.org/officeDocument/2006/relationships" r:embed="rId112"/>
            <a:stretch>
              <a:fillRect/>
            </a:stretch>
          </xdr:blipFill>
          <xdr:spPr>
            <a:xfrm>
              <a:off x="7853120" y="12673124"/>
              <a:ext cx="939882" cy="189720"/>
            </a:xfrm>
            <a:prstGeom prst="rect">
              <a:avLst/>
            </a:prstGeom>
          </xdr:spPr>
        </xdr:pic>
      </mc:Fallback>
    </mc:AlternateContent>
    <xdr:clientData/>
  </xdr:twoCellAnchor>
  <xdr:twoCellAnchor editAs="oneCell">
    <xdr:from>
      <xdr:col>10</xdr:col>
      <xdr:colOff>153401</xdr:colOff>
      <xdr:row>70</xdr:row>
      <xdr:rowOff>46086</xdr:rowOff>
    </xdr:from>
    <xdr:to>
      <xdr:col>10</xdr:col>
      <xdr:colOff>218561</xdr:colOff>
      <xdr:row>70</xdr:row>
      <xdr:rowOff>126006</xdr:rowOff>
    </xdr:to>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423" name="Ink 422">
              <a:extLst>
                <a:ext uri="{FF2B5EF4-FFF2-40B4-BE49-F238E27FC236}">
                  <a16:creationId xmlns:a16="http://schemas.microsoft.com/office/drawing/2014/main" id="{A68F68B9-69A4-7D84-6ED0-3962A6E67B07}"/>
                </a:ext>
              </a:extLst>
            </xdr14:cNvPr>
            <xdr14:cNvContentPartPr/>
          </xdr14:nvContentPartPr>
          <xdr14:nvPr macro=""/>
          <xdr14:xfrm>
            <a:off x="6279480" y="12679244"/>
            <a:ext cx="65160" cy="79920"/>
          </xdr14:xfrm>
        </xdr:contentPart>
      </mc:Choice>
      <mc:Fallback xmlns="">
        <xdr:pic>
          <xdr:nvPicPr>
            <xdr:cNvPr id="423" name="Ink 422">
              <a:extLst>
                <a:ext uri="{FF2B5EF4-FFF2-40B4-BE49-F238E27FC236}">
                  <a16:creationId xmlns:a16="http://schemas.microsoft.com/office/drawing/2014/main" id="{A68F68B9-69A4-7D84-6ED0-3962A6E67B07}"/>
                </a:ext>
              </a:extLst>
            </xdr:cNvPr>
            <xdr:cNvPicPr/>
          </xdr:nvPicPr>
          <xdr:blipFill>
            <a:blip xmlns:r="http://schemas.openxmlformats.org/officeDocument/2006/relationships" r:embed="rId114"/>
            <a:stretch>
              <a:fillRect/>
            </a:stretch>
          </xdr:blipFill>
          <xdr:spPr>
            <a:xfrm>
              <a:off x="6273326" y="12673124"/>
              <a:ext cx="77468" cy="92160"/>
            </a:xfrm>
            <a:prstGeom prst="rect">
              <a:avLst/>
            </a:prstGeom>
          </xdr:spPr>
        </xdr:pic>
      </mc:Fallback>
    </mc:AlternateContent>
    <xdr:clientData/>
  </xdr:twoCellAnchor>
  <xdr:twoCellAnchor editAs="oneCell">
    <xdr:from>
      <xdr:col>9</xdr:col>
      <xdr:colOff>73978</xdr:colOff>
      <xdr:row>71</xdr:row>
      <xdr:rowOff>37610</xdr:rowOff>
    </xdr:from>
    <xdr:to>
      <xdr:col>9</xdr:col>
      <xdr:colOff>580580</xdr:colOff>
      <xdr:row>72</xdr:row>
      <xdr:rowOff>9859</xdr:rowOff>
    </xdr:to>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429" name="Ink 428">
              <a:extLst>
                <a:ext uri="{FF2B5EF4-FFF2-40B4-BE49-F238E27FC236}">
                  <a16:creationId xmlns:a16="http://schemas.microsoft.com/office/drawing/2014/main" id="{B8AE5BB6-851E-1DC7-C36B-915A77E81D9C}"/>
                </a:ext>
              </a:extLst>
            </xdr14:cNvPr>
            <xdr14:cNvContentPartPr/>
          </xdr14:nvContentPartPr>
          <xdr14:nvPr macro=""/>
          <xdr14:xfrm>
            <a:off x="5553360" y="12851242"/>
            <a:ext cx="506602" cy="152722"/>
          </xdr14:xfrm>
        </xdr:contentPart>
      </mc:Choice>
      <mc:Fallback xmlns="">
        <xdr:pic>
          <xdr:nvPicPr>
            <xdr:cNvPr id="429" name="Ink 428">
              <a:extLst>
                <a:ext uri="{FF2B5EF4-FFF2-40B4-BE49-F238E27FC236}">
                  <a16:creationId xmlns:a16="http://schemas.microsoft.com/office/drawing/2014/main" id="{B8AE5BB6-851E-1DC7-C36B-915A77E81D9C}"/>
                </a:ext>
              </a:extLst>
            </xdr:cNvPr>
            <xdr:cNvPicPr/>
          </xdr:nvPicPr>
          <xdr:blipFill>
            <a:blip xmlns:r="http://schemas.openxmlformats.org/officeDocument/2006/relationships" r:embed="rId116"/>
            <a:stretch>
              <a:fillRect/>
            </a:stretch>
          </xdr:blipFill>
          <xdr:spPr>
            <a:xfrm>
              <a:off x="5547186" y="12845119"/>
              <a:ext cx="518949" cy="164969"/>
            </a:xfrm>
            <a:prstGeom prst="rect">
              <a:avLst/>
            </a:prstGeom>
          </xdr:spPr>
        </xdr:pic>
      </mc:Fallback>
    </mc:AlternateContent>
    <xdr:clientData/>
  </xdr:twoCellAnchor>
  <xdr:twoCellAnchor editAs="oneCell">
    <xdr:from>
      <xdr:col>10</xdr:col>
      <xdr:colOff>467681</xdr:colOff>
      <xdr:row>71</xdr:row>
      <xdr:rowOff>76572</xdr:rowOff>
    </xdr:from>
    <xdr:to>
      <xdr:col>14</xdr:col>
      <xdr:colOff>45932</xdr:colOff>
      <xdr:row>72</xdr:row>
      <xdr:rowOff>113457</xdr:rowOff>
    </xdr:to>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453" name="Ink 452">
              <a:extLst>
                <a:ext uri="{FF2B5EF4-FFF2-40B4-BE49-F238E27FC236}">
                  <a16:creationId xmlns:a16="http://schemas.microsoft.com/office/drawing/2014/main" id="{8FF5EDA2-3C97-248C-A681-656FE1A8499A}"/>
                </a:ext>
              </a:extLst>
            </xdr14:cNvPr>
            <xdr14:cNvContentPartPr/>
          </xdr14:nvContentPartPr>
          <xdr14:nvPr macro=""/>
          <xdr14:xfrm>
            <a:off x="6593760" y="12890204"/>
            <a:ext cx="2165040" cy="217358"/>
          </xdr14:xfrm>
        </xdr:contentPart>
      </mc:Choice>
      <mc:Fallback xmlns="">
        <xdr:pic>
          <xdr:nvPicPr>
            <xdr:cNvPr id="453" name="Ink 452">
              <a:extLst>
                <a:ext uri="{FF2B5EF4-FFF2-40B4-BE49-F238E27FC236}">
                  <a16:creationId xmlns:a16="http://schemas.microsoft.com/office/drawing/2014/main" id="{8FF5EDA2-3C97-248C-A681-656FE1A8499A}"/>
                </a:ext>
              </a:extLst>
            </xdr:cNvPr>
            <xdr:cNvPicPr/>
          </xdr:nvPicPr>
          <xdr:blipFill>
            <a:blip xmlns:r="http://schemas.openxmlformats.org/officeDocument/2006/relationships" r:embed="rId118"/>
            <a:stretch>
              <a:fillRect/>
            </a:stretch>
          </xdr:blipFill>
          <xdr:spPr>
            <a:xfrm>
              <a:off x="6587640" y="12884096"/>
              <a:ext cx="2177280" cy="229573"/>
            </a:xfrm>
            <a:prstGeom prst="rect">
              <a:avLst/>
            </a:prstGeom>
          </xdr:spPr>
        </xdr:pic>
      </mc:Fallback>
    </mc:AlternateContent>
    <xdr:clientData/>
  </xdr:twoCellAnchor>
  <xdr:twoCellAnchor editAs="oneCell">
    <xdr:from>
      <xdr:col>10</xdr:col>
      <xdr:colOff>140801</xdr:colOff>
      <xdr:row>71</xdr:row>
      <xdr:rowOff>47330</xdr:rowOff>
    </xdr:from>
    <xdr:to>
      <xdr:col>10</xdr:col>
      <xdr:colOff>240161</xdr:colOff>
      <xdr:row>72</xdr:row>
      <xdr:rowOff>8059</xdr:rowOff>
    </xdr:to>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456" name="Ink 455">
              <a:extLst>
                <a:ext uri="{FF2B5EF4-FFF2-40B4-BE49-F238E27FC236}">
                  <a16:creationId xmlns:a16="http://schemas.microsoft.com/office/drawing/2014/main" id="{9D3C7162-840B-1B15-90E3-8847F083508A}"/>
                </a:ext>
              </a:extLst>
            </xdr14:cNvPr>
            <xdr14:cNvContentPartPr/>
          </xdr14:nvContentPartPr>
          <xdr14:nvPr macro=""/>
          <xdr14:xfrm>
            <a:off x="6266880" y="12860962"/>
            <a:ext cx="99360" cy="141202"/>
          </xdr14:xfrm>
        </xdr:contentPart>
      </mc:Choice>
      <mc:Fallback xmlns="">
        <xdr:pic>
          <xdr:nvPicPr>
            <xdr:cNvPr id="456" name="Ink 455">
              <a:extLst>
                <a:ext uri="{FF2B5EF4-FFF2-40B4-BE49-F238E27FC236}">
                  <a16:creationId xmlns:a16="http://schemas.microsoft.com/office/drawing/2014/main" id="{9D3C7162-840B-1B15-90E3-8847F083508A}"/>
                </a:ext>
              </a:extLst>
            </xdr:cNvPr>
            <xdr:cNvPicPr/>
          </xdr:nvPicPr>
          <xdr:blipFill>
            <a:blip xmlns:r="http://schemas.openxmlformats.org/officeDocument/2006/relationships" r:embed="rId120"/>
            <a:stretch>
              <a:fillRect/>
            </a:stretch>
          </xdr:blipFill>
          <xdr:spPr>
            <a:xfrm>
              <a:off x="6260760" y="12854838"/>
              <a:ext cx="111600" cy="153449"/>
            </a:xfrm>
            <a:prstGeom prst="rect">
              <a:avLst/>
            </a:prstGeom>
          </xdr:spPr>
        </xdr:pic>
      </mc:Fallback>
    </mc:AlternateContent>
    <xdr:clientData/>
  </xdr:twoCellAnchor>
  <xdr:twoCellAnchor editAs="oneCell">
    <xdr:from>
      <xdr:col>2</xdr:col>
      <xdr:colOff>321540</xdr:colOff>
      <xdr:row>70</xdr:row>
      <xdr:rowOff>88825</xdr:rowOff>
    </xdr:from>
    <xdr:to>
      <xdr:col>2</xdr:col>
      <xdr:colOff>372382</xdr:colOff>
      <xdr:row>70</xdr:row>
      <xdr:rowOff>96025</xdr:rowOff>
    </xdr:to>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457" name="Ink 456">
              <a:extLst>
                <a:ext uri="{FF2B5EF4-FFF2-40B4-BE49-F238E27FC236}">
                  <a16:creationId xmlns:a16="http://schemas.microsoft.com/office/drawing/2014/main" id="{0561D88A-B668-6A90-F387-12E74F1E4BC5}"/>
                </a:ext>
              </a:extLst>
            </xdr14:cNvPr>
            <xdr14:cNvContentPartPr/>
          </xdr14:nvContentPartPr>
          <xdr14:nvPr macro=""/>
          <xdr14:xfrm>
            <a:off x="1274040" y="12721983"/>
            <a:ext cx="46080" cy="7200"/>
          </xdr14:xfrm>
        </xdr:contentPart>
      </mc:Choice>
      <mc:Fallback xmlns="">
        <xdr:pic>
          <xdr:nvPicPr>
            <xdr:cNvPr id="457" name="Ink 456">
              <a:extLst>
                <a:ext uri="{FF2B5EF4-FFF2-40B4-BE49-F238E27FC236}">
                  <a16:creationId xmlns:a16="http://schemas.microsoft.com/office/drawing/2014/main" id="{0561D88A-B668-6A90-F387-12E74F1E4BC5}"/>
                </a:ext>
              </a:extLst>
            </xdr:cNvPr>
            <xdr:cNvPicPr/>
          </xdr:nvPicPr>
          <xdr:blipFill>
            <a:blip xmlns:r="http://schemas.openxmlformats.org/officeDocument/2006/relationships" r:embed="rId122"/>
            <a:stretch>
              <a:fillRect/>
            </a:stretch>
          </xdr:blipFill>
          <xdr:spPr>
            <a:xfrm>
              <a:off x="1267920" y="12715863"/>
              <a:ext cx="58320" cy="19440"/>
            </a:xfrm>
            <a:prstGeom prst="rect">
              <a:avLst/>
            </a:prstGeom>
          </xdr:spPr>
        </xdr:pic>
      </mc:Fallback>
    </mc:AlternateContent>
    <xdr:clientData/>
  </xdr:twoCellAnchor>
  <xdr:twoCellAnchor editAs="oneCell">
    <xdr:from>
      <xdr:col>3</xdr:col>
      <xdr:colOff>242203</xdr:colOff>
      <xdr:row>78</xdr:row>
      <xdr:rowOff>177196</xdr:rowOff>
    </xdr:from>
    <xdr:to>
      <xdr:col>3</xdr:col>
      <xdr:colOff>287285</xdr:colOff>
      <xdr:row>79</xdr:row>
      <xdr:rowOff>84922</xdr:rowOff>
    </xdr:to>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471" name="Ink 470">
              <a:extLst>
                <a:ext uri="{FF2B5EF4-FFF2-40B4-BE49-F238E27FC236}">
                  <a16:creationId xmlns:a16="http://schemas.microsoft.com/office/drawing/2014/main" id="{6709119F-24FC-1087-B6D3-FFA5AFF6D551}"/>
                </a:ext>
              </a:extLst>
            </xdr14:cNvPr>
            <xdr14:cNvContentPartPr/>
          </xdr14:nvContentPartPr>
          <xdr14:nvPr macro=""/>
          <xdr14:xfrm>
            <a:off x="1841400" y="14254143"/>
            <a:ext cx="40320" cy="88200"/>
          </xdr14:xfrm>
        </xdr:contentPart>
      </mc:Choice>
      <mc:Fallback xmlns="">
        <xdr:pic>
          <xdr:nvPicPr>
            <xdr:cNvPr id="471" name="Ink 470">
              <a:extLst>
                <a:ext uri="{FF2B5EF4-FFF2-40B4-BE49-F238E27FC236}">
                  <a16:creationId xmlns:a16="http://schemas.microsoft.com/office/drawing/2014/main" id="{6709119F-24FC-1087-B6D3-FFA5AFF6D551}"/>
                </a:ext>
              </a:extLst>
            </xdr:cNvPr>
            <xdr:cNvPicPr/>
          </xdr:nvPicPr>
          <xdr:blipFill>
            <a:blip xmlns:r="http://schemas.openxmlformats.org/officeDocument/2006/relationships" r:embed="rId124"/>
            <a:stretch>
              <a:fillRect/>
            </a:stretch>
          </xdr:blipFill>
          <xdr:spPr>
            <a:xfrm>
              <a:off x="1835280" y="14248023"/>
              <a:ext cx="52560" cy="100440"/>
            </a:xfrm>
            <a:prstGeom prst="rect">
              <a:avLst/>
            </a:prstGeom>
          </xdr:spPr>
        </xdr:pic>
      </mc:Fallback>
    </mc:AlternateContent>
    <xdr:clientData/>
  </xdr:twoCellAnchor>
  <xdr:twoCellAnchor editAs="oneCell">
    <xdr:from>
      <xdr:col>1</xdr:col>
      <xdr:colOff>226277</xdr:colOff>
      <xdr:row>78</xdr:row>
      <xdr:rowOff>36878</xdr:rowOff>
    </xdr:from>
    <xdr:to>
      <xdr:col>2</xdr:col>
      <xdr:colOff>639420</xdr:colOff>
      <xdr:row>79</xdr:row>
      <xdr:rowOff>74646</xdr:rowOff>
    </xdr:to>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472" name="Ink 471">
              <a:extLst>
                <a:ext uri="{FF2B5EF4-FFF2-40B4-BE49-F238E27FC236}">
                  <a16:creationId xmlns:a16="http://schemas.microsoft.com/office/drawing/2014/main" id="{DF44E32D-F3CD-17E5-6615-F12EE57A6F7C}"/>
                </a:ext>
              </a:extLst>
            </xdr14:cNvPr>
            <xdr14:cNvContentPartPr/>
          </xdr14:nvContentPartPr>
          <xdr14:nvPr macro=""/>
          <xdr14:xfrm>
            <a:off x="532080" y="14113825"/>
            <a:ext cx="1059840" cy="218242"/>
          </xdr14:xfrm>
        </xdr:contentPart>
      </mc:Choice>
      <mc:Fallback xmlns="">
        <xdr:pic>
          <xdr:nvPicPr>
            <xdr:cNvPr id="472" name="Ink 471">
              <a:extLst>
                <a:ext uri="{FF2B5EF4-FFF2-40B4-BE49-F238E27FC236}">
                  <a16:creationId xmlns:a16="http://schemas.microsoft.com/office/drawing/2014/main" id="{DF44E32D-F3CD-17E5-6615-F12EE57A6F7C}"/>
                </a:ext>
              </a:extLst>
            </xdr:cNvPr>
            <xdr:cNvPicPr/>
          </xdr:nvPicPr>
          <xdr:blipFill>
            <a:blip xmlns:r="http://schemas.openxmlformats.org/officeDocument/2006/relationships" r:embed="rId126"/>
            <a:stretch>
              <a:fillRect/>
            </a:stretch>
          </xdr:blipFill>
          <xdr:spPr>
            <a:xfrm>
              <a:off x="525960" y="14107579"/>
              <a:ext cx="1072080" cy="230734"/>
            </a:xfrm>
            <a:prstGeom prst="rect">
              <a:avLst/>
            </a:prstGeom>
          </xdr:spPr>
        </xdr:pic>
      </mc:Fallback>
    </mc:AlternateContent>
    <xdr:clientData/>
  </xdr:twoCellAnchor>
  <xdr:twoCellAnchor editAs="oneCell">
    <xdr:from>
      <xdr:col>4</xdr:col>
      <xdr:colOff>143425</xdr:colOff>
      <xdr:row>78</xdr:row>
      <xdr:rowOff>64598</xdr:rowOff>
    </xdr:from>
    <xdr:to>
      <xdr:col>4</xdr:col>
      <xdr:colOff>399385</xdr:colOff>
      <xdr:row>78</xdr:row>
      <xdr:rowOff>173318</xdr:rowOff>
    </xdr:to>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480" name="Ink 479">
              <a:extLst>
                <a:ext uri="{FF2B5EF4-FFF2-40B4-BE49-F238E27FC236}">
                  <a16:creationId xmlns:a16="http://schemas.microsoft.com/office/drawing/2014/main" id="{1C784515-0FE2-F939-ECA7-D5D8195B3CD6}"/>
                </a:ext>
              </a:extLst>
            </xdr14:cNvPr>
            <xdr14:cNvContentPartPr/>
          </xdr14:nvContentPartPr>
          <xdr14:nvPr macro=""/>
          <xdr14:xfrm>
            <a:off x="2389320" y="14141545"/>
            <a:ext cx="255960" cy="108720"/>
          </xdr14:xfrm>
        </xdr:contentPart>
      </mc:Choice>
      <mc:Fallback xmlns="">
        <xdr:pic>
          <xdr:nvPicPr>
            <xdr:cNvPr id="480" name="Ink 479">
              <a:extLst>
                <a:ext uri="{FF2B5EF4-FFF2-40B4-BE49-F238E27FC236}">
                  <a16:creationId xmlns:a16="http://schemas.microsoft.com/office/drawing/2014/main" id="{1C784515-0FE2-F939-ECA7-D5D8195B3CD6}"/>
                </a:ext>
              </a:extLst>
            </xdr:cNvPr>
            <xdr:cNvPicPr/>
          </xdr:nvPicPr>
          <xdr:blipFill>
            <a:blip xmlns:r="http://schemas.openxmlformats.org/officeDocument/2006/relationships" r:embed="rId128"/>
            <a:stretch>
              <a:fillRect/>
            </a:stretch>
          </xdr:blipFill>
          <xdr:spPr>
            <a:xfrm>
              <a:off x="2383200" y="14135127"/>
              <a:ext cx="268200" cy="121555"/>
            </a:xfrm>
            <a:prstGeom prst="rect">
              <a:avLst/>
            </a:prstGeom>
          </xdr:spPr>
        </xdr:pic>
      </mc:Fallback>
    </mc:AlternateContent>
    <xdr:clientData/>
  </xdr:twoCellAnchor>
  <xdr:twoCellAnchor editAs="oneCell">
    <xdr:from>
      <xdr:col>3</xdr:col>
      <xdr:colOff>446405</xdr:colOff>
      <xdr:row>78</xdr:row>
      <xdr:rowOff>38596</xdr:rowOff>
    </xdr:from>
    <xdr:to>
      <xdr:col>3</xdr:col>
      <xdr:colOff>639087</xdr:colOff>
      <xdr:row>79</xdr:row>
      <xdr:rowOff>27044</xdr:rowOff>
    </xdr:to>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481" name="Ink 480">
              <a:extLst>
                <a:ext uri="{FF2B5EF4-FFF2-40B4-BE49-F238E27FC236}">
                  <a16:creationId xmlns:a16="http://schemas.microsoft.com/office/drawing/2014/main" id="{0005B463-73DA-2A2F-C317-D5E8122C0E15}"/>
                </a:ext>
              </a:extLst>
            </xdr14:cNvPr>
            <xdr14:cNvContentPartPr/>
          </xdr14:nvContentPartPr>
          <xdr14:nvPr macro=""/>
          <xdr14:xfrm>
            <a:off x="2045602" y="14115543"/>
            <a:ext cx="187920" cy="168922"/>
          </xdr14:xfrm>
        </xdr:contentPart>
      </mc:Choice>
      <mc:Fallback xmlns="">
        <xdr:pic>
          <xdr:nvPicPr>
            <xdr:cNvPr id="481" name="Ink 480">
              <a:extLst>
                <a:ext uri="{FF2B5EF4-FFF2-40B4-BE49-F238E27FC236}">
                  <a16:creationId xmlns:a16="http://schemas.microsoft.com/office/drawing/2014/main" id="{0005B463-73DA-2A2F-C317-D5E8122C0E15}"/>
                </a:ext>
              </a:extLst>
            </xdr:cNvPr>
            <xdr:cNvPicPr/>
          </xdr:nvPicPr>
          <xdr:blipFill>
            <a:blip xmlns:r="http://schemas.openxmlformats.org/officeDocument/2006/relationships" r:embed="rId130"/>
            <a:stretch>
              <a:fillRect/>
            </a:stretch>
          </xdr:blipFill>
          <xdr:spPr>
            <a:xfrm>
              <a:off x="2039482" y="14109259"/>
              <a:ext cx="200160" cy="181490"/>
            </a:xfrm>
            <a:prstGeom prst="rect">
              <a:avLst/>
            </a:prstGeom>
          </xdr:spPr>
        </xdr:pic>
      </mc:Fallback>
    </mc:AlternateContent>
    <xdr:clientData/>
  </xdr:twoCellAnchor>
  <xdr:twoCellAnchor editAs="oneCell">
    <xdr:from>
      <xdr:col>5</xdr:col>
      <xdr:colOff>94328</xdr:colOff>
      <xdr:row>78</xdr:row>
      <xdr:rowOff>58838</xdr:rowOff>
    </xdr:from>
    <xdr:to>
      <xdr:col>5</xdr:col>
      <xdr:colOff>599850</xdr:colOff>
      <xdr:row>79</xdr:row>
      <xdr:rowOff>846</xdr:rowOff>
    </xdr:to>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490" name="Ink 489">
              <a:extLst>
                <a:ext uri="{FF2B5EF4-FFF2-40B4-BE49-F238E27FC236}">
                  <a16:creationId xmlns:a16="http://schemas.microsoft.com/office/drawing/2014/main" id="{B16921D9-A1D3-D04D-82B1-83EAECB26678}"/>
                </a:ext>
              </a:extLst>
            </xdr14:cNvPr>
            <xdr14:cNvContentPartPr/>
          </xdr14:nvContentPartPr>
          <xdr14:nvPr macro=""/>
          <xdr14:xfrm>
            <a:off x="2986920" y="14135785"/>
            <a:ext cx="505522" cy="117720"/>
          </xdr14:xfrm>
        </xdr:contentPart>
      </mc:Choice>
      <mc:Fallback xmlns="">
        <xdr:pic>
          <xdr:nvPicPr>
            <xdr:cNvPr id="490" name="Ink 489">
              <a:extLst>
                <a:ext uri="{FF2B5EF4-FFF2-40B4-BE49-F238E27FC236}">
                  <a16:creationId xmlns:a16="http://schemas.microsoft.com/office/drawing/2014/main" id="{B16921D9-A1D3-D04D-82B1-83EAECB26678}"/>
                </a:ext>
              </a:extLst>
            </xdr:cNvPr>
            <xdr:cNvPicPr/>
          </xdr:nvPicPr>
          <xdr:blipFill>
            <a:blip xmlns:r="http://schemas.openxmlformats.org/officeDocument/2006/relationships" r:embed="rId132"/>
            <a:stretch>
              <a:fillRect/>
            </a:stretch>
          </xdr:blipFill>
          <xdr:spPr>
            <a:xfrm>
              <a:off x="2980799" y="14129665"/>
              <a:ext cx="517764" cy="129960"/>
            </a:xfrm>
            <a:prstGeom prst="rect">
              <a:avLst/>
            </a:prstGeom>
          </xdr:spPr>
        </xdr:pic>
      </mc:Fallback>
    </mc:AlternateContent>
    <xdr:clientData/>
  </xdr:twoCellAnchor>
  <xdr:twoCellAnchor editAs="oneCell">
    <xdr:from>
      <xdr:col>2</xdr:col>
      <xdr:colOff>544380</xdr:colOff>
      <xdr:row>92</xdr:row>
      <xdr:rowOff>132253</xdr:rowOff>
    </xdr:from>
    <xdr:to>
      <xdr:col>3</xdr:col>
      <xdr:colOff>493620</xdr:colOff>
      <xdr:row>94</xdr:row>
      <xdr:rowOff>151270</xdr:rowOff>
    </xdr:to>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502" name="Ink 501">
              <a:extLst>
                <a:ext uri="{FF2B5EF4-FFF2-40B4-BE49-F238E27FC236}">
                  <a16:creationId xmlns:a16="http://schemas.microsoft.com/office/drawing/2014/main" id="{2D06C397-7366-059D-B861-83550E1DD37C}"/>
                </a:ext>
              </a:extLst>
            </xdr14:cNvPr>
            <xdr14:cNvContentPartPr/>
          </xdr14:nvContentPartPr>
          <xdr14:nvPr macro=""/>
          <xdr14:xfrm>
            <a:off x="1496880" y="16735832"/>
            <a:ext cx="1092240" cy="375202"/>
          </xdr14:xfrm>
        </xdr:contentPart>
      </mc:Choice>
      <mc:Fallback xmlns="">
        <xdr:pic>
          <xdr:nvPicPr>
            <xdr:cNvPr id="502" name="Ink 501">
              <a:extLst>
                <a:ext uri="{FF2B5EF4-FFF2-40B4-BE49-F238E27FC236}">
                  <a16:creationId xmlns:a16="http://schemas.microsoft.com/office/drawing/2014/main" id="{2D06C397-7366-059D-B861-83550E1DD37C}"/>
                </a:ext>
              </a:extLst>
            </xdr:cNvPr>
            <xdr:cNvPicPr/>
          </xdr:nvPicPr>
          <xdr:blipFill>
            <a:blip xmlns:r="http://schemas.openxmlformats.org/officeDocument/2006/relationships" r:embed="rId134"/>
            <a:stretch>
              <a:fillRect/>
            </a:stretch>
          </xdr:blipFill>
          <xdr:spPr>
            <a:xfrm>
              <a:off x="1490760" y="16729711"/>
              <a:ext cx="1104480" cy="387445"/>
            </a:xfrm>
            <a:prstGeom prst="rect">
              <a:avLst/>
            </a:prstGeom>
          </xdr:spPr>
        </xdr:pic>
      </mc:Fallback>
    </mc:AlternateContent>
    <xdr:clientData/>
  </xdr:twoCellAnchor>
  <xdr:twoCellAnchor editAs="oneCell">
    <xdr:from>
      <xdr:col>3</xdr:col>
      <xdr:colOff>16843</xdr:colOff>
      <xdr:row>96</xdr:row>
      <xdr:rowOff>36758</xdr:rowOff>
    </xdr:from>
    <xdr:to>
      <xdr:col>3</xdr:col>
      <xdr:colOff>238325</xdr:colOff>
      <xdr:row>97</xdr:row>
      <xdr:rowOff>8287</xdr:rowOff>
    </xdr:to>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513" name="Ink 512">
              <a:extLst>
                <a:ext uri="{FF2B5EF4-FFF2-40B4-BE49-F238E27FC236}">
                  <a16:creationId xmlns:a16="http://schemas.microsoft.com/office/drawing/2014/main" id="{99E0E673-F5AB-C93D-07F3-4537C6889B75}"/>
                </a:ext>
              </a:extLst>
            </xdr14:cNvPr>
            <xdr14:cNvContentPartPr/>
          </xdr14:nvContentPartPr>
          <xdr14:nvPr macro=""/>
          <xdr14:xfrm>
            <a:off x="1616040" y="17362232"/>
            <a:ext cx="221482" cy="152002"/>
          </xdr14:xfrm>
        </xdr:contentPart>
      </mc:Choice>
      <mc:Fallback xmlns="">
        <xdr:pic>
          <xdr:nvPicPr>
            <xdr:cNvPr id="513" name="Ink 512">
              <a:extLst>
                <a:ext uri="{FF2B5EF4-FFF2-40B4-BE49-F238E27FC236}">
                  <a16:creationId xmlns:a16="http://schemas.microsoft.com/office/drawing/2014/main" id="{99E0E673-F5AB-C93D-07F3-4537C6889B75}"/>
                </a:ext>
              </a:extLst>
            </xdr:cNvPr>
            <xdr:cNvPicPr/>
          </xdr:nvPicPr>
          <xdr:blipFill>
            <a:blip xmlns:r="http://schemas.openxmlformats.org/officeDocument/2006/relationships" r:embed="rId136"/>
            <a:stretch>
              <a:fillRect/>
            </a:stretch>
          </xdr:blipFill>
          <xdr:spPr>
            <a:xfrm>
              <a:off x="1609918" y="17356109"/>
              <a:ext cx="233727" cy="164249"/>
            </a:xfrm>
            <a:prstGeom prst="rect">
              <a:avLst/>
            </a:prstGeom>
          </xdr:spPr>
        </xdr:pic>
      </mc:Fallback>
    </mc:AlternateContent>
    <xdr:clientData/>
  </xdr:twoCellAnchor>
  <xdr:twoCellAnchor editAs="oneCell">
    <xdr:from>
      <xdr:col>3</xdr:col>
      <xdr:colOff>553685</xdr:colOff>
      <xdr:row>98</xdr:row>
      <xdr:rowOff>142731</xdr:rowOff>
    </xdr:from>
    <xdr:to>
      <xdr:col>5</xdr:col>
      <xdr:colOff>95768</xdr:colOff>
      <xdr:row>99</xdr:row>
      <xdr:rowOff>161337</xdr:rowOff>
    </xdr:to>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527" name="Ink 526">
              <a:extLst>
                <a:ext uri="{FF2B5EF4-FFF2-40B4-BE49-F238E27FC236}">
                  <a16:creationId xmlns:a16="http://schemas.microsoft.com/office/drawing/2014/main" id="{34517A5F-E961-E5F2-535C-7A85E194D823}"/>
                </a:ext>
              </a:extLst>
            </xdr14:cNvPr>
            <xdr14:cNvContentPartPr/>
          </xdr14:nvContentPartPr>
          <xdr14:nvPr macro=""/>
          <xdr14:xfrm>
            <a:off x="2152882" y="17829152"/>
            <a:ext cx="835478" cy="199080"/>
          </xdr14:xfrm>
        </xdr:contentPart>
      </mc:Choice>
      <mc:Fallback xmlns="">
        <xdr:pic>
          <xdr:nvPicPr>
            <xdr:cNvPr id="527" name="Ink 526">
              <a:extLst>
                <a:ext uri="{FF2B5EF4-FFF2-40B4-BE49-F238E27FC236}">
                  <a16:creationId xmlns:a16="http://schemas.microsoft.com/office/drawing/2014/main" id="{34517A5F-E961-E5F2-535C-7A85E194D823}"/>
                </a:ext>
              </a:extLst>
            </xdr:cNvPr>
            <xdr:cNvPicPr/>
          </xdr:nvPicPr>
          <xdr:blipFill>
            <a:blip xmlns:r="http://schemas.openxmlformats.org/officeDocument/2006/relationships" r:embed="rId138"/>
            <a:stretch>
              <a:fillRect/>
            </a:stretch>
          </xdr:blipFill>
          <xdr:spPr>
            <a:xfrm>
              <a:off x="2146760" y="17823043"/>
              <a:ext cx="847722" cy="211298"/>
            </a:xfrm>
            <a:prstGeom prst="rect">
              <a:avLst/>
            </a:prstGeom>
          </xdr:spPr>
        </xdr:pic>
      </mc:Fallback>
    </mc:AlternateContent>
    <xdr:clientData/>
  </xdr:twoCellAnchor>
  <xdr:twoCellAnchor editAs="oneCell">
    <xdr:from>
      <xdr:col>3</xdr:col>
      <xdr:colOff>10445</xdr:colOff>
      <xdr:row>99</xdr:row>
      <xdr:rowOff>59179</xdr:rowOff>
    </xdr:from>
    <xdr:to>
      <xdr:col>3</xdr:col>
      <xdr:colOff>277843</xdr:colOff>
      <xdr:row>100</xdr:row>
      <xdr:rowOff>57626</xdr:rowOff>
    </xdr:to>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528" name="Ink 527">
              <a:extLst>
                <a:ext uri="{FF2B5EF4-FFF2-40B4-BE49-F238E27FC236}">
                  <a16:creationId xmlns:a16="http://schemas.microsoft.com/office/drawing/2014/main" id="{D8750CB7-FD4A-BABC-F1FF-D2580DA7E0C4}"/>
                </a:ext>
              </a:extLst>
            </xdr14:cNvPr>
            <xdr14:cNvContentPartPr/>
          </xdr14:nvContentPartPr>
          <xdr14:nvPr macro=""/>
          <xdr14:xfrm>
            <a:off x="1609642" y="17926074"/>
            <a:ext cx="267398" cy="178920"/>
          </xdr14:xfrm>
        </xdr:contentPart>
      </mc:Choice>
      <mc:Fallback xmlns="">
        <xdr:pic>
          <xdr:nvPicPr>
            <xdr:cNvPr id="528" name="Ink 527">
              <a:extLst>
                <a:ext uri="{FF2B5EF4-FFF2-40B4-BE49-F238E27FC236}">
                  <a16:creationId xmlns:a16="http://schemas.microsoft.com/office/drawing/2014/main" id="{D8750CB7-FD4A-BABC-F1FF-D2580DA7E0C4}"/>
                </a:ext>
              </a:extLst>
            </xdr:cNvPr>
            <xdr:cNvPicPr/>
          </xdr:nvPicPr>
          <xdr:blipFill>
            <a:blip xmlns:r="http://schemas.openxmlformats.org/officeDocument/2006/relationships" r:embed="rId140"/>
            <a:stretch>
              <a:fillRect/>
            </a:stretch>
          </xdr:blipFill>
          <xdr:spPr>
            <a:xfrm>
              <a:off x="1603524" y="17919966"/>
              <a:ext cx="279634" cy="191135"/>
            </a:xfrm>
            <a:prstGeom prst="rect">
              <a:avLst/>
            </a:prstGeom>
          </xdr:spPr>
        </xdr:pic>
      </mc:Fallback>
    </mc:AlternateContent>
    <xdr:clientData/>
  </xdr:twoCellAnchor>
  <xdr:twoCellAnchor editAs="oneCell">
    <xdr:from>
      <xdr:col>3</xdr:col>
      <xdr:colOff>419765</xdr:colOff>
      <xdr:row>95</xdr:row>
      <xdr:rowOff>131192</xdr:rowOff>
    </xdr:from>
    <xdr:to>
      <xdr:col>4</xdr:col>
      <xdr:colOff>534550</xdr:colOff>
      <xdr:row>98</xdr:row>
      <xdr:rowOff>20135</xdr:rowOff>
    </xdr:to>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529" name="Ink 528">
              <a:extLst>
                <a:ext uri="{FF2B5EF4-FFF2-40B4-BE49-F238E27FC236}">
                  <a16:creationId xmlns:a16="http://schemas.microsoft.com/office/drawing/2014/main" id="{1924E937-E5AB-8920-23C9-70B701AC8983}"/>
                </a:ext>
              </a:extLst>
            </xdr14:cNvPr>
            <xdr14:cNvContentPartPr/>
          </xdr14:nvContentPartPr>
          <xdr14:nvPr macro=""/>
          <xdr14:xfrm>
            <a:off x="2018962" y="17276192"/>
            <a:ext cx="761482" cy="425602"/>
          </xdr14:xfrm>
        </xdr:contentPart>
      </mc:Choice>
      <mc:Fallback xmlns="">
        <xdr:pic>
          <xdr:nvPicPr>
            <xdr:cNvPr id="529" name="Ink 528">
              <a:extLst>
                <a:ext uri="{FF2B5EF4-FFF2-40B4-BE49-F238E27FC236}">
                  <a16:creationId xmlns:a16="http://schemas.microsoft.com/office/drawing/2014/main" id="{1924E937-E5AB-8920-23C9-70B701AC8983}"/>
                </a:ext>
              </a:extLst>
            </xdr:cNvPr>
            <xdr:cNvPicPr/>
          </xdr:nvPicPr>
          <xdr:blipFill>
            <a:blip xmlns:r="http://schemas.openxmlformats.org/officeDocument/2006/relationships" r:embed="rId142"/>
            <a:stretch>
              <a:fillRect/>
            </a:stretch>
          </xdr:blipFill>
          <xdr:spPr>
            <a:xfrm>
              <a:off x="2012803" y="17270071"/>
              <a:ext cx="773799" cy="437844"/>
            </a:xfrm>
            <a:prstGeom prst="rect">
              <a:avLst/>
            </a:prstGeom>
          </xdr:spPr>
        </xdr:pic>
      </mc:Fallback>
    </mc:AlternateContent>
    <xdr:clientData/>
  </xdr:twoCellAnchor>
  <xdr:twoCellAnchor editAs="oneCell">
    <xdr:from>
      <xdr:col>4</xdr:col>
      <xdr:colOff>104905</xdr:colOff>
      <xdr:row>95</xdr:row>
      <xdr:rowOff>37232</xdr:rowOff>
    </xdr:from>
    <xdr:to>
      <xdr:col>5</xdr:col>
      <xdr:colOff>7371</xdr:colOff>
      <xdr:row>96</xdr:row>
      <xdr:rowOff>106680</xdr:rowOff>
    </xdr:to>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530" name="Ink 529">
              <a:extLst>
                <a:ext uri="{FF2B5EF4-FFF2-40B4-BE49-F238E27FC236}">
                  <a16:creationId xmlns:a16="http://schemas.microsoft.com/office/drawing/2014/main" id="{F3408035-619F-4175-CAC3-5339CD200C93}"/>
                </a:ext>
              </a:extLst>
            </xdr14:cNvPr>
            <xdr14:cNvContentPartPr/>
          </xdr14:nvContentPartPr>
          <xdr14:nvPr macro=""/>
          <xdr14:xfrm>
            <a:off x="2350800" y="17182232"/>
            <a:ext cx="539640" cy="245160"/>
          </xdr14:xfrm>
        </xdr:contentPart>
      </mc:Choice>
      <mc:Fallback xmlns="">
        <xdr:pic>
          <xdr:nvPicPr>
            <xdr:cNvPr id="530" name="Ink 529">
              <a:extLst>
                <a:ext uri="{FF2B5EF4-FFF2-40B4-BE49-F238E27FC236}">
                  <a16:creationId xmlns:a16="http://schemas.microsoft.com/office/drawing/2014/main" id="{F3408035-619F-4175-CAC3-5339CD200C93}"/>
                </a:ext>
              </a:extLst>
            </xdr:cNvPr>
            <xdr:cNvPicPr/>
          </xdr:nvPicPr>
          <xdr:blipFill>
            <a:blip xmlns:r="http://schemas.openxmlformats.org/officeDocument/2006/relationships" r:embed="rId144"/>
            <a:stretch>
              <a:fillRect/>
            </a:stretch>
          </xdr:blipFill>
          <xdr:spPr>
            <a:xfrm>
              <a:off x="2344680" y="17176112"/>
              <a:ext cx="551880" cy="257400"/>
            </a:xfrm>
            <a:prstGeom prst="rect">
              <a:avLst/>
            </a:prstGeom>
          </xdr:spPr>
        </xdr:pic>
      </mc:Fallback>
    </mc:AlternateContent>
    <xdr:clientData/>
  </xdr:twoCellAnchor>
  <xdr:twoCellAnchor editAs="oneCell">
    <xdr:from>
      <xdr:col>4</xdr:col>
      <xdr:colOff>81865</xdr:colOff>
      <xdr:row>97</xdr:row>
      <xdr:rowOff>33045</xdr:rowOff>
    </xdr:from>
    <xdr:to>
      <xdr:col>4</xdr:col>
      <xdr:colOff>506747</xdr:colOff>
      <xdr:row>98</xdr:row>
      <xdr:rowOff>39771</xdr:rowOff>
    </xdr:to>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531" name="Ink 530">
              <a:extLst>
                <a:ext uri="{FF2B5EF4-FFF2-40B4-BE49-F238E27FC236}">
                  <a16:creationId xmlns:a16="http://schemas.microsoft.com/office/drawing/2014/main" id="{660B8C95-297C-A62F-5E12-0BA0C97CA218}"/>
                </a:ext>
              </a:extLst>
            </xdr14:cNvPr>
            <xdr14:cNvContentPartPr/>
          </xdr14:nvContentPartPr>
          <xdr14:nvPr macro=""/>
          <xdr14:xfrm>
            <a:off x="2327760" y="17538992"/>
            <a:ext cx="420120" cy="187200"/>
          </xdr14:xfrm>
        </xdr:contentPart>
      </mc:Choice>
      <mc:Fallback xmlns="">
        <xdr:pic>
          <xdr:nvPicPr>
            <xdr:cNvPr id="531" name="Ink 530">
              <a:extLst>
                <a:ext uri="{FF2B5EF4-FFF2-40B4-BE49-F238E27FC236}">
                  <a16:creationId xmlns:a16="http://schemas.microsoft.com/office/drawing/2014/main" id="{660B8C95-297C-A62F-5E12-0BA0C97CA218}"/>
                </a:ext>
              </a:extLst>
            </xdr:cNvPr>
            <xdr:cNvPicPr/>
          </xdr:nvPicPr>
          <xdr:blipFill>
            <a:blip xmlns:r="http://schemas.openxmlformats.org/officeDocument/2006/relationships" r:embed="rId146"/>
            <a:stretch>
              <a:fillRect/>
            </a:stretch>
          </xdr:blipFill>
          <xdr:spPr>
            <a:xfrm>
              <a:off x="2321640" y="17532872"/>
              <a:ext cx="432360" cy="199440"/>
            </a:xfrm>
            <a:prstGeom prst="rect">
              <a:avLst/>
            </a:prstGeom>
          </xdr:spPr>
        </xdr:pic>
      </mc:Fallback>
    </mc:AlternateContent>
    <xdr:clientData/>
  </xdr:twoCellAnchor>
  <xdr:twoCellAnchor editAs="oneCell">
    <xdr:from>
      <xdr:col>7</xdr:col>
      <xdr:colOff>20613</xdr:colOff>
      <xdr:row>93</xdr:row>
      <xdr:rowOff>93341</xdr:rowOff>
    </xdr:from>
    <xdr:to>
      <xdr:col>7</xdr:col>
      <xdr:colOff>93775</xdr:colOff>
      <xdr:row>93</xdr:row>
      <xdr:rowOff>142743</xdr:rowOff>
    </xdr:to>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534" name="Ink 533">
              <a:extLst>
                <a:ext uri="{FF2B5EF4-FFF2-40B4-BE49-F238E27FC236}">
                  <a16:creationId xmlns:a16="http://schemas.microsoft.com/office/drawing/2014/main" id="{3C4BE522-0A09-52C0-F52E-90521804F87A}"/>
                </a:ext>
              </a:extLst>
            </xdr14:cNvPr>
            <xdr14:cNvContentPartPr/>
          </xdr14:nvContentPartPr>
          <xdr14:nvPr macro=""/>
          <xdr14:xfrm>
            <a:off x="4206600" y="16877394"/>
            <a:ext cx="73162" cy="44640"/>
          </xdr14:xfrm>
        </xdr:contentPart>
      </mc:Choice>
      <mc:Fallback xmlns="">
        <xdr:pic>
          <xdr:nvPicPr>
            <xdr:cNvPr id="534" name="Ink 533">
              <a:extLst>
                <a:ext uri="{FF2B5EF4-FFF2-40B4-BE49-F238E27FC236}">
                  <a16:creationId xmlns:a16="http://schemas.microsoft.com/office/drawing/2014/main" id="{3C4BE522-0A09-52C0-F52E-90521804F87A}"/>
                </a:ext>
              </a:extLst>
            </xdr:cNvPr>
            <xdr:cNvPicPr/>
          </xdr:nvPicPr>
          <xdr:blipFill>
            <a:blip xmlns:r="http://schemas.openxmlformats.org/officeDocument/2006/relationships" r:embed="rId148"/>
            <a:stretch>
              <a:fillRect/>
            </a:stretch>
          </xdr:blipFill>
          <xdr:spPr>
            <a:xfrm>
              <a:off x="4200473" y="16871274"/>
              <a:ext cx="85416" cy="56880"/>
            </a:xfrm>
            <a:prstGeom prst="rect">
              <a:avLst/>
            </a:prstGeom>
          </xdr:spPr>
        </xdr:pic>
      </mc:Fallback>
    </mc:AlternateContent>
    <xdr:clientData/>
  </xdr:twoCellAnchor>
  <xdr:twoCellAnchor editAs="oneCell">
    <xdr:from>
      <xdr:col>7</xdr:col>
      <xdr:colOff>295653</xdr:colOff>
      <xdr:row>93</xdr:row>
      <xdr:rowOff>46181</xdr:rowOff>
    </xdr:from>
    <xdr:to>
      <xdr:col>9</xdr:col>
      <xdr:colOff>531980</xdr:colOff>
      <xdr:row>94</xdr:row>
      <xdr:rowOff>8988</xdr:rowOff>
    </xdr:to>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543" name="Ink 542">
              <a:extLst>
                <a:ext uri="{FF2B5EF4-FFF2-40B4-BE49-F238E27FC236}">
                  <a16:creationId xmlns:a16="http://schemas.microsoft.com/office/drawing/2014/main" id="{58062CED-707B-4FE5-A72C-B4C404D132CD}"/>
                </a:ext>
              </a:extLst>
            </xdr14:cNvPr>
            <xdr14:cNvContentPartPr/>
          </xdr14:nvContentPartPr>
          <xdr14:nvPr macro=""/>
          <xdr14:xfrm>
            <a:off x="4481640" y="16830234"/>
            <a:ext cx="1529722" cy="143280"/>
          </xdr14:xfrm>
        </xdr:contentPart>
      </mc:Choice>
      <mc:Fallback xmlns="">
        <xdr:pic>
          <xdr:nvPicPr>
            <xdr:cNvPr id="543" name="Ink 542">
              <a:extLst>
                <a:ext uri="{FF2B5EF4-FFF2-40B4-BE49-F238E27FC236}">
                  <a16:creationId xmlns:a16="http://schemas.microsoft.com/office/drawing/2014/main" id="{58062CED-707B-4FE5-A72C-B4C404D132CD}"/>
                </a:ext>
              </a:extLst>
            </xdr:cNvPr>
            <xdr:cNvPicPr/>
          </xdr:nvPicPr>
          <xdr:blipFill>
            <a:blip xmlns:r="http://schemas.openxmlformats.org/officeDocument/2006/relationships" r:embed="rId150"/>
            <a:stretch>
              <a:fillRect/>
            </a:stretch>
          </xdr:blipFill>
          <xdr:spPr>
            <a:xfrm>
              <a:off x="4475501" y="16823891"/>
              <a:ext cx="1542000" cy="155966"/>
            </a:xfrm>
            <a:prstGeom prst="rect">
              <a:avLst/>
            </a:prstGeom>
          </xdr:spPr>
        </xdr:pic>
      </mc:Fallback>
    </mc:AlternateContent>
    <xdr:clientData/>
  </xdr:twoCellAnchor>
  <xdr:twoCellAnchor editAs="oneCell">
    <xdr:from>
      <xdr:col>7</xdr:col>
      <xdr:colOff>221133</xdr:colOff>
      <xdr:row>95</xdr:row>
      <xdr:rowOff>84752</xdr:rowOff>
    </xdr:from>
    <xdr:to>
      <xdr:col>12</xdr:col>
      <xdr:colOff>485848</xdr:colOff>
      <xdr:row>96</xdr:row>
      <xdr:rowOff>116400</xdr:rowOff>
    </xdr:to>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563" name="Ink 562">
              <a:extLst>
                <a:ext uri="{FF2B5EF4-FFF2-40B4-BE49-F238E27FC236}">
                  <a16:creationId xmlns:a16="http://schemas.microsoft.com/office/drawing/2014/main" id="{9966A447-EB1F-CE4B-7198-34CCF9598155}"/>
                </a:ext>
              </a:extLst>
            </xdr14:cNvPr>
            <xdr14:cNvContentPartPr/>
          </xdr14:nvContentPartPr>
          <xdr14:nvPr macro=""/>
          <xdr14:xfrm>
            <a:off x="4407120" y="17229752"/>
            <a:ext cx="3498202" cy="212122"/>
          </xdr14:xfrm>
        </xdr:contentPart>
      </mc:Choice>
      <mc:Fallback xmlns="">
        <xdr:pic>
          <xdr:nvPicPr>
            <xdr:cNvPr id="563" name="Ink 562">
              <a:extLst>
                <a:ext uri="{FF2B5EF4-FFF2-40B4-BE49-F238E27FC236}">
                  <a16:creationId xmlns:a16="http://schemas.microsoft.com/office/drawing/2014/main" id="{9966A447-EB1F-CE4B-7198-34CCF9598155}"/>
                </a:ext>
              </a:extLst>
            </xdr:cNvPr>
            <xdr:cNvPicPr/>
          </xdr:nvPicPr>
          <xdr:blipFill>
            <a:blip xmlns:r="http://schemas.openxmlformats.org/officeDocument/2006/relationships" r:embed="rId152"/>
            <a:stretch>
              <a:fillRect/>
            </a:stretch>
          </xdr:blipFill>
          <xdr:spPr>
            <a:xfrm>
              <a:off x="4401000" y="17223630"/>
              <a:ext cx="3510442" cy="224367"/>
            </a:xfrm>
            <a:prstGeom prst="rect">
              <a:avLst/>
            </a:prstGeom>
          </xdr:spPr>
        </xdr:pic>
      </mc:Fallback>
    </mc:AlternateContent>
    <xdr:clientData/>
  </xdr:twoCellAnchor>
  <xdr:twoCellAnchor editAs="oneCell">
    <xdr:from>
      <xdr:col>10</xdr:col>
      <xdr:colOff>20561</xdr:colOff>
      <xdr:row>97</xdr:row>
      <xdr:rowOff>27285</xdr:rowOff>
    </xdr:from>
    <xdr:to>
      <xdr:col>12</xdr:col>
      <xdr:colOff>581969</xdr:colOff>
      <xdr:row>98</xdr:row>
      <xdr:rowOff>103213</xdr:rowOff>
    </xdr:to>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579" name="Ink 578">
              <a:extLst>
                <a:ext uri="{FF2B5EF4-FFF2-40B4-BE49-F238E27FC236}">
                  <a16:creationId xmlns:a16="http://schemas.microsoft.com/office/drawing/2014/main" id="{25AF75A2-2138-0B73-EE38-469B7532DAA3}"/>
                </a:ext>
              </a:extLst>
            </xdr14:cNvPr>
            <xdr14:cNvContentPartPr/>
          </xdr14:nvContentPartPr>
          <xdr14:nvPr macro=""/>
          <xdr14:xfrm>
            <a:off x="6146640" y="17533232"/>
            <a:ext cx="1854802" cy="256402"/>
          </xdr14:xfrm>
        </xdr:contentPart>
      </mc:Choice>
      <mc:Fallback xmlns="">
        <xdr:pic>
          <xdr:nvPicPr>
            <xdr:cNvPr id="579" name="Ink 578">
              <a:extLst>
                <a:ext uri="{FF2B5EF4-FFF2-40B4-BE49-F238E27FC236}">
                  <a16:creationId xmlns:a16="http://schemas.microsoft.com/office/drawing/2014/main" id="{25AF75A2-2138-0B73-EE38-469B7532DAA3}"/>
                </a:ext>
              </a:extLst>
            </xdr:cNvPr>
            <xdr:cNvPicPr/>
          </xdr:nvPicPr>
          <xdr:blipFill>
            <a:blip xmlns:r="http://schemas.openxmlformats.org/officeDocument/2006/relationships" r:embed="rId154"/>
            <a:stretch>
              <a:fillRect/>
            </a:stretch>
          </xdr:blipFill>
          <xdr:spPr>
            <a:xfrm>
              <a:off x="6140520" y="17526996"/>
              <a:ext cx="1867043" cy="268874"/>
            </a:xfrm>
            <a:prstGeom prst="rect">
              <a:avLst/>
            </a:prstGeom>
          </xdr:spPr>
        </xdr:pic>
      </mc:Fallback>
    </mc:AlternateContent>
    <xdr:clientData/>
  </xdr:twoCellAnchor>
  <xdr:twoCellAnchor editAs="oneCell">
    <xdr:from>
      <xdr:col>7</xdr:col>
      <xdr:colOff>36175</xdr:colOff>
      <xdr:row>95</xdr:row>
      <xdr:rowOff>55314</xdr:rowOff>
    </xdr:from>
    <xdr:to>
      <xdr:col>13</xdr:col>
      <xdr:colOff>36708</xdr:colOff>
      <xdr:row>98</xdr:row>
      <xdr:rowOff>94131</xdr:rowOff>
    </xdr:to>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582" name="Ink 581">
              <a:extLst>
                <a:ext uri="{FF2B5EF4-FFF2-40B4-BE49-F238E27FC236}">
                  <a16:creationId xmlns:a16="http://schemas.microsoft.com/office/drawing/2014/main" id="{07B32EF8-ADB9-EB4C-A490-C3986E88C54D}"/>
                </a:ext>
              </a:extLst>
            </xdr14:cNvPr>
            <xdr14:cNvContentPartPr/>
          </xdr14:nvContentPartPr>
          <xdr14:nvPr macro=""/>
          <xdr14:xfrm>
            <a:off x="4222162" y="17200314"/>
            <a:ext cx="3880718" cy="580238"/>
          </xdr14:xfrm>
        </xdr:contentPart>
      </mc:Choice>
      <mc:Fallback xmlns="">
        <xdr:pic>
          <xdr:nvPicPr>
            <xdr:cNvPr id="582" name="Ink 581">
              <a:extLst>
                <a:ext uri="{FF2B5EF4-FFF2-40B4-BE49-F238E27FC236}">
                  <a16:creationId xmlns:a16="http://schemas.microsoft.com/office/drawing/2014/main" id="{07B32EF8-ADB9-EB4C-A490-C3986E88C54D}"/>
                </a:ext>
              </a:extLst>
            </xdr:cNvPr>
            <xdr:cNvPicPr/>
          </xdr:nvPicPr>
          <xdr:blipFill>
            <a:blip xmlns:r="http://schemas.openxmlformats.org/officeDocument/2006/relationships" r:embed="rId156"/>
            <a:stretch>
              <a:fillRect/>
            </a:stretch>
          </xdr:blipFill>
          <xdr:spPr>
            <a:xfrm>
              <a:off x="4216042" y="17194195"/>
              <a:ext cx="3892959" cy="592476"/>
            </a:xfrm>
            <a:prstGeom prst="rect">
              <a:avLst/>
            </a:prstGeom>
          </xdr:spPr>
        </xdr:pic>
      </mc:Fallback>
    </mc:AlternateContent>
    <xdr:clientData/>
  </xdr:twoCellAnchor>
  <xdr:twoCellAnchor editAs="oneCell">
    <xdr:from>
      <xdr:col>3</xdr:col>
      <xdr:colOff>367123</xdr:colOff>
      <xdr:row>101</xdr:row>
      <xdr:rowOff>161053</xdr:rowOff>
    </xdr:from>
    <xdr:to>
      <xdr:col>4</xdr:col>
      <xdr:colOff>39026</xdr:colOff>
      <xdr:row>103</xdr:row>
      <xdr:rowOff>143988</xdr:rowOff>
    </xdr:to>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583" name="Ink 582">
              <a:extLst>
                <a:ext uri="{FF2B5EF4-FFF2-40B4-BE49-F238E27FC236}">
                  <a16:creationId xmlns:a16="http://schemas.microsoft.com/office/drawing/2014/main" id="{9380F87D-BA6A-261E-E91B-EF4BBA0D2F5F}"/>
                </a:ext>
              </a:extLst>
            </xdr14:cNvPr>
            <xdr14:cNvContentPartPr/>
          </xdr14:nvContentPartPr>
          <xdr14:nvPr macro=""/>
          <xdr14:xfrm>
            <a:off x="1966320" y="18388895"/>
            <a:ext cx="318600" cy="339120"/>
          </xdr14:xfrm>
        </xdr:contentPart>
      </mc:Choice>
      <mc:Fallback xmlns="">
        <xdr:pic>
          <xdr:nvPicPr>
            <xdr:cNvPr id="583" name="Ink 582">
              <a:extLst>
                <a:ext uri="{FF2B5EF4-FFF2-40B4-BE49-F238E27FC236}">
                  <a16:creationId xmlns:a16="http://schemas.microsoft.com/office/drawing/2014/main" id="{9380F87D-BA6A-261E-E91B-EF4BBA0D2F5F}"/>
                </a:ext>
              </a:extLst>
            </xdr:cNvPr>
            <xdr:cNvPicPr/>
          </xdr:nvPicPr>
          <xdr:blipFill>
            <a:blip xmlns:r="http://schemas.openxmlformats.org/officeDocument/2006/relationships" r:embed="rId158"/>
            <a:stretch>
              <a:fillRect/>
            </a:stretch>
          </xdr:blipFill>
          <xdr:spPr>
            <a:xfrm>
              <a:off x="1960200" y="18382775"/>
              <a:ext cx="330840" cy="351360"/>
            </a:xfrm>
            <a:prstGeom prst="rect">
              <a:avLst/>
            </a:prstGeom>
          </xdr:spPr>
        </xdr:pic>
      </mc:Fallback>
    </mc:AlternateContent>
    <xdr:clientData/>
  </xdr:twoCellAnchor>
  <xdr:twoCellAnchor editAs="oneCell">
    <xdr:from>
      <xdr:col>3</xdr:col>
      <xdr:colOff>398803</xdr:colOff>
      <xdr:row>101</xdr:row>
      <xdr:rowOff>160333</xdr:rowOff>
    </xdr:from>
    <xdr:to>
      <xdr:col>3</xdr:col>
      <xdr:colOff>408163</xdr:colOff>
      <xdr:row>101</xdr:row>
      <xdr:rowOff>172295</xdr:rowOff>
    </xdr:to>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584" name="Ink 583">
              <a:extLst>
                <a:ext uri="{FF2B5EF4-FFF2-40B4-BE49-F238E27FC236}">
                  <a16:creationId xmlns:a16="http://schemas.microsoft.com/office/drawing/2014/main" id="{CFC66C3C-2750-3B41-D218-755387A54D6B}"/>
                </a:ext>
              </a:extLst>
            </xdr14:cNvPr>
            <xdr14:cNvContentPartPr/>
          </xdr14:nvContentPartPr>
          <xdr14:nvPr macro=""/>
          <xdr14:xfrm>
            <a:off x="1998000" y="18388175"/>
            <a:ext cx="9360" cy="7200"/>
          </xdr14:xfrm>
        </xdr:contentPart>
      </mc:Choice>
      <mc:Fallback xmlns="">
        <xdr:pic>
          <xdr:nvPicPr>
            <xdr:cNvPr id="584" name="Ink 583">
              <a:extLst>
                <a:ext uri="{FF2B5EF4-FFF2-40B4-BE49-F238E27FC236}">
                  <a16:creationId xmlns:a16="http://schemas.microsoft.com/office/drawing/2014/main" id="{CFC66C3C-2750-3B41-D218-755387A54D6B}"/>
                </a:ext>
              </a:extLst>
            </xdr:cNvPr>
            <xdr:cNvPicPr/>
          </xdr:nvPicPr>
          <xdr:blipFill>
            <a:blip xmlns:r="http://schemas.openxmlformats.org/officeDocument/2006/relationships" r:embed="rId160"/>
            <a:stretch>
              <a:fillRect/>
            </a:stretch>
          </xdr:blipFill>
          <xdr:spPr>
            <a:xfrm>
              <a:off x="1991880" y="18382055"/>
              <a:ext cx="21600" cy="19440"/>
            </a:xfrm>
            <a:prstGeom prst="rect">
              <a:avLst/>
            </a:prstGeom>
          </xdr:spPr>
        </xdr:pic>
      </mc:Fallback>
    </mc:AlternateContent>
    <xdr:clientData/>
  </xdr:twoCellAnchor>
  <xdr:twoCellAnchor editAs="oneCell">
    <xdr:from>
      <xdr:col>4</xdr:col>
      <xdr:colOff>103825</xdr:colOff>
      <xdr:row>101</xdr:row>
      <xdr:rowOff>122893</xdr:rowOff>
    </xdr:from>
    <xdr:to>
      <xdr:col>4</xdr:col>
      <xdr:colOff>219385</xdr:colOff>
      <xdr:row>103</xdr:row>
      <xdr:rowOff>48588</xdr:rowOff>
    </xdr:to>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585" name="Ink 584">
              <a:extLst>
                <a:ext uri="{FF2B5EF4-FFF2-40B4-BE49-F238E27FC236}">
                  <a16:creationId xmlns:a16="http://schemas.microsoft.com/office/drawing/2014/main" id="{B1E78FF4-85EF-6CE9-095A-D5DD1239EA29}"/>
                </a:ext>
              </a:extLst>
            </xdr14:cNvPr>
            <xdr14:cNvContentPartPr/>
          </xdr14:nvContentPartPr>
          <xdr14:nvPr macro=""/>
          <xdr14:xfrm>
            <a:off x="2349720" y="18350735"/>
            <a:ext cx="115560" cy="281880"/>
          </xdr14:xfrm>
        </xdr:contentPart>
      </mc:Choice>
      <mc:Fallback xmlns="">
        <xdr:pic>
          <xdr:nvPicPr>
            <xdr:cNvPr id="585" name="Ink 584">
              <a:extLst>
                <a:ext uri="{FF2B5EF4-FFF2-40B4-BE49-F238E27FC236}">
                  <a16:creationId xmlns:a16="http://schemas.microsoft.com/office/drawing/2014/main" id="{B1E78FF4-85EF-6CE9-095A-D5DD1239EA29}"/>
                </a:ext>
              </a:extLst>
            </xdr:cNvPr>
            <xdr:cNvPicPr/>
          </xdr:nvPicPr>
          <xdr:blipFill>
            <a:blip xmlns:r="http://schemas.openxmlformats.org/officeDocument/2006/relationships" r:embed="rId162"/>
            <a:stretch>
              <a:fillRect/>
            </a:stretch>
          </xdr:blipFill>
          <xdr:spPr>
            <a:xfrm>
              <a:off x="2343600" y="18344615"/>
              <a:ext cx="127800" cy="294120"/>
            </a:xfrm>
            <a:prstGeom prst="rect">
              <a:avLst/>
            </a:prstGeom>
          </xdr:spPr>
        </xdr:pic>
      </mc:Fallback>
    </mc:AlternateContent>
    <xdr:clientData/>
  </xdr:twoCellAnchor>
  <xdr:twoCellAnchor editAs="oneCell">
    <xdr:from>
      <xdr:col>4</xdr:col>
      <xdr:colOff>369145</xdr:colOff>
      <xdr:row>102</xdr:row>
      <xdr:rowOff>4339</xdr:rowOff>
    </xdr:from>
    <xdr:to>
      <xdr:col>4</xdr:col>
      <xdr:colOff>466427</xdr:colOff>
      <xdr:row>102</xdr:row>
      <xdr:rowOff>162461</xdr:rowOff>
    </xdr:to>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586" name="Ink 585">
              <a:extLst>
                <a:ext uri="{FF2B5EF4-FFF2-40B4-BE49-F238E27FC236}">
                  <a16:creationId xmlns:a16="http://schemas.microsoft.com/office/drawing/2014/main" id="{E453A0C3-7ECC-BE26-2B2E-7C304620C0FE}"/>
                </a:ext>
              </a:extLst>
            </xdr14:cNvPr>
            <xdr14:cNvContentPartPr/>
          </xdr14:nvContentPartPr>
          <xdr14:nvPr macro=""/>
          <xdr14:xfrm>
            <a:off x="2615040" y="18412655"/>
            <a:ext cx="92520" cy="153360"/>
          </xdr14:xfrm>
        </xdr:contentPart>
      </mc:Choice>
      <mc:Fallback xmlns="">
        <xdr:pic>
          <xdr:nvPicPr>
            <xdr:cNvPr id="586" name="Ink 585">
              <a:extLst>
                <a:ext uri="{FF2B5EF4-FFF2-40B4-BE49-F238E27FC236}">
                  <a16:creationId xmlns:a16="http://schemas.microsoft.com/office/drawing/2014/main" id="{E453A0C3-7ECC-BE26-2B2E-7C304620C0FE}"/>
                </a:ext>
              </a:extLst>
            </xdr:cNvPr>
            <xdr:cNvPicPr/>
          </xdr:nvPicPr>
          <xdr:blipFill>
            <a:blip xmlns:r="http://schemas.openxmlformats.org/officeDocument/2006/relationships" r:embed="rId164"/>
            <a:stretch>
              <a:fillRect/>
            </a:stretch>
          </xdr:blipFill>
          <xdr:spPr>
            <a:xfrm>
              <a:off x="2608920" y="18406535"/>
              <a:ext cx="104760" cy="165600"/>
            </a:xfrm>
            <a:prstGeom prst="rect">
              <a:avLst/>
            </a:prstGeom>
          </xdr:spPr>
        </xdr:pic>
      </mc:Fallback>
    </mc:AlternateContent>
    <xdr:clientData/>
  </xdr:twoCellAnchor>
  <xdr:twoCellAnchor editAs="oneCell">
    <xdr:from>
      <xdr:col>4</xdr:col>
      <xdr:colOff>384265</xdr:colOff>
      <xdr:row>102</xdr:row>
      <xdr:rowOff>42499</xdr:rowOff>
    </xdr:from>
    <xdr:to>
      <xdr:col>5</xdr:col>
      <xdr:colOff>27367</xdr:colOff>
      <xdr:row>103</xdr:row>
      <xdr:rowOff>74508</xdr:rowOff>
    </xdr:to>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587" name="Ink 586">
              <a:extLst>
                <a:ext uri="{FF2B5EF4-FFF2-40B4-BE49-F238E27FC236}">
                  <a16:creationId xmlns:a16="http://schemas.microsoft.com/office/drawing/2014/main" id="{387D8EF0-7E54-845E-7620-E6EFB40737DB}"/>
                </a:ext>
              </a:extLst>
            </xdr14:cNvPr>
            <xdr14:cNvContentPartPr/>
          </xdr14:nvContentPartPr>
          <xdr14:nvPr macro=""/>
          <xdr14:xfrm>
            <a:off x="2630160" y="18450815"/>
            <a:ext cx="289800" cy="207720"/>
          </xdr14:xfrm>
        </xdr:contentPart>
      </mc:Choice>
      <mc:Fallback xmlns="">
        <xdr:pic>
          <xdr:nvPicPr>
            <xdr:cNvPr id="587" name="Ink 586">
              <a:extLst>
                <a:ext uri="{FF2B5EF4-FFF2-40B4-BE49-F238E27FC236}">
                  <a16:creationId xmlns:a16="http://schemas.microsoft.com/office/drawing/2014/main" id="{387D8EF0-7E54-845E-7620-E6EFB40737DB}"/>
                </a:ext>
              </a:extLst>
            </xdr:cNvPr>
            <xdr:cNvPicPr/>
          </xdr:nvPicPr>
          <xdr:blipFill>
            <a:blip xmlns:r="http://schemas.openxmlformats.org/officeDocument/2006/relationships" r:embed="rId166"/>
            <a:stretch>
              <a:fillRect/>
            </a:stretch>
          </xdr:blipFill>
          <xdr:spPr>
            <a:xfrm>
              <a:off x="2624040" y="18444695"/>
              <a:ext cx="302040" cy="219960"/>
            </a:xfrm>
            <a:prstGeom prst="rect">
              <a:avLst/>
            </a:prstGeom>
          </xdr:spPr>
        </xdr:pic>
      </mc:Fallback>
    </mc:AlternateContent>
    <xdr:clientData/>
  </xdr:twoCellAnchor>
  <xdr:twoCellAnchor editAs="oneCell">
    <xdr:from>
      <xdr:col>5</xdr:col>
      <xdr:colOff>105488</xdr:colOff>
      <xdr:row>102</xdr:row>
      <xdr:rowOff>54019</xdr:rowOff>
    </xdr:from>
    <xdr:to>
      <xdr:col>5</xdr:col>
      <xdr:colOff>227528</xdr:colOff>
      <xdr:row>103</xdr:row>
      <xdr:rowOff>7908</xdr:rowOff>
    </xdr:to>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588" name="Ink 587">
              <a:extLst>
                <a:ext uri="{FF2B5EF4-FFF2-40B4-BE49-F238E27FC236}">
                  <a16:creationId xmlns:a16="http://schemas.microsoft.com/office/drawing/2014/main" id="{B7D7F3E0-2A8D-CBF2-8012-7704C3FEF6AD}"/>
                </a:ext>
              </a:extLst>
            </xdr14:cNvPr>
            <xdr14:cNvContentPartPr/>
          </xdr14:nvContentPartPr>
          <xdr14:nvPr macro=""/>
          <xdr14:xfrm>
            <a:off x="2998080" y="18462335"/>
            <a:ext cx="122040" cy="129600"/>
          </xdr14:xfrm>
        </xdr:contentPart>
      </mc:Choice>
      <mc:Fallback xmlns="">
        <xdr:pic>
          <xdr:nvPicPr>
            <xdr:cNvPr id="588" name="Ink 587">
              <a:extLst>
                <a:ext uri="{FF2B5EF4-FFF2-40B4-BE49-F238E27FC236}">
                  <a16:creationId xmlns:a16="http://schemas.microsoft.com/office/drawing/2014/main" id="{B7D7F3E0-2A8D-CBF2-8012-7704C3FEF6AD}"/>
                </a:ext>
              </a:extLst>
            </xdr:cNvPr>
            <xdr:cNvPicPr/>
          </xdr:nvPicPr>
          <xdr:blipFill>
            <a:blip xmlns:r="http://schemas.openxmlformats.org/officeDocument/2006/relationships" r:embed="rId168"/>
            <a:stretch>
              <a:fillRect/>
            </a:stretch>
          </xdr:blipFill>
          <xdr:spPr>
            <a:xfrm>
              <a:off x="2991960" y="18456215"/>
              <a:ext cx="134280" cy="141840"/>
            </a:xfrm>
            <a:prstGeom prst="rect">
              <a:avLst/>
            </a:prstGeom>
          </xdr:spPr>
        </xdr:pic>
      </mc:Fallback>
    </mc:AlternateContent>
    <xdr:clientData/>
  </xdr:twoCellAnchor>
  <xdr:twoCellAnchor editAs="oneCell">
    <xdr:from>
      <xdr:col>5</xdr:col>
      <xdr:colOff>297728</xdr:colOff>
      <xdr:row>102</xdr:row>
      <xdr:rowOff>77779</xdr:rowOff>
    </xdr:from>
    <xdr:to>
      <xdr:col>5</xdr:col>
      <xdr:colOff>391410</xdr:colOff>
      <xdr:row>102</xdr:row>
      <xdr:rowOff>87499</xdr:rowOff>
    </xdr:to>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589" name="Ink 588">
              <a:extLst>
                <a:ext uri="{FF2B5EF4-FFF2-40B4-BE49-F238E27FC236}">
                  <a16:creationId xmlns:a16="http://schemas.microsoft.com/office/drawing/2014/main" id="{E252940D-D9C8-0557-3613-84AFF611126A}"/>
                </a:ext>
              </a:extLst>
            </xdr14:cNvPr>
            <xdr14:cNvContentPartPr/>
          </xdr14:nvContentPartPr>
          <xdr14:nvPr macro=""/>
          <xdr14:xfrm>
            <a:off x="3190320" y="18486095"/>
            <a:ext cx="88920" cy="9720"/>
          </xdr14:xfrm>
        </xdr:contentPart>
      </mc:Choice>
      <mc:Fallback xmlns="">
        <xdr:pic>
          <xdr:nvPicPr>
            <xdr:cNvPr id="589" name="Ink 588">
              <a:extLst>
                <a:ext uri="{FF2B5EF4-FFF2-40B4-BE49-F238E27FC236}">
                  <a16:creationId xmlns:a16="http://schemas.microsoft.com/office/drawing/2014/main" id="{E252940D-D9C8-0557-3613-84AFF611126A}"/>
                </a:ext>
              </a:extLst>
            </xdr:cNvPr>
            <xdr:cNvPicPr/>
          </xdr:nvPicPr>
          <xdr:blipFill>
            <a:blip xmlns:r="http://schemas.openxmlformats.org/officeDocument/2006/relationships" r:embed="rId170"/>
            <a:stretch>
              <a:fillRect/>
            </a:stretch>
          </xdr:blipFill>
          <xdr:spPr>
            <a:xfrm>
              <a:off x="3184200" y="18479975"/>
              <a:ext cx="101160" cy="21960"/>
            </a:xfrm>
            <a:prstGeom prst="rect">
              <a:avLst/>
            </a:prstGeom>
          </xdr:spPr>
        </xdr:pic>
      </mc:Fallback>
    </mc:AlternateContent>
    <xdr:clientData/>
  </xdr:twoCellAnchor>
  <xdr:twoCellAnchor editAs="oneCell">
    <xdr:from>
      <xdr:col>5</xdr:col>
      <xdr:colOff>312488</xdr:colOff>
      <xdr:row>102</xdr:row>
      <xdr:rowOff>129259</xdr:rowOff>
    </xdr:from>
    <xdr:to>
      <xdr:col>5</xdr:col>
      <xdr:colOff>410408</xdr:colOff>
      <xdr:row>102</xdr:row>
      <xdr:rowOff>143741</xdr:rowOff>
    </xdr:to>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590" name="Ink 589">
              <a:extLst>
                <a:ext uri="{FF2B5EF4-FFF2-40B4-BE49-F238E27FC236}">
                  <a16:creationId xmlns:a16="http://schemas.microsoft.com/office/drawing/2014/main" id="{AFB5EAE8-BE74-D629-C4C8-E80AB784200D}"/>
                </a:ext>
              </a:extLst>
            </xdr14:cNvPr>
            <xdr14:cNvContentPartPr/>
          </xdr14:nvContentPartPr>
          <xdr14:nvPr macro=""/>
          <xdr14:xfrm>
            <a:off x="3205080" y="18537575"/>
            <a:ext cx="97920" cy="9720"/>
          </xdr14:xfrm>
        </xdr:contentPart>
      </mc:Choice>
      <mc:Fallback xmlns="">
        <xdr:pic>
          <xdr:nvPicPr>
            <xdr:cNvPr id="590" name="Ink 589">
              <a:extLst>
                <a:ext uri="{FF2B5EF4-FFF2-40B4-BE49-F238E27FC236}">
                  <a16:creationId xmlns:a16="http://schemas.microsoft.com/office/drawing/2014/main" id="{AFB5EAE8-BE74-D629-C4C8-E80AB784200D}"/>
                </a:ext>
              </a:extLst>
            </xdr:cNvPr>
            <xdr:cNvPicPr/>
          </xdr:nvPicPr>
          <xdr:blipFill>
            <a:blip xmlns:r="http://schemas.openxmlformats.org/officeDocument/2006/relationships" r:embed="rId172"/>
            <a:stretch>
              <a:fillRect/>
            </a:stretch>
          </xdr:blipFill>
          <xdr:spPr>
            <a:xfrm>
              <a:off x="3198960" y="18531455"/>
              <a:ext cx="110160" cy="21960"/>
            </a:xfrm>
            <a:prstGeom prst="rect">
              <a:avLst/>
            </a:prstGeom>
          </xdr:spPr>
        </xdr:pic>
      </mc:Fallback>
    </mc:AlternateContent>
    <xdr:clientData/>
  </xdr:twoCellAnchor>
  <xdr:twoCellAnchor editAs="oneCell">
    <xdr:from>
      <xdr:col>5</xdr:col>
      <xdr:colOff>470528</xdr:colOff>
      <xdr:row>102</xdr:row>
      <xdr:rowOff>58339</xdr:rowOff>
    </xdr:from>
    <xdr:to>
      <xdr:col>5</xdr:col>
      <xdr:colOff>477008</xdr:colOff>
      <xdr:row>102</xdr:row>
      <xdr:rowOff>171461</xdr:rowOff>
    </xdr:to>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591" name="Ink 590">
              <a:extLst>
                <a:ext uri="{FF2B5EF4-FFF2-40B4-BE49-F238E27FC236}">
                  <a16:creationId xmlns:a16="http://schemas.microsoft.com/office/drawing/2014/main" id="{7C4C42DD-BC9C-9E98-0DCF-8E934DDC71A1}"/>
                </a:ext>
              </a:extLst>
            </xdr14:cNvPr>
            <xdr14:cNvContentPartPr/>
          </xdr14:nvContentPartPr>
          <xdr14:nvPr macro=""/>
          <xdr14:xfrm>
            <a:off x="3363120" y="18466655"/>
            <a:ext cx="6480" cy="108360"/>
          </xdr14:xfrm>
        </xdr:contentPart>
      </mc:Choice>
      <mc:Fallback xmlns="">
        <xdr:pic>
          <xdr:nvPicPr>
            <xdr:cNvPr id="591" name="Ink 590">
              <a:extLst>
                <a:ext uri="{FF2B5EF4-FFF2-40B4-BE49-F238E27FC236}">
                  <a16:creationId xmlns:a16="http://schemas.microsoft.com/office/drawing/2014/main" id="{7C4C42DD-BC9C-9E98-0DCF-8E934DDC71A1}"/>
                </a:ext>
              </a:extLst>
            </xdr:cNvPr>
            <xdr:cNvPicPr/>
          </xdr:nvPicPr>
          <xdr:blipFill>
            <a:blip xmlns:r="http://schemas.openxmlformats.org/officeDocument/2006/relationships" r:embed="rId174"/>
            <a:stretch>
              <a:fillRect/>
            </a:stretch>
          </xdr:blipFill>
          <xdr:spPr>
            <a:xfrm>
              <a:off x="3357000" y="18460535"/>
              <a:ext cx="18720" cy="120600"/>
            </a:xfrm>
            <a:prstGeom prst="rect">
              <a:avLst/>
            </a:prstGeom>
          </xdr:spPr>
        </xdr:pic>
      </mc:Fallback>
    </mc:AlternateContent>
    <xdr:clientData/>
  </xdr:twoCellAnchor>
  <xdr:twoCellAnchor editAs="oneCell">
    <xdr:from>
      <xdr:col>5</xdr:col>
      <xdr:colOff>532448</xdr:colOff>
      <xdr:row>102</xdr:row>
      <xdr:rowOff>39259</xdr:rowOff>
    </xdr:from>
    <xdr:to>
      <xdr:col>5</xdr:col>
      <xdr:colOff>618570</xdr:colOff>
      <xdr:row>102</xdr:row>
      <xdr:rowOff>162821</xdr:rowOff>
    </xdr:to>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592" name="Ink 591">
              <a:extLst>
                <a:ext uri="{FF2B5EF4-FFF2-40B4-BE49-F238E27FC236}">
                  <a16:creationId xmlns:a16="http://schemas.microsoft.com/office/drawing/2014/main" id="{43FCE11C-717B-D3F2-416F-6E7BD348CFEF}"/>
                </a:ext>
              </a:extLst>
            </xdr14:cNvPr>
            <xdr14:cNvContentPartPr/>
          </xdr14:nvContentPartPr>
          <xdr14:nvPr macro=""/>
          <xdr14:xfrm>
            <a:off x="3425040" y="18447575"/>
            <a:ext cx="81360" cy="118800"/>
          </xdr14:xfrm>
        </xdr:contentPart>
      </mc:Choice>
      <mc:Fallback xmlns="">
        <xdr:pic>
          <xdr:nvPicPr>
            <xdr:cNvPr id="592" name="Ink 591">
              <a:extLst>
                <a:ext uri="{FF2B5EF4-FFF2-40B4-BE49-F238E27FC236}">
                  <a16:creationId xmlns:a16="http://schemas.microsoft.com/office/drawing/2014/main" id="{43FCE11C-717B-D3F2-416F-6E7BD348CFEF}"/>
                </a:ext>
              </a:extLst>
            </xdr:cNvPr>
            <xdr:cNvPicPr/>
          </xdr:nvPicPr>
          <xdr:blipFill>
            <a:blip xmlns:r="http://schemas.openxmlformats.org/officeDocument/2006/relationships" r:embed="rId176"/>
            <a:stretch>
              <a:fillRect/>
            </a:stretch>
          </xdr:blipFill>
          <xdr:spPr>
            <a:xfrm>
              <a:off x="3418920" y="18441455"/>
              <a:ext cx="93600" cy="131040"/>
            </a:xfrm>
            <a:prstGeom prst="rect">
              <a:avLst/>
            </a:prstGeom>
          </xdr:spPr>
        </xdr:pic>
      </mc:Fallback>
    </mc:AlternateContent>
    <xdr:clientData/>
  </xdr:twoCellAnchor>
  <xdr:twoCellAnchor editAs="oneCell">
    <xdr:from>
      <xdr:col>6</xdr:col>
      <xdr:colOff>12831</xdr:colOff>
      <xdr:row>102</xdr:row>
      <xdr:rowOff>146539</xdr:rowOff>
    </xdr:from>
    <xdr:to>
      <xdr:col>6</xdr:col>
      <xdr:colOff>84471</xdr:colOff>
      <xdr:row>103</xdr:row>
      <xdr:rowOff>47066</xdr:rowOff>
    </xdr:to>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593" name="Ink 592">
              <a:extLst>
                <a:ext uri="{FF2B5EF4-FFF2-40B4-BE49-F238E27FC236}">
                  <a16:creationId xmlns:a16="http://schemas.microsoft.com/office/drawing/2014/main" id="{0AD5EDB7-F28F-740F-FFA3-012272160269}"/>
                </a:ext>
              </a:extLst>
            </xdr14:cNvPr>
            <xdr14:cNvContentPartPr/>
          </xdr14:nvContentPartPr>
          <xdr14:nvPr macro=""/>
          <xdr14:xfrm>
            <a:off x="3552120" y="18554855"/>
            <a:ext cx="71640" cy="81000"/>
          </xdr14:xfrm>
        </xdr:contentPart>
      </mc:Choice>
      <mc:Fallback xmlns="">
        <xdr:pic>
          <xdr:nvPicPr>
            <xdr:cNvPr id="593" name="Ink 592">
              <a:extLst>
                <a:ext uri="{FF2B5EF4-FFF2-40B4-BE49-F238E27FC236}">
                  <a16:creationId xmlns:a16="http://schemas.microsoft.com/office/drawing/2014/main" id="{0AD5EDB7-F28F-740F-FFA3-012272160269}"/>
                </a:ext>
              </a:extLst>
            </xdr:cNvPr>
            <xdr:cNvPicPr/>
          </xdr:nvPicPr>
          <xdr:blipFill>
            <a:blip xmlns:r="http://schemas.openxmlformats.org/officeDocument/2006/relationships" r:embed="rId178"/>
            <a:stretch>
              <a:fillRect/>
            </a:stretch>
          </xdr:blipFill>
          <xdr:spPr>
            <a:xfrm>
              <a:off x="3546000" y="18548735"/>
              <a:ext cx="83880" cy="93240"/>
            </a:xfrm>
            <a:prstGeom prst="rect">
              <a:avLst/>
            </a:prstGeom>
          </xdr:spPr>
        </xdr:pic>
      </mc:Fallback>
    </mc:AlternateContent>
    <xdr:clientData/>
  </xdr:twoCellAnchor>
  <xdr:twoCellAnchor editAs="oneCell">
    <xdr:from>
      <xdr:col>6</xdr:col>
      <xdr:colOff>332151</xdr:colOff>
      <xdr:row>102</xdr:row>
      <xdr:rowOff>20261</xdr:rowOff>
    </xdr:from>
    <xdr:to>
      <xdr:col>7</xdr:col>
      <xdr:colOff>559976</xdr:colOff>
      <xdr:row>103</xdr:row>
      <xdr:rowOff>17710</xdr:rowOff>
    </xdr:to>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605" name="Ink 604">
              <a:extLst>
                <a:ext uri="{FF2B5EF4-FFF2-40B4-BE49-F238E27FC236}">
                  <a16:creationId xmlns:a16="http://schemas.microsoft.com/office/drawing/2014/main" id="{9FA4B4F9-8266-27CA-AE01-FFCE44CB8C60}"/>
                </a:ext>
              </a:extLst>
            </xdr14:cNvPr>
            <xdr14:cNvContentPartPr/>
          </xdr14:nvContentPartPr>
          <xdr14:nvPr macro=""/>
          <xdr14:xfrm>
            <a:off x="3871440" y="18428577"/>
            <a:ext cx="869760" cy="173160"/>
          </xdr14:xfrm>
        </xdr:contentPart>
      </mc:Choice>
      <mc:Fallback xmlns="">
        <xdr:pic>
          <xdr:nvPicPr>
            <xdr:cNvPr id="605" name="Ink 604">
              <a:extLst>
                <a:ext uri="{FF2B5EF4-FFF2-40B4-BE49-F238E27FC236}">
                  <a16:creationId xmlns:a16="http://schemas.microsoft.com/office/drawing/2014/main" id="{9FA4B4F9-8266-27CA-AE01-FFCE44CB8C60}"/>
                </a:ext>
              </a:extLst>
            </xdr:cNvPr>
            <xdr:cNvPicPr/>
          </xdr:nvPicPr>
          <xdr:blipFill>
            <a:blip xmlns:r="http://schemas.openxmlformats.org/officeDocument/2006/relationships" r:embed="rId180"/>
            <a:stretch>
              <a:fillRect/>
            </a:stretch>
          </xdr:blipFill>
          <xdr:spPr>
            <a:xfrm>
              <a:off x="3865320" y="18422470"/>
              <a:ext cx="882000" cy="185375"/>
            </a:xfrm>
            <a:prstGeom prst="rect">
              <a:avLst/>
            </a:prstGeom>
          </xdr:spPr>
        </xdr:pic>
      </mc:Fallback>
    </mc:AlternateContent>
    <xdr:clientData/>
  </xdr:twoCellAnchor>
  <xdr:twoCellAnchor editAs="oneCell">
    <xdr:from>
      <xdr:col>8</xdr:col>
      <xdr:colOff>114076</xdr:colOff>
      <xdr:row>102</xdr:row>
      <xdr:rowOff>8299</xdr:rowOff>
    </xdr:from>
    <xdr:to>
      <xdr:col>9</xdr:col>
      <xdr:colOff>85941</xdr:colOff>
      <xdr:row>103</xdr:row>
      <xdr:rowOff>7188</xdr:rowOff>
    </xdr:to>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608" name="Ink 607">
              <a:extLst>
                <a:ext uri="{FF2B5EF4-FFF2-40B4-BE49-F238E27FC236}">
                  <a16:creationId xmlns:a16="http://schemas.microsoft.com/office/drawing/2014/main" id="{D37ED050-6E88-ABF3-D7A4-1F9EAEC53F0B}"/>
                </a:ext>
              </a:extLst>
            </xdr14:cNvPr>
            <xdr14:cNvContentPartPr/>
          </xdr14:nvContentPartPr>
          <xdr14:nvPr macro=""/>
          <xdr14:xfrm>
            <a:off x="4946760" y="18416615"/>
            <a:ext cx="618562" cy="179362"/>
          </xdr14:xfrm>
        </xdr:contentPart>
      </mc:Choice>
      <mc:Fallback xmlns="">
        <xdr:pic>
          <xdr:nvPicPr>
            <xdr:cNvPr id="608" name="Ink 607">
              <a:extLst>
                <a:ext uri="{FF2B5EF4-FFF2-40B4-BE49-F238E27FC236}">
                  <a16:creationId xmlns:a16="http://schemas.microsoft.com/office/drawing/2014/main" id="{D37ED050-6E88-ABF3-D7A4-1F9EAEC53F0B}"/>
                </a:ext>
              </a:extLst>
            </xdr:cNvPr>
            <xdr:cNvPicPr/>
          </xdr:nvPicPr>
          <xdr:blipFill>
            <a:blip xmlns:r="http://schemas.openxmlformats.org/officeDocument/2006/relationships" r:embed="rId182"/>
            <a:stretch>
              <a:fillRect/>
            </a:stretch>
          </xdr:blipFill>
          <xdr:spPr>
            <a:xfrm>
              <a:off x="4940636" y="18410315"/>
              <a:ext cx="630811" cy="191962"/>
            </a:xfrm>
            <a:prstGeom prst="rect">
              <a:avLst/>
            </a:prstGeom>
          </xdr:spPr>
        </xdr:pic>
      </mc:Fallback>
    </mc:AlternateContent>
    <xdr:clientData/>
  </xdr:twoCellAnchor>
  <xdr:twoCellAnchor editAs="oneCell">
    <xdr:from>
      <xdr:col>9</xdr:col>
      <xdr:colOff>228058</xdr:colOff>
      <xdr:row>102</xdr:row>
      <xdr:rowOff>29539</xdr:rowOff>
    </xdr:from>
    <xdr:to>
      <xdr:col>10</xdr:col>
      <xdr:colOff>123602</xdr:colOff>
      <xdr:row>103</xdr:row>
      <xdr:rowOff>132550</xdr:rowOff>
    </xdr:to>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618" name="Ink 617">
              <a:extLst>
                <a:ext uri="{FF2B5EF4-FFF2-40B4-BE49-F238E27FC236}">
                  <a16:creationId xmlns:a16="http://schemas.microsoft.com/office/drawing/2014/main" id="{02B5A8C1-E926-AAE0-AD6E-5E31F2F4A842}"/>
                </a:ext>
              </a:extLst>
            </xdr14:cNvPr>
            <xdr14:cNvContentPartPr/>
          </xdr14:nvContentPartPr>
          <xdr14:nvPr macro=""/>
          <xdr14:xfrm>
            <a:off x="5707440" y="18437855"/>
            <a:ext cx="542242" cy="278722"/>
          </xdr14:xfrm>
        </xdr:contentPart>
      </mc:Choice>
      <mc:Fallback xmlns="">
        <xdr:pic>
          <xdr:nvPicPr>
            <xdr:cNvPr id="618" name="Ink 617">
              <a:extLst>
                <a:ext uri="{FF2B5EF4-FFF2-40B4-BE49-F238E27FC236}">
                  <a16:creationId xmlns:a16="http://schemas.microsoft.com/office/drawing/2014/main" id="{02B5A8C1-E926-AAE0-AD6E-5E31F2F4A842}"/>
                </a:ext>
              </a:extLst>
            </xdr:cNvPr>
            <xdr:cNvPicPr/>
          </xdr:nvPicPr>
          <xdr:blipFill>
            <a:blip xmlns:r="http://schemas.openxmlformats.org/officeDocument/2006/relationships" r:embed="rId184"/>
            <a:stretch>
              <a:fillRect/>
            </a:stretch>
          </xdr:blipFill>
          <xdr:spPr>
            <a:xfrm>
              <a:off x="5701262" y="18431733"/>
              <a:ext cx="554599" cy="290966"/>
            </a:xfrm>
            <a:prstGeom prst="rect">
              <a:avLst/>
            </a:prstGeom>
          </xdr:spPr>
        </xdr:pic>
      </mc:Fallback>
    </mc:AlternateContent>
    <xdr:clientData/>
  </xdr:twoCellAnchor>
  <xdr:twoCellAnchor editAs="oneCell">
    <xdr:from>
      <xdr:col>6</xdr:col>
      <xdr:colOff>371751</xdr:colOff>
      <xdr:row>104</xdr:row>
      <xdr:rowOff>67112</xdr:rowOff>
    </xdr:from>
    <xdr:to>
      <xdr:col>6</xdr:col>
      <xdr:colOff>417193</xdr:colOff>
      <xdr:row>104</xdr:row>
      <xdr:rowOff>114354</xdr:rowOff>
    </xdr:to>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622" name="Ink 621">
              <a:extLst>
                <a:ext uri="{FF2B5EF4-FFF2-40B4-BE49-F238E27FC236}">
                  <a16:creationId xmlns:a16="http://schemas.microsoft.com/office/drawing/2014/main" id="{A49F895F-90F7-ADEF-77E5-7D9B0070E770}"/>
                </a:ext>
              </a:extLst>
            </xdr14:cNvPr>
            <xdr14:cNvContentPartPr/>
          </xdr14:nvContentPartPr>
          <xdr14:nvPr macro=""/>
          <xdr14:xfrm>
            <a:off x="3911040" y="18836375"/>
            <a:ext cx="45442" cy="47242"/>
          </xdr14:xfrm>
        </xdr:contentPart>
      </mc:Choice>
      <mc:Fallback xmlns="">
        <xdr:pic>
          <xdr:nvPicPr>
            <xdr:cNvPr id="622" name="Ink 621">
              <a:extLst>
                <a:ext uri="{FF2B5EF4-FFF2-40B4-BE49-F238E27FC236}">
                  <a16:creationId xmlns:a16="http://schemas.microsoft.com/office/drawing/2014/main" id="{A49F895F-90F7-ADEF-77E5-7D9B0070E770}"/>
                </a:ext>
              </a:extLst>
            </xdr:cNvPr>
            <xdr:cNvPicPr/>
          </xdr:nvPicPr>
          <xdr:blipFill>
            <a:blip xmlns:r="http://schemas.openxmlformats.org/officeDocument/2006/relationships" r:embed="rId186"/>
            <a:stretch>
              <a:fillRect/>
            </a:stretch>
          </xdr:blipFill>
          <xdr:spPr>
            <a:xfrm>
              <a:off x="3904860" y="18829569"/>
              <a:ext cx="57802" cy="60854"/>
            </a:xfrm>
            <a:prstGeom prst="rect">
              <a:avLst/>
            </a:prstGeom>
          </xdr:spPr>
        </xdr:pic>
      </mc:Fallback>
    </mc:AlternateContent>
    <xdr:clientData/>
  </xdr:twoCellAnchor>
  <xdr:twoCellAnchor editAs="oneCell">
    <xdr:from>
      <xdr:col>6</xdr:col>
      <xdr:colOff>494953</xdr:colOff>
      <xdr:row>104</xdr:row>
      <xdr:rowOff>29754</xdr:rowOff>
    </xdr:from>
    <xdr:to>
      <xdr:col>9</xdr:col>
      <xdr:colOff>295903</xdr:colOff>
      <xdr:row>106</xdr:row>
      <xdr:rowOff>27366</xdr:rowOff>
    </xdr:to>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636" name="Ink 635">
              <a:extLst>
                <a:ext uri="{FF2B5EF4-FFF2-40B4-BE49-F238E27FC236}">
                  <a16:creationId xmlns:a16="http://schemas.microsoft.com/office/drawing/2014/main" id="{DB7219C3-5E40-54A8-7951-FAF90FF7E9CD}"/>
                </a:ext>
              </a:extLst>
            </xdr14:cNvPr>
            <xdr14:cNvContentPartPr/>
          </xdr14:nvContentPartPr>
          <xdr14:nvPr macro=""/>
          <xdr14:xfrm>
            <a:off x="4034242" y="18799017"/>
            <a:ext cx="1736280" cy="358560"/>
          </xdr14:xfrm>
        </xdr:contentPart>
      </mc:Choice>
      <mc:Fallback xmlns="">
        <xdr:pic>
          <xdr:nvPicPr>
            <xdr:cNvPr id="636" name="Ink 635">
              <a:extLst>
                <a:ext uri="{FF2B5EF4-FFF2-40B4-BE49-F238E27FC236}">
                  <a16:creationId xmlns:a16="http://schemas.microsoft.com/office/drawing/2014/main" id="{DB7219C3-5E40-54A8-7951-FAF90FF7E9CD}"/>
                </a:ext>
              </a:extLst>
            </xdr:cNvPr>
            <xdr:cNvPicPr/>
          </xdr:nvPicPr>
          <xdr:blipFill>
            <a:blip xmlns:r="http://schemas.openxmlformats.org/officeDocument/2006/relationships" r:embed="rId188"/>
            <a:stretch>
              <a:fillRect/>
            </a:stretch>
          </xdr:blipFill>
          <xdr:spPr>
            <a:xfrm>
              <a:off x="4028122" y="18792897"/>
              <a:ext cx="1748520" cy="370800"/>
            </a:xfrm>
            <a:prstGeom prst="rect">
              <a:avLst/>
            </a:prstGeom>
          </xdr:spPr>
        </xdr:pic>
      </mc:Fallback>
    </mc:AlternateContent>
    <xdr:clientData/>
  </xdr:twoCellAnchor>
  <xdr:twoCellAnchor editAs="oneCell">
    <xdr:from>
      <xdr:col>1</xdr:col>
      <xdr:colOff>591552</xdr:colOff>
      <xdr:row>109</xdr:row>
      <xdr:rowOff>80211</xdr:rowOff>
    </xdr:from>
    <xdr:to>
      <xdr:col>7</xdr:col>
      <xdr:colOff>611464</xdr:colOff>
      <xdr:row>112</xdr:row>
      <xdr:rowOff>10342</xdr:rowOff>
    </xdr:to>
    <xdr:pic>
      <xdr:nvPicPr>
        <xdr:cNvPr id="637" name="Picture 636">
          <a:extLst>
            <a:ext uri="{FF2B5EF4-FFF2-40B4-BE49-F238E27FC236}">
              <a16:creationId xmlns:a16="http://schemas.microsoft.com/office/drawing/2014/main" id="{0BB92F70-A413-D22B-8B06-7C453B2411F4}"/>
            </a:ext>
          </a:extLst>
        </xdr:cNvPr>
        <xdr:cNvPicPr>
          <a:picLocks noChangeAspect="1"/>
        </xdr:cNvPicPr>
      </xdr:nvPicPr>
      <xdr:blipFill>
        <a:blip xmlns:r="http://schemas.openxmlformats.org/officeDocument/2006/relationships" r:embed="rId189"/>
        <a:stretch>
          <a:fillRect/>
        </a:stretch>
      </xdr:blipFill>
      <xdr:spPr>
        <a:xfrm>
          <a:off x="897355" y="19771895"/>
          <a:ext cx="4391636" cy="466790"/>
        </a:xfrm>
        <a:prstGeom prst="rect">
          <a:avLst/>
        </a:prstGeom>
      </xdr:spPr>
    </xdr:pic>
    <xdr:clientData/>
  </xdr:twoCellAnchor>
  <xdr:twoCellAnchor editAs="oneCell">
    <xdr:from>
      <xdr:col>1</xdr:col>
      <xdr:colOff>313757</xdr:colOff>
      <xdr:row>120</xdr:row>
      <xdr:rowOff>46964</xdr:rowOff>
    </xdr:from>
    <xdr:to>
      <xdr:col>2</xdr:col>
      <xdr:colOff>505222</xdr:colOff>
      <xdr:row>121</xdr:row>
      <xdr:rowOff>57095</xdr:rowOff>
    </xdr:to>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652" name="Ink 651">
              <a:extLst>
                <a:ext uri="{FF2B5EF4-FFF2-40B4-BE49-F238E27FC236}">
                  <a16:creationId xmlns:a16="http://schemas.microsoft.com/office/drawing/2014/main" id="{0992758E-5BF6-3626-AFED-E6675491478A}"/>
                </a:ext>
              </a:extLst>
            </xdr14:cNvPr>
            <xdr14:cNvContentPartPr/>
          </xdr14:nvContentPartPr>
          <xdr14:nvPr macro=""/>
          <xdr14:xfrm>
            <a:off x="619560" y="21723859"/>
            <a:ext cx="838162" cy="185842"/>
          </xdr14:xfrm>
        </xdr:contentPart>
      </mc:Choice>
      <mc:Fallback xmlns="">
        <xdr:pic>
          <xdr:nvPicPr>
            <xdr:cNvPr id="652" name="Ink 651">
              <a:extLst>
                <a:ext uri="{FF2B5EF4-FFF2-40B4-BE49-F238E27FC236}">
                  <a16:creationId xmlns:a16="http://schemas.microsoft.com/office/drawing/2014/main" id="{0992758E-5BF6-3626-AFED-E6675491478A}"/>
                </a:ext>
              </a:extLst>
            </xdr:cNvPr>
            <xdr:cNvPicPr/>
          </xdr:nvPicPr>
          <xdr:blipFill>
            <a:blip xmlns:r="http://schemas.openxmlformats.org/officeDocument/2006/relationships" r:embed="rId191"/>
            <a:stretch>
              <a:fillRect/>
            </a:stretch>
          </xdr:blipFill>
          <xdr:spPr>
            <a:xfrm>
              <a:off x="613442" y="21717736"/>
              <a:ext cx="850398" cy="198087"/>
            </a:xfrm>
            <a:prstGeom prst="rect">
              <a:avLst/>
            </a:prstGeom>
          </xdr:spPr>
        </xdr:pic>
      </mc:Fallback>
    </mc:AlternateContent>
    <xdr:clientData/>
  </xdr:twoCellAnchor>
  <xdr:twoCellAnchor editAs="oneCell">
    <xdr:from>
      <xdr:col>2</xdr:col>
      <xdr:colOff>715740</xdr:colOff>
      <xdr:row>120</xdr:row>
      <xdr:rowOff>8804</xdr:rowOff>
    </xdr:from>
    <xdr:to>
      <xdr:col>4</xdr:col>
      <xdr:colOff>523723</xdr:colOff>
      <xdr:row>121</xdr:row>
      <xdr:rowOff>28213</xdr:rowOff>
    </xdr:to>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657" name="Ink 656">
              <a:extLst>
                <a:ext uri="{FF2B5EF4-FFF2-40B4-BE49-F238E27FC236}">
                  <a16:creationId xmlns:a16="http://schemas.microsoft.com/office/drawing/2014/main" id="{D424AF0F-70A2-1C0B-3154-A1A84B91E361}"/>
                </a:ext>
              </a:extLst>
            </xdr14:cNvPr>
            <xdr14:cNvContentPartPr/>
          </xdr14:nvContentPartPr>
          <xdr14:nvPr macro=""/>
          <xdr14:xfrm>
            <a:off x="1668240" y="21685699"/>
            <a:ext cx="1597680" cy="199882"/>
          </xdr14:xfrm>
        </xdr:contentPart>
      </mc:Choice>
      <mc:Fallback xmlns="">
        <xdr:pic>
          <xdr:nvPicPr>
            <xdr:cNvPr id="657" name="Ink 656">
              <a:extLst>
                <a:ext uri="{FF2B5EF4-FFF2-40B4-BE49-F238E27FC236}">
                  <a16:creationId xmlns:a16="http://schemas.microsoft.com/office/drawing/2014/main" id="{D424AF0F-70A2-1C0B-3154-A1A84B91E361}"/>
                </a:ext>
              </a:extLst>
            </xdr:cNvPr>
            <xdr:cNvPicPr/>
          </xdr:nvPicPr>
          <xdr:blipFill>
            <a:blip xmlns:r="http://schemas.openxmlformats.org/officeDocument/2006/relationships" r:embed="rId193"/>
            <a:stretch>
              <a:fillRect/>
            </a:stretch>
          </xdr:blipFill>
          <xdr:spPr>
            <a:xfrm>
              <a:off x="1662119" y="21679430"/>
              <a:ext cx="1609923" cy="212421"/>
            </a:xfrm>
            <a:prstGeom prst="rect">
              <a:avLst/>
            </a:prstGeom>
          </xdr:spPr>
        </xdr:pic>
      </mc:Fallback>
    </mc:AlternateContent>
    <xdr:clientData/>
  </xdr:twoCellAnchor>
  <xdr:twoCellAnchor editAs="oneCell">
    <xdr:from>
      <xdr:col>1</xdr:col>
      <xdr:colOff>350117</xdr:colOff>
      <xdr:row>121</xdr:row>
      <xdr:rowOff>55933</xdr:rowOff>
    </xdr:from>
    <xdr:to>
      <xdr:col>2</xdr:col>
      <xdr:colOff>467062</xdr:colOff>
      <xdr:row>122</xdr:row>
      <xdr:rowOff>64459</xdr:rowOff>
    </xdr:to>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666" name="Ink 665">
              <a:extLst>
                <a:ext uri="{FF2B5EF4-FFF2-40B4-BE49-F238E27FC236}">
                  <a16:creationId xmlns:a16="http://schemas.microsoft.com/office/drawing/2014/main" id="{6B4AE079-173B-CFC2-DF07-5E21DB4A8DFC}"/>
                </a:ext>
              </a:extLst>
            </xdr14:cNvPr>
            <xdr14:cNvContentPartPr/>
          </xdr14:nvContentPartPr>
          <xdr14:nvPr macro=""/>
          <xdr14:xfrm>
            <a:off x="655920" y="21913301"/>
            <a:ext cx="763642" cy="189000"/>
          </xdr14:xfrm>
        </xdr:contentPart>
      </mc:Choice>
      <mc:Fallback xmlns="">
        <xdr:pic>
          <xdr:nvPicPr>
            <xdr:cNvPr id="666" name="Ink 665">
              <a:extLst>
                <a:ext uri="{FF2B5EF4-FFF2-40B4-BE49-F238E27FC236}">
                  <a16:creationId xmlns:a16="http://schemas.microsoft.com/office/drawing/2014/main" id="{6B4AE079-173B-CFC2-DF07-5E21DB4A8DFC}"/>
                </a:ext>
              </a:extLst>
            </xdr:cNvPr>
            <xdr:cNvPicPr/>
          </xdr:nvPicPr>
          <xdr:blipFill>
            <a:blip xmlns:r="http://schemas.openxmlformats.org/officeDocument/2006/relationships" r:embed="rId195"/>
            <a:stretch>
              <a:fillRect/>
            </a:stretch>
          </xdr:blipFill>
          <xdr:spPr>
            <a:xfrm>
              <a:off x="649762" y="21907169"/>
              <a:ext cx="775959" cy="201263"/>
            </a:xfrm>
            <a:prstGeom prst="rect">
              <a:avLst/>
            </a:prstGeom>
          </xdr:spPr>
        </xdr:pic>
      </mc:Fallback>
    </mc:AlternateContent>
    <xdr:clientData/>
  </xdr:twoCellAnchor>
  <xdr:twoCellAnchor editAs="oneCell">
    <xdr:from>
      <xdr:col>2</xdr:col>
      <xdr:colOff>703860</xdr:colOff>
      <xdr:row>121</xdr:row>
      <xdr:rowOff>38931</xdr:rowOff>
    </xdr:from>
    <xdr:to>
      <xdr:col>2</xdr:col>
      <xdr:colOff>1018500</xdr:colOff>
      <xdr:row>121</xdr:row>
      <xdr:rowOff>170135</xdr:rowOff>
    </xdr:to>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670" name="Ink 669">
              <a:extLst>
                <a:ext uri="{FF2B5EF4-FFF2-40B4-BE49-F238E27FC236}">
                  <a16:creationId xmlns:a16="http://schemas.microsoft.com/office/drawing/2014/main" id="{897626E6-9766-4B48-29FF-65BDE5B0D70E}"/>
                </a:ext>
              </a:extLst>
            </xdr14:cNvPr>
            <xdr14:cNvContentPartPr/>
          </xdr14:nvContentPartPr>
          <xdr14:nvPr macro=""/>
          <xdr14:xfrm>
            <a:off x="1656360" y="21896299"/>
            <a:ext cx="314640" cy="126442"/>
          </xdr14:xfrm>
        </xdr:contentPart>
      </mc:Choice>
      <mc:Fallback xmlns="">
        <xdr:pic>
          <xdr:nvPicPr>
            <xdr:cNvPr id="670" name="Ink 669">
              <a:extLst>
                <a:ext uri="{FF2B5EF4-FFF2-40B4-BE49-F238E27FC236}">
                  <a16:creationId xmlns:a16="http://schemas.microsoft.com/office/drawing/2014/main" id="{897626E6-9766-4B48-29FF-65BDE5B0D70E}"/>
                </a:ext>
              </a:extLst>
            </xdr:cNvPr>
            <xdr:cNvPicPr/>
          </xdr:nvPicPr>
          <xdr:blipFill>
            <a:blip xmlns:r="http://schemas.openxmlformats.org/officeDocument/2006/relationships" r:embed="rId197"/>
            <a:stretch>
              <a:fillRect/>
            </a:stretch>
          </xdr:blipFill>
          <xdr:spPr>
            <a:xfrm>
              <a:off x="1650240" y="21890278"/>
              <a:ext cx="326880" cy="138484"/>
            </a:xfrm>
            <a:prstGeom prst="rect">
              <a:avLst/>
            </a:prstGeom>
          </xdr:spPr>
        </xdr:pic>
      </mc:Fallback>
    </mc:AlternateContent>
    <xdr:clientData/>
  </xdr:twoCellAnchor>
  <xdr:twoCellAnchor editAs="oneCell">
    <xdr:from>
      <xdr:col>6</xdr:col>
      <xdr:colOff>57248</xdr:colOff>
      <xdr:row>119</xdr:row>
      <xdr:rowOff>66600</xdr:rowOff>
    </xdr:from>
    <xdr:to>
      <xdr:col>8</xdr:col>
      <xdr:colOff>237497</xdr:colOff>
      <xdr:row>120</xdr:row>
      <xdr:rowOff>163048</xdr:rowOff>
    </xdr:to>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687" name="Ink 686">
              <a:extLst>
                <a:ext uri="{FF2B5EF4-FFF2-40B4-BE49-F238E27FC236}">
                  <a16:creationId xmlns:a16="http://schemas.microsoft.com/office/drawing/2014/main" id="{0264685F-CFCD-101D-7A8C-D36595BDB64D}"/>
                </a:ext>
              </a:extLst>
            </xdr14:cNvPr>
            <xdr14:cNvContentPartPr/>
          </xdr14:nvContentPartPr>
          <xdr14:nvPr macro=""/>
          <xdr14:xfrm>
            <a:off x="4092840" y="21563021"/>
            <a:ext cx="1468882" cy="272160"/>
          </xdr14:xfrm>
        </xdr:contentPart>
      </mc:Choice>
      <mc:Fallback xmlns="">
        <xdr:pic>
          <xdr:nvPicPr>
            <xdr:cNvPr id="687" name="Ink 686">
              <a:extLst>
                <a:ext uri="{FF2B5EF4-FFF2-40B4-BE49-F238E27FC236}">
                  <a16:creationId xmlns:a16="http://schemas.microsoft.com/office/drawing/2014/main" id="{0264685F-CFCD-101D-7A8C-D36595BDB64D}"/>
                </a:ext>
              </a:extLst>
            </xdr:cNvPr>
            <xdr:cNvPicPr/>
          </xdr:nvPicPr>
          <xdr:blipFill>
            <a:blip xmlns:r="http://schemas.openxmlformats.org/officeDocument/2006/relationships" r:embed="rId199"/>
            <a:stretch>
              <a:fillRect/>
            </a:stretch>
          </xdr:blipFill>
          <xdr:spPr>
            <a:xfrm>
              <a:off x="4086720" y="21556901"/>
              <a:ext cx="1481123" cy="284400"/>
            </a:xfrm>
            <a:prstGeom prst="rect">
              <a:avLst/>
            </a:prstGeom>
          </xdr:spPr>
        </xdr:pic>
      </mc:Fallback>
    </mc:AlternateContent>
    <xdr:clientData/>
  </xdr:twoCellAnchor>
  <xdr:twoCellAnchor editAs="oneCell">
    <xdr:from>
      <xdr:col>9</xdr:col>
      <xdr:colOff>524198</xdr:colOff>
      <xdr:row>113</xdr:row>
      <xdr:rowOff>121560</xdr:rowOff>
    </xdr:from>
    <xdr:to>
      <xdr:col>12</xdr:col>
      <xdr:colOff>162264</xdr:colOff>
      <xdr:row>115</xdr:row>
      <xdr:rowOff>113495</xdr:rowOff>
    </xdr:to>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697" name="Ink 696">
              <a:extLst>
                <a:ext uri="{FF2B5EF4-FFF2-40B4-BE49-F238E27FC236}">
                  <a16:creationId xmlns:a16="http://schemas.microsoft.com/office/drawing/2014/main" id="{B215733E-B9B8-509A-D6B2-8D8C654BCFB5}"/>
                </a:ext>
              </a:extLst>
            </xdr14:cNvPr>
            <xdr14:cNvContentPartPr/>
          </xdr14:nvContentPartPr>
          <xdr14:nvPr macro=""/>
          <xdr14:xfrm>
            <a:off x="6499882" y="20535139"/>
            <a:ext cx="1578158" cy="352882"/>
          </xdr14:xfrm>
        </xdr:contentPart>
      </mc:Choice>
      <mc:Fallback xmlns="">
        <xdr:pic>
          <xdr:nvPicPr>
            <xdr:cNvPr id="697" name="Ink 696">
              <a:extLst>
                <a:ext uri="{FF2B5EF4-FFF2-40B4-BE49-F238E27FC236}">
                  <a16:creationId xmlns:a16="http://schemas.microsoft.com/office/drawing/2014/main" id="{B215733E-B9B8-509A-D6B2-8D8C654BCFB5}"/>
                </a:ext>
              </a:extLst>
            </xdr:cNvPr>
            <xdr:cNvPicPr/>
          </xdr:nvPicPr>
          <xdr:blipFill>
            <a:blip xmlns:r="http://schemas.openxmlformats.org/officeDocument/2006/relationships" r:embed="rId201"/>
            <a:stretch>
              <a:fillRect/>
            </a:stretch>
          </xdr:blipFill>
          <xdr:spPr>
            <a:xfrm>
              <a:off x="6493761" y="20528935"/>
              <a:ext cx="1590400" cy="365289"/>
            </a:xfrm>
            <a:prstGeom prst="rect">
              <a:avLst/>
            </a:prstGeom>
          </xdr:spPr>
        </xdr:pic>
      </mc:Fallback>
    </mc:AlternateContent>
    <xdr:clientData/>
  </xdr:twoCellAnchor>
  <xdr:twoCellAnchor editAs="oneCell">
    <xdr:from>
      <xdr:col>2</xdr:col>
      <xdr:colOff>306780</xdr:colOff>
      <xdr:row>123</xdr:row>
      <xdr:rowOff>26804</xdr:rowOff>
    </xdr:from>
    <xdr:to>
      <xdr:col>7</xdr:col>
      <xdr:colOff>504673</xdr:colOff>
      <xdr:row>124</xdr:row>
      <xdr:rowOff>152773</xdr:rowOff>
    </xdr:to>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723" name="Ink 722">
              <a:extLst>
                <a:ext uri="{FF2B5EF4-FFF2-40B4-BE49-F238E27FC236}">
                  <a16:creationId xmlns:a16="http://schemas.microsoft.com/office/drawing/2014/main" id="{5D68E49F-BBB0-CFC2-27A2-B809DFA8546E}"/>
                </a:ext>
              </a:extLst>
            </xdr14:cNvPr>
            <xdr14:cNvContentPartPr/>
          </xdr14:nvContentPartPr>
          <xdr14:nvPr macro=""/>
          <xdr14:xfrm>
            <a:off x="1259280" y="22245120"/>
            <a:ext cx="3927682" cy="301680"/>
          </xdr14:xfrm>
        </xdr:contentPart>
      </mc:Choice>
      <mc:Fallback xmlns="">
        <xdr:pic>
          <xdr:nvPicPr>
            <xdr:cNvPr id="723" name="Ink 722">
              <a:extLst>
                <a:ext uri="{FF2B5EF4-FFF2-40B4-BE49-F238E27FC236}">
                  <a16:creationId xmlns:a16="http://schemas.microsoft.com/office/drawing/2014/main" id="{5D68E49F-BBB0-CFC2-27A2-B809DFA8546E}"/>
                </a:ext>
              </a:extLst>
            </xdr:cNvPr>
            <xdr:cNvPicPr/>
          </xdr:nvPicPr>
          <xdr:blipFill>
            <a:blip xmlns:r="http://schemas.openxmlformats.org/officeDocument/2006/relationships" r:embed="rId203"/>
            <a:stretch>
              <a:fillRect/>
            </a:stretch>
          </xdr:blipFill>
          <xdr:spPr>
            <a:xfrm>
              <a:off x="1253160" y="22238993"/>
              <a:ext cx="3939922" cy="313935"/>
            </a:xfrm>
            <a:prstGeom prst="rect">
              <a:avLst/>
            </a:prstGeom>
          </xdr:spPr>
        </xdr:pic>
      </mc:Fallback>
    </mc:AlternateContent>
    <xdr:clientData/>
  </xdr:twoCellAnchor>
  <xdr:twoCellAnchor editAs="oneCell">
    <xdr:from>
      <xdr:col>1</xdr:col>
      <xdr:colOff>464679</xdr:colOff>
      <xdr:row>123</xdr:row>
      <xdr:rowOff>38684</xdr:rowOff>
    </xdr:from>
    <xdr:to>
      <xdr:col>2</xdr:col>
      <xdr:colOff>392902</xdr:colOff>
      <xdr:row>125</xdr:row>
      <xdr:rowOff>7857</xdr:rowOff>
    </xdr:to>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727" name="Ink 726">
              <a:extLst>
                <a:ext uri="{FF2B5EF4-FFF2-40B4-BE49-F238E27FC236}">
                  <a16:creationId xmlns:a16="http://schemas.microsoft.com/office/drawing/2014/main" id="{1F2990B8-84CF-1981-D377-7028DBEC9404}"/>
                </a:ext>
              </a:extLst>
            </xdr14:cNvPr>
            <xdr14:cNvContentPartPr/>
          </xdr14:nvContentPartPr>
          <xdr14:nvPr macro=""/>
          <xdr14:xfrm>
            <a:off x="770482" y="22257000"/>
            <a:ext cx="574920" cy="330120"/>
          </xdr14:xfrm>
        </xdr:contentPart>
      </mc:Choice>
      <mc:Fallback xmlns="">
        <xdr:pic>
          <xdr:nvPicPr>
            <xdr:cNvPr id="727" name="Ink 726">
              <a:extLst>
                <a:ext uri="{FF2B5EF4-FFF2-40B4-BE49-F238E27FC236}">
                  <a16:creationId xmlns:a16="http://schemas.microsoft.com/office/drawing/2014/main" id="{1F2990B8-84CF-1981-D377-7028DBEC9404}"/>
                </a:ext>
              </a:extLst>
            </xdr:cNvPr>
            <xdr:cNvPicPr/>
          </xdr:nvPicPr>
          <xdr:blipFill>
            <a:blip xmlns:r="http://schemas.openxmlformats.org/officeDocument/2006/relationships" r:embed="rId205"/>
            <a:stretch>
              <a:fillRect/>
            </a:stretch>
          </xdr:blipFill>
          <xdr:spPr>
            <a:xfrm>
              <a:off x="764312" y="22250880"/>
              <a:ext cx="587260" cy="342360"/>
            </a:xfrm>
            <a:prstGeom prst="rect">
              <a:avLst/>
            </a:prstGeom>
          </xdr:spPr>
        </xdr:pic>
      </mc:Fallback>
    </mc:AlternateContent>
    <xdr:clientData/>
  </xdr:twoCellAnchor>
  <xdr:twoCellAnchor editAs="oneCell">
    <xdr:from>
      <xdr:col>7</xdr:col>
      <xdr:colOff>570471</xdr:colOff>
      <xdr:row>124</xdr:row>
      <xdr:rowOff>74931</xdr:rowOff>
    </xdr:from>
    <xdr:to>
      <xdr:col>9</xdr:col>
      <xdr:colOff>408360</xdr:colOff>
      <xdr:row>125</xdr:row>
      <xdr:rowOff>163541</xdr:rowOff>
    </xdr:to>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738" name="Ink 737">
              <a:extLst>
                <a:ext uri="{FF2B5EF4-FFF2-40B4-BE49-F238E27FC236}">
                  <a16:creationId xmlns:a16="http://schemas.microsoft.com/office/drawing/2014/main" id="{C4E05AD3-B825-B10B-9181-5ACF3DDEA0F5}"/>
                </a:ext>
              </a:extLst>
            </xdr14:cNvPr>
            <xdr14:cNvContentPartPr/>
          </xdr14:nvContentPartPr>
          <xdr14:nvPr macro=""/>
          <xdr14:xfrm>
            <a:off x="5252760" y="22473720"/>
            <a:ext cx="1126522" cy="264322"/>
          </xdr14:xfrm>
        </xdr:contentPart>
      </mc:Choice>
      <mc:Fallback xmlns="">
        <xdr:pic>
          <xdr:nvPicPr>
            <xdr:cNvPr id="738" name="Ink 737">
              <a:extLst>
                <a:ext uri="{FF2B5EF4-FFF2-40B4-BE49-F238E27FC236}">
                  <a16:creationId xmlns:a16="http://schemas.microsoft.com/office/drawing/2014/main" id="{C4E05AD3-B825-B10B-9181-5ACF3DDEA0F5}"/>
                </a:ext>
              </a:extLst>
            </xdr:cNvPr>
            <xdr:cNvPicPr/>
          </xdr:nvPicPr>
          <xdr:blipFill>
            <a:blip xmlns:r="http://schemas.openxmlformats.org/officeDocument/2006/relationships" r:embed="rId207"/>
            <a:stretch>
              <a:fillRect/>
            </a:stretch>
          </xdr:blipFill>
          <xdr:spPr>
            <a:xfrm>
              <a:off x="5246640" y="22467598"/>
              <a:ext cx="1138763" cy="276566"/>
            </a:xfrm>
            <a:prstGeom prst="rect">
              <a:avLst/>
            </a:prstGeom>
          </xdr:spPr>
        </xdr:pic>
      </mc:Fallback>
    </mc:AlternateContent>
    <xdr:clientData/>
  </xdr:twoCellAnchor>
  <xdr:twoCellAnchor editAs="oneCell">
    <xdr:from>
      <xdr:col>7</xdr:col>
      <xdr:colOff>589551</xdr:colOff>
      <xdr:row>126</xdr:row>
      <xdr:rowOff>131943</xdr:rowOff>
    </xdr:from>
    <xdr:to>
      <xdr:col>10</xdr:col>
      <xdr:colOff>122382</xdr:colOff>
      <xdr:row>128</xdr:row>
      <xdr:rowOff>10118</xdr:rowOff>
    </xdr:to>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750" name="Ink 749">
              <a:extLst>
                <a:ext uri="{FF2B5EF4-FFF2-40B4-BE49-F238E27FC236}">
                  <a16:creationId xmlns:a16="http://schemas.microsoft.com/office/drawing/2014/main" id="{8C555298-9AB0-979E-B111-D61CA58DF85A}"/>
                </a:ext>
              </a:extLst>
            </xdr14:cNvPr>
            <xdr14:cNvContentPartPr/>
          </xdr14:nvContentPartPr>
          <xdr14:nvPr macro=""/>
          <xdr14:xfrm>
            <a:off x="5271840" y="22891680"/>
            <a:ext cx="1468162" cy="239122"/>
          </xdr14:xfrm>
        </xdr:contentPart>
      </mc:Choice>
      <mc:Fallback xmlns="">
        <xdr:pic>
          <xdr:nvPicPr>
            <xdr:cNvPr id="750" name="Ink 749">
              <a:extLst>
                <a:ext uri="{FF2B5EF4-FFF2-40B4-BE49-F238E27FC236}">
                  <a16:creationId xmlns:a16="http://schemas.microsoft.com/office/drawing/2014/main" id="{8C555298-9AB0-979E-B111-D61CA58DF85A}"/>
                </a:ext>
              </a:extLst>
            </xdr:cNvPr>
            <xdr:cNvPicPr/>
          </xdr:nvPicPr>
          <xdr:blipFill>
            <a:blip xmlns:r="http://schemas.openxmlformats.org/officeDocument/2006/relationships" r:embed="rId209"/>
            <a:stretch>
              <a:fillRect/>
            </a:stretch>
          </xdr:blipFill>
          <xdr:spPr>
            <a:xfrm>
              <a:off x="5265718" y="22885558"/>
              <a:ext cx="1480406" cy="251366"/>
            </a:xfrm>
            <a:prstGeom prst="rect">
              <a:avLst/>
            </a:prstGeom>
          </xdr:spPr>
        </xdr:pic>
      </mc:Fallback>
    </mc:AlternateContent>
    <xdr:clientData/>
  </xdr:twoCellAnchor>
  <xdr:twoCellAnchor editAs="oneCell">
    <xdr:from>
      <xdr:col>1</xdr:col>
      <xdr:colOff>19801</xdr:colOff>
      <xdr:row>126</xdr:row>
      <xdr:rowOff>34842</xdr:rowOff>
    </xdr:from>
    <xdr:to>
      <xdr:col>5</xdr:col>
      <xdr:colOff>504318</xdr:colOff>
      <xdr:row>128</xdr:row>
      <xdr:rowOff>159738</xdr:rowOff>
    </xdr:to>
    <xdr:pic>
      <xdr:nvPicPr>
        <xdr:cNvPr id="751" name="Picture 750">
          <a:extLst>
            <a:ext uri="{FF2B5EF4-FFF2-40B4-BE49-F238E27FC236}">
              <a16:creationId xmlns:a16="http://schemas.microsoft.com/office/drawing/2014/main" id="{9D6F9674-615B-8288-6ADA-A88D45431BF8}"/>
            </a:ext>
          </a:extLst>
        </xdr:cNvPr>
        <xdr:cNvPicPr>
          <a:picLocks noChangeAspect="1"/>
        </xdr:cNvPicPr>
      </xdr:nvPicPr>
      <xdr:blipFill>
        <a:blip xmlns:r="http://schemas.openxmlformats.org/officeDocument/2006/relationships" r:embed="rId210"/>
        <a:stretch>
          <a:fillRect/>
        </a:stretch>
      </xdr:blipFill>
      <xdr:spPr>
        <a:xfrm>
          <a:off x="325604" y="22794579"/>
          <a:ext cx="3562847" cy="485843"/>
        </a:xfrm>
        <a:prstGeom prst="rect">
          <a:avLst/>
        </a:prstGeom>
      </xdr:spPr>
    </xdr:pic>
    <xdr:clientData/>
  </xdr:twoCellAnchor>
  <xdr:twoCellAnchor editAs="oneCell">
    <xdr:from>
      <xdr:col>1</xdr:col>
      <xdr:colOff>192077</xdr:colOff>
      <xdr:row>135</xdr:row>
      <xdr:rowOff>163705</xdr:rowOff>
    </xdr:from>
    <xdr:to>
      <xdr:col>3</xdr:col>
      <xdr:colOff>283380</xdr:colOff>
      <xdr:row>139</xdr:row>
      <xdr:rowOff>7370</xdr:rowOff>
    </xdr:to>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782" name="Ink 781">
              <a:extLst>
                <a:ext uri="{FF2B5EF4-FFF2-40B4-BE49-F238E27FC236}">
                  <a16:creationId xmlns:a16="http://schemas.microsoft.com/office/drawing/2014/main" id="{E34F48AB-BDC4-8CFC-B64F-294869D71087}"/>
                </a:ext>
              </a:extLst>
            </xdr14:cNvPr>
            <xdr14:cNvContentPartPr/>
          </xdr14:nvContentPartPr>
          <xdr14:nvPr macro=""/>
          <xdr14:xfrm>
            <a:off x="497880" y="24547705"/>
            <a:ext cx="1881000" cy="565560"/>
          </xdr14:xfrm>
        </xdr:contentPart>
      </mc:Choice>
      <mc:Fallback xmlns="">
        <xdr:pic>
          <xdr:nvPicPr>
            <xdr:cNvPr id="782" name="Ink 781">
              <a:extLst>
                <a:ext uri="{FF2B5EF4-FFF2-40B4-BE49-F238E27FC236}">
                  <a16:creationId xmlns:a16="http://schemas.microsoft.com/office/drawing/2014/main" id="{E34F48AB-BDC4-8CFC-B64F-294869D71087}"/>
                </a:ext>
              </a:extLst>
            </xdr:cNvPr>
            <xdr:cNvPicPr/>
          </xdr:nvPicPr>
          <xdr:blipFill>
            <a:blip xmlns:r="http://schemas.openxmlformats.org/officeDocument/2006/relationships" r:embed="rId212"/>
            <a:stretch>
              <a:fillRect/>
            </a:stretch>
          </xdr:blipFill>
          <xdr:spPr>
            <a:xfrm>
              <a:off x="491760" y="24541534"/>
              <a:ext cx="1893240" cy="577902"/>
            </a:xfrm>
            <a:prstGeom prst="rect">
              <a:avLst/>
            </a:prstGeom>
          </xdr:spPr>
        </xdr:pic>
      </mc:Fallback>
    </mc:AlternateContent>
    <xdr:clientData/>
  </xdr:twoCellAnchor>
  <xdr:twoCellAnchor editAs="oneCell">
    <xdr:from>
      <xdr:col>5</xdr:col>
      <xdr:colOff>43345</xdr:colOff>
      <xdr:row>136</xdr:row>
      <xdr:rowOff>35709</xdr:rowOff>
    </xdr:from>
    <xdr:to>
      <xdr:col>5</xdr:col>
      <xdr:colOff>238907</xdr:colOff>
      <xdr:row>136</xdr:row>
      <xdr:rowOff>170791</xdr:rowOff>
    </xdr:to>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785" name="Ink 784">
              <a:extLst>
                <a:ext uri="{FF2B5EF4-FFF2-40B4-BE49-F238E27FC236}">
                  <a16:creationId xmlns:a16="http://schemas.microsoft.com/office/drawing/2014/main" id="{D37C526E-13E1-EDD2-9049-C315E97123F2}"/>
                </a:ext>
              </a:extLst>
            </xdr14:cNvPr>
            <xdr14:cNvContentPartPr/>
          </xdr14:nvContentPartPr>
          <xdr14:nvPr macro=""/>
          <xdr14:xfrm>
            <a:off x="3432240" y="24600183"/>
            <a:ext cx="190800" cy="130320"/>
          </xdr14:xfrm>
        </xdr:contentPart>
      </mc:Choice>
      <mc:Fallback xmlns="">
        <xdr:pic>
          <xdr:nvPicPr>
            <xdr:cNvPr id="785" name="Ink 784">
              <a:extLst>
                <a:ext uri="{FF2B5EF4-FFF2-40B4-BE49-F238E27FC236}">
                  <a16:creationId xmlns:a16="http://schemas.microsoft.com/office/drawing/2014/main" id="{D37C526E-13E1-EDD2-9049-C315E97123F2}"/>
                </a:ext>
              </a:extLst>
            </xdr:cNvPr>
            <xdr:cNvPicPr/>
          </xdr:nvPicPr>
          <xdr:blipFill>
            <a:blip xmlns:r="http://schemas.openxmlformats.org/officeDocument/2006/relationships" r:embed="rId214"/>
            <a:stretch>
              <a:fillRect/>
            </a:stretch>
          </xdr:blipFill>
          <xdr:spPr>
            <a:xfrm>
              <a:off x="3426120" y="24594063"/>
              <a:ext cx="203040" cy="142560"/>
            </a:xfrm>
            <a:prstGeom prst="rect">
              <a:avLst/>
            </a:prstGeom>
          </xdr:spPr>
        </xdr:pic>
      </mc:Fallback>
    </mc:AlternateContent>
    <xdr:clientData/>
  </xdr:twoCellAnchor>
  <xdr:twoCellAnchor editAs="oneCell">
    <xdr:from>
      <xdr:col>5</xdr:col>
      <xdr:colOff>430067</xdr:colOff>
      <xdr:row>135</xdr:row>
      <xdr:rowOff>152103</xdr:rowOff>
    </xdr:from>
    <xdr:to>
      <xdr:col>7</xdr:col>
      <xdr:colOff>115873</xdr:colOff>
      <xdr:row>137</xdr:row>
      <xdr:rowOff>77078</xdr:rowOff>
    </xdr:to>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793" name="Ink 792">
              <a:extLst>
                <a:ext uri="{FF2B5EF4-FFF2-40B4-BE49-F238E27FC236}">
                  <a16:creationId xmlns:a16="http://schemas.microsoft.com/office/drawing/2014/main" id="{D1A22286-5005-27D3-B8B1-5989DFF6684D}"/>
                </a:ext>
              </a:extLst>
            </xdr14:cNvPr>
            <xdr14:cNvContentPartPr/>
          </xdr14:nvContentPartPr>
          <xdr14:nvPr macro=""/>
          <xdr14:xfrm>
            <a:off x="3818962" y="24536103"/>
            <a:ext cx="974438" cy="281160"/>
          </xdr14:xfrm>
        </xdr:contentPart>
      </mc:Choice>
      <mc:Fallback xmlns="">
        <xdr:pic>
          <xdr:nvPicPr>
            <xdr:cNvPr id="793" name="Ink 792">
              <a:extLst>
                <a:ext uri="{FF2B5EF4-FFF2-40B4-BE49-F238E27FC236}">
                  <a16:creationId xmlns:a16="http://schemas.microsoft.com/office/drawing/2014/main" id="{D1A22286-5005-27D3-B8B1-5989DFF6684D}"/>
                </a:ext>
              </a:extLst>
            </xdr:cNvPr>
            <xdr:cNvPicPr/>
          </xdr:nvPicPr>
          <xdr:blipFill>
            <a:blip xmlns:r="http://schemas.openxmlformats.org/officeDocument/2006/relationships" r:embed="rId216"/>
            <a:stretch>
              <a:fillRect/>
            </a:stretch>
          </xdr:blipFill>
          <xdr:spPr>
            <a:xfrm>
              <a:off x="3812843" y="24529991"/>
              <a:ext cx="986677" cy="293384"/>
            </a:xfrm>
            <a:prstGeom prst="rect">
              <a:avLst/>
            </a:prstGeom>
          </xdr:spPr>
        </xdr:pic>
      </mc:Fallback>
    </mc:AlternateContent>
    <xdr:clientData/>
  </xdr:twoCellAnchor>
  <xdr:twoCellAnchor editAs="oneCell">
    <xdr:from>
      <xdr:col>4</xdr:col>
      <xdr:colOff>152563</xdr:colOff>
      <xdr:row>136</xdr:row>
      <xdr:rowOff>19509</xdr:rowOff>
    </xdr:from>
    <xdr:to>
      <xdr:col>4</xdr:col>
      <xdr:colOff>475123</xdr:colOff>
      <xdr:row>137</xdr:row>
      <xdr:rowOff>58718</xdr:rowOff>
    </xdr:to>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794" name="Ink 793">
              <a:extLst>
                <a:ext uri="{FF2B5EF4-FFF2-40B4-BE49-F238E27FC236}">
                  <a16:creationId xmlns:a16="http://schemas.microsoft.com/office/drawing/2014/main" id="{05B6DA67-62F4-189F-547C-8AA4DF62BAB3}"/>
                </a:ext>
              </a:extLst>
            </xdr14:cNvPr>
            <xdr14:cNvContentPartPr/>
          </xdr14:nvContentPartPr>
          <xdr14:nvPr macro=""/>
          <xdr14:xfrm>
            <a:off x="2894760" y="24583983"/>
            <a:ext cx="322560" cy="219682"/>
          </xdr14:xfrm>
        </xdr:contentPart>
      </mc:Choice>
      <mc:Fallback xmlns="">
        <xdr:pic>
          <xdr:nvPicPr>
            <xdr:cNvPr id="794" name="Ink 793">
              <a:extLst>
                <a:ext uri="{FF2B5EF4-FFF2-40B4-BE49-F238E27FC236}">
                  <a16:creationId xmlns:a16="http://schemas.microsoft.com/office/drawing/2014/main" id="{05B6DA67-62F4-189F-547C-8AA4DF62BAB3}"/>
                </a:ext>
              </a:extLst>
            </xdr:cNvPr>
            <xdr:cNvPicPr/>
          </xdr:nvPicPr>
          <xdr:blipFill>
            <a:blip xmlns:r="http://schemas.openxmlformats.org/officeDocument/2006/relationships" r:embed="rId218"/>
            <a:stretch>
              <a:fillRect/>
            </a:stretch>
          </xdr:blipFill>
          <xdr:spPr>
            <a:xfrm>
              <a:off x="2888640" y="24577727"/>
              <a:ext cx="334800" cy="232193"/>
            </a:xfrm>
            <a:prstGeom prst="rect">
              <a:avLst/>
            </a:prstGeom>
          </xdr:spPr>
        </xdr:pic>
      </mc:Fallback>
    </mc:AlternateContent>
    <xdr:clientData/>
  </xdr:twoCellAnchor>
  <xdr:twoCellAnchor editAs="oneCell">
    <xdr:from>
      <xdr:col>5</xdr:col>
      <xdr:colOff>83747</xdr:colOff>
      <xdr:row>137</xdr:row>
      <xdr:rowOff>153038</xdr:rowOff>
    </xdr:from>
    <xdr:to>
      <xdr:col>7</xdr:col>
      <xdr:colOff>35953</xdr:colOff>
      <xdr:row>138</xdr:row>
      <xdr:rowOff>95962</xdr:rowOff>
    </xdr:to>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802" name="Ink 801">
              <a:extLst>
                <a:ext uri="{FF2B5EF4-FFF2-40B4-BE49-F238E27FC236}">
                  <a16:creationId xmlns:a16="http://schemas.microsoft.com/office/drawing/2014/main" id="{95DF0FE9-4C31-1255-F2E8-398B366491FA}"/>
                </a:ext>
              </a:extLst>
            </xdr14:cNvPr>
            <xdr14:cNvContentPartPr/>
          </xdr14:nvContentPartPr>
          <xdr14:nvPr macro=""/>
          <xdr14:xfrm>
            <a:off x="3472642" y="24897985"/>
            <a:ext cx="1245600" cy="123398"/>
          </xdr14:xfrm>
        </xdr:contentPart>
      </mc:Choice>
      <mc:Fallback xmlns="">
        <xdr:pic>
          <xdr:nvPicPr>
            <xdr:cNvPr id="802" name="Ink 801">
              <a:extLst>
                <a:ext uri="{FF2B5EF4-FFF2-40B4-BE49-F238E27FC236}">
                  <a16:creationId xmlns:a16="http://schemas.microsoft.com/office/drawing/2014/main" id="{95DF0FE9-4C31-1255-F2E8-398B366491FA}"/>
                </a:ext>
              </a:extLst>
            </xdr:cNvPr>
            <xdr:cNvPicPr/>
          </xdr:nvPicPr>
          <xdr:blipFill>
            <a:blip xmlns:r="http://schemas.openxmlformats.org/officeDocument/2006/relationships" r:embed="rId220"/>
            <a:stretch>
              <a:fillRect/>
            </a:stretch>
          </xdr:blipFill>
          <xdr:spPr>
            <a:xfrm>
              <a:off x="3466522" y="24891869"/>
              <a:ext cx="1257840" cy="135630"/>
            </a:xfrm>
            <a:prstGeom prst="rect">
              <a:avLst/>
            </a:prstGeom>
          </xdr:spPr>
        </xdr:pic>
      </mc:Fallback>
    </mc:AlternateContent>
    <xdr:clientData/>
  </xdr:twoCellAnchor>
  <xdr:twoCellAnchor editAs="oneCell">
    <xdr:from>
      <xdr:col>4</xdr:col>
      <xdr:colOff>75523</xdr:colOff>
      <xdr:row>140</xdr:row>
      <xdr:rowOff>38438</xdr:rowOff>
    </xdr:from>
    <xdr:to>
      <xdr:col>5</xdr:col>
      <xdr:colOff>353665</xdr:colOff>
      <xdr:row>141</xdr:row>
      <xdr:rowOff>37768</xdr:rowOff>
    </xdr:to>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810" name="Ink 809">
              <a:extLst>
                <a:ext uri="{FF2B5EF4-FFF2-40B4-BE49-F238E27FC236}">
                  <a16:creationId xmlns:a16="http://schemas.microsoft.com/office/drawing/2014/main" id="{BBD404B3-A063-0477-D7E4-82B1B13B5D8A}"/>
                </a:ext>
              </a:extLst>
            </xdr14:cNvPr>
            <xdr14:cNvContentPartPr/>
          </xdr14:nvContentPartPr>
          <xdr14:nvPr macro=""/>
          <xdr14:xfrm>
            <a:off x="2817720" y="25324806"/>
            <a:ext cx="924840" cy="175042"/>
          </xdr14:xfrm>
        </xdr:contentPart>
      </mc:Choice>
      <mc:Fallback xmlns="">
        <xdr:pic>
          <xdr:nvPicPr>
            <xdr:cNvPr id="810" name="Ink 809">
              <a:extLst>
                <a:ext uri="{FF2B5EF4-FFF2-40B4-BE49-F238E27FC236}">
                  <a16:creationId xmlns:a16="http://schemas.microsoft.com/office/drawing/2014/main" id="{BBD404B3-A063-0477-D7E4-82B1B13B5D8A}"/>
                </a:ext>
              </a:extLst>
            </xdr:cNvPr>
            <xdr:cNvPicPr/>
          </xdr:nvPicPr>
          <xdr:blipFill>
            <a:blip xmlns:r="http://schemas.openxmlformats.org/officeDocument/2006/relationships" r:embed="rId222"/>
            <a:stretch>
              <a:fillRect/>
            </a:stretch>
          </xdr:blipFill>
          <xdr:spPr>
            <a:xfrm>
              <a:off x="2811598" y="25318671"/>
              <a:ext cx="937085" cy="187313"/>
            </a:xfrm>
            <a:prstGeom prst="rect">
              <a:avLst/>
            </a:prstGeom>
          </xdr:spPr>
        </xdr:pic>
      </mc:Fallback>
    </mc:AlternateContent>
    <xdr:clientData/>
  </xdr:twoCellAnchor>
  <xdr:twoCellAnchor editAs="oneCell">
    <xdr:from>
      <xdr:col>8</xdr:col>
      <xdr:colOff>27093</xdr:colOff>
      <xdr:row>140</xdr:row>
      <xdr:rowOff>26198</xdr:rowOff>
    </xdr:from>
    <xdr:to>
      <xdr:col>8</xdr:col>
      <xdr:colOff>477175</xdr:colOff>
      <xdr:row>140</xdr:row>
      <xdr:rowOff>173242</xdr:rowOff>
    </xdr:to>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817" name="Ink 816">
              <a:extLst>
                <a:ext uri="{FF2B5EF4-FFF2-40B4-BE49-F238E27FC236}">
                  <a16:creationId xmlns:a16="http://schemas.microsoft.com/office/drawing/2014/main" id="{EBA5DBC3-1C41-164C-2FA0-7823B484EE9D}"/>
                </a:ext>
              </a:extLst>
            </xdr14:cNvPr>
            <xdr14:cNvContentPartPr/>
          </xdr14:nvContentPartPr>
          <xdr14:nvPr macro=""/>
          <xdr14:xfrm>
            <a:off x="5356080" y="25312566"/>
            <a:ext cx="450082" cy="142282"/>
          </xdr14:xfrm>
        </xdr:contentPart>
      </mc:Choice>
      <mc:Fallback xmlns="">
        <xdr:pic>
          <xdr:nvPicPr>
            <xdr:cNvPr id="817" name="Ink 816">
              <a:extLst>
                <a:ext uri="{FF2B5EF4-FFF2-40B4-BE49-F238E27FC236}">
                  <a16:creationId xmlns:a16="http://schemas.microsoft.com/office/drawing/2014/main" id="{EBA5DBC3-1C41-164C-2FA0-7823B484EE9D}"/>
                </a:ext>
              </a:extLst>
            </xdr:cNvPr>
            <xdr:cNvPicPr/>
          </xdr:nvPicPr>
          <xdr:blipFill>
            <a:blip xmlns:r="http://schemas.openxmlformats.org/officeDocument/2006/relationships" r:embed="rId224"/>
            <a:stretch>
              <a:fillRect/>
            </a:stretch>
          </xdr:blipFill>
          <xdr:spPr>
            <a:xfrm>
              <a:off x="5349959" y="25306442"/>
              <a:ext cx="462324" cy="154529"/>
            </a:xfrm>
            <a:prstGeom prst="rect">
              <a:avLst/>
            </a:prstGeom>
          </xdr:spPr>
        </xdr:pic>
      </mc:Fallback>
    </mc:AlternateContent>
    <xdr:clientData/>
  </xdr:twoCellAnchor>
  <xdr:twoCellAnchor editAs="oneCell">
    <xdr:from>
      <xdr:col>8</xdr:col>
      <xdr:colOff>170815</xdr:colOff>
      <xdr:row>140</xdr:row>
      <xdr:rowOff>36278</xdr:rowOff>
    </xdr:from>
    <xdr:to>
      <xdr:col>9</xdr:col>
      <xdr:colOff>351398</xdr:colOff>
      <xdr:row>141</xdr:row>
      <xdr:rowOff>64326</xdr:rowOff>
    </xdr:to>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824" name="Ink 823">
              <a:extLst>
                <a:ext uri="{FF2B5EF4-FFF2-40B4-BE49-F238E27FC236}">
                  <a16:creationId xmlns:a16="http://schemas.microsoft.com/office/drawing/2014/main" id="{4051A50C-845C-78DB-6F5F-DFCC37B1F6D3}"/>
                </a:ext>
              </a:extLst>
            </xdr14:cNvPr>
            <xdr14:cNvContentPartPr/>
          </xdr14:nvContentPartPr>
          <xdr14:nvPr macro=""/>
          <xdr14:xfrm>
            <a:off x="5499802" y="25322646"/>
            <a:ext cx="827280" cy="208522"/>
          </xdr14:xfrm>
        </xdr:contentPart>
      </mc:Choice>
      <mc:Fallback xmlns="">
        <xdr:pic>
          <xdr:nvPicPr>
            <xdr:cNvPr id="824" name="Ink 823">
              <a:extLst>
                <a:ext uri="{FF2B5EF4-FFF2-40B4-BE49-F238E27FC236}">
                  <a16:creationId xmlns:a16="http://schemas.microsoft.com/office/drawing/2014/main" id="{4051A50C-845C-78DB-6F5F-DFCC37B1F6D3}"/>
                </a:ext>
              </a:extLst>
            </xdr:cNvPr>
            <xdr:cNvPicPr/>
          </xdr:nvPicPr>
          <xdr:blipFill>
            <a:blip xmlns:r="http://schemas.openxmlformats.org/officeDocument/2006/relationships" r:embed="rId226"/>
            <a:stretch>
              <a:fillRect/>
            </a:stretch>
          </xdr:blipFill>
          <xdr:spPr>
            <a:xfrm>
              <a:off x="5493647" y="25316394"/>
              <a:ext cx="839590" cy="221026"/>
            </a:xfrm>
            <a:prstGeom prst="rect">
              <a:avLst/>
            </a:prstGeom>
          </xdr:spPr>
        </xdr:pic>
      </mc:Fallback>
    </mc:AlternateContent>
    <xdr:clientData/>
  </xdr:twoCellAnchor>
  <xdr:twoCellAnchor editAs="oneCell">
    <xdr:from>
      <xdr:col>9</xdr:col>
      <xdr:colOff>148636</xdr:colOff>
      <xdr:row>141</xdr:row>
      <xdr:rowOff>140924</xdr:rowOff>
    </xdr:from>
    <xdr:to>
      <xdr:col>9</xdr:col>
      <xdr:colOff>360038</xdr:colOff>
      <xdr:row>142</xdr:row>
      <xdr:rowOff>48732</xdr:rowOff>
    </xdr:to>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825" name="Ink 824">
              <a:extLst>
                <a:ext uri="{FF2B5EF4-FFF2-40B4-BE49-F238E27FC236}">
                  <a16:creationId xmlns:a16="http://schemas.microsoft.com/office/drawing/2014/main" id="{4737E776-533D-7487-69E2-9B6657CA8996}"/>
                </a:ext>
              </a:extLst>
            </xdr14:cNvPr>
            <xdr14:cNvContentPartPr/>
          </xdr14:nvContentPartPr>
          <xdr14:nvPr macro=""/>
          <xdr14:xfrm>
            <a:off x="6124320" y="25607766"/>
            <a:ext cx="206640" cy="83520"/>
          </xdr14:xfrm>
        </xdr:contentPart>
      </mc:Choice>
      <mc:Fallback xmlns="">
        <xdr:pic>
          <xdr:nvPicPr>
            <xdr:cNvPr id="825" name="Ink 824">
              <a:extLst>
                <a:ext uri="{FF2B5EF4-FFF2-40B4-BE49-F238E27FC236}">
                  <a16:creationId xmlns:a16="http://schemas.microsoft.com/office/drawing/2014/main" id="{4737E776-533D-7487-69E2-9B6657CA8996}"/>
                </a:ext>
              </a:extLst>
            </xdr:cNvPr>
            <xdr:cNvPicPr/>
          </xdr:nvPicPr>
          <xdr:blipFill>
            <a:blip xmlns:r="http://schemas.openxmlformats.org/officeDocument/2006/relationships" r:embed="rId228"/>
            <a:stretch>
              <a:fillRect/>
            </a:stretch>
          </xdr:blipFill>
          <xdr:spPr>
            <a:xfrm>
              <a:off x="6118200" y="25601646"/>
              <a:ext cx="218880" cy="95760"/>
            </a:xfrm>
            <a:prstGeom prst="rect">
              <a:avLst/>
            </a:prstGeom>
          </xdr:spPr>
        </xdr:pic>
      </mc:Fallback>
    </mc:AlternateContent>
    <xdr:clientData/>
  </xdr:twoCellAnchor>
  <xdr:twoCellAnchor editAs="oneCell">
    <xdr:from>
      <xdr:col>9</xdr:col>
      <xdr:colOff>562718</xdr:colOff>
      <xdr:row>141</xdr:row>
      <xdr:rowOff>93404</xdr:rowOff>
    </xdr:from>
    <xdr:to>
      <xdr:col>10</xdr:col>
      <xdr:colOff>161900</xdr:colOff>
      <xdr:row>142</xdr:row>
      <xdr:rowOff>30732</xdr:rowOff>
    </xdr:to>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831" name="Ink 830">
              <a:extLst>
                <a:ext uri="{FF2B5EF4-FFF2-40B4-BE49-F238E27FC236}">
                  <a16:creationId xmlns:a16="http://schemas.microsoft.com/office/drawing/2014/main" id="{A8B2B17D-16F2-A0A5-1D97-C84C047FB20D}"/>
                </a:ext>
              </a:extLst>
            </xdr14:cNvPr>
            <xdr14:cNvContentPartPr/>
          </xdr14:nvContentPartPr>
          <xdr14:nvPr macro=""/>
          <xdr14:xfrm>
            <a:off x="6538402" y="25560246"/>
            <a:ext cx="245880" cy="117802"/>
          </xdr14:xfrm>
        </xdr:contentPart>
      </mc:Choice>
      <mc:Fallback xmlns="">
        <xdr:pic>
          <xdr:nvPicPr>
            <xdr:cNvPr id="831" name="Ink 830">
              <a:extLst>
                <a:ext uri="{FF2B5EF4-FFF2-40B4-BE49-F238E27FC236}">
                  <a16:creationId xmlns:a16="http://schemas.microsoft.com/office/drawing/2014/main" id="{A8B2B17D-16F2-A0A5-1D97-C84C047FB20D}"/>
                </a:ext>
              </a:extLst>
            </xdr:cNvPr>
            <xdr:cNvPicPr/>
          </xdr:nvPicPr>
          <xdr:blipFill>
            <a:blip xmlns:r="http://schemas.openxmlformats.org/officeDocument/2006/relationships" r:embed="rId230"/>
            <a:stretch>
              <a:fillRect/>
            </a:stretch>
          </xdr:blipFill>
          <xdr:spPr>
            <a:xfrm>
              <a:off x="6532163" y="25554140"/>
              <a:ext cx="258357" cy="130013"/>
            </a:xfrm>
            <a:prstGeom prst="rect">
              <a:avLst/>
            </a:prstGeom>
          </xdr:spPr>
        </xdr:pic>
      </mc:Fallback>
    </mc:AlternateContent>
    <xdr:clientData/>
  </xdr:twoCellAnchor>
  <xdr:twoCellAnchor editAs="oneCell">
    <xdr:from>
      <xdr:col>7</xdr:col>
      <xdr:colOff>524833</xdr:colOff>
      <xdr:row>141</xdr:row>
      <xdr:rowOff>56046</xdr:rowOff>
    </xdr:from>
    <xdr:to>
      <xdr:col>9</xdr:col>
      <xdr:colOff>369398</xdr:colOff>
      <xdr:row>144</xdr:row>
      <xdr:rowOff>37345</xdr:rowOff>
    </xdr:to>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845" name="Ink 844">
              <a:extLst>
                <a:ext uri="{FF2B5EF4-FFF2-40B4-BE49-F238E27FC236}">
                  <a16:creationId xmlns:a16="http://schemas.microsoft.com/office/drawing/2014/main" id="{64598A2E-49C0-33AB-E922-70C012741A81}"/>
                </a:ext>
              </a:extLst>
            </xdr14:cNvPr>
            <xdr14:cNvContentPartPr/>
          </xdr14:nvContentPartPr>
          <xdr14:nvPr macro=""/>
          <xdr14:xfrm>
            <a:off x="5207122" y="25522888"/>
            <a:ext cx="1137960" cy="522720"/>
          </xdr14:xfrm>
        </xdr:contentPart>
      </mc:Choice>
      <mc:Fallback xmlns="">
        <xdr:pic>
          <xdr:nvPicPr>
            <xdr:cNvPr id="845" name="Ink 844">
              <a:extLst>
                <a:ext uri="{FF2B5EF4-FFF2-40B4-BE49-F238E27FC236}">
                  <a16:creationId xmlns:a16="http://schemas.microsoft.com/office/drawing/2014/main" id="{64598A2E-49C0-33AB-E922-70C012741A81}"/>
                </a:ext>
              </a:extLst>
            </xdr:cNvPr>
            <xdr:cNvPicPr/>
          </xdr:nvPicPr>
          <xdr:blipFill>
            <a:blip xmlns:r="http://schemas.openxmlformats.org/officeDocument/2006/relationships" r:embed="rId232"/>
            <a:stretch>
              <a:fillRect/>
            </a:stretch>
          </xdr:blipFill>
          <xdr:spPr>
            <a:xfrm>
              <a:off x="5200975" y="25516713"/>
              <a:ext cx="1150254" cy="535071"/>
            </a:xfrm>
            <a:prstGeom prst="rect">
              <a:avLst/>
            </a:prstGeom>
          </xdr:spPr>
        </xdr:pic>
      </mc:Fallback>
    </mc:AlternateContent>
    <xdr:clientData/>
  </xdr:twoCellAnchor>
  <xdr:twoCellAnchor editAs="oneCell">
    <xdr:from>
      <xdr:col>9</xdr:col>
      <xdr:colOff>485236</xdr:colOff>
      <xdr:row>144</xdr:row>
      <xdr:rowOff>66783</xdr:rowOff>
    </xdr:from>
    <xdr:to>
      <xdr:col>9</xdr:col>
      <xdr:colOff>554078</xdr:colOff>
      <xdr:row>145</xdr:row>
      <xdr:rowOff>57751</xdr:rowOff>
    </xdr:to>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860" name="Ink 859">
              <a:extLst>
                <a:ext uri="{FF2B5EF4-FFF2-40B4-BE49-F238E27FC236}">
                  <a16:creationId xmlns:a16="http://schemas.microsoft.com/office/drawing/2014/main" id="{2E34BF88-2650-1C5E-9F77-9C72F651338C}"/>
                </a:ext>
              </a:extLst>
            </xdr14:cNvPr>
            <xdr14:cNvContentPartPr/>
          </xdr14:nvContentPartPr>
          <xdr14:nvPr macro=""/>
          <xdr14:xfrm>
            <a:off x="6460920" y="26075046"/>
            <a:ext cx="64080" cy="166680"/>
          </xdr14:xfrm>
        </xdr:contentPart>
      </mc:Choice>
      <mc:Fallback xmlns="">
        <xdr:pic>
          <xdr:nvPicPr>
            <xdr:cNvPr id="860" name="Ink 859">
              <a:extLst>
                <a:ext uri="{FF2B5EF4-FFF2-40B4-BE49-F238E27FC236}">
                  <a16:creationId xmlns:a16="http://schemas.microsoft.com/office/drawing/2014/main" id="{2E34BF88-2650-1C5E-9F77-9C72F651338C}"/>
                </a:ext>
              </a:extLst>
            </xdr:cNvPr>
            <xdr:cNvPicPr/>
          </xdr:nvPicPr>
          <xdr:blipFill>
            <a:blip xmlns:r="http://schemas.openxmlformats.org/officeDocument/2006/relationships" r:embed="rId234"/>
            <a:stretch>
              <a:fillRect/>
            </a:stretch>
          </xdr:blipFill>
          <xdr:spPr>
            <a:xfrm>
              <a:off x="6454800" y="26068926"/>
              <a:ext cx="76320" cy="178920"/>
            </a:xfrm>
            <a:prstGeom prst="rect">
              <a:avLst/>
            </a:prstGeom>
          </xdr:spPr>
        </xdr:pic>
      </mc:Fallback>
    </mc:AlternateContent>
    <xdr:clientData/>
  </xdr:twoCellAnchor>
  <xdr:twoCellAnchor editAs="oneCell">
    <xdr:from>
      <xdr:col>8</xdr:col>
      <xdr:colOff>83973</xdr:colOff>
      <xdr:row>145</xdr:row>
      <xdr:rowOff>135429</xdr:rowOff>
    </xdr:from>
    <xdr:to>
      <xdr:col>10</xdr:col>
      <xdr:colOff>304460</xdr:colOff>
      <xdr:row>147</xdr:row>
      <xdr:rowOff>162202</xdr:rowOff>
    </xdr:to>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863" name="Ink 862">
              <a:extLst>
                <a:ext uri="{FF2B5EF4-FFF2-40B4-BE49-F238E27FC236}">
                  <a16:creationId xmlns:a16="http://schemas.microsoft.com/office/drawing/2014/main" id="{DE675C30-44E2-D944-F4AD-AE2E04151219}"/>
                </a:ext>
              </a:extLst>
            </xdr14:cNvPr>
            <xdr14:cNvContentPartPr/>
          </xdr14:nvContentPartPr>
          <xdr14:nvPr macro=""/>
          <xdr14:xfrm>
            <a:off x="5412960" y="26324166"/>
            <a:ext cx="1513882" cy="387720"/>
          </xdr14:xfrm>
        </xdr:contentPart>
      </mc:Choice>
      <mc:Fallback xmlns="">
        <xdr:pic>
          <xdr:nvPicPr>
            <xdr:cNvPr id="863" name="Ink 862">
              <a:extLst>
                <a:ext uri="{FF2B5EF4-FFF2-40B4-BE49-F238E27FC236}">
                  <a16:creationId xmlns:a16="http://schemas.microsoft.com/office/drawing/2014/main" id="{DE675C30-44E2-D944-F4AD-AE2E04151219}"/>
                </a:ext>
              </a:extLst>
            </xdr:cNvPr>
            <xdr:cNvPicPr/>
          </xdr:nvPicPr>
          <xdr:blipFill>
            <a:blip xmlns:r="http://schemas.openxmlformats.org/officeDocument/2006/relationships" r:embed="rId236"/>
            <a:stretch>
              <a:fillRect/>
            </a:stretch>
          </xdr:blipFill>
          <xdr:spPr>
            <a:xfrm>
              <a:off x="5406821" y="26318046"/>
              <a:ext cx="1526161" cy="399960"/>
            </a:xfrm>
            <a:prstGeom prst="rect">
              <a:avLst/>
            </a:prstGeom>
          </xdr:spPr>
        </xdr:pic>
      </mc:Fallback>
    </mc:AlternateContent>
    <xdr:clientData/>
  </xdr:twoCellAnchor>
  <xdr:twoCellAnchor editAs="oneCell">
    <xdr:from>
      <xdr:col>1</xdr:col>
      <xdr:colOff>475119</xdr:colOff>
      <xdr:row>154</xdr:row>
      <xdr:rowOff>46914</xdr:rowOff>
    </xdr:from>
    <xdr:to>
      <xdr:col>2</xdr:col>
      <xdr:colOff>28664</xdr:colOff>
      <xdr:row>155</xdr:row>
      <xdr:rowOff>16838</xdr:rowOff>
    </xdr:to>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867" name="Ink 866">
              <a:extLst>
                <a:ext uri="{FF2B5EF4-FFF2-40B4-BE49-F238E27FC236}">
                  <a16:creationId xmlns:a16="http://schemas.microsoft.com/office/drawing/2014/main" id="{07000B6F-7A59-54D9-3A31-02C6D4E9AC6D}"/>
                </a:ext>
              </a:extLst>
            </xdr14:cNvPr>
            <xdr14:cNvContentPartPr/>
          </xdr14:nvContentPartPr>
          <xdr14:nvPr macro=""/>
          <xdr14:xfrm>
            <a:off x="780922" y="27859914"/>
            <a:ext cx="195480" cy="150398"/>
          </xdr14:xfrm>
        </xdr:contentPart>
      </mc:Choice>
      <mc:Fallback xmlns="">
        <xdr:pic>
          <xdr:nvPicPr>
            <xdr:cNvPr id="867" name="Ink 866">
              <a:extLst>
                <a:ext uri="{FF2B5EF4-FFF2-40B4-BE49-F238E27FC236}">
                  <a16:creationId xmlns:a16="http://schemas.microsoft.com/office/drawing/2014/main" id="{07000B6F-7A59-54D9-3A31-02C6D4E9AC6D}"/>
                </a:ext>
              </a:extLst>
            </xdr:cNvPr>
            <xdr:cNvPicPr/>
          </xdr:nvPicPr>
          <xdr:blipFill>
            <a:blip xmlns:r="http://schemas.openxmlformats.org/officeDocument/2006/relationships" r:embed="rId238"/>
            <a:stretch>
              <a:fillRect/>
            </a:stretch>
          </xdr:blipFill>
          <xdr:spPr>
            <a:xfrm>
              <a:off x="774802" y="27853968"/>
              <a:ext cx="207720" cy="162290"/>
            </a:xfrm>
            <a:prstGeom prst="rect">
              <a:avLst/>
            </a:prstGeom>
          </xdr:spPr>
        </xdr:pic>
      </mc:Fallback>
    </mc:AlternateContent>
    <xdr:clientData/>
  </xdr:twoCellAnchor>
  <xdr:twoCellAnchor editAs="oneCell">
    <xdr:from>
      <xdr:col>2</xdr:col>
      <xdr:colOff>255022</xdr:colOff>
      <xdr:row>155</xdr:row>
      <xdr:rowOff>105398</xdr:rowOff>
    </xdr:from>
    <xdr:to>
      <xdr:col>2</xdr:col>
      <xdr:colOff>477780</xdr:colOff>
      <xdr:row>156</xdr:row>
      <xdr:rowOff>78089</xdr:rowOff>
    </xdr:to>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883" name="Ink 882">
              <a:extLst>
                <a:ext uri="{FF2B5EF4-FFF2-40B4-BE49-F238E27FC236}">
                  <a16:creationId xmlns:a16="http://schemas.microsoft.com/office/drawing/2014/main" id="{F23B5F40-E41A-FF5A-9EB0-E93B27530945}"/>
                </a:ext>
              </a:extLst>
            </xdr14:cNvPr>
            <xdr14:cNvContentPartPr/>
          </xdr14:nvContentPartPr>
          <xdr14:nvPr macro=""/>
          <xdr14:xfrm>
            <a:off x="1207522" y="28098872"/>
            <a:ext cx="222758" cy="148402"/>
          </xdr14:xfrm>
        </xdr:contentPart>
      </mc:Choice>
      <mc:Fallback xmlns="">
        <xdr:pic>
          <xdr:nvPicPr>
            <xdr:cNvPr id="883" name="Ink 882">
              <a:extLst>
                <a:ext uri="{FF2B5EF4-FFF2-40B4-BE49-F238E27FC236}">
                  <a16:creationId xmlns:a16="http://schemas.microsoft.com/office/drawing/2014/main" id="{F23B5F40-E41A-FF5A-9EB0-E93B27530945}"/>
                </a:ext>
              </a:extLst>
            </xdr:cNvPr>
            <xdr:cNvPicPr/>
          </xdr:nvPicPr>
          <xdr:blipFill>
            <a:blip xmlns:r="http://schemas.openxmlformats.org/officeDocument/2006/relationships" r:embed="rId240"/>
            <a:stretch>
              <a:fillRect/>
            </a:stretch>
          </xdr:blipFill>
          <xdr:spPr>
            <a:xfrm>
              <a:off x="1201404" y="28092734"/>
              <a:ext cx="234993" cy="160679"/>
            </a:xfrm>
            <a:prstGeom prst="rect">
              <a:avLst/>
            </a:prstGeom>
          </xdr:spPr>
        </xdr:pic>
      </mc:Fallback>
    </mc:AlternateContent>
    <xdr:clientData/>
  </xdr:twoCellAnchor>
  <xdr:twoCellAnchor editAs="oneCell">
    <xdr:from>
      <xdr:col>1</xdr:col>
      <xdr:colOff>493839</xdr:colOff>
      <xdr:row>155</xdr:row>
      <xdr:rowOff>76238</xdr:rowOff>
    </xdr:from>
    <xdr:to>
      <xdr:col>2</xdr:col>
      <xdr:colOff>45420</xdr:colOff>
      <xdr:row>156</xdr:row>
      <xdr:rowOff>54967</xdr:rowOff>
    </xdr:to>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884" name="Ink 883">
              <a:extLst>
                <a:ext uri="{FF2B5EF4-FFF2-40B4-BE49-F238E27FC236}">
                  <a16:creationId xmlns:a16="http://schemas.microsoft.com/office/drawing/2014/main" id="{6065B715-9967-6461-40B2-1FC5CF4DD128}"/>
                </a:ext>
              </a:extLst>
            </xdr14:cNvPr>
            <xdr14:cNvContentPartPr/>
          </xdr14:nvContentPartPr>
          <xdr14:nvPr macro=""/>
          <xdr14:xfrm>
            <a:off x="799642" y="28069712"/>
            <a:ext cx="198278" cy="159202"/>
          </xdr14:xfrm>
        </xdr:contentPart>
      </mc:Choice>
      <mc:Fallback xmlns="">
        <xdr:pic>
          <xdr:nvPicPr>
            <xdr:cNvPr id="884" name="Ink 883">
              <a:extLst>
                <a:ext uri="{FF2B5EF4-FFF2-40B4-BE49-F238E27FC236}">
                  <a16:creationId xmlns:a16="http://schemas.microsoft.com/office/drawing/2014/main" id="{6065B715-9967-6461-40B2-1FC5CF4DD128}"/>
                </a:ext>
              </a:extLst>
            </xdr:cNvPr>
            <xdr:cNvPicPr/>
          </xdr:nvPicPr>
          <xdr:blipFill>
            <a:blip xmlns:r="http://schemas.openxmlformats.org/officeDocument/2006/relationships" r:embed="rId242"/>
            <a:stretch>
              <a:fillRect/>
            </a:stretch>
          </xdr:blipFill>
          <xdr:spPr>
            <a:xfrm>
              <a:off x="793536" y="28063403"/>
              <a:ext cx="210491" cy="171819"/>
            </a:xfrm>
            <a:prstGeom prst="rect">
              <a:avLst/>
            </a:prstGeom>
          </xdr:spPr>
        </xdr:pic>
      </mc:Fallback>
    </mc:AlternateContent>
    <xdr:clientData/>
  </xdr:twoCellAnchor>
  <xdr:twoCellAnchor editAs="oneCell">
    <xdr:from>
      <xdr:col>2</xdr:col>
      <xdr:colOff>964140</xdr:colOff>
      <xdr:row>154</xdr:row>
      <xdr:rowOff>26312</xdr:rowOff>
    </xdr:from>
    <xdr:to>
      <xdr:col>4</xdr:col>
      <xdr:colOff>334805</xdr:colOff>
      <xdr:row>155</xdr:row>
      <xdr:rowOff>47242</xdr:rowOff>
    </xdr:to>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885" name="Ink 884">
              <a:extLst>
                <a:ext uri="{FF2B5EF4-FFF2-40B4-BE49-F238E27FC236}">
                  <a16:creationId xmlns:a16="http://schemas.microsoft.com/office/drawing/2014/main" id="{DBBFA304-248D-085A-0602-4ED35217C26B}"/>
                </a:ext>
              </a:extLst>
            </xdr14:cNvPr>
            <xdr14:cNvContentPartPr/>
          </xdr14:nvContentPartPr>
          <xdr14:nvPr macro=""/>
          <xdr14:xfrm>
            <a:off x="1916640" y="27839312"/>
            <a:ext cx="1160362" cy="196642"/>
          </xdr14:xfrm>
        </xdr:contentPart>
      </mc:Choice>
      <mc:Fallback xmlns="">
        <xdr:pic>
          <xdr:nvPicPr>
            <xdr:cNvPr id="885" name="Ink 884">
              <a:extLst>
                <a:ext uri="{FF2B5EF4-FFF2-40B4-BE49-F238E27FC236}">
                  <a16:creationId xmlns:a16="http://schemas.microsoft.com/office/drawing/2014/main" id="{DBBFA304-248D-085A-0602-4ED35217C26B}"/>
                </a:ext>
              </a:extLst>
            </xdr:cNvPr>
            <xdr:cNvPicPr/>
          </xdr:nvPicPr>
          <xdr:blipFill>
            <a:blip xmlns:r="http://schemas.openxmlformats.org/officeDocument/2006/relationships" r:embed="rId244"/>
            <a:stretch>
              <a:fillRect/>
            </a:stretch>
          </xdr:blipFill>
          <xdr:spPr>
            <a:xfrm>
              <a:off x="1910495" y="27833189"/>
              <a:ext cx="1172652" cy="208887"/>
            </a:xfrm>
            <a:prstGeom prst="rect">
              <a:avLst/>
            </a:prstGeom>
          </xdr:spPr>
        </xdr:pic>
      </mc:Fallback>
    </mc:AlternateContent>
    <xdr:clientData/>
  </xdr:twoCellAnchor>
  <xdr:twoCellAnchor editAs="oneCell">
    <xdr:from>
      <xdr:col>2</xdr:col>
      <xdr:colOff>247740</xdr:colOff>
      <xdr:row>154</xdr:row>
      <xdr:rowOff>48272</xdr:rowOff>
    </xdr:from>
    <xdr:to>
      <xdr:col>2</xdr:col>
      <xdr:colOff>693584</xdr:colOff>
      <xdr:row>155</xdr:row>
      <xdr:rowOff>7200</xdr:rowOff>
    </xdr:to>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886" name="Ink 885">
              <a:extLst>
                <a:ext uri="{FF2B5EF4-FFF2-40B4-BE49-F238E27FC236}">
                  <a16:creationId xmlns:a16="http://schemas.microsoft.com/office/drawing/2014/main" id="{7A98EC27-3EBB-D9A2-7988-2BA30CC38CE1}"/>
                </a:ext>
              </a:extLst>
            </xdr14:cNvPr>
            <xdr14:cNvContentPartPr/>
          </xdr14:nvContentPartPr>
          <xdr14:nvPr macro=""/>
          <xdr14:xfrm>
            <a:off x="1200240" y="27861272"/>
            <a:ext cx="441082" cy="134640"/>
          </xdr14:xfrm>
        </xdr:contentPart>
      </mc:Choice>
      <mc:Fallback xmlns="">
        <xdr:pic>
          <xdr:nvPicPr>
            <xdr:cNvPr id="886" name="Ink 885">
              <a:extLst>
                <a:ext uri="{FF2B5EF4-FFF2-40B4-BE49-F238E27FC236}">
                  <a16:creationId xmlns:a16="http://schemas.microsoft.com/office/drawing/2014/main" id="{7A98EC27-3EBB-D9A2-7988-2BA30CC38CE1}"/>
                </a:ext>
              </a:extLst>
            </xdr:cNvPr>
            <xdr:cNvPicPr/>
          </xdr:nvPicPr>
          <xdr:blipFill>
            <a:blip xmlns:r="http://schemas.openxmlformats.org/officeDocument/2006/relationships" r:embed="rId246"/>
            <a:stretch>
              <a:fillRect/>
            </a:stretch>
          </xdr:blipFill>
          <xdr:spPr>
            <a:xfrm>
              <a:off x="1194124" y="27855152"/>
              <a:ext cx="453314" cy="146880"/>
            </a:xfrm>
            <a:prstGeom prst="rect">
              <a:avLst/>
            </a:prstGeom>
          </xdr:spPr>
        </xdr:pic>
      </mc:Fallback>
    </mc:AlternateContent>
    <xdr:clientData/>
  </xdr:twoCellAnchor>
  <xdr:twoCellAnchor editAs="oneCell">
    <xdr:from>
      <xdr:col>2</xdr:col>
      <xdr:colOff>973222</xdr:colOff>
      <xdr:row>155</xdr:row>
      <xdr:rowOff>39158</xdr:rowOff>
    </xdr:from>
    <xdr:to>
      <xdr:col>3</xdr:col>
      <xdr:colOff>630584</xdr:colOff>
      <xdr:row>156</xdr:row>
      <xdr:rowOff>106365</xdr:rowOff>
    </xdr:to>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893" name="Ink 892">
              <a:extLst>
                <a:ext uri="{FF2B5EF4-FFF2-40B4-BE49-F238E27FC236}">
                  <a16:creationId xmlns:a16="http://schemas.microsoft.com/office/drawing/2014/main" id="{DCDCF7CE-1FB6-562D-C0F4-6B20670B7FC7}"/>
                </a:ext>
              </a:extLst>
            </xdr14:cNvPr>
            <xdr14:cNvContentPartPr/>
          </xdr14:nvContentPartPr>
          <xdr14:nvPr macro=""/>
          <xdr14:xfrm>
            <a:off x="1925722" y="28032632"/>
            <a:ext cx="795600" cy="247680"/>
          </xdr14:xfrm>
        </xdr:contentPart>
      </mc:Choice>
      <mc:Fallback xmlns="">
        <xdr:pic>
          <xdr:nvPicPr>
            <xdr:cNvPr id="893" name="Ink 892">
              <a:extLst>
                <a:ext uri="{FF2B5EF4-FFF2-40B4-BE49-F238E27FC236}">
                  <a16:creationId xmlns:a16="http://schemas.microsoft.com/office/drawing/2014/main" id="{DCDCF7CE-1FB6-562D-C0F4-6B20670B7FC7}"/>
                </a:ext>
              </a:extLst>
            </xdr:cNvPr>
            <xdr:cNvPicPr/>
          </xdr:nvPicPr>
          <xdr:blipFill>
            <a:blip xmlns:r="http://schemas.openxmlformats.org/officeDocument/2006/relationships" r:embed="rId248"/>
            <a:stretch>
              <a:fillRect/>
            </a:stretch>
          </xdr:blipFill>
          <xdr:spPr>
            <a:xfrm>
              <a:off x="1919599" y="28026512"/>
              <a:ext cx="807846" cy="259920"/>
            </a:xfrm>
            <a:prstGeom prst="rect">
              <a:avLst/>
            </a:prstGeom>
          </xdr:spPr>
        </xdr:pic>
      </mc:Fallback>
    </mc:AlternateContent>
    <xdr:clientData/>
  </xdr:twoCellAnchor>
  <xdr:twoCellAnchor editAs="oneCell">
    <xdr:from>
      <xdr:col>1</xdr:col>
      <xdr:colOff>418599</xdr:colOff>
      <xdr:row>156</xdr:row>
      <xdr:rowOff>134167</xdr:rowOff>
    </xdr:from>
    <xdr:to>
      <xdr:col>1</xdr:col>
      <xdr:colOff>611641</xdr:colOff>
      <xdr:row>157</xdr:row>
      <xdr:rowOff>83571</xdr:rowOff>
    </xdr:to>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896" name="Ink 895">
              <a:extLst>
                <a:ext uri="{FF2B5EF4-FFF2-40B4-BE49-F238E27FC236}">
                  <a16:creationId xmlns:a16="http://schemas.microsoft.com/office/drawing/2014/main" id="{87C298F5-2721-5206-059A-8C53F20053C4}"/>
                </a:ext>
              </a:extLst>
            </xdr14:cNvPr>
            <xdr14:cNvContentPartPr/>
          </xdr14:nvContentPartPr>
          <xdr14:nvPr macro=""/>
          <xdr14:xfrm>
            <a:off x="724402" y="28308114"/>
            <a:ext cx="188280" cy="129878"/>
          </xdr14:xfrm>
        </xdr:contentPart>
      </mc:Choice>
      <mc:Fallback xmlns="">
        <xdr:pic>
          <xdr:nvPicPr>
            <xdr:cNvPr id="896" name="Ink 895">
              <a:extLst>
                <a:ext uri="{FF2B5EF4-FFF2-40B4-BE49-F238E27FC236}">
                  <a16:creationId xmlns:a16="http://schemas.microsoft.com/office/drawing/2014/main" id="{87C298F5-2721-5206-059A-8C53F20053C4}"/>
                </a:ext>
              </a:extLst>
            </xdr:cNvPr>
            <xdr:cNvPicPr/>
          </xdr:nvPicPr>
          <xdr:blipFill>
            <a:blip xmlns:r="http://schemas.openxmlformats.org/officeDocument/2006/relationships" r:embed="rId250"/>
            <a:stretch>
              <a:fillRect/>
            </a:stretch>
          </xdr:blipFill>
          <xdr:spPr>
            <a:xfrm>
              <a:off x="718270" y="28302210"/>
              <a:ext cx="200543" cy="141685"/>
            </a:xfrm>
            <a:prstGeom prst="rect">
              <a:avLst/>
            </a:prstGeom>
          </xdr:spPr>
        </xdr:pic>
      </mc:Fallback>
    </mc:AlternateContent>
    <xdr:clientData/>
  </xdr:twoCellAnchor>
  <xdr:twoCellAnchor editAs="oneCell">
    <xdr:from>
      <xdr:col>2</xdr:col>
      <xdr:colOff>276262</xdr:colOff>
      <xdr:row>156</xdr:row>
      <xdr:rowOff>153165</xdr:rowOff>
    </xdr:from>
    <xdr:to>
      <xdr:col>2</xdr:col>
      <xdr:colOff>495862</xdr:colOff>
      <xdr:row>157</xdr:row>
      <xdr:rowOff>125053</xdr:rowOff>
    </xdr:to>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901" name="Ink 900">
              <a:extLst>
                <a:ext uri="{FF2B5EF4-FFF2-40B4-BE49-F238E27FC236}">
                  <a16:creationId xmlns:a16="http://schemas.microsoft.com/office/drawing/2014/main" id="{754C1AA0-8A26-9727-4E10-628085ABDE5B}"/>
                </a:ext>
              </a:extLst>
            </xdr14:cNvPr>
            <xdr14:cNvContentPartPr/>
          </xdr14:nvContentPartPr>
          <xdr14:nvPr macro=""/>
          <xdr14:xfrm>
            <a:off x="1228762" y="28327112"/>
            <a:ext cx="214838" cy="152362"/>
          </xdr14:xfrm>
        </xdr:contentPart>
      </mc:Choice>
      <mc:Fallback xmlns="">
        <xdr:pic>
          <xdr:nvPicPr>
            <xdr:cNvPr id="901" name="Ink 900">
              <a:extLst>
                <a:ext uri="{FF2B5EF4-FFF2-40B4-BE49-F238E27FC236}">
                  <a16:creationId xmlns:a16="http://schemas.microsoft.com/office/drawing/2014/main" id="{754C1AA0-8A26-9727-4E10-628085ABDE5B}"/>
                </a:ext>
              </a:extLst>
            </xdr:cNvPr>
            <xdr:cNvPicPr/>
          </xdr:nvPicPr>
          <xdr:blipFill>
            <a:blip xmlns:r="http://schemas.openxmlformats.org/officeDocument/2006/relationships" r:embed="rId252"/>
            <a:stretch>
              <a:fillRect/>
            </a:stretch>
          </xdr:blipFill>
          <xdr:spPr>
            <a:xfrm>
              <a:off x="1222644" y="28320795"/>
              <a:ext cx="227073" cy="164997"/>
            </a:xfrm>
            <a:prstGeom prst="rect">
              <a:avLst/>
            </a:prstGeom>
          </xdr:spPr>
        </xdr:pic>
      </mc:Fallback>
    </mc:AlternateContent>
    <xdr:clientData/>
  </xdr:twoCellAnchor>
  <xdr:twoCellAnchor editAs="oneCell">
    <xdr:from>
      <xdr:col>4</xdr:col>
      <xdr:colOff>220685</xdr:colOff>
      <xdr:row>157</xdr:row>
      <xdr:rowOff>1933</xdr:rowOff>
    </xdr:from>
    <xdr:to>
      <xdr:col>5</xdr:col>
      <xdr:colOff>562465</xdr:colOff>
      <xdr:row>158</xdr:row>
      <xdr:rowOff>96499</xdr:rowOff>
    </xdr:to>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916" name="Ink 915">
              <a:extLst>
                <a:ext uri="{FF2B5EF4-FFF2-40B4-BE49-F238E27FC236}">
                  <a16:creationId xmlns:a16="http://schemas.microsoft.com/office/drawing/2014/main" id="{7E3D69CF-8F68-514F-8EEF-0934634A2339}"/>
                </a:ext>
              </a:extLst>
            </xdr14:cNvPr>
            <xdr14:cNvContentPartPr/>
          </xdr14:nvContentPartPr>
          <xdr14:nvPr macro=""/>
          <xdr14:xfrm>
            <a:off x="2962882" y="28356354"/>
            <a:ext cx="988478" cy="275040"/>
          </xdr14:xfrm>
        </xdr:contentPart>
      </mc:Choice>
      <mc:Fallback xmlns="">
        <xdr:pic>
          <xdr:nvPicPr>
            <xdr:cNvPr id="916" name="Ink 915">
              <a:extLst>
                <a:ext uri="{FF2B5EF4-FFF2-40B4-BE49-F238E27FC236}">
                  <a16:creationId xmlns:a16="http://schemas.microsoft.com/office/drawing/2014/main" id="{7E3D69CF-8F68-514F-8EEF-0934634A2339}"/>
                </a:ext>
              </a:extLst>
            </xdr:cNvPr>
            <xdr:cNvPicPr/>
          </xdr:nvPicPr>
          <xdr:blipFill>
            <a:blip xmlns:r="http://schemas.openxmlformats.org/officeDocument/2006/relationships" r:embed="rId254"/>
            <a:stretch>
              <a:fillRect/>
            </a:stretch>
          </xdr:blipFill>
          <xdr:spPr>
            <a:xfrm>
              <a:off x="2956763" y="28350128"/>
              <a:ext cx="1000717" cy="287492"/>
            </a:xfrm>
            <a:prstGeom prst="rect">
              <a:avLst/>
            </a:prstGeom>
          </xdr:spPr>
        </xdr:pic>
      </mc:Fallback>
    </mc:AlternateContent>
    <xdr:clientData/>
  </xdr:twoCellAnchor>
  <xdr:twoCellAnchor editAs="oneCell">
    <xdr:from>
      <xdr:col>2</xdr:col>
      <xdr:colOff>988702</xdr:colOff>
      <xdr:row>156</xdr:row>
      <xdr:rowOff>143805</xdr:rowOff>
    </xdr:from>
    <xdr:to>
      <xdr:col>3</xdr:col>
      <xdr:colOff>588742</xdr:colOff>
      <xdr:row>158</xdr:row>
      <xdr:rowOff>10541</xdr:rowOff>
    </xdr:to>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917" name="Ink 916">
              <a:extLst>
                <a:ext uri="{FF2B5EF4-FFF2-40B4-BE49-F238E27FC236}">
                  <a16:creationId xmlns:a16="http://schemas.microsoft.com/office/drawing/2014/main" id="{F6CB1C38-DD12-7B1A-03FF-BC0838FF6AB5}"/>
                </a:ext>
              </a:extLst>
            </xdr14:cNvPr>
            <xdr14:cNvContentPartPr/>
          </xdr14:nvContentPartPr>
          <xdr14:nvPr macro=""/>
          <xdr14:xfrm>
            <a:off x="1941202" y="28317752"/>
            <a:ext cx="738278" cy="222922"/>
          </xdr14:xfrm>
        </xdr:contentPart>
      </mc:Choice>
      <mc:Fallback xmlns="">
        <xdr:pic>
          <xdr:nvPicPr>
            <xdr:cNvPr id="917" name="Ink 916">
              <a:extLst>
                <a:ext uri="{FF2B5EF4-FFF2-40B4-BE49-F238E27FC236}">
                  <a16:creationId xmlns:a16="http://schemas.microsoft.com/office/drawing/2014/main" id="{F6CB1C38-DD12-7B1A-03FF-BC0838FF6AB5}"/>
                </a:ext>
              </a:extLst>
            </xdr:cNvPr>
            <xdr:cNvPicPr/>
          </xdr:nvPicPr>
          <xdr:blipFill>
            <a:blip xmlns:r="http://schemas.openxmlformats.org/officeDocument/2006/relationships" r:embed="rId256"/>
            <a:stretch>
              <a:fillRect/>
            </a:stretch>
          </xdr:blipFill>
          <xdr:spPr>
            <a:xfrm>
              <a:off x="1935083" y="28311630"/>
              <a:ext cx="750517" cy="235167"/>
            </a:xfrm>
            <a:prstGeom prst="rect">
              <a:avLst/>
            </a:prstGeom>
          </xdr:spPr>
        </xdr:pic>
      </mc:Fallback>
    </mc:AlternateContent>
    <xdr:clientData/>
  </xdr:twoCellAnchor>
  <xdr:twoCellAnchor editAs="oneCell">
    <xdr:from>
      <xdr:col>10</xdr:col>
      <xdr:colOff>255418</xdr:colOff>
      <xdr:row>149</xdr:row>
      <xdr:rowOff>154680</xdr:rowOff>
    </xdr:from>
    <xdr:to>
      <xdr:col>11</xdr:col>
      <xdr:colOff>46563</xdr:colOff>
      <xdr:row>151</xdr:row>
      <xdr:rowOff>78215</xdr:rowOff>
    </xdr:to>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925" name="Ink 924">
              <a:extLst>
                <a:ext uri="{FF2B5EF4-FFF2-40B4-BE49-F238E27FC236}">
                  <a16:creationId xmlns:a16="http://schemas.microsoft.com/office/drawing/2014/main" id="{60B1AD61-1182-674F-D4EC-AAB5BBDAC679}"/>
                </a:ext>
              </a:extLst>
            </xdr14:cNvPr>
            <xdr14:cNvContentPartPr/>
          </xdr14:nvContentPartPr>
          <xdr14:nvPr macro=""/>
          <xdr14:xfrm>
            <a:off x="6877800" y="27065312"/>
            <a:ext cx="437842" cy="284482"/>
          </xdr14:xfrm>
        </xdr:contentPart>
      </mc:Choice>
      <mc:Fallback xmlns="">
        <xdr:pic>
          <xdr:nvPicPr>
            <xdr:cNvPr id="925" name="Ink 924">
              <a:extLst>
                <a:ext uri="{FF2B5EF4-FFF2-40B4-BE49-F238E27FC236}">
                  <a16:creationId xmlns:a16="http://schemas.microsoft.com/office/drawing/2014/main" id="{60B1AD61-1182-674F-D4EC-AAB5BBDAC679}"/>
                </a:ext>
              </a:extLst>
            </xdr:cNvPr>
            <xdr:cNvPicPr/>
          </xdr:nvPicPr>
          <xdr:blipFill>
            <a:blip xmlns:r="http://schemas.openxmlformats.org/officeDocument/2006/relationships" r:embed="rId258"/>
            <a:stretch>
              <a:fillRect/>
            </a:stretch>
          </xdr:blipFill>
          <xdr:spPr>
            <a:xfrm>
              <a:off x="6871613" y="27059088"/>
              <a:ext cx="450217" cy="296930"/>
            </a:xfrm>
            <a:prstGeom prst="rect">
              <a:avLst/>
            </a:prstGeom>
          </xdr:spPr>
        </xdr:pic>
      </mc:Fallback>
    </mc:AlternateContent>
    <xdr:clientData/>
  </xdr:twoCellAnchor>
  <xdr:twoCellAnchor editAs="oneCell">
    <xdr:from>
      <xdr:col>9</xdr:col>
      <xdr:colOff>323318</xdr:colOff>
      <xdr:row>150</xdr:row>
      <xdr:rowOff>39727</xdr:rowOff>
    </xdr:from>
    <xdr:to>
      <xdr:col>10</xdr:col>
      <xdr:colOff>38780</xdr:colOff>
      <xdr:row>151</xdr:row>
      <xdr:rowOff>17817</xdr:rowOff>
    </xdr:to>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926" name="Ink 925">
              <a:extLst>
                <a:ext uri="{FF2B5EF4-FFF2-40B4-BE49-F238E27FC236}">
                  <a16:creationId xmlns:a16="http://schemas.microsoft.com/office/drawing/2014/main" id="{284F65B0-49C5-08AD-6586-287B758885FC}"/>
                </a:ext>
              </a:extLst>
            </xdr14:cNvPr>
            <xdr14:cNvContentPartPr/>
          </xdr14:nvContentPartPr>
          <xdr14:nvPr macro=""/>
          <xdr14:xfrm>
            <a:off x="6299002" y="27130832"/>
            <a:ext cx="357398" cy="153802"/>
          </xdr14:xfrm>
        </xdr:contentPart>
      </mc:Choice>
      <mc:Fallback xmlns="">
        <xdr:pic>
          <xdr:nvPicPr>
            <xdr:cNvPr id="926" name="Ink 925">
              <a:extLst>
                <a:ext uri="{FF2B5EF4-FFF2-40B4-BE49-F238E27FC236}">
                  <a16:creationId xmlns:a16="http://schemas.microsoft.com/office/drawing/2014/main" id="{284F65B0-49C5-08AD-6586-287B758885FC}"/>
                </a:ext>
              </a:extLst>
            </xdr:cNvPr>
            <xdr:cNvPicPr/>
          </xdr:nvPicPr>
          <xdr:blipFill>
            <a:blip xmlns:r="http://schemas.openxmlformats.org/officeDocument/2006/relationships" r:embed="rId260"/>
            <a:stretch>
              <a:fillRect/>
            </a:stretch>
          </xdr:blipFill>
          <xdr:spPr>
            <a:xfrm>
              <a:off x="6292890" y="27124709"/>
              <a:ext cx="369623" cy="166049"/>
            </a:xfrm>
            <a:prstGeom prst="rect">
              <a:avLst/>
            </a:prstGeom>
          </xdr:spPr>
        </xdr:pic>
      </mc:Fallback>
    </mc:AlternateContent>
    <xdr:clientData/>
  </xdr:twoCellAnchor>
  <xdr:twoCellAnchor editAs="oneCell">
    <xdr:from>
      <xdr:col>8</xdr:col>
      <xdr:colOff>411655</xdr:colOff>
      <xdr:row>150</xdr:row>
      <xdr:rowOff>65647</xdr:rowOff>
    </xdr:from>
    <xdr:to>
      <xdr:col>9</xdr:col>
      <xdr:colOff>93278</xdr:colOff>
      <xdr:row>151</xdr:row>
      <xdr:rowOff>30335</xdr:rowOff>
    </xdr:to>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927" name="Ink 926">
              <a:extLst>
                <a:ext uri="{FF2B5EF4-FFF2-40B4-BE49-F238E27FC236}">
                  <a16:creationId xmlns:a16="http://schemas.microsoft.com/office/drawing/2014/main" id="{DBBF365D-0455-2995-ADDB-4CE82F544BE9}"/>
                </a:ext>
              </a:extLst>
            </xdr14:cNvPr>
            <xdr14:cNvContentPartPr/>
          </xdr14:nvContentPartPr>
          <xdr14:nvPr macro=""/>
          <xdr14:xfrm>
            <a:off x="5740642" y="27156752"/>
            <a:ext cx="328320" cy="145162"/>
          </xdr14:xfrm>
        </xdr:contentPart>
      </mc:Choice>
      <mc:Fallback xmlns="">
        <xdr:pic>
          <xdr:nvPicPr>
            <xdr:cNvPr id="927" name="Ink 926">
              <a:extLst>
                <a:ext uri="{FF2B5EF4-FFF2-40B4-BE49-F238E27FC236}">
                  <a16:creationId xmlns:a16="http://schemas.microsoft.com/office/drawing/2014/main" id="{DBBF365D-0455-2995-ADDB-4CE82F544BE9}"/>
                </a:ext>
              </a:extLst>
            </xdr:cNvPr>
            <xdr:cNvPicPr/>
          </xdr:nvPicPr>
          <xdr:blipFill>
            <a:blip xmlns:r="http://schemas.openxmlformats.org/officeDocument/2006/relationships" r:embed="rId262"/>
            <a:stretch>
              <a:fillRect/>
            </a:stretch>
          </xdr:blipFill>
          <xdr:spPr>
            <a:xfrm>
              <a:off x="5734522" y="27150489"/>
              <a:ext cx="340560" cy="157689"/>
            </a:xfrm>
            <a:prstGeom prst="rect">
              <a:avLst/>
            </a:prstGeom>
          </xdr:spPr>
        </xdr:pic>
      </mc:Fallback>
    </mc:AlternateContent>
    <xdr:clientData/>
  </xdr:twoCellAnchor>
  <xdr:twoCellAnchor editAs="oneCell">
    <xdr:from>
      <xdr:col>8</xdr:col>
      <xdr:colOff>426333</xdr:colOff>
      <xdr:row>155</xdr:row>
      <xdr:rowOff>46718</xdr:rowOff>
    </xdr:from>
    <xdr:to>
      <xdr:col>9</xdr:col>
      <xdr:colOff>169958</xdr:colOff>
      <xdr:row>156</xdr:row>
      <xdr:rowOff>29489</xdr:rowOff>
    </xdr:to>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946" name="Ink 945">
              <a:extLst>
                <a:ext uri="{FF2B5EF4-FFF2-40B4-BE49-F238E27FC236}">
                  <a16:creationId xmlns:a16="http://schemas.microsoft.com/office/drawing/2014/main" id="{786C68AB-AF28-B7EB-E4A0-21368CBDEAD8}"/>
                </a:ext>
              </a:extLst>
            </xdr14:cNvPr>
            <xdr14:cNvContentPartPr/>
          </xdr14:nvContentPartPr>
          <xdr14:nvPr macro=""/>
          <xdr14:xfrm>
            <a:off x="5755320" y="28040192"/>
            <a:ext cx="390322" cy="158482"/>
          </xdr14:xfrm>
        </xdr:contentPart>
      </mc:Choice>
      <mc:Fallback xmlns="">
        <xdr:pic>
          <xdr:nvPicPr>
            <xdr:cNvPr id="946" name="Ink 945">
              <a:extLst>
                <a:ext uri="{FF2B5EF4-FFF2-40B4-BE49-F238E27FC236}">
                  <a16:creationId xmlns:a16="http://schemas.microsoft.com/office/drawing/2014/main" id="{786C68AB-AF28-B7EB-E4A0-21368CBDEAD8}"/>
                </a:ext>
              </a:extLst>
            </xdr:cNvPr>
            <xdr:cNvPicPr/>
          </xdr:nvPicPr>
          <xdr:blipFill>
            <a:blip xmlns:r="http://schemas.openxmlformats.org/officeDocument/2006/relationships" r:embed="rId264"/>
            <a:stretch>
              <a:fillRect/>
            </a:stretch>
          </xdr:blipFill>
          <xdr:spPr>
            <a:xfrm>
              <a:off x="5749204" y="28034069"/>
              <a:ext cx="402553" cy="170728"/>
            </a:xfrm>
            <a:prstGeom prst="rect">
              <a:avLst/>
            </a:prstGeom>
          </xdr:spPr>
        </xdr:pic>
      </mc:Fallback>
    </mc:AlternateContent>
    <xdr:clientData/>
  </xdr:twoCellAnchor>
  <xdr:twoCellAnchor editAs="oneCell">
    <xdr:from>
      <xdr:col>8</xdr:col>
      <xdr:colOff>114213</xdr:colOff>
      <xdr:row>155</xdr:row>
      <xdr:rowOff>45360</xdr:rowOff>
    </xdr:from>
    <xdr:to>
      <xdr:col>8</xdr:col>
      <xdr:colOff>278177</xdr:colOff>
      <xdr:row>156</xdr:row>
      <xdr:rowOff>1769</xdr:rowOff>
    </xdr:to>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947" name="Ink 946">
              <a:extLst>
                <a:ext uri="{FF2B5EF4-FFF2-40B4-BE49-F238E27FC236}">
                  <a16:creationId xmlns:a16="http://schemas.microsoft.com/office/drawing/2014/main" id="{59DE4A3F-137D-1202-41A9-A0E24811351A}"/>
                </a:ext>
              </a:extLst>
            </xdr14:cNvPr>
            <xdr14:cNvContentPartPr/>
          </xdr14:nvContentPartPr>
          <xdr14:nvPr macro=""/>
          <xdr14:xfrm>
            <a:off x="5443200" y="28038834"/>
            <a:ext cx="159202" cy="132120"/>
          </xdr14:xfrm>
        </xdr:contentPart>
      </mc:Choice>
      <mc:Fallback xmlns="">
        <xdr:pic>
          <xdr:nvPicPr>
            <xdr:cNvPr id="947" name="Ink 946">
              <a:extLst>
                <a:ext uri="{FF2B5EF4-FFF2-40B4-BE49-F238E27FC236}">
                  <a16:creationId xmlns:a16="http://schemas.microsoft.com/office/drawing/2014/main" id="{59DE4A3F-137D-1202-41A9-A0E24811351A}"/>
                </a:ext>
              </a:extLst>
            </xdr:cNvPr>
            <xdr:cNvPicPr/>
          </xdr:nvPicPr>
          <xdr:blipFill>
            <a:blip xmlns:r="http://schemas.openxmlformats.org/officeDocument/2006/relationships" r:embed="rId266"/>
            <a:stretch>
              <a:fillRect/>
            </a:stretch>
          </xdr:blipFill>
          <xdr:spPr>
            <a:xfrm>
              <a:off x="5437063" y="28032731"/>
              <a:ext cx="171476" cy="144327"/>
            </a:xfrm>
            <a:prstGeom prst="rect">
              <a:avLst/>
            </a:prstGeom>
          </xdr:spPr>
        </xdr:pic>
      </mc:Fallback>
    </mc:AlternateContent>
    <xdr:clientData/>
  </xdr:twoCellAnchor>
  <xdr:twoCellAnchor editAs="oneCell">
    <xdr:from>
      <xdr:col>7</xdr:col>
      <xdr:colOff>56391</xdr:colOff>
      <xdr:row>155</xdr:row>
      <xdr:rowOff>48240</xdr:rowOff>
    </xdr:from>
    <xdr:to>
      <xdr:col>7</xdr:col>
      <xdr:colOff>303351</xdr:colOff>
      <xdr:row>156</xdr:row>
      <xdr:rowOff>151447</xdr:rowOff>
    </xdr:to>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948" name="Ink 947">
              <a:extLst>
                <a:ext uri="{FF2B5EF4-FFF2-40B4-BE49-F238E27FC236}">
                  <a16:creationId xmlns:a16="http://schemas.microsoft.com/office/drawing/2014/main" id="{A27E14F9-AB8E-FFCF-D876-569AFD0541D5}"/>
                </a:ext>
              </a:extLst>
            </xdr14:cNvPr>
            <xdr14:cNvContentPartPr/>
          </xdr14:nvContentPartPr>
          <xdr14:nvPr macro=""/>
          <xdr14:xfrm>
            <a:off x="4738680" y="28041714"/>
            <a:ext cx="246960" cy="283680"/>
          </xdr14:xfrm>
        </xdr:contentPart>
      </mc:Choice>
      <mc:Fallback xmlns="">
        <xdr:pic>
          <xdr:nvPicPr>
            <xdr:cNvPr id="948" name="Ink 947">
              <a:extLst>
                <a:ext uri="{FF2B5EF4-FFF2-40B4-BE49-F238E27FC236}">
                  <a16:creationId xmlns:a16="http://schemas.microsoft.com/office/drawing/2014/main" id="{A27E14F9-AB8E-FFCF-D876-569AFD0541D5}"/>
                </a:ext>
              </a:extLst>
            </xdr:cNvPr>
            <xdr:cNvPicPr/>
          </xdr:nvPicPr>
          <xdr:blipFill>
            <a:blip xmlns:r="http://schemas.openxmlformats.org/officeDocument/2006/relationships" r:embed="rId268"/>
            <a:stretch>
              <a:fillRect/>
            </a:stretch>
          </xdr:blipFill>
          <xdr:spPr>
            <a:xfrm>
              <a:off x="4732560" y="28035491"/>
              <a:ext cx="259200" cy="296125"/>
            </a:xfrm>
            <a:prstGeom prst="rect">
              <a:avLst/>
            </a:prstGeom>
          </xdr:spPr>
        </xdr:pic>
      </mc:Fallback>
    </mc:AlternateContent>
    <xdr:clientData/>
  </xdr:twoCellAnchor>
  <xdr:twoCellAnchor editAs="oneCell">
    <xdr:from>
      <xdr:col>9</xdr:col>
      <xdr:colOff>408196</xdr:colOff>
      <xdr:row>155</xdr:row>
      <xdr:rowOff>998</xdr:rowOff>
    </xdr:from>
    <xdr:to>
      <xdr:col>13</xdr:col>
      <xdr:colOff>200090</xdr:colOff>
      <xdr:row>159</xdr:row>
      <xdr:rowOff>67946</xdr:rowOff>
    </xdr:to>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994" name="Ink 993">
              <a:extLst>
                <a:ext uri="{FF2B5EF4-FFF2-40B4-BE49-F238E27FC236}">
                  <a16:creationId xmlns:a16="http://schemas.microsoft.com/office/drawing/2014/main" id="{D5AD2CFB-1224-0C66-0417-A7418638A2E8}"/>
                </a:ext>
              </a:extLst>
            </xdr14:cNvPr>
            <xdr14:cNvContentPartPr/>
          </xdr14:nvContentPartPr>
          <xdr14:nvPr macro=""/>
          <xdr14:xfrm>
            <a:off x="6383880" y="27994472"/>
            <a:ext cx="2378684" cy="788842"/>
          </xdr14:xfrm>
        </xdr:contentPart>
      </mc:Choice>
      <mc:Fallback xmlns="">
        <xdr:pic>
          <xdr:nvPicPr>
            <xdr:cNvPr id="994" name="Ink 993">
              <a:extLst>
                <a:ext uri="{FF2B5EF4-FFF2-40B4-BE49-F238E27FC236}">
                  <a16:creationId xmlns:a16="http://schemas.microsoft.com/office/drawing/2014/main" id="{D5AD2CFB-1224-0C66-0417-A7418638A2E8}"/>
                </a:ext>
              </a:extLst>
            </xdr:cNvPr>
            <xdr:cNvPicPr/>
          </xdr:nvPicPr>
          <xdr:blipFill>
            <a:blip xmlns:r="http://schemas.openxmlformats.org/officeDocument/2006/relationships" r:embed="rId270"/>
            <a:stretch>
              <a:fillRect/>
            </a:stretch>
          </xdr:blipFill>
          <xdr:spPr>
            <a:xfrm>
              <a:off x="6377748" y="27988315"/>
              <a:ext cx="2390947" cy="801156"/>
            </a:xfrm>
            <a:prstGeom prst="rect">
              <a:avLst/>
            </a:prstGeom>
          </xdr:spPr>
        </xdr:pic>
      </mc:Fallback>
    </mc:AlternateContent>
    <xdr:clientData/>
  </xdr:twoCellAnchor>
  <xdr:twoCellAnchor editAs="oneCell">
    <xdr:from>
      <xdr:col>8</xdr:col>
      <xdr:colOff>433533</xdr:colOff>
      <xdr:row>156</xdr:row>
      <xdr:rowOff>47685</xdr:rowOff>
    </xdr:from>
    <xdr:to>
      <xdr:col>9</xdr:col>
      <xdr:colOff>143236</xdr:colOff>
      <xdr:row>156</xdr:row>
      <xdr:rowOff>58567</xdr:rowOff>
    </xdr:to>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995" name="Ink 994">
              <a:extLst>
                <a:ext uri="{FF2B5EF4-FFF2-40B4-BE49-F238E27FC236}">
                  <a16:creationId xmlns:a16="http://schemas.microsoft.com/office/drawing/2014/main" id="{188E94A9-F498-8559-DECC-2FB664FC8E40}"/>
                </a:ext>
              </a:extLst>
            </xdr14:cNvPr>
            <xdr14:cNvContentPartPr/>
          </xdr14:nvContentPartPr>
          <xdr14:nvPr macro=""/>
          <xdr14:xfrm>
            <a:off x="5762520" y="28221632"/>
            <a:ext cx="356400" cy="6120"/>
          </xdr14:xfrm>
        </xdr:contentPart>
      </mc:Choice>
      <mc:Fallback xmlns="">
        <xdr:pic>
          <xdr:nvPicPr>
            <xdr:cNvPr id="995" name="Ink 994">
              <a:extLst>
                <a:ext uri="{FF2B5EF4-FFF2-40B4-BE49-F238E27FC236}">
                  <a16:creationId xmlns:a16="http://schemas.microsoft.com/office/drawing/2014/main" id="{188E94A9-F498-8559-DECC-2FB664FC8E40}"/>
                </a:ext>
              </a:extLst>
            </xdr:cNvPr>
            <xdr:cNvPicPr/>
          </xdr:nvPicPr>
          <xdr:blipFill>
            <a:blip xmlns:r="http://schemas.openxmlformats.org/officeDocument/2006/relationships" r:embed="rId272"/>
            <a:stretch>
              <a:fillRect/>
            </a:stretch>
          </xdr:blipFill>
          <xdr:spPr>
            <a:xfrm>
              <a:off x="5756400" y="28215512"/>
              <a:ext cx="368640" cy="18360"/>
            </a:xfrm>
            <a:prstGeom prst="rect">
              <a:avLst/>
            </a:prstGeom>
          </xdr:spPr>
        </xdr:pic>
      </mc:Fallback>
    </mc:AlternateContent>
    <xdr:clientData/>
  </xdr:twoCellAnchor>
  <xdr:twoCellAnchor editAs="oneCell">
    <xdr:from>
      <xdr:col>12</xdr:col>
      <xdr:colOff>296904</xdr:colOff>
      <xdr:row>159</xdr:row>
      <xdr:rowOff>106744</xdr:rowOff>
    </xdr:from>
    <xdr:to>
      <xdr:col>13</xdr:col>
      <xdr:colOff>8128</xdr:colOff>
      <xdr:row>159</xdr:row>
      <xdr:rowOff>144904</xdr:rowOff>
    </xdr:to>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996" name="Ink 995">
              <a:extLst>
                <a:ext uri="{FF2B5EF4-FFF2-40B4-BE49-F238E27FC236}">
                  <a16:creationId xmlns:a16="http://schemas.microsoft.com/office/drawing/2014/main" id="{7F7225E1-1FDA-904B-A1AF-5A90AB7A8763}"/>
                </a:ext>
              </a:extLst>
            </xdr14:cNvPr>
            <xdr14:cNvContentPartPr/>
          </xdr14:nvContentPartPr>
          <xdr14:nvPr macro=""/>
          <xdr14:xfrm>
            <a:off x="8212680" y="28822112"/>
            <a:ext cx="353160" cy="38160"/>
          </xdr14:xfrm>
        </xdr:contentPart>
      </mc:Choice>
      <mc:Fallback xmlns="">
        <xdr:pic>
          <xdr:nvPicPr>
            <xdr:cNvPr id="996" name="Ink 995">
              <a:extLst>
                <a:ext uri="{FF2B5EF4-FFF2-40B4-BE49-F238E27FC236}">
                  <a16:creationId xmlns:a16="http://schemas.microsoft.com/office/drawing/2014/main" id="{7F7225E1-1FDA-904B-A1AF-5A90AB7A8763}"/>
                </a:ext>
              </a:extLst>
            </xdr:cNvPr>
            <xdr:cNvPicPr/>
          </xdr:nvPicPr>
          <xdr:blipFill>
            <a:blip xmlns:r="http://schemas.openxmlformats.org/officeDocument/2006/relationships" r:embed="rId274"/>
            <a:stretch>
              <a:fillRect/>
            </a:stretch>
          </xdr:blipFill>
          <xdr:spPr>
            <a:xfrm>
              <a:off x="8206560" y="28815992"/>
              <a:ext cx="365400" cy="50400"/>
            </a:xfrm>
            <a:prstGeom prst="rect">
              <a:avLst/>
            </a:prstGeom>
          </xdr:spPr>
        </xdr:pic>
      </mc:Fallback>
    </mc:AlternateContent>
    <xdr:clientData/>
  </xdr:twoCellAnchor>
  <xdr:twoCellAnchor editAs="oneCell">
    <xdr:from>
      <xdr:col>6</xdr:col>
      <xdr:colOff>632168</xdr:colOff>
      <xdr:row>153</xdr:row>
      <xdr:rowOff>128666</xdr:rowOff>
    </xdr:from>
    <xdr:to>
      <xdr:col>13</xdr:col>
      <xdr:colOff>331768</xdr:colOff>
      <xdr:row>162</xdr:row>
      <xdr:rowOff>143843</xdr:rowOff>
    </xdr:to>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998" name="Ink 997">
              <a:extLst>
                <a:ext uri="{FF2B5EF4-FFF2-40B4-BE49-F238E27FC236}">
                  <a16:creationId xmlns:a16="http://schemas.microsoft.com/office/drawing/2014/main" id="{6F7C7A56-C338-8233-740A-81BC6FABEEAB}"/>
                </a:ext>
              </a:extLst>
            </xdr14:cNvPr>
            <xdr14:cNvContentPartPr/>
          </xdr14:nvContentPartPr>
          <xdr14:nvPr macro=""/>
          <xdr14:xfrm>
            <a:off x="4667760" y="27761192"/>
            <a:ext cx="4221720" cy="1639440"/>
          </xdr14:xfrm>
        </xdr:contentPart>
      </mc:Choice>
      <mc:Fallback xmlns="">
        <xdr:pic>
          <xdr:nvPicPr>
            <xdr:cNvPr id="998" name="Ink 997">
              <a:extLst>
                <a:ext uri="{FF2B5EF4-FFF2-40B4-BE49-F238E27FC236}">
                  <a16:creationId xmlns:a16="http://schemas.microsoft.com/office/drawing/2014/main" id="{6F7C7A56-C338-8233-740A-81BC6FABEEAB}"/>
                </a:ext>
              </a:extLst>
            </xdr:cNvPr>
            <xdr:cNvPicPr/>
          </xdr:nvPicPr>
          <xdr:blipFill>
            <a:blip xmlns:r="http://schemas.openxmlformats.org/officeDocument/2006/relationships" r:embed="rId276"/>
            <a:stretch>
              <a:fillRect/>
            </a:stretch>
          </xdr:blipFill>
          <xdr:spPr>
            <a:xfrm>
              <a:off x="4661640" y="27755072"/>
              <a:ext cx="4233960" cy="1651680"/>
            </a:xfrm>
            <a:prstGeom prst="rect">
              <a:avLst/>
            </a:prstGeom>
          </xdr:spPr>
        </xdr:pic>
      </mc:Fallback>
    </mc:AlternateContent>
    <xdr:clientData/>
  </xdr:twoCellAnchor>
  <xdr:twoCellAnchor editAs="oneCell">
    <xdr:from>
      <xdr:col>10</xdr:col>
      <xdr:colOff>362338</xdr:colOff>
      <xdr:row>156</xdr:row>
      <xdr:rowOff>68925</xdr:rowOff>
    </xdr:from>
    <xdr:to>
      <xdr:col>13</xdr:col>
      <xdr:colOff>256086</xdr:colOff>
      <xdr:row>161</xdr:row>
      <xdr:rowOff>46756</xdr:rowOff>
    </xdr:to>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1000" name="Ink 999">
              <a:extLst>
                <a:ext uri="{FF2B5EF4-FFF2-40B4-BE49-F238E27FC236}">
                  <a16:creationId xmlns:a16="http://schemas.microsoft.com/office/drawing/2014/main" id="{8075A6D2-AD28-A268-4B51-6E407B1B736A}"/>
                </a:ext>
              </a:extLst>
            </xdr14:cNvPr>
            <xdr14:cNvContentPartPr/>
          </xdr14:nvContentPartPr>
          <xdr14:nvPr macro=""/>
          <xdr14:xfrm>
            <a:off x="6984720" y="28242872"/>
            <a:ext cx="1833840" cy="880200"/>
          </xdr14:xfrm>
        </xdr:contentPart>
      </mc:Choice>
      <mc:Fallback xmlns="">
        <xdr:pic>
          <xdr:nvPicPr>
            <xdr:cNvPr id="1000" name="Ink 999">
              <a:extLst>
                <a:ext uri="{FF2B5EF4-FFF2-40B4-BE49-F238E27FC236}">
                  <a16:creationId xmlns:a16="http://schemas.microsoft.com/office/drawing/2014/main" id="{8075A6D2-AD28-A268-4B51-6E407B1B736A}"/>
                </a:ext>
              </a:extLst>
            </xdr:cNvPr>
            <xdr:cNvPicPr/>
          </xdr:nvPicPr>
          <xdr:blipFill>
            <a:blip xmlns:r="http://schemas.openxmlformats.org/officeDocument/2006/relationships" r:embed="rId278"/>
            <a:stretch>
              <a:fillRect/>
            </a:stretch>
          </xdr:blipFill>
          <xdr:spPr>
            <a:xfrm>
              <a:off x="6978600" y="28236752"/>
              <a:ext cx="1846080" cy="892440"/>
            </a:xfrm>
            <a:prstGeom prst="rect">
              <a:avLst/>
            </a:prstGeom>
          </xdr:spPr>
        </xdr:pic>
      </mc:Fallback>
    </mc:AlternateContent>
    <xdr:clientData/>
  </xdr:twoCellAnchor>
  <xdr:twoCellAnchor editAs="oneCell">
    <xdr:from>
      <xdr:col>8</xdr:col>
      <xdr:colOff>65973</xdr:colOff>
      <xdr:row>163</xdr:row>
      <xdr:rowOff>39689</xdr:rowOff>
    </xdr:from>
    <xdr:to>
      <xdr:col>9</xdr:col>
      <xdr:colOff>427440</xdr:colOff>
      <xdr:row>164</xdr:row>
      <xdr:rowOff>135417</xdr:rowOff>
    </xdr:to>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1007" name="Ink 1006">
              <a:extLst>
                <a:ext uri="{FF2B5EF4-FFF2-40B4-BE49-F238E27FC236}">
                  <a16:creationId xmlns:a16="http://schemas.microsoft.com/office/drawing/2014/main" id="{8778D8CD-C5F9-A729-7BF0-7EAA794C3B2B}"/>
                </a:ext>
              </a:extLst>
            </xdr14:cNvPr>
            <xdr14:cNvContentPartPr/>
          </xdr14:nvContentPartPr>
          <xdr14:nvPr macro=""/>
          <xdr14:xfrm>
            <a:off x="5394960" y="29476952"/>
            <a:ext cx="1003402" cy="276202"/>
          </xdr14:xfrm>
        </xdr:contentPart>
      </mc:Choice>
      <mc:Fallback xmlns="">
        <xdr:pic>
          <xdr:nvPicPr>
            <xdr:cNvPr id="1007" name="Ink 1006">
              <a:extLst>
                <a:ext uri="{FF2B5EF4-FFF2-40B4-BE49-F238E27FC236}">
                  <a16:creationId xmlns:a16="http://schemas.microsoft.com/office/drawing/2014/main" id="{8778D8CD-C5F9-A729-7BF0-7EAA794C3B2B}"/>
                </a:ext>
              </a:extLst>
            </xdr:cNvPr>
            <xdr:cNvPicPr/>
          </xdr:nvPicPr>
          <xdr:blipFill>
            <a:blip xmlns:r="http://schemas.openxmlformats.org/officeDocument/2006/relationships" r:embed="rId280"/>
            <a:stretch>
              <a:fillRect/>
            </a:stretch>
          </xdr:blipFill>
          <xdr:spPr>
            <a:xfrm>
              <a:off x="5388842" y="29470725"/>
              <a:ext cx="1015639" cy="288657"/>
            </a:xfrm>
            <a:prstGeom prst="rect">
              <a:avLst/>
            </a:prstGeom>
          </xdr:spPr>
        </xdr:pic>
      </mc:Fallback>
    </mc:AlternateContent>
    <xdr:clientData/>
  </xdr:twoCellAnchor>
  <xdr:twoCellAnchor editAs="oneCell">
    <xdr:from>
      <xdr:col>2</xdr:col>
      <xdr:colOff>1134060</xdr:colOff>
      <xdr:row>161</xdr:row>
      <xdr:rowOff>120556</xdr:rowOff>
    </xdr:from>
    <xdr:to>
      <xdr:col>3</xdr:col>
      <xdr:colOff>178980</xdr:colOff>
      <xdr:row>163</xdr:row>
      <xdr:rowOff>17091</xdr:rowOff>
    </xdr:to>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1011" name="Ink 1010">
              <a:extLst>
                <a:ext uri="{FF2B5EF4-FFF2-40B4-BE49-F238E27FC236}">
                  <a16:creationId xmlns:a16="http://schemas.microsoft.com/office/drawing/2014/main" id="{6878A174-0E6C-5EB0-A1C3-AFAED10F0D79}"/>
                </a:ext>
              </a:extLst>
            </xdr14:cNvPr>
            <xdr14:cNvContentPartPr/>
          </xdr14:nvContentPartPr>
          <xdr14:nvPr macro=""/>
          <xdr14:xfrm>
            <a:off x="2086560" y="29196872"/>
            <a:ext cx="187920" cy="252720"/>
          </xdr14:xfrm>
        </xdr:contentPart>
      </mc:Choice>
      <mc:Fallback xmlns="">
        <xdr:pic>
          <xdr:nvPicPr>
            <xdr:cNvPr id="1011" name="Ink 1010">
              <a:extLst>
                <a:ext uri="{FF2B5EF4-FFF2-40B4-BE49-F238E27FC236}">
                  <a16:creationId xmlns:a16="http://schemas.microsoft.com/office/drawing/2014/main" id="{6878A174-0E6C-5EB0-A1C3-AFAED10F0D79}"/>
                </a:ext>
              </a:extLst>
            </xdr:cNvPr>
            <xdr:cNvPicPr/>
          </xdr:nvPicPr>
          <xdr:blipFill>
            <a:blip xmlns:r="http://schemas.openxmlformats.org/officeDocument/2006/relationships" r:embed="rId282"/>
            <a:stretch>
              <a:fillRect/>
            </a:stretch>
          </xdr:blipFill>
          <xdr:spPr>
            <a:xfrm>
              <a:off x="2080440" y="29190752"/>
              <a:ext cx="200160" cy="264960"/>
            </a:xfrm>
            <a:prstGeom prst="rect">
              <a:avLst/>
            </a:prstGeom>
          </xdr:spPr>
        </xdr:pic>
      </mc:Fallback>
    </mc:AlternateContent>
    <xdr:clientData/>
  </xdr:twoCellAnchor>
  <xdr:twoCellAnchor editAs="oneCell">
    <xdr:from>
      <xdr:col>2</xdr:col>
      <xdr:colOff>484260</xdr:colOff>
      <xdr:row>161</xdr:row>
      <xdr:rowOff>123076</xdr:rowOff>
    </xdr:from>
    <xdr:to>
      <xdr:col>2</xdr:col>
      <xdr:colOff>963060</xdr:colOff>
      <xdr:row>163</xdr:row>
      <xdr:rowOff>29331</xdr:rowOff>
    </xdr:to>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1012" name="Ink 1011">
              <a:extLst>
                <a:ext uri="{FF2B5EF4-FFF2-40B4-BE49-F238E27FC236}">
                  <a16:creationId xmlns:a16="http://schemas.microsoft.com/office/drawing/2014/main" id="{0DC5DD08-4DDD-7462-B558-B958C4E3ED42}"/>
                </a:ext>
              </a:extLst>
            </xdr14:cNvPr>
            <xdr14:cNvContentPartPr/>
          </xdr14:nvContentPartPr>
          <xdr14:nvPr macro=""/>
          <xdr14:xfrm>
            <a:off x="1436760" y="29199392"/>
            <a:ext cx="478800" cy="267202"/>
          </xdr14:xfrm>
        </xdr:contentPart>
      </mc:Choice>
      <mc:Fallback xmlns="">
        <xdr:pic>
          <xdr:nvPicPr>
            <xdr:cNvPr id="1012" name="Ink 1011">
              <a:extLst>
                <a:ext uri="{FF2B5EF4-FFF2-40B4-BE49-F238E27FC236}">
                  <a16:creationId xmlns:a16="http://schemas.microsoft.com/office/drawing/2014/main" id="{0DC5DD08-4DDD-7462-B558-B958C4E3ED42}"/>
                </a:ext>
              </a:extLst>
            </xdr:cNvPr>
            <xdr:cNvPicPr/>
          </xdr:nvPicPr>
          <xdr:blipFill>
            <a:blip xmlns:r="http://schemas.openxmlformats.org/officeDocument/2006/relationships" r:embed="rId284"/>
            <a:stretch>
              <a:fillRect/>
            </a:stretch>
          </xdr:blipFill>
          <xdr:spPr>
            <a:xfrm>
              <a:off x="1430640" y="29193161"/>
              <a:ext cx="491040" cy="279664"/>
            </a:xfrm>
            <a:prstGeom prst="rect">
              <a:avLst/>
            </a:prstGeom>
          </xdr:spPr>
        </xdr:pic>
      </mc:Fallback>
    </mc:AlternateContent>
    <xdr:clientData/>
  </xdr:twoCellAnchor>
  <xdr:twoCellAnchor editAs="oneCell">
    <xdr:from>
      <xdr:col>6</xdr:col>
      <xdr:colOff>195514</xdr:colOff>
      <xdr:row>164</xdr:row>
      <xdr:rowOff>160421</xdr:rowOff>
    </xdr:from>
    <xdr:to>
      <xdr:col>13</xdr:col>
      <xdr:colOff>417506</xdr:colOff>
      <xdr:row>167</xdr:row>
      <xdr:rowOff>19106</xdr:rowOff>
    </xdr:to>
    <xdr:pic>
      <xdr:nvPicPr>
        <xdr:cNvPr id="1013" name="Picture 1012">
          <a:extLst>
            <a:ext uri="{FF2B5EF4-FFF2-40B4-BE49-F238E27FC236}">
              <a16:creationId xmlns:a16="http://schemas.microsoft.com/office/drawing/2014/main" id="{330E404E-4431-819D-A436-A547933595AE}"/>
            </a:ext>
          </a:extLst>
        </xdr:cNvPr>
        <xdr:cNvPicPr>
          <a:picLocks noChangeAspect="1"/>
        </xdr:cNvPicPr>
      </xdr:nvPicPr>
      <xdr:blipFill>
        <a:blip xmlns:r="http://schemas.openxmlformats.org/officeDocument/2006/relationships" r:embed="rId285"/>
        <a:stretch>
          <a:fillRect/>
        </a:stretch>
      </xdr:blipFill>
      <xdr:spPr>
        <a:xfrm>
          <a:off x="4231106" y="29778158"/>
          <a:ext cx="4744112" cy="400106"/>
        </a:xfrm>
        <a:prstGeom prst="rect">
          <a:avLst/>
        </a:prstGeom>
      </xdr:spPr>
    </xdr:pic>
    <xdr:clientData/>
  </xdr:twoCellAnchor>
  <xdr:twoCellAnchor editAs="oneCell">
    <xdr:from>
      <xdr:col>7</xdr:col>
      <xdr:colOff>28311</xdr:colOff>
      <xdr:row>166</xdr:row>
      <xdr:rowOff>148282</xdr:rowOff>
    </xdr:from>
    <xdr:to>
      <xdr:col>7</xdr:col>
      <xdr:colOff>447711</xdr:colOff>
      <xdr:row>167</xdr:row>
      <xdr:rowOff>17930</xdr:rowOff>
    </xdr:to>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1014" name="Ink 1013">
              <a:extLst>
                <a:ext uri="{FF2B5EF4-FFF2-40B4-BE49-F238E27FC236}">
                  <a16:creationId xmlns:a16="http://schemas.microsoft.com/office/drawing/2014/main" id="{989B6A4D-E78E-A618-1F4E-6693298C7BBD}"/>
                </a:ext>
              </a:extLst>
            </xdr14:cNvPr>
            <xdr14:cNvContentPartPr/>
          </xdr14:nvContentPartPr>
          <xdr14:nvPr macro=""/>
          <xdr14:xfrm>
            <a:off x="4710600" y="30126966"/>
            <a:ext cx="419400" cy="45360"/>
          </xdr14:xfrm>
        </xdr:contentPart>
      </mc:Choice>
      <mc:Fallback xmlns="">
        <xdr:pic>
          <xdr:nvPicPr>
            <xdr:cNvPr id="1014" name="Ink 1013">
              <a:extLst>
                <a:ext uri="{FF2B5EF4-FFF2-40B4-BE49-F238E27FC236}">
                  <a16:creationId xmlns:a16="http://schemas.microsoft.com/office/drawing/2014/main" id="{989B6A4D-E78E-A618-1F4E-6693298C7BBD}"/>
                </a:ext>
              </a:extLst>
            </xdr:cNvPr>
            <xdr:cNvPicPr/>
          </xdr:nvPicPr>
          <xdr:blipFill>
            <a:blip xmlns:r="http://schemas.openxmlformats.org/officeDocument/2006/relationships" r:embed="rId287"/>
            <a:stretch>
              <a:fillRect/>
            </a:stretch>
          </xdr:blipFill>
          <xdr:spPr>
            <a:xfrm>
              <a:off x="4704480" y="30120846"/>
              <a:ext cx="431640" cy="57600"/>
            </a:xfrm>
            <a:prstGeom prst="rect">
              <a:avLst/>
            </a:prstGeom>
          </xdr:spPr>
        </xdr:pic>
      </mc:Fallback>
    </mc:AlternateContent>
    <xdr:clientData/>
  </xdr:twoCellAnchor>
  <xdr:twoCellAnchor editAs="oneCell">
    <xdr:from>
      <xdr:col>7</xdr:col>
      <xdr:colOff>114351</xdr:colOff>
      <xdr:row>167</xdr:row>
      <xdr:rowOff>113690</xdr:rowOff>
    </xdr:from>
    <xdr:to>
      <xdr:col>7</xdr:col>
      <xdr:colOff>464713</xdr:colOff>
      <xdr:row>168</xdr:row>
      <xdr:rowOff>68576</xdr:rowOff>
    </xdr:to>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1019" name="Ink 1018">
              <a:extLst>
                <a:ext uri="{FF2B5EF4-FFF2-40B4-BE49-F238E27FC236}">
                  <a16:creationId xmlns:a16="http://schemas.microsoft.com/office/drawing/2014/main" id="{5B917680-2D8E-921D-B787-AF8394BEB53D}"/>
                </a:ext>
              </a:extLst>
            </xdr14:cNvPr>
            <xdr14:cNvContentPartPr/>
          </xdr14:nvContentPartPr>
          <xdr14:nvPr macro=""/>
          <xdr14:xfrm>
            <a:off x="4796640" y="30272848"/>
            <a:ext cx="350362" cy="135360"/>
          </xdr14:xfrm>
        </xdr:contentPart>
      </mc:Choice>
      <mc:Fallback xmlns="">
        <xdr:pic>
          <xdr:nvPicPr>
            <xdr:cNvPr id="1019" name="Ink 1018">
              <a:extLst>
                <a:ext uri="{FF2B5EF4-FFF2-40B4-BE49-F238E27FC236}">
                  <a16:creationId xmlns:a16="http://schemas.microsoft.com/office/drawing/2014/main" id="{5B917680-2D8E-921D-B787-AF8394BEB53D}"/>
                </a:ext>
              </a:extLst>
            </xdr:cNvPr>
            <xdr:cNvPicPr/>
          </xdr:nvPicPr>
          <xdr:blipFill>
            <a:blip xmlns:r="http://schemas.openxmlformats.org/officeDocument/2006/relationships" r:embed="rId289"/>
            <a:stretch>
              <a:fillRect/>
            </a:stretch>
          </xdr:blipFill>
          <xdr:spPr>
            <a:xfrm>
              <a:off x="4790436" y="30266728"/>
              <a:ext cx="362771" cy="147600"/>
            </a:xfrm>
            <a:prstGeom prst="rect">
              <a:avLst/>
            </a:prstGeom>
          </xdr:spPr>
        </xdr:pic>
      </mc:Fallback>
    </mc:AlternateContent>
    <xdr:clientData/>
  </xdr:twoCellAnchor>
  <xdr:twoCellAnchor editAs="oneCell">
    <xdr:from>
      <xdr:col>3</xdr:col>
      <xdr:colOff>133260</xdr:colOff>
      <xdr:row>168</xdr:row>
      <xdr:rowOff>2254</xdr:rowOff>
    </xdr:from>
    <xdr:to>
      <xdr:col>4</xdr:col>
      <xdr:colOff>277205</xdr:colOff>
      <xdr:row>169</xdr:row>
      <xdr:rowOff>7427</xdr:rowOff>
    </xdr:to>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1034" name="Ink 1033">
              <a:extLst>
                <a:ext uri="{FF2B5EF4-FFF2-40B4-BE49-F238E27FC236}">
                  <a16:creationId xmlns:a16="http://schemas.microsoft.com/office/drawing/2014/main" id="{527ECB72-A4A0-E6D6-F55A-BD6CA609B276}"/>
                </a:ext>
              </a:extLst>
            </xdr14:cNvPr>
            <xdr14:cNvContentPartPr/>
          </xdr14:nvContentPartPr>
          <xdr14:nvPr macro=""/>
          <xdr14:xfrm>
            <a:off x="2228760" y="30341886"/>
            <a:ext cx="790642" cy="176122"/>
          </xdr14:xfrm>
        </xdr:contentPart>
      </mc:Choice>
      <mc:Fallback xmlns="">
        <xdr:pic>
          <xdr:nvPicPr>
            <xdr:cNvPr id="1034" name="Ink 1033">
              <a:extLst>
                <a:ext uri="{FF2B5EF4-FFF2-40B4-BE49-F238E27FC236}">
                  <a16:creationId xmlns:a16="http://schemas.microsoft.com/office/drawing/2014/main" id="{527ECB72-A4A0-E6D6-F55A-BD6CA609B276}"/>
                </a:ext>
              </a:extLst>
            </xdr:cNvPr>
            <xdr:cNvPicPr/>
          </xdr:nvPicPr>
          <xdr:blipFill>
            <a:blip xmlns:r="http://schemas.openxmlformats.org/officeDocument/2006/relationships" r:embed="rId291"/>
            <a:stretch>
              <a:fillRect/>
            </a:stretch>
          </xdr:blipFill>
          <xdr:spPr>
            <a:xfrm>
              <a:off x="2222642" y="30335763"/>
              <a:ext cx="802878" cy="188368"/>
            </a:xfrm>
            <a:prstGeom prst="rect">
              <a:avLst/>
            </a:prstGeom>
          </xdr:spPr>
        </xdr:pic>
      </mc:Fallback>
    </mc:AlternateContent>
    <xdr:clientData/>
  </xdr:twoCellAnchor>
  <xdr:twoCellAnchor editAs="oneCell">
    <xdr:from>
      <xdr:col>4</xdr:col>
      <xdr:colOff>466205</xdr:colOff>
      <xdr:row>167</xdr:row>
      <xdr:rowOff>114770</xdr:rowOff>
    </xdr:from>
    <xdr:to>
      <xdr:col>6</xdr:col>
      <xdr:colOff>541170</xdr:colOff>
      <xdr:row>168</xdr:row>
      <xdr:rowOff>160818</xdr:rowOff>
    </xdr:to>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1035" name="Ink 1034">
              <a:extLst>
                <a:ext uri="{FF2B5EF4-FFF2-40B4-BE49-F238E27FC236}">
                  <a16:creationId xmlns:a16="http://schemas.microsoft.com/office/drawing/2014/main" id="{FDFDEB26-5036-79DD-59B1-ACEF9D736384}"/>
                </a:ext>
              </a:extLst>
            </xdr14:cNvPr>
            <xdr14:cNvContentPartPr/>
          </xdr14:nvContentPartPr>
          <xdr14:nvPr macro=""/>
          <xdr14:xfrm>
            <a:off x="3208402" y="30273928"/>
            <a:ext cx="1368360" cy="221760"/>
          </xdr14:xfrm>
        </xdr:contentPart>
      </mc:Choice>
      <mc:Fallback xmlns="">
        <xdr:pic>
          <xdr:nvPicPr>
            <xdr:cNvPr id="1035" name="Ink 1034">
              <a:extLst>
                <a:ext uri="{FF2B5EF4-FFF2-40B4-BE49-F238E27FC236}">
                  <a16:creationId xmlns:a16="http://schemas.microsoft.com/office/drawing/2014/main" id="{FDFDEB26-5036-79DD-59B1-ACEF9D736384}"/>
                </a:ext>
              </a:extLst>
            </xdr:cNvPr>
            <xdr:cNvPicPr/>
          </xdr:nvPicPr>
          <xdr:blipFill>
            <a:blip xmlns:r="http://schemas.openxmlformats.org/officeDocument/2006/relationships" r:embed="rId293"/>
            <a:stretch>
              <a:fillRect/>
            </a:stretch>
          </xdr:blipFill>
          <xdr:spPr>
            <a:xfrm>
              <a:off x="3202261" y="30267798"/>
              <a:ext cx="1380642" cy="234020"/>
            </a:xfrm>
            <a:prstGeom prst="rect">
              <a:avLst/>
            </a:prstGeom>
          </xdr:spPr>
        </xdr:pic>
      </mc:Fallback>
    </mc:AlternateContent>
    <xdr:clientData/>
  </xdr:twoCellAnchor>
  <xdr:twoCellAnchor editAs="oneCell">
    <xdr:from>
      <xdr:col>7</xdr:col>
      <xdr:colOff>85993</xdr:colOff>
      <xdr:row>168</xdr:row>
      <xdr:rowOff>170096</xdr:rowOff>
    </xdr:from>
    <xdr:to>
      <xdr:col>7</xdr:col>
      <xdr:colOff>420351</xdr:colOff>
      <xdr:row>169</xdr:row>
      <xdr:rowOff>160705</xdr:rowOff>
    </xdr:to>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1038" name="Ink 1037">
              <a:extLst>
                <a:ext uri="{FF2B5EF4-FFF2-40B4-BE49-F238E27FC236}">
                  <a16:creationId xmlns:a16="http://schemas.microsoft.com/office/drawing/2014/main" id="{794F0C1F-19A2-17EA-2C73-769A4A651103}"/>
                </a:ext>
              </a:extLst>
            </xdr14:cNvPr>
            <xdr14:cNvContentPartPr/>
          </xdr14:nvContentPartPr>
          <xdr14:nvPr macro=""/>
          <xdr14:xfrm>
            <a:off x="4768282" y="30509728"/>
            <a:ext cx="334358" cy="166320"/>
          </xdr14:xfrm>
        </xdr:contentPart>
      </mc:Choice>
      <mc:Fallback xmlns="">
        <xdr:pic>
          <xdr:nvPicPr>
            <xdr:cNvPr id="1038" name="Ink 1037">
              <a:extLst>
                <a:ext uri="{FF2B5EF4-FFF2-40B4-BE49-F238E27FC236}">
                  <a16:creationId xmlns:a16="http://schemas.microsoft.com/office/drawing/2014/main" id="{794F0C1F-19A2-17EA-2C73-769A4A651103}"/>
                </a:ext>
              </a:extLst>
            </xdr:cNvPr>
            <xdr:cNvPicPr/>
          </xdr:nvPicPr>
          <xdr:blipFill>
            <a:blip xmlns:r="http://schemas.openxmlformats.org/officeDocument/2006/relationships" r:embed="rId295"/>
            <a:stretch>
              <a:fillRect/>
            </a:stretch>
          </xdr:blipFill>
          <xdr:spPr>
            <a:xfrm>
              <a:off x="4762157" y="30503621"/>
              <a:ext cx="346608" cy="178534"/>
            </a:xfrm>
            <a:prstGeom prst="rect">
              <a:avLst/>
            </a:prstGeom>
          </xdr:spPr>
        </xdr:pic>
      </mc:Fallback>
    </mc:AlternateContent>
    <xdr:clientData/>
  </xdr:twoCellAnchor>
  <xdr:twoCellAnchor editAs="oneCell">
    <xdr:from>
      <xdr:col>6</xdr:col>
      <xdr:colOff>132930</xdr:colOff>
      <xdr:row>169</xdr:row>
      <xdr:rowOff>28863</xdr:rowOff>
    </xdr:from>
    <xdr:to>
      <xdr:col>6</xdr:col>
      <xdr:colOff>420488</xdr:colOff>
      <xdr:row>170</xdr:row>
      <xdr:rowOff>64667</xdr:rowOff>
    </xdr:to>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1042" name="Ink 1041">
              <a:extLst>
                <a:ext uri="{FF2B5EF4-FFF2-40B4-BE49-F238E27FC236}">
                  <a16:creationId xmlns:a16="http://schemas.microsoft.com/office/drawing/2014/main" id="{CF4BFA86-C47E-1445-9364-CE8206908354}"/>
                </a:ext>
              </a:extLst>
            </xdr14:cNvPr>
            <xdr14:cNvContentPartPr/>
          </xdr14:nvContentPartPr>
          <xdr14:nvPr macro=""/>
          <xdr14:xfrm>
            <a:off x="4168522" y="30548968"/>
            <a:ext cx="287558" cy="216278"/>
          </xdr14:xfrm>
        </xdr:contentPart>
      </mc:Choice>
      <mc:Fallback xmlns="">
        <xdr:pic>
          <xdr:nvPicPr>
            <xdr:cNvPr id="1042" name="Ink 1041">
              <a:extLst>
                <a:ext uri="{FF2B5EF4-FFF2-40B4-BE49-F238E27FC236}">
                  <a16:creationId xmlns:a16="http://schemas.microsoft.com/office/drawing/2014/main" id="{CF4BFA86-C47E-1445-9364-CE8206908354}"/>
                </a:ext>
              </a:extLst>
            </xdr:cNvPr>
            <xdr:cNvPicPr/>
          </xdr:nvPicPr>
          <xdr:blipFill>
            <a:blip xmlns:r="http://schemas.openxmlformats.org/officeDocument/2006/relationships" r:embed="rId297"/>
            <a:stretch>
              <a:fillRect/>
            </a:stretch>
          </xdr:blipFill>
          <xdr:spPr>
            <a:xfrm>
              <a:off x="4162404" y="30542850"/>
              <a:ext cx="299795" cy="228513"/>
            </a:xfrm>
            <a:prstGeom prst="rect">
              <a:avLst/>
            </a:prstGeom>
          </xdr:spPr>
        </xdr:pic>
      </mc:Fallback>
    </mc:AlternateContent>
    <xdr:clientData/>
  </xdr:twoCellAnchor>
  <xdr:twoCellAnchor editAs="oneCell">
    <xdr:from>
      <xdr:col>4</xdr:col>
      <xdr:colOff>420043</xdr:colOff>
      <xdr:row>169</xdr:row>
      <xdr:rowOff>84941</xdr:rowOff>
    </xdr:from>
    <xdr:to>
      <xdr:col>5</xdr:col>
      <xdr:colOff>274547</xdr:colOff>
      <xdr:row>170</xdr:row>
      <xdr:rowOff>97067</xdr:rowOff>
    </xdr:to>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1046" name="Ink 1045">
              <a:extLst>
                <a:ext uri="{FF2B5EF4-FFF2-40B4-BE49-F238E27FC236}">
                  <a16:creationId xmlns:a16="http://schemas.microsoft.com/office/drawing/2014/main" id="{BF11B915-605B-6B2D-1587-A2BF24A81506}"/>
                </a:ext>
              </a:extLst>
            </xdr14:cNvPr>
            <xdr14:cNvContentPartPr/>
          </xdr14:nvContentPartPr>
          <xdr14:nvPr macro=""/>
          <xdr14:xfrm>
            <a:off x="3162240" y="30605046"/>
            <a:ext cx="501202" cy="192600"/>
          </xdr14:xfrm>
        </xdr:contentPart>
      </mc:Choice>
      <mc:Fallback xmlns="">
        <xdr:pic>
          <xdr:nvPicPr>
            <xdr:cNvPr id="1046" name="Ink 1045">
              <a:extLst>
                <a:ext uri="{FF2B5EF4-FFF2-40B4-BE49-F238E27FC236}">
                  <a16:creationId xmlns:a16="http://schemas.microsoft.com/office/drawing/2014/main" id="{BF11B915-605B-6B2D-1587-A2BF24A81506}"/>
                </a:ext>
              </a:extLst>
            </xdr:cNvPr>
            <xdr:cNvPicPr/>
          </xdr:nvPicPr>
          <xdr:blipFill>
            <a:blip xmlns:r="http://schemas.openxmlformats.org/officeDocument/2006/relationships" r:embed="rId299"/>
            <a:stretch>
              <a:fillRect/>
            </a:stretch>
          </xdr:blipFill>
          <xdr:spPr>
            <a:xfrm>
              <a:off x="3156066" y="30598937"/>
              <a:ext cx="513550" cy="204817"/>
            </a:xfrm>
            <a:prstGeom prst="rect">
              <a:avLst/>
            </a:prstGeom>
          </xdr:spPr>
        </xdr:pic>
      </mc:Fallback>
    </mc:AlternateContent>
    <xdr:clientData/>
  </xdr:twoCellAnchor>
  <xdr:twoCellAnchor editAs="oneCell">
    <xdr:from>
      <xdr:col>11</xdr:col>
      <xdr:colOff>228363</xdr:colOff>
      <xdr:row>169</xdr:row>
      <xdr:rowOff>86741</xdr:rowOff>
    </xdr:from>
    <xdr:to>
      <xdr:col>12</xdr:col>
      <xdr:colOff>544584</xdr:colOff>
      <xdr:row>170</xdr:row>
      <xdr:rowOff>125949</xdr:rowOff>
    </xdr:to>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1068" name="Ink 1067">
              <a:extLst>
                <a:ext uri="{FF2B5EF4-FFF2-40B4-BE49-F238E27FC236}">
                  <a16:creationId xmlns:a16="http://schemas.microsoft.com/office/drawing/2014/main" id="{BED9C380-40E0-8B75-0E07-5978E5C6FC42}"/>
                </a:ext>
              </a:extLst>
            </xdr14:cNvPr>
            <xdr14:cNvContentPartPr/>
          </xdr14:nvContentPartPr>
          <xdr14:nvPr macro=""/>
          <xdr14:xfrm>
            <a:off x="7497442" y="30606846"/>
            <a:ext cx="962918" cy="214920"/>
          </xdr14:xfrm>
        </xdr:contentPart>
      </mc:Choice>
      <mc:Fallback xmlns="">
        <xdr:pic>
          <xdr:nvPicPr>
            <xdr:cNvPr id="1068" name="Ink 1067">
              <a:extLst>
                <a:ext uri="{FF2B5EF4-FFF2-40B4-BE49-F238E27FC236}">
                  <a16:creationId xmlns:a16="http://schemas.microsoft.com/office/drawing/2014/main" id="{BED9C380-40E0-8B75-0E07-5978E5C6FC42}"/>
                </a:ext>
              </a:extLst>
            </xdr:cNvPr>
            <xdr:cNvPicPr/>
          </xdr:nvPicPr>
          <xdr:blipFill>
            <a:blip xmlns:r="http://schemas.openxmlformats.org/officeDocument/2006/relationships" r:embed="rId301"/>
            <a:stretch>
              <a:fillRect/>
            </a:stretch>
          </xdr:blipFill>
          <xdr:spPr>
            <a:xfrm>
              <a:off x="7491325" y="30600726"/>
              <a:ext cx="975152" cy="227160"/>
            </a:xfrm>
            <a:prstGeom prst="rect">
              <a:avLst/>
            </a:prstGeom>
          </xdr:spPr>
        </xdr:pic>
      </mc:Fallback>
    </mc:AlternateContent>
    <xdr:clientData/>
  </xdr:twoCellAnchor>
  <xdr:twoCellAnchor editAs="oneCell">
    <xdr:from>
      <xdr:col>10</xdr:col>
      <xdr:colOff>55978</xdr:colOff>
      <xdr:row>169</xdr:row>
      <xdr:rowOff>56943</xdr:rowOff>
    </xdr:from>
    <xdr:to>
      <xdr:col>10</xdr:col>
      <xdr:colOff>646018</xdr:colOff>
      <xdr:row>170</xdr:row>
      <xdr:rowOff>45391</xdr:rowOff>
    </xdr:to>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1069" name="Ink 1068">
              <a:extLst>
                <a:ext uri="{FF2B5EF4-FFF2-40B4-BE49-F238E27FC236}">
                  <a16:creationId xmlns:a16="http://schemas.microsoft.com/office/drawing/2014/main" id="{F805AA70-A295-64FF-B6B0-1BE01B4FFB35}"/>
                </a:ext>
              </a:extLst>
            </xdr14:cNvPr>
            <xdr14:cNvContentPartPr/>
          </xdr14:nvContentPartPr>
          <xdr14:nvPr macro=""/>
          <xdr14:xfrm>
            <a:off x="6678360" y="30577048"/>
            <a:ext cx="590040" cy="164160"/>
          </xdr14:xfrm>
        </xdr:contentPart>
      </mc:Choice>
      <mc:Fallback xmlns="">
        <xdr:pic>
          <xdr:nvPicPr>
            <xdr:cNvPr id="1069" name="Ink 1068">
              <a:extLst>
                <a:ext uri="{FF2B5EF4-FFF2-40B4-BE49-F238E27FC236}">
                  <a16:creationId xmlns:a16="http://schemas.microsoft.com/office/drawing/2014/main" id="{F805AA70-A295-64FF-B6B0-1BE01B4FFB35}"/>
                </a:ext>
              </a:extLst>
            </xdr:cNvPr>
            <xdr:cNvPicPr/>
          </xdr:nvPicPr>
          <xdr:blipFill>
            <a:blip xmlns:r="http://schemas.openxmlformats.org/officeDocument/2006/relationships" r:embed="rId303"/>
            <a:stretch>
              <a:fillRect/>
            </a:stretch>
          </xdr:blipFill>
          <xdr:spPr>
            <a:xfrm>
              <a:off x="6672240" y="30570928"/>
              <a:ext cx="602280" cy="176400"/>
            </a:xfrm>
            <a:prstGeom prst="rect">
              <a:avLst/>
            </a:prstGeom>
          </xdr:spPr>
        </xdr:pic>
      </mc:Fallback>
    </mc:AlternateContent>
    <xdr:clientData/>
  </xdr:twoCellAnchor>
  <xdr:twoCellAnchor editAs="oneCell">
    <xdr:from>
      <xdr:col>8</xdr:col>
      <xdr:colOff>55975</xdr:colOff>
      <xdr:row>169</xdr:row>
      <xdr:rowOff>20223</xdr:rowOff>
    </xdr:from>
    <xdr:to>
      <xdr:col>9</xdr:col>
      <xdr:colOff>535080</xdr:colOff>
      <xdr:row>170</xdr:row>
      <xdr:rowOff>29109</xdr:rowOff>
    </xdr:to>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1070" name="Ink 1069">
              <a:extLst>
                <a:ext uri="{FF2B5EF4-FFF2-40B4-BE49-F238E27FC236}">
                  <a16:creationId xmlns:a16="http://schemas.microsoft.com/office/drawing/2014/main" id="{436BF4D9-BDDB-2E4E-55AA-F3FEB416D167}"/>
                </a:ext>
              </a:extLst>
            </xdr14:cNvPr>
            <xdr14:cNvContentPartPr/>
          </xdr14:nvContentPartPr>
          <xdr14:nvPr macro=""/>
          <xdr14:xfrm>
            <a:off x="5384962" y="30540328"/>
            <a:ext cx="1121040" cy="189360"/>
          </xdr14:xfrm>
        </xdr:contentPart>
      </mc:Choice>
      <mc:Fallback xmlns="">
        <xdr:pic>
          <xdr:nvPicPr>
            <xdr:cNvPr id="1070" name="Ink 1069">
              <a:extLst>
                <a:ext uri="{FF2B5EF4-FFF2-40B4-BE49-F238E27FC236}">
                  <a16:creationId xmlns:a16="http://schemas.microsoft.com/office/drawing/2014/main" id="{436BF4D9-BDDB-2E4E-55AA-F3FEB416D167}"/>
                </a:ext>
              </a:extLst>
            </xdr:cNvPr>
            <xdr:cNvPicPr/>
          </xdr:nvPicPr>
          <xdr:blipFill>
            <a:blip xmlns:r="http://schemas.openxmlformats.org/officeDocument/2006/relationships" r:embed="rId305"/>
            <a:stretch>
              <a:fillRect/>
            </a:stretch>
          </xdr:blipFill>
          <xdr:spPr>
            <a:xfrm>
              <a:off x="5378842" y="30534053"/>
              <a:ext cx="1133280" cy="201910"/>
            </a:xfrm>
            <a:prstGeom prst="rect">
              <a:avLst/>
            </a:prstGeom>
          </xdr:spPr>
        </xdr:pic>
      </mc:Fallback>
    </mc:AlternateContent>
    <xdr:clientData/>
  </xdr:twoCellAnchor>
  <xdr:twoCellAnchor editAs="oneCell">
    <xdr:from>
      <xdr:col>3</xdr:col>
      <xdr:colOff>140542</xdr:colOff>
      <xdr:row>177</xdr:row>
      <xdr:rowOff>56937</xdr:rowOff>
    </xdr:from>
    <xdr:to>
      <xdr:col>3</xdr:col>
      <xdr:colOff>610702</xdr:colOff>
      <xdr:row>178</xdr:row>
      <xdr:rowOff>132866</xdr:rowOff>
    </xdr:to>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1077" name="Ink 1076">
              <a:extLst>
                <a:ext uri="{FF2B5EF4-FFF2-40B4-BE49-F238E27FC236}">
                  <a16:creationId xmlns:a16="http://schemas.microsoft.com/office/drawing/2014/main" id="{B0688F79-9D82-1386-8627-2E20B77729E7}"/>
                </a:ext>
              </a:extLst>
            </xdr14:cNvPr>
            <xdr14:cNvContentPartPr/>
          </xdr14:nvContentPartPr>
          <xdr14:nvPr macro=""/>
          <xdr14:xfrm>
            <a:off x="2236042" y="32020832"/>
            <a:ext cx="470160" cy="256402"/>
          </xdr14:xfrm>
        </xdr:contentPart>
      </mc:Choice>
      <mc:Fallback xmlns="">
        <xdr:pic>
          <xdr:nvPicPr>
            <xdr:cNvPr id="1077" name="Ink 1076">
              <a:extLst>
                <a:ext uri="{FF2B5EF4-FFF2-40B4-BE49-F238E27FC236}">
                  <a16:creationId xmlns:a16="http://schemas.microsoft.com/office/drawing/2014/main" id="{B0688F79-9D82-1386-8627-2E20B77729E7}"/>
                </a:ext>
              </a:extLst>
            </xdr:cNvPr>
            <xdr:cNvPicPr/>
          </xdr:nvPicPr>
          <xdr:blipFill>
            <a:blip xmlns:r="http://schemas.openxmlformats.org/officeDocument/2006/relationships" r:embed="rId307"/>
            <a:stretch>
              <a:fillRect/>
            </a:stretch>
          </xdr:blipFill>
          <xdr:spPr>
            <a:xfrm>
              <a:off x="2229922" y="32014596"/>
              <a:ext cx="482400" cy="268874"/>
            </a:xfrm>
            <a:prstGeom prst="rect">
              <a:avLst/>
            </a:prstGeom>
          </xdr:spPr>
        </xdr:pic>
      </mc:Fallback>
    </mc:AlternateContent>
    <xdr:clientData/>
  </xdr:twoCellAnchor>
  <xdr:twoCellAnchor editAs="oneCell">
    <xdr:from>
      <xdr:col>4</xdr:col>
      <xdr:colOff>228245</xdr:colOff>
      <xdr:row>177</xdr:row>
      <xdr:rowOff>28137</xdr:rowOff>
    </xdr:from>
    <xdr:to>
      <xdr:col>5</xdr:col>
      <xdr:colOff>542387</xdr:colOff>
      <xdr:row>178</xdr:row>
      <xdr:rowOff>18026</xdr:rowOff>
    </xdr:to>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1087" name="Ink 1086">
              <a:extLst>
                <a:ext uri="{FF2B5EF4-FFF2-40B4-BE49-F238E27FC236}">
                  <a16:creationId xmlns:a16="http://schemas.microsoft.com/office/drawing/2014/main" id="{1B0F66B1-398A-C98B-1F3E-987626C4092E}"/>
                </a:ext>
              </a:extLst>
            </xdr14:cNvPr>
            <xdr14:cNvContentPartPr/>
          </xdr14:nvContentPartPr>
          <xdr14:nvPr macro=""/>
          <xdr14:xfrm>
            <a:off x="2970442" y="31992032"/>
            <a:ext cx="960840" cy="170362"/>
          </xdr14:xfrm>
        </xdr:contentPart>
      </mc:Choice>
      <mc:Fallback xmlns="">
        <xdr:pic>
          <xdr:nvPicPr>
            <xdr:cNvPr id="1087" name="Ink 1086">
              <a:extLst>
                <a:ext uri="{FF2B5EF4-FFF2-40B4-BE49-F238E27FC236}">
                  <a16:creationId xmlns:a16="http://schemas.microsoft.com/office/drawing/2014/main" id="{1B0F66B1-398A-C98B-1F3E-987626C4092E}"/>
                </a:ext>
              </a:extLst>
            </xdr:cNvPr>
            <xdr:cNvPicPr/>
          </xdr:nvPicPr>
          <xdr:blipFill>
            <a:blip xmlns:r="http://schemas.openxmlformats.org/officeDocument/2006/relationships" r:embed="rId309"/>
            <a:stretch>
              <a:fillRect/>
            </a:stretch>
          </xdr:blipFill>
          <xdr:spPr>
            <a:xfrm>
              <a:off x="2964322" y="31985736"/>
              <a:ext cx="973080" cy="182954"/>
            </a:xfrm>
            <a:prstGeom prst="rect">
              <a:avLst/>
            </a:prstGeom>
          </xdr:spPr>
        </xdr:pic>
      </mc:Fallback>
    </mc:AlternateContent>
    <xdr:clientData/>
  </xdr:twoCellAnchor>
  <xdr:twoCellAnchor editAs="oneCell">
    <xdr:from>
      <xdr:col>4</xdr:col>
      <xdr:colOff>245525</xdr:colOff>
      <xdr:row>180</xdr:row>
      <xdr:rowOff>66676</xdr:rowOff>
    </xdr:from>
    <xdr:to>
      <xdr:col>6</xdr:col>
      <xdr:colOff>109890</xdr:colOff>
      <xdr:row>181</xdr:row>
      <xdr:rowOff>124965</xdr:rowOff>
    </xdr:to>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1104" name="Ink 1103">
              <a:extLst>
                <a:ext uri="{FF2B5EF4-FFF2-40B4-BE49-F238E27FC236}">
                  <a16:creationId xmlns:a16="http://schemas.microsoft.com/office/drawing/2014/main" id="{33C52973-CA64-5044-E611-194AF08B2DFF}"/>
                </a:ext>
              </a:extLst>
            </xdr14:cNvPr>
            <xdr14:cNvContentPartPr/>
          </xdr14:nvContentPartPr>
          <xdr14:nvPr macro=""/>
          <xdr14:xfrm>
            <a:off x="2987722" y="32571992"/>
            <a:ext cx="1157760" cy="238762"/>
          </xdr14:xfrm>
        </xdr:contentPart>
      </mc:Choice>
      <mc:Fallback xmlns="">
        <xdr:pic>
          <xdr:nvPicPr>
            <xdr:cNvPr id="1104" name="Ink 1103">
              <a:extLst>
                <a:ext uri="{FF2B5EF4-FFF2-40B4-BE49-F238E27FC236}">
                  <a16:creationId xmlns:a16="http://schemas.microsoft.com/office/drawing/2014/main" id="{33C52973-CA64-5044-E611-194AF08B2DFF}"/>
                </a:ext>
              </a:extLst>
            </xdr:cNvPr>
            <xdr:cNvPicPr/>
          </xdr:nvPicPr>
          <xdr:blipFill>
            <a:blip xmlns:r="http://schemas.openxmlformats.org/officeDocument/2006/relationships" r:embed="rId311"/>
            <a:stretch>
              <a:fillRect/>
            </a:stretch>
          </xdr:blipFill>
          <xdr:spPr>
            <a:xfrm>
              <a:off x="2981600" y="32565747"/>
              <a:ext cx="1170004" cy="251251"/>
            </a:xfrm>
            <a:prstGeom prst="rect">
              <a:avLst/>
            </a:prstGeom>
          </xdr:spPr>
        </xdr:pic>
      </mc:Fallback>
    </mc:AlternateContent>
    <xdr:clientData/>
  </xdr:twoCellAnchor>
  <xdr:twoCellAnchor editAs="oneCell">
    <xdr:from>
      <xdr:col>4</xdr:col>
      <xdr:colOff>207283</xdr:colOff>
      <xdr:row>178</xdr:row>
      <xdr:rowOff>123424</xdr:rowOff>
    </xdr:from>
    <xdr:to>
      <xdr:col>6</xdr:col>
      <xdr:colOff>131408</xdr:colOff>
      <xdr:row>179</xdr:row>
      <xdr:rowOff>131312</xdr:rowOff>
    </xdr:to>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1105" name="Ink 1104">
              <a:extLst>
                <a:ext uri="{FF2B5EF4-FFF2-40B4-BE49-F238E27FC236}">
                  <a16:creationId xmlns:a16="http://schemas.microsoft.com/office/drawing/2014/main" id="{6398B68D-0212-85DB-0835-145DD335B87E}"/>
                </a:ext>
              </a:extLst>
            </xdr14:cNvPr>
            <xdr14:cNvContentPartPr/>
          </xdr14:nvContentPartPr>
          <xdr14:nvPr macro=""/>
          <xdr14:xfrm>
            <a:off x="2949480" y="32267792"/>
            <a:ext cx="1217520" cy="188362"/>
          </xdr14:xfrm>
        </xdr:contentPart>
      </mc:Choice>
      <mc:Fallback xmlns="">
        <xdr:pic>
          <xdr:nvPicPr>
            <xdr:cNvPr id="1105" name="Ink 1104">
              <a:extLst>
                <a:ext uri="{FF2B5EF4-FFF2-40B4-BE49-F238E27FC236}">
                  <a16:creationId xmlns:a16="http://schemas.microsoft.com/office/drawing/2014/main" id="{6398B68D-0212-85DB-0835-145DD335B87E}"/>
                </a:ext>
              </a:extLst>
            </xdr:cNvPr>
            <xdr:cNvPicPr/>
          </xdr:nvPicPr>
          <xdr:blipFill>
            <a:blip xmlns:r="http://schemas.openxmlformats.org/officeDocument/2006/relationships" r:embed="rId313"/>
            <a:stretch>
              <a:fillRect/>
            </a:stretch>
          </xdr:blipFill>
          <xdr:spPr>
            <a:xfrm>
              <a:off x="2943362" y="32261526"/>
              <a:ext cx="1229756" cy="200895"/>
            </a:xfrm>
            <a:prstGeom prst="rect">
              <a:avLst/>
            </a:prstGeom>
          </xdr:spPr>
        </xdr:pic>
      </mc:Fallback>
    </mc:AlternateContent>
    <xdr:clientData/>
  </xdr:twoCellAnchor>
  <xdr:twoCellAnchor editAs="oneCell">
    <xdr:from>
      <xdr:col>6</xdr:col>
      <xdr:colOff>459008</xdr:colOff>
      <xdr:row>176</xdr:row>
      <xdr:rowOff>159651</xdr:rowOff>
    </xdr:from>
    <xdr:to>
      <xdr:col>7</xdr:col>
      <xdr:colOff>105793</xdr:colOff>
      <xdr:row>178</xdr:row>
      <xdr:rowOff>93904</xdr:rowOff>
    </xdr:to>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1109" name="Ink 1108">
              <a:extLst>
                <a:ext uri="{FF2B5EF4-FFF2-40B4-BE49-F238E27FC236}">
                  <a16:creationId xmlns:a16="http://schemas.microsoft.com/office/drawing/2014/main" id="{B501D3C8-087B-BF5D-226A-B3A8B58AFCAD}"/>
                </a:ext>
              </a:extLst>
            </xdr14:cNvPr>
            <xdr14:cNvContentPartPr/>
          </xdr14:nvContentPartPr>
          <xdr14:nvPr macro=""/>
          <xdr14:xfrm>
            <a:off x="4494600" y="31943072"/>
            <a:ext cx="293482" cy="295200"/>
          </xdr14:xfrm>
        </xdr:contentPart>
      </mc:Choice>
      <mc:Fallback xmlns="">
        <xdr:pic>
          <xdr:nvPicPr>
            <xdr:cNvPr id="1109" name="Ink 1108">
              <a:extLst>
                <a:ext uri="{FF2B5EF4-FFF2-40B4-BE49-F238E27FC236}">
                  <a16:creationId xmlns:a16="http://schemas.microsoft.com/office/drawing/2014/main" id="{B501D3C8-087B-BF5D-226A-B3A8B58AFCAD}"/>
                </a:ext>
              </a:extLst>
            </xdr:cNvPr>
            <xdr:cNvPicPr/>
          </xdr:nvPicPr>
          <xdr:blipFill>
            <a:blip xmlns:r="http://schemas.openxmlformats.org/officeDocument/2006/relationships" r:embed="rId315"/>
            <a:stretch>
              <a:fillRect/>
            </a:stretch>
          </xdr:blipFill>
          <xdr:spPr>
            <a:xfrm>
              <a:off x="4488379" y="31936952"/>
              <a:ext cx="305924" cy="307440"/>
            </a:xfrm>
            <a:prstGeom prst="rect">
              <a:avLst/>
            </a:prstGeom>
          </xdr:spPr>
        </xdr:pic>
      </mc:Fallback>
    </mc:AlternateContent>
    <xdr:clientData/>
  </xdr:twoCellAnchor>
  <xdr:twoCellAnchor editAs="oneCell">
    <xdr:from>
      <xdr:col>8</xdr:col>
      <xdr:colOff>563215</xdr:colOff>
      <xdr:row>172</xdr:row>
      <xdr:rowOff>160188</xdr:rowOff>
    </xdr:from>
    <xdr:to>
      <xdr:col>9</xdr:col>
      <xdr:colOff>38918</xdr:colOff>
      <xdr:row>173</xdr:row>
      <xdr:rowOff>85554</xdr:rowOff>
    </xdr:to>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1120" name="Ink 1119">
              <a:extLst>
                <a:ext uri="{FF2B5EF4-FFF2-40B4-BE49-F238E27FC236}">
                  <a16:creationId xmlns:a16="http://schemas.microsoft.com/office/drawing/2014/main" id="{B24E8D0F-2522-3CB9-CA78-51CB07084D74}"/>
                </a:ext>
              </a:extLst>
            </xdr14:cNvPr>
            <xdr14:cNvContentPartPr/>
          </xdr14:nvContentPartPr>
          <xdr14:nvPr macro=""/>
          <xdr14:xfrm>
            <a:off x="5892202" y="31221714"/>
            <a:ext cx="122400" cy="105840"/>
          </xdr14:xfrm>
        </xdr:contentPart>
      </mc:Choice>
      <mc:Fallback xmlns="">
        <xdr:pic>
          <xdr:nvPicPr>
            <xdr:cNvPr id="1120" name="Ink 1119">
              <a:extLst>
                <a:ext uri="{FF2B5EF4-FFF2-40B4-BE49-F238E27FC236}">
                  <a16:creationId xmlns:a16="http://schemas.microsoft.com/office/drawing/2014/main" id="{B24E8D0F-2522-3CB9-CA78-51CB07084D74}"/>
                </a:ext>
              </a:extLst>
            </xdr:cNvPr>
            <xdr:cNvPicPr/>
          </xdr:nvPicPr>
          <xdr:blipFill>
            <a:blip xmlns:r="http://schemas.openxmlformats.org/officeDocument/2006/relationships" r:embed="rId317"/>
            <a:stretch>
              <a:fillRect/>
            </a:stretch>
          </xdr:blipFill>
          <xdr:spPr>
            <a:xfrm>
              <a:off x="5886064" y="31215311"/>
              <a:ext cx="134676" cy="118646"/>
            </a:xfrm>
            <a:prstGeom prst="rect">
              <a:avLst/>
            </a:prstGeom>
          </xdr:spPr>
        </xdr:pic>
      </mc:Fallback>
    </mc:AlternateContent>
    <xdr:clientData/>
  </xdr:twoCellAnchor>
  <xdr:twoCellAnchor editAs="oneCell">
    <xdr:from>
      <xdr:col>8</xdr:col>
      <xdr:colOff>514893</xdr:colOff>
      <xdr:row>173</xdr:row>
      <xdr:rowOff>92312</xdr:rowOff>
    </xdr:from>
    <xdr:to>
      <xdr:col>9</xdr:col>
      <xdr:colOff>100396</xdr:colOff>
      <xdr:row>173</xdr:row>
      <xdr:rowOff>102752</xdr:rowOff>
    </xdr:to>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1122" name="Ink 1121">
              <a:extLst>
                <a:ext uri="{FF2B5EF4-FFF2-40B4-BE49-F238E27FC236}">
                  <a16:creationId xmlns:a16="http://schemas.microsoft.com/office/drawing/2014/main" id="{19662301-DF72-BD51-F7CB-CE8E57AA4EEB}"/>
                </a:ext>
              </a:extLst>
            </xdr14:cNvPr>
            <xdr14:cNvContentPartPr/>
          </xdr14:nvContentPartPr>
          <xdr14:nvPr macro=""/>
          <xdr14:xfrm>
            <a:off x="5843880" y="31334312"/>
            <a:ext cx="232200" cy="10440"/>
          </xdr14:xfrm>
        </xdr:contentPart>
      </mc:Choice>
      <mc:Fallback xmlns="">
        <xdr:pic>
          <xdr:nvPicPr>
            <xdr:cNvPr id="1122" name="Ink 1121">
              <a:extLst>
                <a:ext uri="{FF2B5EF4-FFF2-40B4-BE49-F238E27FC236}">
                  <a16:creationId xmlns:a16="http://schemas.microsoft.com/office/drawing/2014/main" id="{19662301-DF72-BD51-F7CB-CE8E57AA4EEB}"/>
                </a:ext>
              </a:extLst>
            </xdr:cNvPr>
            <xdr:cNvPicPr/>
          </xdr:nvPicPr>
          <xdr:blipFill>
            <a:blip xmlns:r="http://schemas.openxmlformats.org/officeDocument/2006/relationships" r:embed="rId319"/>
            <a:stretch>
              <a:fillRect/>
            </a:stretch>
          </xdr:blipFill>
          <xdr:spPr>
            <a:xfrm>
              <a:off x="5837760" y="31328192"/>
              <a:ext cx="244440" cy="22680"/>
            </a:xfrm>
            <a:prstGeom prst="rect">
              <a:avLst/>
            </a:prstGeom>
          </xdr:spPr>
        </xdr:pic>
      </mc:Fallback>
    </mc:AlternateContent>
    <xdr:clientData/>
  </xdr:twoCellAnchor>
  <xdr:twoCellAnchor editAs="oneCell">
    <xdr:from>
      <xdr:col>6</xdr:col>
      <xdr:colOff>592208</xdr:colOff>
      <xdr:row>172</xdr:row>
      <xdr:rowOff>103226</xdr:rowOff>
    </xdr:from>
    <xdr:to>
      <xdr:col>8</xdr:col>
      <xdr:colOff>216895</xdr:colOff>
      <xdr:row>174</xdr:row>
      <xdr:rowOff>38</xdr:rowOff>
    </xdr:to>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1124" name="Ink 1123">
              <a:extLst>
                <a:ext uri="{FF2B5EF4-FFF2-40B4-BE49-F238E27FC236}">
                  <a16:creationId xmlns:a16="http://schemas.microsoft.com/office/drawing/2014/main" id="{2A7BC02A-E043-533E-CA95-8F4C3D8B2A37}"/>
                </a:ext>
              </a:extLst>
            </xdr14:cNvPr>
            <xdr14:cNvContentPartPr/>
          </xdr14:nvContentPartPr>
          <xdr14:nvPr macro=""/>
          <xdr14:xfrm>
            <a:off x="4627800" y="31164752"/>
            <a:ext cx="918082" cy="257760"/>
          </xdr14:xfrm>
        </xdr:contentPart>
      </mc:Choice>
      <mc:Fallback xmlns="">
        <xdr:pic>
          <xdr:nvPicPr>
            <xdr:cNvPr id="1124" name="Ink 1123">
              <a:extLst>
                <a:ext uri="{FF2B5EF4-FFF2-40B4-BE49-F238E27FC236}">
                  <a16:creationId xmlns:a16="http://schemas.microsoft.com/office/drawing/2014/main" id="{2A7BC02A-E043-533E-CA95-8F4C3D8B2A37}"/>
                </a:ext>
              </a:extLst>
            </xdr:cNvPr>
            <xdr:cNvPicPr/>
          </xdr:nvPicPr>
          <xdr:blipFill>
            <a:blip xmlns:r="http://schemas.openxmlformats.org/officeDocument/2006/relationships" r:embed="rId321"/>
            <a:stretch>
              <a:fillRect/>
            </a:stretch>
          </xdr:blipFill>
          <xdr:spPr>
            <a:xfrm>
              <a:off x="4621682" y="31158632"/>
              <a:ext cx="930318" cy="270000"/>
            </a:xfrm>
            <a:prstGeom prst="rect">
              <a:avLst/>
            </a:prstGeom>
          </xdr:spPr>
        </xdr:pic>
      </mc:Fallback>
    </mc:AlternateContent>
    <xdr:clientData/>
  </xdr:twoCellAnchor>
  <xdr:twoCellAnchor editAs="oneCell">
    <xdr:from>
      <xdr:col>8</xdr:col>
      <xdr:colOff>446935</xdr:colOff>
      <xdr:row>176</xdr:row>
      <xdr:rowOff>162171</xdr:rowOff>
    </xdr:from>
    <xdr:to>
      <xdr:col>11</xdr:col>
      <xdr:colOff>55481</xdr:colOff>
      <xdr:row>180</xdr:row>
      <xdr:rowOff>72518</xdr:rowOff>
    </xdr:to>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1160" name="Ink 1159">
              <a:extLst>
                <a:ext uri="{FF2B5EF4-FFF2-40B4-BE49-F238E27FC236}">
                  <a16:creationId xmlns:a16="http://schemas.microsoft.com/office/drawing/2014/main" id="{5D9D5F58-0F75-7B05-AF4D-01D0A0073A08}"/>
                </a:ext>
              </a:extLst>
            </xdr14:cNvPr>
            <xdr14:cNvContentPartPr/>
          </xdr14:nvContentPartPr>
          <xdr14:nvPr macro=""/>
          <xdr14:xfrm>
            <a:off x="5775922" y="31945592"/>
            <a:ext cx="1548638" cy="632242"/>
          </xdr14:xfrm>
        </xdr:contentPart>
      </mc:Choice>
      <mc:Fallback xmlns="">
        <xdr:pic>
          <xdr:nvPicPr>
            <xdr:cNvPr id="1160" name="Ink 1159">
              <a:extLst>
                <a:ext uri="{FF2B5EF4-FFF2-40B4-BE49-F238E27FC236}">
                  <a16:creationId xmlns:a16="http://schemas.microsoft.com/office/drawing/2014/main" id="{5D9D5F58-0F75-7B05-AF4D-01D0A0073A08}"/>
                </a:ext>
              </a:extLst>
            </xdr:cNvPr>
            <xdr:cNvPicPr/>
          </xdr:nvPicPr>
          <xdr:blipFill>
            <a:blip xmlns:r="http://schemas.openxmlformats.org/officeDocument/2006/relationships" r:embed="rId323"/>
            <a:stretch>
              <a:fillRect/>
            </a:stretch>
          </xdr:blipFill>
          <xdr:spPr>
            <a:xfrm>
              <a:off x="5769801" y="31939471"/>
              <a:ext cx="1560880" cy="644484"/>
            </a:xfrm>
            <a:prstGeom prst="rect">
              <a:avLst/>
            </a:prstGeom>
          </xdr:spPr>
        </xdr:pic>
      </mc:Fallback>
    </mc:AlternateContent>
    <xdr:clientData/>
  </xdr:twoCellAnchor>
  <xdr:twoCellAnchor editAs="oneCell">
    <xdr:from>
      <xdr:col>11</xdr:col>
      <xdr:colOff>130361</xdr:colOff>
      <xdr:row>178</xdr:row>
      <xdr:rowOff>86704</xdr:rowOff>
    </xdr:from>
    <xdr:to>
      <xdr:col>11</xdr:col>
      <xdr:colOff>327281</xdr:colOff>
      <xdr:row>178</xdr:row>
      <xdr:rowOff>115864</xdr:rowOff>
    </xdr:to>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1161" name="Ink 1160">
              <a:extLst>
                <a:ext uri="{FF2B5EF4-FFF2-40B4-BE49-F238E27FC236}">
                  <a16:creationId xmlns:a16="http://schemas.microsoft.com/office/drawing/2014/main" id="{04B3ADEE-FB8D-7399-3FD5-09110264AB36}"/>
                </a:ext>
              </a:extLst>
            </xdr14:cNvPr>
            <xdr14:cNvContentPartPr/>
          </xdr14:nvContentPartPr>
          <xdr14:nvPr macro=""/>
          <xdr14:xfrm>
            <a:off x="7399440" y="32231072"/>
            <a:ext cx="196920" cy="29160"/>
          </xdr14:xfrm>
        </xdr:contentPart>
      </mc:Choice>
      <mc:Fallback xmlns="">
        <xdr:pic>
          <xdr:nvPicPr>
            <xdr:cNvPr id="1161" name="Ink 1160">
              <a:extLst>
                <a:ext uri="{FF2B5EF4-FFF2-40B4-BE49-F238E27FC236}">
                  <a16:creationId xmlns:a16="http://schemas.microsoft.com/office/drawing/2014/main" id="{04B3ADEE-FB8D-7399-3FD5-09110264AB36}"/>
                </a:ext>
              </a:extLst>
            </xdr:cNvPr>
            <xdr:cNvPicPr/>
          </xdr:nvPicPr>
          <xdr:blipFill>
            <a:blip xmlns:r="http://schemas.openxmlformats.org/officeDocument/2006/relationships" r:embed="rId325"/>
            <a:stretch>
              <a:fillRect/>
            </a:stretch>
          </xdr:blipFill>
          <xdr:spPr>
            <a:xfrm>
              <a:off x="7393320" y="32224952"/>
              <a:ext cx="209160" cy="41400"/>
            </a:xfrm>
            <a:prstGeom prst="rect">
              <a:avLst/>
            </a:prstGeom>
          </xdr:spPr>
        </xdr:pic>
      </mc:Fallback>
    </mc:AlternateContent>
    <xdr:clientData/>
  </xdr:twoCellAnchor>
  <xdr:twoCellAnchor editAs="oneCell">
    <xdr:from>
      <xdr:col>9</xdr:col>
      <xdr:colOff>571276</xdr:colOff>
      <xdr:row>180</xdr:row>
      <xdr:rowOff>163238</xdr:rowOff>
    </xdr:from>
    <xdr:to>
      <xdr:col>12</xdr:col>
      <xdr:colOff>57504</xdr:colOff>
      <xdr:row>184</xdr:row>
      <xdr:rowOff>58301</xdr:rowOff>
    </xdr:to>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1165" name="Ink 1164">
              <a:extLst>
                <a:ext uri="{FF2B5EF4-FFF2-40B4-BE49-F238E27FC236}">
                  <a16:creationId xmlns:a16="http://schemas.microsoft.com/office/drawing/2014/main" id="{865BE6AB-30A7-E752-374E-C92A6DB7E769}"/>
                </a:ext>
              </a:extLst>
            </xdr14:cNvPr>
            <xdr14:cNvContentPartPr/>
          </xdr14:nvContentPartPr>
          <xdr14:nvPr macro=""/>
          <xdr14:xfrm>
            <a:off x="6546960" y="32668554"/>
            <a:ext cx="1426320" cy="616958"/>
          </xdr14:xfrm>
        </xdr:contentPart>
      </mc:Choice>
      <mc:Fallback xmlns="">
        <xdr:pic>
          <xdr:nvPicPr>
            <xdr:cNvPr id="1165" name="Ink 1164">
              <a:extLst>
                <a:ext uri="{FF2B5EF4-FFF2-40B4-BE49-F238E27FC236}">
                  <a16:creationId xmlns:a16="http://schemas.microsoft.com/office/drawing/2014/main" id="{865BE6AB-30A7-E752-374E-C92A6DB7E769}"/>
                </a:ext>
              </a:extLst>
            </xdr:cNvPr>
            <xdr:cNvPicPr/>
          </xdr:nvPicPr>
          <xdr:blipFill>
            <a:blip xmlns:r="http://schemas.openxmlformats.org/officeDocument/2006/relationships" r:embed="rId327"/>
            <a:stretch>
              <a:fillRect/>
            </a:stretch>
          </xdr:blipFill>
          <xdr:spPr>
            <a:xfrm>
              <a:off x="6540838" y="32662438"/>
              <a:ext cx="1438563" cy="629189"/>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115641</xdr:colOff>
      <xdr:row>2</xdr:row>
      <xdr:rowOff>36187</xdr:rowOff>
    </xdr:from>
    <xdr:to>
      <xdr:col>1</xdr:col>
      <xdr:colOff>807283</xdr:colOff>
      <xdr:row>3</xdr:row>
      <xdr:rowOff>8782</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6" name="Ink 5">
              <a:extLst>
                <a:ext uri="{FF2B5EF4-FFF2-40B4-BE49-F238E27FC236}">
                  <a16:creationId xmlns:a16="http://schemas.microsoft.com/office/drawing/2014/main" id="{F6516C66-A8E3-5ABF-CC0D-D56077220AF8}"/>
                </a:ext>
              </a:extLst>
            </xdr14:cNvPr>
            <xdr14:cNvContentPartPr/>
          </xdr14:nvContentPartPr>
          <xdr14:nvPr macro=""/>
          <xdr14:xfrm>
            <a:off x="761482" y="398602"/>
            <a:ext cx="686880" cy="149040"/>
          </xdr14:xfrm>
        </xdr:contentPart>
      </mc:Choice>
      <mc:Fallback xmlns="">
        <xdr:pic>
          <xdr:nvPicPr>
            <xdr:cNvPr id="6" name="Ink 5">
              <a:extLst>
                <a:ext uri="{FF2B5EF4-FFF2-40B4-BE49-F238E27FC236}">
                  <a16:creationId xmlns:a16="http://schemas.microsoft.com/office/drawing/2014/main" id="{F6516C66-A8E3-5ABF-CC0D-D56077220AF8}"/>
                </a:ext>
              </a:extLst>
            </xdr:cNvPr>
            <xdr:cNvPicPr/>
          </xdr:nvPicPr>
          <xdr:blipFill>
            <a:blip xmlns:r="http://schemas.openxmlformats.org/officeDocument/2006/relationships" r:embed="rId2"/>
            <a:stretch>
              <a:fillRect/>
            </a:stretch>
          </xdr:blipFill>
          <xdr:spPr>
            <a:xfrm>
              <a:off x="755362" y="392482"/>
              <a:ext cx="699120" cy="161280"/>
            </a:xfrm>
            <a:prstGeom prst="rect">
              <a:avLst/>
            </a:prstGeom>
          </xdr:spPr>
        </xdr:pic>
      </mc:Fallback>
    </mc:AlternateContent>
    <xdr:clientData/>
  </xdr:twoCellAnchor>
  <xdr:twoCellAnchor editAs="oneCell">
    <xdr:from>
      <xdr:col>2</xdr:col>
      <xdr:colOff>354237</xdr:colOff>
      <xdr:row>2</xdr:row>
      <xdr:rowOff>8745</xdr:rowOff>
    </xdr:from>
    <xdr:to>
      <xdr:col>5</xdr:col>
      <xdr:colOff>181282</xdr:colOff>
      <xdr:row>3</xdr:row>
      <xdr:rowOff>85298</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1" name="Ink 10">
              <a:extLst>
                <a:ext uri="{FF2B5EF4-FFF2-40B4-BE49-F238E27FC236}">
                  <a16:creationId xmlns:a16="http://schemas.microsoft.com/office/drawing/2014/main" id="{311B8F7A-AB1D-E6D5-E69C-E49048DA5ADC}"/>
                </a:ext>
              </a:extLst>
            </xdr14:cNvPr>
            <xdr14:cNvContentPartPr/>
          </xdr14:nvContentPartPr>
          <xdr14:nvPr macro=""/>
          <xdr14:xfrm>
            <a:off x="1645920" y="371160"/>
            <a:ext cx="1252080" cy="257760"/>
          </xdr14:xfrm>
        </xdr:contentPart>
      </mc:Choice>
      <mc:Fallback xmlns="">
        <xdr:pic>
          <xdr:nvPicPr>
            <xdr:cNvPr id="11" name="Ink 10">
              <a:extLst>
                <a:ext uri="{FF2B5EF4-FFF2-40B4-BE49-F238E27FC236}">
                  <a16:creationId xmlns:a16="http://schemas.microsoft.com/office/drawing/2014/main" id="{311B8F7A-AB1D-E6D5-E69C-E49048DA5ADC}"/>
                </a:ext>
              </a:extLst>
            </xdr:cNvPr>
            <xdr:cNvPicPr/>
          </xdr:nvPicPr>
          <xdr:blipFill>
            <a:blip xmlns:r="http://schemas.openxmlformats.org/officeDocument/2006/relationships" r:embed="rId4"/>
            <a:stretch>
              <a:fillRect/>
            </a:stretch>
          </xdr:blipFill>
          <xdr:spPr>
            <a:xfrm>
              <a:off x="1639876" y="364980"/>
              <a:ext cx="1264167" cy="270121"/>
            </a:xfrm>
            <a:prstGeom prst="rect">
              <a:avLst/>
            </a:prstGeom>
          </xdr:spPr>
        </xdr:pic>
      </mc:Fallback>
    </mc:AlternateContent>
    <xdr:clientData/>
  </xdr:twoCellAnchor>
  <xdr:twoCellAnchor editAs="oneCell">
    <xdr:from>
      <xdr:col>1</xdr:col>
      <xdr:colOff>171359</xdr:colOff>
      <xdr:row>3</xdr:row>
      <xdr:rowOff>172500</xdr:rowOff>
    </xdr:from>
    <xdr:to>
      <xdr:col>3</xdr:col>
      <xdr:colOff>342359</xdr:colOff>
      <xdr:row>5</xdr:row>
      <xdr:rowOff>94763</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32" name="Ink 31">
              <a:extLst>
                <a:ext uri="{FF2B5EF4-FFF2-40B4-BE49-F238E27FC236}">
                  <a16:creationId xmlns:a16="http://schemas.microsoft.com/office/drawing/2014/main" id="{3BEC27EA-1022-CF9A-FF85-6DCF41557A3F}"/>
                </a:ext>
              </a:extLst>
            </xdr14:cNvPr>
            <xdr14:cNvContentPartPr/>
          </xdr14:nvContentPartPr>
          <xdr14:nvPr macro=""/>
          <xdr14:xfrm>
            <a:off x="817200" y="716122"/>
            <a:ext cx="2110762" cy="284678"/>
          </xdr14:xfrm>
        </xdr:contentPart>
      </mc:Choice>
      <mc:Fallback xmlns="">
        <xdr:pic>
          <xdr:nvPicPr>
            <xdr:cNvPr id="32" name="Ink 31">
              <a:extLst>
                <a:ext uri="{FF2B5EF4-FFF2-40B4-BE49-F238E27FC236}">
                  <a16:creationId xmlns:a16="http://schemas.microsoft.com/office/drawing/2014/main" id="{3BEC27EA-1022-CF9A-FF85-6DCF41557A3F}"/>
                </a:ext>
              </a:extLst>
            </xdr:cNvPr>
            <xdr:cNvPicPr/>
          </xdr:nvPicPr>
          <xdr:blipFill>
            <a:blip xmlns:r="http://schemas.openxmlformats.org/officeDocument/2006/relationships" r:embed="rId6"/>
            <a:stretch>
              <a:fillRect/>
            </a:stretch>
          </xdr:blipFill>
          <xdr:spPr>
            <a:xfrm>
              <a:off x="811104" y="709894"/>
              <a:ext cx="2122955" cy="297135"/>
            </a:xfrm>
            <a:prstGeom prst="rect">
              <a:avLst/>
            </a:prstGeom>
          </xdr:spPr>
        </xdr:pic>
      </mc:Fallback>
    </mc:AlternateContent>
    <xdr:clientData/>
  </xdr:twoCellAnchor>
  <xdr:twoCellAnchor editAs="oneCell">
    <xdr:from>
      <xdr:col>4</xdr:col>
      <xdr:colOff>627196</xdr:colOff>
      <xdr:row>4</xdr:row>
      <xdr:rowOff>30533</xdr:rowOff>
    </xdr:from>
    <xdr:to>
      <xdr:col>7</xdr:col>
      <xdr:colOff>191861</xdr:colOff>
      <xdr:row>5</xdr:row>
      <xdr:rowOff>88005</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9" name="Ink 38">
              <a:extLst>
                <a:ext uri="{FF2B5EF4-FFF2-40B4-BE49-F238E27FC236}">
                  <a16:creationId xmlns:a16="http://schemas.microsoft.com/office/drawing/2014/main" id="{A56A5A8E-00AE-3272-0FBD-8B0C0F4F2DC0}"/>
                </a:ext>
              </a:extLst>
            </xdr14:cNvPr>
            <xdr14:cNvContentPartPr/>
          </xdr14:nvContentPartPr>
          <xdr14:nvPr macro=""/>
          <xdr14:xfrm>
            <a:off x="3210562" y="755362"/>
            <a:ext cx="1236158" cy="238680"/>
          </xdr14:xfrm>
        </xdr:contentPart>
      </mc:Choice>
      <mc:Fallback xmlns="">
        <xdr:pic>
          <xdr:nvPicPr>
            <xdr:cNvPr id="39" name="Ink 38">
              <a:extLst>
                <a:ext uri="{FF2B5EF4-FFF2-40B4-BE49-F238E27FC236}">
                  <a16:creationId xmlns:a16="http://schemas.microsoft.com/office/drawing/2014/main" id="{A56A5A8E-00AE-3272-0FBD-8B0C0F4F2DC0}"/>
                </a:ext>
              </a:extLst>
            </xdr:cNvPr>
            <xdr:cNvPicPr/>
          </xdr:nvPicPr>
          <xdr:blipFill>
            <a:blip xmlns:r="http://schemas.openxmlformats.org/officeDocument/2006/relationships" r:embed="rId8"/>
            <a:stretch>
              <a:fillRect/>
            </a:stretch>
          </xdr:blipFill>
          <xdr:spPr>
            <a:xfrm>
              <a:off x="3204442" y="749242"/>
              <a:ext cx="1248397" cy="250920"/>
            </a:xfrm>
            <a:prstGeom prst="rect">
              <a:avLst/>
            </a:prstGeom>
          </xdr:spPr>
        </xdr:pic>
      </mc:Fallback>
    </mc:AlternateContent>
    <xdr:clientData/>
  </xdr:twoCellAnchor>
  <xdr:twoCellAnchor editAs="oneCell">
    <xdr:from>
      <xdr:col>2</xdr:col>
      <xdr:colOff>359637</xdr:colOff>
      <xdr:row>6</xdr:row>
      <xdr:rowOff>11116</xdr:rowOff>
    </xdr:from>
    <xdr:to>
      <xdr:col>7</xdr:col>
      <xdr:colOff>457508</xdr:colOff>
      <xdr:row>7</xdr:row>
      <xdr:rowOff>64793</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55" name="Ink 54">
              <a:extLst>
                <a:ext uri="{FF2B5EF4-FFF2-40B4-BE49-F238E27FC236}">
                  <a16:creationId xmlns:a16="http://schemas.microsoft.com/office/drawing/2014/main" id="{664D7E08-128E-DE4D-E9C0-1FF5EB8C8C43}"/>
                </a:ext>
              </a:extLst>
            </xdr14:cNvPr>
            <xdr14:cNvContentPartPr/>
          </xdr14:nvContentPartPr>
          <xdr14:nvPr macro=""/>
          <xdr14:xfrm>
            <a:off x="1651320" y="1098360"/>
            <a:ext cx="2574082" cy="230122"/>
          </xdr14:xfrm>
        </xdr:contentPart>
      </mc:Choice>
      <mc:Fallback xmlns="">
        <xdr:pic>
          <xdr:nvPicPr>
            <xdr:cNvPr id="55" name="Ink 54">
              <a:extLst>
                <a:ext uri="{FF2B5EF4-FFF2-40B4-BE49-F238E27FC236}">
                  <a16:creationId xmlns:a16="http://schemas.microsoft.com/office/drawing/2014/main" id="{664D7E08-128E-DE4D-E9C0-1FF5EB8C8C43}"/>
                </a:ext>
              </a:extLst>
            </xdr:cNvPr>
            <xdr:cNvPicPr/>
          </xdr:nvPicPr>
          <xdr:blipFill>
            <a:blip xmlns:r="http://schemas.openxmlformats.org/officeDocument/2006/relationships" r:embed="rId10"/>
            <a:stretch>
              <a:fillRect/>
            </a:stretch>
          </xdr:blipFill>
          <xdr:spPr>
            <a:xfrm>
              <a:off x="1645200" y="1092238"/>
              <a:ext cx="2586322" cy="242366"/>
            </a:xfrm>
            <a:prstGeom prst="rect">
              <a:avLst/>
            </a:prstGeom>
          </xdr:spPr>
        </xdr:pic>
      </mc:Fallback>
    </mc:AlternateContent>
    <xdr:clientData/>
  </xdr:twoCellAnchor>
  <xdr:twoCellAnchor editAs="oneCell">
    <xdr:from>
      <xdr:col>1</xdr:col>
      <xdr:colOff>594719</xdr:colOff>
      <xdr:row>6</xdr:row>
      <xdr:rowOff>19396</xdr:rowOff>
    </xdr:from>
    <xdr:to>
      <xdr:col>1</xdr:col>
      <xdr:colOff>740961</xdr:colOff>
      <xdr:row>7</xdr:row>
      <xdr:rowOff>47709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56" name="Ink 55">
              <a:extLst>
                <a:ext uri="{FF2B5EF4-FFF2-40B4-BE49-F238E27FC236}">
                  <a16:creationId xmlns:a16="http://schemas.microsoft.com/office/drawing/2014/main" id="{9B0730C1-E55B-ED2C-44E5-C5C19D5039C9}"/>
                </a:ext>
              </a:extLst>
            </xdr14:cNvPr>
            <xdr14:cNvContentPartPr/>
          </xdr14:nvContentPartPr>
          <xdr14:nvPr macro=""/>
          <xdr14:xfrm>
            <a:off x="1240560" y="1106640"/>
            <a:ext cx="146242" cy="209520"/>
          </xdr14:xfrm>
        </xdr:contentPart>
      </mc:Choice>
      <mc:Fallback xmlns="">
        <xdr:pic>
          <xdr:nvPicPr>
            <xdr:cNvPr id="56" name="Ink 55">
              <a:extLst>
                <a:ext uri="{FF2B5EF4-FFF2-40B4-BE49-F238E27FC236}">
                  <a16:creationId xmlns:a16="http://schemas.microsoft.com/office/drawing/2014/main" id="{9B0730C1-E55B-ED2C-44E5-C5C19D5039C9}"/>
                </a:ext>
              </a:extLst>
            </xdr:cNvPr>
            <xdr:cNvPicPr/>
          </xdr:nvPicPr>
          <xdr:blipFill>
            <a:blip xmlns:r="http://schemas.openxmlformats.org/officeDocument/2006/relationships" r:embed="rId12"/>
            <a:stretch>
              <a:fillRect/>
            </a:stretch>
          </xdr:blipFill>
          <xdr:spPr>
            <a:xfrm>
              <a:off x="1234437" y="1100520"/>
              <a:ext cx="158489" cy="221760"/>
            </a:xfrm>
            <a:prstGeom prst="rect">
              <a:avLst/>
            </a:prstGeom>
          </xdr:spPr>
        </xdr:pic>
      </mc:Fallback>
    </mc:AlternateContent>
    <xdr:clientData/>
  </xdr:twoCellAnchor>
  <xdr:twoCellAnchor editAs="oneCell">
    <xdr:from>
      <xdr:col>1</xdr:col>
      <xdr:colOff>46521</xdr:colOff>
      <xdr:row>6</xdr:row>
      <xdr:rowOff>75916</xdr:rowOff>
    </xdr:from>
    <xdr:to>
      <xdr:col>1</xdr:col>
      <xdr:colOff>321561</xdr:colOff>
      <xdr:row>7</xdr:row>
      <xdr:rowOff>64711</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57" name="Ink 56">
              <a:extLst>
                <a:ext uri="{FF2B5EF4-FFF2-40B4-BE49-F238E27FC236}">
                  <a16:creationId xmlns:a16="http://schemas.microsoft.com/office/drawing/2014/main" id="{BE78BEE1-99A3-B934-151D-D9E0BBEDB057}"/>
                </a:ext>
              </a:extLst>
            </xdr14:cNvPr>
            <xdr14:cNvContentPartPr/>
          </xdr14:nvContentPartPr>
          <xdr14:nvPr macro=""/>
          <xdr14:xfrm>
            <a:off x="692362" y="1163160"/>
            <a:ext cx="270278" cy="170002"/>
          </xdr14:xfrm>
        </xdr:contentPart>
      </mc:Choice>
      <mc:Fallback xmlns="">
        <xdr:pic>
          <xdr:nvPicPr>
            <xdr:cNvPr id="57" name="Ink 56">
              <a:extLst>
                <a:ext uri="{FF2B5EF4-FFF2-40B4-BE49-F238E27FC236}">
                  <a16:creationId xmlns:a16="http://schemas.microsoft.com/office/drawing/2014/main" id="{BE78BEE1-99A3-B934-151D-D9E0BBEDB057}"/>
                </a:ext>
              </a:extLst>
            </xdr:cNvPr>
            <xdr:cNvPicPr/>
          </xdr:nvPicPr>
          <xdr:blipFill>
            <a:blip xmlns:r="http://schemas.openxmlformats.org/officeDocument/2006/relationships" r:embed="rId14"/>
            <a:stretch>
              <a:fillRect/>
            </a:stretch>
          </xdr:blipFill>
          <xdr:spPr>
            <a:xfrm>
              <a:off x="686252" y="1157037"/>
              <a:ext cx="282498" cy="182248"/>
            </a:xfrm>
            <a:prstGeom prst="rect">
              <a:avLst/>
            </a:prstGeom>
          </xdr:spPr>
        </xdr:pic>
      </mc:Fallback>
    </mc:AlternateContent>
    <xdr:clientData/>
  </xdr:twoCellAnchor>
  <xdr:twoCellAnchor editAs="oneCell">
    <xdr:from>
      <xdr:col>2</xdr:col>
      <xdr:colOff>468799</xdr:colOff>
      <xdr:row>7</xdr:row>
      <xdr:rowOff>154711</xdr:rowOff>
    </xdr:from>
    <xdr:to>
      <xdr:col>5</xdr:col>
      <xdr:colOff>361200</xdr:colOff>
      <xdr:row>9</xdr:row>
      <xdr:rowOff>134934</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4" name="Ink 73">
              <a:extLst>
                <a:ext uri="{FF2B5EF4-FFF2-40B4-BE49-F238E27FC236}">
                  <a16:creationId xmlns:a16="http://schemas.microsoft.com/office/drawing/2014/main" id="{7FA3696B-544C-8653-5AC3-0749749E07B0}"/>
                </a:ext>
              </a:extLst>
            </xdr14:cNvPr>
            <xdr14:cNvContentPartPr/>
          </xdr14:nvContentPartPr>
          <xdr14:nvPr macro=""/>
          <xdr14:xfrm>
            <a:off x="1760482" y="1423162"/>
            <a:ext cx="1326960" cy="342638"/>
          </xdr14:xfrm>
        </xdr:contentPart>
      </mc:Choice>
      <mc:Fallback xmlns="">
        <xdr:pic>
          <xdr:nvPicPr>
            <xdr:cNvPr id="74" name="Ink 73">
              <a:extLst>
                <a:ext uri="{FF2B5EF4-FFF2-40B4-BE49-F238E27FC236}">
                  <a16:creationId xmlns:a16="http://schemas.microsoft.com/office/drawing/2014/main" id="{7FA3696B-544C-8653-5AC3-0749749E07B0}"/>
                </a:ext>
              </a:extLst>
            </xdr:cNvPr>
            <xdr:cNvPicPr/>
          </xdr:nvPicPr>
          <xdr:blipFill>
            <a:blip xmlns:r="http://schemas.openxmlformats.org/officeDocument/2006/relationships" r:embed="rId16"/>
            <a:stretch>
              <a:fillRect/>
            </a:stretch>
          </xdr:blipFill>
          <xdr:spPr>
            <a:xfrm>
              <a:off x="1754342" y="1417043"/>
              <a:ext cx="1339240" cy="354875"/>
            </a:xfrm>
            <a:prstGeom prst="rect">
              <a:avLst/>
            </a:prstGeom>
          </xdr:spPr>
        </xdr:pic>
      </mc:Fallback>
    </mc:AlternateContent>
    <xdr:clientData/>
  </xdr:twoCellAnchor>
  <xdr:twoCellAnchor editAs="oneCell">
    <xdr:from>
      <xdr:col>1</xdr:col>
      <xdr:colOff>55439</xdr:colOff>
      <xdr:row>7</xdr:row>
      <xdr:rowOff>151111</xdr:rowOff>
    </xdr:from>
    <xdr:to>
      <xdr:col>1</xdr:col>
      <xdr:colOff>847243</xdr:colOff>
      <xdr:row>9</xdr:row>
      <xdr:rowOff>38536</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5" name="Ink 74">
              <a:extLst>
                <a:ext uri="{FF2B5EF4-FFF2-40B4-BE49-F238E27FC236}">
                  <a16:creationId xmlns:a16="http://schemas.microsoft.com/office/drawing/2014/main" id="{0C6EF441-E791-8E38-F2E3-4CEFAB31CE00}"/>
                </a:ext>
              </a:extLst>
            </xdr14:cNvPr>
            <xdr14:cNvContentPartPr/>
          </xdr14:nvContentPartPr>
          <xdr14:nvPr macro=""/>
          <xdr14:xfrm>
            <a:off x="701280" y="1419562"/>
            <a:ext cx="787042" cy="249840"/>
          </xdr14:xfrm>
        </xdr:contentPart>
      </mc:Choice>
      <mc:Fallback xmlns="">
        <xdr:pic>
          <xdr:nvPicPr>
            <xdr:cNvPr id="75" name="Ink 74">
              <a:extLst>
                <a:ext uri="{FF2B5EF4-FFF2-40B4-BE49-F238E27FC236}">
                  <a16:creationId xmlns:a16="http://schemas.microsoft.com/office/drawing/2014/main" id="{0C6EF441-E791-8E38-F2E3-4CEFAB31CE00}"/>
                </a:ext>
              </a:extLst>
            </xdr:cNvPr>
            <xdr:cNvPicPr/>
          </xdr:nvPicPr>
          <xdr:blipFill>
            <a:blip xmlns:r="http://schemas.openxmlformats.org/officeDocument/2006/relationships" r:embed="rId18"/>
            <a:stretch>
              <a:fillRect/>
            </a:stretch>
          </xdr:blipFill>
          <xdr:spPr>
            <a:xfrm>
              <a:off x="695162" y="1413442"/>
              <a:ext cx="799278" cy="262080"/>
            </a:xfrm>
            <a:prstGeom prst="rect">
              <a:avLst/>
            </a:prstGeom>
          </xdr:spPr>
        </xdr:pic>
      </mc:Fallback>
    </mc:AlternateContent>
    <xdr:clientData/>
  </xdr:twoCellAnchor>
  <xdr:twoCellAnchor editAs="oneCell">
    <xdr:from>
      <xdr:col>1</xdr:col>
      <xdr:colOff>381789</xdr:colOff>
      <xdr:row>10</xdr:row>
      <xdr:rowOff>154079</xdr:rowOff>
    </xdr:from>
    <xdr:to>
      <xdr:col>1</xdr:col>
      <xdr:colOff>394389</xdr:colOff>
      <xdr:row>11</xdr:row>
      <xdr:rowOff>93206</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6" name="Ink 75">
              <a:extLst>
                <a:ext uri="{FF2B5EF4-FFF2-40B4-BE49-F238E27FC236}">
                  <a16:creationId xmlns:a16="http://schemas.microsoft.com/office/drawing/2014/main" id="{A8D7CBBE-61DF-2467-958D-33B48351E2F0}"/>
                </a:ext>
              </a:extLst>
            </xdr14:cNvPr>
            <xdr14:cNvContentPartPr/>
          </xdr14:nvContentPartPr>
          <xdr14:nvPr macro=""/>
          <xdr14:xfrm>
            <a:off x="1030680" y="1940017"/>
            <a:ext cx="12600" cy="117720"/>
          </xdr14:xfrm>
        </xdr:contentPart>
      </mc:Choice>
      <mc:Fallback xmlns="">
        <xdr:pic>
          <xdr:nvPicPr>
            <xdr:cNvPr id="76" name="Ink 75">
              <a:extLst>
                <a:ext uri="{FF2B5EF4-FFF2-40B4-BE49-F238E27FC236}">
                  <a16:creationId xmlns:a16="http://schemas.microsoft.com/office/drawing/2014/main" id="{A8D7CBBE-61DF-2467-958D-33B48351E2F0}"/>
                </a:ext>
              </a:extLst>
            </xdr:cNvPr>
            <xdr:cNvPicPr/>
          </xdr:nvPicPr>
          <xdr:blipFill>
            <a:blip xmlns:r="http://schemas.openxmlformats.org/officeDocument/2006/relationships" r:embed="rId20"/>
            <a:stretch>
              <a:fillRect/>
            </a:stretch>
          </xdr:blipFill>
          <xdr:spPr>
            <a:xfrm>
              <a:off x="1024560" y="1933897"/>
              <a:ext cx="24840" cy="129960"/>
            </a:xfrm>
            <a:prstGeom prst="rect">
              <a:avLst/>
            </a:prstGeom>
          </xdr:spPr>
        </xdr:pic>
      </mc:Fallback>
    </mc:AlternateContent>
    <xdr:clientData/>
  </xdr:twoCellAnchor>
  <xdr:twoCellAnchor editAs="oneCell">
    <xdr:from>
      <xdr:col>2</xdr:col>
      <xdr:colOff>216499</xdr:colOff>
      <xdr:row>10</xdr:row>
      <xdr:rowOff>171359</xdr:rowOff>
    </xdr:from>
    <xdr:to>
      <xdr:col>2</xdr:col>
      <xdr:colOff>336019</xdr:colOff>
      <xdr:row>11</xdr:row>
      <xdr:rowOff>108686</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77" name="Ink 76">
              <a:extLst>
                <a:ext uri="{FF2B5EF4-FFF2-40B4-BE49-F238E27FC236}">
                  <a16:creationId xmlns:a16="http://schemas.microsoft.com/office/drawing/2014/main" id="{F746D198-4B01-8F1C-3E31-13563AFCC59E}"/>
                </a:ext>
              </a:extLst>
            </xdr14:cNvPr>
            <xdr14:cNvContentPartPr/>
          </xdr14:nvContentPartPr>
          <xdr14:nvPr macro=""/>
          <xdr14:xfrm>
            <a:off x="2276280" y="1957297"/>
            <a:ext cx="119520" cy="115920"/>
          </xdr14:xfrm>
        </xdr:contentPart>
      </mc:Choice>
      <mc:Fallback xmlns="">
        <xdr:pic>
          <xdr:nvPicPr>
            <xdr:cNvPr id="77" name="Ink 76">
              <a:extLst>
                <a:ext uri="{FF2B5EF4-FFF2-40B4-BE49-F238E27FC236}">
                  <a16:creationId xmlns:a16="http://schemas.microsoft.com/office/drawing/2014/main" id="{F746D198-4B01-8F1C-3E31-13563AFCC59E}"/>
                </a:ext>
              </a:extLst>
            </xdr:cNvPr>
            <xdr:cNvPicPr/>
          </xdr:nvPicPr>
          <xdr:blipFill>
            <a:blip xmlns:r="http://schemas.openxmlformats.org/officeDocument/2006/relationships" r:embed="rId22"/>
            <a:stretch>
              <a:fillRect/>
            </a:stretch>
          </xdr:blipFill>
          <xdr:spPr>
            <a:xfrm>
              <a:off x="2270160" y="1951177"/>
              <a:ext cx="131760" cy="128160"/>
            </a:xfrm>
            <a:prstGeom prst="rect">
              <a:avLst/>
            </a:prstGeom>
          </xdr:spPr>
        </xdr:pic>
      </mc:Fallback>
    </mc:AlternateContent>
    <xdr:clientData/>
  </xdr:twoCellAnchor>
  <xdr:twoCellAnchor editAs="oneCell">
    <xdr:from>
      <xdr:col>3</xdr:col>
      <xdr:colOff>91284</xdr:colOff>
      <xdr:row>11</xdr:row>
      <xdr:rowOff>16166</xdr:rowOff>
    </xdr:from>
    <xdr:to>
      <xdr:col>3</xdr:col>
      <xdr:colOff>200004</xdr:colOff>
      <xdr:row>11</xdr:row>
      <xdr:rowOff>123086</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78" name="Ink 77">
              <a:extLst>
                <a:ext uri="{FF2B5EF4-FFF2-40B4-BE49-F238E27FC236}">
                  <a16:creationId xmlns:a16="http://schemas.microsoft.com/office/drawing/2014/main" id="{CBFE8086-5197-AFC2-D7E4-F6FEB3AA5075}"/>
                </a:ext>
              </a:extLst>
            </xdr14:cNvPr>
            <xdr14:cNvContentPartPr/>
          </xdr14:nvContentPartPr>
          <xdr14:nvPr macro=""/>
          <xdr14:xfrm>
            <a:off x="2692800" y="1980697"/>
            <a:ext cx="108720" cy="106920"/>
          </xdr14:xfrm>
        </xdr:contentPart>
      </mc:Choice>
      <mc:Fallback xmlns="">
        <xdr:pic>
          <xdr:nvPicPr>
            <xdr:cNvPr id="78" name="Ink 77">
              <a:extLst>
                <a:ext uri="{FF2B5EF4-FFF2-40B4-BE49-F238E27FC236}">
                  <a16:creationId xmlns:a16="http://schemas.microsoft.com/office/drawing/2014/main" id="{CBFE8086-5197-AFC2-D7E4-F6FEB3AA5075}"/>
                </a:ext>
              </a:extLst>
            </xdr:cNvPr>
            <xdr:cNvPicPr/>
          </xdr:nvPicPr>
          <xdr:blipFill>
            <a:blip xmlns:r="http://schemas.openxmlformats.org/officeDocument/2006/relationships" r:embed="rId24"/>
            <a:stretch>
              <a:fillRect/>
            </a:stretch>
          </xdr:blipFill>
          <xdr:spPr>
            <a:xfrm>
              <a:off x="2686680" y="1974577"/>
              <a:ext cx="120960" cy="119160"/>
            </a:xfrm>
            <a:prstGeom prst="rect">
              <a:avLst/>
            </a:prstGeom>
          </xdr:spPr>
        </xdr:pic>
      </mc:Fallback>
    </mc:AlternateContent>
    <xdr:clientData/>
  </xdr:twoCellAnchor>
  <xdr:twoCellAnchor editAs="oneCell">
    <xdr:from>
      <xdr:col>4</xdr:col>
      <xdr:colOff>178003</xdr:colOff>
      <xdr:row>11</xdr:row>
      <xdr:rowOff>11486</xdr:rowOff>
    </xdr:from>
    <xdr:to>
      <xdr:col>4</xdr:col>
      <xdr:colOff>231643</xdr:colOff>
      <xdr:row>11</xdr:row>
      <xdr:rowOff>130286</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79" name="Ink 78">
              <a:extLst>
                <a:ext uri="{FF2B5EF4-FFF2-40B4-BE49-F238E27FC236}">
                  <a16:creationId xmlns:a16="http://schemas.microsoft.com/office/drawing/2014/main" id="{99B42ED9-BDC9-0E16-2BA9-CBBEDA2185E0}"/>
                </a:ext>
              </a:extLst>
            </xdr14:cNvPr>
            <xdr14:cNvContentPartPr/>
          </xdr14:nvContentPartPr>
          <xdr14:nvPr macro=""/>
          <xdr14:xfrm>
            <a:off x="3124800" y="1976017"/>
            <a:ext cx="53640" cy="118800"/>
          </xdr14:xfrm>
        </xdr:contentPart>
      </mc:Choice>
      <mc:Fallback xmlns="">
        <xdr:pic>
          <xdr:nvPicPr>
            <xdr:cNvPr id="79" name="Ink 78">
              <a:extLst>
                <a:ext uri="{FF2B5EF4-FFF2-40B4-BE49-F238E27FC236}">
                  <a16:creationId xmlns:a16="http://schemas.microsoft.com/office/drawing/2014/main" id="{99B42ED9-BDC9-0E16-2BA9-CBBEDA2185E0}"/>
                </a:ext>
              </a:extLst>
            </xdr:cNvPr>
            <xdr:cNvPicPr/>
          </xdr:nvPicPr>
          <xdr:blipFill>
            <a:blip xmlns:r="http://schemas.openxmlformats.org/officeDocument/2006/relationships" r:embed="rId26"/>
            <a:stretch>
              <a:fillRect/>
            </a:stretch>
          </xdr:blipFill>
          <xdr:spPr>
            <a:xfrm>
              <a:off x="3118680" y="1969897"/>
              <a:ext cx="65880" cy="131040"/>
            </a:xfrm>
            <a:prstGeom prst="rect">
              <a:avLst/>
            </a:prstGeom>
          </xdr:spPr>
        </xdr:pic>
      </mc:Fallback>
    </mc:AlternateContent>
    <xdr:clientData/>
  </xdr:twoCellAnchor>
  <xdr:twoCellAnchor editAs="oneCell">
    <xdr:from>
      <xdr:col>5</xdr:col>
      <xdr:colOff>189922</xdr:colOff>
      <xdr:row>11</xdr:row>
      <xdr:rowOff>7608</xdr:rowOff>
    </xdr:from>
    <xdr:to>
      <xdr:col>5</xdr:col>
      <xdr:colOff>356684</xdr:colOff>
      <xdr:row>11</xdr:row>
      <xdr:rowOff>144326</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82" name="Ink 81">
              <a:extLst>
                <a:ext uri="{FF2B5EF4-FFF2-40B4-BE49-F238E27FC236}">
                  <a16:creationId xmlns:a16="http://schemas.microsoft.com/office/drawing/2014/main" id="{24B3B39B-0C11-021C-61BF-18FBBF0CEB6C}"/>
                </a:ext>
              </a:extLst>
            </xdr14:cNvPr>
            <xdr14:cNvContentPartPr/>
          </xdr14:nvContentPartPr>
          <xdr14:nvPr macro=""/>
          <xdr14:xfrm>
            <a:off x="3690360" y="1972139"/>
            <a:ext cx="166762" cy="136718"/>
          </xdr14:xfrm>
        </xdr:contentPart>
      </mc:Choice>
      <mc:Fallback xmlns="">
        <xdr:pic>
          <xdr:nvPicPr>
            <xdr:cNvPr id="82" name="Ink 81">
              <a:extLst>
                <a:ext uri="{FF2B5EF4-FFF2-40B4-BE49-F238E27FC236}">
                  <a16:creationId xmlns:a16="http://schemas.microsoft.com/office/drawing/2014/main" id="{24B3B39B-0C11-021C-61BF-18FBBF0CEB6C}"/>
                </a:ext>
              </a:extLst>
            </xdr:cNvPr>
            <xdr:cNvPicPr/>
          </xdr:nvPicPr>
          <xdr:blipFill>
            <a:blip xmlns:r="http://schemas.openxmlformats.org/officeDocument/2006/relationships" r:embed="rId28"/>
            <a:stretch>
              <a:fillRect/>
            </a:stretch>
          </xdr:blipFill>
          <xdr:spPr>
            <a:xfrm>
              <a:off x="3684224" y="1966039"/>
              <a:ext cx="179035" cy="148919"/>
            </a:xfrm>
            <a:prstGeom prst="rect">
              <a:avLst/>
            </a:prstGeom>
          </xdr:spPr>
        </xdr:pic>
      </mc:Fallback>
    </mc:AlternateContent>
    <xdr:clientData/>
  </xdr:twoCellAnchor>
  <xdr:twoCellAnchor editAs="oneCell">
    <xdr:from>
      <xdr:col>6</xdr:col>
      <xdr:colOff>157879</xdr:colOff>
      <xdr:row>11</xdr:row>
      <xdr:rowOff>39926</xdr:rowOff>
    </xdr:from>
    <xdr:to>
      <xdr:col>6</xdr:col>
      <xdr:colOff>223039</xdr:colOff>
      <xdr:row>11</xdr:row>
      <xdr:rowOff>136406</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83" name="Ink 82">
              <a:extLst>
                <a:ext uri="{FF2B5EF4-FFF2-40B4-BE49-F238E27FC236}">
                  <a16:creationId xmlns:a16="http://schemas.microsoft.com/office/drawing/2014/main" id="{E553236B-1CFD-3941-B329-0343A98A161E}"/>
                </a:ext>
              </a:extLst>
            </xdr14:cNvPr>
            <xdr14:cNvContentPartPr/>
          </xdr14:nvContentPartPr>
          <xdr14:nvPr macro=""/>
          <xdr14:xfrm>
            <a:off x="4313160" y="2004457"/>
            <a:ext cx="65160" cy="96480"/>
          </xdr14:xfrm>
        </xdr:contentPart>
      </mc:Choice>
      <mc:Fallback xmlns="">
        <xdr:pic>
          <xdr:nvPicPr>
            <xdr:cNvPr id="83" name="Ink 82">
              <a:extLst>
                <a:ext uri="{FF2B5EF4-FFF2-40B4-BE49-F238E27FC236}">
                  <a16:creationId xmlns:a16="http://schemas.microsoft.com/office/drawing/2014/main" id="{E553236B-1CFD-3941-B329-0343A98A161E}"/>
                </a:ext>
              </a:extLst>
            </xdr:cNvPr>
            <xdr:cNvPicPr/>
          </xdr:nvPicPr>
          <xdr:blipFill>
            <a:blip xmlns:r="http://schemas.openxmlformats.org/officeDocument/2006/relationships" r:embed="rId30"/>
            <a:stretch>
              <a:fillRect/>
            </a:stretch>
          </xdr:blipFill>
          <xdr:spPr>
            <a:xfrm>
              <a:off x="4307040" y="1998337"/>
              <a:ext cx="77400" cy="108720"/>
            </a:xfrm>
            <a:prstGeom prst="rect">
              <a:avLst/>
            </a:prstGeom>
          </xdr:spPr>
        </xdr:pic>
      </mc:Fallback>
    </mc:AlternateContent>
    <xdr:clientData/>
  </xdr:twoCellAnchor>
  <xdr:twoCellAnchor editAs="oneCell">
    <xdr:from>
      <xdr:col>7</xdr:col>
      <xdr:colOff>166732</xdr:colOff>
      <xdr:row>11</xdr:row>
      <xdr:rowOff>14006</xdr:rowOff>
    </xdr:from>
    <xdr:to>
      <xdr:col>7</xdr:col>
      <xdr:colOff>267172</xdr:colOff>
      <xdr:row>11</xdr:row>
      <xdr:rowOff>115526</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84" name="Ink 83">
              <a:extLst>
                <a:ext uri="{FF2B5EF4-FFF2-40B4-BE49-F238E27FC236}">
                  <a16:creationId xmlns:a16="http://schemas.microsoft.com/office/drawing/2014/main" id="{CC01A490-938C-3E6E-79B5-F15F77E2AE24}"/>
                </a:ext>
              </a:extLst>
            </xdr14:cNvPr>
            <xdr14:cNvContentPartPr/>
          </xdr14:nvContentPartPr>
          <xdr14:nvPr macro=""/>
          <xdr14:xfrm>
            <a:off x="4714920" y="1978537"/>
            <a:ext cx="100440" cy="101520"/>
          </xdr14:xfrm>
        </xdr:contentPart>
      </mc:Choice>
      <mc:Fallback xmlns="">
        <xdr:pic>
          <xdr:nvPicPr>
            <xdr:cNvPr id="84" name="Ink 83">
              <a:extLst>
                <a:ext uri="{FF2B5EF4-FFF2-40B4-BE49-F238E27FC236}">
                  <a16:creationId xmlns:a16="http://schemas.microsoft.com/office/drawing/2014/main" id="{CC01A490-938C-3E6E-79B5-F15F77E2AE24}"/>
                </a:ext>
              </a:extLst>
            </xdr:cNvPr>
            <xdr:cNvPicPr/>
          </xdr:nvPicPr>
          <xdr:blipFill>
            <a:blip xmlns:r="http://schemas.openxmlformats.org/officeDocument/2006/relationships" r:embed="rId32"/>
            <a:stretch>
              <a:fillRect/>
            </a:stretch>
          </xdr:blipFill>
          <xdr:spPr>
            <a:xfrm>
              <a:off x="4708800" y="1972417"/>
              <a:ext cx="112680" cy="113760"/>
            </a:xfrm>
            <a:prstGeom prst="rect">
              <a:avLst/>
            </a:prstGeom>
          </xdr:spPr>
        </xdr:pic>
      </mc:Fallback>
    </mc:AlternateContent>
    <xdr:clientData/>
  </xdr:twoCellAnchor>
  <xdr:twoCellAnchor editAs="oneCell">
    <xdr:from>
      <xdr:col>8</xdr:col>
      <xdr:colOff>170977</xdr:colOff>
      <xdr:row>11</xdr:row>
      <xdr:rowOff>17606</xdr:rowOff>
    </xdr:from>
    <xdr:to>
      <xdr:col>8</xdr:col>
      <xdr:colOff>250897</xdr:colOff>
      <xdr:row>11</xdr:row>
      <xdr:rowOff>140726</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85" name="Ink 84">
              <a:extLst>
                <a:ext uri="{FF2B5EF4-FFF2-40B4-BE49-F238E27FC236}">
                  <a16:creationId xmlns:a16="http://schemas.microsoft.com/office/drawing/2014/main" id="{874850F8-1912-56AA-FA7F-D9DF28238DD2}"/>
                </a:ext>
              </a:extLst>
            </xdr14:cNvPr>
            <xdr14:cNvContentPartPr/>
          </xdr14:nvContentPartPr>
          <xdr14:nvPr macro=""/>
          <xdr14:xfrm>
            <a:off x="5243040" y="1982137"/>
            <a:ext cx="79920" cy="123120"/>
          </xdr14:xfrm>
        </xdr:contentPart>
      </mc:Choice>
      <mc:Fallback xmlns="">
        <xdr:pic>
          <xdr:nvPicPr>
            <xdr:cNvPr id="85" name="Ink 84">
              <a:extLst>
                <a:ext uri="{FF2B5EF4-FFF2-40B4-BE49-F238E27FC236}">
                  <a16:creationId xmlns:a16="http://schemas.microsoft.com/office/drawing/2014/main" id="{874850F8-1912-56AA-FA7F-D9DF28238DD2}"/>
                </a:ext>
              </a:extLst>
            </xdr:cNvPr>
            <xdr:cNvPicPr/>
          </xdr:nvPicPr>
          <xdr:blipFill>
            <a:blip xmlns:r="http://schemas.openxmlformats.org/officeDocument/2006/relationships" r:embed="rId34"/>
            <a:stretch>
              <a:fillRect/>
            </a:stretch>
          </xdr:blipFill>
          <xdr:spPr>
            <a:xfrm>
              <a:off x="5236920" y="1976017"/>
              <a:ext cx="92160" cy="135360"/>
            </a:xfrm>
            <a:prstGeom prst="rect">
              <a:avLst/>
            </a:prstGeom>
          </xdr:spPr>
        </xdr:pic>
      </mc:Fallback>
    </mc:AlternateContent>
    <xdr:clientData/>
  </xdr:twoCellAnchor>
  <xdr:twoCellAnchor editAs="oneCell">
    <xdr:from>
      <xdr:col>9</xdr:col>
      <xdr:colOff>118729</xdr:colOff>
      <xdr:row>10</xdr:row>
      <xdr:rowOff>174959</xdr:rowOff>
    </xdr:from>
    <xdr:to>
      <xdr:col>9</xdr:col>
      <xdr:colOff>219529</xdr:colOff>
      <xdr:row>11</xdr:row>
      <xdr:rowOff>133166</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86" name="Ink 85">
              <a:extLst>
                <a:ext uri="{FF2B5EF4-FFF2-40B4-BE49-F238E27FC236}">
                  <a16:creationId xmlns:a16="http://schemas.microsoft.com/office/drawing/2014/main" id="{BB96991E-EE3A-116A-2F80-94FDFB38498C}"/>
                </a:ext>
              </a:extLst>
            </xdr14:cNvPr>
            <xdr14:cNvContentPartPr/>
          </xdr14:nvContentPartPr>
          <xdr14:nvPr macro=""/>
          <xdr14:xfrm>
            <a:off x="5702760" y="1960897"/>
            <a:ext cx="100800" cy="136800"/>
          </xdr14:xfrm>
        </xdr:contentPart>
      </mc:Choice>
      <mc:Fallback xmlns="">
        <xdr:pic>
          <xdr:nvPicPr>
            <xdr:cNvPr id="86" name="Ink 85">
              <a:extLst>
                <a:ext uri="{FF2B5EF4-FFF2-40B4-BE49-F238E27FC236}">
                  <a16:creationId xmlns:a16="http://schemas.microsoft.com/office/drawing/2014/main" id="{BB96991E-EE3A-116A-2F80-94FDFB38498C}"/>
                </a:ext>
              </a:extLst>
            </xdr:cNvPr>
            <xdr:cNvPicPr/>
          </xdr:nvPicPr>
          <xdr:blipFill>
            <a:blip xmlns:r="http://schemas.openxmlformats.org/officeDocument/2006/relationships" r:embed="rId36"/>
            <a:stretch>
              <a:fillRect/>
            </a:stretch>
          </xdr:blipFill>
          <xdr:spPr>
            <a:xfrm>
              <a:off x="5696640" y="1954777"/>
              <a:ext cx="113040" cy="149040"/>
            </a:xfrm>
            <a:prstGeom prst="rect">
              <a:avLst/>
            </a:prstGeom>
          </xdr:spPr>
        </xdr:pic>
      </mc:Fallback>
    </mc:AlternateContent>
    <xdr:clientData/>
  </xdr:twoCellAnchor>
  <xdr:twoCellAnchor editAs="oneCell">
    <xdr:from>
      <xdr:col>14</xdr:col>
      <xdr:colOff>131531</xdr:colOff>
      <xdr:row>11</xdr:row>
      <xdr:rowOff>9686</xdr:rowOff>
    </xdr:from>
    <xdr:to>
      <xdr:col>14</xdr:col>
      <xdr:colOff>293891</xdr:colOff>
      <xdr:row>11</xdr:row>
      <xdr:rowOff>168168</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97" name="Ink 96">
              <a:extLst>
                <a:ext uri="{FF2B5EF4-FFF2-40B4-BE49-F238E27FC236}">
                  <a16:creationId xmlns:a16="http://schemas.microsoft.com/office/drawing/2014/main" id="{B838A1B0-701A-D5BF-1C7E-53A441CEF5F8}"/>
                </a:ext>
              </a:extLst>
            </xdr14:cNvPr>
            <xdr14:cNvContentPartPr/>
          </xdr14:nvContentPartPr>
          <xdr14:nvPr macro=""/>
          <xdr14:xfrm>
            <a:off x="8073000" y="1974217"/>
            <a:ext cx="162360" cy="158482"/>
          </xdr14:xfrm>
        </xdr:contentPart>
      </mc:Choice>
      <mc:Fallback xmlns="">
        <xdr:pic>
          <xdr:nvPicPr>
            <xdr:cNvPr id="97" name="Ink 96">
              <a:extLst>
                <a:ext uri="{FF2B5EF4-FFF2-40B4-BE49-F238E27FC236}">
                  <a16:creationId xmlns:a16="http://schemas.microsoft.com/office/drawing/2014/main" id="{B838A1B0-701A-D5BF-1C7E-53A441CEF5F8}"/>
                </a:ext>
              </a:extLst>
            </xdr:cNvPr>
            <xdr:cNvPicPr/>
          </xdr:nvPicPr>
          <xdr:blipFill>
            <a:blip xmlns:r="http://schemas.openxmlformats.org/officeDocument/2006/relationships" r:embed="rId38"/>
            <a:stretch>
              <a:fillRect/>
            </a:stretch>
          </xdr:blipFill>
          <xdr:spPr>
            <a:xfrm>
              <a:off x="8066880" y="1968094"/>
              <a:ext cx="174600" cy="170728"/>
            </a:xfrm>
            <a:prstGeom prst="rect">
              <a:avLst/>
            </a:prstGeom>
          </xdr:spPr>
        </xdr:pic>
      </mc:Fallback>
    </mc:AlternateContent>
    <xdr:clientData/>
  </xdr:twoCellAnchor>
  <xdr:twoCellAnchor editAs="oneCell">
    <xdr:from>
      <xdr:col>13</xdr:col>
      <xdr:colOff>205020</xdr:colOff>
      <xdr:row>11</xdr:row>
      <xdr:rowOff>38126</xdr:rowOff>
    </xdr:from>
    <xdr:to>
      <xdr:col>13</xdr:col>
      <xdr:colOff>361702</xdr:colOff>
      <xdr:row>11</xdr:row>
      <xdr:rowOff>161328</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98" name="Ink 97">
              <a:extLst>
                <a:ext uri="{FF2B5EF4-FFF2-40B4-BE49-F238E27FC236}">
                  <a16:creationId xmlns:a16="http://schemas.microsoft.com/office/drawing/2014/main" id="{7726DC88-1A1F-AE35-ED11-B8008E05FF1D}"/>
                </a:ext>
              </a:extLst>
            </xdr14:cNvPr>
            <xdr14:cNvContentPartPr/>
          </xdr14:nvContentPartPr>
          <xdr14:nvPr macro=""/>
          <xdr14:xfrm>
            <a:off x="7634520" y="2002657"/>
            <a:ext cx="156682" cy="123202"/>
          </xdr14:xfrm>
        </xdr:contentPart>
      </mc:Choice>
      <mc:Fallback xmlns="">
        <xdr:pic>
          <xdr:nvPicPr>
            <xdr:cNvPr id="98" name="Ink 97">
              <a:extLst>
                <a:ext uri="{FF2B5EF4-FFF2-40B4-BE49-F238E27FC236}">
                  <a16:creationId xmlns:a16="http://schemas.microsoft.com/office/drawing/2014/main" id="{7726DC88-1A1F-AE35-ED11-B8008E05FF1D}"/>
                </a:ext>
              </a:extLst>
            </xdr:cNvPr>
            <xdr:cNvPicPr/>
          </xdr:nvPicPr>
          <xdr:blipFill>
            <a:blip xmlns:r="http://schemas.openxmlformats.org/officeDocument/2006/relationships" r:embed="rId40"/>
            <a:stretch>
              <a:fillRect/>
            </a:stretch>
          </xdr:blipFill>
          <xdr:spPr>
            <a:xfrm>
              <a:off x="7628223" y="1996291"/>
              <a:ext cx="169276" cy="135934"/>
            </a:xfrm>
            <a:prstGeom prst="rect">
              <a:avLst/>
            </a:prstGeom>
          </xdr:spPr>
        </xdr:pic>
      </mc:Fallback>
    </mc:AlternateContent>
    <xdr:clientData/>
  </xdr:twoCellAnchor>
  <xdr:twoCellAnchor editAs="oneCell">
    <xdr:from>
      <xdr:col>12</xdr:col>
      <xdr:colOff>122559</xdr:colOff>
      <xdr:row>11</xdr:row>
      <xdr:rowOff>50006</xdr:rowOff>
    </xdr:from>
    <xdr:to>
      <xdr:col>12</xdr:col>
      <xdr:colOff>314799</xdr:colOff>
      <xdr:row>11</xdr:row>
      <xdr:rowOff>154488</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99" name="Ink 98">
              <a:extLst>
                <a:ext uri="{FF2B5EF4-FFF2-40B4-BE49-F238E27FC236}">
                  <a16:creationId xmlns:a16="http://schemas.microsoft.com/office/drawing/2014/main" id="{827CBC3C-43A6-4A7C-4F69-3D48E6E51618}"/>
                </a:ext>
              </a:extLst>
            </xdr14:cNvPr>
            <xdr14:cNvContentPartPr/>
          </xdr14:nvContentPartPr>
          <xdr14:nvPr macro=""/>
          <xdr14:xfrm>
            <a:off x="7153200" y="2014537"/>
            <a:ext cx="192240" cy="104482"/>
          </xdr14:xfrm>
        </xdr:contentPart>
      </mc:Choice>
      <mc:Fallback xmlns="">
        <xdr:pic>
          <xdr:nvPicPr>
            <xdr:cNvPr id="99" name="Ink 98">
              <a:extLst>
                <a:ext uri="{FF2B5EF4-FFF2-40B4-BE49-F238E27FC236}">
                  <a16:creationId xmlns:a16="http://schemas.microsoft.com/office/drawing/2014/main" id="{827CBC3C-43A6-4A7C-4F69-3D48E6E51618}"/>
                </a:ext>
              </a:extLst>
            </xdr:cNvPr>
            <xdr:cNvPicPr/>
          </xdr:nvPicPr>
          <xdr:blipFill>
            <a:blip xmlns:r="http://schemas.openxmlformats.org/officeDocument/2006/relationships" r:embed="rId42"/>
            <a:stretch>
              <a:fillRect/>
            </a:stretch>
          </xdr:blipFill>
          <xdr:spPr>
            <a:xfrm>
              <a:off x="7147069" y="2008391"/>
              <a:ext cx="204503" cy="116774"/>
            </a:xfrm>
            <a:prstGeom prst="rect">
              <a:avLst/>
            </a:prstGeom>
          </xdr:spPr>
        </xdr:pic>
      </mc:Fallback>
    </mc:AlternateContent>
    <xdr:clientData/>
  </xdr:twoCellAnchor>
  <xdr:twoCellAnchor editAs="oneCell">
    <xdr:from>
      <xdr:col>11</xdr:col>
      <xdr:colOff>66441</xdr:colOff>
      <xdr:row>11</xdr:row>
      <xdr:rowOff>58646</xdr:rowOff>
    </xdr:from>
    <xdr:to>
      <xdr:col>11</xdr:col>
      <xdr:colOff>133761</xdr:colOff>
      <xdr:row>11</xdr:row>
      <xdr:rowOff>169968</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00" name="Ink 99">
              <a:extLst>
                <a:ext uri="{FF2B5EF4-FFF2-40B4-BE49-F238E27FC236}">
                  <a16:creationId xmlns:a16="http://schemas.microsoft.com/office/drawing/2014/main" id="{B89AC9A1-48F4-587D-0C70-E0BB2470E5F5}"/>
                </a:ext>
              </a:extLst>
            </xdr14:cNvPr>
            <xdr14:cNvContentPartPr/>
          </xdr14:nvContentPartPr>
          <xdr14:nvPr macro=""/>
          <xdr14:xfrm>
            <a:off x="6751800" y="2023177"/>
            <a:ext cx="67320" cy="111322"/>
          </xdr14:xfrm>
        </xdr:contentPart>
      </mc:Choice>
      <mc:Fallback xmlns="">
        <xdr:pic>
          <xdr:nvPicPr>
            <xdr:cNvPr id="100" name="Ink 99">
              <a:extLst>
                <a:ext uri="{FF2B5EF4-FFF2-40B4-BE49-F238E27FC236}">
                  <a16:creationId xmlns:a16="http://schemas.microsoft.com/office/drawing/2014/main" id="{B89AC9A1-48F4-587D-0C70-E0BB2470E5F5}"/>
                </a:ext>
              </a:extLst>
            </xdr:cNvPr>
            <xdr:cNvPicPr/>
          </xdr:nvPicPr>
          <xdr:blipFill>
            <a:blip xmlns:r="http://schemas.openxmlformats.org/officeDocument/2006/relationships" r:embed="rId44"/>
            <a:stretch>
              <a:fillRect/>
            </a:stretch>
          </xdr:blipFill>
          <xdr:spPr>
            <a:xfrm>
              <a:off x="6745680" y="2016784"/>
              <a:ext cx="79560" cy="124109"/>
            </a:xfrm>
            <a:prstGeom prst="rect">
              <a:avLst/>
            </a:prstGeom>
          </xdr:spPr>
        </xdr:pic>
      </mc:Fallback>
    </mc:AlternateContent>
    <xdr:clientData/>
  </xdr:twoCellAnchor>
  <xdr:twoCellAnchor editAs="oneCell">
    <xdr:from>
      <xdr:col>10</xdr:col>
      <xdr:colOff>210690</xdr:colOff>
      <xdr:row>11</xdr:row>
      <xdr:rowOff>55488</xdr:rowOff>
    </xdr:from>
    <xdr:to>
      <xdr:col>10</xdr:col>
      <xdr:colOff>357210</xdr:colOff>
      <xdr:row>11</xdr:row>
      <xdr:rowOff>160248</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01" name="Ink 100">
              <a:extLst>
                <a:ext uri="{FF2B5EF4-FFF2-40B4-BE49-F238E27FC236}">
                  <a16:creationId xmlns:a16="http://schemas.microsoft.com/office/drawing/2014/main" id="{48802226-DAF6-3AF2-6E46-A4B1BB22D728}"/>
                </a:ext>
              </a:extLst>
            </xdr14:cNvPr>
            <xdr14:cNvContentPartPr/>
          </xdr14:nvContentPartPr>
          <xdr14:nvPr macro=""/>
          <xdr14:xfrm>
            <a:off x="6211440" y="2020019"/>
            <a:ext cx="146520" cy="104760"/>
          </xdr14:xfrm>
        </xdr:contentPart>
      </mc:Choice>
      <mc:Fallback xmlns="">
        <xdr:pic>
          <xdr:nvPicPr>
            <xdr:cNvPr id="101" name="Ink 100">
              <a:extLst>
                <a:ext uri="{FF2B5EF4-FFF2-40B4-BE49-F238E27FC236}">
                  <a16:creationId xmlns:a16="http://schemas.microsoft.com/office/drawing/2014/main" id="{48802226-DAF6-3AF2-6E46-A4B1BB22D728}"/>
                </a:ext>
              </a:extLst>
            </xdr:cNvPr>
            <xdr:cNvPicPr/>
          </xdr:nvPicPr>
          <xdr:blipFill>
            <a:blip xmlns:r="http://schemas.openxmlformats.org/officeDocument/2006/relationships" r:embed="rId46"/>
            <a:stretch>
              <a:fillRect/>
            </a:stretch>
          </xdr:blipFill>
          <xdr:spPr>
            <a:xfrm>
              <a:off x="6205320" y="2013899"/>
              <a:ext cx="158760" cy="117000"/>
            </a:xfrm>
            <a:prstGeom prst="rect">
              <a:avLst/>
            </a:prstGeom>
          </xdr:spPr>
        </xdr:pic>
      </mc:Fallback>
    </mc:AlternateContent>
    <xdr:clientData/>
  </xdr:twoCellAnchor>
  <xdr:twoCellAnchor editAs="oneCell">
    <xdr:from>
      <xdr:col>0</xdr:col>
      <xdr:colOff>247402</xdr:colOff>
      <xdr:row>28</xdr:row>
      <xdr:rowOff>103766</xdr:rowOff>
    </xdr:from>
    <xdr:to>
      <xdr:col>0</xdr:col>
      <xdr:colOff>468442</xdr:colOff>
      <xdr:row>32</xdr:row>
      <xdr:rowOff>2166</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37" name="Ink 136">
              <a:extLst>
                <a:ext uri="{FF2B5EF4-FFF2-40B4-BE49-F238E27FC236}">
                  <a16:creationId xmlns:a16="http://schemas.microsoft.com/office/drawing/2014/main" id="{81C4BCD0-5882-E7C7-434E-8D08D4054C26}"/>
                </a:ext>
              </a:extLst>
            </xdr14:cNvPr>
            <xdr14:cNvContentPartPr/>
          </xdr14:nvContentPartPr>
          <xdr14:nvPr macro=""/>
          <xdr14:xfrm>
            <a:off x="247402" y="5116297"/>
            <a:ext cx="221040" cy="624682"/>
          </xdr14:xfrm>
        </xdr:contentPart>
      </mc:Choice>
      <mc:Fallback xmlns="">
        <xdr:pic>
          <xdr:nvPicPr>
            <xdr:cNvPr id="137" name="Ink 136">
              <a:extLst>
                <a:ext uri="{FF2B5EF4-FFF2-40B4-BE49-F238E27FC236}">
                  <a16:creationId xmlns:a16="http://schemas.microsoft.com/office/drawing/2014/main" id="{81C4BCD0-5882-E7C7-434E-8D08D4054C26}"/>
                </a:ext>
              </a:extLst>
            </xdr:cNvPr>
            <xdr:cNvPicPr/>
          </xdr:nvPicPr>
          <xdr:blipFill>
            <a:blip xmlns:r="http://schemas.openxmlformats.org/officeDocument/2006/relationships" r:embed="rId48"/>
            <a:stretch>
              <a:fillRect/>
            </a:stretch>
          </xdr:blipFill>
          <xdr:spPr>
            <a:xfrm>
              <a:off x="241272" y="5110130"/>
              <a:ext cx="233300" cy="637016"/>
            </a:xfrm>
            <a:prstGeom prst="rect">
              <a:avLst/>
            </a:prstGeom>
          </xdr:spPr>
        </xdr:pic>
      </mc:Fallback>
    </mc:AlternateContent>
    <xdr:clientData/>
  </xdr:twoCellAnchor>
  <xdr:twoCellAnchor editAs="oneCell">
    <xdr:from>
      <xdr:col>0</xdr:col>
      <xdr:colOff>229402</xdr:colOff>
      <xdr:row>18</xdr:row>
      <xdr:rowOff>96985</xdr:rowOff>
    </xdr:from>
    <xdr:to>
      <xdr:col>0</xdr:col>
      <xdr:colOff>455400</xdr:colOff>
      <xdr:row>28</xdr:row>
      <xdr:rowOff>2246</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38" name="Ink 137">
              <a:extLst>
                <a:ext uri="{FF2B5EF4-FFF2-40B4-BE49-F238E27FC236}">
                  <a16:creationId xmlns:a16="http://schemas.microsoft.com/office/drawing/2014/main" id="{D466A77F-4530-D1F9-CBEC-E3E1F9CD1FFE}"/>
                </a:ext>
              </a:extLst>
            </xdr14:cNvPr>
            <xdr14:cNvContentPartPr/>
          </xdr14:nvContentPartPr>
          <xdr14:nvPr macro=""/>
          <xdr14:xfrm>
            <a:off x="229402" y="3323579"/>
            <a:ext cx="225998" cy="1691198"/>
          </xdr14:xfrm>
        </xdr:contentPart>
      </mc:Choice>
      <mc:Fallback xmlns="">
        <xdr:pic>
          <xdr:nvPicPr>
            <xdr:cNvPr id="138" name="Ink 137">
              <a:extLst>
                <a:ext uri="{FF2B5EF4-FFF2-40B4-BE49-F238E27FC236}">
                  <a16:creationId xmlns:a16="http://schemas.microsoft.com/office/drawing/2014/main" id="{D466A77F-4530-D1F9-CBEC-E3E1F9CD1FFE}"/>
                </a:ext>
              </a:extLst>
            </xdr:cNvPr>
            <xdr:cNvPicPr/>
          </xdr:nvPicPr>
          <xdr:blipFill>
            <a:blip xmlns:r="http://schemas.openxmlformats.org/officeDocument/2006/relationships" r:embed="rId50"/>
            <a:stretch>
              <a:fillRect/>
            </a:stretch>
          </xdr:blipFill>
          <xdr:spPr>
            <a:xfrm>
              <a:off x="223284" y="3317544"/>
              <a:ext cx="238234" cy="1703268"/>
            </a:xfrm>
            <a:prstGeom prst="rect">
              <a:avLst/>
            </a:prstGeom>
          </xdr:spPr>
        </xdr:pic>
      </mc:Fallback>
    </mc:AlternateContent>
    <xdr:clientData/>
  </xdr:twoCellAnchor>
  <xdr:twoCellAnchor editAs="oneCell">
    <xdr:from>
      <xdr:col>0</xdr:col>
      <xdr:colOff>228322</xdr:colOff>
      <xdr:row>14</xdr:row>
      <xdr:rowOff>38080</xdr:rowOff>
    </xdr:from>
    <xdr:to>
      <xdr:col>0</xdr:col>
      <xdr:colOff>448560</xdr:colOff>
      <xdr:row>18</xdr:row>
      <xdr:rowOff>12025</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39" name="Ink 138">
              <a:extLst>
                <a:ext uri="{FF2B5EF4-FFF2-40B4-BE49-F238E27FC236}">
                  <a16:creationId xmlns:a16="http://schemas.microsoft.com/office/drawing/2014/main" id="{88AC2879-C15A-0E85-6A7D-A5BC0DDD2A00}"/>
                </a:ext>
              </a:extLst>
            </xdr14:cNvPr>
            <xdr14:cNvContentPartPr/>
          </xdr14:nvContentPartPr>
          <xdr14:nvPr macro=""/>
          <xdr14:xfrm>
            <a:off x="228322" y="2550299"/>
            <a:ext cx="220238" cy="688320"/>
          </xdr14:xfrm>
        </xdr:contentPart>
      </mc:Choice>
      <mc:Fallback xmlns="">
        <xdr:pic>
          <xdr:nvPicPr>
            <xdr:cNvPr id="139" name="Ink 138">
              <a:extLst>
                <a:ext uri="{FF2B5EF4-FFF2-40B4-BE49-F238E27FC236}">
                  <a16:creationId xmlns:a16="http://schemas.microsoft.com/office/drawing/2014/main" id="{88AC2879-C15A-0E85-6A7D-A5BC0DDD2A00}"/>
                </a:ext>
              </a:extLst>
            </xdr:cNvPr>
            <xdr:cNvPicPr/>
          </xdr:nvPicPr>
          <xdr:blipFill>
            <a:blip xmlns:r="http://schemas.openxmlformats.org/officeDocument/2006/relationships" r:embed="rId52"/>
            <a:stretch>
              <a:fillRect/>
            </a:stretch>
          </xdr:blipFill>
          <xdr:spPr>
            <a:xfrm>
              <a:off x="222204" y="2544176"/>
              <a:ext cx="232473" cy="700566"/>
            </a:xfrm>
            <a:prstGeom prst="rect">
              <a:avLst/>
            </a:prstGeom>
          </xdr:spPr>
        </xdr:pic>
      </mc:Fallback>
    </mc:AlternateContent>
    <xdr:clientData/>
  </xdr:twoCellAnchor>
  <xdr:twoCellAnchor editAs="oneCell">
    <xdr:from>
      <xdr:col>0</xdr:col>
      <xdr:colOff>219322</xdr:colOff>
      <xdr:row>12</xdr:row>
      <xdr:rowOff>56508</xdr:rowOff>
    </xdr:from>
    <xdr:to>
      <xdr:col>0</xdr:col>
      <xdr:colOff>390600</xdr:colOff>
      <xdr:row>13</xdr:row>
      <xdr:rowOff>126952</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40" name="Ink 139">
              <a:extLst>
                <a:ext uri="{FF2B5EF4-FFF2-40B4-BE49-F238E27FC236}">
                  <a16:creationId xmlns:a16="http://schemas.microsoft.com/office/drawing/2014/main" id="{F29D0277-30A4-1703-D745-80488C96F270}"/>
                </a:ext>
              </a:extLst>
            </xdr14:cNvPr>
            <xdr14:cNvContentPartPr/>
          </xdr14:nvContentPartPr>
          <xdr14:nvPr macro=""/>
          <xdr14:xfrm>
            <a:off x="219322" y="2211539"/>
            <a:ext cx="171278" cy="249038"/>
          </xdr14:xfrm>
        </xdr:contentPart>
      </mc:Choice>
      <mc:Fallback xmlns="">
        <xdr:pic>
          <xdr:nvPicPr>
            <xdr:cNvPr id="140" name="Ink 139">
              <a:extLst>
                <a:ext uri="{FF2B5EF4-FFF2-40B4-BE49-F238E27FC236}">
                  <a16:creationId xmlns:a16="http://schemas.microsoft.com/office/drawing/2014/main" id="{F29D0277-30A4-1703-D745-80488C96F270}"/>
                </a:ext>
              </a:extLst>
            </xdr:cNvPr>
            <xdr:cNvPicPr/>
          </xdr:nvPicPr>
          <xdr:blipFill>
            <a:blip xmlns:r="http://schemas.openxmlformats.org/officeDocument/2006/relationships" r:embed="rId54"/>
            <a:stretch>
              <a:fillRect/>
            </a:stretch>
          </xdr:blipFill>
          <xdr:spPr>
            <a:xfrm>
              <a:off x="213192" y="2205430"/>
              <a:ext cx="183538" cy="261256"/>
            </a:xfrm>
            <a:prstGeom prst="rect">
              <a:avLst/>
            </a:prstGeom>
          </xdr:spPr>
        </xdr:pic>
      </mc:Fallback>
    </mc:AlternateContent>
    <xdr:clientData/>
  </xdr:twoCellAnchor>
  <xdr:twoCellAnchor editAs="oneCell">
    <xdr:from>
      <xdr:col>16</xdr:col>
      <xdr:colOff>20784</xdr:colOff>
      <xdr:row>14</xdr:row>
      <xdr:rowOff>21438</xdr:rowOff>
    </xdr:from>
    <xdr:to>
      <xdr:col>16</xdr:col>
      <xdr:colOff>635746</xdr:colOff>
      <xdr:row>15</xdr:row>
      <xdr:rowOff>135164</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48" name="Ink 147">
              <a:extLst>
                <a:ext uri="{FF2B5EF4-FFF2-40B4-BE49-F238E27FC236}">
                  <a16:creationId xmlns:a16="http://schemas.microsoft.com/office/drawing/2014/main" id="{1308F46C-30B4-87B5-23E6-A23766FE32EC}"/>
                </a:ext>
              </a:extLst>
            </xdr14:cNvPr>
            <xdr14:cNvContentPartPr/>
          </xdr14:nvContentPartPr>
          <xdr14:nvPr macro=""/>
          <xdr14:xfrm>
            <a:off x="9289800" y="2533657"/>
            <a:ext cx="614962" cy="292320"/>
          </xdr14:xfrm>
        </xdr:contentPart>
      </mc:Choice>
      <mc:Fallback xmlns="">
        <xdr:pic>
          <xdr:nvPicPr>
            <xdr:cNvPr id="148" name="Ink 147">
              <a:extLst>
                <a:ext uri="{FF2B5EF4-FFF2-40B4-BE49-F238E27FC236}">
                  <a16:creationId xmlns:a16="http://schemas.microsoft.com/office/drawing/2014/main" id="{1308F46C-30B4-87B5-23E6-A23766FE32EC}"/>
                </a:ext>
              </a:extLst>
            </xdr:cNvPr>
            <xdr:cNvPicPr/>
          </xdr:nvPicPr>
          <xdr:blipFill>
            <a:blip xmlns:r="http://schemas.openxmlformats.org/officeDocument/2006/relationships" r:embed="rId56"/>
            <a:stretch>
              <a:fillRect/>
            </a:stretch>
          </xdr:blipFill>
          <xdr:spPr>
            <a:xfrm>
              <a:off x="9283679" y="2527537"/>
              <a:ext cx="627204" cy="304560"/>
            </a:xfrm>
            <a:prstGeom prst="rect">
              <a:avLst/>
            </a:prstGeom>
          </xdr:spPr>
        </xdr:pic>
      </mc:Fallback>
    </mc:AlternateContent>
    <xdr:clientData/>
  </xdr:twoCellAnchor>
  <xdr:twoCellAnchor editAs="oneCell">
    <xdr:from>
      <xdr:col>15</xdr:col>
      <xdr:colOff>598755</xdr:colOff>
      <xdr:row>15</xdr:row>
      <xdr:rowOff>172244</xdr:rowOff>
    </xdr:from>
    <xdr:to>
      <xdr:col>18</xdr:col>
      <xdr:colOff>125645</xdr:colOff>
      <xdr:row>17</xdr:row>
      <xdr:rowOff>51299</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66" name="Ink 165">
              <a:extLst>
                <a:ext uri="{FF2B5EF4-FFF2-40B4-BE49-F238E27FC236}">
                  <a16:creationId xmlns:a16="http://schemas.microsoft.com/office/drawing/2014/main" id="{BC565A1D-31C8-D2C9-6C64-55407289AFE8}"/>
                </a:ext>
              </a:extLst>
            </xdr14:cNvPr>
            <xdr14:cNvContentPartPr/>
          </xdr14:nvContentPartPr>
          <xdr14:nvPr macro=""/>
          <xdr14:xfrm>
            <a:off x="9218880" y="2863057"/>
            <a:ext cx="1473562" cy="236242"/>
          </xdr14:xfrm>
        </xdr:contentPart>
      </mc:Choice>
      <mc:Fallback xmlns="">
        <xdr:pic>
          <xdr:nvPicPr>
            <xdr:cNvPr id="166" name="Ink 165">
              <a:extLst>
                <a:ext uri="{FF2B5EF4-FFF2-40B4-BE49-F238E27FC236}">
                  <a16:creationId xmlns:a16="http://schemas.microsoft.com/office/drawing/2014/main" id="{BC565A1D-31C8-D2C9-6C64-55407289AFE8}"/>
                </a:ext>
              </a:extLst>
            </xdr:cNvPr>
            <xdr:cNvPicPr/>
          </xdr:nvPicPr>
          <xdr:blipFill>
            <a:blip xmlns:r="http://schemas.openxmlformats.org/officeDocument/2006/relationships" r:embed="rId58"/>
            <a:stretch>
              <a:fillRect/>
            </a:stretch>
          </xdr:blipFill>
          <xdr:spPr>
            <a:xfrm>
              <a:off x="9212760" y="2856935"/>
              <a:ext cx="1485803" cy="248486"/>
            </a:xfrm>
            <a:prstGeom prst="rect">
              <a:avLst/>
            </a:prstGeom>
          </xdr:spPr>
        </xdr:pic>
      </mc:Fallback>
    </mc:AlternateContent>
    <xdr:clientData/>
  </xdr:twoCellAnchor>
  <xdr:twoCellAnchor editAs="oneCell">
    <xdr:from>
      <xdr:col>15</xdr:col>
      <xdr:colOff>609195</xdr:colOff>
      <xdr:row>18</xdr:row>
      <xdr:rowOff>30745</xdr:rowOff>
    </xdr:from>
    <xdr:to>
      <xdr:col>17</xdr:col>
      <xdr:colOff>134096</xdr:colOff>
      <xdr:row>19</xdr:row>
      <xdr:rowOff>177231</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173" name="Ink 172">
              <a:extLst>
                <a:ext uri="{FF2B5EF4-FFF2-40B4-BE49-F238E27FC236}">
                  <a16:creationId xmlns:a16="http://schemas.microsoft.com/office/drawing/2014/main" id="{85063625-722A-C355-25F7-37BE8799F4DF}"/>
                </a:ext>
              </a:extLst>
            </xdr14:cNvPr>
            <xdr14:cNvContentPartPr/>
          </xdr14:nvContentPartPr>
          <xdr14:nvPr macro=""/>
          <xdr14:xfrm>
            <a:off x="9229320" y="3257339"/>
            <a:ext cx="822682" cy="325080"/>
          </xdr14:xfrm>
        </xdr:contentPart>
      </mc:Choice>
      <mc:Fallback xmlns="">
        <xdr:pic>
          <xdr:nvPicPr>
            <xdr:cNvPr id="173" name="Ink 172">
              <a:extLst>
                <a:ext uri="{FF2B5EF4-FFF2-40B4-BE49-F238E27FC236}">
                  <a16:creationId xmlns:a16="http://schemas.microsoft.com/office/drawing/2014/main" id="{85063625-722A-C355-25F7-37BE8799F4DF}"/>
                </a:ext>
              </a:extLst>
            </xdr:cNvPr>
            <xdr:cNvPicPr/>
          </xdr:nvPicPr>
          <xdr:blipFill>
            <a:blip xmlns:r="http://schemas.openxmlformats.org/officeDocument/2006/relationships" r:embed="rId60"/>
            <a:stretch>
              <a:fillRect/>
            </a:stretch>
          </xdr:blipFill>
          <xdr:spPr>
            <a:xfrm>
              <a:off x="9223199" y="3251219"/>
              <a:ext cx="834923" cy="337320"/>
            </a:xfrm>
            <a:prstGeom prst="rect">
              <a:avLst/>
            </a:prstGeom>
          </xdr:spPr>
        </xdr:pic>
      </mc:Fallback>
    </mc:AlternateContent>
    <xdr:clientData/>
  </xdr:twoCellAnchor>
  <xdr:twoCellAnchor editAs="oneCell">
    <xdr:from>
      <xdr:col>16</xdr:col>
      <xdr:colOff>17626</xdr:colOff>
      <xdr:row>20</xdr:row>
      <xdr:rowOff>21318</xdr:rowOff>
    </xdr:from>
    <xdr:to>
      <xdr:col>16</xdr:col>
      <xdr:colOff>637906</xdr:colOff>
      <xdr:row>21</xdr:row>
      <xdr:rowOff>164924</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178" name="Ink 177">
              <a:extLst>
                <a:ext uri="{FF2B5EF4-FFF2-40B4-BE49-F238E27FC236}">
                  <a16:creationId xmlns:a16="http://schemas.microsoft.com/office/drawing/2014/main" id="{69CD8004-C010-09D9-A758-3B92B99D2897}"/>
                </a:ext>
              </a:extLst>
            </xdr14:cNvPr>
            <xdr14:cNvContentPartPr/>
          </xdr14:nvContentPartPr>
          <xdr14:nvPr macro=""/>
          <xdr14:xfrm>
            <a:off x="9286642" y="3605099"/>
            <a:ext cx="620280" cy="322200"/>
          </xdr14:xfrm>
        </xdr:contentPart>
      </mc:Choice>
      <mc:Fallback xmlns="">
        <xdr:pic>
          <xdr:nvPicPr>
            <xdr:cNvPr id="178" name="Ink 177">
              <a:extLst>
                <a:ext uri="{FF2B5EF4-FFF2-40B4-BE49-F238E27FC236}">
                  <a16:creationId xmlns:a16="http://schemas.microsoft.com/office/drawing/2014/main" id="{69CD8004-C010-09D9-A758-3B92B99D2897}"/>
                </a:ext>
              </a:extLst>
            </xdr:cNvPr>
            <xdr:cNvPicPr/>
          </xdr:nvPicPr>
          <xdr:blipFill>
            <a:blip xmlns:r="http://schemas.openxmlformats.org/officeDocument/2006/relationships" r:embed="rId62"/>
            <a:stretch>
              <a:fillRect/>
            </a:stretch>
          </xdr:blipFill>
          <xdr:spPr>
            <a:xfrm>
              <a:off x="9280522" y="3598979"/>
              <a:ext cx="632520" cy="334440"/>
            </a:xfrm>
            <a:prstGeom prst="rect">
              <a:avLst/>
            </a:prstGeom>
          </xdr:spPr>
        </xdr:pic>
      </mc:Fallback>
    </mc:AlternateContent>
    <xdr:clientData/>
  </xdr:twoCellAnchor>
  <xdr:twoCellAnchor editAs="oneCell">
    <xdr:from>
      <xdr:col>16</xdr:col>
      <xdr:colOff>141826</xdr:colOff>
      <xdr:row>22</xdr:row>
      <xdr:rowOff>84610</xdr:rowOff>
    </xdr:from>
    <xdr:to>
      <xdr:col>16</xdr:col>
      <xdr:colOff>380506</xdr:colOff>
      <xdr:row>24</xdr:row>
      <xdr:rowOff>103541</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188" name="Ink 187">
              <a:extLst>
                <a:ext uri="{FF2B5EF4-FFF2-40B4-BE49-F238E27FC236}">
                  <a16:creationId xmlns:a16="http://schemas.microsoft.com/office/drawing/2014/main" id="{9727AE9D-949E-843D-B526-C8AB89E3FFDE}"/>
                </a:ext>
              </a:extLst>
            </xdr14:cNvPr>
            <xdr14:cNvContentPartPr/>
          </xdr14:nvContentPartPr>
          <xdr14:nvPr macro=""/>
          <xdr14:xfrm>
            <a:off x="9410842" y="4025579"/>
            <a:ext cx="238680" cy="376118"/>
          </xdr14:xfrm>
        </xdr:contentPart>
      </mc:Choice>
      <mc:Fallback xmlns="">
        <xdr:pic>
          <xdr:nvPicPr>
            <xdr:cNvPr id="188" name="Ink 187">
              <a:extLst>
                <a:ext uri="{FF2B5EF4-FFF2-40B4-BE49-F238E27FC236}">
                  <a16:creationId xmlns:a16="http://schemas.microsoft.com/office/drawing/2014/main" id="{9727AE9D-949E-843D-B526-C8AB89E3FFDE}"/>
                </a:ext>
              </a:extLst>
            </xdr:cNvPr>
            <xdr:cNvPicPr/>
          </xdr:nvPicPr>
          <xdr:blipFill>
            <a:blip xmlns:r="http://schemas.openxmlformats.org/officeDocument/2006/relationships" r:embed="rId64"/>
            <a:stretch>
              <a:fillRect/>
            </a:stretch>
          </xdr:blipFill>
          <xdr:spPr>
            <a:xfrm>
              <a:off x="9404722" y="4019460"/>
              <a:ext cx="250920" cy="388355"/>
            </a:xfrm>
            <a:prstGeom prst="rect">
              <a:avLst/>
            </a:prstGeom>
          </xdr:spPr>
        </xdr:pic>
      </mc:Fallback>
    </mc:AlternateContent>
    <xdr:clientData/>
  </xdr:twoCellAnchor>
  <xdr:twoCellAnchor editAs="oneCell">
    <xdr:from>
      <xdr:col>16</xdr:col>
      <xdr:colOff>458986</xdr:colOff>
      <xdr:row>22</xdr:row>
      <xdr:rowOff>74170</xdr:rowOff>
    </xdr:from>
    <xdr:to>
      <xdr:col>16</xdr:col>
      <xdr:colOff>589306</xdr:colOff>
      <xdr:row>23</xdr:row>
      <xdr:rowOff>160536</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191" name="Ink 190">
              <a:extLst>
                <a:ext uri="{FF2B5EF4-FFF2-40B4-BE49-F238E27FC236}">
                  <a16:creationId xmlns:a16="http://schemas.microsoft.com/office/drawing/2014/main" id="{E86708F0-5583-568C-423A-29E06BA324AF}"/>
                </a:ext>
              </a:extLst>
            </xdr14:cNvPr>
            <xdr14:cNvContentPartPr/>
          </xdr14:nvContentPartPr>
          <xdr14:nvPr macro=""/>
          <xdr14:xfrm>
            <a:off x="9728002" y="4015139"/>
            <a:ext cx="130320" cy="264960"/>
          </xdr14:xfrm>
        </xdr:contentPart>
      </mc:Choice>
      <mc:Fallback xmlns="">
        <xdr:pic>
          <xdr:nvPicPr>
            <xdr:cNvPr id="191" name="Ink 190">
              <a:extLst>
                <a:ext uri="{FF2B5EF4-FFF2-40B4-BE49-F238E27FC236}">
                  <a16:creationId xmlns:a16="http://schemas.microsoft.com/office/drawing/2014/main" id="{E86708F0-5583-568C-423A-29E06BA324AF}"/>
                </a:ext>
              </a:extLst>
            </xdr:cNvPr>
            <xdr:cNvPicPr/>
          </xdr:nvPicPr>
          <xdr:blipFill>
            <a:blip xmlns:r="http://schemas.openxmlformats.org/officeDocument/2006/relationships" r:embed="rId66"/>
            <a:stretch>
              <a:fillRect/>
            </a:stretch>
          </xdr:blipFill>
          <xdr:spPr>
            <a:xfrm>
              <a:off x="9721882" y="4009027"/>
              <a:ext cx="142560" cy="277183"/>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277148</xdr:colOff>
      <xdr:row>23</xdr:row>
      <xdr:rowOff>11005</xdr:rowOff>
    </xdr:from>
    <xdr:to>
      <xdr:col>5</xdr:col>
      <xdr:colOff>83893</xdr:colOff>
      <xdr:row>24</xdr:row>
      <xdr:rowOff>161274</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7" name="Ink 6">
              <a:extLst>
                <a:ext uri="{FF2B5EF4-FFF2-40B4-BE49-F238E27FC236}">
                  <a16:creationId xmlns:a16="http://schemas.microsoft.com/office/drawing/2014/main" id="{6C614AAB-6F78-31CD-4054-B32CB8869472}"/>
                </a:ext>
              </a:extLst>
            </xdr14:cNvPr>
            <xdr14:cNvContentPartPr/>
          </xdr14:nvContentPartPr>
          <xdr14:nvPr macro=""/>
          <xdr14:xfrm>
            <a:off x="2196802" y="4238640"/>
            <a:ext cx="1157678" cy="333442"/>
          </xdr14:xfrm>
        </xdr:contentPart>
      </mc:Choice>
      <mc:Fallback xmlns="">
        <xdr:pic>
          <xdr:nvPicPr>
            <xdr:cNvPr id="7" name="Ink 6">
              <a:extLst>
                <a:ext uri="{FF2B5EF4-FFF2-40B4-BE49-F238E27FC236}">
                  <a16:creationId xmlns:a16="http://schemas.microsoft.com/office/drawing/2014/main" id="{6C614AAB-6F78-31CD-4054-B32CB8869472}"/>
                </a:ext>
              </a:extLst>
            </xdr:cNvPr>
            <xdr:cNvPicPr/>
          </xdr:nvPicPr>
          <xdr:blipFill>
            <a:blip xmlns:r="http://schemas.openxmlformats.org/officeDocument/2006/relationships" r:embed="rId2"/>
            <a:stretch>
              <a:fillRect/>
            </a:stretch>
          </xdr:blipFill>
          <xdr:spPr>
            <a:xfrm>
              <a:off x="2190682" y="4232431"/>
              <a:ext cx="1169917" cy="345859"/>
            </a:xfrm>
            <a:prstGeom prst="rect">
              <a:avLst/>
            </a:prstGeom>
          </xdr:spPr>
        </xdr:pic>
      </mc:Fallback>
    </mc:AlternateContent>
    <xdr:clientData/>
  </xdr:twoCellAnchor>
  <xdr:twoCellAnchor editAs="oneCell">
    <xdr:from>
      <xdr:col>6</xdr:col>
      <xdr:colOff>97049</xdr:colOff>
      <xdr:row>23</xdr:row>
      <xdr:rowOff>11005</xdr:rowOff>
    </xdr:from>
    <xdr:to>
      <xdr:col>7</xdr:col>
      <xdr:colOff>877176</xdr:colOff>
      <xdr:row>26</xdr:row>
      <xdr:rowOff>132248</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9" name="Ink 18">
              <a:extLst>
                <a:ext uri="{FF2B5EF4-FFF2-40B4-BE49-F238E27FC236}">
                  <a16:creationId xmlns:a16="http://schemas.microsoft.com/office/drawing/2014/main" id="{BF457F00-613D-D2F1-D82E-41C049362882}"/>
                </a:ext>
              </a:extLst>
            </xdr14:cNvPr>
            <xdr14:cNvContentPartPr/>
          </xdr14:nvContentPartPr>
          <xdr14:nvPr macro=""/>
          <xdr14:xfrm>
            <a:off x="3518722" y="4238640"/>
            <a:ext cx="1456478" cy="670762"/>
          </xdr14:xfrm>
        </xdr:contentPart>
      </mc:Choice>
      <mc:Fallback xmlns="">
        <xdr:pic>
          <xdr:nvPicPr>
            <xdr:cNvPr id="19" name="Ink 18">
              <a:extLst>
                <a:ext uri="{FF2B5EF4-FFF2-40B4-BE49-F238E27FC236}">
                  <a16:creationId xmlns:a16="http://schemas.microsoft.com/office/drawing/2014/main" id="{BF457F00-613D-D2F1-D82E-41C049362882}"/>
                </a:ext>
              </a:extLst>
            </xdr:cNvPr>
            <xdr:cNvPicPr/>
          </xdr:nvPicPr>
          <xdr:blipFill>
            <a:blip xmlns:r="http://schemas.openxmlformats.org/officeDocument/2006/relationships" r:embed="rId4"/>
            <a:stretch>
              <a:fillRect/>
            </a:stretch>
          </xdr:blipFill>
          <xdr:spPr>
            <a:xfrm>
              <a:off x="3512613" y="4232395"/>
              <a:ext cx="1468696" cy="683252"/>
            </a:xfrm>
            <a:prstGeom prst="rect">
              <a:avLst/>
            </a:prstGeom>
          </xdr:spPr>
        </xdr:pic>
      </mc:Fallback>
    </mc:AlternateContent>
    <xdr:clientData/>
  </xdr:twoCellAnchor>
  <xdr:twoCellAnchor editAs="oneCell">
    <xdr:from>
      <xdr:col>6</xdr:col>
      <xdr:colOff>210089</xdr:colOff>
      <xdr:row>26</xdr:row>
      <xdr:rowOff>126128</xdr:rowOff>
    </xdr:from>
    <xdr:to>
      <xdr:col>7</xdr:col>
      <xdr:colOff>408898</xdr:colOff>
      <xdr:row>29</xdr:row>
      <xdr:rowOff>30291</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0" name="Ink 39">
              <a:extLst>
                <a:ext uri="{FF2B5EF4-FFF2-40B4-BE49-F238E27FC236}">
                  <a16:creationId xmlns:a16="http://schemas.microsoft.com/office/drawing/2014/main" id="{26CDE2C7-005B-AA11-07D4-A324DF121D33}"/>
                </a:ext>
              </a:extLst>
            </xdr14:cNvPr>
            <xdr14:cNvContentPartPr/>
          </xdr14:nvContentPartPr>
          <xdr14:nvPr macro=""/>
          <xdr14:xfrm>
            <a:off x="3631762" y="4903282"/>
            <a:ext cx="875160" cy="448920"/>
          </xdr14:xfrm>
        </xdr:contentPart>
      </mc:Choice>
      <mc:Fallback xmlns="">
        <xdr:pic>
          <xdr:nvPicPr>
            <xdr:cNvPr id="40" name="Ink 39">
              <a:extLst>
                <a:ext uri="{FF2B5EF4-FFF2-40B4-BE49-F238E27FC236}">
                  <a16:creationId xmlns:a16="http://schemas.microsoft.com/office/drawing/2014/main" id="{26CDE2C7-005B-AA11-07D4-A324DF121D33}"/>
                </a:ext>
              </a:extLst>
            </xdr:cNvPr>
            <xdr:cNvPicPr/>
          </xdr:nvPicPr>
          <xdr:blipFill>
            <a:blip xmlns:r="http://schemas.openxmlformats.org/officeDocument/2006/relationships" r:embed="rId6"/>
            <a:stretch>
              <a:fillRect/>
            </a:stretch>
          </xdr:blipFill>
          <xdr:spPr>
            <a:xfrm>
              <a:off x="3625642" y="4897162"/>
              <a:ext cx="887400" cy="461160"/>
            </a:xfrm>
            <a:prstGeom prst="rect">
              <a:avLst/>
            </a:prstGeom>
          </xdr:spPr>
        </xdr:pic>
      </mc:Fallback>
    </mc:AlternateContent>
    <xdr:clientData/>
  </xdr:twoCellAnchor>
  <xdr:twoCellAnchor editAs="oneCell">
    <xdr:from>
      <xdr:col>8</xdr:col>
      <xdr:colOff>314109</xdr:colOff>
      <xdr:row>27</xdr:row>
      <xdr:rowOff>8753</xdr:rowOff>
    </xdr:from>
    <xdr:to>
      <xdr:col>10</xdr:col>
      <xdr:colOff>378948</xdr:colOff>
      <xdr:row>29</xdr:row>
      <xdr:rowOff>93847</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2" name="Ink 51">
              <a:extLst>
                <a:ext uri="{FF2B5EF4-FFF2-40B4-BE49-F238E27FC236}">
                  <a16:creationId xmlns:a16="http://schemas.microsoft.com/office/drawing/2014/main" id="{91E1E53F-CE3C-897B-3F22-E7B0AC8BB894}"/>
                </a:ext>
              </a:extLst>
            </xdr14:cNvPr>
            <xdr14:cNvContentPartPr/>
          </xdr14:nvContentPartPr>
          <xdr14:nvPr macro=""/>
          <xdr14:xfrm>
            <a:off x="4812840" y="4969080"/>
            <a:ext cx="1127242" cy="451440"/>
          </xdr14:xfrm>
        </xdr:contentPart>
      </mc:Choice>
      <mc:Fallback xmlns="">
        <xdr:pic>
          <xdr:nvPicPr>
            <xdr:cNvPr id="52" name="Ink 51">
              <a:extLst>
                <a:ext uri="{FF2B5EF4-FFF2-40B4-BE49-F238E27FC236}">
                  <a16:creationId xmlns:a16="http://schemas.microsoft.com/office/drawing/2014/main" id="{91E1E53F-CE3C-897B-3F22-E7B0AC8BB894}"/>
                </a:ext>
              </a:extLst>
            </xdr:cNvPr>
            <xdr:cNvPicPr/>
          </xdr:nvPicPr>
          <xdr:blipFill>
            <a:blip xmlns:r="http://schemas.openxmlformats.org/officeDocument/2006/relationships" r:embed="rId8"/>
            <a:stretch>
              <a:fillRect/>
            </a:stretch>
          </xdr:blipFill>
          <xdr:spPr>
            <a:xfrm>
              <a:off x="4806694" y="4962960"/>
              <a:ext cx="1139534" cy="463680"/>
            </a:xfrm>
            <a:prstGeom prst="rect">
              <a:avLst/>
            </a:prstGeom>
          </xdr:spPr>
        </xdr:pic>
      </mc:Fallback>
    </mc:AlternateContent>
    <xdr:clientData/>
  </xdr:twoCellAnchor>
  <xdr:twoCellAnchor editAs="oneCell">
    <xdr:from>
      <xdr:col>3</xdr:col>
      <xdr:colOff>518948</xdr:colOff>
      <xdr:row>29</xdr:row>
      <xdr:rowOff>124810</xdr:rowOff>
    </xdr:from>
    <xdr:to>
      <xdr:col>7</xdr:col>
      <xdr:colOff>85447</xdr:colOff>
      <xdr:row>32</xdr:row>
      <xdr:rowOff>95628</xdr:rowOff>
    </xdr:to>
    <xdr:pic>
      <xdr:nvPicPr>
        <xdr:cNvPr id="53" name="Picture 52">
          <a:extLst>
            <a:ext uri="{FF2B5EF4-FFF2-40B4-BE49-F238E27FC236}">
              <a16:creationId xmlns:a16="http://schemas.microsoft.com/office/drawing/2014/main" id="{25A2F523-D7F8-F0D5-2620-517DB2B66743}"/>
            </a:ext>
          </a:extLst>
        </xdr:cNvPr>
        <xdr:cNvPicPr>
          <a:picLocks noChangeAspect="1"/>
        </xdr:cNvPicPr>
      </xdr:nvPicPr>
      <xdr:blipFill>
        <a:blip xmlns:r="http://schemas.openxmlformats.org/officeDocument/2006/relationships" r:embed="rId9"/>
        <a:stretch>
          <a:fillRect/>
        </a:stretch>
      </xdr:blipFill>
      <xdr:spPr>
        <a:xfrm>
          <a:off x="2430517" y="5471948"/>
          <a:ext cx="2163047" cy="522611"/>
        </a:xfrm>
        <a:prstGeom prst="rect">
          <a:avLst/>
        </a:prstGeom>
      </xdr:spPr>
    </xdr:pic>
    <xdr:clientData/>
  </xdr:twoCellAnchor>
  <xdr:twoCellAnchor editAs="oneCell">
    <xdr:from>
      <xdr:col>3</xdr:col>
      <xdr:colOff>459828</xdr:colOff>
      <xdr:row>32</xdr:row>
      <xdr:rowOff>170793</xdr:rowOff>
    </xdr:from>
    <xdr:to>
      <xdr:col>7</xdr:col>
      <xdr:colOff>602099</xdr:colOff>
      <xdr:row>35</xdr:row>
      <xdr:rowOff>38156</xdr:rowOff>
    </xdr:to>
    <xdr:pic>
      <xdr:nvPicPr>
        <xdr:cNvPr id="54" name="Picture 53">
          <a:extLst>
            <a:ext uri="{FF2B5EF4-FFF2-40B4-BE49-F238E27FC236}">
              <a16:creationId xmlns:a16="http://schemas.microsoft.com/office/drawing/2014/main" id="{209B8AA7-CC08-DB74-69F9-7BD5CD34AFAC}"/>
            </a:ext>
          </a:extLst>
        </xdr:cNvPr>
        <xdr:cNvPicPr>
          <a:picLocks noChangeAspect="1"/>
        </xdr:cNvPicPr>
      </xdr:nvPicPr>
      <xdr:blipFill>
        <a:blip xmlns:r="http://schemas.openxmlformats.org/officeDocument/2006/relationships" r:embed="rId10"/>
        <a:stretch>
          <a:fillRect/>
        </a:stretch>
      </xdr:blipFill>
      <xdr:spPr>
        <a:xfrm>
          <a:off x="2371397" y="6069724"/>
          <a:ext cx="2734057" cy="414394"/>
        </a:xfrm>
        <a:prstGeom prst="rect">
          <a:avLst/>
        </a:prstGeom>
      </xdr:spPr>
    </xdr:pic>
    <xdr:clientData/>
  </xdr:twoCellAnchor>
  <xdr:twoCellAnchor editAs="oneCell">
    <xdr:from>
      <xdr:col>5</xdr:col>
      <xdr:colOff>55507</xdr:colOff>
      <xdr:row>36</xdr:row>
      <xdr:rowOff>75214</xdr:rowOff>
    </xdr:from>
    <xdr:to>
      <xdr:col>14</xdr:col>
      <xdr:colOff>306106</xdr:colOff>
      <xdr:row>38</xdr:row>
      <xdr:rowOff>140801</xdr:rowOff>
    </xdr:to>
    <xdr:pic>
      <xdr:nvPicPr>
        <xdr:cNvPr id="55" name="Picture 54">
          <a:extLst>
            <a:ext uri="{FF2B5EF4-FFF2-40B4-BE49-F238E27FC236}">
              <a16:creationId xmlns:a16="http://schemas.microsoft.com/office/drawing/2014/main" id="{63634EC3-4B1B-1187-D459-DCE9F27B0E2F}"/>
            </a:ext>
          </a:extLst>
        </xdr:cNvPr>
        <xdr:cNvPicPr>
          <a:picLocks noChangeAspect="1"/>
        </xdr:cNvPicPr>
      </xdr:nvPicPr>
      <xdr:blipFill>
        <a:blip xmlns:r="http://schemas.openxmlformats.org/officeDocument/2006/relationships" r:embed="rId11"/>
        <a:stretch>
          <a:fillRect/>
        </a:stretch>
      </xdr:blipFill>
      <xdr:spPr>
        <a:xfrm>
          <a:off x="3320283" y="6709869"/>
          <a:ext cx="5844402" cy="433449"/>
        </a:xfrm>
        <a:prstGeom prst="rect">
          <a:avLst/>
        </a:prstGeom>
      </xdr:spPr>
    </xdr:pic>
    <xdr:clientData/>
  </xdr:twoCellAnchor>
  <xdr:twoCellAnchor editAs="oneCell">
    <xdr:from>
      <xdr:col>5</xdr:col>
      <xdr:colOff>65690</xdr:colOff>
      <xdr:row>38</xdr:row>
      <xdr:rowOff>144517</xdr:rowOff>
    </xdr:from>
    <xdr:to>
      <xdr:col>10</xdr:col>
      <xdr:colOff>353476</xdr:colOff>
      <xdr:row>40</xdr:row>
      <xdr:rowOff>152944</xdr:rowOff>
    </xdr:to>
    <xdr:pic>
      <xdr:nvPicPr>
        <xdr:cNvPr id="56" name="Picture 55">
          <a:extLst>
            <a:ext uri="{FF2B5EF4-FFF2-40B4-BE49-F238E27FC236}">
              <a16:creationId xmlns:a16="http://schemas.microsoft.com/office/drawing/2014/main" id="{AFF1DB83-64E7-3EFB-045E-20A54D590E2E}"/>
            </a:ext>
          </a:extLst>
        </xdr:cNvPr>
        <xdr:cNvPicPr>
          <a:picLocks noChangeAspect="1"/>
        </xdr:cNvPicPr>
      </xdr:nvPicPr>
      <xdr:blipFill>
        <a:blip xmlns:r="http://schemas.openxmlformats.org/officeDocument/2006/relationships" r:embed="rId12"/>
        <a:stretch>
          <a:fillRect/>
        </a:stretch>
      </xdr:blipFill>
      <xdr:spPr>
        <a:xfrm>
          <a:off x="3166242" y="7147034"/>
          <a:ext cx="4001058" cy="376289"/>
        </a:xfrm>
        <a:prstGeom prst="rect">
          <a:avLst/>
        </a:prstGeom>
      </xdr:spPr>
    </xdr:pic>
    <xdr:clientData/>
  </xdr:twoCellAnchor>
  <xdr:twoCellAnchor editAs="oneCell">
    <xdr:from>
      <xdr:col>2</xdr:col>
      <xdr:colOff>294183</xdr:colOff>
      <xdr:row>42</xdr:row>
      <xdr:rowOff>112376</xdr:rowOff>
    </xdr:from>
    <xdr:to>
      <xdr:col>2</xdr:col>
      <xdr:colOff>915101</xdr:colOff>
      <xdr:row>44</xdr:row>
      <xdr:rowOff>123676</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64" name="Ink 63">
              <a:extLst>
                <a:ext uri="{FF2B5EF4-FFF2-40B4-BE49-F238E27FC236}">
                  <a16:creationId xmlns:a16="http://schemas.microsoft.com/office/drawing/2014/main" id="{83C3E3F9-96A6-933C-44F1-441F93FD16E7}"/>
                </a:ext>
              </a:extLst>
            </xdr14:cNvPr>
            <xdr14:cNvContentPartPr/>
          </xdr14:nvContentPartPr>
          <xdr14:nvPr macro=""/>
          <xdr14:xfrm>
            <a:off x="747442" y="7850617"/>
            <a:ext cx="620918" cy="379162"/>
          </xdr14:xfrm>
        </xdr:contentPart>
      </mc:Choice>
      <mc:Fallback xmlns="">
        <xdr:pic>
          <xdr:nvPicPr>
            <xdr:cNvPr id="64" name="Ink 63">
              <a:extLst>
                <a:ext uri="{FF2B5EF4-FFF2-40B4-BE49-F238E27FC236}">
                  <a16:creationId xmlns:a16="http://schemas.microsoft.com/office/drawing/2014/main" id="{83C3E3F9-96A6-933C-44F1-441F93FD16E7}"/>
                </a:ext>
              </a:extLst>
            </xdr:cNvPr>
            <xdr:cNvPicPr/>
          </xdr:nvPicPr>
          <xdr:blipFill>
            <a:blip xmlns:r="http://schemas.openxmlformats.org/officeDocument/2006/relationships" r:embed="rId14"/>
            <a:stretch>
              <a:fillRect/>
            </a:stretch>
          </xdr:blipFill>
          <xdr:spPr>
            <a:xfrm>
              <a:off x="741323" y="7844419"/>
              <a:ext cx="633156" cy="391558"/>
            </a:xfrm>
            <a:prstGeom prst="rect">
              <a:avLst/>
            </a:prstGeom>
          </xdr:spPr>
        </xdr:pic>
      </mc:Fallback>
    </mc:AlternateContent>
    <xdr:clientData/>
  </xdr:twoCellAnchor>
  <xdr:twoCellAnchor editAs="oneCell">
    <xdr:from>
      <xdr:col>4</xdr:col>
      <xdr:colOff>46013</xdr:colOff>
      <xdr:row>42</xdr:row>
      <xdr:rowOff>131456</xdr:rowOff>
    </xdr:from>
    <xdr:to>
      <xdr:col>6</xdr:col>
      <xdr:colOff>207604</xdr:colOff>
      <xdr:row>44</xdr:row>
      <xdr:rowOff>94516</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2" name="Ink 71">
              <a:extLst>
                <a:ext uri="{FF2B5EF4-FFF2-40B4-BE49-F238E27FC236}">
                  <a16:creationId xmlns:a16="http://schemas.microsoft.com/office/drawing/2014/main" id="{33E8E015-B773-06EE-FBCE-4A4FA8529536}"/>
                </a:ext>
              </a:extLst>
            </xdr14:cNvPr>
            <xdr14:cNvContentPartPr/>
          </xdr14:nvContentPartPr>
          <xdr14:nvPr macro=""/>
          <xdr14:xfrm>
            <a:off x="2529082" y="7869697"/>
            <a:ext cx="1514798" cy="330922"/>
          </xdr14:xfrm>
        </xdr:contentPart>
      </mc:Choice>
      <mc:Fallback xmlns="">
        <xdr:pic>
          <xdr:nvPicPr>
            <xdr:cNvPr id="72" name="Ink 71">
              <a:extLst>
                <a:ext uri="{FF2B5EF4-FFF2-40B4-BE49-F238E27FC236}">
                  <a16:creationId xmlns:a16="http://schemas.microsoft.com/office/drawing/2014/main" id="{33E8E015-B773-06EE-FBCE-4A4FA8529536}"/>
                </a:ext>
              </a:extLst>
            </xdr:cNvPr>
            <xdr:cNvPicPr/>
          </xdr:nvPicPr>
          <xdr:blipFill>
            <a:blip xmlns:r="http://schemas.openxmlformats.org/officeDocument/2006/relationships" r:embed="rId16"/>
            <a:stretch>
              <a:fillRect/>
            </a:stretch>
          </xdr:blipFill>
          <xdr:spPr>
            <a:xfrm>
              <a:off x="2522962" y="7863575"/>
              <a:ext cx="1527037" cy="343165"/>
            </a:xfrm>
            <a:prstGeom prst="rect">
              <a:avLst/>
            </a:prstGeom>
          </xdr:spPr>
        </xdr:pic>
      </mc:Fallback>
    </mc:AlternateContent>
    <xdr:clientData/>
  </xdr:twoCellAnchor>
  <xdr:twoCellAnchor editAs="oneCell">
    <xdr:from>
      <xdr:col>2</xdr:col>
      <xdr:colOff>1383101</xdr:colOff>
      <xdr:row>43</xdr:row>
      <xdr:rowOff>10967</xdr:rowOff>
    </xdr:from>
    <xdr:to>
      <xdr:col>2</xdr:col>
      <xdr:colOff>1773799</xdr:colOff>
      <xdr:row>44</xdr:row>
      <xdr:rowOff>154636</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3" name="Ink 72">
              <a:extLst>
                <a:ext uri="{FF2B5EF4-FFF2-40B4-BE49-F238E27FC236}">
                  <a16:creationId xmlns:a16="http://schemas.microsoft.com/office/drawing/2014/main" id="{78D82FBD-060C-3037-A0B1-BF35471576B3}"/>
                </a:ext>
              </a:extLst>
            </xdr14:cNvPr>
            <xdr14:cNvContentPartPr/>
          </xdr14:nvContentPartPr>
          <xdr14:nvPr macro=""/>
          <xdr14:xfrm>
            <a:off x="1836360" y="7933139"/>
            <a:ext cx="390322" cy="327600"/>
          </xdr14:xfrm>
        </xdr:contentPart>
      </mc:Choice>
      <mc:Fallback xmlns="">
        <xdr:pic>
          <xdr:nvPicPr>
            <xdr:cNvPr id="73" name="Ink 72">
              <a:extLst>
                <a:ext uri="{FF2B5EF4-FFF2-40B4-BE49-F238E27FC236}">
                  <a16:creationId xmlns:a16="http://schemas.microsoft.com/office/drawing/2014/main" id="{78D82FBD-060C-3037-A0B1-BF35471576B3}"/>
                </a:ext>
              </a:extLst>
            </xdr:cNvPr>
            <xdr:cNvPicPr/>
          </xdr:nvPicPr>
          <xdr:blipFill>
            <a:blip xmlns:r="http://schemas.openxmlformats.org/officeDocument/2006/relationships" r:embed="rId18"/>
            <a:stretch>
              <a:fillRect/>
            </a:stretch>
          </xdr:blipFill>
          <xdr:spPr>
            <a:xfrm>
              <a:off x="1830164" y="7927019"/>
              <a:ext cx="402713" cy="339840"/>
            </a:xfrm>
            <a:prstGeom prst="rect">
              <a:avLst/>
            </a:prstGeom>
          </xdr:spPr>
        </xdr:pic>
      </mc:Fallback>
    </mc:AlternateContent>
    <xdr:clientData/>
  </xdr:twoCellAnchor>
  <xdr:twoCellAnchor editAs="oneCell">
    <xdr:from>
      <xdr:col>7</xdr:col>
      <xdr:colOff>363842</xdr:colOff>
      <xdr:row>45</xdr:row>
      <xdr:rowOff>169108</xdr:rowOff>
    </xdr:from>
    <xdr:to>
      <xdr:col>10</xdr:col>
      <xdr:colOff>352553</xdr:colOff>
      <xdr:row>54</xdr:row>
      <xdr:rowOff>150562</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6" name="Ink 75">
              <a:extLst>
                <a:ext uri="{FF2B5EF4-FFF2-40B4-BE49-F238E27FC236}">
                  <a16:creationId xmlns:a16="http://schemas.microsoft.com/office/drawing/2014/main" id="{52DB0812-5C81-533D-B086-3B31DFA6E1E8}"/>
                </a:ext>
              </a:extLst>
            </xdr14:cNvPr>
            <xdr14:cNvContentPartPr/>
          </xdr14:nvContentPartPr>
          <xdr14:nvPr macro=""/>
          <xdr14:xfrm>
            <a:off x="4876721" y="8459142"/>
            <a:ext cx="2453880" cy="1636834"/>
          </xdr14:xfrm>
        </xdr:contentPart>
      </mc:Choice>
      <mc:Fallback xmlns="">
        <xdr:pic>
          <xdr:nvPicPr>
            <xdr:cNvPr id="76" name="Ink 75">
              <a:extLst>
                <a:ext uri="{FF2B5EF4-FFF2-40B4-BE49-F238E27FC236}">
                  <a16:creationId xmlns:a16="http://schemas.microsoft.com/office/drawing/2014/main" id="{52DB0812-5C81-533D-B086-3B31DFA6E1E8}"/>
                </a:ext>
              </a:extLst>
            </xdr:cNvPr>
            <xdr:cNvPicPr/>
          </xdr:nvPicPr>
          <xdr:blipFill>
            <a:blip xmlns:r="http://schemas.openxmlformats.org/officeDocument/2006/relationships" r:embed="rId20"/>
            <a:stretch>
              <a:fillRect/>
            </a:stretch>
          </xdr:blipFill>
          <xdr:spPr>
            <a:xfrm>
              <a:off x="4870602" y="8452873"/>
              <a:ext cx="2466117" cy="1649371"/>
            </a:xfrm>
            <a:prstGeom prst="rect">
              <a:avLst/>
            </a:prstGeom>
          </xdr:spPr>
        </xdr:pic>
      </mc:Fallback>
    </mc:AlternateContent>
    <xdr:clientData/>
  </xdr:twoCellAnchor>
  <xdr:twoCellAnchor editAs="oneCell">
    <xdr:from>
      <xdr:col>9</xdr:col>
      <xdr:colOff>192370</xdr:colOff>
      <xdr:row>46</xdr:row>
      <xdr:rowOff>55333</xdr:rowOff>
    </xdr:from>
    <xdr:to>
      <xdr:col>10</xdr:col>
      <xdr:colOff>29651</xdr:colOff>
      <xdr:row>47</xdr:row>
      <xdr:rowOff>84440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86" name="Ink 85">
              <a:extLst>
                <a:ext uri="{FF2B5EF4-FFF2-40B4-BE49-F238E27FC236}">
                  <a16:creationId xmlns:a16="http://schemas.microsoft.com/office/drawing/2014/main" id="{01D62750-C0CB-638F-CCD2-2E1877125447}"/>
                </a:ext>
              </a:extLst>
            </xdr14:cNvPr>
            <xdr14:cNvContentPartPr/>
          </xdr14:nvContentPartPr>
          <xdr14:nvPr macro=""/>
          <xdr14:xfrm>
            <a:off x="5638042" y="8529299"/>
            <a:ext cx="362798" cy="213038"/>
          </xdr14:xfrm>
        </xdr:contentPart>
      </mc:Choice>
      <mc:Fallback xmlns="">
        <xdr:pic>
          <xdr:nvPicPr>
            <xdr:cNvPr id="86" name="Ink 85">
              <a:extLst>
                <a:ext uri="{FF2B5EF4-FFF2-40B4-BE49-F238E27FC236}">
                  <a16:creationId xmlns:a16="http://schemas.microsoft.com/office/drawing/2014/main" id="{01D62750-C0CB-638F-CCD2-2E1877125447}"/>
                </a:ext>
              </a:extLst>
            </xdr:cNvPr>
            <xdr:cNvPicPr/>
          </xdr:nvPicPr>
          <xdr:blipFill>
            <a:blip xmlns:r="http://schemas.openxmlformats.org/officeDocument/2006/relationships" r:embed="rId22"/>
            <a:stretch>
              <a:fillRect/>
            </a:stretch>
          </xdr:blipFill>
          <xdr:spPr>
            <a:xfrm>
              <a:off x="5631929" y="8523181"/>
              <a:ext cx="375023" cy="225273"/>
            </a:xfrm>
            <a:prstGeom prst="rect">
              <a:avLst/>
            </a:prstGeom>
          </xdr:spPr>
        </xdr:pic>
      </mc:Fallback>
    </mc:AlternateContent>
    <xdr:clientData/>
  </xdr:twoCellAnchor>
  <xdr:twoCellAnchor editAs="oneCell">
    <xdr:from>
      <xdr:col>8</xdr:col>
      <xdr:colOff>122814</xdr:colOff>
      <xdr:row>46</xdr:row>
      <xdr:rowOff>38413</xdr:rowOff>
    </xdr:from>
    <xdr:to>
      <xdr:col>8</xdr:col>
      <xdr:colOff>495856</xdr:colOff>
      <xdr:row>47</xdr:row>
      <xdr:rowOff>105042</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87" name="Ink 86">
              <a:extLst>
                <a:ext uri="{FF2B5EF4-FFF2-40B4-BE49-F238E27FC236}">
                  <a16:creationId xmlns:a16="http://schemas.microsoft.com/office/drawing/2014/main" id="{3FCB1438-66A9-397D-8679-5BBD5C63BDAE}"/>
                </a:ext>
              </a:extLst>
            </xdr14:cNvPr>
            <xdr14:cNvContentPartPr/>
          </xdr14:nvContentPartPr>
          <xdr14:nvPr macro=""/>
          <xdr14:xfrm>
            <a:off x="5036400" y="8512379"/>
            <a:ext cx="373042" cy="245798"/>
          </xdr14:xfrm>
        </xdr:contentPart>
      </mc:Choice>
      <mc:Fallback xmlns="">
        <xdr:pic>
          <xdr:nvPicPr>
            <xdr:cNvPr id="87" name="Ink 86">
              <a:extLst>
                <a:ext uri="{FF2B5EF4-FFF2-40B4-BE49-F238E27FC236}">
                  <a16:creationId xmlns:a16="http://schemas.microsoft.com/office/drawing/2014/main" id="{3FCB1438-66A9-397D-8679-5BBD5C63BDAE}"/>
                </a:ext>
              </a:extLst>
            </xdr:cNvPr>
            <xdr:cNvPicPr/>
          </xdr:nvPicPr>
          <xdr:blipFill>
            <a:blip xmlns:r="http://schemas.openxmlformats.org/officeDocument/2006/relationships" r:embed="rId24"/>
            <a:stretch>
              <a:fillRect/>
            </a:stretch>
          </xdr:blipFill>
          <xdr:spPr>
            <a:xfrm>
              <a:off x="5030279" y="8506252"/>
              <a:ext cx="385285" cy="258052"/>
            </a:xfrm>
            <a:prstGeom prst="rect">
              <a:avLst/>
            </a:prstGeom>
          </xdr:spPr>
        </xdr:pic>
      </mc:Fallback>
    </mc:AlternateContent>
    <xdr:clientData/>
  </xdr:twoCellAnchor>
  <xdr:twoCellAnchor editAs="oneCell">
    <xdr:from>
      <xdr:col>8</xdr:col>
      <xdr:colOff>254574</xdr:colOff>
      <xdr:row>44</xdr:row>
      <xdr:rowOff>55194</xdr:rowOff>
    </xdr:from>
    <xdr:to>
      <xdr:col>9</xdr:col>
      <xdr:colOff>247728</xdr:colOff>
      <xdr:row>45</xdr:row>
      <xdr:rowOff>26423</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88" name="Ink 87">
              <a:extLst>
                <a:ext uri="{FF2B5EF4-FFF2-40B4-BE49-F238E27FC236}">
                  <a16:creationId xmlns:a16="http://schemas.microsoft.com/office/drawing/2014/main" id="{6F6D25C5-6127-90DB-DA92-B4385C011952}"/>
                </a:ext>
              </a:extLst>
            </xdr14:cNvPr>
            <xdr14:cNvContentPartPr/>
          </xdr14:nvContentPartPr>
          <xdr14:nvPr macro=""/>
          <xdr14:xfrm>
            <a:off x="5168160" y="8161297"/>
            <a:ext cx="525240" cy="155160"/>
          </xdr14:xfrm>
        </xdr:contentPart>
      </mc:Choice>
      <mc:Fallback xmlns="">
        <xdr:pic>
          <xdr:nvPicPr>
            <xdr:cNvPr id="88" name="Ink 87">
              <a:extLst>
                <a:ext uri="{FF2B5EF4-FFF2-40B4-BE49-F238E27FC236}">
                  <a16:creationId xmlns:a16="http://schemas.microsoft.com/office/drawing/2014/main" id="{6F6D25C5-6127-90DB-DA92-B4385C011952}"/>
                </a:ext>
              </a:extLst>
            </xdr:cNvPr>
            <xdr:cNvPicPr/>
          </xdr:nvPicPr>
          <xdr:blipFill>
            <a:blip xmlns:r="http://schemas.openxmlformats.org/officeDocument/2006/relationships" r:embed="rId26"/>
            <a:stretch>
              <a:fillRect/>
            </a:stretch>
          </xdr:blipFill>
          <xdr:spPr>
            <a:xfrm>
              <a:off x="5162040" y="8155177"/>
              <a:ext cx="537480" cy="167400"/>
            </a:xfrm>
            <a:prstGeom prst="rect">
              <a:avLst/>
            </a:prstGeom>
          </xdr:spPr>
        </xdr:pic>
      </mc:Fallback>
    </mc:AlternateContent>
    <xdr:clientData/>
  </xdr:twoCellAnchor>
  <xdr:twoCellAnchor editAs="oneCell">
    <xdr:from>
      <xdr:col>10</xdr:col>
      <xdr:colOff>230890</xdr:colOff>
      <xdr:row>43</xdr:row>
      <xdr:rowOff>159647</xdr:rowOff>
    </xdr:from>
    <xdr:to>
      <xdr:col>12</xdr:col>
      <xdr:colOff>131159</xdr:colOff>
      <xdr:row>45</xdr:row>
      <xdr:rowOff>56745</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95" name="Ink 94">
              <a:extLst>
                <a:ext uri="{FF2B5EF4-FFF2-40B4-BE49-F238E27FC236}">
                  <a16:creationId xmlns:a16="http://schemas.microsoft.com/office/drawing/2014/main" id="{533D42B3-87E0-0898-3733-7882089D3B9D}"/>
                </a:ext>
              </a:extLst>
            </xdr14:cNvPr>
            <xdr14:cNvContentPartPr/>
          </xdr14:nvContentPartPr>
          <xdr14:nvPr macro=""/>
          <xdr14:xfrm>
            <a:off x="6202080" y="8081819"/>
            <a:ext cx="1023562" cy="264960"/>
          </xdr14:xfrm>
        </xdr:contentPart>
      </mc:Choice>
      <mc:Fallback xmlns="">
        <xdr:pic>
          <xdr:nvPicPr>
            <xdr:cNvPr id="95" name="Ink 94">
              <a:extLst>
                <a:ext uri="{FF2B5EF4-FFF2-40B4-BE49-F238E27FC236}">
                  <a16:creationId xmlns:a16="http://schemas.microsoft.com/office/drawing/2014/main" id="{533D42B3-87E0-0898-3733-7882089D3B9D}"/>
                </a:ext>
              </a:extLst>
            </xdr:cNvPr>
            <xdr:cNvPicPr/>
          </xdr:nvPicPr>
          <xdr:blipFill>
            <a:blip xmlns:r="http://schemas.openxmlformats.org/officeDocument/2006/relationships" r:embed="rId28"/>
            <a:stretch>
              <a:fillRect/>
            </a:stretch>
          </xdr:blipFill>
          <xdr:spPr>
            <a:xfrm>
              <a:off x="6195931" y="8075699"/>
              <a:ext cx="1035859" cy="277200"/>
            </a:xfrm>
            <a:prstGeom prst="rect">
              <a:avLst/>
            </a:prstGeom>
          </xdr:spPr>
        </xdr:pic>
      </mc:Fallback>
    </mc:AlternateContent>
    <xdr:clientData/>
  </xdr:twoCellAnchor>
  <xdr:twoCellAnchor editAs="oneCell">
    <xdr:from>
      <xdr:col>14</xdr:col>
      <xdr:colOff>219750</xdr:colOff>
      <xdr:row>47</xdr:row>
      <xdr:rowOff>152120</xdr:rowOff>
    </xdr:from>
    <xdr:to>
      <xdr:col>15</xdr:col>
      <xdr:colOff>702503</xdr:colOff>
      <xdr:row>49</xdr:row>
      <xdr:rowOff>131380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20" name="Ink 119">
              <a:extLst>
                <a:ext uri="{FF2B5EF4-FFF2-40B4-BE49-F238E27FC236}">
                  <a16:creationId xmlns:a16="http://schemas.microsoft.com/office/drawing/2014/main" id="{C8F89A36-63A8-2138-8692-FD36A8880D00}"/>
                </a:ext>
              </a:extLst>
            </xdr14:cNvPr>
            <xdr14:cNvContentPartPr/>
          </xdr14:nvContentPartPr>
          <xdr14:nvPr macro=""/>
          <xdr14:xfrm>
            <a:off x="8082802" y="8810017"/>
            <a:ext cx="1014840" cy="347122"/>
          </xdr14:xfrm>
        </xdr:contentPart>
      </mc:Choice>
      <mc:Fallback xmlns="">
        <xdr:pic>
          <xdr:nvPicPr>
            <xdr:cNvPr id="120" name="Ink 119">
              <a:extLst>
                <a:ext uri="{FF2B5EF4-FFF2-40B4-BE49-F238E27FC236}">
                  <a16:creationId xmlns:a16="http://schemas.microsoft.com/office/drawing/2014/main" id="{C8F89A36-63A8-2138-8692-FD36A8880D00}"/>
                </a:ext>
              </a:extLst>
            </xdr:cNvPr>
            <xdr:cNvPicPr/>
          </xdr:nvPicPr>
          <xdr:blipFill>
            <a:blip xmlns:r="http://schemas.openxmlformats.org/officeDocument/2006/relationships" r:embed="rId30"/>
            <a:stretch>
              <a:fillRect/>
            </a:stretch>
          </xdr:blipFill>
          <xdr:spPr>
            <a:xfrm>
              <a:off x="8076682" y="8803896"/>
              <a:ext cx="1027080" cy="359365"/>
            </a:xfrm>
            <a:prstGeom prst="rect">
              <a:avLst/>
            </a:prstGeom>
          </xdr:spPr>
        </xdr:pic>
      </mc:Fallback>
    </mc:AlternateContent>
    <xdr:clientData/>
  </xdr:twoCellAnchor>
  <xdr:twoCellAnchor editAs="oneCell">
    <xdr:from>
      <xdr:col>13</xdr:col>
      <xdr:colOff>201784</xdr:colOff>
      <xdr:row>45</xdr:row>
      <xdr:rowOff>95903</xdr:rowOff>
    </xdr:from>
    <xdr:to>
      <xdr:col>16</xdr:col>
      <xdr:colOff>77385</xdr:colOff>
      <xdr:row>47</xdr:row>
      <xdr:rowOff>85880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21" name="Ink 120">
              <a:extLst>
                <a:ext uri="{FF2B5EF4-FFF2-40B4-BE49-F238E27FC236}">
                  <a16:creationId xmlns:a16="http://schemas.microsoft.com/office/drawing/2014/main" id="{02142D17-81A0-6A5F-5979-C7FBCE7B1352}"/>
                </a:ext>
              </a:extLst>
            </xdr14:cNvPr>
            <xdr14:cNvContentPartPr/>
          </xdr14:nvContentPartPr>
          <xdr14:nvPr macro=""/>
          <xdr14:xfrm>
            <a:off x="7657560" y="8385937"/>
            <a:ext cx="1517842" cy="357840"/>
          </xdr14:xfrm>
        </xdr:contentPart>
      </mc:Choice>
      <mc:Fallback xmlns="">
        <xdr:pic>
          <xdr:nvPicPr>
            <xdr:cNvPr id="121" name="Ink 120">
              <a:extLst>
                <a:ext uri="{FF2B5EF4-FFF2-40B4-BE49-F238E27FC236}">
                  <a16:creationId xmlns:a16="http://schemas.microsoft.com/office/drawing/2014/main" id="{02142D17-81A0-6A5F-5979-C7FBCE7B1352}"/>
                </a:ext>
              </a:extLst>
            </xdr:cNvPr>
            <xdr:cNvPicPr/>
          </xdr:nvPicPr>
          <xdr:blipFill>
            <a:blip xmlns:r="http://schemas.openxmlformats.org/officeDocument/2006/relationships" r:embed="rId32"/>
            <a:stretch>
              <a:fillRect/>
            </a:stretch>
          </xdr:blipFill>
          <xdr:spPr>
            <a:xfrm>
              <a:off x="7651419" y="8379817"/>
              <a:ext cx="1530123" cy="370080"/>
            </a:xfrm>
            <a:prstGeom prst="rect">
              <a:avLst/>
            </a:prstGeom>
          </xdr:spPr>
        </xdr:pic>
      </mc:Fallback>
    </mc:AlternateContent>
    <xdr:clientData/>
  </xdr:twoCellAnchor>
  <xdr:twoCellAnchor editAs="oneCell">
    <xdr:from>
      <xdr:col>13</xdr:col>
      <xdr:colOff>236066</xdr:colOff>
      <xdr:row>43</xdr:row>
      <xdr:rowOff>83605</xdr:rowOff>
    </xdr:from>
    <xdr:to>
      <xdr:col>15</xdr:col>
      <xdr:colOff>618542</xdr:colOff>
      <xdr:row>45</xdr:row>
      <xdr:rowOff>48547</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22" name="Ink 121">
              <a:extLst>
                <a:ext uri="{FF2B5EF4-FFF2-40B4-BE49-F238E27FC236}">
                  <a16:creationId xmlns:a16="http://schemas.microsoft.com/office/drawing/2014/main" id="{11304397-1206-C84D-2DDE-AE5C8D11229A}"/>
                </a:ext>
              </a:extLst>
            </xdr14:cNvPr>
            <xdr14:cNvContentPartPr/>
          </xdr14:nvContentPartPr>
          <xdr14:nvPr macro=""/>
          <xdr14:xfrm>
            <a:off x="7691842" y="8005777"/>
            <a:ext cx="1321838" cy="332804"/>
          </xdr14:xfrm>
        </xdr:contentPart>
      </mc:Choice>
      <mc:Fallback xmlns="">
        <xdr:pic>
          <xdr:nvPicPr>
            <xdr:cNvPr id="122" name="Ink 121">
              <a:extLst>
                <a:ext uri="{FF2B5EF4-FFF2-40B4-BE49-F238E27FC236}">
                  <a16:creationId xmlns:a16="http://schemas.microsoft.com/office/drawing/2014/main" id="{11304397-1206-C84D-2DDE-AE5C8D11229A}"/>
                </a:ext>
              </a:extLst>
            </xdr:cNvPr>
            <xdr:cNvPicPr/>
          </xdr:nvPicPr>
          <xdr:blipFill>
            <a:blip xmlns:r="http://schemas.openxmlformats.org/officeDocument/2006/relationships" r:embed="rId34"/>
            <a:stretch>
              <a:fillRect/>
            </a:stretch>
          </xdr:blipFill>
          <xdr:spPr>
            <a:xfrm>
              <a:off x="7685722" y="7999573"/>
              <a:ext cx="1334077" cy="345211"/>
            </a:xfrm>
            <a:prstGeom prst="rect">
              <a:avLst/>
            </a:prstGeom>
          </xdr:spPr>
        </xdr:pic>
      </mc:Fallback>
    </mc:AlternateContent>
    <xdr:clientData/>
  </xdr:twoCellAnchor>
  <xdr:twoCellAnchor editAs="oneCell">
    <xdr:from>
      <xdr:col>9</xdr:col>
      <xdr:colOff>193008</xdr:colOff>
      <xdr:row>46</xdr:row>
      <xdr:rowOff>134451</xdr:rowOff>
    </xdr:from>
    <xdr:to>
      <xdr:col>9</xdr:col>
      <xdr:colOff>208848</xdr:colOff>
      <xdr:row>46</xdr:row>
      <xdr:rowOff>162531</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23" name="Ink 122">
              <a:extLst>
                <a:ext uri="{FF2B5EF4-FFF2-40B4-BE49-F238E27FC236}">
                  <a16:creationId xmlns:a16="http://schemas.microsoft.com/office/drawing/2014/main" id="{899AC4CE-AF89-96AB-4108-891658FFCD33}"/>
                </a:ext>
              </a:extLst>
            </xdr14:cNvPr>
            <xdr14:cNvContentPartPr/>
          </xdr14:nvContentPartPr>
          <xdr14:nvPr macro=""/>
          <xdr14:xfrm>
            <a:off x="5638680" y="8608417"/>
            <a:ext cx="15840" cy="28080"/>
          </xdr14:xfrm>
        </xdr:contentPart>
      </mc:Choice>
      <mc:Fallback xmlns="">
        <xdr:pic>
          <xdr:nvPicPr>
            <xdr:cNvPr id="123" name="Ink 122">
              <a:extLst>
                <a:ext uri="{FF2B5EF4-FFF2-40B4-BE49-F238E27FC236}">
                  <a16:creationId xmlns:a16="http://schemas.microsoft.com/office/drawing/2014/main" id="{899AC4CE-AF89-96AB-4108-891658FFCD33}"/>
                </a:ext>
              </a:extLst>
            </xdr:cNvPr>
            <xdr:cNvPicPr/>
          </xdr:nvPicPr>
          <xdr:blipFill>
            <a:blip xmlns:r="http://schemas.openxmlformats.org/officeDocument/2006/relationships" r:embed="rId36"/>
            <a:stretch>
              <a:fillRect/>
            </a:stretch>
          </xdr:blipFill>
          <xdr:spPr>
            <a:xfrm>
              <a:off x="5632560" y="8602297"/>
              <a:ext cx="28080" cy="40320"/>
            </a:xfrm>
            <a:prstGeom prst="rect">
              <a:avLst/>
            </a:prstGeom>
          </xdr:spPr>
        </xdr:pic>
      </mc:Fallback>
    </mc:AlternateContent>
    <xdr:clientData/>
  </xdr:twoCellAnchor>
  <xdr:twoCellAnchor editAs="oneCell">
    <xdr:from>
      <xdr:col>9</xdr:col>
      <xdr:colOff>161050</xdr:colOff>
      <xdr:row>46</xdr:row>
      <xdr:rowOff>106731</xdr:rowOff>
    </xdr:from>
    <xdr:to>
      <xdr:col>9</xdr:col>
      <xdr:colOff>202090</xdr:colOff>
      <xdr:row>50</xdr:row>
      <xdr:rowOff>1085</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25" name="Ink 124">
              <a:extLst>
                <a:ext uri="{FF2B5EF4-FFF2-40B4-BE49-F238E27FC236}">
                  <a16:creationId xmlns:a16="http://schemas.microsoft.com/office/drawing/2014/main" id="{E3E560C8-EE35-D959-046C-E7F06BCBC64B}"/>
                </a:ext>
              </a:extLst>
            </xdr14:cNvPr>
            <xdr14:cNvContentPartPr/>
          </xdr14:nvContentPartPr>
          <xdr14:nvPr macro=""/>
          <xdr14:xfrm>
            <a:off x="5606722" y="8580697"/>
            <a:ext cx="41040" cy="625762"/>
          </xdr14:xfrm>
        </xdr:contentPart>
      </mc:Choice>
      <mc:Fallback xmlns="">
        <xdr:pic>
          <xdr:nvPicPr>
            <xdr:cNvPr id="125" name="Ink 124">
              <a:extLst>
                <a:ext uri="{FF2B5EF4-FFF2-40B4-BE49-F238E27FC236}">
                  <a16:creationId xmlns:a16="http://schemas.microsoft.com/office/drawing/2014/main" id="{E3E560C8-EE35-D959-046C-E7F06BCBC64B}"/>
                </a:ext>
              </a:extLst>
            </xdr:cNvPr>
            <xdr:cNvPicPr/>
          </xdr:nvPicPr>
          <xdr:blipFill>
            <a:blip xmlns:r="http://schemas.openxmlformats.org/officeDocument/2006/relationships" r:embed="rId38"/>
            <a:stretch>
              <a:fillRect/>
            </a:stretch>
          </xdr:blipFill>
          <xdr:spPr>
            <a:xfrm>
              <a:off x="5600602" y="8574530"/>
              <a:ext cx="53280" cy="638096"/>
            </a:xfrm>
            <a:prstGeom prst="rect">
              <a:avLst/>
            </a:prstGeom>
          </xdr:spPr>
        </xdr:pic>
      </mc:Fallback>
    </mc:AlternateContent>
    <xdr:clientData/>
  </xdr:twoCellAnchor>
  <xdr:twoCellAnchor editAs="oneCell">
    <xdr:from>
      <xdr:col>3</xdr:col>
      <xdr:colOff>159151</xdr:colOff>
      <xdr:row>44</xdr:row>
      <xdr:rowOff>170394</xdr:rowOff>
    </xdr:from>
    <xdr:to>
      <xdr:col>3</xdr:col>
      <xdr:colOff>238073</xdr:colOff>
      <xdr:row>46</xdr:row>
      <xdr:rowOff>29053</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26" name="Ink 125">
              <a:extLst>
                <a:ext uri="{FF2B5EF4-FFF2-40B4-BE49-F238E27FC236}">
                  <a16:creationId xmlns:a16="http://schemas.microsoft.com/office/drawing/2014/main" id="{79954B11-2A3B-FAEC-B02C-BAC0567FB29B}"/>
                </a:ext>
              </a:extLst>
            </xdr14:cNvPr>
            <xdr14:cNvContentPartPr/>
          </xdr14:nvContentPartPr>
          <xdr14:nvPr macro=""/>
          <xdr14:xfrm>
            <a:off x="2070720" y="8276497"/>
            <a:ext cx="74160" cy="221760"/>
          </xdr14:xfrm>
        </xdr:contentPart>
      </mc:Choice>
      <mc:Fallback xmlns="">
        <xdr:pic>
          <xdr:nvPicPr>
            <xdr:cNvPr id="126" name="Ink 125">
              <a:extLst>
                <a:ext uri="{FF2B5EF4-FFF2-40B4-BE49-F238E27FC236}">
                  <a16:creationId xmlns:a16="http://schemas.microsoft.com/office/drawing/2014/main" id="{79954B11-2A3B-FAEC-B02C-BAC0567FB29B}"/>
                </a:ext>
              </a:extLst>
            </xdr:cNvPr>
            <xdr:cNvPicPr/>
          </xdr:nvPicPr>
          <xdr:blipFill>
            <a:blip xmlns:r="http://schemas.openxmlformats.org/officeDocument/2006/relationships" r:embed="rId40"/>
            <a:stretch>
              <a:fillRect/>
            </a:stretch>
          </xdr:blipFill>
          <xdr:spPr>
            <a:xfrm>
              <a:off x="2064600" y="8270377"/>
              <a:ext cx="86400" cy="234000"/>
            </a:xfrm>
            <a:prstGeom prst="rect">
              <a:avLst/>
            </a:prstGeom>
          </xdr:spPr>
        </xdr:pic>
      </mc:Fallback>
    </mc:AlternateContent>
    <xdr:clientData/>
  </xdr:twoCellAnchor>
  <xdr:twoCellAnchor editAs="oneCell">
    <xdr:from>
      <xdr:col>3</xdr:col>
      <xdr:colOff>155191</xdr:colOff>
      <xdr:row>46</xdr:row>
      <xdr:rowOff>143091</xdr:rowOff>
    </xdr:from>
    <xdr:to>
      <xdr:col>3</xdr:col>
      <xdr:colOff>191911</xdr:colOff>
      <xdr:row>47</xdr:row>
      <xdr:rowOff>11082</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27" name="Ink 126">
              <a:extLst>
                <a:ext uri="{FF2B5EF4-FFF2-40B4-BE49-F238E27FC236}">
                  <a16:creationId xmlns:a16="http://schemas.microsoft.com/office/drawing/2014/main" id="{66F12FC3-4B22-2AA4-C064-AD28F8E5B2A9}"/>
                </a:ext>
              </a:extLst>
            </xdr14:cNvPr>
            <xdr14:cNvContentPartPr/>
          </xdr14:nvContentPartPr>
          <xdr14:nvPr macro=""/>
          <xdr14:xfrm>
            <a:off x="2066760" y="8617057"/>
            <a:ext cx="36720" cy="47160"/>
          </xdr14:xfrm>
        </xdr:contentPart>
      </mc:Choice>
      <mc:Fallback xmlns="">
        <xdr:pic>
          <xdr:nvPicPr>
            <xdr:cNvPr id="127" name="Ink 126">
              <a:extLst>
                <a:ext uri="{FF2B5EF4-FFF2-40B4-BE49-F238E27FC236}">
                  <a16:creationId xmlns:a16="http://schemas.microsoft.com/office/drawing/2014/main" id="{66F12FC3-4B22-2AA4-C064-AD28F8E5B2A9}"/>
                </a:ext>
              </a:extLst>
            </xdr:cNvPr>
            <xdr:cNvPicPr/>
          </xdr:nvPicPr>
          <xdr:blipFill>
            <a:blip xmlns:r="http://schemas.openxmlformats.org/officeDocument/2006/relationships" r:embed="rId42"/>
            <a:stretch>
              <a:fillRect/>
            </a:stretch>
          </xdr:blipFill>
          <xdr:spPr>
            <a:xfrm>
              <a:off x="2060640" y="8610937"/>
              <a:ext cx="48960" cy="59400"/>
            </a:xfrm>
            <a:prstGeom prst="rect">
              <a:avLst/>
            </a:prstGeom>
          </xdr:spPr>
        </xdr:pic>
      </mc:Fallback>
    </mc:AlternateContent>
    <xdr:clientData/>
  </xdr:twoCellAnchor>
  <xdr:twoCellAnchor editAs="oneCell">
    <xdr:from>
      <xdr:col>13</xdr:col>
      <xdr:colOff>154624</xdr:colOff>
      <xdr:row>49</xdr:row>
      <xdr:rowOff>152178</xdr:rowOff>
    </xdr:from>
    <xdr:to>
      <xdr:col>16</xdr:col>
      <xdr:colOff>430463</xdr:colOff>
      <xdr:row>52</xdr:row>
      <xdr:rowOff>1504</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41" name="Ink 140">
              <a:extLst>
                <a:ext uri="{FF2B5EF4-FFF2-40B4-BE49-F238E27FC236}">
                  <a16:creationId xmlns:a16="http://schemas.microsoft.com/office/drawing/2014/main" id="{77169B0E-948D-CFB4-90E6-5A21C74FE63F}"/>
                </a:ext>
              </a:extLst>
            </xdr14:cNvPr>
            <xdr14:cNvContentPartPr/>
          </xdr14:nvContentPartPr>
          <xdr14:nvPr macro=""/>
          <xdr14:xfrm>
            <a:off x="7610400" y="9177937"/>
            <a:ext cx="1918080" cy="396802"/>
          </xdr14:xfrm>
        </xdr:contentPart>
      </mc:Choice>
      <mc:Fallback xmlns="">
        <xdr:pic>
          <xdr:nvPicPr>
            <xdr:cNvPr id="141" name="Ink 140">
              <a:extLst>
                <a:ext uri="{FF2B5EF4-FFF2-40B4-BE49-F238E27FC236}">
                  <a16:creationId xmlns:a16="http://schemas.microsoft.com/office/drawing/2014/main" id="{77169B0E-948D-CFB4-90E6-5A21C74FE63F}"/>
                </a:ext>
              </a:extLst>
            </xdr:cNvPr>
            <xdr:cNvPicPr/>
          </xdr:nvPicPr>
          <xdr:blipFill>
            <a:blip xmlns:r="http://schemas.openxmlformats.org/officeDocument/2006/relationships" r:embed="rId44"/>
            <a:stretch>
              <a:fillRect/>
            </a:stretch>
          </xdr:blipFill>
          <xdr:spPr>
            <a:xfrm>
              <a:off x="7604280" y="9171743"/>
              <a:ext cx="1930320" cy="409191"/>
            </a:xfrm>
            <a:prstGeom prst="rect">
              <a:avLst/>
            </a:prstGeom>
          </xdr:spPr>
        </xdr:pic>
      </mc:Fallback>
    </mc:AlternateContent>
    <xdr:clientData/>
  </xdr:twoCellAnchor>
  <xdr:twoCellAnchor editAs="oneCell">
    <xdr:from>
      <xdr:col>17</xdr:col>
      <xdr:colOff>135125</xdr:colOff>
      <xdr:row>82</xdr:row>
      <xdr:rowOff>159680</xdr:rowOff>
    </xdr:from>
    <xdr:to>
      <xdr:col>18</xdr:col>
      <xdr:colOff>161727</xdr:colOff>
      <xdr:row>84</xdr:row>
      <xdr:rowOff>172060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50" name="Ink 149">
              <a:extLst>
                <a:ext uri="{FF2B5EF4-FFF2-40B4-BE49-F238E27FC236}">
                  <a16:creationId xmlns:a16="http://schemas.microsoft.com/office/drawing/2014/main" id="{76F78912-7AB6-8526-73A4-E22A530C2DA9}"/>
                </a:ext>
              </a:extLst>
            </xdr14:cNvPr>
            <xdr14:cNvContentPartPr/>
          </xdr14:nvContentPartPr>
          <xdr14:nvPr macro=""/>
          <xdr14:xfrm>
            <a:off x="10895091" y="15274870"/>
            <a:ext cx="873998" cy="375480"/>
          </xdr14:xfrm>
        </xdr:contentPart>
      </mc:Choice>
      <mc:Fallback xmlns="">
        <xdr:pic>
          <xdr:nvPicPr>
            <xdr:cNvPr id="150" name="Ink 149">
              <a:extLst>
                <a:ext uri="{FF2B5EF4-FFF2-40B4-BE49-F238E27FC236}">
                  <a16:creationId xmlns:a16="http://schemas.microsoft.com/office/drawing/2014/main" id="{76F78912-7AB6-8526-73A4-E22A530C2DA9}"/>
                </a:ext>
              </a:extLst>
            </xdr:cNvPr>
            <xdr:cNvPicPr/>
          </xdr:nvPicPr>
          <xdr:blipFill>
            <a:blip xmlns:r="http://schemas.openxmlformats.org/officeDocument/2006/relationships" r:embed="rId46"/>
            <a:stretch>
              <a:fillRect/>
            </a:stretch>
          </xdr:blipFill>
          <xdr:spPr>
            <a:xfrm>
              <a:off x="10888972" y="15268750"/>
              <a:ext cx="886237" cy="387720"/>
            </a:xfrm>
            <a:prstGeom prst="rect">
              <a:avLst/>
            </a:prstGeom>
          </xdr:spPr>
        </xdr:pic>
      </mc:Fallback>
    </mc:AlternateContent>
    <xdr:clientData/>
  </xdr:twoCellAnchor>
  <xdr:twoCellAnchor editAs="oneCell">
    <xdr:from>
      <xdr:col>17</xdr:col>
      <xdr:colOff>87163</xdr:colOff>
      <xdr:row>84</xdr:row>
      <xdr:rowOff>170096</xdr:rowOff>
    </xdr:from>
    <xdr:to>
      <xdr:col>17</xdr:col>
      <xdr:colOff>609245</xdr:colOff>
      <xdr:row>85</xdr:row>
      <xdr:rowOff>27287</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51" name="Ink 150">
              <a:extLst>
                <a:ext uri="{FF2B5EF4-FFF2-40B4-BE49-F238E27FC236}">
                  <a16:creationId xmlns:a16="http://schemas.microsoft.com/office/drawing/2014/main" id="{E3438BC9-2366-BAD7-B64C-7E8269999C92}"/>
                </a:ext>
              </a:extLst>
            </xdr14:cNvPr>
            <xdr14:cNvContentPartPr/>
          </xdr14:nvContentPartPr>
          <xdr14:nvPr macro=""/>
          <xdr14:xfrm>
            <a:off x="10847129" y="15653148"/>
            <a:ext cx="517320" cy="36360"/>
          </xdr14:xfrm>
        </xdr:contentPart>
      </mc:Choice>
      <mc:Fallback xmlns="">
        <xdr:pic>
          <xdr:nvPicPr>
            <xdr:cNvPr id="151" name="Ink 150">
              <a:extLst>
                <a:ext uri="{FF2B5EF4-FFF2-40B4-BE49-F238E27FC236}">
                  <a16:creationId xmlns:a16="http://schemas.microsoft.com/office/drawing/2014/main" id="{E3438BC9-2366-BAD7-B64C-7E8269999C92}"/>
                </a:ext>
              </a:extLst>
            </xdr:cNvPr>
            <xdr:cNvPicPr/>
          </xdr:nvPicPr>
          <xdr:blipFill>
            <a:blip xmlns:r="http://schemas.openxmlformats.org/officeDocument/2006/relationships" r:embed="rId48"/>
            <a:stretch>
              <a:fillRect/>
            </a:stretch>
          </xdr:blipFill>
          <xdr:spPr>
            <a:xfrm>
              <a:off x="10841009" y="15647028"/>
              <a:ext cx="529560" cy="48600"/>
            </a:xfrm>
            <a:prstGeom prst="rect">
              <a:avLst/>
            </a:prstGeom>
          </xdr:spPr>
        </xdr:pic>
      </mc:Fallback>
    </mc:AlternateContent>
    <xdr:clientData/>
  </xdr:twoCellAnchor>
  <xdr:twoCellAnchor editAs="oneCell">
    <xdr:from>
      <xdr:col>17</xdr:col>
      <xdr:colOff>161765</xdr:colOff>
      <xdr:row>86</xdr:row>
      <xdr:rowOff>64314</xdr:rowOff>
    </xdr:from>
    <xdr:to>
      <xdr:col>18</xdr:col>
      <xdr:colOff>325249</xdr:colOff>
      <xdr:row>88</xdr:row>
      <xdr:rowOff>106214</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67" name="Ink 166">
              <a:extLst>
                <a:ext uri="{FF2B5EF4-FFF2-40B4-BE49-F238E27FC236}">
                  <a16:creationId xmlns:a16="http://schemas.microsoft.com/office/drawing/2014/main" id="{22C8E1BE-87F2-D036-DA1A-1625F629B3CD}"/>
                </a:ext>
              </a:extLst>
            </xdr14:cNvPr>
            <xdr14:cNvContentPartPr/>
          </xdr14:nvContentPartPr>
          <xdr14:nvPr macro=""/>
          <xdr14:xfrm>
            <a:off x="10921731" y="15915228"/>
            <a:ext cx="1010880" cy="409762"/>
          </xdr14:xfrm>
        </xdr:contentPart>
      </mc:Choice>
      <mc:Fallback xmlns="">
        <xdr:pic>
          <xdr:nvPicPr>
            <xdr:cNvPr id="167" name="Ink 166">
              <a:extLst>
                <a:ext uri="{FF2B5EF4-FFF2-40B4-BE49-F238E27FC236}">
                  <a16:creationId xmlns:a16="http://schemas.microsoft.com/office/drawing/2014/main" id="{22C8E1BE-87F2-D036-DA1A-1625F629B3CD}"/>
                </a:ext>
              </a:extLst>
            </xdr:cNvPr>
            <xdr:cNvPicPr/>
          </xdr:nvPicPr>
          <xdr:blipFill>
            <a:blip xmlns:r="http://schemas.openxmlformats.org/officeDocument/2006/relationships" r:embed="rId50"/>
            <a:stretch>
              <a:fillRect/>
            </a:stretch>
          </xdr:blipFill>
          <xdr:spPr>
            <a:xfrm>
              <a:off x="10915585" y="15909101"/>
              <a:ext cx="1023173" cy="422015"/>
            </a:xfrm>
            <a:prstGeom prst="rect">
              <a:avLst/>
            </a:prstGeom>
          </xdr:spPr>
        </xdr:pic>
      </mc:Fallback>
    </mc:AlternateContent>
    <xdr:clientData/>
  </xdr:twoCellAnchor>
  <xdr:twoCellAnchor editAs="oneCell">
    <xdr:from>
      <xdr:col>17</xdr:col>
      <xdr:colOff>124243</xdr:colOff>
      <xdr:row>89</xdr:row>
      <xdr:rowOff>15801</xdr:rowOff>
    </xdr:from>
    <xdr:to>
      <xdr:col>18</xdr:col>
      <xdr:colOff>142287</xdr:colOff>
      <xdr:row>91</xdr:row>
      <xdr:rowOff>77419</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77" name="Ink 176">
              <a:extLst>
                <a:ext uri="{FF2B5EF4-FFF2-40B4-BE49-F238E27FC236}">
                  <a16:creationId xmlns:a16="http://schemas.microsoft.com/office/drawing/2014/main" id="{E76BA8E2-3CE7-EA56-366D-9B2F896ABFB1}"/>
                </a:ext>
              </a:extLst>
            </xdr14:cNvPr>
            <xdr14:cNvContentPartPr/>
          </xdr14:nvContentPartPr>
          <xdr14:nvPr macro=""/>
          <xdr14:xfrm>
            <a:off x="10884209" y="16418508"/>
            <a:ext cx="865440" cy="429480"/>
          </xdr14:xfrm>
        </xdr:contentPart>
      </mc:Choice>
      <mc:Fallback xmlns="">
        <xdr:pic>
          <xdr:nvPicPr>
            <xdr:cNvPr id="177" name="Ink 176">
              <a:extLst>
                <a:ext uri="{FF2B5EF4-FFF2-40B4-BE49-F238E27FC236}">
                  <a16:creationId xmlns:a16="http://schemas.microsoft.com/office/drawing/2014/main" id="{E76BA8E2-3CE7-EA56-366D-9B2F896ABFB1}"/>
                </a:ext>
              </a:extLst>
            </xdr:cNvPr>
            <xdr:cNvPicPr/>
          </xdr:nvPicPr>
          <xdr:blipFill>
            <a:blip xmlns:r="http://schemas.openxmlformats.org/officeDocument/2006/relationships" r:embed="rId52"/>
            <a:stretch>
              <a:fillRect/>
            </a:stretch>
          </xdr:blipFill>
          <xdr:spPr>
            <a:xfrm>
              <a:off x="10878102" y="16412192"/>
              <a:ext cx="877655" cy="442112"/>
            </a:xfrm>
            <a:prstGeom prst="rect">
              <a:avLst/>
            </a:prstGeom>
          </xdr:spPr>
        </xdr:pic>
      </mc:Fallback>
    </mc:AlternateContent>
    <xdr:clientData/>
  </xdr:twoCellAnchor>
  <xdr:twoCellAnchor editAs="oneCell">
    <xdr:from>
      <xdr:col>17</xdr:col>
      <xdr:colOff>238363</xdr:colOff>
      <xdr:row>91</xdr:row>
      <xdr:rowOff>163541</xdr:rowOff>
    </xdr:from>
    <xdr:to>
      <xdr:col>17</xdr:col>
      <xdr:colOff>295685</xdr:colOff>
      <xdr:row>92</xdr:row>
      <xdr:rowOff>87168</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80" name="Ink 179">
              <a:extLst>
                <a:ext uri="{FF2B5EF4-FFF2-40B4-BE49-F238E27FC236}">
                  <a16:creationId xmlns:a16="http://schemas.microsoft.com/office/drawing/2014/main" id="{7DDF752D-739C-B493-3116-D625C71960C2}"/>
                </a:ext>
              </a:extLst>
            </xdr14:cNvPr>
            <xdr14:cNvContentPartPr/>
          </xdr14:nvContentPartPr>
          <xdr14:nvPr macro=""/>
          <xdr14:xfrm>
            <a:off x="10998329" y="16934110"/>
            <a:ext cx="57322" cy="107558"/>
          </xdr14:xfrm>
        </xdr:contentPart>
      </mc:Choice>
      <mc:Fallback xmlns="">
        <xdr:pic>
          <xdr:nvPicPr>
            <xdr:cNvPr id="180" name="Ink 179">
              <a:extLst>
                <a:ext uri="{FF2B5EF4-FFF2-40B4-BE49-F238E27FC236}">
                  <a16:creationId xmlns:a16="http://schemas.microsoft.com/office/drawing/2014/main" id="{7DDF752D-739C-B493-3116-D625C71960C2}"/>
                </a:ext>
              </a:extLst>
            </xdr:cNvPr>
            <xdr:cNvPicPr/>
          </xdr:nvPicPr>
          <xdr:blipFill>
            <a:blip xmlns:r="http://schemas.openxmlformats.org/officeDocument/2006/relationships" r:embed="rId54"/>
            <a:stretch>
              <a:fillRect/>
            </a:stretch>
          </xdr:blipFill>
          <xdr:spPr>
            <a:xfrm>
              <a:off x="10992200" y="16928249"/>
              <a:ext cx="69580" cy="119279"/>
            </a:xfrm>
            <a:prstGeom prst="rect">
              <a:avLst/>
            </a:prstGeom>
          </xdr:spPr>
        </xdr:pic>
      </mc:Fallback>
    </mc:AlternateContent>
    <xdr:clientData/>
  </xdr:twoCellAnchor>
  <xdr:twoCellAnchor editAs="oneCell">
    <xdr:from>
      <xdr:col>17</xdr:col>
      <xdr:colOff>449323</xdr:colOff>
      <xdr:row>92</xdr:row>
      <xdr:rowOff>27048</xdr:rowOff>
    </xdr:from>
    <xdr:to>
      <xdr:col>18</xdr:col>
      <xdr:colOff>65247</xdr:colOff>
      <xdr:row>93</xdr:row>
      <xdr:rowOff>56957</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90" name="Ink 189">
              <a:extLst>
                <a:ext uri="{FF2B5EF4-FFF2-40B4-BE49-F238E27FC236}">
                  <a16:creationId xmlns:a16="http://schemas.microsoft.com/office/drawing/2014/main" id="{AC674037-3C3D-24AD-41CB-C7633AFA84DC}"/>
                </a:ext>
              </a:extLst>
            </xdr14:cNvPr>
            <xdr14:cNvContentPartPr/>
          </xdr14:nvContentPartPr>
          <xdr14:nvPr macro=""/>
          <xdr14:xfrm>
            <a:off x="11209289" y="16981548"/>
            <a:ext cx="463320" cy="213840"/>
          </xdr14:xfrm>
        </xdr:contentPart>
      </mc:Choice>
      <mc:Fallback xmlns="">
        <xdr:pic>
          <xdr:nvPicPr>
            <xdr:cNvPr id="190" name="Ink 189">
              <a:extLst>
                <a:ext uri="{FF2B5EF4-FFF2-40B4-BE49-F238E27FC236}">
                  <a16:creationId xmlns:a16="http://schemas.microsoft.com/office/drawing/2014/main" id="{AC674037-3C3D-24AD-41CB-C7633AFA84DC}"/>
                </a:ext>
              </a:extLst>
            </xdr:cNvPr>
            <xdr:cNvPicPr/>
          </xdr:nvPicPr>
          <xdr:blipFill>
            <a:blip xmlns:r="http://schemas.openxmlformats.org/officeDocument/2006/relationships" r:embed="rId56"/>
            <a:stretch>
              <a:fillRect/>
            </a:stretch>
          </xdr:blipFill>
          <xdr:spPr>
            <a:xfrm>
              <a:off x="11203164" y="16975428"/>
              <a:ext cx="475570" cy="226080"/>
            </a:xfrm>
            <a:prstGeom prst="rect">
              <a:avLst/>
            </a:prstGeom>
          </xdr:spPr>
        </xdr:pic>
      </mc:Fallback>
    </mc:AlternateContent>
    <xdr:clientData/>
  </xdr:twoCellAnchor>
  <xdr:twoCellAnchor editAs="oneCell">
    <xdr:from>
      <xdr:col>17</xdr:col>
      <xdr:colOff>58805</xdr:colOff>
      <xdr:row>94</xdr:row>
      <xdr:rowOff>74348</xdr:rowOff>
    </xdr:from>
    <xdr:to>
      <xdr:col>17</xdr:col>
      <xdr:colOff>627687</xdr:colOff>
      <xdr:row>95</xdr:row>
      <xdr:rowOff>57179</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99" name="Ink 198">
              <a:extLst>
                <a:ext uri="{FF2B5EF4-FFF2-40B4-BE49-F238E27FC236}">
                  <a16:creationId xmlns:a16="http://schemas.microsoft.com/office/drawing/2014/main" id="{26EE60C0-4961-B12A-AA6D-3A70C5F7DF53}"/>
                </a:ext>
              </a:extLst>
            </xdr14:cNvPr>
            <xdr14:cNvContentPartPr/>
          </xdr14:nvContentPartPr>
          <xdr14:nvPr macro=""/>
          <xdr14:xfrm>
            <a:off x="10818771" y="17396710"/>
            <a:ext cx="564120" cy="166762"/>
          </xdr14:xfrm>
        </xdr:contentPart>
      </mc:Choice>
      <mc:Fallback xmlns="">
        <xdr:pic>
          <xdr:nvPicPr>
            <xdr:cNvPr id="199" name="Ink 198">
              <a:extLst>
                <a:ext uri="{FF2B5EF4-FFF2-40B4-BE49-F238E27FC236}">
                  <a16:creationId xmlns:a16="http://schemas.microsoft.com/office/drawing/2014/main" id="{26EE60C0-4961-B12A-AA6D-3A70C5F7DF53}"/>
                </a:ext>
              </a:extLst>
            </xdr:cNvPr>
            <xdr:cNvPicPr/>
          </xdr:nvPicPr>
          <xdr:blipFill>
            <a:blip xmlns:r="http://schemas.openxmlformats.org/officeDocument/2006/relationships" r:embed="rId58"/>
            <a:stretch>
              <a:fillRect/>
            </a:stretch>
          </xdr:blipFill>
          <xdr:spPr>
            <a:xfrm>
              <a:off x="10812651" y="17390410"/>
              <a:ext cx="576360" cy="179362"/>
            </a:xfrm>
            <a:prstGeom prst="rect">
              <a:avLst/>
            </a:prstGeom>
          </xdr:spPr>
        </xdr:pic>
      </mc:Fallback>
    </mc:AlternateContent>
    <xdr:clientData/>
  </xdr:twoCellAnchor>
  <xdr:twoCellAnchor editAs="oneCell">
    <xdr:from>
      <xdr:col>17</xdr:col>
      <xdr:colOff>237365</xdr:colOff>
      <xdr:row>96</xdr:row>
      <xdr:rowOff>74766</xdr:rowOff>
    </xdr:from>
    <xdr:to>
      <xdr:col>18</xdr:col>
      <xdr:colOff>236329</xdr:colOff>
      <xdr:row>97</xdr:row>
      <xdr:rowOff>159755</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08" name="Ink 207">
              <a:extLst>
                <a:ext uri="{FF2B5EF4-FFF2-40B4-BE49-F238E27FC236}">
                  <a16:creationId xmlns:a16="http://schemas.microsoft.com/office/drawing/2014/main" id="{4E8917F1-0178-85AF-139D-DCFD54FE4CBA}"/>
                </a:ext>
              </a:extLst>
            </xdr14:cNvPr>
            <xdr14:cNvContentPartPr/>
          </xdr14:nvContentPartPr>
          <xdr14:nvPr macro=""/>
          <xdr14:xfrm>
            <a:off x="10997331" y="17764990"/>
            <a:ext cx="841598" cy="268920"/>
          </xdr14:xfrm>
        </xdr:contentPart>
      </mc:Choice>
      <mc:Fallback xmlns="">
        <xdr:pic>
          <xdr:nvPicPr>
            <xdr:cNvPr id="208" name="Ink 207">
              <a:extLst>
                <a:ext uri="{FF2B5EF4-FFF2-40B4-BE49-F238E27FC236}">
                  <a16:creationId xmlns:a16="http://schemas.microsoft.com/office/drawing/2014/main" id="{4E8917F1-0178-85AF-139D-DCFD54FE4CBA}"/>
                </a:ext>
              </a:extLst>
            </xdr:cNvPr>
            <xdr:cNvPicPr/>
          </xdr:nvPicPr>
          <xdr:blipFill>
            <a:blip xmlns:r="http://schemas.openxmlformats.org/officeDocument/2006/relationships" r:embed="rId60"/>
            <a:stretch>
              <a:fillRect/>
            </a:stretch>
          </xdr:blipFill>
          <xdr:spPr>
            <a:xfrm>
              <a:off x="10991212" y="17758762"/>
              <a:ext cx="853837" cy="281377"/>
            </a:xfrm>
            <a:prstGeom prst="rect">
              <a:avLst/>
            </a:prstGeom>
          </xdr:spPr>
        </xdr:pic>
      </mc:Fallback>
    </mc:AlternateContent>
    <xdr:clientData/>
  </xdr:twoCellAnchor>
  <xdr:twoCellAnchor editAs="oneCell">
    <xdr:from>
      <xdr:col>8</xdr:col>
      <xdr:colOff>382435</xdr:colOff>
      <xdr:row>102</xdr:row>
      <xdr:rowOff>29574</xdr:rowOff>
    </xdr:from>
    <xdr:to>
      <xdr:col>9</xdr:col>
      <xdr:colOff>30791</xdr:colOff>
      <xdr:row>104</xdr:row>
      <xdr:rowOff>126194</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16" name="Ink 215">
              <a:extLst>
                <a:ext uri="{FF2B5EF4-FFF2-40B4-BE49-F238E27FC236}">
                  <a16:creationId xmlns:a16="http://schemas.microsoft.com/office/drawing/2014/main" id="{1BC4571F-D094-F2F7-6CB2-D86F63E9FFB9}"/>
                </a:ext>
              </a:extLst>
            </xdr14:cNvPr>
            <xdr14:cNvContentPartPr/>
          </xdr14:nvContentPartPr>
          <xdr14:nvPr macro=""/>
          <xdr14:xfrm>
            <a:off x="6307642" y="18829953"/>
            <a:ext cx="175680" cy="464482"/>
          </xdr14:xfrm>
        </xdr:contentPart>
      </mc:Choice>
      <mc:Fallback xmlns="">
        <xdr:pic>
          <xdr:nvPicPr>
            <xdr:cNvPr id="216" name="Ink 215">
              <a:extLst>
                <a:ext uri="{FF2B5EF4-FFF2-40B4-BE49-F238E27FC236}">
                  <a16:creationId xmlns:a16="http://schemas.microsoft.com/office/drawing/2014/main" id="{1BC4571F-D094-F2F7-6CB2-D86F63E9FFB9}"/>
                </a:ext>
              </a:extLst>
            </xdr:cNvPr>
            <xdr:cNvPicPr/>
          </xdr:nvPicPr>
          <xdr:blipFill>
            <a:blip xmlns:r="http://schemas.openxmlformats.org/officeDocument/2006/relationships" r:embed="rId62"/>
            <a:stretch>
              <a:fillRect/>
            </a:stretch>
          </xdr:blipFill>
          <xdr:spPr>
            <a:xfrm>
              <a:off x="6301522" y="18823837"/>
              <a:ext cx="187920" cy="476715"/>
            </a:xfrm>
            <a:prstGeom prst="rect">
              <a:avLst/>
            </a:prstGeom>
          </xdr:spPr>
        </xdr:pic>
      </mc:Fallback>
    </mc:AlternateContent>
    <xdr:clientData/>
  </xdr:twoCellAnchor>
  <xdr:twoCellAnchor editAs="oneCell">
    <xdr:from>
      <xdr:col>8</xdr:col>
      <xdr:colOff>247075</xdr:colOff>
      <xdr:row>103</xdr:row>
      <xdr:rowOff>18803</xdr:rowOff>
    </xdr:from>
    <xdr:to>
      <xdr:col>10</xdr:col>
      <xdr:colOff>54912</xdr:colOff>
      <xdr:row>104</xdr:row>
      <xdr:rowOff>59512</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19" name="Ink 218">
              <a:extLst>
                <a:ext uri="{FF2B5EF4-FFF2-40B4-BE49-F238E27FC236}">
                  <a16:creationId xmlns:a16="http://schemas.microsoft.com/office/drawing/2014/main" id="{A7DDAE1D-69CD-2E86-DD99-46575E8581C1}"/>
                </a:ext>
              </a:extLst>
            </xdr14:cNvPr>
            <xdr14:cNvContentPartPr/>
          </xdr14:nvContentPartPr>
          <xdr14:nvPr macro=""/>
          <xdr14:xfrm>
            <a:off x="6172282" y="19003113"/>
            <a:ext cx="865440" cy="224640"/>
          </xdr14:xfrm>
        </xdr:contentPart>
      </mc:Choice>
      <mc:Fallback xmlns="">
        <xdr:pic>
          <xdr:nvPicPr>
            <xdr:cNvPr id="219" name="Ink 218">
              <a:extLst>
                <a:ext uri="{FF2B5EF4-FFF2-40B4-BE49-F238E27FC236}">
                  <a16:creationId xmlns:a16="http://schemas.microsoft.com/office/drawing/2014/main" id="{A7DDAE1D-69CD-2E86-DD99-46575E8581C1}"/>
                </a:ext>
              </a:extLst>
            </xdr:cNvPr>
            <xdr:cNvPicPr/>
          </xdr:nvPicPr>
          <xdr:blipFill>
            <a:blip xmlns:r="http://schemas.openxmlformats.org/officeDocument/2006/relationships" r:embed="rId64"/>
            <a:stretch>
              <a:fillRect/>
            </a:stretch>
          </xdr:blipFill>
          <xdr:spPr>
            <a:xfrm>
              <a:off x="6166162" y="18996983"/>
              <a:ext cx="877680" cy="236900"/>
            </a:xfrm>
            <a:prstGeom prst="rect">
              <a:avLst/>
            </a:prstGeom>
          </xdr:spPr>
        </xdr:pic>
      </mc:Fallback>
    </mc:AlternateContent>
    <xdr:clientData/>
  </xdr:twoCellAnchor>
  <xdr:twoCellAnchor editAs="oneCell">
    <xdr:from>
      <xdr:col>10</xdr:col>
      <xdr:colOff>97032</xdr:colOff>
      <xdr:row>102</xdr:row>
      <xdr:rowOff>87976</xdr:rowOff>
    </xdr:from>
    <xdr:to>
      <xdr:col>11</xdr:col>
      <xdr:colOff>353689</xdr:colOff>
      <xdr:row>105</xdr:row>
      <xdr:rowOff>150785</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31" name="Ink 230">
              <a:extLst>
                <a:ext uri="{FF2B5EF4-FFF2-40B4-BE49-F238E27FC236}">
                  <a16:creationId xmlns:a16="http://schemas.microsoft.com/office/drawing/2014/main" id="{2EAD9F8E-E752-64D7-CA84-3D796CFCD39D}"/>
                </a:ext>
              </a:extLst>
            </xdr14:cNvPr>
            <xdr14:cNvContentPartPr/>
          </xdr14:nvContentPartPr>
          <xdr14:nvPr macro=""/>
          <xdr14:xfrm>
            <a:off x="7079842" y="18888355"/>
            <a:ext cx="683640" cy="609840"/>
          </xdr14:xfrm>
        </xdr:contentPart>
      </mc:Choice>
      <mc:Fallback xmlns="">
        <xdr:pic>
          <xdr:nvPicPr>
            <xdr:cNvPr id="231" name="Ink 230">
              <a:extLst>
                <a:ext uri="{FF2B5EF4-FFF2-40B4-BE49-F238E27FC236}">
                  <a16:creationId xmlns:a16="http://schemas.microsoft.com/office/drawing/2014/main" id="{2EAD9F8E-E752-64D7-CA84-3D796CFCD39D}"/>
                </a:ext>
              </a:extLst>
            </xdr:cNvPr>
            <xdr:cNvPicPr/>
          </xdr:nvPicPr>
          <xdr:blipFill>
            <a:blip xmlns:r="http://schemas.openxmlformats.org/officeDocument/2006/relationships" r:embed="rId66"/>
            <a:stretch>
              <a:fillRect/>
            </a:stretch>
          </xdr:blipFill>
          <xdr:spPr>
            <a:xfrm>
              <a:off x="7073725" y="18882235"/>
              <a:ext cx="695874" cy="622080"/>
            </a:xfrm>
            <a:prstGeom prst="rect">
              <a:avLst/>
            </a:prstGeom>
          </xdr:spPr>
        </xdr:pic>
      </mc:Fallback>
    </mc:AlternateContent>
    <xdr:clientData/>
  </xdr:twoCellAnchor>
  <xdr:twoCellAnchor editAs="oneCell">
    <xdr:from>
      <xdr:col>2</xdr:col>
      <xdr:colOff>226503</xdr:colOff>
      <xdr:row>107</xdr:row>
      <xdr:rowOff>30079</xdr:rowOff>
    </xdr:from>
    <xdr:to>
      <xdr:col>4</xdr:col>
      <xdr:colOff>286793</xdr:colOff>
      <xdr:row>109</xdr:row>
      <xdr:rowOff>78180</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42" name="Ink 241">
              <a:extLst>
                <a:ext uri="{FF2B5EF4-FFF2-40B4-BE49-F238E27FC236}">
                  <a16:creationId xmlns:a16="http://schemas.microsoft.com/office/drawing/2014/main" id="{6E19B95D-524D-E8EA-9C5A-6F6297E7DF9B}"/>
                </a:ext>
              </a:extLst>
            </xdr14:cNvPr>
            <xdr14:cNvContentPartPr/>
          </xdr14:nvContentPartPr>
          <xdr14:nvPr macro=""/>
          <xdr14:xfrm>
            <a:off x="679762" y="19750113"/>
            <a:ext cx="2509200" cy="411202"/>
          </xdr14:xfrm>
        </xdr:contentPart>
      </mc:Choice>
      <mc:Fallback xmlns="">
        <xdr:pic>
          <xdr:nvPicPr>
            <xdr:cNvPr id="242" name="Ink 241">
              <a:extLst>
                <a:ext uri="{FF2B5EF4-FFF2-40B4-BE49-F238E27FC236}">
                  <a16:creationId xmlns:a16="http://schemas.microsoft.com/office/drawing/2014/main" id="{6E19B95D-524D-E8EA-9C5A-6F6297E7DF9B}"/>
                </a:ext>
              </a:extLst>
            </xdr:cNvPr>
            <xdr:cNvPicPr/>
          </xdr:nvPicPr>
          <xdr:blipFill>
            <a:blip xmlns:r="http://schemas.openxmlformats.org/officeDocument/2006/relationships" r:embed="rId68"/>
            <a:stretch>
              <a:fillRect/>
            </a:stretch>
          </xdr:blipFill>
          <xdr:spPr>
            <a:xfrm>
              <a:off x="673631" y="19743986"/>
              <a:ext cx="2521463" cy="423455"/>
            </a:xfrm>
            <a:prstGeom prst="rect">
              <a:avLst/>
            </a:prstGeom>
          </xdr:spPr>
        </xdr:pic>
      </mc:Fallback>
    </mc:AlternateContent>
    <xdr:clientData/>
  </xdr:twoCellAnchor>
  <xdr:twoCellAnchor editAs="oneCell">
    <xdr:from>
      <xdr:col>5</xdr:col>
      <xdr:colOff>198506</xdr:colOff>
      <xdr:row>107</xdr:row>
      <xdr:rowOff>49879</xdr:rowOff>
    </xdr:from>
    <xdr:to>
      <xdr:col>7</xdr:col>
      <xdr:colOff>771921</xdr:colOff>
      <xdr:row>109</xdr:row>
      <xdr:rowOff>58380</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51" name="Ink 250">
              <a:extLst>
                <a:ext uri="{FF2B5EF4-FFF2-40B4-BE49-F238E27FC236}">
                  <a16:creationId xmlns:a16="http://schemas.microsoft.com/office/drawing/2014/main" id="{14B90407-D342-D8C7-56D8-ECCED1912C4D}"/>
                </a:ext>
              </a:extLst>
            </xdr14:cNvPr>
            <xdr14:cNvContentPartPr/>
          </xdr14:nvContentPartPr>
          <xdr14:nvPr macro=""/>
          <xdr14:xfrm>
            <a:off x="3463282" y="19769913"/>
            <a:ext cx="1821518" cy="371602"/>
          </xdr14:xfrm>
        </xdr:contentPart>
      </mc:Choice>
      <mc:Fallback xmlns="">
        <xdr:pic>
          <xdr:nvPicPr>
            <xdr:cNvPr id="251" name="Ink 250">
              <a:extLst>
                <a:ext uri="{FF2B5EF4-FFF2-40B4-BE49-F238E27FC236}">
                  <a16:creationId xmlns:a16="http://schemas.microsoft.com/office/drawing/2014/main" id="{14B90407-D342-D8C7-56D8-ECCED1912C4D}"/>
                </a:ext>
              </a:extLst>
            </xdr:cNvPr>
            <xdr:cNvPicPr/>
          </xdr:nvPicPr>
          <xdr:blipFill>
            <a:blip xmlns:r="http://schemas.openxmlformats.org/officeDocument/2006/relationships" r:embed="rId70"/>
            <a:stretch>
              <a:fillRect/>
            </a:stretch>
          </xdr:blipFill>
          <xdr:spPr>
            <a:xfrm>
              <a:off x="3457162" y="19763792"/>
              <a:ext cx="1833757" cy="383845"/>
            </a:xfrm>
            <a:prstGeom prst="rect">
              <a:avLst/>
            </a:prstGeom>
          </xdr:spPr>
        </xdr:pic>
      </mc:Fallback>
    </mc:AlternateContent>
    <xdr:clientData/>
  </xdr:twoCellAnchor>
  <xdr:twoCellAnchor editAs="oneCell">
    <xdr:from>
      <xdr:col>4</xdr:col>
      <xdr:colOff>550294</xdr:colOff>
      <xdr:row>117</xdr:row>
      <xdr:rowOff>154508</xdr:rowOff>
    </xdr:from>
    <xdr:to>
      <xdr:col>5</xdr:col>
      <xdr:colOff>429005</xdr:colOff>
      <xdr:row>119</xdr:row>
      <xdr:rowOff>10920</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69" name="Ink 268">
              <a:extLst>
                <a:ext uri="{FF2B5EF4-FFF2-40B4-BE49-F238E27FC236}">
                  <a16:creationId xmlns:a16="http://schemas.microsoft.com/office/drawing/2014/main" id="{036F6D1A-1CC6-79E7-EA53-621132FD1989}"/>
                </a:ext>
              </a:extLst>
            </xdr14:cNvPr>
            <xdr14:cNvContentPartPr/>
          </xdr14:nvContentPartPr>
          <xdr14:nvPr macro=""/>
          <xdr14:xfrm>
            <a:off x="3037680" y="21234694"/>
            <a:ext cx="662482" cy="215640"/>
          </xdr14:xfrm>
        </xdr:contentPart>
      </mc:Choice>
      <mc:Fallback xmlns="">
        <xdr:pic>
          <xdr:nvPicPr>
            <xdr:cNvPr id="269" name="Ink 268">
              <a:extLst>
                <a:ext uri="{FF2B5EF4-FFF2-40B4-BE49-F238E27FC236}">
                  <a16:creationId xmlns:a16="http://schemas.microsoft.com/office/drawing/2014/main" id="{036F6D1A-1CC6-79E7-EA53-621132FD1989}"/>
                </a:ext>
              </a:extLst>
            </xdr:cNvPr>
            <xdr:cNvPicPr/>
          </xdr:nvPicPr>
          <xdr:blipFill>
            <a:blip xmlns:r="http://schemas.openxmlformats.org/officeDocument/2006/relationships" r:embed="rId72"/>
            <a:stretch>
              <a:fillRect/>
            </a:stretch>
          </xdr:blipFill>
          <xdr:spPr>
            <a:xfrm>
              <a:off x="3031516" y="21228574"/>
              <a:ext cx="674811" cy="227880"/>
            </a:xfrm>
            <a:prstGeom prst="rect">
              <a:avLst/>
            </a:prstGeom>
          </xdr:spPr>
        </xdr:pic>
      </mc:Fallback>
    </mc:AlternateContent>
    <xdr:clientData/>
  </xdr:twoCellAnchor>
  <xdr:twoCellAnchor editAs="oneCell">
    <xdr:from>
      <xdr:col>2</xdr:col>
      <xdr:colOff>457920</xdr:colOff>
      <xdr:row>118</xdr:row>
      <xdr:rowOff>94</xdr:rowOff>
    </xdr:from>
    <xdr:to>
      <xdr:col>3</xdr:col>
      <xdr:colOff>484616</xdr:colOff>
      <xdr:row>119</xdr:row>
      <xdr:rowOff>126202</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270" name="Ink 269">
              <a:extLst>
                <a:ext uri="{FF2B5EF4-FFF2-40B4-BE49-F238E27FC236}">
                  <a16:creationId xmlns:a16="http://schemas.microsoft.com/office/drawing/2014/main" id="{22976BED-FD1A-A037-9371-09FDD17F9C19}"/>
                </a:ext>
              </a:extLst>
            </xdr14:cNvPr>
            <xdr14:cNvContentPartPr/>
          </xdr14:nvContentPartPr>
          <xdr14:nvPr macro=""/>
          <xdr14:xfrm>
            <a:off x="915120" y="21259894"/>
            <a:ext cx="1899720" cy="305722"/>
          </xdr14:xfrm>
        </xdr:contentPart>
      </mc:Choice>
      <mc:Fallback xmlns="">
        <xdr:pic>
          <xdr:nvPicPr>
            <xdr:cNvPr id="270" name="Ink 269">
              <a:extLst>
                <a:ext uri="{FF2B5EF4-FFF2-40B4-BE49-F238E27FC236}">
                  <a16:creationId xmlns:a16="http://schemas.microsoft.com/office/drawing/2014/main" id="{22976BED-FD1A-A037-9371-09FDD17F9C19}"/>
                </a:ext>
              </a:extLst>
            </xdr:cNvPr>
            <xdr:cNvPicPr/>
          </xdr:nvPicPr>
          <xdr:blipFill>
            <a:blip xmlns:r="http://schemas.openxmlformats.org/officeDocument/2006/relationships" r:embed="rId74"/>
            <a:stretch>
              <a:fillRect/>
            </a:stretch>
          </xdr:blipFill>
          <xdr:spPr>
            <a:xfrm>
              <a:off x="909000" y="21253677"/>
              <a:ext cx="1911960" cy="318156"/>
            </a:xfrm>
            <a:prstGeom prst="rect">
              <a:avLst/>
            </a:prstGeom>
          </xdr:spPr>
        </xdr:pic>
      </mc:Fallback>
    </mc:AlternateContent>
    <xdr:clientData/>
  </xdr:twoCellAnchor>
  <xdr:twoCellAnchor editAs="oneCell">
    <xdr:from>
      <xdr:col>2</xdr:col>
      <xdr:colOff>371242</xdr:colOff>
      <xdr:row>117</xdr:row>
      <xdr:rowOff>172508</xdr:rowOff>
    </xdr:from>
    <xdr:to>
      <xdr:col>3</xdr:col>
      <xdr:colOff>493976</xdr:colOff>
      <xdr:row>121</xdr:row>
      <xdr:rowOff>49573</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284" name="Ink 283">
              <a:extLst>
                <a:ext uri="{FF2B5EF4-FFF2-40B4-BE49-F238E27FC236}">
                  <a16:creationId xmlns:a16="http://schemas.microsoft.com/office/drawing/2014/main" id="{BD2A9992-63B2-B670-7505-FE708B1FA971}"/>
                </a:ext>
              </a:extLst>
            </xdr14:cNvPr>
            <xdr14:cNvContentPartPr/>
          </xdr14:nvContentPartPr>
          <xdr14:nvPr macro=""/>
          <xdr14:xfrm>
            <a:off x="828442" y="21252694"/>
            <a:ext cx="2000520" cy="595522"/>
          </xdr14:xfrm>
        </xdr:contentPart>
      </mc:Choice>
      <mc:Fallback xmlns="">
        <xdr:pic>
          <xdr:nvPicPr>
            <xdr:cNvPr id="284" name="Ink 283">
              <a:extLst>
                <a:ext uri="{FF2B5EF4-FFF2-40B4-BE49-F238E27FC236}">
                  <a16:creationId xmlns:a16="http://schemas.microsoft.com/office/drawing/2014/main" id="{BD2A9992-63B2-B670-7505-FE708B1FA971}"/>
                </a:ext>
              </a:extLst>
            </xdr:cNvPr>
            <xdr:cNvPicPr/>
          </xdr:nvPicPr>
          <xdr:blipFill>
            <a:blip xmlns:r="http://schemas.openxmlformats.org/officeDocument/2006/relationships" r:embed="rId76"/>
            <a:stretch>
              <a:fillRect/>
            </a:stretch>
          </xdr:blipFill>
          <xdr:spPr>
            <a:xfrm>
              <a:off x="822322" y="21246577"/>
              <a:ext cx="2012760" cy="607756"/>
            </a:xfrm>
            <a:prstGeom prst="rect">
              <a:avLst/>
            </a:prstGeom>
          </xdr:spPr>
        </xdr:pic>
      </mc:Fallback>
    </mc:AlternateContent>
    <xdr:clientData/>
  </xdr:twoCellAnchor>
  <xdr:twoCellAnchor editAs="oneCell">
    <xdr:from>
      <xdr:col>2</xdr:col>
      <xdr:colOff>342442</xdr:colOff>
      <xdr:row>121</xdr:row>
      <xdr:rowOff>143173</xdr:rowOff>
    </xdr:from>
    <xdr:to>
      <xdr:col>3</xdr:col>
      <xdr:colOff>332058</xdr:colOff>
      <xdr:row>124</xdr:row>
      <xdr:rowOff>104010</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306" name="Ink 305">
              <a:extLst>
                <a:ext uri="{FF2B5EF4-FFF2-40B4-BE49-F238E27FC236}">
                  <a16:creationId xmlns:a16="http://schemas.microsoft.com/office/drawing/2014/main" id="{4FF34CF5-E394-C477-5EBC-B6CBBFAE621C}"/>
                </a:ext>
              </a:extLst>
            </xdr14:cNvPr>
            <xdr14:cNvContentPartPr/>
          </xdr14:nvContentPartPr>
          <xdr14:nvPr macro=""/>
          <xdr14:xfrm>
            <a:off x="799642" y="21941816"/>
            <a:ext cx="1867402" cy="499680"/>
          </xdr14:xfrm>
        </xdr:contentPart>
      </mc:Choice>
      <mc:Fallback xmlns="">
        <xdr:pic>
          <xdr:nvPicPr>
            <xdr:cNvPr id="306" name="Ink 305">
              <a:extLst>
                <a:ext uri="{FF2B5EF4-FFF2-40B4-BE49-F238E27FC236}">
                  <a16:creationId xmlns:a16="http://schemas.microsoft.com/office/drawing/2014/main" id="{4FF34CF5-E394-C477-5EBC-B6CBBFAE621C}"/>
                </a:ext>
              </a:extLst>
            </xdr:cNvPr>
            <xdr:cNvPicPr/>
          </xdr:nvPicPr>
          <xdr:blipFill>
            <a:blip xmlns:r="http://schemas.openxmlformats.org/officeDocument/2006/relationships" r:embed="rId78"/>
            <a:stretch>
              <a:fillRect/>
            </a:stretch>
          </xdr:blipFill>
          <xdr:spPr>
            <a:xfrm>
              <a:off x="793505" y="21935696"/>
              <a:ext cx="1879676" cy="511920"/>
            </a:xfrm>
            <a:prstGeom prst="rect">
              <a:avLst/>
            </a:prstGeom>
          </xdr:spPr>
        </xdr:pic>
      </mc:Fallback>
    </mc:AlternateContent>
    <xdr:clientData/>
  </xdr:twoCellAnchor>
  <xdr:twoCellAnchor editAs="oneCell">
    <xdr:from>
      <xdr:col>3</xdr:col>
      <xdr:colOff>174171</xdr:colOff>
      <xdr:row>125</xdr:row>
      <xdr:rowOff>114300</xdr:rowOff>
    </xdr:from>
    <xdr:to>
      <xdr:col>9</xdr:col>
      <xdr:colOff>144866</xdr:colOff>
      <xdr:row>128</xdr:row>
      <xdr:rowOff>37483</xdr:rowOff>
    </xdr:to>
    <xdr:pic>
      <xdr:nvPicPr>
        <xdr:cNvPr id="307" name="Picture 306">
          <a:extLst>
            <a:ext uri="{FF2B5EF4-FFF2-40B4-BE49-F238E27FC236}">
              <a16:creationId xmlns:a16="http://schemas.microsoft.com/office/drawing/2014/main" id="{0141A36E-38B7-62BC-8EBA-E3B79658568C}"/>
            </a:ext>
          </a:extLst>
        </xdr:cNvPr>
        <xdr:cNvPicPr>
          <a:picLocks noChangeAspect="1"/>
        </xdr:cNvPicPr>
      </xdr:nvPicPr>
      <xdr:blipFill>
        <a:blip xmlns:r="http://schemas.openxmlformats.org/officeDocument/2006/relationships" r:embed="rId79"/>
        <a:stretch>
          <a:fillRect/>
        </a:stretch>
      </xdr:blipFill>
      <xdr:spPr>
        <a:xfrm>
          <a:off x="2090057" y="22631400"/>
          <a:ext cx="4515480" cy="462026"/>
        </a:xfrm>
        <a:prstGeom prst="rect">
          <a:avLst/>
        </a:prstGeom>
      </xdr:spPr>
    </xdr:pic>
    <xdr:clientData/>
  </xdr:twoCellAnchor>
  <xdr:twoCellAnchor editAs="oneCell">
    <xdr:from>
      <xdr:col>2</xdr:col>
      <xdr:colOff>0</xdr:colOff>
      <xdr:row>140</xdr:row>
      <xdr:rowOff>0</xdr:rowOff>
    </xdr:from>
    <xdr:to>
      <xdr:col>16</xdr:col>
      <xdr:colOff>32707</xdr:colOff>
      <xdr:row>142</xdr:row>
      <xdr:rowOff>69456</xdr:rowOff>
    </xdr:to>
    <xdr:pic>
      <xdr:nvPicPr>
        <xdr:cNvPr id="308" name="Picture 307">
          <a:extLst>
            <a:ext uri="{FF2B5EF4-FFF2-40B4-BE49-F238E27FC236}">
              <a16:creationId xmlns:a16="http://schemas.microsoft.com/office/drawing/2014/main" id="{CD01AF68-F3C8-DD9B-6842-292B784F0496}"/>
            </a:ext>
          </a:extLst>
        </xdr:cNvPr>
        <xdr:cNvPicPr>
          <a:picLocks noChangeAspect="1"/>
        </xdr:cNvPicPr>
      </xdr:nvPicPr>
      <xdr:blipFill>
        <a:blip xmlns:r="http://schemas.openxmlformats.org/officeDocument/2006/relationships" r:embed="rId80"/>
        <a:stretch>
          <a:fillRect/>
        </a:stretch>
      </xdr:blipFill>
      <xdr:spPr>
        <a:xfrm>
          <a:off x="457200" y="25211314"/>
          <a:ext cx="10107436" cy="428685"/>
        </a:xfrm>
        <a:prstGeom prst="rect">
          <a:avLst/>
        </a:prstGeom>
      </xdr:spPr>
    </xdr:pic>
    <xdr:clientData/>
  </xdr:twoCellAnchor>
  <xdr:twoCellAnchor editAs="oneCell">
    <xdr:from>
      <xdr:col>8</xdr:col>
      <xdr:colOff>130976</xdr:colOff>
      <xdr:row>133</xdr:row>
      <xdr:rowOff>170111</xdr:rowOff>
    </xdr:from>
    <xdr:to>
      <xdr:col>8</xdr:col>
      <xdr:colOff>343736</xdr:colOff>
      <xdr:row>134</xdr:row>
      <xdr:rowOff>144239</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316" name="Ink 315">
              <a:extLst>
                <a:ext uri="{FF2B5EF4-FFF2-40B4-BE49-F238E27FC236}">
                  <a16:creationId xmlns:a16="http://schemas.microsoft.com/office/drawing/2014/main" id="{492FE8B7-B8DC-1DF6-4C36-110B68F1D408}"/>
                </a:ext>
              </a:extLst>
            </xdr14:cNvPr>
            <xdr14:cNvContentPartPr/>
          </xdr14:nvContentPartPr>
          <xdr14:nvPr macro=""/>
          <xdr14:xfrm>
            <a:off x="6477007" y="23994517"/>
            <a:ext cx="212760" cy="152722"/>
          </xdr14:xfrm>
        </xdr:contentPart>
      </mc:Choice>
      <mc:Fallback xmlns="">
        <xdr:pic>
          <xdr:nvPicPr>
            <xdr:cNvPr id="316" name="Ink 315">
              <a:extLst>
                <a:ext uri="{FF2B5EF4-FFF2-40B4-BE49-F238E27FC236}">
                  <a16:creationId xmlns:a16="http://schemas.microsoft.com/office/drawing/2014/main" id="{492FE8B7-B8DC-1DF6-4C36-110B68F1D408}"/>
                </a:ext>
              </a:extLst>
            </xdr:cNvPr>
            <xdr:cNvPicPr/>
          </xdr:nvPicPr>
          <xdr:blipFill>
            <a:blip xmlns:r="http://schemas.openxmlformats.org/officeDocument/2006/relationships" r:embed="rId82"/>
            <a:stretch>
              <a:fillRect/>
            </a:stretch>
          </xdr:blipFill>
          <xdr:spPr>
            <a:xfrm>
              <a:off x="6470887" y="23988200"/>
              <a:ext cx="225000" cy="165356"/>
            </a:xfrm>
            <a:prstGeom prst="rect">
              <a:avLst/>
            </a:prstGeom>
          </xdr:spPr>
        </xdr:pic>
      </mc:Fallback>
    </mc:AlternateContent>
    <xdr:clientData/>
  </xdr:twoCellAnchor>
  <xdr:twoCellAnchor editAs="oneCell">
    <xdr:from>
      <xdr:col>7</xdr:col>
      <xdr:colOff>408144</xdr:colOff>
      <xdr:row>133</xdr:row>
      <xdr:rowOff>172631</xdr:rowOff>
    </xdr:from>
    <xdr:to>
      <xdr:col>7</xdr:col>
      <xdr:colOff>789826</xdr:colOff>
      <xdr:row>135</xdr:row>
      <xdr:rowOff>70045</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317" name="Ink 316">
              <a:extLst>
                <a:ext uri="{FF2B5EF4-FFF2-40B4-BE49-F238E27FC236}">
                  <a16:creationId xmlns:a16="http://schemas.microsoft.com/office/drawing/2014/main" id="{25ED04DF-584A-2366-DCF3-915A9F25E6F3}"/>
                </a:ext>
              </a:extLst>
            </xdr14:cNvPr>
            <xdr14:cNvContentPartPr/>
          </xdr14:nvContentPartPr>
          <xdr14:nvPr macro=""/>
          <xdr14:xfrm>
            <a:off x="5343285" y="23997037"/>
            <a:ext cx="381682" cy="254602"/>
          </xdr14:xfrm>
        </xdr:contentPart>
      </mc:Choice>
      <mc:Fallback xmlns="">
        <xdr:pic>
          <xdr:nvPicPr>
            <xdr:cNvPr id="317" name="Ink 316">
              <a:extLst>
                <a:ext uri="{FF2B5EF4-FFF2-40B4-BE49-F238E27FC236}">
                  <a16:creationId xmlns:a16="http://schemas.microsoft.com/office/drawing/2014/main" id="{25ED04DF-584A-2366-DCF3-915A9F25E6F3}"/>
                </a:ext>
              </a:extLst>
            </xdr:cNvPr>
            <xdr:cNvPicPr/>
          </xdr:nvPicPr>
          <xdr:blipFill>
            <a:blip xmlns:r="http://schemas.openxmlformats.org/officeDocument/2006/relationships" r:embed="rId84"/>
            <a:stretch>
              <a:fillRect/>
            </a:stretch>
          </xdr:blipFill>
          <xdr:spPr>
            <a:xfrm>
              <a:off x="5337088" y="23990915"/>
              <a:ext cx="394077" cy="266846"/>
            </a:xfrm>
            <a:prstGeom prst="rect">
              <a:avLst/>
            </a:prstGeom>
          </xdr:spPr>
        </xdr:pic>
      </mc:Fallback>
    </mc:AlternateContent>
    <xdr:clientData/>
  </xdr:twoCellAnchor>
  <xdr:twoCellAnchor editAs="oneCell">
    <xdr:from>
      <xdr:col>6</xdr:col>
      <xdr:colOff>552921</xdr:colOff>
      <xdr:row>136</xdr:row>
      <xdr:rowOff>173249</xdr:rowOff>
    </xdr:from>
    <xdr:to>
      <xdr:col>7</xdr:col>
      <xdr:colOff>672466</xdr:colOff>
      <xdr:row>138</xdr:row>
      <xdr:rowOff>26744</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355" name="Ink 354">
              <a:extLst>
                <a:ext uri="{FF2B5EF4-FFF2-40B4-BE49-F238E27FC236}">
                  <a16:creationId xmlns:a16="http://schemas.microsoft.com/office/drawing/2014/main" id="{D4917983-0A53-933F-D71C-A205284B1A06}"/>
                </a:ext>
              </a:extLst>
            </xdr14:cNvPr>
            <xdr14:cNvContentPartPr/>
          </xdr14:nvContentPartPr>
          <xdr14:nvPr macro=""/>
          <xdr14:xfrm>
            <a:off x="4809405" y="24533437"/>
            <a:ext cx="798202" cy="210682"/>
          </xdr14:xfrm>
        </xdr:contentPart>
      </mc:Choice>
      <mc:Fallback xmlns="">
        <xdr:pic>
          <xdr:nvPicPr>
            <xdr:cNvPr id="355" name="Ink 354">
              <a:extLst>
                <a:ext uri="{FF2B5EF4-FFF2-40B4-BE49-F238E27FC236}">
                  <a16:creationId xmlns:a16="http://schemas.microsoft.com/office/drawing/2014/main" id="{D4917983-0A53-933F-D71C-A205284B1A06}"/>
                </a:ext>
              </a:extLst>
            </xdr:cNvPr>
            <xdr:cNvPicPr/>
          </xdr:nvPicPr>
          <xdr:blipFill>
            <a:blip xmlns:r="http://schemas.openxmlformats.org/officeDocument/2006/relationships" r:embed="rId86"/>
            <a:stretch>
              <a:fillRect/>
            </a:stretch>
          </xdr:blipFill>
          <xdr:spPr>
            <a:xfrm>
              <a:off x="4803284" y="24527175"/>
              <a:ext cx="810443" cy="223205"/>
            </a:xfrm>
            <a:prstGeom prst="rect">
              <a:avLst/>
            </a:prstGeom>
          </xdr:spPr>
        </xdr:pic>
      </mc:Fallback>
    </mc:AlternateContent>
    <xdr:clientData/>
  </xdr:twoCellAnchor>
  <xdr:twoCellAnchor editAs="oneCell">
    <xdr:from>
      <xdr:col>7</xdr:col>
      <xdr:colOff>1143706</xdr:colOff>
      <xdr:row>134</xdr:row>
      <xdr:rowOff>171517</xdr:rowOff>
    </xdr:from>
    <xdr:to>
      <xdr:col>8</xdr:col>
      <xdr:colOff>109376</xdr:colOff>
      <xdr:row>136</xdr:row>
      <xdr:rowOff>46169</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356" name="Ink 355">
              <a:extLst>
                <a:ext uri="{FF2B5EF4-FFF2-40B4-BE49-F238E27FC236}">
                  <a16:creationId xmlns:a16="http://schemas.microsoft.com/office/drawing/2014/main" id="{486F7C04-F602-0EAE-34F0-B03ADC36A709}"/>
                </a:ext>
              </a:extLst>
            </xdr14:cNvPr>
            <xdr14:cNvContentPartPr/>
          </xdr14:nvContentPartPr>
          <xdr14:nvPr macro=""/>
          <xdr14:xfrm>
            <a:off x="6078847" y="24174517"/>
            <a:ext cx="376560" cy="231840"/>
          </xdr14:xfrm>
        </xdr:contentPart>
      </mc:Choice>
      <mc:Fallback xmlns="">
        <xdr:pic>
          <xdr:nvPicPr>
            <xdr:cNvPr id="356" name="Ink 355">
              <a:extLst>
                <a:ext uri="{FF2B5EF4-FFF2-40B4-BE49-F238E27FC236}">
                  <a16:creationId xmlns:a16="http://schemas.microsoft.com/office/drawing/2014/main" id="{486F7C04-F602-0EAE-34F0-B03ADC36A709}"/>
                </a:ext>
              </a:extLst>
            </xdr:cNvPr>
            <xdr:cNvPicPr/>
          </xdr:nvPicPr>
          <xdr:blipFill>
            <a:blip xmlns:r="http://schemas.openxmlformats.org/officeDocument/2006/relationships" r:embed="rId88"/>
            <a:stretch>
              <a:fillRect/>
            </a:stretch>
          </xdr:blipFill>
          <xdr:spPr>
            <a:xfrm>
              <a:off x="6072727" y="24168397"/>
              <a:ext cx="388800" cy="244080"/>
            </a:xfrm>
            <a:prstGeom prst="rect">
              <a:avLst/>
            </a:prstGeom>
          </xdr:spPr>
        </xdr:pic>
      </mc:Fallback>
    </mc:AlternateContent>
    <xdr:clientData/>
  </xdr:twoCellAnchor>
  <xdr:twoCellAnchor editAs="oneCell">
    <xdr:from>
      <xdr:col>6</xdr:col>
      <xdr:colOff>569923</xdr:colOff>
      <xdr:row>134</xdr:row>
      <xdr:rowOff>163319</xdr:rowOff>
    </xdr:from>
    <xdr:to>
      <xdr:col>7</xdr:col>
      <xdr:colOff>998904</xdr:colOff>
      <xdr:row>136</xdr:row>
      <xdr:rowOff>57771</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357" name="Ink 356">
              <a:extLst>
                <a:ext uri="{FF2B5EF4-FFF2-40B4-BE49-F238E27FC236}">
                  <a16:creationId xmlns:a16="http://schemas.microsoft.com/office/drawing/2014/main" id="{D456003B-86BA-FDBA-D013-4C79D866F68E}"/>
                </a:ext>
              </a:extLst>
            </xdr14:cNvPr>
            <xdr14:cNvContentPartPr/>
          </xdr14:nvContentPartPr>
          <xdr14:nvPr macro=""/>
          <xdr14:xfrm>
            <a:off x="4826407" y="24166319"/>
            <a:ext cx="1107638" cy="251640"/>
          </xdr14:xfrm>
        </xdr:contentPart>
      </mc:Choice>
      <mc:Fallback xmlns="">
        <xdr:pic>
          <xdr:nvPicPr>
            <xdr:cNvPr id="357" name="Ink 356">
              <a:extLst>
                <a:ext uri="{FF2B5EF4-FFF2-40B4-BE49-F238E27FC236}">
                  <a16:creationId xmlns:a16="http://schemas.microsoft.com/office/drawing/2014/main" id="{D456003B-86BA-FDBA-D013-4C79D866F68E}"/>
                </a:ext>
              </a:extLst>
            </xdr:cNvPr>
            <xdr:cNvPicPr/>
          </xdr:nvPicPr>
          <xdr:blipFill>
            <a:blip xmlns:r="http://schemas.openxmlformats.org/officeDocument/2006/relationships" r:embed="rId90"/>
            <a:stretch>
              <a:fillRect/>
            </a:stretch>
          </xdr:blipFill>
          <xdr:spPr>
            <a:xfrm>
              <a:off x="4820289" y="24160208"/>
              <a:ext cx="1119873" cy="263863"/>
            </a:xfrm>
            <a:prstGeom prst="rect">
              <a:avLst/>
            </a:prstGeom>
          </xdr:spPr>
        </xdr:pic>
      </mc:Fallback>
    </mc:AlternateContent>
    <xdr:clientData/>
  </xdr:twoCellAnchor>
  <xdr:twoCellAnchor editAs="oneCell">
    <xdr:from>
      <xdr:col>2</xdr:col>
      <xdr:colOff>859096</xdr:colOff>
      <xdr:row>141</xdr:row>
      <xdr:rowOff>103601</xdr:rowOff>
    </xdr:from>
    <xdr:to>
      <xdr:col>2</xdr:col>
      <xdr:colOff>1678014</xdr:colOff>
      <xdr:row>142</xdr:row>
      <xdr:rowOff>59009</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360" name="Ink 359">
              <a:extLst>
                <a:ext uri="{FF2B5EF4-FFF2-40B4-BE49-F238E27FC236}">
                  <a16:creationId xmlns:a16="http://schemas.microsoft.com/office/drawing/2014/main" id="{90DC338F-9374-9AD8-BD36-86C4FDBB2893}"/>
                </a:ext>
              </a:extLst>
            </xdr14:cNvPr>
            <xdr14:cNvContentPartPr/>
          </xdr14:nvContentPartPr>
          <xdr14:nvPr macro=""/>
          <xdr14:xfrm>
            <a:off x="1317487" y="25356757"/>
            <a:ext cx="818918" cy="134002"/>
          </xdr14:xfrm>
        </xdr:contentPart>
      </mc:Choice>
      <mc:Fallback xmlns="">
        <xdr:pic>
          <xdr:nvPicPr>
            <xdr:cNvPr id="360" name="Ink 359">
              <a:extLst>
                <a:ext uri="{FF2B5EF4-FFF2-40B4-BE49-F238E27FC236}">
                  <a16:creationId xmlns:a16="http://schemas.microsoft.com/office/drawing/2014/main" id="{90DC338F-9374-9AD8-BD36-86C4FDBB2893}"/>
                </a:ext>
              </a:extLst>
            </xdr:cNvPr>
            <xdr:cNvPicPr/>
          </xdr:nvPicPr>
          <xdr:blipFill>
            <a:blip xmlns:r="http://schemas.openxmlformats.org/officeDocument/2006/relationships" r:embed="rId92"/>
            <a:stretch>
              <a:fillRect/>
            </a:stretch>
          </xdr:blipFill>
          <xdr:spPr>
            <a:xfrm>
              <a:off x="1311370" y="25350650"/>
              <a:ext cx="831151" cy="146217"/>
            </a:xfrm>
            <a:prstGeom prst="rect">
              <a:avLst/>
            </a:prstGeom>
          </xdr:spPr>
        </xdr:pic>
      </mc:Fallback>
    </mc:AlternateContent>
    <xdr:clientData/>
  </xdr:twoCellAnchor>
  <xdr:twoCellAnchor editAs="oneCell">
    <xdr:from>
      <xdr:col>2</xdr:col>
      <xdr:colOff>33174</xdr:colOff>
      <xdr:row>138</xdr:row>
      <xdr:rowOff>163822</xdr:rowOff>
    </xdr:from>
    <xdr:to>
      <xdr:col>2</xdr:col>
      <xdr:colOff>463374</xdr:colOff>
      <xdr:row>139</xdr:row>
      <xdr:rowOff>36348</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361" name="Ink 360">
              <a:extLst>
                <a:ext uri="{FF2B5EF4-FFF2-40B4-BE49-F238E27FC236}">
                  <a16:creationId xmlns:a16="http://schemas.microsoft.com/office/drawing/2014/main" id="{91EC6F12-1F4B-0D53-7D7F-96ECDDB63E54}"/>
                </a:ext>
              </a:extLst>
            </xdr14:cNvPr>
            <xdr14:cNvContentPartPr/>
          </xdr14:nvContentPartPr>
          <xdr14:nvPr macro=""/>
          <xdr14:xfrm>
            <a:off x="491565" y="24881197"/>
            <a:ext cx="430200" cy="51120"/>
          </xdr14:xfrm>
        </xdr:contentPart>
      </mc:Choice>
      <mc:Fallback xmlns="">
        <xdr:pic>
          <xdr:nvPicPr>
            <xdr:cNvPr id="361" name="Ink 360">
              <a:extLst>
                <a:ext uri="{FF2B5EF4-FFF2-40B4-BE49-F238E27FC236}">
                  <a16:creationId xmlns:a16="http://schemas.microsoft.com/office/drawing/2014/main" id="{91EC6F12-1F4B-0D53-7D7F-96ECDDB63E54}"/>
                </a:ext>
              </a:extLst>
            </xdr:cNvPr>
            <xdr:cNvPicPr/>
          </xdr:nvPicPr>
          <xdr:blipFill>
            <a:blip xmlns:r="http://schemas.openxmlformats.org/officeDocument/2006/relationships" r:embed="rId94"/>
            <a:stretch>
              <a:fillRect/>
            </a:stretch>
          </xdr:blipFill>
          <xdr:spPr>
            <a:xfrm>
              <a:off x="485445" y="24875077"/>
              <a:ext cx="442440" cy="63360"/>
            </a:xfrm>
            <a:prstGeom prst="rect">
              <a:avLst/>
            </a:prstGeom>
          </xdr:spPr>
        </xdr:pic>
      </mc:Fallback>
    </mc:AlternateContent>
    <xdr:clientData/>
  </xdr:twoCellAnchor>
  <xdr:twoCellAnchor editAs="oneCell">
    <xdr:from>
      <xdr:col>2</xdr:col>
      <xdr:colOff>475254</xdr:colOff>
      <xdr:row>137</xdr:row>
      <xdr:rowOff>90776</xdr:rowOff>
    </xdr:from>
    <xdr:to>
      <xdr:col>2</xdr:col>
      <xdr:colOff>810774</xdr:colOff>
      <xdr:row>137</xdr:row>
      <xdr:rowOff>161336</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362" name="Ink 361">
              <a:extLst>
                <a:ext uri="{FF2B5EF4-FFF2-40B4-BE49-F238E27FC236}">
                  <a16:creationId xmlns:a16="http://schemas.microsoft.com/office/drawing/2014/main" id="{4863D8DE-6A90-A124-4B1A-D9BDA1621A3F}"/>
                </a:ext>
              </a:extLst>
            </xdr14:cNvPr>
            <xdr14:cNvContentPartPr/>
          </xdr14:nvContentPartPr>
          <xdr14:nvPr macro=""/>
          <xdr14:xfrm>
            <a:off x="933645" y="24629557"/>
            <a:ext cx="335520" cy="70560"/>
          </xdr14:xfrm>
        </xdr:contentPart>
      </mc:Choice>
      <mc:Fallback xmlns="">
        <xdr:pic>
          <xdr:nvPicPr>
            <xdr:cNvPr id="362" name="Ink 361">
              <a:extLst>
                <a:ext uri="{FF2B5EF4-FFF2-40B4-BE49-F238E27FC236}">
                  <a16:creationId xmlns:a16="http://schemas.microsoft.com/office/drawing/2014/main" id="{4863D8DE-6A90-A124-4B1A-D9BDA1621A3F}"/>
                </a:ext>
              </a:extLst>
            </xdr:cNvPr>
            <xdr:cNvPicPr/>
          </xdr:nvPicPr>
          <xdr:blipFill>
            <a:blip xmlns:r="http://schemas.openxmlformats.org/officeDocument/2006/relationships" r:embed="rId96"/>
            <a:stretch>
              <a:fillRect/>
            </a:stretch>
          </xdr:blipFill>
          <xdr:spPr>
            <a:xfrm>
              <a:off x="927525" y="24623437"/>
              <a:ext cx="347760" cy="82800"/>
            </a:xfrm>
            <a:prstGeom prst="rect">
              <a:avLst/>
            </a:prstGeom>
          </xdr:spPr>
        </xdr:pic>
      </mc:Fallback>
    </mc:AlternateContent>
    <xdr:clientData/>
  </xdr:twoCellAnchor>
  <xdr:twoCellAnchor editAs="oneCell">
    <xdr:from>
      <xdr:col>2</xdr:col>
      <xdr:colOff>818694</xdr:colOff>
      <xdr:row>138</xdr:row>
      <xdr:rowOff>174982</xdr:rowOff>
    </xdr:from>
    <xdr:to>
      <xdr:col>2</xdr:col>
      <xdr:colOff>1367694</xdr:colOff>
      <xdr:row>139</xdr:row>
      <xdr:rowOff>78108</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363" name="Ink 362">
              <a:extLst>
                <a:ext uri="{FF2B5EF4-FFF2-40B4-BE49-F238E27FC236}">
                  <a16:creationId xmlns:a16="http://schemas.microsoft.com/office/drawing/2014/main" id="{2C9C7BF2-C3D0-8F07-0183-3D8531C387A0}"/>
                </a:ext>
              </a:extLst>
            </xdr14:cNvPr>
            <xdr14:cNvContentPartPr/>
          </xdr14:nvContentPartPr>
          <xdr14:nvPr macro=""/>
          <xdr14:xfrm>
            <a:off x="1277085" y="24892357"/>
            <a:ext cx="549000" cy="81720"/>
          </xdr14:xfrm>
        </xdr:contentPart>
      </mc:Choice>
      <mc:Fallback xmlns="">
        <xdr:pic>
          <xdr:nvPicPr>
            <xdr:cNvPr id="363" name="Ink 362">
              <a:extLst>
                <a:ext uri="{FF2B5EF4-FFF2-40B4-BE49-F238E27FC236}">
                  <a16:creationId xmlns:a16="http://schemas.microsoft.com/office/drawing/2014/main" id="{2C9C7BF2-C3D0-8F07-0183-3D8531C387A0}"/>
                </a:ext>
              </a:extLst>
            </xdr:cNvPr>
            <xdr:cNvPicPr/>
          </xdr:nvPicPr>
          <xdr:blipFill>
            <a:blip xmlns:r="http://schemas.openxmlformats.org/officeDocument/2006/relationships" r:embed="rId98"/>
            <a:stretch>
              <a:fillRect/>
            </a:stretch>
          </xdr:blipFill>
          <xdr:spPr>
            <a:xfrm>
              <a:off x="1270965" y="24886237"/>
              <a:ext cx="561240" cy="93960"/>
            </a:xfrm>
            <a:prstGeom prst="rect">
              <a:avLst/>
            </a:prstGeom>
          </xdr:spPr>
        </xdr:pic>
      </mc:Fallback>
    </mc:AlternateContent>
    <xdr:clientData/>
  </xdr:twoCellAnchor>
  <xdr:twoCellAnchor editAs="oneCell">
    <xdr:from>
      <xdr:col>2</xdr:col>
      <xdr:colOff>1368054</xdr:colOff>
      <xdr:row>137</xdr:row>
      <xdr:rowOff>113816</xdr:rowOff>
    </xdr:from>
    <xdr:to>
      <xdr:col>2</xdr:col>
      <xdr:colOff>1759734</xdr:colOff>
      <xdr:row>137</xdr:row>
      <xdr:rowOff>177536</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364" name="Ink 363">
              <a:extLst>
                <a:ext uri="{FF2B5EF4-FFF2-40B4-BE49-F238E27FC236}">
                  <a16:creationId xmlns:a16="http://schemas.microsoft.com/office/drawing/2014/main" id="{52334318-6407-A31F-FACF-D5F23D3AD44C}"/>
                </a:ext>
              </a:extLst>
            </xdr14:cNvPr>
            <xdr14:cNvContentPartPr/>
          </xdr14:nvContentPartPr>
          <xdr14:nvPr macro=""/>
          <xdr14:xfrm>
            <a:off x="1826445" y="24652597"/>
            <a:ext cx="391680" cy="63720"/>
          </xdr14:xfrm>
        </xdr:contentPart>
      </mc:Choice>
      <mc:Fallback xmlns="">
        <xdr:pic>
          <xdr:nvPicPr>
            <xdr:cNvPr id="364" name="Ink 363">
              <a:extLst>
                <a:ext uri="{FF2B5EF4-FFF2-40B4-BE49-F238E27FC236}">
                  <a16:creationId xmlns:a16="http://schemas.microsoft.com/office/drawing/2014/main" id="{52334318-6407-A31F-FACF-D5F23D3AD44C}"/>
                </a:ext>
              </a:extLst>
            </xdr:cNvPr>
            <xdr:cNvPicPr/>
          </xdr:nvPicPr>
          <xdr:blipFill>
            <a:blip xmlns:r="http://schemas.openxmlformats.org/officeDocument/2006/relationships" r:embed="rId100"/>
            <a:stretch>
              <a:fillRect/>
            </a:stretch>
          </xdr:blipFill>
          <xdr:spPr>
            <a:xfrm>
              <a:off x="1820325" y="24646477"/>
              <a:ext cx="403920" cy="75960"/>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374700</xdr:colOff>
      <xdr:row>1</xdr:row>
      <xdr:rowOff>149786</xdr:rowOff>
    </xdr:from>
    <xdr:to>
      <xdr:col>4</xdr:col>
      <xdr:colOff>282923</xdr:colOff>
      <xdr:row>12</xdr:row>
      <xdr:rowOff>135391</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8" name="Ink 7">
              <a:extLst>
                <a:ext uri="{FF2B5EF4-FFF2-40B4-BE49-F238E27FC236}">
                  <a16:creationId xmlns:a16="http://schemas.microsoft.com/office/drawing/2014/main" id="{231708CA-0453-458F-6D9B-375C6E33ED9A}"/>
                </a:ext>
              </a:extLst>
            </xdr14:cNvPr>
            <xdr14:cNvContentPartPr/>
          </xdr14:nvContentPartPr>
          <xdr14:nvPr macro=""/>
          <xdr14:xfrm>
            <a:off x="1022400" y="329400"/>
            <a:ext cx="1956600" cy="1956600"/>
          </xdr14:xfrm>
        </xdr:contentPart>
      </mc:Choice>
      <mc:Fallback xmlns="">
        <xdr:pic>
          <xdr:nvPicPr>
            <xdr:cNvPr id="8" name="Ink 7">
              <a:extLst>
                <a:ext uri="{FF2B5EF4-FFF2-40B4-BE49-F238E27FC236}">
                  <a16:creationId xmlns:a16="http://schemas.microsoft.com/office/drawing/2014/main" id="{231708CA-0453-458F-6D9B-375C6E33ED9A}"/>
                </a:ext>
              </a:extLst>
            </xdr:cNvPr>
            <xdr:cNvPicPr/>
          </xdr:nvPicPr>
          <xdr:blipFill>
            <a:blip xmlns:r="http://schemas.openxmlformats.org/officeDocument/2006/relationships" r:embed="rId2"/>
            <a:stretch>
              <a:fillRect/>
            </a:stretch>
          </xdr:blipFill>
          <xdr:spPr>
            <a:xfrm>
              <a:off x="1016280" y="323280"/>
              <a:ext cx="1968840" cy="1968840"/>
            </a:xfrm>
            <a:prstGeom prst="rect">
              <a:avLst/>
            </a:prstGeom>
          </xdr:spPr>
        </xdr:pic>
      </mc:Fallback>
    </mc:AlternateContent>
    <xdr:clientData/>
  </xdr:twoCellAnchor>
  <xdr:twoCellAnchor editAs="oneCell">
    <xdr:from>
      <xdr:col>2</xdr:col>
      <xdr:colOff>216240</xdr:colOff>
      <xdr:row>2</xdr:row>
      <xdr:rowOff>10851</xdr:rowOff>
    </xdr:from>
    <xdr:to>
      <xdr:col>2</xdr:col>
      <xdr:colOff>246922</xdr:colOff>
      <xdr:row>12</xdr:row>
      <xdr:rowOff>114871</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9" name="Ink 8">
              <a:extLst>
                <a:ext uri="{FF2B5EF4-FFF2-40B4-BE49-F238E27FC236}">
                  <a16:creationId xmlns:a16="http://schemas.microsoft.com/office/drawing/2014/main" id="{D373E248-3DF3-0032-0628-D5EB7ADB563D}"/>
                </a:ext>
              </a:extLst>
            </xdr14:cNvPr>
            <xdr14:cNvContentPartPr/>
          </xdr14:nvContentPartPr>
          <xdr14:nvPr macro=""/>
          <xdr14:xfrm>
            <a:off x="1511640" y="370080"/>
            <a:ext cx="25920" cy="1895400"/>
          </xdr14:xfrm>
        </xdr:contentPart>
      </mc:Choice>
      <mc:Fallback xmlns="">
        <xdr:pic>
          <xdr:nvPicPr>
            <xdr:cNvPr id="9" name="Ink 8">
              <a:extLst>
                <a:ext uri="{FF2B5EF4-FFF2-40B4-BE49-F238E27FC236}">
                  <a16:creationId xmlns:a16="http://schemas.microsoft.com/office/drawing/2014/main" id="{D373E248-3DF3-0032-0628-D5EB7ADB563D}"/>
                </a:ext>
              </a:extLst>
            </xdr:cNvPr>
            <xdr:cNvPicPr/>
          </xdr:nvPicPr>
          <xdr:blipFill>
            <a:blip xmlns:r="http://schemas.openxmlformats.org/officeDocument/2006/relationships" r:embed="rId4"/>
            <a:stretch>
              <a:fillRect/>
            </a:stretch>
          </xdr:blipFill>
          <xdr:spPr>
            <a:xfrm>
              <a:off x="1505520" y="364004"/>
              <a:ext cx="38160" cy="1907552"/>
            </a:xfrm>
            <a:prstGeom prst="rect">
              <a:avLst/>
            </a:prstGeom>
          </xdr:spPr>
        </xdr:pic>
      </mc:Fallback>
    </mc:AlternateContent>
    <xdr:clientData/>
  </xdr:twoCellAnchor>
  <xdr:twoCellAnchor editAs="oneCell">
    <xdr:from>
      <xdr:col>2</xdr:col>
      <xdr:colOff>609360</xdr:colOff>
      <xdr:row>2</xdr:row>
      <xdr:rowOff>17773</xdr:rowOff>
    </xdr:from>
    <xdr:to>
      <xdr:col>3</xdr:col>
      <xdr:colOff>106462</xdr:colOff>
      <xdr:row>12</xdr:row>
      <xdr:rowOff>86431</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1" name="Ink 10">
              <a:extLst>
                <a:ext uri="{FF2B5EF4-FFF2-40B4-BE49-F238E27FC236}">
                  <a16:creationId xmlns:a16="http://schemas.microsoft.com/office/drawing/2014/main" id="{70CAF2EC-8D71-C509-C7E8-E5030FA0F099}"/>
                </a:ext>
              </a:extLst>
            </xdr14:cNvPr>
            <xdr14:cNvContentPartPr/>
          </xdr14:nvContentPartPr>
          <xdr14:nvPr macro=""/>
          <xdr14:xfrm>
            <a:off x="1904760" y="377002"/>
            <a:ext cx="144802" cy="1864800"/>
          </xdr14:xfrm>
        </xdr:contentPart>
      </mc:Choice>
      <mc:Fallback xmlns="">
        <xdr:pic>
          <xdr:nvPicPr>
            <xdr:cNvPr id="11" name="Ink 10">
              <a:extLst>
                <a:ext uri="{FF2B5EF4-FFF2-40B4-BE49-F238E27FC236}">
                  <a16:creationId xmlns:a16="http://schemas.microsoft.com/office/drawing/2014/main" id="{70CAF2EC-8D71-C509-C7E8-E5030FA0F099}"/>
                </a:ext>
              </a:extLst>
            </xdr:cNvPr>
            <xdr:cNvPicPr/>
          </xdr:nvPicPr>
          <xdr:blipFill>
            <a:blip xmlns:r="http://schemas.openxmlformats.org/officeDocument/2006/relationships" r:embed="rId6"/>
            <a:stretch>
              <a:fillRect/>
            </a:stretch>
          </xdr:blipFill>
          <xdr:spPr>
            <a:xfrm>
              <a:off x="1898432" y="370882"/>
              <a:ext cx="157458" cy="1877040"/>
            </a:xfrm>
            <a:prstGeom prst="rect">
              <a:avLst/>
            </a:prstGeom>
          </xdr:spPr>
        </xdr:pic>
      </mc:Fallback>
    </mc:AlternateContent>
    <xdr:clientData/>
  </xdr:twoCellAnchor>
  <xdr:twoCellAnchor editAs="oneCell">
    <xdr:from>
      <xdr:col>3</xdr:col>
      <xdr:colOff>524782</xdr:colOff>
      <xdr:row>1</xdr:row>
      <xdr:rowOff>170666</xdr:rowOff>
    </xdr:from>
    <xdr:to>
      <xdr:col>3</xdr:col>
      <xdr:colOff>525502</xdr:colOff>
      <xdr:row>12</xdr:row>
      <xdr:rowOff>84189</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13" name="Ink 12">
              <a:extLst>
                <a:ext uri="{FF2B5EF4-FFF2-40B4-BE49-F238E27FC236}">
                  <a16:creationId xmlns:a16="http://schemas.microsoft.com/office/drawing/2014/main" id="{8FD33814-6AE9-29E2-A141-15CBF1E0B334}"/>
                </a:ext>
              </a:extLst>
            </xdr14:cNvPr>
            <xdr14:cNvContentPartPr/>
          </xdr14:nvContentPartPr>
          <xdr14:nvPr macro=""/>
          <xdr14:xfrm>
            <a:off x="2467882" y="350280"/>
            <a:ext cx="720" cy="1889280"/>
          </xdr14:xfrm>
        </xdr:contentPart>
      </mc:Choice>
      <mc:Fallback xmlns="">
        <xdr:pic>
          <xdr:nvPicPr>
            <xdr:cNvPr id="13" name="Ink 12">
              <a:extLst>
                <a:ext uri="{FF2B5EF4-FFF2-40B4-BE49-F238E27FC236}">
                  <a16:creationId xmlns:a16="http://schemas.microsoft.com/office/drawing/2014/main" id="{8FD33814-6AE9-29E2-A141-15CBF1E0B334}"/>
                </a:ext>
              </a:extLst>
            </xdr:cNvPr>
            <xdr:cNvPicPr/>
          </xdr:nvPicPr>
          <xdr:blipFill>
            <a:blip xmlns:r="http://schemas.openxmlformats.org/officeDocument/2006/relationships" r:embed="rId8"/>
            <a:stretch>
              <a:fillRect/>
            </a:stretch>
          </xdr:blipFill>
          <xdr:spPr>
            <a:xfrm>
              <a:off x="2455642" y="344160"/>
              <a:ext cx="25200" cy="1901520"/>
            </a:xfrm>
            <a:prstGeom prst="rect">
              <a:avLst/>
            </a:prstGeom>
          </xdr:spPr>
        </xdr:pic>
      </mc:Fallback>
    </mc:AlternateContent>
    <xdr:clientData/>
  </xdr:twoCellAnchor>
  <xdr:twoCellAnchor editAs="oneCell">
    <xdr:from>
      <xdr:col>2</xdr:col>
      <xdr:colOff>229560</xdr:colOff>
      <xdr:row>0</xdr:row>
      <xdr:rowOff>87120</xdr:rowOff>
    </xdr:from>
    <xdr:to>
      <xdr:col>3</xdr:col>
      <xdr:colOff>133544</xdr:colOff>
      <xdr:row>1</xdr:row>
      <xdr:rowOff>57790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0" name="Ink 19">
              <a:extLst>
                <a:ext uri="{FF2B5EF4-FFF2-40B4-BE49-F238E27FC236}">
                  <a16:creationId xmlns:a16="http://schemas.microsoft.com/office/drawing/2014/main" id="{49106ED8-B1FE-F9C3-46E7-C3ABB551AB52}"/>
                </a:ext>
              </a:extLst>
            </xdr14:cNvPr>
            <xdr14:cNvContentPartPr/>
          </xdr14:nvContentPartPr>
          <xdr14:nvPr macro=""/>
          <xdr14:xfrm>
            <a:off x="1524960" y="87120"/>
            <a:ext cx="551684" cy="150284"/>
          </xdr14:xfrm>
        </xdr:contentPart>
      </mc:Choice>
      <mc:Fallback xmlns="">
        <xdr:pic>
          <xdr:nvPicPr>
            <xdr:cNvPr id="20" name="Ink 19">
              <a:extLst>
                <a:ext uri="{FF2B5EF4-FFF2-40B4-BE49-F238E27FC236}">
                  <a16:creationId xmlns:a16="http://schemas.microsoft.com/office/drawing/2014/main" id="{49106ED8-B1FE-F9C3-46E7-C3ABB551AB52}"/>
                </a:ext>
              </a:extLst>
            </xdr:cNvPr>
            <xdr:cNvPicPr/>
          </xdr:nvPicPr>
          <xdr:blipFill>
            <a:blip xmlns:r="http://schemas.openxmlformats.org/officeDocument/2006/relationships" r:embed="rId10"/>
            <a:stretch>
              <a:fillRect/>
            </a:stretch>
          </xdr:blipFill>
          <xdr:spPr>
            <a:xfrm>
              <a:off x="1518786" y="80780"/>
              <a:ext cx="564032" cy="162963"/>
            </a:xfrm>
            <a:prstGeom prst="rect">
              <a:avLst/>
            </a:prstGeom>
          </xdr:spPr>
        </xdr:pic>
      </mc:Fallback>
    </mc:AlternateContent>
    <xdr:clientData/>
  </xdr:twoCellAnchor>
  <xdr:twoCellAnchor editAs="oneCell">
    <xdr:from>
      <xdr:col>3</xdr:col>
      <xdr:colOff>341820</xdr:colOff>
      <xdr:row>0</xdr:row>
      <xdr:rowOff>86400</xdr:rowOff>
    </xdr:from>
    <xdr:to>
      <xdr:col>4</xdr:col>
      <xdr:colOff>199641</xdr:colOff>
      <xdr:row>1</xdr:row>
      <xdr:rowOff>131148</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25" name="Ink 24">
              <a:extLst>
                <a:ext uri="{FF2B5EF4-FFF2-40B4-BE49-F238E27FC236}">
                  <a16:creationId xmlns:a16="http://schemas.microsoft.com/office/drawing/2014/main" id="{A7C45B58-B180-A345-17B9-6E133662B177}"/>
                </a:ext>
              </a:extLst>
            </xdr14:cNvPr>
            <xdr14:cNvContentPartPr/>
          </xdr14:nvContentPartPr>
          <xdr14:nvPr macro=""/>
          <xdr14:xfrm>
            <a:off x="2284920" y="86400"/>
            <a:ext cx="505522" cy="224362"/>
          </xdr14:xfrm>
        </xdr:contentPart>
      </mc:Choice>
      <mc:Fallback xmlns="">
        <xdr:pic>
          <xdr:nvPicPr>
            <xdr:cNvPr id="25" name="Ink 24">
              <a:extLst>
                <a:ext uri="{FF2B5EF4-FFF2-40B4-BE49-F238E27FC236}">
                  <a16:creationId xmlns:a16="http://schemas.microsoft.com/office/drawing/2014/main" id="{A7C45B58-B180-A345-17B9-6E133662B177}"/>
                </a:ext>
              </a:extLst>
            </xdr:cNvPr>
            <xdr:cNvPicPr/>
          </xdr:nvPicPr>
          <xdr:blipFill>
            <a:blip xmlns:r="http://schemas.openxmlformats.org/officeDocument/2006/relationships" r:embed="rId12"/>
            <a:stretch>
              <a:fillRect/>
            </a:stretch>
          </xdr:blipFill>
          <xdr:spPr>
            <a:xfrm>
              <a:off x="2278799" y="80278"/>
              <a:ext cx="517764" cy="236606"/>
            </a:xfrm>
            <a:prstGeom prst="rect">
              <a:avLst/>
            </a:prstGeom>
          </xdr:spPr>
        </xdr:pic>
      </mc:Fallback>
    </mc:AlternateContent>
    <xdr:clientData/>
  </xdr:twoCellAnchor>
  <xdr:twoCellAnchor editAs="oneCell">
    <xdr:from>
      <xdr:col>5</xdr:col>
      <xdr:colOff>426300</xdr:colOff>
      <xdr:row>2</xdr:row>
      <xdr:rowOff>11931</xdr:rowOff>
    </xdr:from>
    <xdr:to>
      <xdr:col>8</xdr:col>
      <xdr:colOff>371482</xdr:colOff>
      <xdr:row>12</xdr:row>
      <xdr:rowOff>104431</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27" name="Ink 26">
              <a:extLst>
                <a:ext uri="{FF2B5EF4-FFF2-40B4-BE49-F238E27FC236}">
                  <a16:creationId xmlns:a16="http://schemas.microsoft.com/office/drawing/2014/main" id="{1F67F4D0-74AD-CA83-318E-A7E7E56D73E4}"/>
                </a:ext>
              </a:extLst>
            </xdr14:cNvPr>
            <xdr14:cNvContentPartPr/>
          </xdr14:nvContentPartPr>
          <xdr14:nvPr macro=""/>
          <xdr14:xfrm>
            <a:off x="3664800" y="371160"/>
            <a:ext cx="1883520" cy="1883880"/>
          </xdr14:xfrm>
        </xdr:contentPart>
      </mc:Choice>
      <mc:Fallback xmlns="">
        <xdr:pic>
          <xdr:nvPicPr>
            <xdr:cNvPr id="27" name="Ink 26">
              <a:extLst>
                <a:ext uri="{FF2B5EF4-FFF2-40B4-BE49-F238E27FC236}">
                  <a16:creationId xmlns:a16="http://schemas.microsoft.com/office/drawing/2014/main" id="{1F67F4D0-74AD-CA83-318E-A7E7E56D73E4}"/>
                </a:ext>
              </a:extLst>
            </xdr:cNvPr>
            <xdr:cNvPicPr/>
          </xdr:nvPicPr>
          <xdr:blipFill>
            <a:blip xmlns:r="http://schemas.openxmlformats.org/officeDocument/2006/relationships" r:embed="rId14"/>
            <a:stretch>
              <a:fillRect/>
            </a:stretch>
          </xdr:blipFill>
          <xdr:spPr>
            <a:xfrm>
              <a:off x="3658680" y="365040"/>
              <a:ext cx="1895760" cy="1896120"/>
            </a:xfrm>
            <a:prstGeom prst="rect">
              <a:avLst/>
            </a:prstGeom>
          </xdr:spPr>
        </xdr:pic>
      </mc:Fallback>
    </mc:AlternateContent>
    <xdr:clientData/>
  </xdr:twoCellAnchor>
  <xdr:twoCellAnchor editAs="oneCell">
    <xdr:from>
      <xdr:col>5</xdr:col>
      <xdr:colOff>437100</xdr:colOff>
      <xdr:row>3</xdr:row>
      <xdr:rowOff>152357</xdr:rowOff>
    </xdr:from>
    <xdr:to>
      <xdr:col>8</xdr:col>
      <xdr:colOff>350242</xdr:colOff>
      <xdr:row>4</xdr:row>
      <xdr:rowOff>17743</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28" name="Ink 27">
              <a:extLst>
                <a:ext uri="{FF2B5EF4-FFF2-40B4-BE49-F238E27FC236}">
                  <a16:creationId xmlns:a16="http://schemas.microsoft.com/office/drawing/2014/main" id="{7AE1D451-3F27-D7AC-9E17-C86C6CC332DC}"/>
                </a:ext>
              </a:extLst>
            </xdr14:cNvPr>
            <xdr14:cNvContentPartPr/>
          </xdr14:nvContentPartPr>
          <xdr14:nvPr macro=""/>
          <xdr14:xfrm>
            <a:off x="3675600" y="691200"/>
            <a:ext cx="1851480" cy="45000"/>
          </xdr14:xfrm>
        </xdr:contentPart>
      </mc:Choice>
      <mc:Fallback xmlns="">
        <xdr:pic>
          <xdr:nvPicPr>
            <xdr:cNvPr id="28" name="Ink 27">
              <a:extLst>
                <a:ext uri="{FF2B5EF4-FFF2-40B4-BE49-F238E27FC236}">
                  <a16:creationId xmlns:a16="http://schemas.microsoft.com/office/drawing/2014/main" id="{7AE1D451-3F27-D7AC-9E17-C86C6CC332DC}"/>
                </a:ext>
              </a:extLst>
            </xdr:cNvPr>
            <xdr:cNvPicPr/>
          </xdr:nvPicPr>
          <xdr:blipFill>
            <a:blip xmlns:r="http://schemas.openxmlformats.org/officeDocument/2006/relationships" r:embed="rId16"/>
            <a:stretch>
              <a:fillRect/>
            </a:stretch>
          </xdr:blipFill>
          <xdr:spPr>
            <a:xfrm>
              <a:off x="3669480" y="685080"/>
              <a:ext cx="1863720" cy="57240"/>
            </a:xfrm>
            <a:prstGeom prst="rect">
              <a:avLst/>
            </a:prstGeom>
          </xdr:spPr>
        </xdr:pic>
      </mc:Fallback>
    </mc:AlternateContent>
    <xdr:clientData/>
  </xdr:twoCellAnchor>
  <xdr:twoCellAnchor editAs="oneCell">
    <xdr:from>
      <xdr:col>5</xdr:col>
      <xdr:colOff>459420</xdr:colOff>
      <xdr:row>5</xdr:row>
      <xdr:rowOff>118209</xdr:rowOff>
    </xdr:from>
    <xdr:to>
      <xdr:col>8</xdr:col>
      <xdr:colOff>411082</xdr:colOff>
      <xdr:row>6</xdr:row>
      <xdr:rowOff>18956</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29" name="Ink 28">
              <a:extLst>
                <a:ext uri="{FF2B5EF4-FFF2-40B4-BE49-F238E27FC236}">
                  <a16:creationId xmlns:a16="http://schemas.microsoft.com/office/drawing/2014/main" id="{5AC8A5D0-D962-C98D-A836-FCE7DC3304BA}"/>
                </a:ext>
              </a:extLst>
            </xdr14:cNvPr>
            <xdr14:cNvContentPartPr/>
          </xdr14:nvContentPartPr>
          <xdr14:nvPr macro=""/>
          <xdr14:xfrm>
            <a:off x="3697920" y="1016280"/>
            <a:ext cx="1890000" cy="75600"/>
          </xdr14:xfrm>
        </xdr:contentPart>
      </mc:Choice>
      <mc:Fallback xmlns="">
        <xdr:pic>
          <xdr:nvPicPr>
            <xdr:cNvPr id="29" name="Ink 28">
              <a:extLst>
                <a:ext uri="{FF2B5EF4-FFF2-40B4-BE49-F238E27FC236}">
                  <a16:creationId xmlns:a16="http://schemas.microsoft.com/office/drawing/2014/main" id="{5AC8A5D0-D962-C98D-A836-FCE7DC3304BA}"/>
                </a:ext>
              </a:extLst>
            </xdr:cNvPr>
            <xdr:cNvPicPr/>
          </xdr:nvPicPr>
          <xdr:blipFill>
            <a:blip xmlns:r="http://schemas.openxmlformats.org/officeDocument/2006/relationships" r:embed="rId18"/>
            <a:stretch>
              <a:fillRect/>
            </a:stretch>
          </xdr:blipFill>
          <xdr:spPr>
            <a:xfrm>
              <a:off x="3691800" y="1010160"/>
              <a:ext cx="1902240" cy="87840"/>
            </a:xfrm>
            <a:prstGeom prst="rect">
              <a:avLst/>
            </a:prstGeom>
          </xdr:spPr>
        </xdr:pic>
      </mc:Fallback>
    </mc:AlternateContent>
    <xdr:clientData/>
  </xdr:twoCellAnchor>
  <xdr:twoCellAnchor editAs="oneCell">
    <xdr:from>
      <xdr:col>5</xdr:col>
      <xdr:colOff>474540</xdr:colOff>
      <xdr:row>7</xdr:row>
      <xdr:rowOff>175500</xdr:rowOff>
    </xdr:from>
    <xdr:to>
      <xdr:col>8</xdr:col>
      <xdr:colOff>363202</xdr:colOff>
      <xdr:row>8</xdr:row>
      <xdr:rowOff>18926</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30" name="Ink 29">
              <a:extLst>
                <a:ext uri="{FF2B5EF4-FFF2-40B4-BE49-F238E27FC236}">
                  <a16:creationId xmlns:a16="http://schemas.microsoft.com/office/drawing/2014/main" id="{FD2975FE-61E1-D283-731C-EF1CDDEEE4C3}"/>
                </a:ext>
              </a:extLst>
            </xdr14:cNvPr>
            <xdr14:cNvContentPartPr/>
          </xdr14:nvContentPartPr>
          <xdr14:nvPr macro=""/>
          <xdr14:xfrm>
            <a:off x="3713040" y="1432800"/>
            <a:ext cx="1827000" cy="23040"/>
          </xdr14:xfrm>
        </xdr:contentPart>
      </mc:Choice>
      <mc:Fallback xmlns="">
        <xdr:pic>
          <xdr:nvPicPr>
            <xdr:cNvPr id="30" name="Ink 29">
              <a:extLst>
                <a:ext uri="{FF2B5EF4-FFF2-40B4-BE49-F238E27FC236}">
                  <a16:creationId xmlns:a16="http://schemas.microsoft.com/office/drawing/2014/main" id="{FD2975FE-61E1-D283-731C-EF1CDDEEE4C3}"/>
                </a:ext>
              </a:extLst>
            </xdr:cNvPr>
            <xdr:cNvPicPr/>
          </xdr:nvPicPr>
          <xdr:blipFill>
            <a:blip xmlns:r="http://schemas.openxmlformats.org/officeDocument/2006/relationships" r:embed="rId20"/>
            <a:stretch>
              <a:fillRect/>
            </a:stretch>
          </xdr:blipFill>
          <xdr:spPr>
            <a:xfrm>
              <a:off x="3706920" y="1426680"/>
              <a:ext cx="1839240" cy="35280"/>
            </a:xfrm>
            <a:prstGeom prst="rect">
              <a:avLst/>
            </a:prstGeom>
          </xdr:spPr>
        </xdr:pic>
      </mc:Fallback>
    </mc:AlternateContent>
    <xdr:clientData/>
  </xdr:twoCellAnchor>
  <xdr:twoCellAnchor editAs="oneCell">
    <xdr:from>
      <xdr:col>5</xdr:col>
      <xdr:colOff>433860</xdr:colOff>
      <xdr:row>9</xdr:row>
      <xdr:rowOff>169071</xdr:rowOff>
    </xdr:from>
    <xdr:to>
      <xdr:col>8</xdr:col>
      <xdr:colOff>457800</xdr:colOff>
      <xdr:row>10</xdr:row>
      <xdr:rowOff>75137</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31" name="Ink 30">
              <a:extLst>
                <a:ext uri="{FF2B5EF4-FFF2-40B4-BE49-F238E27FC236}">
                  <a16:creationId xmlns:a16="http://schemas.microsoft.com/office/drawing/2014/main" id="{E940BAB9-3499-F1A0-BBD3-FA892FC51EDD}"/>
                </a:ext>
              </a:extLst>
            </xdr14:cNvPr>
            <xdr14:cNvContentPartPr/>
          </xdr14:nvContentPartPr>
          <xdr14:nvPr macro=""/>
          <xdr14:xfrm>
            <a:off x="3672360" y="1785600"/>
            <a:ext cx="1967040" cy="85680"/>
          </xdr14:xfrm>
        </xdr:contentPart>
      </mc:Choice>
      <mc:Fallback xmlns="">
        <xdr:pic>
          <xdr:nvPicPr>
            <xdr:cNvPr id="31" name="Ink 30">
              <a:extLst>
                <a:ext uri="{FF2B5EF4-FFF2-40B4-BE49-F238E27FC236}">
                  <a16:creationId xmlns:a16="http://schemas.microsoft.com/office/drawing/2014/main" id="{E940BAB9-3499-F1A0-BBD3-FA892FC51EDD}"/>
                </a:ext>
              </a:extLst>
            </xdr:cNvPr>
            <xdr:cNvPicPr/>
          </xdr:nvPicPr>
          <xdr:blipFill>
            <a:blip xmlns:r="http://schemas.openxmlformats.org/officeDocument/2006/relationships" r:embed="rId22"/>
            <a:stretch>
              <a:fillRect/>
            </a:stretch>
          </xdr:blipFill>
          <xdr:spPr>
            <a:xfrm>
              <a:off x="3666240" y="1779480"/>
              <a:ext cx="1979280" cy="97920"/>
            </a:xfrm>
            <a:prstGeom prst="rect">
              <a:avLst/>
            </a:prstGeom>
          </xdr:spPr>
        </xdr:pic>
      </mc:Fallback>
    </mc:AlternateContent>
    <xdr:clientData/>
  </xdr:twoCellAnchor>
  <xdr:twoCellAnchor editAs="oneCell">
    <xdr:from>
      <xdr:col>6</xdr:col>
      <xdr:colOff>448642</xdr:colOff>
      <xdr:row>0</xdr:row>
      <xdr:rowOff>97200</xdr:rowOff>
    </xdr:from>
    <xdr:to>
      <xdr:col>8</xdr:col>
      <xdr:colOff>345203</xdr:colOff>
      <xdr:row>1</xdr:row>
      <xdr:rowOff>124226</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44" name="Ink 43">
              <a:extLst>
                <a:ext uri="{FF2B5EF4-FFF2-40B4-BE49-F238E27FC236}">
                  <a16:creationId xmlns:a16="http://schemas.microsoft.com/office/drawing/2014/main" id="{5E2AC5D0-FF33-6428-8E59-ACA85A4DE108}"/>
                </a:ext>
              </a:extLst>
            </xdr14:cNvPr>
            <xdr14:cNvContentPartPr/>
          </xdr14:nvContentPartPr>
          <xdr14:nvPr macro=""/>
          <xdr14:xfrm>
            <a:off x="4334842" y="97200"/>
            <a:ext cx="1191960" cy="206640"/>
          </xdr14:xfrm>
        </xdr:contentPart>
      </mc:Choice>
      <mc:Fallback xmlns="">
        <xdr:pic>
          <xdr:nvPicPr>
            <xdr:cNvPr id="44" name="Ink 43">
              <a:extLst>
                <a:ext uri="{FF2B5EF4-FFF2-40B4-BE49-F238E27FC236}">
                  <a16:creationId xmlns:a16="http://schemas.microsoft.com/office/drawing/2014/main" id="{5E2AC5D0-FF33-6428-8E59-ACA85A4DE108}"/>
                </a:ext>
              </a:extLst>
            </xdr:cNvPr>
            <xdr:cNvPicPr/>
          </xdr:nvPicPr>
          <xdr:blipFill>
            <a:blip xmlns:r="http://schemas.openxmlformats.org/officeDocument/2006/relationships" r:embed="rId24"/>
            <a:stretch>
              <a:fillRect/>
            </a:stretch>
          </xdr:blipFill>
          <xdr:spPr>
            <a:xfrm>
              <a:off x="4328696" y="91216"/>
              <a:ext cx="1204252" cy="218609"/>
            </a:xfrm>
            <a:prstGeom prst="rect">
              <a:avLst/>
            </a:prstGeom>
          </xdr:spPr>
        </xdr:pic>
      </mc:Fallback>
    </mc:AlternateContent>
    <xdr:clientData/>
  </xdr:twoCellAnchor>
  <xdr:twoCellAnchor editAs="oneCell">
    <xdr:from>
      <xdr:col>1</xdr:col>
      <xdr:colOff>294703</xdr:colOff>
      <xdr:row>25</xdr:row>
      <xdr:rowOff>163326</xdr:rowOff>
    </xdr:from>
    <xdr:to>
      <xdr:col>2</xdr:col>
      <xdr:colOff>173531</xdr:colOff>
      <xdr:row>27</xdr:row>
      <xdr:rowOff>126461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47" name="Ink 46">
              <a:extLst>
                <a:ext uri="{FF2B5EF4-FFF2-40B4-BE49-F238E27FC236}">
                  <a16:creationId xmlns:a16="http://schemas.microsoft.com/office/drawing/2014/main" id="{D1D6F411-FD5E-A7A5-2600-BC5FDDAA7010}"/>
                </a:ext>
              </a:extLst>
            </xdr14:cNvPr>
            <xdr14:cNvContentPartPr/>
          </xdr14:nvContentPartPr>
          <xdr14:nvPr macro=""/>
          <xdr14:xfrm>
            <a:off x="941400" y="4675168"/>
            <a:ext cx="630802" cy="324082"/>
          </xdr14:xfrm>
        </xdr:contentPart>
      </mc:Choice>
      <mc:Fallback xmlns="">
        <xdr:pic>
          <xdr:nvPicPr>
            <xdr:cNvPr id="47" name="Ink 46">
              <a:extLst>
                <a:ext uri="{FF2B5EF4-FFF2-40B4-BE49-F238E27FC236}">
                  <a16:creationId xmlns:a16="http://schemas.microsoft.com/office/drawing/2014/main" id="{D1D6F411-FD5E-A7A5-2600-BC5FDDAA7010}"/>
                </a:ext>
              </a:extLst>
            </xdr:cNvPr>
            <xdr:cNvPicPr/>
          </xdr:nvPicPr>
          <xdr:blipFill>
            <a:blip xmlns:r="http://schemas.openxmlformats.org/officeDocument/2006/relationships" r:embed="rId26"/>
            <a:stretch>
              <a:fillRect/>
            </a:stretch>
          </xdr:blipFill>
          <xdr:spPr>
            <a:xfrm>
              <a:off x="935279" y="4669053"/>
              <a:ext cx="643044" cy="336312"/>
            </a:xfrm>
            <a:prstGeom prst="rect">
              <a:avLst/>
            </a:prstGeom>
          </xdr:spPr>
        </xdr:pic>
      </mc:Fallback>
    </mc:AlternateContent>
    <xdr:clientData/>
  </xdr:twoCellAnchor>
  <xdr:twoCellAnchor editAs="oneCell">
    <xdr:from>
      <xdr:col>8</xdr:col>
      <xdr:colOff>398345</xdr:colOff>
      <xdr:row>25</xdr:row>
      <xdr:rowOff>160806</xdr:rowOff>
    </xdr:from>
    <xdr:to>
      <xdr:col>9</xdr:col>
      <xdr:colOff>356889</xdr:colOff>
      <xdr:row>27</xdr:row>
      <xdr:rowOff>64901</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50" name="Ink 49">
              <a:extLst>
                <a:ext uri="{FF2B5EF4-FFF2-40B4-BE49-F238E27FC236}">
                  <a16:creationId xmlns:a16="http://schemas.microsoft.com/office/drawing/2014/main" id="{4A3ECF2F-4D26-C49B-16D8-C746563FEDF4}"/>
                </a:ext>
              </a:extLst>
            </xdr14:cNvPr>
            <xdr14:cNvContentPartPr/>
          </xdr14:nvContentPartPr>
          <xdr14:nvPr macro=""/>
          <xdr14:xfrm>
            <a:off x="5677200" y="4672648"/>
            <a:ext cx="605242" cy="265042"/>
          </xdr14:xfrm>
        </xdr:contentPart>
      </mc:Choice>
      <mc:Fallback xmlns="">
        <xdr:pic>
          <xdr:nvPicPr>
            <xdr:cNvPr id="50" name="Ink 49">
              <a:extLst>
                <a:ext uri="{FF2B5EF4-FFF2-40B4-BE49-F238E27FC236}">
                  <a16:creationId xmlns:a16="http://schemas.microsoft.com/office/drawing/2014/main" id="{4A3ECF2F-4D26-C49B-16D8-C746563FEDF4}"/>
                </a:ext>
              </a:extLst>
            </xdr:cNvPr>
            <xdr:cNvPicPr/>
          </xdr:nvPicPr>
          <xdr:blipFill>
            <a:blip xmlns:r="http://schemas.openxmlformats.org/officeDocument/2006/relationships" r:embed="rId28"/>
            <a:stretch>
              <a:fillRect/>
            </a:stretch>
          </xdr:blipFill>
          <xdr:spPr>
            <a:xfrm>
              <a:off x="5671079" y="4666526"/>
              <a:ext cx="617484" cy="277286"/>
            </a:xfrm>
            <a:prstGeom prst="rect">
              <a:avLst/>
            </a:prstGeom>
          </xdr:spPr>
        </xdr:pic>
      </mc:Fallback>
    </mc:AlternateContent>
    <xdr:clientData/>
  </xdr:twoCellAnchor>
  <xdr:twoCellAnchor editAs="oneCell">
    <xdr:from>
      <xdr:col>1</xdr:col>
      <xdr:colOff>49543</xdr:colOff>
      <xdr:row>27</xdr:row>
      <xdr:rowOff>167779</xdr:rowOff>
    </xdr:from>
    <xdr:to>
      <xdr:col>9</xdr:col>
      <xdr:colOff>611327</xdr:colOff>
      <xdr:row>28</xdr:row>
      <xdr:rowOff>60025</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51" name="Ink 50">
              <a:extLst>
                <a:ext uri="{FF2B5EF4-FFF2-40B4-BE49-F238E27FC236}">
                  <a16:creationId xmlns:a16="http://schemas.microsoft.com/office/drawing/2014/main" id="{2A282F9D-11B6-5D31-9655-9EE8139977B8}"/>
                </a:ext>
              </a:extLst>
            </xdr14:cNvPr>
            <xdr14:cNvContentPartPr/>
          </xdr14:nvContentPartPr>
          <xdr14:nvPr macro=""/>
          <xdr14:xfrm>
            <a:off x="696240" y="5040568"/>
            <a:ext cx="5840640" cy="72720"/>
          </xdr14:xfrm>
        </xdr:contentPart>
      </mc:Choice>
      <mc:Fallback xmlns="">
        <xdr:pic>
          <xdr:nvPicPr>
            <xdr:cNvPr id="51" name="Ink 50">
              <a:extLst>
                <a:ext uri="{FF2B5EF4-FFF2-40B4-BE49-F238E27FC236}">
                  <a16:creationId xmlns:a16="http://schemas.microsoft.com/office/drawing/2014/main" id="{2A282F9D-11B6-5D31-9655-9EE8139977B8}"/>
                </a:ext>
              </a:extLst>
            </xdr:cNvPr>
            <xdr:cNvPicPr/>
          </xdr:nvPicPr>
          <xdr:blipFill>
            <a:blip xmlns:r="http://schemas.openxmlformats.org/officeDocument/2006/relationships" r:embed="rId30"/>
            <a:stretch>
              <a:fillRect/>
            </a:stretch>
          </xdr:blipFill>
          <xdr:spPr>
            <a:xfrm>
              <a:off x="690120" y="5034448"/>
              <a:ext cx="5852880" cy="84960"/>
            </a:xfrm>
            <a:prstGeom prst="rect">
              <a:avLst/>
            </a:prstGeom>
          </xdr:spPr>
        </xdr:pic>
      </mc:Fallback>
    </mc:AlternateContent>
    <xdr:clientData/>
  </xdr:twoCellAnchor>
  <xdr:twoCellAnchor editAs="oneCell">
    <xdr:from>
      <xdr:col>1</xdr:col>
      <xdr:colOff>191383</xdr:colOff>
      <xdr:row>29</xdr:row>
      <xdr:rowOff>48833</xdr:rowOff>
    </xdr:from>
    <xdr:to>
      <xdr:col>2</xdr:col>
      <xdr:colOff>78049</xdr:colOff>
      <xdr:row>30</xdr:row>
      <xdr:rowOff>53039</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58" name="Ink 57">
              <a:extLst>
                <a:ext uri="{FF2B5EF4-FFF2-40B4-BE49-F238E27FC236}">
                  <a16:creationId xmlns:a16="http://schemas.microsoft.com/office/drawing/2014/main" id="{7504550E-9F07-05E7-DCA0-9FCA4023900C}"/>
                </a:ext>
              </a:extLst>
            </xdr14:cNvPr>
            <xdr14:cNvContentPartPr/>
          </xdr14:nvContentPartPr>
          <xdr14:nvPr macro=""/>
          <xdr14:xfrm>
            <a:off x="838080" y="5282570"/>
            <a:ext cx="638640" cy="184680"/>
          </xdr14:xfrm>
        </xdr:contentPart>
      </mc:Choice>
      <mc:Fallback xmlns="">
        <xdr:pic>
          <xdr:nvPicPr>
            <xdr:cNvPr id="58" name="Ink 57">
              <a:extLst>
                <a:ext uri="{FF2B5EF4-FFF2-40B4-BE49-F238E27FC236}">
                  <a16:creationId xmlns:a16="http://schemas.microsoft.com/office/drawing/2014/main" id="{7504550E-9F07-05E7-DCA0-9FCA4023900C}"/>
                </a:ext>
              </a:extLst>
            </xdr:cNvPr>
            <xdr:cNvPicPr/>
          </xdr:nvPicPr>
          <xdr:blipFill>
            <a:blip xmlns:r="http://schemas.openxmlformats.org/officeDocument/2006/relationships" r:embed="rId32"/>
            <a:stretch>
              <a:fillRect/>
            </a:stretch>
          </xdr:blipFill>
          <xdr:spPr>
            <a:xfrm>
              <a:off x="831960" y="5276450"/>
              <a:ext cx="650880" cy="196920"/>
            </a:xfrm>
            <a:prstGeom prst="rect">
              <a:avLst/>
            </a:prstGeom>
          </xdr:spPr>
        </xdr:pic>
      </mc:Fallback>
    </mc:AlternateContent>
    <xdr:clientData/>
  </xdr:twoCellAnchor>
  <xdr:twoCellAnchor editAs="oneCell">
    <xdr:from>
      <xdr:col>8</xdr:col>
      <xdr:colOff>381785</xdr:colOff>
      <xdr:row>29</xdr:row>
      <xdr:rowOff>8153</xdr:rowOff>
    </xdr:from>
    <xdr:to>
      <xdr:col>9</xdr:col>
      <xdr:colOff>601247</xdr:colOff>
      <xdr:row>29</xdr:row>
      <xdr:rowOff>178073</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7" name="Ink 66">
              <a:extLst>
                <a:ext uri="{FF2B5EF4-FFF2-40B4-BE49-F238E27FC236}">
                  <a16:creationId xmlns:a16="http://schemas.microsoft.com/office/drawing/2014/main" id="{FB3ED952-9776-DD2A-D40E-63BAA67F0790}"/>
                </a:ext>
              </a:extLst>
            </xdr14:cNvPr>
            <xdr14:cNvContentPartPr/>
          </xdr14:nvContentPartPr>
          <xdr14:nvPr macro=""/>
          <xdr14:xfrm>
            <a:off x="5660640" y="5241890"/>
            <a:ext cx="866160" cy="169920"/>
          </xdr14:xfrm>
        </xdr:contentPart>
      </mc:Choice>
      <mc:Fallback xmlns="">
        <xdr:pic>
          <xdr:nvPicPr>
            <xdr:cNvPr id="67" name="Ink 66">
              <a:extLst>
                <a:ext uri="{FF2B5EF4-FFF2-40B4-BE49-F238E27FC236}">
                  <a16:creationId xmlns:a16="http://schemas.microsoft.com/office/drawing/2014/main" id="{FB3ED952-9776-DD2A-D40E-63BAA67F0790}"/>
                </a:ext>
              </a:extLst>
            </xdr:cNvPr>
            <xdr:cNvPicPr/>
          </xdr:nvPicPr>
          <xdr:blipFill>
            <a:blip xmlns:r="http://schemas.openxmlformats.org/officeDocument/2006/relationships" r:embed="rId34"/>
            <a:stretch>
              <a:fillRect/>
            </a:stretch>
          </xdr:blipFill>
          <xdr:spPr>
            <a:xfrm>
              <a:off x="5654520" y="5235770"/>
              <a:ext cx="878400" cy="182160"/>
            </a:xfrm>
            <a:prstGeom prst="rect">
              <a:avLst/>
            </a:prstGeom>
          </xdr:spPr>
        </xdr:pic>
      </mc:Fallback>
    </mc:AlternateContent>
    <xdr:clientData/>
  </xdr:twoCellAnchor>
  <xdr:twoCellAnchor editAs="oneCell">
    <xdr:from>
      <xdr:col>3</xdr:col>
      <xdr:colOff>7434</xdr:colOff>
      <xdr:row>31</xdr:row>
      <xdr:rowOff>26924</xdr:rowOff>
    </xdr:from>
    <xdr:to>
      <xdr:col>3</xdr:col>
      <xdr:colOff>171512</xdr:colOff>
      <xdr:row>31</xdr:row>
      <xdr:rowOff>171644</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82" name="Ink 81">
              <a:extLst>
                <a:ext uri="{FF2B5EF4-FFF2-40B4-BE49-F238E27FC236}">
                  <a16:creationId xmlns:a16="http://schemas.microsoft.com/office/drawing/2014/main" id="{B9498A29-9255-D8F8-05A5-B79E57E69E8B}"/>
                </a:ext>
              </a:extLst>
            </xdr14:cNvPr>
            <xdr14:cNvContentPartPr/>
          </xdr14:nvContentPartPr>
          <xdr14:nvPr macro=""/>
          <xdr14:xfrm>
            <a:off x="2052802" y="5621608"/>
            <a:ext cx="164078" cy="144720"/>
          </xdr14:xfrm>
        </xdr:contentPart>
      </mc:Choice>
      <mc:Fallback xmlns="">
        <xdr:pic>
          <xdr:nvPicPr>
            <xdr:cNvPr id="82" name="Ink 81">
              <a:extLst>
                <a:ext uri="{FF2B5EF4-FFF2-40B4-BE49-F238E27FC236}">
                  <a16:creationId xmlns:a16="http://schemas.microsoft.com/office/drawing/2014/main" id="{B9498A29-9255-D8F8-05A5-B79E57E69E8B}"/>
                </a:ext>
              </a:extLst>
            </xdr:cNvPr>
            <xdr:cNvPicPr/>
          </xdr:nvPicPr>
          <xdr:blipFill>
            <a:blip xmlns:r="http://schemas.openxmlformats.org/officeDocument/2006/relationships" r:embed="rId36"/>
            <a:stretch>
              <a:fillRect/>
            </a:stretch>
          </xdr:blipFill>
          <xdr:spPr>
            <a:xfrm>
              <a:off x="2046685" y="5615488"/>
              <a:ext cx="176312" cy="156960"/>
            </a:xfrm>
            <a:prstGeom prst="rect">
              <a:avLst/>
            </a:prstGeom>
          </xdr:spPr>
        </xdr:pic>
      </mc:Fallback>
    </mc:AlternateContent>
    <xdr:clientData/>
  </xdr:twoCellAnchor>
  <xdr:twoCellAnchor editAs="oneCell">
    <xdr:from>
      <xdr:col>1</xdr:col>
      <xdr:colOff>153305</xdr:colOff>
      <xdr:row>31</xdr:row>
      <xdr:rowOff>8204</xdr:rowOff>
    </xdr:from>
    <xdr:to>
      <xdr:col>2</xdr:col>
      <xdr:colOff>327971</xdr:colOff>
      <xdr:row>31</xdr:row>
      <xdr:rowOff>172446</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83" name="Ink 82">
              <a:extLst>
                <a:ext uri="{FF2B5EF4-FFF2-40B4-BE49-F238E27FC236}">
                  <a16:creationId xmlns:a16="http://schemas.microsoft.com/office/drawing/2014/main" id="{79992AB3-F8BF-DF5C-A3CD-3BB7C04FCC4C}"/>
                </a:ext>
              </a:extLst>
            </xdr14:cNvPr>
            <xdr14:cNvContentPartPr/>
          </xdr14:nvContentPartPr>
          <xdr14:nvPr macro=""/>
          <xdr14:xfrm>
            <a:off x="800002" y="5602888"/>
            <a:ext cx="926640" cy="164242"/>
          </xdr14:xfrm>
        </xdr:contentPart>
      </mc:Choice>
      <mc:Fallback xmlns="">
        <xdr:pic>
          <xdr:nvPicPr>
            <xdr:cNvPr id="83" name="Ink 82">
              <a:extLst>
                <a:ext uri="{FF2B5EF4-FFF2-40B4-BE49-F238E27FC236}">
                  <a16:creationId xmlns:a16="http://schemas.microsoft.com/office/drawing/2014/main" id="{79992AB3-F8BF-DF5C-A3CD-3BB7C04FCC4C}"/>
                </a:ext>
              </a:extLst>
            </xdr:cNvPr>
            <xdr:cNvPicPr/>
          </xdr:nvPicPr>
          <xdr:blipFill>
            <a:blip xmlns:r="http://schemas.openxmlformats.org/officeDocument/2006/relationships" r:embed="rId38"/>
            <a:stretch>
              <a:fillRect/>
            </a:stretch>
          </xdr:blipFill>
          <xdr:spPr>
            <a:xfrm>
              <a:off x="793882" y="5596571"/>
              <a:ext cx="938880" cy="176876"/>
            </a:xfrm>
            <a:prstGeom prst="rect">
              <a:avLst/>
            </a:prstGeom>
          </xdr:spPr>
        </xdr:pic>
      </mc:Fallback>
    </mc:AlternateContent>
    <xdr:clientData/>
  </xdr:twoCellAnchor>
  <xdr:twoCellAnchor editAs="oneCell">
    <xdr:from>
      <xdr:col>8</xdr:col>
      <xdr:colOff>286107</xdr:colOff>
      <xdr:row>31</xdr:row>
      <xdr:rowOff>29886</xdr:rowOff>
    </xdr:from>
    <xdr:to>
      <xdr:col>9</xdr:col>
      <xdr:colOff>481089</xdr:colOff>
      <xdr:row>31</xdr:row>
      <xdr:rowOff>180366</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90" name="Ink 89">
              <a:extLst>
                <a:ext uri="{FF2B5EF4-FFF2-40B4-BE49-F238E27FC236}">
                  <a16:creationId xmlns:a16="http://schemas.microsoft.com/office/drawing/2014/main" id="{2763FAD8-8D80-2E9D-F4C6-B8EE8E7ECB37}"/>
                </a:ext>
              </a:extLst>
            </xdr14:cNvPr>
            <xdr14:cNvContentPartPr/>
          </xdr14:nvContentPartPr>
          <xdr14:nvPr macro=""/>
          <xdr14:xfrm>
            <a:off x="5564962" y="5624570"/>
            <a:ext cx="841680" cy="150480"/>
          </xdr14:xfrm>
        </xdr:contentPart>
      </mc:Choice>
      <mc:Fallback xmlns="">
        <xdr:pic>
          <xdr:nvPicPr>
            <xdr:cNvPr id="90" name="Ink 89">
              <a:extLst>
                <a:ext uri="{FF2B5EF4-FFF2-40B4-BE49-F238E27FC236}">
                  <a16:creationId xmlns:a16="http://schemas.microsoft.com/office/drawing/2014/main" id="{2763FAD8-8D80-2E9D-F4C6-B8EE8E7ECB37}"/>
                </a:ext>
              </a:extLst>
            </xdr:cNvPr>
            <xdr:cNvPicPr/>
          </xdr:nvPicPr>
          <xdr:blipFill>
            <a:blip xmlns:r="http://schemas.openxmlformats.org/officeDocument/2006/relationships" r:embed="rId40"/>
            <a:stretch>
              <a:fillRect/>
            </a:stretch>
          </xdr:blipFill>
          <xdr:spPr>
            <a:xfrm>
              <a:off x="5558842" y="5618450"/>
              <a:ext cx="853920" cy="162720"/>
            </a:xfrm>
            <a:prstGeom prst="rect">
              <a:avLst/>
            </a:prstGeom>
          </xdr:spPr>
        </xdr:pic>
      </mc:Fallback>
    </mc:AlternateContent>
    <xdr:clientData/>
  </xdr:twoCellAnchor>
  <xdr:twoCellAnchor editAs="oneCell">
    <xdr:from>
      <xdr:col>10</xdr:col>
      <xdr:colOff>17992</xdr:colOff>
      <xdr:row>30</xdr:row>
      <xdr:rowOff>170677</xdr:rowOff>
    </xdr:from>
    <xdr:to>
      <xdr:col>10</xdr:col>
      <xdr:colOff>368272</xdr:colOff>
      <xdr:row>31</xdr:row>
      <xdr:rowOff>170924</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94" name="Ink 93">
              <a:extLst>
                <a:ext uri="{FF2B5EF4-FFF2-40B4-BE49-F238E27FC236}">
                  <a16:creationId xmlns:a16="http://schemas.microsoft.com/office/drawing/2014/main" id="{2980D129-8AE5-0A27-E806-69F8AA85E0E3}"/>
                </a:ext>
              </a:extLst>
            </xdr14:cNvPr>
            <xdr14:cNvContentPartPr/>
          </xdr14:nvContentPartPr>
          <xdr14:nvPr macro=""/>
          <xdr14:xfrm>
            <a:off x="6590242" y="5584888"/>
            <a:ext cx="350280" cy="180720"/>
          </xdr14:xfrm>
        </xdr:contentPart>
      </mc:Choice>
      <mc:Fallback xmlns="">
        <xdr:pic>
          <xdr:nvPicPr>
            <xdr:cNvPr id="94" name="Ink 93">
              <a:extLst>
                <a:ext uri="{FF2B5EF4-FFF2-40B4-BE49-F238E27FC236}">
                  <a16:creationId xmlns:a16="http://schemas.microsoft.com/office/drawing/2014/main" id="{2980D129-8AE5-0A27-E806-69F8AA85E0E3}"/>
                </a:ext>
              </a:extLst>
            </xdr:cNvPr>
            <xdr:cNvPicPr/>
          </xdr:nvPicPr>
          <xdr:blipFill>
            <a:blip xmlns:r="http://schemas.openxmlformats.org/officeDocument/2006/relationships" r:embed="rId42"/>
            <a:stretch>
              <a:fillRect/>
            </a:stretch>
          </xdr:blipFill>
          <xdr:spPr>
            <a:xfrm>
              <a:off x="6584128" y="5578768"/>
              <a:ext cx="362507" cy="192960"/>
            </a:xfrm>
            <a:prstGeom prst="rect">
              <a:avLst/>
            </a:prstGeom>
          </xdr:spPr>
        </xdr:pic>
      </mc:Fallback>
    </mc:AlternateContent>
    <xdr:clientData/>
  </xdr:twoCellAnchor>
  <xdr:twoCellAnchor editAs="oneCell">
    <xdr:from>
      <xdr:col>1</xdr:col>
      <xdr:colOff>170503</xdr:colOff>
      <xdr:row>32</xdr:row>
      <xdr:rowOff>87650</xdr:rowOff>
    </xdr:from>
    <xdr:to>
      <xdr:col>1</xdr:col>
      <xdr:colOff>726785</xdr:colOff>
      <xdr:row>34</xdr:row>
      <xdr:rowOff>28023</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00" name="Ink 99">
              <a:extLst>
                <a:ext uri="{FF2B5EF4-FFF2-40B4-BE49-F238E27FC236}">
                  <a16:creationId xmlns:a16="http://schemas.microsoft.com/office/drawing/2014/main" id="{57DA488E-5087-1FA6-7AAF-0E5B3BD69071}"/>
                </a:ext>
              </a:extLst>
            </xdr14:cNvPr>
            <xdr14:cNvContentPartPr/>
          </xdr14:nvContentPartPr>
          <xdr14:nvPr macro=""/>
          <xdr14:xfrm>
            <a:off x="817200" y="5862808"/>
            <a:ext cx="556282" cy="301320"/>
          </xdr14:xfrm>
        </xdr:contentPart>
      </mc:Choice>
      <mc:Fallback xmlns="">
        <xdr:pic>
          <xdr:nvPicPr>
            <xdr:cNvPr id="100" name="Ink 99">
              <a:extLst>
                <a:ext uri="{FF2B5EF4-FFF2-40B4-BE49-F238E27FC236}">
                  <a16:creationId xmlns:a16="http://schemas.microsoft.com/office/drawing/2014/main" id="{57DA488E-5087-1FA6-7AAF-0E5B3BD69071}"/>
                </a:ext>
              </a:extLst>
            </xdr:cNvPr>
            <xdr:cNvPicPr/>
          </xdr:nvPicPr>
          <xdr:blipFill>
            <a:blip xmlns:r="http://schemas.openxmlformats.org/officeDocument/2006/relationships" r:embed="rId44"/>
            <a:stretch>
              <a:fillRect/>
            </a:stretch>
          </xdr:blipFill>
          <xdr:spPr>
            <a:xfrm>
              <a:off x="811079" y="5856688"/>
              <a:ext cx="568524" cy="313560"/>
            </a:xfrm>
            <a:prstGeom prst="rect">
              <a:avLst/>
            </a:prstGeom>
          </xdr:spPr>
        </xdr:pic>
      </mc:Fallback>
    </mc:AlternateContent>
    <xdr:clientData/>
  </xdr:twoCellAnchor>
  <xdr:twoCellAnchor editAs="oneCell">
    <xdr:from>
      <xdr:col>8</xdr:col>
      <xdr:colOff>399425</xdr:colOff>
      <xdr:row>32</xdr:row>
      <xdr:rowOff>151010</xdr:rowOff>
    </xdr:from>
    <xdr:to>
      <xdr:col>9</xdr:col>
      <xdr:colOff>291369</xdr:colOff>
      <xdr:row>33</xdr:row>
      <xdr:rowOff>145218</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06" name="Ink 105">
              <a:extLst>
                <a:ext uri="{FF2B5EF4-FFF2-40B4-BE49-F238E27FC236}">
                  <a16:creationId xmlns:a16="http://schemas.microsoft.com/office/drawing/2014/main" id="{743BA39D-59ED-530E-06AB-E54855F4501C}"/>
                </a:ext>
              </a:extLst>
            </xdr14:cNvPr>
            <xdr14:cNvContentPartPr/>
          </xdr14:nvContentPartPr>
          <xdr14:nvPr macro=""/>
          <xdr14:xfrm>
            <a:off x="5678280" y="5926168"/>
            <a:ext cx="538642" cy="174682"/>
          </xdr14:xfrm>
        </xdr:contentPart>
      </mc:Choice>
      <mc:Fallback xmlns="">
        <xdr:pic>
          <xdr:nvPicPr>
            <xdr:cNvPr id="106" name="Ink 105">
              <a:extLst>
                <a:ext uri="{FF2B5EF4-FFF2-40B4-BE49-F238E27FC236}">
                  <a16:creationId xmlns:a16="http://schemas.microsoft.com/office/drawing/2014/main" id="{743BA39D-59ED-530E-06AB-E54855F4501C}"/>
                </a:ext>
              </a:extLst>
            </xdr:cNvPr>
            <xdr:cNvPicPr/>
          </xdr:nvPicPr>
          <xdr:blipFill>
            <a:blip xmlns:r="http://schemas.openxmlformats.org/officeDocument/2006/relationships" r:embed="rId46"/>
            <a:stretch>
              <a:fillRect/>
            </a:stretch>
          </xdr:blipFill>
          <xdr:spPr>
            <a:xfrm>
              <a:off x="5672159" y="5919876"/>
              <a:ext cx="550884" cy="187265"/>
            </a:xfrm>
            <a:prstGeom prst="rect">
              <a:avLst/>
            </a:prstGeom>
          </xdr:spPr>
        </xdr:pic>
      </mc:Fallback>
    </mc:AlternateContent>
    <xdr:clientData/>
  </xdr:twoCellAnchor>
  <xdr:twoCellAnchor editAs="oneCell">
    <xdr:from>
      <xdr:col>9</xdr:col>
      <xdr:colOff>417729</xdr:colOff>
      <xdr:row>32</xdr:row>
      <xdr:rowOff>164052</xdr:rowOff>
    </xdr:from>
    <xdr:to>
      <xdr:col>10</xdr:col>
      <xdr:colOff>334432</xdr:colOff>
      <xdr:row>33</xdr:row>
      <xdr:rowOff>171416</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12" name="Ink 111">
              <a:extLst>
                <a:ext uri="{FF2B5EF4-FFF2-40B4-BE49-F238E27FC236}">
                  <a16:creationId xmlns:a16="http://schemas.microsoft.com/office/drawing/2014/main" id="{052227AA-4CD8-35D5-A127-D3C6E4CC342E}"/>
                </a:ext>
              </a:extLst>
            </xdr14:cNvPr>
            <xdr14:cNvContentPartPr/>
          </xdr14:nvContentPartPr>
          <xdr14:nvPr macro=""/>
          <xdr14:xfrm>
            <a:off x="6343282" y="5939210"/>
            <a:ext cx="563400" cy="187838"/>
          </xdr14:xfrm>
        </xdr:contentPart>
      </mc:Choice>
      <mc:Fallback xmlns="">
        <xdr:pic>
          <xdr:nvPicPr>
            <xdr:cNvPr id="112" name="Ink 111">
              <a:extLst>
                <a:ext uri="{FF2B5EF4-FFF2-40B4-BE49-F238E27FC236}">
                  <a16:creationId xmlns:a16="http://schemas.microsoft.com/office/drawing/2014/main" id="{052227AA-4CD8-35D5-A127-D3C6E4CC342E}"/>
                </a:ext>
              </a:extLst>
            </xdr:cNvPr>
            <xdr:cNvPicPr/>
          </xdr:nvPicPr>
          <xdr:blipFill>
            <a:blip xmlns:r="http://schemas.openxmlformats.org/officeDocument/2006/relationships" r:embed="rId48"/>
            <a:stretch>
              <a:fillRect/>
            </a:stretch>
          </xdr:blipFill>
          <xdr:spPr>
            <a:xfrm>
              <a:off x="6337111" y="5933241"/>
              <a:ext cx="575743" cy="199775"/>
            </a:xfrm>
            <a:prstGeom prst="rect">
              <a:avLst/>
            </a:prstGeom>
          </xdr:spPr>
        </xdr:pic>
      </mc:Fallback>
    </mc:AlternateContent>
    <xdr:clientData/>
  </xdr:twoCellAnchor>
  <xdr:twoCellAnchor editAs="oneCell">
    <xdr:from>
      <xdr:col>1</xdr:col>
      <xdr:colOff>56743</xdr:colOff>
      <xdr:row>34</xdr:row>
      <xdr:rowOff>94983</xdr:rowOff>
    </xdr:from>
    <xdr:to>
      <xdr:col>1</xdr:col>
      <xdr:colOff>448865</xdr:colOff>
      <xdr:row>35</xdr:row>
      <xdr:rowOff>67869</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16" name="Ink 115">
              <a:extLst>
                <a:ext uri="{FF2B5EF4-FFF2-40B4-BE49-F238E27FC236}">
                  <a16:creationId xmlns:a16="http://schemas.microsoft.com/office/drawing/2014/main" id="{30C26B2E-7F47-820B-F874-2B3823549B4D}"/>
                </a:ext>
              </a:extLst>
            </xdr14:cNvPr>
            <xdr14:cNvContentPartPr/>
          </xdr14:nvContentPartPr>
          <xdr14:nvPr macro=""/>
          <xdr14:xfrm>
            <a:off x="703440" y="6231088"/>
            <a:ext cx="392122" cy="153360"/>
          </xdr14:xfrm>
        </xdr:contentPart>
      </mc:Choice>
      <mc:Fallback xmlns="">
        <xdr:pic>
          <xdr:nvPicPr>
            <xdr:cNvPr id="116" name="Ink 115">
              <a:extLst>
                <a:ext uri="{FF2B5EF4-FFF2-40B4-BE49-F238E27FC236}">
                  <a16:creationId xmlns:a16="http://schemas.microsoft.com/office/drawing/2014/main" id="{30C26B2E-7F47-820B-F874-2B3823549B4D}"/>
                </a:ext>
              </a:extLst>
            </xdr:cNvPr>
            <xdr:cNvPicPr/>
          </xdr:nvPicPr>
          <xdr:blipFill>
            <a:blip xmlns:r="http://schemas.openxmlformats.org/officeDocument/2006/relationships" r:embed="rId50"/>
            <a:stretch>
              <a:fillRect/>
            </a:stretch>
          </xdr:blipFill>
          <xdr:spPr>
            <a:xfrm>
              <a:off x="697319" y="6224968"/>
              <a:ext cx="404365" cy="165600"/>
            </a:xfrm>
            <a:prstGeom prst="rect">
              <a:avLst/>
            </a:prstGeom>
          </xdr:spPr>
        </xdr:pic>
      </mc:Fallback>
    </mc:AlternateContent>
    <xdr:clientData/>
  </xdr:twoCellAnchor>
  <xdr:twoCellAnchor editAs="oneCell">
    <xdr:from>
      <xdr:col>8</xdr:col>
      <xdr:colOff>360545</xdr:colOff>
      <xdr:row>34</xdr:row>
      <xdr:rowOff>46743</xdr:rowOff>
    </xdr:from>
    <xdr:to>
      <xdr:col>9</xdr:col>
      <xdr:colOff>104807</xdr:colOff>
      <xdr:row>35</xdr:row>
      <xdr:rowOff>20791</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20" name="Ink 119">
              <a:extLst>
                <a:ext uri="{FF2B5EF4-FFF2-40B4-BE49-F238E27FC236}">
                  <a16:creationId xmlns:a16="http://schemas.microsoft.com/office/drawing/2014/main" id="{5194A29D-1D83-A400-F783-BBD8D4CAA1DF}"/>
                </a:ext>
              </a:extLst>
            </xdr14:cNvPr>
            <xdr14:cNvContentPartPr/>
          </xdr14:nvContentPartPr>
          <xdr14:nvPr macro=""/>
          <xdr14:xfrm>
            <a:off x="5639400" y="6182848"/>
            <a:ext cx="390960" cy="154522"/>
          </xdr14:xfrm>
        </xdr:contentPart>
      </mc:Choice>
      <mc:Fallback xmlns="">
        <xdr:pic>
          <xdr:nvPicPr>
            <xdr:cNvPr id="120" name="Ink 119">
              <a:extLst>
                <a:ext uri="{FF2B5EF4-FFF2-40B4-BE49-F238E27FC236}">
                  <a16:creationId xmlns:a16="http://schemas.microsoft.com/office/drawing/2014/main" id="{5194A29D-1D83-A400-F783-BBD8D4CAA1DF}"/>
                </a:ext>
              </a:extLst>
            </xdr:cNvPr>
            <xdr:cNvPicPr/>
          </xdr:nvPicPr>
          <xdr:blipFill>
            <a:blip xmlns:r="http://schemas.openxmlformats.org/officeDocument/2006/relationships" r:embed="rId52"/>
            <a:stretch>
              <a:fillRect/>
            </a:stretch>
          </xdr:blipFill>
          <xdr:spPr>
            <a:xfrm>
              <a:off x="5633280" y="6176533"/>
              <a:ext cx="403200" cy="167151"/>
            </a:xfrm>
            <a:prstGeom prst="rect">
              <a:avLst/>
            </a:prstGeom>
          </xdr:spPr>
        </xdr:pic>
      </mc:Fallback>
    </mc:AlternateContent>
    <xdr:clientData/>
  </xdr:twoCellAnchor>
  <xdr:twoCellAnchor editAs="oneCell">
    <xdr:from>
      <xdr:col>1</xdr:col>
      <xdr:colOff>161503</xdr:colOff>
      <xdr:row>35</xdr:row>
      <xdr:rowOff>133389</xdr:rowOff>
    </xdr:from>
    <xdr:to>
      <xdr:col>2</xdr:col>
      <xdr:colOff>426971</xdr:colOff>
      <xdr:row>36</xdr:row>
      <xdr:rowOff>135877</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26" name="Ink 125">
              <a:extLst>
                <a:ext uri="{FF2B5EF4-FFF2-40B4-BE49-F238E27FC236}">
                  <a16:creationId xmlns:a16="http://schemas.microsoft.com/office/drawing/2014/main" id="{FAD2A750-5685-3E1A-456F-3CB07100B02E}"/>
                </a:ext>
              </a:extLst>
            </xdr14:cNvPr>
            <xdr14:cNvContentPartPr/>
          </xdr14:nvContentPartPr>
          <xdr14:nvPr macro=""/>
          <xdr14:xfrm>
            <a:off x="808200" y="6449968"/>
            <a:ext cx="1017442" cy="182962"/>
          </xdr14:xfrm>
        </xdr:contentPart>
      </mc:Choice>
      <mc:Fallback xmlns="">
        <xdr:pic>
          <xdr:nvPicPr>
            <xdr:cNvPr id="126" name="Ink 125">
              <a:extLst>
                <a:ext uri="{FF2B5EF4-FFF2-40B4-BE49-F238E27FC236}">
                  <a16:creationId xmlns:a16="http://schemas.microsoft.com/office/drawing/2014/main" id="{FAD2A750-5685-3E1A-456F-3CB07100B02E}"/>
                </a:ext>
              </a:extLst>
            </xdr:cNvPr>
            <xdr:cNvPicPr/>
          </xdr:nvPicPr>
          <xdr:blipFill>
            <a:blip xmlns:r="http://schemas.openxmlformats.org/officeDocument/2006/relationships" r:embed="rId54"/>
            <a:stretch>
              <a:fillRect/>
            </a:stretch>
          </xdr:blipFill>
          <xdr:spPr>
            <a:xfrm>
              <a:off x="802080" y="6443869"/>
              <a:ext cx="1029683" cy="195159"/>
            </a:xfrm>
            <a:prstGeom prst="rect">
              <a:avLst/>
            </a:prstGeom>
          </xdr:spPr>
        </xdr:pic>
      </mc:Fallback>
    </mc:AlternateContent>
    <xdr:clientData/>
  </xdr:twoCellAnchor>
  <xdr:twoCellAnchor editAs="oneCell">
    <xdr:from>
      <xdr:col>8</xdr:col>
      <xdr:colOff>401307</xdr:colOff>
      <xdr:row>35</xdr:row>
      <xdr:rowOff>84789</xdr:rowOff>
    </xdr:from>
    <xdr:to>
      <xdr:col>10</xdr:col>
      <xdr:colOff>428752</xdr:colOff>
      <xdr:row>36</xdr:row>
      <xdr:rowOff>103755</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34" name="Ink 133">
              <a:extLst>
                <a:ext uri="{FF2B5EF4-FFF2-40B4-BE49-F238E27FC236}">
                  <a16:creationId xmlns:a16="http://schemas.microsoft.com/office/drawing/2014/main" id="{2CD1B7D8-5389-4A7F-702E-F78295F54F4C}"/>
                </a:ext>
              </a:extLst>
            </xdr14:cNvPr>
            <xdr14:cNvContentPartPr/>
          </xdr14:nvContentPartPr>
          <xdr14:nvPr macro=""/>
          <xdr14:xfrm>
            <a:off x="5680162" y="6401368"/>
            <a:ext cx="1320840" cy="199440"/>
          </xdr14:xfrm>
        </xdr:contentPart>
      </mc:Choice>
      <mc:Fallback xmlns="">
        <xdr:pic>
          <xdr:nvPicPr>
            <xdr:cNvPr id="134" name="Ink 133">
              <a:extLst>
                <a:ext uri="{FF2B5EF4-FFF2-40B4-BE49-F238E27FC236}">
                  <a16:creationId xmlns:a16="http://schemas.microsoft.com/office/drawing/2014/main" id="{2CD1B7D8-5389-4A7F-702E-F78295F54F4C}"/>
                </a:ext>
              </a:extLst>
            </xdr:cNvPr>
            <xdr:cNvPicPr/>
          </xdr:nvPicPr>
          <xdr:blipFill>
            <a:blip xmlns:r="http://schemas.openxmlformats.org/officeDocument/2006/relationships" r:embed="rId56"/>
            <a:stretch>
              <a:fillRect/>
            </a:stretch>
          </xdr:blipFill>
          <xdr:spPr>
            <a:xfrm>
              <a:off x="5674022" y="6395388"/>
              <a:ext cx="1333120" cy="211399"/>
            </a:xfrm>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74743</xdr:colOff>
      <xdr:row>3</xdr:row>
      <xdr:rowOff>49699</xdr:rowOff>
    </xdr:from>
    <xdr:to>
      <xdr:col>3</xdr:col>
      <xdr:colOff>398103</xdr:colOff>
      <xdr:row>5</xdr:row>
      <xdr:rowOff>160073</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14" name="Ink 13">
              <a:extLst>
                <a:ext uri="{FF2B5EF4-FFF2-40B4-BE49-F238E27FC236}">
                  <a16:creationId xmlns:a16="http://schemas.microsoft.com/office/drawing/2014/main" id="{5BF9C91D-3F0F-3C92-CA36-33449C70CCF7}"/>
                </a:ext>
              </a:extLst>
            </xdr14:cNvPr>
            <xdr14:cNvContentPartPr/>
          </xdr14:nvContentPartPr>
          <xdr14:nvPr macro=""/>
          <xdr14:xfrm>
            <a:off x="721440" y="591120"/>
            <a:ext cx="1264124" cy="471322"/>
          </xdr14:xfrm>
        </xdr:contentPart>
      </mc:Choice>
      <mc:Fallback>
        <xdr:pic>
          <xdr:nvPicPr>
            <xdr:cNvPr id="14" name="Ink 13">
              <a:extLst>
                <a:ext uri="{FF2B5EF4-FFF2-40B4-BE49-F238E27FC236}">
                  <a16:creationId xmlns:a16="http://schemas.microsoft.com/office/drawing/2014/main" id="{5BF9C91D-3F0F-3C92-CA36-33449C70CCF7}"/>
                </a:ext>
              </a:extLst>
            </xdr:cNvPr>
            <xdr:cNvPicPr/>
          </xdr:nvPicPr>
          <xdr:blipFill>
            <a:blip xmlns:r="http://schemas.openxmlformats.org/officeDocument/2006/relationships" r:embed="rId2"/>
            <a:stretch>
              <a:fillRect/>
            </a:stretch>
          </xdr:blipFill>
          <xdr:spPr>
            <a:xfrm>
              <a:off x="717107" y="586851"/>
              <a:ext cx="1272790" cy="479859"/>
            </a:xfrm>
            <a:prstGeom prst="rect">
              <a:avLst/>
            </a:prstGeom>
          </xdr:spPr>
        </xdr:pic>
      </mc:Fallback>
    </mc:AlternateContent>
    <xdr:clientData/>
  </xdr:twoCellAnchor>
  <xdr:twoCellAnchor editAs="oneCell">
    <xdr:from>
      <xdr:col>1</xdr:col>
      <xdr:colOff>106063</xdr:colOff>
      <xdr:row>7</xdr:row>
      <xdr:rowOff>64724</xdr:rowOff>
    </xdr:from>
    <xdr:to>
      <xdr:col>3</xdr:col>
      <xdr:colOff>439061</xdr:colOff>
      <xdr:row>8</xdr:row>
      <xdr:rowOff>64970</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26" name="Ink 25">
              <a:extLst>
                <a:ext uri="{FF2B5EF4-FFF2-40B4-BE49-F238E27FC236}">
                  <a16:creationId xmlns:a16="http://schemas.microsoft.com/office/drawing/2014/main" id="{7A4D4495-C917-582F-85EF-E8710366C5BF}"/>
                </a:ext>
              </a:extLst>
            </xdr14:cNvPr>
            <xdr14:cNvContentPartPr/>
          </xdr14:nvContentPartPr>
          <xdr14:nvPr macro=""/>
          <xdr14:xfrm>
            <a:off x="752760" y="1328040"/>
            <a:ext cx="1273762" cy="180720"/>
          </xdr14:xfrm>
        </xdr:contentPart>
      </mc:Choice>
      <mc:Fallback>
        <xdr:pic>
          <xdr:nvPicPr>
            <xdr:cNvPr id="26" name="Ink 25">
              <a:extLst>
                <a:ext uri="{FF2B5EF4-FFF2-40B4-BE49-F238E27FC236}">
                  <a16:creationId xmlns:a16="http://schemas.microsoft.com/office/drawing/2014/main" id="{7A4D4495-C917-582F-85EF-E8710366C5BF}"/>
                </a:ext>
              </a:extLst>
            </xdr:cNvPr>
            <xdr:cNvPicPr/>
          </xdr:nvPicPr>
          <xdr:blipFill>
            <a:blip xmlns:r="http://schemas.openxmlformats.org/officeDocument/2006/relationships" r:embed="rId4"/>
            <a:stretch>
              <a:fillRect/>
            </a:stretch>
          </xdr:blipFill>
          <xdr:spPr>
            <a:xfrm>
              <a:off x="748452" y="1323763"/>
              <a:ext cx="1282378" cy="189275"/>
            </a:xfrm>
            <a:prstGeom prst="rect">
              <a:avLst/>
            </a:prstGeom>
          </xdr:spPr>
        </xdr:pic>
      </mc:Fallback>
    </mc:AlternateContent>
    <xdr:clientData/>
  </xdr:twoCellAnchor>
  <xdr:twoCellAnchor editAs="oneCell">
    <xdr:from>
      <xdr:col>3</xdr:col>
      <xdr:colOff>463988</xdr:colOff>
      <xdr:row>9</xdr:row>
      <xdr:rowOff>77097</xdr:rowOff>
    </xdr:from>
    <xdr:to>
      <xdr:col>3</xdr:col>
      <xdr:colOff>552908</xdr:colOff>
      <xdr:row>10</xdr:row>
      <xdr:rowOff>144303</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31" name="Ink 30">
              <a:extLst>
                <a:ext uri="{FF2B5EF4-FFF2-40B4-BE49-F238E27FC236}">
                  <a16:creationId xmlns:a16="http://schemas.microsoft.com/office/drawing/2014/main" id="{FB7BD6DB-CDF7-ADCE-C661-698B90E466DC}"/>
                </a:ext>
              </a:extLst>
            </xdr14:cNvPr>
            <xdr14:cNvContentPartPr/>
          </xdr14:nvContentPartPr>
          <xdr14:nvPr macro=""/>
          <xdr14:xfrm>
            <a:off x="2404080" y="1701360"/>
            <a:ext cx="88920" cy="247680"/>
          </xdr14:xfrm>
        </xdr:contentPart>
      </mc:Choice>
      <mc:Fallback>
        <xdr:pic>
          <xdr:nvPicPr>
            <xdr:cNvPr id="31" name="Ink 30">
              <a:extLst>
                <a:ext uri="{FF2B5EF4-FFF2-40B4-BE49-F238E27FC236}">
                  <a16:creationId xmlns:a16="http://schemas.microsoft.com/office/drawing/2014/main" id="{FB7BD6DB-CDF7-ADCE-C661-698B90E466DC}"/>
                </a:ext>
              </a:extLst>
            </xdr:cNvPr>
            <xdr:cNvPicPr/>
          </xdr:nvPicPr>
          <xdr:blipFill>
            <a:blip xmlns:r="http://schemas.openxmlformats.org/officeDocument/2006/relationships" r:embed="rId6"/>
            <a:stretch>
              <a:fillRect/>
            </a:stretch>
          </xdr:blipFill>
          <xdr:spPr>
            <a:xfrm>
              <a:off x="2399760" y="1697040"/>
              <a:ext cx="97560" cy="256320"/>
            </a:xfrm>
            <a:prstGeom prst="rect">
              <a:avLst/>
            </a:prstGeom>
          </xdr:spPr>
        </xdr:pic>
      </mc:Fallback>
    </mc:AlternateContent>
    <xdr:clientData/>
  </xdr:twoCellAnchor>
  <xdr:twoCellAnchor editAs="oneCell">
    <xdr:from>
      <xdr:col>1</xdr:col>
      <xdr:colOff>74743</xdr:colOff>
      <xdr:row>10</xdr:row>
      <xdr:rowOff>18745</xdr:rowOff>
    </xdr:from>
    <xdr:to>
      <xdr:col>2</xdr:col>
      <xdr:colOff>476999</xdr:colOff>
      <xdr:row>11</xdr:row>
      <xdr:rowOff>87473</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32" name="Ink 31">
              <a:extLst>
                <a:ext uri="{FF2B5EF4-FFF2-40B4-BE49-F238E27FC236}">
                  <a16:creationId xmlns:a16="http://schemas.microsoft.com/office/drawing/2014/main" id="{D3FA7A2F-EEAC-AD53-B3B7-8D8492D902CA}"/>
                </a:ext>
              </a:extLst>
            </xdr14:cNvPr>
            <xdr14:cNvContentPartPr/>
          </xdr14:nvContentPartPr>
          <xdr14:nvPr macro=""/>
          <xdr14:xfrm>
            <a:off x="721440" y="1823482"/>
            <a:ext cx="696322" cy="244440"/>
          </xdr14:xfrm>
        </xdr:contentPart>
      </mc:Choice>
      <mc:Fallback>
        <xdr:pic>
          <xdr:nvPicPr>
            <xdr:cNvPr id="32" name="Ink 31">
              <a:extLst>
                <a:ext uri="{FF2B5EF4-FFF2-40B4-BE49-F238E27FC236}">
                  <a16:creationId xmlns:a16="http://schemas.microsoft.com/office/drawing/2014/main" id="{D3FA7A2F-EEAC-AD53-B3B7-8D8492D902CA}"/>
                </a:ext>
              </a:extLst>
            </xdr:cNvPr>
            <xdr:cNvPicPr/>
          </xdr:nvPicPr>
          <xdr:blipFill>
            <a:blip xmlns:r="http://schemas.openxmlformats.org/officeDocument/2006/relationships" r:embed="rId8"/>
            <a:stretch>
              <a:fillRect/>
            </a:stretch>
          </xdr:blipFill>
          <xdr:spPr>
            <a:xfrm>
              <a:off x="717122" y="1819162"/>
              <a:ext cx="704959" cy="253080"/>
            </a:xfrm>
            <a:prstGeom prst="rect">
              <a:avLst/>
            </a:prstGeom>
          </xdr:spPr>
        </xdr:pic>
      </mc:Fallback>
    </mc:AlternateContent>
    <xdr:clientData/>
  </xdr:twoCellAnchor>
  <xdr:twoCellAnchor editAs="oneCell">
    <xdr:from>
      <xdr:col>2</xdr:col>
      <xdr:colOff>49705</xdr:colOff>
      <xdr:row>12</xdr:row>
      <xdr:rowOff>30941</xdr:rowOff>
    </xdr:from>
    <xdr:to>
      <xdr:col>3</xdr:col>
      <xdr:colOff>302698</xdr:colOff>
      <xdr:row>14</xdr:row>
      <xdr:rowOff>67997</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42" name="Ink 41">
              <a:extLst>
                <a:ext uri="{FF2B5EF4-FFF2-40B4-BE49-F238E27FC236}">
                  <a16:creationId xmlns:a16="http://schemas.microsoft.com/office/drawing/2014/main" id="{54251F2C-3E8B-2C69-6C78-3338E3BB53C7}"/>
                </a:ext>
              </a:extLst>
            </xdr14:cNvPr>
            <xdr14:cNvContentPartPr/>
          </xdr14:nvContentPartPr>
          <xdr14:nvPr macro=""/>
          <xdr14:xfrm>
            <a:off x="1350360" y="2244682"/>
            <a:ext cx="903322" cy="404918"/>
          </xdr14:xfrm>
        </xdr:contentPart>
      </mc:Choice>
      <mc:Fallback>
        <xdr:pic>
          <xdr:nvPicPr>
            <xdr:cNvPr id="42" name="Ink 41">
              <a:extLst>
                <a:ext uri="{FF2B5EF4-FFF2-40B4-BE49-F238E27FC236}">
                  <a16:creationId xmlns:a16="http://schemas.microsoft.com/office/drawing/2014/main" id="{54251F2C-3E8B-2C69-6C78-3338E3BB53C7}"/>
                </a:ext>
              </a:extLst>
            </xdr:cNvPr>
            <xdr:cNvPicPr/>
          </xdr:nvPicPr>
          <xdr:blipFill>
            <a:blip xmlns:r="http://schemas.openxmlformats.org/officeDocument/2006/relationships" r:embed="rId10"/>
            <a:stretch>
              <a:fillRect/>
            </a:stretch>
          </xdr:blipFill>
          <xdr:spPr>
            <a:xfrm>
              <a:off x="1346040" y="2240363"/>
              <a:ext cx="911963" cy="413556"/>
            </a:xfrm>
            <a:prstGeom prst="rect">
              <a:avLst/>
            </a:prstGeom>
          </xdr:spPr>
        </xdr:pic>
      </mc:Fallback>
    </mc:AlternateContent>
    <xdr:clientData/>
  </xdr:twoCellAnchor>
  <xdr:twoCellAnchor editAs="oneCell">
    <xdr:from>
      <xdr:col>1</xdr:col>
      <xdr:colOff>163354</xdr:colOff>
      <xdr:row>16</xdr:row>
      <xdr:rowOff>10896</xdr:rowOff>
    </xdr:from>
    <xdr:to>
      <xdr:col>4</xdr:col>
      <xdr:colOff>200365</xdr:colOff>
      <xdr:row>17</xdr:row>
      <xdr:rowOff>170847</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56" name="Ink 55">
              <a:extLst>
                <a:ext uri="{FF2B5EF4-FFF2-40B4-BE49-F238E27FC236}">
                  <a16:creationId xmlns:a16="http://schemas.microsoft.com/office/drawing/2014/main" id="{15A58F52-2B5F-4CF2-7FE1-4C32C619B856}"/>
                </a:ext>
              </a:extLst>
            </xdr14:cNvPr>
            <xdr14:cNvContentPartPr/>
          </xdr14:nvContentPartPr>
          <xdr14:nvPr macro=""/>
          <xdr14:xfrm>
            <a:off x="813682" y="2960362"/>
            <a:ext cx="1631078" cy="343882"/>
          </xdr14:xfrm>
        </xdr:contentPart>
      </mc:Choice>
      <mc:Fallback>
        <xdr:pic>
          <xdr:nvPicPr>
            <xdr:cNvPr id="56" name="Ink 55">
              <a:extLst>
                <a:ext uri="{FF2B5EF4-FFF2-40B4-BE49-F238E27FC236}">
                  <a16:creationId xmlns:a16="http://schemas.microsoft.com/office/drawing/2014/main" id="{15A58F52-2B5F-4CF2-7FE1-4C32C619B856}"/>
                </a:ext>
              </a:extLst>
            </xdr:cNvPr>
            <xdr:cNvPicPr/>
          </xdr:nvPicPr>
          <xdr:blipFill>
            <a:blip xmlns:r="http://schemas.openxmlformats.org/officeDocument/2006/relationships" r:embed="rId12"/>
            <a:stretch>
              <a:fillRect/>
            </a:stretch>
          </xdr:blipFill>
          <xdr:spPr>
            <a:xfrm>
              <a:off x="809332" y="2956036"/>
              <a:ext cx="1639777" cy="352533"/>
            </a:xfrm>
            <a:prstGeom prst="rect">
              <a:avLst/>
            </a:prstGeom>
          </xdr:spPr>
        </xdr:pic>
      </mc:Fallback>
    </mc:AlternateContent>
    <xdr:clientData/>
  </xdr:twoCellAnchor>
  <xdr:twoCellAnchor editAs="oneCell">
    <xdr:from>
      <xdr:col>1</xdr:col>
      <xdr:colOff>369994</xdr:colOff>
      <xdr:row>24</xdr:row>
      <xdr:rowOff>11138</xdr:rowOff>
    </xdr:from>
    <xdr:to>
      <xdr:col>3</xdr:col>
      <xdr:colOff>45411</xdr:colOff>
      <xdr:row>25</xdr:row>
      <xdr:rowOff>11445</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84" name="Ink 83">
              <a:extLst>
                <a:ext uri="{FF2B5EF4-FFF2-40B4-BE49-F238E27FC236}">
                  <a16:creationId xmlns:a16="http://schemas.microsoft.com/office/drawing/2014/main" id="{12D60D49-F38B-6AD7-44F4-9A4A7512B1AB}"/>
                </a:ext>
              </a:extLst>
            </xdr14:cNvPr>
            <xdr14:cNvContentPartPr/>
          </xdr14:nvContentPartPr>
          <xdr14:nvPr macro=""/>
          <xdr14:xfrm>
            <a:off x="1020322" y="4438621"/>
            <a:ext cx="700118" cy="184238"/>
          </xdr14:xfrm>
        </xdr:contentPart>
      </mc:Choice>
      <mc:Fallback>
        <xdr:pic>
          <xdr:nvPicPr>
            <xdr:cNvPr id="84" name="Ink 83">
              <a:extLst>
                <a:ext uri="{FF2B5EF4-FFF2-40B4-BE49-F238E27FC236}">
                  <a16:creationId xmlns:a16="http://schemas.microsoft.com/office/drawing/2014/main" id="{12D60D49-F38B-6AD7-44F4-9A4A7512B1AB}"/>
                </a:ext>
              </a:extLst>
            </xdr:cNvPr>
            <xdr:cNvPicPr/>
          </xdr:nvPicPr>
          <xdr:blipFill>
            <a:blip xmlns:r="http://schemas.openxmlformats.org/officeDocument/2006/relationships" r:embed="rId14"/>
            <a:stretch>
              <a:fillRect/>
            </a:stretch>
          </xdr:blipFill>
          <xdr:spPr>
            <a:xfrm>
              <a:off x="1015971" y="4434286"/>
              <a:ext cx="708820" cy="192908"/>
            </a:xfrm>
            <a:prstGeom prst="rect">
              <a:avLst/>
            </a:prstGeom>
          </xdr:spPr>
        </xdr:pic>
      </mc:Fallback>
    </mc:AlternateContent>
    <xdr:clientData/>
  </xdr:twoCellAnchor>
  <xdr:twoCellAnchor editAs="oneCell">
    <xdr:from>
      <xdr:col>4</xdr:col>
      <xdr:colOff>359690</xdr:colOff>
      <xdr:row>29</xdr:row>
      <xdr:rowOff>85083</xdr:rowOff>
    </xdr:from>
    <xdr:to>
      <xdr:col>6</xdr:col>
      <xdr:colOff>389318</xdr:colOff>
      <xdr:row>31</xdr:row>
      <xdr:rowOff>38423</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110" name="Ink 109">
              <a:extLst>
                <a:ext uri="{FF2B5EF4-FFF2-40B4-BE49-F238E27FC236}">
                  <a16:creationId xmlns:a16="http://schemas.microsoft.com/office/drawing/2014/main" id="{3DD31A00-F244-3A88-65B7-00B8C9F3BA05}"/>
                </a:ext>
              </a:extLst>
            </xdr14:cNvPr>
            <xdr14:cNvContentPartPr/>
          </xdr14:nvContentPartPr>
          <xdr14:nvPr macro=""/>
          <xdr14:xfrm>
            <a:off x="2961000" y="5432221"/>
            <a:ext cx="1160002" cy="316440"/>
          </xdr14:xfrm>
        </xdr:contentPart>
      </mc:Choice>
      <mc:Fallback>
        <xdr:pic>
          <xdr:nvPicPr>
            <xdr:cNvPr id="110" name="Ink 109">
              <a:extLst>
                <a:ext uri="{FF2B5EF4-FFF2-40B4-BE49-F238E27FC236}">
                  <a16:creationId xmlns:a16="http://schemas.microsoft.com/office/drawing/2014/main" id="{3DD31A00-F244-3A88-65B7-00B8C9F3BA05}"/>
                </a:ext>
              </a:extLst>
            </xdr:cNvPr>
            <xdr:cNvPicPr/>
          </xdr:nvPicPr>
          <xdr:blipFill>
            <a:blip xmlns:r="http://schemas.openxmlformats.org/officeDocument/2006/relationships" r:embed="rId16"/>
            <a:stretch>
              <a:fillRect/>
            </a:stretch>
          </xdr:blipFill>
          <xdr:spPr>
            <a:xfrm>
              <a:off x="2956673" y="5427950"/>
              <a:ext cx="1168656" cy="324983"/>
            </a:xfrm>
            <a:prstGeom prst="rect">
              <a:avLst/>
            </a:prstGeom>
          </xdr:spPr>
        </xdr:pic>
      </mc:Fallback>
    </mc:AlternateContent>
    <xdr:clientData/>
  </xdr:twoCellAnchor>
  <xdr:twoCellAnchor editAs="oneCell">
    <xdr:from>
      <xdr:col>2</xdr:col>
      <xdr:colOff>639745</xdr:colOff>
      <xdr:row>23</xdr:row>
      <xdr:rowOff>180227</xdr:rowOff>
    </xdr:from>
    <xdr:to>
      <xdr:col>8</xdr:col>
      <xdr:colOff>55603</xdr:colOff>
      <xdr:row>28</xdr:row>
      <xdr:rowOff>162176</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122" name="Ink 121">
              <a:extLst>
                <a:ext uri="{FF2B5EF4-FFF2-40B4-BE49-F238E27FC236}">
                  <a16:creationId xmlns:a16="http://schemas.microsoft.com/office/drawing/2014/main" id="{616C5978-00D0-F3E0-5022-9A4D9A0BD095}"/>
                </a:ext>
              </a:extLst>
            </xdr14:cNvPr>
            <xdr14:cNvContentPartPr/>
          </xdr14:nvContentPartPr>
          <xdr14:nvPr macro=""/>
          <xdr14:xfrm>
            <a:off x="1940400" y="4423779"/>
            <a:ext cx="4402440" cy="901604"/>
          </xdr14:xfrm>
        </xdr:contentPart>
      </mc:Choice>
      <mc:Fallback>
        <xdr:pic>
          <xdr:nvPicPr>
            <xdr:cNvPr id="122" name="Ink 121">
              <a:extLst>
                <a:ext uri="{FF2B5EF4-FFF2-40B4-BE49-F238E27FC236}">
                  <a16:creationId xmlns:a16="http://schemas.microsoft.com/office/drawing/2014/main" id="{616C5978-00D0-F3E0-5022-9A4D9A0BD095}"/>
                </a:ext>
              </a:extLst>
            </xdr:cNvPr>
            <xdr:cNvPicPr/>
          </xdr:nvPicPr>
          <xdr:blipFill>
            <a:blip xmlns:r="http://schemas.openxmlformats.org/officeDocument/2006/relationships" r:embed="rId18"/>
            <a:stretch>
              <a:fillRect/>
            </a:stretch>
          </xdr:blipFill>
          <xdr:spPr>
            <a:xfrm>
              <a:off x="1936069" y="4419441"/>
              <a:ext cx="4411103" cy="910280"/>
            </a:xfrm>
            <a:prstGeom prst="rect">
              <a:avLst/>
            </a:prstGeom>
          </xdr:spPr>
        </xdr:pic>
      </mc:Fallback>
    </mc:AlternateContent>
    <xdr:clientData/>
  </xdr:twoCellAnchor>
  <xdr:twoCellAnchor editAs="oneCell">
    <xdr:from>
      <xdr:col>10</xdr:col>
      <xdr:colOff>163899</xdr:colOff>
      <xdr:row>23</xdr:row>
      <xdr:rowOff>102467</xdr:rowOff>
    </xdr:from>
    <xdr:to>
      <xdr:col>10</xdr:col>
      <xdr:colOff>525781</xdr:colOff>
      <xdr:row>27</xdr:row>
      <xdr:rowOff>84665</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125" name="Ink 124">
              <a:extLst>
                <a:ext uri="{FF2B5EF4-FFF2-40B4-BE49-F238E27FC236}">
                  <a16:creationId xmlns:a16="http://schemas.microsoft.com/office/drawing/2014/main" id="{82B63182-6AD4-3AE0-4BA3-88D4A579A907}"/>
                </a:ext>
              </a:extLst>
            </xdr14:cNvPr>
            <xdr14:cNvContentPartPr/>
          </xdr14:nvContentPartPr>
          <xdr14:nvPr macro=""/>
          <xdr14:xfrm>
            <a:off x="6509520" y="4346019"/>
            <a:ext cx="361882" cy="717922"/>
          </xdr14:xfrm>
        </xdr:contentPart>
      </mc:Choice>
      <mc:Fallback>
        <xdr:pic>
          <xdr:nvPicPr>
            <xdr:cNvPr id="125" name="Ink 124">
              <a:extLst>
                <a:ext uri="{FF2B5EF4-FFF2-40B4-BE49-F238E27FC236}">
                  <a16:creationId xmlns:a16="http://schemas.microsoft.com/office/drawing/2014/main" id="{82B63182-6AD4-3AE0-4BA3-88D4A579A907}"/>
                </a:ext>
              </a:extLst>
            </xdr:cNvPr>
            <xdr:cNvPicPr/>
          </xdr:nvPicPr>
          <xdr:blipFill>
            <a:blip xmlns:r="http://schemas.openxmlformats.org/officeDocument/2006/relationships" r:embed="rId20"/>
            <a:stretch>
              <a:fillRect/>
            </a:stretch>
          </xdr:blipFill>
          <xdr:spPr>
            <a:xfrm>
              <a:off x="6505142" y="4341672"/>
              <a:ext cx="370637" cy="726615"/>
            </a:xfrm>
            <a:prstGeom prst="rect">
              <a:avLst/>
            </a:prstGeom>
          </xdr:spPr>
        </xdr:pic>
      </mc:Fallback>
    </mc:AlternateContent>
    <xdr:clientData/>
  </xdr:twoCellAnchor>
  <xdr:twoCellAnchor editAs="oneCell">
    <xdr:from>
      <xdr:col>11</xdr:col>
      <xdr:colOff>102707</xdr:colOff>
      <xdr:row>24</xdr:row>
      <xdr:rowOff>36256</xdr:rowOff>
    </xdr:from>
    <xdr:to>
      <xdr:col>11</xdr:col>
      <xdr:colOff>572409</xdr:colOff>
      <xdr:row>25</xdr:row>
      <xdr:rowOff>29167</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132" name="Ink 131">
              <a:extLst>
                <a:ext uri="{FF2B5EF4-FFF2-40B4-BE49-F238E27FC236}">
                  <a16:creationId xmlns:a16="http://schemas.microsoft.com/office/drawing/2014/main" id="{97B963B9-BB93-CEC9-0275-A20D6415E3D6}"/>
                </a:ext>
              </a:extLst>
            </xdr14:cNvPr>
            <xdr14:cNvContentPartPr/>
          </xdr14:nvContentPartPr>
          <xdr14:nvPr macro=""/>
          <xdr14:xfrm>
            <a:off x="7118362" y="4463739"/>
            <a:ext cx="463320" cy="176842"/>
          </xdr14:xfrm>
        </xdr:contentPart>
      </mc:Choice>
      <mc:Fallback>
        <xdr:pic>
          <xdr:nvPicPr>
            <xdr:cNvPr id="132" name="Ink 131">
              <a:extLst>
                <a:ext uri="{FF2B5EF4-FFF2-40B4-BE49-F238E27FC236}">
                  <a16:creationId xmlns:a16="http://schemas.microsoft.com/office/drawing/2014/main" id="{97B963B9-BB93-CEC9-0275-A20D6415E3D6}"/>
                </a:ext>
              </a:extLst>
            </xdr:cNvPr>
            <xdr:cNvPicPr/>
          </xdr:nvPicPr>
          <xdr:blipFill>
            <a:blip xmlns:r="http://schemas.openxmlformats.org/officeDocument/2006/relationships" r:embed="rId22"/>
            <a:stretch>
              <a:fillRect/>
            </a:stretch>
          </xdr:blipFill>
          <xdr:spPr>
            <a:xfrm>
              <a:off x="7114042" y="4459299"/>
              <a:ext cx="471960" cy="185721"/>
            </a:xfrm>
            <a:prstGeom prst="rect">
              <a:avLst/>
            </a:prstGeom>
          </xdr:spPr>
        </xdr:pic>
      </mc:Fallback>
    </mc:AlternateContent>
    <xdr:clientData/>
  </xdr:twoCellAnchor>
  <xdr:twoCellAnchor editAs="oneCell">
    <xdr:from>
      <xdr:col>12</xdr:col>
      <xdr:colOff>344960</xdr:colOff>
      <xdr:row>24</xdr:row>
      <xdr:rowOff>45256</xdr:rowOff>
    </xdr:from>
    <xdr:to>
      <xdr:col>13</xdr:col>
      <xdr:colOff>296514</xdr:colOff>
      <xdr:row>25</xdr:row>
      <xdr:rowOff>106567</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140" name="Ink 139">
              <a:extLst>
                <a:ext uri="{FF2B5EF4-FFF2-40B4-BE49-F238E27FC236}">
                  <a16:creationId xmlns:a16="http://schemas.microsoft.com/office/drawing/2014/main" id="{D3F360E1-43D5-09D3-4909-11A85756042F}"/>
                </a:ext>
              </a:extLst>
            </xdr14:cNvPr>
            <xdr14:cNvContentPartPr/>
          </xdr14:nvContentPartPr>
          <xdr14:nvPr macro=""/>
          <xdr14:xfrm>
            <a:off x="7761322" y="4472739"/>
            <a:ext cx="505440" cy="245242"/>
          </xdr14:xfrm>
        </xdr:contentPart>
      </mc:Choice>
      <mc:Fallback>
        <xdr:pic>
          <xdr:nvPicPr>
            <xdr:cNvPr id="140" name="Ink 139">
              <a:extLst>
                <a:ext uri="{FF2B5EF4-FFF2-40B4-BE49-F238E27FC236}">
                  <a16:creationId xmlns:a16="http://schemas.microsoft.com/office/drawing/2014/main" id="{D3F360E1-43D5-09D3-4909-11A85756042F}"/>
                </a:ext>
              </a:extLst>
            </xdr:cNvPr>
            <xdr:cNvPicPr/>
          </xdr:nvPicPr>
          <xdr:blipFill>
            <a:blip xmlns:r="http://schemas.openxmlformats.org/officeDocument/2006/relationships" r:embed="rId24"/>
            <a:stretch>
              <a:fillRect/>
            </a:stretch>
          </xdr:blipFill>
          <xdr:spPr>
            <a:xfrm>
              <a:off x="7757011" y="4468392"/>
              <a:ext cx="514062" cy="253936"/>
            </a:xfrm>
            <a:prstGeom prst="rect">
              <a:avLst/>
            </a:prstGeom>
          </xdr:spPr>
        </xdr:pic>
      </mc:Fallback>
    </mc:AlternateContent>
    <xdr:clientData/>
  </xdr:twoCellAnchor>
  <xdr:twoCellAnchor editAs="oneCell">
    <xdr:from>
      <xdr:col>10</xdr:col>
      <xdr:colOff>135459</xdr:colOff>
      <xdr:row>26</xdr:row>
      <xdr:rowOff>114794</xdr:rowOff>
    </xdr:from>
    <xdr:to>
      <xdr:col>13</xdr:col>
      <xdr:colOff>219693</xdr:colOff>
      <xdr:row>31</xdr:row>
      <xdr:rowOff>459</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157" name="Ink 156">
              <a:extLst>
                <a:ext uri="{FF2B5EF4-FFF2-40B4-BE49-F238E27FC236}">
                  <a16:creationId xmlns:a16="http://schemas.microsoft.com/office/drawing/2014/main" id="{C15F42BF-9055-B370-E14B-30524149351C}"/>
                </a:ext>
              </a:extLst>
            </xdr14:cNvPr>
            <xdr14:cNvContentPartPr/>
          </xdr14:nvContentPartPr>
          <xdr14:nvPr macro=""/>
          <xdr14:xfrm>
            <a:off x="6481080" y="4910139"/>
            <a:ext cx="2353762" cy="805320"/>
          </xdr14:xfrm>
        </xdr:contentPart>
      </mc:Choice>
      <mc:Fallback>
        <xdr:pic>
          <xdr:nvPicPr>
            <xdr:cNvPr id="157" name="Ink 156">
              <a:extLst>
                <a:ext uri="{FF2B5EF4-FFF2-40B4-BE49-F238E27FC236}">
                  <a16:creationId xmlns:a16="http://schemas.microsoft.com/office/drawing/2014/main" id="{C15F42BF-9055-B370-E14B-30524149351C}"/>
                </a:ext>
              </a:extLst>
            </xdr:cNvPr>
            <xdr:cNvPicPr/>
          </xdr:nvPicPr>
          <xdr:blipFill>
            <a:blip xmlns:r="http://schemas.openxmlformats.org/officeDocument/2006/relationships" r:embed="rId26"/>
            <a:stretch>
              <a:fillRect/>
            </a:stretch>
          </xdr:blipFill>
          <xdr:spPr>
            <a:xfrm>
              <a:off x="6476750" y="4905800"/>
              <a:ext cx="2362422" cy="813999"/>
            </a:xfrm>
            <a:prstGeom prst="rect">
              <a:avLst/>
            </a:prstGeom>
          </xdr:spPr>
        </xdr:pic>
      </mc:Fallback>
    </mc:AlternateContent>
    <xdr:clientData/>
  </xdr:twoCellAnchor>
  <xdr:twoCellAnchor editAs="oneCell">
    <xdr:from>
      <xdr:col>9</xdr:col>
      <xdr:colOff>133391</xdr:colOff>
      <xdr:row>36</xdr:row>
      <xdr:rowOff>153768</xdr:rowOff>
    </xdr:from>
    <xdr:to>
      <xdr:col>10</xdr:col>
      <xdr:colOff>445320</xdr:colOff>
      <xdr:row>37</xdr:row>
      <xdr:rowOff>152712</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165" name="Ink 164">
              <a:extLst>
                <a:ext uri="{FF2B5EF4-FFF2-40B4-BE49-F238E27FC236}">
                  <a16:creationId xmlns:a16="http://schemas.microsoft.com/office/drawing/2014/main" id="{F7CFB39C-DE06-D6D1-DEE6-DA9C32373014}"/>
                </a:ext>
              </a:extLst>
            </xdr14:cNvPr>
            <xdr14:cNvContentPartPr/>
          </xdr14:nvContentPartPr>
          <xdr14:nvPr macro=""/>
          <xdr14:xfrm>
            <a:off x="5691021" y="6755007"/>
            <a:ext cx="1176840" cy="176400"/>
          </xdr14:xfrm>
        </xdr:contentPart>
      </mc:Choice>
      <mc:Fallback>
        <xdr:pic>
          <xdr:nvPicPr>
            <xdr:cNvPr id="165" name="Ink 164">
              <a:extLst>
                <a:ext uri="{FF2B5EF4-FFF2-40B4-BE49-F238E27FC236}">
                  <a16:creationId xmlns:a16="http://schemas.microsoft.com/office/drawing/2014/main" id="{F7CFB39C-DE06-D6D1-DEE6-DA9C32373014}"/>
                </a:ext>
              </a:extLst>
            </xdr:cNvPr>
            <xdr:cNvPicPr/>
          </xdr:nvPicPr>
          <xdr:blipFill>
            <a:blip xmlns:r="http://schemas.openxmlformats.org/officeDocument/2006/relationships" r:embed="rId28"/>
            <a:stretch>
              <a:fillRect/>
            </a:stretch>
          </xdr:blipFill>
          <xdr:spPr>
            <a:xfrm>
              <a:off x="5686701" y="6750687"/>
              <a:ext cx="1185480" cy="185040"/>
            </a:xfrm>
            <a:prstGeom prst="rect">
              <a:avLst/>
            </a:prstGeom>
          </xdr:spPr>
        </xdr:pic>
      </mc:Fallback>
    </mc:AlternateContent>
    <xdr:clientData/>
  </xdr:twoCellAnchor>
  <xdr:twoCellAnchor editAs="oneCell">
    <xdr:from>
      <xdr:col>13</xdr:col>
      <xdr:colOff>30882</xdr:colOff>
      <xdr:row>36</xdr:row>
      <xdr:rowOff>150168</xdr:rowOff>
    </xdr:from>
    <xdr:to>
      <xdr:col>14</xdr:col>
      <xdr:colOff>811889</xdr:colOff>
      <xdr:row>38</xdr:row>
      <xdr:rowOff>8655</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172" name="Ink 171">
              <a:extLst>
                <a:ext uri="{FF2B5EF4-FFF2-40B4-BE49-F238E27FC236}">
                  <a16:creationId xmlns:a16="http://schemas.microsoft.com/office/drawing/2014/main" id="{42CDBB8A-3CAF-7BC1-7C18-2BCE0A55B1CB}"/>
                </a:ext>
              </a:extLst>
            </xdr14:cNvPr>
            <xdr14:cNvContentPartPr/>
          </xdr14:nvContentPartPr>
          <xdr14:nvPr macro=""/>
          <xdr14:xfrm>
            <a:off x="8727621" y="6751407"/>
            <a:ext cx="1645920" cy="218160"/>
          </xdr14:xfrm>
        </xdr:contentPart>
      </mc:Choice>
      <mc:Fallback>
        <xdr:pic>
          <xdr:nvPicPr>
            <xdr:cNvPr id="172" name="Ink 171">
              <a:extLst>
                <a:ext uri="{FF2B5EF4-FFF2-40B4-BE49-F238E27FC236}">
                  <a16:creationId xmlns:a16="http://schemas.microsoft.com/office/drawing/2014/main" id="{42CDBB8A-3CAF-7BC1-7C18-2BCE0A55B1CB}"/>
                </a:ext>
              </a:extLst>
            </xdr:cNvPr>
            <xdr:cNvPicPr/>
          </xdr:nvPicPr>
          <xdr:blipFill>
            <a:blip xmlns:r="http://schemas.openxmlformats.org/officeDocument/2006/relationships" r:embed="rId30"/>
            <a:stretch>
              <a:fillRect/>
            </a:stretch>
          </xdr:blipFill>
          <xdr:spPr>
            <a:xfrm>
              <a:off x="8723300" y="6747087"/>
              <a:ext cx="1654562" cy="226800"/>
            </a:xfrm>
            <a:prstGeom prst="rect">
              <a:avLst/>
            </a:prstGeom>
          </xdr:spPr>
        </xdr:pic>
      </mc:Fallback>
    </mc:AlternateContent>
    <xdr:clientData/>
  </xdr:twoCellAnchor>
  <xdr:twoCellAnchor editAs="oneCell">
    <xdr:from>
      <xdr:col>7</xdr:col>
      <xdr:colOff>373673</xdr:colOff>
      <xdr:row>49</xdr:row>
      <xdr:rowOff>14654</xdr:rowOff>
    </xdr:from>
    <xdr:to>
      <xdr:col>16</xdr:col>
      <xdr:colOff>296273</xdr:colOff>
      <xdr:row>51</xdr:row>
      <xdr:rowOff>162727</xdr:rowOff>
    </xdr:to>
    <xdr:pic>
      <xdr:nvPicPr>
        <xdr:cNvPr id="173" name="Picture 172">
          <a:extLst>
            <a:ext uri="{FF2B5EF4-FFF2-40B4-BE49-F238E27FC236}">
              <a16:creationId xmlns:a16="http://schemas.microsoft.com/office/drawing/2014/main" id="{B832DC20-225C-E7E3-B286-4234BD8F581C}"/>
            </a:ext>
          </a:extLst>
        </xdr:cNvPr>
        <xdr:cNvPicPr>
          <a:picLocks noChangeAspect="1"/>
        </xdr:cNvPicPr>
      </xdr:nvPicPr>
      <xdr:blipFill>
        <a:blip xmlns:r="http://schemas.openxmlformats.org/officeDocument/2006/relationships" r:embed="rId31"/>
        <a:stretch>
          <a:fillRect/>
        </a:stretch>
      </xdr:blipFill>
      <xdr:spPr>
        <a:xfrm>
          <a:off x="5180135" y="9041423"/>
          <a:ext cx="7154273" cy="509657"/>
        </a:xfrm>
        <a:prstGeom prst="rect">
          <a:avLst/>
        </a:prstGeom>
      </xdr:spPr>
    </xdr:pic>
    <xdr:clientData/>
  </xdr:twoCellAnchor>
  <xdr:twoCellAnchor editAs="oneCell">
    <xdr:from>
      <xdr:col>4</xdr:col>
      <xdr:colOff>335510</xdr:colOff>
      <xdr:row>56</xdr:row>
      <xdr:rowOff>171083</xdr:rowOff>
    </xdr:from>
    <xdr:to>
      <xdr:col>4</xdr:col>
      <xdr:colOff>514790</xdr:colOff>
      <xdr:row>57</xdr:row>
      <xdr:rowOff>38032</xdr:rowOff>
    </xdr:to>
    <mc:AlternateContent xmlns:mc="http://schemas.openxmlformats.org/markup-compatibility/2006">
      <mc:Choice xmlns:xdr14="http://schemas.microsoft.com/office/excel/2010/spreadsheetDrawing" Requires="xdr14">
        <xdr:contentPart xmlns:r="http://schemas.openxmlformats.org/officeDocument/2006/relationships" r:id="rId32">
          <xdr14:nvContentPartPr>
            <xdr14:cNvPr id="174" name="Ink 173">
              <a:extLst>
                <a:ext uri="{FF2B5EF4-FFF2-40B4-BE49-F238E27FC236}">
                  <a16:creationId xmlns:a16="http://schemas.microsoft.com/office/drawing/2014/main" id="{BC301429-C7D2-0AFD-7B10-28B383307D00}"/>
                </a:ext>
              </a:extLst>
            </xdr14:cNvPr>
            <xdr14:cNvContentPartPr/>
          </xdr14:nvContentPartPr>
          <xdr14:nvPr macro=""/>
          <xdr14:xfrm>
            <a:off x="2562895" y="10480064"/>
            <a:ext cx="179280" cy="45360"/>
          </xdr14:xfrm>
        </xdr:contentPart>
      </mc:Choice>
      <mc:Fallback>
        <xdr:pic>
          <xdr:nvPicPr>
            <xdr:cNvPr id="174" name="Ink 173">
              <a:extLst>
                <a:ext uri="{FF2B5EF4-FFF2-40B4-BE49-F238E27FC236}">
                  <a16:creationId xmlns:a16="http://schemas.microsoft.com/office/drawing/2014/main" id="{BC301429-C7D2-0AFD-7B10-28B383307D00}"/>
                </a:ext>
              </a:extLst>
            </xdr:cNvPr>
            <xdr:cNvPicPr/>
          </xdr:nvPicPr>
          <xdr:blipFill>
            <a:blip xmlns:r="http://schemas.openxmlformats.org/officeDocument/2006/relationships" r:embed="rId33"/>
            <a:stretch>
              <a:fillRect/>
            </a:stretch>
          </xdr:blipFill>
          <xdr:spPr>
            <a:xfrm>
              <a:off x="2558575" y="10475744"/>
              <a:ext cx="187920" cy="54000"/>
            </a:xfrm>
            <a:prstGeom prst="rect">
              <a:avLst/>
            </a:prstGeom>
          </xdr:spPr>
        </xdr:pic>
      </mc:Fallback>
    </mc:AlternateContent>
    <xdr:clientData/>
  </xdr:twoCellAnchor>
  <xdr:twoCellAnchor editAs="oneCell">
    <xdr:from>
      <xdr:col>5</xdr:col>
      <xdr:colOff>118890</xdr:colOff>
      <xdr:row>57</xdr:row>
      <xdr:rowOff>17790</xdr:rowOff>
    </xdr:from>
    <xdr:to>
      <xdr:col>5</xdr:col>
      <xdr:colOff>305452</xdr:colOff>
      <xdr:row>57</xdr:row>
      <xdr:rowOff>39030</xdr:rowOff>
    </xdr:to>
    <mc:AlternateContent xmlns:mc="http://schemas.openxmlformats.org/markup-compatibility/2006">
      <mc:Choice xmlns:xdr14="http://schemas.microsoft.com/office/excel/2010/spreadsheetDrawing" Requires="xdr14">
        <xdr:contentPart xmlns:r="http://schemas.openxmlformats.org/officeDocument/2006/relationships" r:id="rId34">
          <xdr14:nvContentPartPr>
            <xdr14:cNvPr id="175" name="Ink 174">
              <a:extLst>
                <a:ext uri="{FF2B5EF4-FFF2-40B4-BE49-F238E27FC236}">
                  <a16:creationId xmlns:a16="http://schemas.microsoft.com/office/drawing/2014/main" id="{8E1992A8-D372-3CED-F698-9E3E9397D383}"/>
                </a:ext>
              </a:extLst>
            </xdr14:cNvPr>
            <xdr14:cNvContentPartPr/>
          </xdr14:nvContentPartPr>
          <xdr14:nvPr macro=""/>
          <xdr14:xfrm>
            <a:off x="3130255" y="10509944"/>
            <a:ext cx="181800" cy="21240"/>
          </xdr14:xfrm>
        </xdr:contentPart>
      </mc:Choice>
      <mc:Fallback>
        <xdr:pic>
          <xdr:nvPicPr>
            <xdr:cNvPr id="175" name="Ink 174">
              <a:extLst>
                <a:ext uri="{FF2B5EF4-FFF2-40B4-BE49-F238E27FC236}">
                  <a16:creationId xmlns:a16="http://schemas.microsoft.com/office/drawing/2014/main" id="{8E1992A8-D372-3CED-F698-9E3E9397D383}"/>
                </a:ext>
              </a:extLst>
            </xdr:cNvPr>
            <xdr:cNvPicPr/>
          </xdr:nvPicPr>
          <xdr:blipFill>
            <a:blip xmlns:r="http://schemas.openxmlformats.org/officeDocument/2006/relationships" r:embed="rId35"/>
            <a:stretch>
              <a:fillRect/>
            </a:stretch>
          </xdr:blipFill>
          <xdr:spPr>
            <a:xfrm>
              <a:off x="3125935" y="10505624"/>
              <a:ext cx="190440" cy="29880"/>
            </a:xfrm>
            <a:prstGeom prst="rect">
              <a:avLst/>
            </a:prstGeom>
          </xdr:spPr>
        </xdr:pic>
      </mc:Fallback>
    </mc:AlternateContent>
    <xdr:clientData/>
  </xdr:twoCellAnchor>
  <xdr:twoCellAnchor editAs="oneCell">
    <xdr:from>
      <xdr:col>6</xdr:col>
      <xdr:colOff>934526</xdr:colOff>
      <xdr:row>56</xdr:row>
      <xdr:rowOff>37245</xdr:rowOff>
    </xdr:from>
    <xdr:to>
      <xdr:col>6</xdr:col>
      <xdr:colOff>1303804</xdr:colOff>
      <xdr:row>57</xdr:row>
      <xdr:rowOff>85912</xdr:rowOff>
    </xdr:to>
    <mc:AlternateContent xmlns:mc="http://schemas.openxmlformats.org/markup-compatibility/2006">
      <mc:Choice xmlns:xdr14="http://schemas.microsoft.com/office/excel/2010/spreadsheetDrawing" Requires="xdr14">
        <xdr:contentPart xmlns:r="http://schemas.openxmlformats.org/officeDocument/2006/relationships" r:id="rId36">
          <xdr14:nvContentPartPr>
            <xdr14:cNvPr id="179" name="Ink 178">
              <a:extLst>
                <a:ext uri="{FF2B5EF4-FFF2-40B4-BE49-F238E27FC236}">
                  <a16:creationId xmlns:a16="http://schemas.microsoft.com/office/drawing/2014/main" id="{3986F139-7944-2F01-9171-59D844C43DF5}"/>
                </a:ext>
              </a:extLst>
            </xdr14:cNvPr>
            <xdr14:cNvContentPartPr/>
          </xdr14:nvContentPartPr>
          <xdr14:nvPr macro=""/>
          <xdr14:xfrm>
            <a:off x="4290257" y="10346226"/>
            <a:ext cx="369278" cy="231840"/>
          </xdr14:xfrm>
        </xdr:contentPart>
      </mc:Choice>
      <mc:Fallback>
        <xdr:pic>
          <xdr:nvPicPr>
            <xdr:cNvPr id="179" name="Ink 178">
              <a:extLst>
                <a:ext uri="{FF2B5EF4-FFF2-40B4-BE49-F238E27FC236}">
                  <a16:creationId xmlns:a16="http://schemas.microsoft.com/office/drawing/2014/main" id="{3986F139-7944-2F01-9171-59D844C43DF5}"/>
                </a:ext>
              </a:extLst>
            </xdr:cNvPr>
            <xdr:cNvPicPr/>
          </xdr:nvPicPr>
          <xdr:blipFill>
            <a:blip xmlns:r="http://schemas.openxmlformats.org/officeDocument/2006/relationships" r:embed="rId37"/>
            <a:stretch>
              <a:fillRect/>
            </a:stretch>
          </xdr:blipFill>
          <xdr:spPr>
            <a:xfrm>
              <a:off x="4285938" y="10341906"/>
              <a:ext cx="377916" cy="240480"/>
            </a:xfrm>
            <a:prstGeom prst="rect">
              <a:avLst/>
            </a:prstGeom>
          </xdr:spPr>
        </xdr:pic>
      </mc:Fallback>
    </mc:AlternateContent>
    <xdr:clientData/>
  </xdr:twoCellAnchor>
  <xdr:twoCellAnchor editAs="oneCell">
    <xdr:from>
      <xdr:col>6</xdr:col>
      <xdr:colOff>1055044</xdr:colOff>
      <xdr:row>54</xdr:row>
      <xdr:rowOff>47551</xdr:rowOff>
    </xdr:from>
    <xdr:to>
      <xdr:col>7</xdr:col>
      <xdr:colOff>267875</xdr:colOff>
      <xdr:row>55</xdr:row>
      <xdr:rowOff>164176</xdr:rowOff>
    </xdr:to>
    <mc:AlternateContent xmlns:mc="http://schemas.openxmlformats.org/markup-compatibility/2006">
      <mc:Choice xmlns:xdr14="http://schemas.microsoft.com/office/excel/2010/spreadsheetDrawing" Requires="xdr14">
        <xdr:contentPart xmlns:r="http://schemas.openxmlformats.org/officeDocument/2006/relationships" r:id="rId38">
          <xdr14:nvContentPartPr>
            <xdr14:cNvPr id="182" name="Ink 181">
              <a:extLst>
                <a:ext uri="{FF2B5EF4-FFF2-40B4-BE49-F238E27FC236}">
                  <a16:creationId xmlns:a16="http://schemas.microsoft.com/office/drawing/2014/main" id="{B5ACF317-E8AE-2D3D-2505-4A7547BDBD2C}"/>
                </a:ext>
              </a:extLst>
            </xdr14:cNvPr>
            <xdr14:cNvContentPartPr/>
          </xdr14:nvContentPartPr>
          <xdr14:nvPr macro=""/>
          <xdr14:xfrm>
            <a:off x="4410775" y="9990186"/>
            <a:ext cx="663562" cy="299798"/>
          </xdr14:xfrm>
        </xdr:contentPart>
      </mc:Choice>
      <mc:Fallback>
        <xdr:pic>
          <xdr:nvPicPr>
            <xdr:cNvPr id="182" name="Ink 181">
              <a:extLst>
                <a:ext uri="{FF2B5EF4-FFF2-40B4-BE49-F238E27FC236}">
                  <a16:creationId xmlns:a16="http://schemas.microsoft.com/office/drawing/2014/main" id="{B5ACF317-E8AE-2D3D-2505-4A7547BDBD2C}"/>
                </a:ext>
              </a:extLst>
            </xdr:cNvPr>
            <xdr:cNvPicPr/>
          </xdr:nvPicPr>
          <xdr:blipFill>
            <a:blip xmlns:r="http://schemas.openxmlformats.org/officeDocument/2006/relationships" r:embed="rId39"/>
            <a:stretch>
              <a:fillRect/>
            </a:stretch>
          </xdr:blipFill>
          <xdr:spPr>
            <a:xfrm>
              <a:off x="4406457" y="9985867"/>
              <a:ext cx="672198" cy="308436"/>
            </a:xfrm>
            <a:prstGeom prst="rect">
              <a:avLst/>
            </a:prstGeom>
          </xdr:spPr>
        </xdr:pic>
      </mc:Fallback>
    </mc:AlternateContent>
    <xdr:clientData/>
  </xdr:twoCellAnchor>
  <xdr:twoCellAnchor editAs="oneCell">
    <xdr:from>
      <xdr:col>6</xdr:col>
      <xdr:colOff>1377461</xdr:colOff>
      <xdr:row>67</xdr:row>
      <xdr:rowOff>58615</xdr:rowOff>
    </xdr:from>
    <xdr:to>
      <xdr:col>14</xdr:col>
      <xdr:colOff>58670</xdr:colOff>
      <xdr:row>70</xdr:row>
      <xdr:rowOff>56859</xdr:rowOff>
    </xdr:to>
    <xdr:pic>
      <xdr:nvPicPr>
        <xdr:cNvPr id="183" name="Picture 182">
          <a:extLst>
            <a:ext uri="{FF2B5EF4-FFF2-40B4-BE49-F238E27FC236}">
              <a16:creationId xmlns:a16="http://schemas.microsoft.com/office/drawing/2014/main" id="{31BEAF8C-DF5B-0AEA-4C5F-3900D5DF9715}"/>
            </a:ext>
          </a:extLst>
        </xdr:cNvPr>
        <xdr:cNvPicPr>
          <a:picLocks noChangeAspect="1"/>
        </xdr:cNvPicPr>
      </xdr:nvPicPr>
      <xdr:blipFill>
        <a:blip xmlns:r="http://schemas.openxmlformats.org/officeDocument/2006/relationships" r:embed="rId40"/>
        <a:stretch>
          <a:fillRect/>
        </a:stretch>
      </xdr:blipFill>
      <xdr:spPr>
        <a:xfrm>
          <a:off x="4733192" y="12382500"/>
          <a:ext cx="5649113" cy="547763"/>
        </a:xfrm>
        <a:prstGeom prst="rect">
          <a:avLst/>
        </a:prstGeom>
      </xdr:spPr>
    </xdr:pic>
    <xdr:clientData/>
  </xdr:twoCellAnchor>
  <xdr:twoCellAnchor editAs="oneCell">
    <xdr:from>
      <xdr:col>12</xdr:col>
      <xdr:colOff>20039</xdr:colOff>
      <xdr:row>70</xdr:row>
      <xdr:rowOff>125336</xdr:rowOff>
    </xdr:from>
    <xdr:to>
      <xdr:col>12</xdr:col>
      <xdr:colOff>367439</xdr:colOff>
      <xdr:row>72</xdr:row>
      <xdr:rowOff>108910</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186" name="Ink 185">
              <a:extLst>
                <a:ext uri="{FF2B5EF4-FFF2-40B4-BE49-F238E27FC236}">
                  <a16:creationId xmlns:a16="http://schemas.microsoft.com/office/drawing/2014/main" id="{4CD72A7A-8D29-5E9B-8D8B-9D6B58AD979E}"/>
                </a:ext>
              </a:extLst>
            </xdr14:cNvPr>
            <xdr14:cNvContentPartPr/>
          </xdr14:nvContentPartPr>
          <xdr14:nvPr macro=""/>
          <xdr14:xfrm>
            <a:off x="8929577" y="12998740"/>
            <a:ext cx="347400" cy="349920"/>
          </xdr14:xfrm>
        </xdr:contentPart>
      </mc:Choice>
      <mc:Fallback>
        <xdr:pic>
          <xdr:nvPicPr>
            <xdr:cNvPr id="186" name="Ink 185">
              <a:extLst>
                <a:ext uri="{FF2B5EF4-FFF2-40B4-BE49-F238E27FC236}">
                  <a16:creationId xmlns:a16="http://schemas.microsoft.com/office/drawing/2014/main" id="{4CD72A7A-8D29-5E9B-8D8B-9D6B58AD979E}"/>
                </a:ext>
              </a:extLst>
            </xdr:cNvPr>
            <xdr:cNvPicPr/>
          </xdr:nvPicPr>
          <xdr:blipFill>
            <a:blip xmlns:r="http://schemas.openxmlformats.org/officeDocument/2006/relationships" r:embed="rId42"/>
            <a:stretch>
              <a:fillRect/>
            </a:stretch>
          </xdr:blipFill>
          <xdr:spPr>
            <a:xfrm>
              <a:off x="8925257" y="12994420"/>
              <a:ext cx="356040" cy="358560"/>
            </a:xfrm>
            <a:prstGeom prst="rect">
              <a:avLst/>
            </a:prstGeom>
          </xdr:spPr>
        </xdr:pic>
      </mc:Fallback>
    </mc:AlternateContent>
    <xdr:clientData/>
  </xdr:twoCellAnchor>
  <xdr:twoCellAnchor editAs="oneCell">
    <xdr:from>
      <xdr:col>13</xdr:col>
      <xdr:colOff>45717</xdr:colOff>
      <xdr:row>70</xdr:row>
      <xdr:rowOff>152974</xdr:rowOff>
    </xdr:from>
    <xdr:to>
      <xdr:col>15</xdr:col>
      <xdr:colOff>419471</xdr:colOff>
      <xdr:row>72</xdr:row>
      <xdr:rowOff>21348</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201" name="Ink 200">
              <a:extLst>
                <a:ext uri="{FF2B5EF4-FFF2-40B4-BE49-F238E27FC236}">
                  <a16:creationId xmlns:a16="http://schemas.microsoft.com/office/drawing/2014/main" id="{2FDF2F28-69CD-D219-0B90-EDBCBCAD2ED6}"/>
                </a:ext>
              </a:extLst>
            </xdr14:cNvPr>
            <xdr14:cNvContentPartPr/>
          </xdr14:nvContentPartPr>
          <xdr14:nvPr macro=""/>
          <xdr14:xfrm>
            <a:off x="9504775" y="13026378"/>
            <a:ext cx="2073600" cy="234720"/>
          </xdr14:xfrm>
        </xdr:contentPart>
      </mc:Choice>
      <mc:Fallback>
        <xdr:pic>
          <xdr:nvPicPr>
            <xdr:cNvPr id="201" name="Ink 200">
              <a:extLst>
                <a:ext uri="{FF2B5EF4-FFF2-40B4-BE49-F238E27FC236}">
                  <a16:creationId xmlns:a16="http://schemas.microsoft.com/office/drawing/2014/main" id="{2FDF2F28-69CD-D219-0B90-EDBCBCAD2ED6}"/>
                </a:ext>
              </a:extLst>
            </xdr:cNvPr>
            <xdr:cNvPicPr/>
          </xdr:nvPicPr>
          <xdr:blipFill>
            <a:blip xmlns:r="http://schemas.openxmlformats.org/officeDocument/2006/relationships" r:embed="rId44"/>
            <a:stretch>
              <a:fillRect/>
            </a:stretch>
          </xdr:blipFill>
          <xdr:spPr>
            <a:xfrm>
              <a:off x="9500454" y="13022065"/>
              <a:ext cx="2082242" cy="243347"/>
            </a:xfrm>
            <a:prstGeom prst="rect">
              <a:avLst/>
            </a:prstGeom>
          </xdr:spPr>
        </xdr:pic>
      </mc:Fallback>
    </mc:AlternateContent>
    <xdr:clientData/>
  </xdr:twoCellAnchor>
  <xdr:twoCellAnchor editAs="oneCell">
    <xdr:from>
      <xdr:col>11</xdr:col>
      <xdr:colOff>230667</xdr:colOff>
      <xdr:row>74</xdr:row>
      <xdr:rowOff>29762</xdr:rowOff>
    </xdr:from>
    <xdr:to>
      <xdr:col>12</xdr:col>
      <xdr:colOff>58559</xdr:colOff>
      <xdr:row>76</xdr:row>
      <xdr:rowOff>151576</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209" name="Ink 208">
              <a:extLst>
                <a:ext uri="{FF2B5EF4-FFF2-40B4-BE49-F238E27FC236}">
                  <a16:creationId xmlns:a16="http://schemas.microsoft.com/office/drawing/2014/main" id="{1DB16A37-BC91-99F6-911E-78C30C363DC6}"/>
                </a:ext>
              </a:extLst>
            </xdr14:cNvPr>
            <xdr14:cNvContentPartPr/>
          </xdr14:nvContentPartPr>
          <xdr14:nvPr macro=""/>
          <xdr14:xfrm>
            <a:off x="8260975" y="13635858"/>
            <a:ext cx="707122" cy="488160"/>
          </xdr14:xfrm>
        </xdr:contentPart>
      </mc:Choice>
      <mc:Fallback>
        <xdr:pic>
          <xdr:nvPicPr>
            <xdr:cNvPr id="209" name="Ink 208">
              <a:extLst>
                <a:ext uri="{FF2B5EF4-FFF2-40B4-BE49-F238E27FC236}">
                  <a16:creationId xmlns:a16="http://schemas.microsoft.com/office/drawing/2014/main" id="{1DB16A37-BC91-99F6-911E-78C30C363DC6}"/>
                </a:ext>
              </a:extLst>
            </xdr:cNvPr>
            <xdr:cNvPicPr/>
          </xdr:nvPicPr>
          <xdr:blipFill>
            <a:blip xmlns:r="http://schemas.openxmlformats.org/officeDocument/2006/relationships" r:embed="rId46"/>
            <a:stretch>
              <a:fillRect/>
            </a:stretch>
          </xdr:blipFill>
          <xdr:spPr>
            <a:xfrm>
              <a:off x="8256623" y="13631538"/>
              <a:ext cx="715825" cy="496800"/>
            </a:xfrm>
            <a:prstGeom prst="rect">
              <a:avLst/>
            </a:prstGeom>
          </xdr:spPr>
        </xdr:pic>
      </mc:Fallback>
    </mc:AlternateContent>
    <xdr:clientData/>
  </xdr:twoCellAnchor>
  <xdr:twoCellAnchor editAs="oneCell">
    <xdr:from>
      <xdr:col>13</xdr:col>
      <xdr:colOff>818359</xdr:colOff>
      <xdr:row>74</xdr:row>
      <xdr:rowOff>74844</xdr:rowOff>
    </xdr:from>
    <xdr:to>
      <xdr:col>15</xdr:col>
      <xdr:colOff>154593</xdr:colOff>
      <xdr:row>75</xdr:row>
      <xdr:rowOff>77431</xdr:rowOff>
    </xdr:to>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221" name="Ink 220">
              <a:extLst>
                <a:ext uri="{FF2B5EF4-FFF2-40B4-BE49-F238E27FC236}">
                  <a16:creationId xmlns:a16="http://schemas.microsoft.com/office/drawing/2014/main" id="{0A3790FB-4EF6-5CA5-3E5C-0829B7C223F3}"/>
                </a:ext>
              </a:extLst>
            </xdr14:cNvPr>
            <xdr14:cNvContentPartPr/>
          </xdr14:nvContentPartPr>
          <xdr14:nvPr macro=""/>
          <xdr14:xfrm>
            <a:off x="10277417" y="13680940"/>
            <a:ext cx="1036080" cy="185760"/>
          </xdr14:xfrm>
        </xdr:contentPart>
      </mc:Choice>
      <mc:Fallback>
        <xdr:pic>
          <xdr:nvPicPr>
            <xdr:cNvPr id="221" name="Ink 220">
              <a:extLst>
                <a:ext uri="{FF2B5EF4-FFF2-40B4-BE49-F238E27FC236}">
                  <a16:creationId xmlns:a16="http://schemas.microsoft.com/office/drawing/2014/main" id="{0A3790FB-4EF6-5CA5-3E5C-0829B7C223F3}"/>
                </a:ext>
              </a:extLst>
            </xdr:cNvPr>
            <xdr:cNvPicPr/>
          </xdr:nvPicPr>
          <xdr:blipFill>
            <a:blip xmlns:r="http://schemas.openxmlformats.org/officeDocument/2006/relationships" r:embed="rId48"/>
            <a:stretch>
              <a:fillRect/>
            </a:stretch>
          </xdr:blipFill>
          <xdr:spPr>
            <a:xfrm>
              <a:off x="10273097" y="13676603"/>
              <a:ext cx="1044720" cy="194434"/>
            </a:xfrm>
            <a:prstGeom prst="rect">
              <a:avLst/>
            </a:prstGeom>
          </xdr:spPr>
        </xdr:pic>
      </mc:Fallback>
    </mc:AlternateContent>
    <xdr:clientData/>
  </xdr:twoCellAnchor>
  <xdr:twoCellAnchor editAs="oneCell">
    <xdr:from>
      <xdr:col>12</xdr:col>
      <xdr:colOff>297157</xdr:colOff>
      <xdr:row>74</xdr:row>
      <xdr:rowOff>93842</xdr:rowOff>
    </xdr:from>
    <xdr:to>
      <xdr:col>13</xdr:col>
      <xdr:colOff>636199</xdr:colOff>
      <xdr:row>75</xdr:row>
      <xdr:rowOff>116671</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222" name="Ink 221">
              <a:extLst>
                <a:ext uri="{FF2B5EF4-FFF2-40B4-BE49-F238E27FC236}">
                  <a16:creationId xmlns:a16="http://schemas.microsoft.com/office/drawing/2014/main" id="{E8D3BBF6-7660-C485-C589-ECBD1E2AAFBA}"/>
                </a:ext>
              </a:extLst>
            </xdr14:cNvPr>
            <xdr14:cNvContentPartPr/>
          </xdr14:nvContentPartPr>
          <xdr14:nvPr macro=""/>
          <xdr14:xfrm>
            <a:off x="9206695" y="13699938"/>
            <a:ext cx="888562" cy="206002"/>
          </xdr14:xfrm>
        </xdr:contentPart>
      </mc:Choice>
      <mc:Fallback>
        <xdr:pic>
          <xdr:nvPicPr>
            <xdr:cNvPr id="222" name="Ink 221">
              <a:extLst>
                <a:ext uri="{FF2B5EF4-FFF2-40B4-BE49-F238E27FC236}">
                  <a16:creationId xmlns:a16="http://schemas.microsoft.com/office/drawing/2014/main" id="{E8D3BBF6-7660-C485-C589-ECBD1E2AAFBA}"/>
                </a:ext>
              </a:extLst>
            </xdr:cNvPr>
            <xdr:cNvPicPr/>
          </xdr:nvPicPr>
          <xdr:blipFill>
            <a:blip xmlns:r="http://schemas.openxmlformats.org/officeDocument/2006/relationships" r:embed="rId50"/>
            <a:stretch>
              <a:fillRect/>
            </a:stretch>
          </xdr:blipFill>
          <xdr:spPr>
            <a:xfrm>
              <a:off x="9202373" y="13695508"/>
              <a:ext cx="897206" cy="214862"/>
            </a:xfrm>
            <a:prstGeom prst="rect">
              <a:avLst/>
            </a:prstGeom>
          </xdr:spPr>
        </xdr:pic>
      </mc:Fallback>
    </mc:AlternateContent>
    <xdr:clientData/>
  </xdr:twoCellAnchor>
  <xdr:twoCellAnchor editAs="oneCell">
    <xdr:from>
      <xdr:col>11</xdr:col>
      <xdr:colOff>338667</xdr:colOff>
      <xdr:row>76</xdr:row>
      <xdr:rowOff>2896</xdr:rowOff>
    </xdr:from>
    <xdr:to>
      <xdr:col>11</xdr:col>
      <xdr:colOff>377907</xdr:colOff>
      <xdr:row>76</xdr:row>
      <xdr:rowOff>159856</xdr:rowOff>
    </xdr:to>
    <mc:AlternateContent xmlns:mc="http://schemas.openxmlformats.org/markup-compatibility/2006">
      <mc:Choice xmlns:xdr14="http://schemas.microsoft.com/office/excel/2010/spreadsheetDrawing" Requires="xdr14">
        <xdr:contentPart xmlns:r="http://schemas.openxmlformats.org/officeDocument/2006/relationships" r:id="rId51">
          <xdr14:nvContentPartPr>
            <xdr14:cNvPr id="223" name="Ink 222">
              <a:extLst>
                <a:ext uri="{FF2B5EF4-FFF2-40B4-BE49-F238E27FC236}">
                  <a16:creationId xmlns:a16="http://schemas.microsoft.com/office/drawing/2014/main" id="{27F9FDD4-1E46-6CF2-D2CB-0390B79EEB56}"/>
                </a:ext>
              </a:extLst>
            </xdr14:cNvPr>
            <xdr14:cNvContentPartPr/>
          </xdr14:nvContentPartPr>
          <xdr14:nvPr macro=""/>
          <xdr14:xfrm>
            <a:off x="8368975" y="13975338"/>
            <a:ext cx="39240" cy="156960"/>
          </xdr14:xfrm>
        </xdr:contentPart>
      </mc:Choice>
      <mc:Fallback>
        <xdr:pic>
          <xdr:nvPicPr>
            <xdr:cNvPr id="223" name="Ink 222">
              <a:extLst>
                <a:ext uri="{FF2B5EF4-FFF2-40B4-BE49-F238E27FC236}">
                  <a16:creationId xmlns:a16="http://schemas.microsoft.com/office/drawing/2014/main" id="{27F9FDD4-1E46-6CF2-D2CB-0390B79EEB56}"/>
                </a:ext>
              </a:extLst>
            </xdr:cNvPr>
            <xdr:cNvPicPr/>
          </xdr:nvPicPr>
          <xdr:blipFill>
            <a:blip xmlns:r="http://schemas.openxmlformats.org/officeDocument/2006/relationships" r:embed="rId52"/>
            <a:stretch>
              <a:fillRect/>
            </a:stretch>
          </xdr:blipFill>
          <xdr:spPr>
            <a:xfrm>
              <a:off x="8364655" y="13971018"/>
              <a:ext cx="47880" cy="165600"/>
            </a:xfrm>
            <a:prstGeom prst="rect">
              <a:avLst/>
            </a:prstGeom>
          </xdr:spPr>
        </xdr:pic>
      </mc:Fallback>
    </mc:AlternateContent>
    <xdr:clientData/>
  </xdr:twoCellAnchor>
  <xdr:twoCellAnchor editAs="oneCell">
    <xdr:from>
      <xdr:col>13</xdr:col>
      <xdr:colOff>369439</xdr:colOff>
      <xdr:row>77</xdr:row>
      <xdr:rowOff>160643</xdr:rowOff>
    </xdr:from>
    <xdr:to>
      <xdr:col>14</xdr:col>
      <xdr:colOff>518180</xdr:colOff>
      <xdr:row>80</xdr:row>
      <xdr:rowOff>125285</xdr:rowOff>
    </xdr:to>
    <mc:AlternateContent xmlns:mc="http://schemas.openxmlformats.org/markup-compatibility/2006">
      <mc:Choice xmlns:xdr14="http://schemas.microsoft.com/office/excel/2010/spreadsheetDrawing" Requires="xdr14">
        <xdr:contentPart xmlns:r="http://schemas.openxmlformats.org/officeDocument/2006/relationships" r:id="rId53">
          <xdr14:nvContentPartPr>
            <xdr14:cNvPr id="229" name="Ink 228">
              <a:extLst>
                <a:ext uri="{FF2B5EF4-FFF2-40B4-BE49-F238E27FC236}">
                  <a16:creationId xmlns:a16="http://schemas.microsoft.com/office/drawing/2014/main" id="{34A260D9-5546-7AAB-461D-9B2BA6689378}"/>
                </a:ext>
              </a:extLst>
            </xdr14:cNvPr>
            <xdr14:cNvContentPartPr/>
          </xdr14:nvContentPartPr>
          <xdr14:nvPr macro=""/>
          <xdr14:xfrm>
            <a:off x="9828497" y="14316258"/>
            <a:ext cx="1013318" cy="514162"/>
          </xdr14:xfrm>
        </xdr:contentPart>
      </mc:Choice>
      <mc:Fallback>
        <xdr:pic>
          <xdr:nvPicPr>
            <xdr:cNvPr id="229" name="Ink 228">
              <a:extLst>
                <a:ext uri="{FF2B5EF4-FFF2-40B4-BE49-F238E27FC236}">
                  <a16:creationId xmlns:a16="http://schemas.microsoft.com/office/drawing/2014/main" id="{34A260D9-5546-7AAB-461D-9B2BA6689378}"/>
                </a:ext>
              </a:extLst>
            </xdr:cNvPr>
            <xdr:cNvPicPr/>
          </xdr:nvPicPr>
          <xdr:blipFill>
            <a:blip xmlns:r="http://schemas.openxmlformats.org/officeDocument/2006/relationships" r:embed="rId54"/>
            <a:stretch>
              <a:fillRect/>
            </a:stretch>
          </xdr:blipFill>
          <xdr:spPr>
            <a:xfrm>
              <a:off x="9824179" y="14311928"/>
              <a:ext cx="1021954" cy="522822"/>
            </a:xfrm>
            <a:prstGeom prst="rect">
              <a:avLst/>
            </a:prstGeom>
          </xdr:spPr>
        </xdr:pic>
      </mc:Fallback>
    </mc:AlternateContent>
    <xdr:clientData/>
  </xdr:twoCellAnchor>
  <xdr:twoCellAnchor editAs="oneCell">
    <xdr:from>
      <xdr:col>13</xdr:col>
      <xdr:colOff>676879</xdr:colOff>
      <xdr:row>82</xdr:row>
      <xdr:rowOff>75379</xdr:rowOff>
    </xdr:from>
    <xdr:to>
      <xdr:col>14</xdr:col>
      <xdr:colOff>246462</xdr:colOff>
      <xdr:row>83</xdr:row>
      <xdr:rowOff>106406</xdr:rowOff>
    </xdr:to>
    <mc:AlternateContent xmlns:mc="http://schemas.openxmlformats.org/markup-compatibility/2006">
      <mc:Choice xmlns:xdr14="http://schemas.microsoft.com/office/excel/2010/spreadsheetDrawing" Requires="xdr14">
        <xdr:contentPart xmlns:r="http://schemas.openxmlformats.org/officeDocument/2006/relationships" r:id="rId55">
          <xdr14:nvContentPartPr>
            <xdr14:cNvPr id="237" name="Ink 236">
              <a:extLst>
                <a:ext uri="{FF2B5EF4-FFF2-40B4-BE49-F238E27FC236}">
                  <a16:creationId xmlns:a16="http://schemas.microsoft.com/office/drawing/2014/main" id="{BFFA6514-D5C9-5BA6-FEB3-C63C165DF19D}"/>
                </a:ext>
              </a:extLst>
            </xdr14:cNvPr>
            <xdr14:cNvContentPartPr/>
          </xdr14:nvContentPartPr>
          <xdr14:nvPr macro=""/>
          <xdr14:xfrm>
            <a:off x="10135937" y="15146860"/>
            <a:ext cx="434160" cy="214200"/>
          </xdr14:xfrm>
        </xdr:contentPart>
      </mc:Choice>
      <mc:Fallback>
        <xdr:pic>
          <xdr:nvPicPr>
            <xdr:cNvPr id="237" name="Ink 236">
              <a:extLst>
                <a:ext uri="{FF2B5EF4-FFF2-40B4-BE49-F238E27FC236}">
                  <a16:creationId xmlns:a16="http://schemas.microsoft.com/office/drawing/2014/main" id="{BFFA6514-D5C9-5BA6-FEB3-C63C165DF19D}"/>
                </a:ext>
              </a:extLst>
            </xdr:cNvPr>
            <xdr:cNvPicPr/>
          </xdr:nvPicPr>
          <xdr:blipFill>
            <a:blip xmlns:r="http://schemas.openxmlformats.org/officeDocument/2006/relationships" r:embed="rId56"/>
            <a:stretch>
              <a:fillRect/>
            </a:stretch>
          </xdr:blipFill>
          <xdr:spPr>
            <a:xfrm>
              <a:off x="10131617" y="15142569"/>
              <a:ext cx="442800" cy="222782"/>
            </a:xfrm>
            <a:prstGeom prst="rect">
              <a:avLst/>
            </a:prstGeom>
          </xdr:spPr>
        </xdr:pic>
      </mc:Fallback>
    </mc:AlternateContent>
    <xdr:clientData/>
  </xdr:twoCellAnchor>
  <xdr:twoCellAnchor editAs="oneCell">
    <xdr:from>
      <xdr:col>13</xdr:col>
      <xdr:colOff>56517</xdr:colOff>
      <xdr:row>82</xdr:row>
      <xdr:rowOff>95457</xdr:rowOff>
    </xdr:from>
    <xdr:to>
      <xdr:col>13</xdr:col>
      <xdr:colOff>508759</xdr:colOff>
      <xdr:row>83</xdr:row>
      <xdr:rowOff>123326</xdr:rowOff>
    </xdr:to>
    <mc:AlternateContent xmlns:mc="http://schemas.openxmlformats.org/markup-compatibility/2006">
      <mc:Choice xmlns:xdr14="http://schemas.microsoft.com/office/excel/2010/spreadsheetDrawing" Requires="xdr14">
        <xdr:contentPart xmlns:r="http://schemas.openxmlformats.org/officeDocument/2006/relationships" r:id="rId57">
          <xdr14:nvContentPartPr>
            <xdr14:cNvPr id="238" name="Ink 237">
              <a:extLst>
                <a:ext uri="{FF2B5EF4-FFF2-40B4-BE49-F238E27FC236}">
                  <a16:creationId xmlns:a16="http://schemas.microsoft.com/office/drawing/2014/main" id="{35A66B0D-71FF-7881-991A-33A8C18FBA6A}"/>
                </a:ext>
              </a:extLst>
            </xdr14:cNvPr>
            <xdr14:cNvContentPartPr/>
          </xdr14:nvContentPartPr>
          <xdr14:nvPr macro=""/>
          <xdr14:xfrm>
            <a:off x="9515575" y="15166938"/>
            <a:ext cx="452242" cy="211042"/>
          </xdr14:xfrm>
        </xdr:contentPart>
      </mc:Choice>
      <mc:Fallback>
        <xdr:pic>
          <xdr:nvPicPr>
            <xdr:cNvPr id="238" name="Ink 237">
              <a:extLst>
                <a:ext uri="{FF2B5EF4-FFF2-40B4-BE49-F238E27FC236}">
                  <a16:creationId xmlns:a16="http://schemas.microsoft.com/office/drawing/2014/main" id="{35A66B0D-71FF-7881-991A-33A8C18FBA6A}"/>
                </a:ext>
              </a:extLst>
            </xdr:cNvPr>
            <xdr:cNvPicPr/>
          </xdr:nvPicPr>
          <xdr:blipFill>
            <a:blip xmlns:r="http://schemas.openxmlformats.org/officeDocument/2006/relationships" r:embed="rId58"/>
            <a:stretch>
              <a:fillRect/>
            </a:stretch>
          </xdr:blipFill>
          <xdr:spPr>
            <a:xfrm>
              <a:off x="9511254" y="15162518"/>
              <a:ext cx="460884" cy="219881"/>
            </a:xfrm>
            <a:prstGeom prst="rect">
              <a:avLst/>
            </a:prstGeom>
          </xdr:spPr>
        </xdr:pic>
      </mc:Fallback>
    </mc:AlternateContent>
    <xdr:clientData/>
  </xdr:twoCellAnchor>
  <xdr:twoCellAnchor editAs="oneCell">
    <xdr:from>
      <xdr:col>12</xdr:col>
      <xdr:colOff>10237</xdr:colOff>
      <xdr:row>82</xdr:row>
      <xdr:rowOff>171057</xdr:rowOff>
    </xdr:from>
    <xdr:to>
      <xdr:col>12</xdr:col>
      <xdr:colOff>280679</xdr:colOff>
      <xdr:row>83</xdr:row>
      <xdr:rowOff>152044</xdr:rowOff>
    </xdr:to>
    <mc:AlternateContent xmlns:mc="http://schemas.openxmlformats.org/markup-compatibility/2006">
      <mc:Choice xmlns:xdr14="http://schemas.microsoft.com/office/excel/2010/spreadsheetDrawing" Requires="xdr14">
        <xdr:contentPart xmlns:r="http://schemas.openxmlformats.org/officeDocument/2006/relationships" r:id="rId59">
          <xdr14:nvContentPartPr>
            <xdr14:cNvPr id="239" name="Ink 238">
              <a:extLst>
                <a:ext uri="{FF2B5EF4-FFF2-40B4-BE49-F238E27FC236}">
                  <a16:creationId xmlns:a16="http://schemas.microsoft.com/office/drawing/2014/main" id="{E53293FE-3FDE-B4C3-914F-3458547DDE81}"/>
                </a:ext>
              </a:extLst>
            </xdr14:cNvPr>
            <xdr14:cNvContentPartPr/>
          </xdr14:nvContentPartPr>
          <xdr14:nvPr macro=""/>
          <xdr14:xfrm>
            <a:off x="8919775" y="15242538"/>
            <a:ext cx="270442" cy="164160"/>
          </xdr14:xfrm>
        </xdr:contentPart>
      </mc:Choice>
      <mc:Fallback>
        <xdr:pic>
          <xdr:nvPicPr>
            <xdr:cNvPr id="239" name="Ink 238">
              <a:extLst>
                <a:ext uri="{FF2B5EF4-FFF2-40B4-BE49-F238E27FC236}">
                  <a16:creationId xmlns:a16="http://schemas.microsoft.com/office/drawing/2014/main" id="{E53293FE-3FDE-B4C3-914F-3458547DDE81}"/>
                </a:ext>
              </a:extLst>
            </xdr:cNvPr>
            <xdr:cNvPicPr/>
          </xdr:nvPicPr>
          <xdr:blipFill>
            <a:blip xmlns:r="http://schemas.openxmlformats.org/officeDocument/2006/relationships" r:embed="rId60"/>
            <a:stretch>
              <a:fillRect/>
            </a:stretch>
          </xdr:blipFill>
          <xdr:spPr>
            <a:xfrm>
              <a:off x="8915459" y="15238218"/>
              <a:ext cx="279073" cy="172800"/>
            </a:xfrm>
            <a:prstGeom prst="rect">
              <a:avLst/>
            </a:prstGeom>
          </xdr:spPr>
        </xdr:pic>
      </mc:Fallback>
    </mc:AlternateContent>
    <xdr:clientData/>
  </xdr:twoCellAnchor>
  <xdr:twoCellAnchor editAs="oneCell">
    <xdr:from>
      <xdr:col>12</xdr:col>
      <xdr:colOff>21037</xdr:colOff>
      <xdr:row>86</xdr:row>
      <xdr:rowOff>67645</xdr:rowOff>
    </xdr:from>
    <xdr:to>
      <xdr:col>12</xdr:col>
      <xdr:colOff>275197</xdr:colOff>
      <xdr:row>86</xdr:row>
      <xdr:rowOff>128485</xdr:rowOff>
    </xdr:to>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240" name="Ink 239">
              <a:extLst>
                <a:ext uri="{FF2B5EF4-FFF2-40B4-BE49-F238E27FC236}">
                  <a16:creationId xmlns:a16="http://schemas.microsoft.com/office/drawing/2014/main" id="{657B6FA6-EACA-AB30-27F1-BD6123AA14EF}"/>
                </a:ext>
              </a:extLst>
            </xdr14:cNvPr>
            <xdr14:cNvContentPartPr/>
          </xdr14:nvContentPartPr>
          <xdr14:nvPr macro=""/>
          <xdr14:xfrm>
            <a:off x="8930575" y="15871818"/>
            <a:ext cx="254160" cy="60840"/>
          </xdr14:xfrm>
        </xdr:contentPart>
      </mc:Choice>
      <mc:Fallback>
        <xdr:pic>
          <xdr:nvPicPr>
            <xdr:cNvPr id="240" name="Ink 239">
              <a:extLst>
                <a:ext uri="{FF2B5EF4-FFF2-40B4-BE49-F238E27FC236}">
                  <a16:creationId xmlns:a16="http://schemas.microsoft.com/office/drawing/2014/main" id="{657B6FA6-EACA-AB30-27F1-BD6123AA14EF}"/>
                </a:ext>
              </a:extLst>
            </xdr:cNvPr>
            <xdr:cNvPicPr/>
          </xdr:nvPicPr>
          <xdr:blipFill>
            <a:blip xmlns:r="http://schemas.openxmlformats.org/officeDocument/2006/relationships" r:embed="rId62"/>
            <a:stretch>
              <a:fillRect/>
            </a:stretch>
          </xdr:blipFill>
          <xdr:spPr>
            <a:xfrm>
              <a:off x="8926255" y="15867498"/>
              <a:ext cx="262800" cy="69480"/>
            </a:xfrm>
            <a:prstGeom prst="rect">
              <a:avLst/>
            </a:prstGeom>
          </xdr:spPr>
        </xdr:pic>
      </mc:Fallback>
    </mc:AlternateContent>
    <xdr:clientData/>
  </xdr:twoCellAnchor>
  <xdr:twoCellAnchor editAs="oneCell">
    <xdr:from>
      <xdr:col>13</xdr:col>
      <xdr:colOff>67317</xdr:colOff>
      <xdr:row>86</xdr:row>
      <xdr:rowOff>87085</xdr:rowOff>
    </xdr:from>
    <xdr:to>
      <xdr:col>13</xdr:col>
      <xdr:colOff>398157</xdr:colOff>
      <xdr:row>86</xdr:row>
      <xdr:rowOff>125965</xdr:rowOff>
    </xdr:to>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241" name="Ink 240">
              <a:extLst>
                <a:ext uri="{FF2B5EF4-FFF2-40B4-BE49-F238E27FC236}">
                  <a16:creationId xmlns:a16="http://schemas.microsoft.com/office/drawing/2014/main" id="{B103CFC5-B50B-0164-2B97-586E46FA9A48}"/>
                </a:ext>
              </a:extLst>
            </xdr14:cNvPr>
            <xdr14:cNvContentPartPr/>
          </xdr14:nvContentPartPr>
          <xdr14:nvPr macro=""/>
          <xdr14:xfrm>
            <a:off x="9526375" y="15891258"/>
            <a:ext cx="330840" cy="38880"/>
          </xdr14:xfrm>
        </xdr:contentPart>
      </mc:Choice>
      <mc:Fallback>
        <xdr:pic>
          <xdr:nvPicPr>
            <xdr:cNvPr id="241" name="Ink 240">
              <a:extLst>
                <a:ext uri="{FF2B5EF4-FFF2-40B4-BE49-F238E27FC236}">
                  <a16:creationId xmlns:a16="http://schemas.microsoft.com/office/drawing/2014/main" id="{B103CFC5-B50B-0164-2B97-586E46FA9A48}"/>
                </a:ext>
              </a:extLst>
            </xdr:cNvPr>
            <xdr:cNvPicPr/>
          </xdr:nvPicPr>
          <xdr:blipFill>
            <a:blip xmlns:r="http://schemas.openxmlformats.org/officeDocument/2006/relationships" r:embed="rId64"/>
            <a:stretch>
              <a:fillRect/>
            </a:stretch>
          </xdr:blipFill>
          <xdr:spPr>
            <a:xfrm>
              <a:off x="9522055" y="15886938"/>
              <a:ext cx="339480" cy="47520"/>
            </a:xfrm>
            <a:prstGeom prst="rect">
              <a:avLst/>
            </a:prstGeom>
          </xdr:spPr>
        </xdr:pic>
      </mc:Fallback>
    </mc:AlternateContent>
    <xdr:clientData/>
  </xdr:twoCellAnchor>
  <xdr:twoCellAnchor editAs="oneCell">
    <xdr:from>
      <xdr:col>13</xdr:col>
      <xdr:colOff>711357</xdr:colOff>
      <xdr:row>86</xdr:row>
      <xdr:rowOff>34885</xdr:rowOff>
    </xdr:from>
    <xdr:to>
      <xdr:col>14</xdr:col>
      <xdr:colOff>284180</xdr:colOff>
      <xdr:row>86</xdr:row>
      <xdr:rowOff>92485</xdr:rowOff>
    </xdr:to>
    <mc:AlternateContent xmlns:mc="http://schemas.openxmlformats.org/markup-compatibility/2006">
      <mc:Choice xmlns:xdr14="http://schemas.microsoft.com/office/excel/2010/spreadsheetDrawing" Requires="xdr14">
        <xdr:contentPart xmlns:r="http://schemas.openxmlformats.org/officeDocument/2006/relationships" r:id="rId65">
          <xdr14:nvContentPartPr>
            <xdr14:cNvPr id="242" name="Ink 241">
              <a:extLst>
                <a:ext uri="{FF2B5EF4-FFF2-40B4-BE49-F238E27FC236}">
                  <a16:creationId xmlns:a16="http://schemas.microsoft.com/office/drawing/2014/main" id="{23217C29-8EA4-DEDD-2D5C-3EDC786C6720}"/>
                </a:ext>
              </a:extLst>
            </xdr14:cNvPr>
            <xdr14:cNvContentPartPr/>
          </xdr14:nvContentPartPr>
          <xdr14:nvPr macro=""/>
          <xdr14:xfrm>
            <a:off x="10170415" y="15839058"/>
            <a:ext cx="437400" cy="57600"/>
          </xdr14:xfrm>
        </xdr:contentPart>
      </mc:Choice>
      <mc:Fallback>
        <xdr:pic>
          <xdr:nvPicPr>
            <xdr:cNvPr id="242" name="Ink 241">
              <a:extLst>
                <a:ext uri="{FF2B5EF4-FFF2-40B4-BE49-F238E27FC236}">
                  <a16:creationId xmlns:a16="http://schemas.microsoft.com/office/drawing/2014/main" id="{23217C29-8EA4-DEDD-2D5C-3EDC786C6720}"/>
                </a:ext>
              </a:extLst>
            </xdr:cNvPr>
            <xdr:cNvPicPr/>
          </xdr:nvPicPr>
          <xdr:blipFill>
            <a:blip xmlns:r="http://schemas.openxmlformats.org/officeDocument/2006/relationships" r:embed="rId66"/>
            <a:stretch>
              <a:fillRect/>
            </a:stretch>
          </xdr:blipFill>
          <xdr:spPr>
            <a:xfrm>
              <a:off x="10166095" y="15834738"/>
              <a:ext cx="446040" cy="66240"/>
            </a:xfrm>
            <a:prstGeom prst="rect">
              <a:avLst/>
            </a:prstGeom>
          </xdr:spPr>
        </xdr:pic>
      </mc:Fallback>
    </mc:AlternateContent>
    <xdr:clientData/>
  </xdr:twoCellAnchor>
  <xdr:twoCellAnchor editAs="oneCell">
    <xdr:from>
      <xdr:col>15</xdr:col>
      <xdr:colOff>360873</xdr:colOff>
      <xdr:row>81</xdr:row>
      <xdr:rowOff>121752</xdr:rowOff>
    </xdr:from>
    <xdr:to>
      <xdr:col>16</xdr:col>
      <xdr:colOff>257442</xdr:colOff>
      <xdr:row>83</xdr:row>
      <xdr:rowOff>149246</xdr:rowOff>
    </xdr:to>
    <mc:AlternateContent xmlns:mc="http://schemas.openxmlformats.org/markup-compatibility/2006">
      <mc:Choice xmlns:xdr14="http://schemas.microsoft.com/office/excel/2010/spreadsheetDrawing" Requires="xdr14">
        <xdr:contentPart xmlns:r="http://schemas.openxmlformats.org/officeDocument/2006/relationships" r:id="rId67">
          <xdr14:nvContentPartPr>
            <xdr14:cNvPr id="249" name="Ink 248">
              <a:extLst>
                <a:ext uri="{FF2B5EF4-FFF2-40B4-BE49-F238E27FC236}">
                  <a16:creationId xmlns:a16="http://schemas.microsoft.com/office/drawing/2014/main" id="{7DC50FB7-EDF9-6904-B4BD-E115036B54B4}"/>
                </a:ext>
              </a:extLst>
            </xdr14:cNvPr>
            <xdr14:cNvContentPartPr/>
          </xdr14:nvContentPartPr>
          <xdr14:nvPr macro=""/>
          <xdr14:xfrm>
            <a:off x="11519777" y="15010060"/>
            <a:ext cx="775800" cy="393840"/>
          </xdr14:xfrm>
        </xdr:contentPart>
      </mc:Choice>
      <mc:Fallback>
        <xdr:pic>
          <xdr:nvPicPr>
            <xdr:cNvPr id="249" name="Ink 248">
              <a:extLst>
                <a:ext uri="{FF2B5EF4-FFF2-40B4-BE49-F238E27FC236}">
                  <a16:creationId xmlns:a16="http://schemas.microsoft.com/office/drawing/2014/main" id="{7DC50FB7-EDF9-6904-B4BD-E115036B54B4}"/>
                </a:ext>
              </a:extLst>
            </xdr:cNvPr>
            <xdr:cNvPicPr/>
          </xdr:nvPicPr>
          <xdr:blipFill>
            <a:blip xmlns:r="http://schemas.openxmlformats.org/officeDocument/2006/relationships" r:embed="rId68"/>
            <a:stretch>
              <a:fillRect/>
            </a:stretch>
          </xdr:blipFill>
          <xdr:spPr>
            <a:xfrm>
              <a:off x="11515433" y="15005740"/>
              <a:ext cx="784488" cy="402480"/>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287302</xdr:colOff>
      <xdr:row>0</xdr:row>
      <xdr:rowOff>124282</xdr:rowOff>
    </xdr:from>
    <xdr:to>
      <xdr:col>8</xdr:col>
      <xdr:colOff>456802</xdr:colOff>
      <xdr:row>7</xdr:row>
      <xdr:rowOff>78135</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16" name="Ink 15">
              <a:extLst>
                <a:ext uri="{FF2B5EF4-FFF2-40B4-BE49-F238E27FC236}">
                  <a16:creationId xmlns:a16="http://schemas.microsoft.com/office/drawing/2014/main" id="{65121461-747E-89C5-606B-98370F6B5141}"/>
                </a:ext>
              </a:extLst>
            </xdr14:cNvPr>
            <xdr14:cNvContentPartPr/>
          </xdr14:nvContentPartPr>
          <xdr14:nvPr macro=""/>
          <xdr14:xfrm>
            <a:off x="935002" y="124282"/>
            <a:ext cx="4703400" cy="1220678"/>
          </xdr14:xfrm>
        </xdr:contentPart>
      </mc:Choice>
      <mc:Fallback>
        <xdr:pic>
          <xdr:nvPicPr>
            <xdr:cNvPr id="16" name="Ink 15">
              <a:extLst>
                <a:ext uri="{FF2B5EF4-FFF2-40B4-BE49-F238E27FC236}">
                  <a16:creationId xmlns:a16="http://schemas.microsoft.com/office/drawing/2014/main" id="{65121461-747E-89C5-606B-98370F6B5141}"/>
                </a:ext>
              </a:extLst>
            </xdr:cNvPr>
            <xdr:cNvPicPr/>
          </xdr:nvPicPr>
          <xdr:blipFill>
            <a:blip xmlns:r="http://schemas.openxmlformats.org/officeDocument/2006/relationships" r:embed="rId2"/>
            <a:stretch>
              <a:fillRect/>
            </a:stretch>
          </xdr:blipFill>
          <xdr:spPr>
            <a:xfrm>
              <a:off x="930699" y="120035"/>
              <a:ext cx="4712006" cy="1229172"/>
            </a:xfrm>
            <a:prstGeom prst="rect">
              <a:avLst/>
            </a:prstGeom>
          </xdr:spPr>
        </xdr:pic>
      </mc:Fallback>
    </mc:AlternateContent>
    <xdr:clientData/>
  </xdr:twoCellAnchor>
  <xdr:twoCellAnchor editAs="oneCell">
    <xdr:from>
      <xdr:col>3</xdr:col>
      <xdr:colOff>65689</xdr:colOff>
      <xdr:row>12</xdr:row>
      <xdr:rowOff>164225</xdr:rowOff>
    </xdr:from>
    <xdr:to>
      <xdr:col>14</xdr:col>
      <xdr:colOff>142570</xdr:colOff>
      <xdr:row>15</xdr:row>
      <xdr:rowOff>122088</xdr:rowOff>
    </xdr:to>
    <xdr:pic>
      <xdr:nvPicPr>
        <xdr:cNvPr id="17" name="Picture 16">
          <a:extLst>
            <a:ext uri="{FF2B5EF4-FFF2-40B4-BE49-F238E27FC236}">
              <a16:creationId xmlns:a16="http://schemas.microsoft.com/office/drawing/2014/main" id="{928F8DF9-8DC8-897D-2E7F-47F326782361}"/>
            </a:ext>
          </a:extLst>
        </xdr:cNvPr>
        <xdr:cNvPicPr>
          <a:picLocks noChangeAspect="1"/>
        </xdr:cNvPicPr>
      </xdr:nvPicPr>
      <xdr:blipFill>
        <a:blip xmlns:r="http://schemas.openxmlformats.org/officeDocument/2006/relationships" r:embed="rId3"/>
        <a:stretch>
          <a:fillRect/>
        </a:stretch>
      </xdr:blipFill>
      <xdr:spPr>
        <a:xfrm>
          <a:off x="2016672" y="2371397"/>
          <a:ext cx="7230484" cy="509657"/>
        </a:xfrm>
        <a:prstGeom prst="rect">
          <a:avLst/>
        </a:prstGeom>
      </xdr:spPr>
    </xdr:pic>
    <xdr:clientData/>
  </xdr:twoCellAnchor>
  <xdr:twoCellAnchor editAs="oneCell">
    <xdr:from>
      <xdr:col>5</xdr:col>
      <xdr:colOff>105444</xdr:colOff>
      <xdr:row>16</xdr:row>
      <xdr:rowOff>87305</xdr:rowOff>
    </xdr:from>
    <xdr:to>
      <xdr:col>10</xdr:col>
      <xdr:colOff>591964</xdr:colOff>
      <xdr:row>23</xdr:row>
      <xdr:rowOff>169506</xdr:rowOff>
    </xdr:to>
    <mc:AlternateContent xmlns:mc="http://schemas.openxmlformats.org/markup-compatibility/2006">
      <mc:Choice xmlns:xdr14="http://schemas.microsoft.com/office/excel/2010/spreadsheetDrawing" Requires="xdr14">
        <xdr:contentPart xmlns:r="http://schemas.openxmlformats.org/officeDocument/2006/relationships" r:id="rId4">
          <xdr14:nvContentPartPr>
            <xdr14:cNvPr id="40" name="Ink 39">
              <a:extLst>
                <a:ext uri="{FF2B5EF4-FFF2-40B4-BE49-F238E27FC236}">
                  <a16:creationId xmlns:a16="http://schemas.microsoft.com/office/drawing/2014/main" id="{DF6E07B1-6507-A367-A866-8AB954C4CC50}"/>
                </a:ext>
              </a:extLst>
            </xdr14:cNvPr>
            <xdr14:cNvContentPartPr/>
          </xdr14:nvContentPartPr>
          <xdr14:nvPr macro=""/>
          <xdr14:xfrm>
            <a:off x="3357082" y="3030202"/>
            <a:ext cx="3738158" cy="1369718"/>
          </xdr14:xfrm>
        </xdr:contentPart>
      </mc:Choice>
      <mc:Fallback>
        <xdr:pic>
          <xdr:nvPicPr>
            <xdr:cNvPr id="40" name="Ink 39">
              <a:extLst>
                <a:ext uri="{FF2B5EF4-FFF2-40B4-BE49-F238E27FC236}">
                  <a16:creationId xmlns:a16="http://schemas.microsoft.com/office/drawing/2014/main" id="{DF6E07B1-6507-A367-A866-8AB954C4CC50}"/>
                </a:ext>
              </a:extLst>
            </xdr:cNvPr>
            <xdr:cNvPicPr/>
          </xdr:nvPicPr>
          <xdr:blipFill>
            <a:blip xmlns:r="http://schemas.openxmlformats.org/officeDocument/2006/relationships" r:embed="rId5"/>
            <a:stretch>
              <a:fillRect/>
            </a:stretch>
          </xdr:blipFill>
          <xdr:spPr>
            <a:xfrm>
              <a:off x="3352762" y="3025882"/>
              <a:ext cx="3746798" cy="1378357"/>
            </a:xfrm>
            <a:prstGeom prst="rect">
              <a:avLst/>
            </a:prstGeom>
          </xdr:spPr>
        </xdr:pic>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686681</xdr:colOff>
      <xdr:row>18</xdr:row>
      <xdr:rowOff>38689</xdr:rowOff>
    </xdr:from>
    <xdr:to>
      <xdr:col>5</xdr:col>
      <xdr:colOff>256452</xdr:colOff>
      <xdr:row>19</xdr:row>
      <xdr:rowOff>143560</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14" name="Ink 13">
              <a:extLst>
                <a:ext uri="{FF2B5EF4-FFF2-40B4-BE49-F238E27FC236}">
                  <a16:creationId xmlns:a16="http://schemas.microsoft.com/office/drawing/2014/main" id="{654CD1BC-8E3D-664A-6CBA-DD1B4780F727}"/>
                </a:ext>
              </a:extLst>
            </xdr14:cNvPr>
            <xdr14:cNvContentPartPr/>
          </xdr14:nvContentPartPr>
          <xdr14:nvPr macro=""/>
          <xdr14:xfrm>
            <a:off x="2328922" y="3349448"/>
            <a:ext cx="1054358" cy="284040"/>
          </xdr14:xfrm>
        </xdr:contentPart>
      </mc:Choice>
      <mc:Fallback>
        <xdr:pic>
          <xdr:nvPicPr>
            <xdr:cNvPr id="14" name="Ink 13">
              <a:extLst>
                <a:ext uri="{FF2B5EF4-FFF2-40B4-BE49-F238E27FC236}">
                  <a16:creationId xmlns:a16="http://schemas.microsoft.com/office/drawing/2014/main" id="{654CD1BC-8E3D-664A-6CBA-DD1B4780F727}"/>
                </a:ext>
              </a:extLst>
            </xdr:cNvPr>
            <xdr:cNvPicPr/>
          </xdr:nvPicPr>
          <xdr:blipFill>
            <a:blip xmlns:r="http://schemas.openxmlformats.org/officeDocument/2006/relationships" r:embed="rId2"/>
            <a:stretch>
              <a:fillRect/>
            </a:stretch>
          </xdr:blipFill>
          <xdr:spPr>
            <a:xfrm>
              <a:off x="2324604" y="3345123"/>
              <a:ext cx="1062994" cy="292691"/>
            </a:xfrm>
            <a:prstGeom prst="rect">
              <a:avLst/>
            </a:prstGeom>
          </xdr:spPr>
        </xdr:pic>
      </mc:Fallback>
    </mc:AlternateContent>
    <xdr:clientData/>
  </xdr:twoCellAnchor>
  <xdr:twoCellAnchor editAs="oneCell">
    <xdr:from>
      <xdr:col>6</xdr:col>
      <xdr:colOff>124294</xdr:colOff>
      <xdr:row>18</xdr:row>
      <xdr:rowOff>28167</xdr:rowOff>
    </xdr:from>
    <xdr:to>
      <xdr:col>11</xdr:col>
      <xdr:colOff>135488</xdr:colOff>
      <xdr:row>21</xdr:row>
      <xdr:rowOff>93938</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37" name="Ink 36">
              <a:extLst>
                <a:ext uri="{FF2B5EF4-FFF2-40B4-BE49-F238E27FC236}">
                  <a16:creationId xmlns:a16="http://schemas.microsoft.com/office/drawing/2014/main" id="{8A7C71BC-98EC-7725-A920-A0727FF2F1A5}"/>
                </a:ext>
              </a:extLst>
            </xdr14:cNvPr>
            <xdr14:cNvContentPartPr/>
          </xdr14:nvContentPartPr>
          <xdr14:nvPr macro=""/>
          <xdr14:xfrm>
            <a:off x="3632122" y="3338926"/>
            <a:ext cx="2507400" cy="612802"/>
          </xdr14:xfrm>
        </xdr:contentPart>
      </mc:Choice>
      <mc:Fallback>
        <xdr:pic>
          <xdr:nvPicPr>
            <xdr:cNvPr id="37" name="Ink 36">
              <a:extLst>
                <a:ext uri="{FF2B5EF4-FFF2-40B4-BE49-F238E27FC236}">
                  <a16:creationId xmlns:a16="http://schemas.microsoft.com/office/drawing/2014/main" id="{8A7C71BC-98EC-7725-A920-A0727FF2F1A5}"/>
                </a:ext>
              </a:extLst>
            </xdr:cNvPr>
            <xdr:cNvPicPr/>
          </xdr:nvPicPr>
          <xdr:blipFill>
            <a:blip xmlns:r="http://schemas.openxmlformats.org/officeDocument/2006/relationships" r:embed="rId4"/>
            <a:stretch>
              <a:fillRect/>
            </a:stretch>
          </xdr:blipFill>
          <xdr:spPr>
            <a:xfrm>
              <a:off x="3627794" y="3334608"/>
              <a:ext cx="2516056" cy="621438"/>
            </a:xfrm>
            <a:prstGeom prst="rect">
              <a:avLst/>
            </a:prstGeom>
          </xdr:spPr>
        </xdr:pic>
      </mc:Fallback>
    </mc:AlternateContent>
    <xdr:clientData/>
  </xdr:twoCellAnchor>
  <xdr:twoCellAnchor editAs="oneCell">
    <xdr:from>
      <xdr:col>8</xdr:col>
      <xdr:colOff>267443</xdr:colOff>
      <xdr:row>20</xdr:row>
      <xdr:rowOff>37307</xdr:rowOff>
    </xdr:from>
    <xdr:to>
      <xdr:col>10</xdr:col>
      <xdr:colOff>198481</xdr:colOff>
      <xdr:row>21</xdr:row>
      <xdr:rowOff>66054</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44" name="Ink 43">
              <a:extLst>
                <a:ext uri="{FF2B5EF4-FFF2-40B4-BE49-F238E27FC236}">
                  <a16:creationId xmlns:a16="http://schemas.microsoft.com/office/drawing/2014/main" id="{A548B700-03D3-B039-B310-58A90A33B12D}"/>
                </a:ext>
              </a:extLst>
            </xdr14:cNvPr>
            <xdr14:cNvContentPartPr/>
          </xdr14:nvContentPartPr>
          <xdr14:nvPr macro=""/>
          <xdr14:xfrm>
            <a:off x="4602960" y="3715928"/>
            <a:ext cx="988642" cy="212678"/>
          </xdr14:xfrm>
        </xdr:contentPart>
      </mc:Choice>
      <mc:Fallback>
        <xdr:pic>
          <xdr:nvPicPr>
            <xdr:cNvPr id="44" name="Ink 43">
              <a:extLst>
                <a:ext uri="{FF2B5EF4-FFF2-40B4-BE49-F238E27FC236}">
                  <a16:creationId xmlns:a16="http://schemas.microsoft.com/office/drawing/2014/main" id="{A548B700-03D3-B039-B310-58A90A33B12D}"/>
                </a:ext>
              </a:extLst>
            </xdr:cNvPr>
            <xdr:cNvPicPr/>
          </xdr:nvPicPr>
          <xdr:blipFill>
            <a:blip xmlns:r="http://schemas.openxmlformats.org/officeDocument/2006/relationships" r:embed="rId6"/>
            <a:stretch>
              <a:fillRect/>
            </a:stretch>
          </xdr:blipFill>
          <xdr:spPr>
            <a:xfrm>
              <a:off x="4598640" y="3711610"/>
              <a:ext cx="997283" cy="221315"/>
            </a:xfrm>
            <a:prstGeom prst="rect">
              <a:avLst/>
            </a:prstGeom>
          </xdr:spPr>
        </xdr:pic>
      </mc:Fallback>
    </mc:AlternateContent>
    <xdr:clientData/>
  </xdr:twoCellAnchor>
  <xdr:twoCellAnchor editAs="oneCell">
    <xdr:from>
      <xdr:col>4</xdr:col>
      <xdr:colOff>236483</xdr:colOff>
      <xdr:row>40</xdr:row>
      <xdr:rowOff>98534</xdr:rowOff>
    </xdr:from>
    <xdr:to>
      <xdr:col>18</xdr:col>
      <xdr:colOff>163533</xdr:colOff>
      <xdr:row>43</xdr:row>
      <xdr:rowOff>46872</xdr:rowOff>
    </xdr:to>
    <xdr:pic>
      <xdr:nvPicPr>
        <xdr:cNvPr id="45" name="Picture 44">
          <a:extLst>
            <a:ext uri="{FF2B5EF4-FFF2-40B4-BE49-F238E27FC236}">
              <a16:creationId xmlns:a16="http://schemas.microsoft.com/office/drawing/2014/main" id="{453731B1-6F16-DC30-4EDA-EF6AD37230CF}"/>
            </a:ext>
          </a:extLst>
        </xdr:cNvPr>
        <xdr:cNvPicPr>
          <a:picLocks noChangeAspect="1"/>
        </xdr:cNvPicPr>
      </xdr:nvPicPr>
      <xdr:blipFill>
        <a:blip xmlns:r="http://schemas.openxmlformats.org/officeDocument/2006/relationships" r:embed="rId7"/>
        <a:stretch>
          <a:fillRect/>
        </a:stretch>
      </xdr:blipFill>
      <xdr:spPr>
        <a:xfrm>
          <a:off x="2647293" y="6536120"/>
          <a:ext cx="6811326" cy="500131"/>
        </a:xfrm>
        <a:prstGeom prst="rect">
          <a:avLst/>
        </a:prstGeom>
      </xdr:spPr>
    </xdr:pic>
    <xdr:clientData/>
  </xdr:twoCellAnchor>
  <xdr:twoCellAnchor editAs="oneCell">
    <xdr:from>
      <xdr:col>4</xdr:col>
      <xdr:colOff>223346</xdr:colOff>
      <xdr:row>36</xdr:row>
      <xdr:rowOff>13137</xdr:rowOff>
    </xdr:from>
    <xdr:to>
      <xdr:col>18</xdr:col>
      <xdr:colOff>283764</xdr:colOff>
      <xdr:row>38</xdr:row>
      <xdr:rowOff>159694</xdr:rowOff>
    </xdr:to>
    <xdr:pic>
      <xdr:nvPicPr>
        <xdr:cNvPr id="46" name="Picture 45">
          <a:extLst>
            <a:ext uri="{FF2B5EF4-FFF2-40B4-BE49-F238E27FC236}">
              <a16:creationId xmlns:a16="http://schemas.microsoft.com/office/drawing/2014/main" id="{DB3DEF3A-0127-E9F1-35E8-B0EFBCD10117}"/>
            </a:ext>
          </a:extLst>
        </xdr:cNvPr>
        <xdr:cNvPicPr>
          <a:picLocks noChangeAspect="1"/>
        </xdr:cNvPicPr>
      </xdr:nvPicPr>
      <xdr:blipFill>
        <a:blip xmlns:r="http://schemas.openxmlformats.org/officeDocument/2006/relationships" r:embed="rId8"/>
        <a:stretch>
          <a:fillRect/>
        </a:stretch>
      </xdr:blipFill>
      <xdr:spPr>
        <a:xfrm>
          <a:off x="2634156" y="6266792"/>
          <a:ext cx="6944694" cy="509657"/>
        </a:xfrm>
        <a:prstGeom prst="rect">
          <a:avLst/>
        </a:prstGeom>
      </xdr:spPr>
    </xdr:pic>
    <xdr:clientData/>
  </xdr:twoCellAnchor>
  <xdr:twoCellAnchor editAs="oneCell">
    <xdr:from>
      <xdr:col>4</xdr:col>
      <xdr:colOff>289035</xdr:colOff>
      <xdr:row>27</xdr:row>
      <xdr:rowOff>144518</xdr:rowOff>
    </xdr:from>
    <xdr:to>
      <xdr:col>16</xdr:col>
      <xdr:colOff>401112</xdr:colOff>
      <xdr:row>30</xdr:row>
      <xdr:rowOff>111909</xdr:rowOff>
    </xdr:to>
    <xdr:pic>
      <xdr:nvPicPr>
        <xdr:cNvPr id="47" name="Picture 46">
          <a:extLst>
            <a:ext uri="{FF2B5EF4-FFF2-40B4-BE49-F238E27FC236}">
              <a16:creationId xmlns:a16="http://schemas.microsoft.com/office/drawing/2014/main" id="{A0408A7C-1BA5-6BFA-36AE-50D728ADE5E3}"/>
            </a:ext>
          </a:extLst>
        </xdr:cNvPr>
        <xdr:cNvPicPr>
          <a:picLocks noChangeAspect="1"/>
        </xdr:cNvPicPr>
      </xdr:nvPicPr>
      <xdr:blipFill>
        <a:blip xmlns:r="http://schemas.openxmlformats.org/officeDocument/2006/relationships" r:embed="rId9"/>
        <a:stretch>
          <a:fillRect/>
        </a:stretch>
      </xdr:blipFill>
      <xdr:spPr>
        <a:xfrm>
          <a:off x="2699845" y="5110656"/>
          <a:ext cx="5249008" cy="5191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208020</xdr:colOff>
      <xdr:row>2</xdr:row>
      <xdr:rowOff>118800</xdr:rowOff>
    </xdr:from>
    <xdr:to>
      <xdr:col>1</xdr:col>
      <xdr:colOff>763582</xdr:colOff>
      <xdr:row>4</xdr:row>
      <xdr:rowOff>9082</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3" name="Ink 2">
              <a:extLst>
                <a:ext uri="{FF2B5EF4-FFF2-40B4-BE49-F238E27FC236}">
                  <a16:creationId xmlns:a16="http://schemas.microsoft.com/office/drawing/2014/main" id="{280F5946-F440-AB72-99F6-21EEA4858892}"/>
                </a:ext>
              </a:extLst>
            </xdr14:cNvPr>
            <xdr14:cNvContentPartPr/>
          </xdr14:nvContentPartPr>
          <xdr14:nvPr macro=""/>
          <xdr14:xfrm>
            <a:off x="855720" y="484560"/>
            <a:ext cx="550800" cy="251280"/>
          </xdr14:xfrm>
        </xdr:contentPart>
      </mc:Choice>
      <mc:Fallback>
        <xdr:pic>
          <xdr:nvPicPr>
            <xdr:cNvPr id="3" name="Ink 2">
              <a:extLst>
                <a:ext uri="{FF2B5EF4-FFF2-40B4-BE49-F238E27FC236}">
                  <a16:creationId xmlns:a16="http://schemas.microsoft.com/office/drawing/2014/main" id="{280F5946-F440-AB72-99F6-21EEA4858892}"/>
                </a:ext>
              </a:extLst>
            </xdr:cNvPr>
            <xdr:cNvPicPr/>
          </xdr:nvPicPr>
          <xdr:blipFill>
            <a:blip xmlns:r="http://schemas.openxmlformats.org/officeDocument/2006/relationships" r:embed="rId2"/>
            <a:stretch>
              <a:fillRect/>
            </a:stretch>
          </xdr:blipFill>
          <xdr:spPr>
            <a:xfrm>
              <a:off x="851040" y="479880"/>
              <a:ext cx="559440" cy="259920"/>
            </a:xfrm>
            <a:prstGeom prst="rect">
              <a:avLst/>
            </a:prstGeom>
          </xdr:spPr>
        </xdr:pic>
      </mc:Fallback>
    </mc:AlternateContent>
    <xdr:clientData/>
  </xdr:twoCellAnchor>
  <xdr:twoCellAnchor editAs="oneCell">
    <xdr:from>
      <xdr:col>1</xdr:col>
      <xdr:colOff>363622</xdr:colOff>
      <xdr:row>4</xdr:row>
      <xdr:rowOff>84322</xdr:rowOff>
    </xdr:from>
    <xdr:to>
      <xdr:col>1</xdr:col>
      <xdr:colOff>551460</xdr:colOff>
      <xdr:row>4</xdr:row>
      <xdr:rowOff>173602</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7" name="Ink 6">
              <a:extLst>
                <a:ext uri="{FF2B5EF4-FFF2-40B4-BE49-F238E27FC236}">
                  <a16:creationId xmlns:a16="http://schemas.microsoft.com/office/drawing/2014/main" id="{20048FB6-7AFF-E070-B08F-F0390475E6AB}"/>
                </a:ext>
              </a:extLst>
            </xdr14:cNvPr>
            <xdr14:cNvContentPartPr/>
          </xdr14:nvContentPartPr>
          <xdr14:nvPr macro=""/>
          <xdr14:xfrm>
            <a:off x="1011322" y="815842"/>
            <a:ext cx="187838" cy="89280"/>
          </xdr14:xfrm>
        </xdr:contentPart>
      </mc:Choice>
      <mc:Fallback>
        <xdr:pic>
          <xdr:nvPicPr>
            <xdr:cNvPr id="7" name="Ink 6">
              <a:extLst>
                <a:ext uri="{FF2B5EF4-FFF2-40B4-BE49-F238E27FC236}">
                  <a16:creationId xmlns:a16="http://schemas.microsoft.com/office/drawing/2014/main" id="{20048FB6-7AFF-E070-B08F-F0390475E6AB}"/>
                </a:ext>
              </a:extLst>
            </xdr:cNvPr>
            <xdr:cNvPicPr/>
          </xdr:nvPicPr>
          <xdr:blipFill>
            <a:blip xmlns:r="http://schemas.openxmlformats.org/officeDocument/2006/relationships" r:embed="rId4"/>
            <a:stretch>
              <a:fillRect/>
            </a:stretch>
          </xdr:blipFill>
          <xdr:spPr>
            <a:xfrm>
              <a:off x="1006996" y="811522"/>
              <a:ext cx="196491" cy="97920"/>
            </a:xfrm>
            <a:prstGeom prst="rect">
              <a:avLst/>
            </a:prstGeom>
          </xdr:spPr>
        </xdr:pic>
      </mc:Fallback>
    </mc:AlternateContent>
    <xdr:clientData/>
  </xdr:twoCellAnchor>
  <xdr:twoCellAnchor editAs="oneCell">
    <xdr:from>
      <xdr:col>1</xdr:col>
      <xdr:colOff>287302</xdr:colOff>
      <xdr:row>3</xdr:row>
      <xdr:rowOff>27360</xdr:rowOff>
    </xdr:from>
    <xdr:to>
      <xdr:col>1</xdr:col>
      <xdr:colOff>553424</xdr:colOff>
      <xdr:row>3</xdr:row>
      <xdr:rowOff>122122</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10" name="Ink 9">
              <a:extLst>
                <a:ext uri="{FF2B5EF4-FFF2-40B4-BE49-F238E27FC236}">
                  <a16:creationId xmlns:a16="http://schemas.microsoft.com/office/drawing/2014/main" id="{0B74C2E3-529C-90EC-70F0-BAF92A15CABC}"/>
                </a:ext>
              </a:extLst>
            </xdr14:cNvPr>
            <xdr14:cNvContentPartPr/>
          </xdr14:nvContentPartPr>
          <xdr14:nvPr macro=""/>
          <xdr14:xfrm>
            <a:off x="935002" y="576000"/>
            <a:ext cx="261360" cy="90000"/>
          </xdr14:xfrm>
        </xdr:contentPart>
      </mc:Choice>
      <mc:Fallback>
        <xdr:pic>
          <xdr:nvPicPr>
            <xdr:cNvPr id="10" name="Ink 9">
              <a:extLst>
                <a:ext uri="{FF2B5EF4-FFF2-40B4-BE49-F238E27FC236}">
                  <a16:creationId xmlns:a16="http://schemas.microsoft.com/office/drawing/2014/main" id="{0B74C2E3-529C-90EC-70F0-BAF92A15CABC}"/>
                </a:ext>
              </a:extLst>
            </xdr:cNvPr>
            <xdr:cNvPicPr/>
          </xdr:nvPicPr>
          <xdr:blipFill>
            <a:blip xmlns:r="http://schemas.openxmlformats.org/officeDocument/2006/relationships" r:embed="rId6"/>
            <a:stretch>
              <a:fillRect/>
            </a:stretch>
          </xdr:blipFill>
          <xdr:spPr>
            <a:xfrm>
              <a:off x="930682" y="571680"/>
              <a:ext cx="270000" cy="98640"/>
            </a:xfrm>
            <a:prstGeom prst="rect">
              <a:avLst/>
            </a:prstGeom>
          </xdr:spPr>
        </xdr:pic>
      </mc:Fallback>
    </mc:AlternateContent>
    <xdr:clientData/>
  </xdr:twoCellAnchor>
  <xdr:twoCellAnchor editAs="oneCell">
    <xdr:from>
      <xdr:col>4</xdr:col>
      <xdr:colOff>65280</xdr:colOff>
      <xdr:row>2</xdr:row>
      <xdr:rowOff>158040</xdr:rowOff>
    </xdr:from>
    <xdr:to>
      <xdr:col>4</xdr:col>
      <xdr:colOff>502680</xdr:colOff>
      <xdr:row>3</xdr:row>
      <xdr:rowOff>160200</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12" name="Ink 11">
              <a:extLst>
                <a:ext uri="{FF2B5EF4-FFF2-40B4-BE49-F238E27FC236}">
                  <a16:creationId xmlns:a16="http://schemas.microsoft.com/office/drawing/2014/main" id="{E5193C96-94D9-5AE5-CC9A-25D2E2C2E526}"/>
                </a:ext>
              </a:extLst>
            </xdr14:cNvPr>
            <xdr14:cNvContentPartPr/>
          </xdr14:nvContentPartPr>
          <xdr14:nvPr macro=""/>
          <xdr14:xfrm>
            <a:off x="2656080" y="523800"/>
            <a:ext cx="437400" cy="185040"/>
          </xdr14:xfrm>
        </xdr:contentPart>
      </mc:Choice>
      <mc:Fallback>
        <xdr:pic>
          <xdr:nvPicPr>
            <xdr:cNvPr id="12" name="Ink 11">
              <a:extLst>
                <a:ext uri="{FF2B5EF4-FFF2-40B4-BE49-F238E27FC236}">
                  <a16:creationId xmlns:a16="http://schemas.microsoft.com/office/drawing/2014/main" id="{E5193C96-94D9-5AE5-CC9A-25D2E2C2E526}"/>
                </a:ext>
              </a:extLst>
            </xdr:cNvPr>
            <xdr:cNvPicPr/>
          </xdr:nvPicPr>
          <xdr:blipFill>
            <a:blip xmlns:r="http://schemas.openxmlformats.org/officeDocument/2006/relationships" r:embed="rId8"/>
            <a:stretch>
              <a:fillRect/>
            </a:stretch>
          </xdr:blipFill>
          <xdr:spPr>
            <a:xfrm>
              <a:off x="2651400" y="519120"/>
              <a:ext cx="446040" cy="193680"/>
            </a:xfrm>
            <a:prstGeom prst="rect">
              <a:avLst/>
            </a:prstGeom>
          </xdr:spPr>
        </xdr:pic>
      </mc:Fallback>
    </mc:AlternateContent>
    <xdr:clientData/>
  </xdr:twoCellAnchor>
  <xdr:twoCellAnchor editAs="oneCell">
    <xdr:from>
      <xdr:col>4</xdr:col>
      <xdr:colOff>131520</xdr:colOff>
      <xdr:row>3</xdr:row>
      <xdr:rowOff>48600</xdr:rowOff>
    </xdr:from>
    <xdr:to>
      <xdr:col>4</xdr:col>
      <xdr:colOff>131880</xdr:colOff>
      <xdr:row>3</xdr:row>
      <xdr:rowOff>56242</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13" name="Ink 12">
              <a:extLst>
                <a:ext uri="{FF2B5EF4-FFF2-40B4-BE49-F238E27FC236}">
                  <a16:creationId xmlns:a16="http://schemas.microsoft.com/office/drawing/2014/main" id="{19DBA4E8-0CD8-1872-CCDA-8A2CBAE4E2AC}"/>
                </a:ext>
              </a:extLst>
            </xdr14:cNvPr>
            <xdr14:cNvContentPartPr/>
          </xdr14:nvContentPartPr>
          <xdr14:nvPr macro=""/>
          <xdr14:xfrm>
            <a:off x="2722320" y="597240"/>
            <a:ext cx="360" cy="2880"/>
          </xdr14:xfrm>
        </xdr:contentPart>
      </mc:Choice>
      <mc:Fallback>
        <xdr:pic>
          <xdr:nvPicPr>
            <xdr:cNvPr id="13" name="Ink 12">
              <a:extLst>
                <a:ext uri="{FF2B5EF4-FFF2-40B4-BE49-F238E27FC236}">
                  <a16:creationId xmlns:a16="http://schemas.microsoft.com/office/drawing/2014/main" id="{19DBA4E8-0CD8-1872-CCDA-8A2CBAE4E2AC}"/>
                </a:ext>
              </a:extLst>
            </xdr:cNvPr>
            <xdr:cNvPicPr/>
          </xdr:nvPicPr>
          <xdr:blipFill>
            <a:blip xmlns:r="http://schemas.openxmlformats.org/officeDocument/2006/relationships" r:embed="rId10"/>
            <a:stretch>
              <a:fillRect/>
            </a:stretch>
          </xdr:blipFill>
          <xdr:spPr>
            <a:xfrm>
              <a:off x="2718000" y="592920"/>
              <a:ext cx="9000" cy="11520"/>
            </a:xfrm>
            <a:prstGeom prst="rect">
              <a:avLst/>
            </a:prstGeom>
          </xdr:spPr>
        </xdr:pic>
      </mc:Fallback>
    </mc:AlternateContent>
    <xdr:clientData/>
  </xdr:twoCellAnchor>
  <xdr:twoCellAnchor editAs="oneCell">
    <xdr:from>
      <xdr:col>4</xdr:col>
      <xdr:colOff>189202</xdr:colOff>
      <xdr:row>4</xdr:row>
      <xdr:rowOff>19080</xdr:rowOff>
    </xdr:from>
    <xdr:to>
      <xdr:col>4</xdr:col>
      <xdr:colOff>306202</xdr:colOff>
      <xdr:row>4</xdr:row>
      <xdr:rowOff>94042</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17" name="Ink 16">
              <a:extLst>
                <a:ext uri="{FF2B5EF4-FFF2-40B4-BE49-F238E27FC236}">
                  <a16:creationId xmlns:a16="http://schemas.microsoft.com/office/drawing/2014/main" id="{1A1F9201-3B69-1CDA-3B9E-477C2D50A78C}"/>
                </a:ext>
              </a:extLst>
            </xdr14:cNvPr>
            <xdr14:cNvContentPartPr/>
          </xdr14:nvContentPartPr>
          <xdr14:nvPr macro=""/>
          <xdr14:xfrm>
            <a:off x="2780002" y="750600"/>
            <a:ext cx="117000" cy="74962"/>
          </xdr14:xfrm>
        </xdr:contentPart>
      </mc:Choice>
      <mc:Fallback>
        <xdr:pic>
          <xdr:nvPicPr>
            <xdr:cNvPr id="17" name="Ink 16">
              <a:extLst>
                <a:ext uri="{FF2B5EF4-FFF2-40B4-BE49-F238E27FC236}">
                  <a16:creationId xmlns:a16="http://schemas.microsoft.com/office/drawing/2014/main" id="{1A1F9201-3B69-1CDA-3B9E-477C2D50A78C}"/>
                </a:ext>
              </a:extLst>
            </xdr:cNvPr>
            <xdr:cNvPicPr/>
          </xdr:nvPicPr>
          <xdr:blipFill>
            <a:blip xmlns:r="http://schemas.openxmlformats.org/officeDocument/2006/relationships" r:embed="rId12"/>
            <a:stretch>
              <a:fillRect/>
            </a:stretch>
          </xdr:blipFill>
          <xdr:spPr>
            <a:xfrm>
              <a:off x="2775502" y="745987"/>
              <a:ext cx="126000" cy="84188"/>
            </a:xfrm>
            <a:prstGeom prst="rect">
              <a:avLst/>
            </a:prstGeom>
          </xdr:spPr>
        </xdr:pic>
      </mc:Fallback>
    </mc:AlternateContent>
    <xdr:clientData/>
  </xdr:twoCellAnchor>
  <xdr:twoCellAnchor editAs="oneCell">
    <xdr:from>
      <xdr:col>4</xdr:col>
      <xdr:colOff>123600</xdr:colOff>
      <xdr:row>3</xdr:row>
      <xdr:rowOff>36082</xdr:rowOff>
    </xdr:from>
    <xdr:to>
      <xdr:col>4</xdr:col>
      <xdr:colOff>382522</xdr:colOff>
      <xdr:row>3</xdr:row>
      <xdr:rowOff>123922</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23" name="Ink 22">
              <a:extLst>
                <a:ext uri="{FF2B5EF4-FFF2-40B4-BE49-F238E27FC236}">
                  <a16:creationId xmlns:a16="http://schemas.microsoft.com/office/drawing/2014/main" id="{88B5E4A8-4674-20AC-7DC5-73D113849AD8}"/>
                </a:ext>
              </a:extLst>
            </xdr14:cNvPr>
            <xdr14:cNvContentPartPr/>
          </xdr14:nvContentPartPr>
          <xdr14:nvPr macro=""/>
          <xdr14:xfrm>
            <a:off x="2714400" y="584722"/>
            <a:ext cx="258922" cy="87840"/>
          </xdr14:xfrm>
        </xdr:contentPart>
      </mc:Choice>
      <mc:Fallback>
        <xdr:pic>
          <xdr:nvPicPr>
            <xdr:cNvPr id="23" name="Ink 22">
              <a:extLst>
                <a:ext uri="{FF2B5EF4-FFF2-40B4-BE49-F238E27FC236}">
                  <a16:creationId xmlns:a16="http://schemas.microsoft.com/office/drawing/2014/main" id="{88B5E4A8-4674-20AC-7DC5-73D113849AD8}"/>
                </a:ext>
              </a:extLst>
            </xdr:cNvPr>
            <xdr:cNvPicPr/>
          </xdr:nvPicPr>
          <xdr:blipFill>
            <a:blip xmlns:r="http://schemas.openxmlformats.org/officeDocument/2006/relationships" r:embed="rId14"/>
            <a:stretch>
              <a:fillRect/>
            </a:stretch>
          </xdr:blipFill>
          <xdr:spPr>
            <a:xfrm>
              <a:off x="2710079" y="580179"/>
              <a:ext cx="267565" cy="96927"/>
            </a:xfrm>
            <a:prstGeom prst="rect">
              <a:avLst/>
            </a:prstGeom>
          </xdr:spPr>
        </xdr:pic>
      </mc:Fallback>
    </mc:AlternateContent>
    <xdr:clientData/>
  </xdr:twoCellAnchor>
  <xdr:twoCellAnchor editAs="oneCell">
    <xdr:from>
      <xdr:col>5</xdr:col>
      <xdr:colOff>69540</xdr:colOff>
      <xdr:row>3</xdr:row>
      <xdr:rowOff>22320</xdr:rowOff>
    </xdr:from>
    <xdr:to>
      <xdr:col>5</xdr:col>
      <xdr:colOff>390660</xdr:colOff>
      <xdr:row>3</xdr:row>
      <xdr:rowOff>161640</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28" name="Ink 27">
              <a:extLst>
                <a:ext uri="{FF2B5EF4-FFF2-40B4-BE49-F238E27FC236}">
                  <a16:creationId xmlns:a16="http://schemas.microsoft.com/office/drawing/2014/main" id="{A1B6822E-8E39-281A-DABD-9B30DBD627C7}"/>
                </a:ext>
              </a:extLst>
            </xdr14:cNvPr>
            <xdr14:cNvContentPartPr/>
          </xdr14:nvContentPartPr>
          <xdr14:nvPr macro=""/>
          <xdr14:xfrm>
            <a:off x="3308040" y="570960"/>
            <a:ext cx="321120" cy="139320"/>
          </xdr14:xfrm>
        </xdr:contentPart>
      </mc:Choice>
      <mc:Fallback>
        <xdr:pic>
          <xdr:nvPicPr>
            <xdr:cNvPr id="28" name="Ink 27">
              <a:extLst>
                <a:ext uri="{FF2B5EF4-FFF2-40B4-BE49-F238E27FC236}">
                  <a16:creationId xmlns:a16="http://schemas.microsoft.com/office/drawing/2014/main" id="{A1B6822E-8E39-281A-DABD-9B30DBD627C7}"/>
                </a:ext>
              </a:extLst>
            </xdr:cNvPr>
            <xdr:cNvPicPr/>
          </xdr:nvPicPr>
          <xdr:blipFill>
            <a:blip xmlns:r="http://schemas.openxmlformats.org/officeDocument/2006/relationships" r:embed="rId16"/>
            <a:stretch>
              <a:fillRect/>
            </a:stretch>
          </xdr:blipFill>
          <xdr:spPr>
            <a:xfrm>
              <a:off x="3303360" y="566280"/>
              <a:ext cx="329760" cy="147960"/>
            </a:xfrm>
            <a:prstGeom prst="rect">
              <a:avLst/>
            </a:prstGeom>
          </xdr:spPr>
        </xdr:pic>
      </mc:Fallback>
    </mc:AlternateContent>
    <xdr:clientData/>
  </xdr:twoCellAnchor>
  <xdr:twoCellAnchor editAs="oneCell">
    <xdr:from>
      <xdr:col>4</xdr:col>
      <xdr:colOff>607800</xdr:colOff>
      <xdr:row>3</xdr:row>
      <xdr:rowOff>49762</xdr:rowOff>
    </xdr:from>
    <xdr:to>
      <xdr:col>5</xdr:col>
      <xdr:colOff>324862</xdr:colOff>
      <xdr:row>4</xdr:row>
      <xdr:rowOff>18442</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32" name="Ink 31">
              <a:extLst>
                <a:ext uri="{FF2B5EF4-FFF2-40B4-BE49-F238E27FC236}">
                  <a16:creationId xmlns:a16="http://schemas.microsoft.com/office/drawing/2014/main" id="{EB5AB288-E731-F294-1071-3D82500F8844}"/>
                </a:ext>
              </a:extLst>
            </xdr14:cNvPr>
            <xdr14:cNvContentPartPr/>
          </xdr14:nvContentPartPr>
          <xdr14:nvPr macro=""/>
          <xdr14:xfrm>
            <a:off x="3198600" y="598402"/>
            <a:ext cx="364762" cy="151560"/>
          </xdr14:xfrm>
        </xdr:contentPart>
      </mc:Choice>
      <mc:Fallback>
        <xdr:pic>
          <xdr:nvPicPr>
            <xdr:cNvPr id="32" name="Ink 31">
              <a:extLst>
                <a:ext uri="{FF2B5EF4-FFF2-40B4-BE49-F238E27FC236}">
                  <a16:creationId xmlns:a16="http://schemas.microsoft.com/office/drawing/2014/main" id="{EB5AB288-E731-F294-1071-3D82500F8844}"/>
                </a:ext>
              </a:extLst>
            </xdr:cNvPr>
            <xdr:cNvPicPr/>
          </xdr:nvPicPr>
          <xdr:blipFill>
            <a:blip xmlns:r="http://schemas.openxmlformats.org/officeDocument/2006/relationships" r:embed="rId18"/>
            <a:stretch>
              <a:fillRect/>
            </a:stretch>
          </xdr:blipFill>
          <xdr:spPr>
            <a:xfrm>
              <a:off x="3194275" y="593944"/>
              <a:ext cx="373412" cy="160475"/>
            </a:xfrm>
            <a:prstGeom prst="rect">
              <a:avLst/>
            </a:prstGeom>
          </xdr:spPr>
        </xdr:pic>
      </mc:Fallback>
    </mc:AlternateContent>
    <xdr:clientData/>
  </xdr:twoCellAnchor>
  <xdr:twoCellAnchor editAs="oneCell">
    <xdr:from>
      <xdr:col>0</xdr:col>
      <xdr:colOff>131122</xdr:colOff>
      <xdr:row>3</xdr:row>
      <xdr:rowOff>49320</xdr:rowOff>
    </xdr:from>
    <xdr:to>
      <xdr:col>0</xdr:col>
      <xdr:colOff>505882</xdr:colOff>
      <xdr:row>4</xdr:row>
      <xdr:rowOff>18884</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41" name="Ink 40">
              <a:extLst>
                <a:ext uri="{FF2B5EF4-FFF2-40B4-BE49-F238E27FC236}">
                  <a16:creationId xmlns:a16="http://schemas.microsoft.com/office/drawing/2014/main" id="{A7620B2C-8FA7-109B-B9AC-8DFFA5ED1975}"/>
                </a:ext>
              </a:extLst>
            </xdr14:cNvPr>
            <xdr14:cNvContentPartPr/>
          </xdr14:nvContentPartPr>
          <xdr14:nvPr macro=""/>
          <xdr14:xfrm>
            <a:off x="131122" y="597960"/>
            <a:ext cx="374760" cy="147682"/>
          </xdr14:xfrm>
        </xdr:contentPart>
      </mc:Choice>
      <mc:Fallback>
        <xdr:pic>
          <xdr:nvPicPr>
            <xdr:cNvPr id="41" name="Ink 40">
              <a:extLst>
                <a:ext uri="{FF2B5EF4-FFF2-40B4-BE49-F238E27FC236}">
                  <a16:creationId xmlns:a16="http://schemas.microsoft.com/office/drawing/2014/main" id="{A7620B2C-8FA7-109B-B9AC-8DFFA5ED1975}"/>
                </a:ext>
              </a:extLst>
            </xdr:cNvPr>
            <xdr:cNvPicPr/>
          </xdr:nvPicPr>
          <xdr:blipFill>
            <a:blip xmlns:r="http://schemas.openxmlformats.org/officeDocument/2006/relationships" r:embed="rId20"/>
            <a:stretch>
              <a:fillRect/>
            </a:stretch>
          </xdr:blipFill>
          <xdr:spPr>
            <a:xfrm>
              <a:off x="126806" y="593638"/>
              <a:ext cx="383392" cy="156327"/>
            </a:xfrm>
            <a:prstGeom prst="rect">
              <a:avLst/>
            </a:prstGeom>
          </xdr:spPr>
        </xdr:pic>
      </mc:Fallback>
    </mc:AlternateContent>
    <xdr:clientData/>
  </xdr:twoCellAnchor>
  <xdr:twoCellAnchor editAs="oneCell">
    <xdr:from>
      <xdr:col>1</xdr:col>
      <xdr:colOff>234300</xdr:colOff>
      <xdr:row>7</xdr:row>
      <xdr:rowOff>23040</xdr:rowOff>
    </xdr:from>
    <xdr:to>
      <xdr:col>1</xdr:col>
      <xdr:colOff>715620</xdr:colOff>
      <xdr:row>8</xdr:row>
      <xdr:rowOff>39682</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43" name="Ink 42">
              <a:extLst>
                <a:ext uri="{FF2B5EF4-FFF2-40B4-BE49-F238E27FC236}">
                  <a16:creationId xmlns:a16="http://schemas.microsoft.com/office/drawing/2014/main" id="{01D0BD8F-CD46-6B0D-757F-F7E10223266A}"/>
                </a:ext>
              </a:extLst>
            </xdr14:cNvPr>
            <xdr14:cNvContentPartPr/>
          </xdr14:nvContentPartPr>
          <xdr14:nvPr macro=""/>
          <xdr14:xfrm>
            <a:off x="882000" y="1303200"/>
            <a:ext cx="481320" cy="194760"/>
          </xdr14:xfrm>
        </xdr:contentPart>
      </mc:Choice>
      <mc:Fallback>
        <xdr:pic>
          <xdr:nvPicPr>
            <xdr:cNvPr id="43" name="Ink 42">
              <a:extLst>
                <a:ext uri="{FF2B5EF4-FFF2-40B4-BE49-F238E27FC236}">
                  <a16:creationId xmlns:a16="http://schemas.microsoft.com/office/drawing/2014/main" id="{01D0BD8F-CD46-6B0D-757F-F7E10223266A}"/>
                </a:ext>
              </a:extLst>
            </xdr:cNvPr>
            <xdr:cNvPicPr/>
          </xdr:nvPicPr>
          <xdr:blipFill>
            <a:blip xmlns:r="http://schemas.openxmlformats.org/officeDocument/2006/relationships" r:embed="rId22"/>
            <a:stretch>
              <a:fillRect/>
            </a:stretch>
          </xdr:blipFill>
          <xdr:spPr>
            <a:xfrm>
              <a:off x="877320" y="1298520"/>
              <a:ext cx="489960" cy="203400"/>
            </a:xfrm>
            <a:prstGeom prst="rect">
              <a:avLst/>
            </a:prstGeom>
          </xdr:spPr>
        </xdr:pic>
      </mc:Fallback>
    </mc:AlternateContent>
    <xdr:clientData/>
  </xdr:twoCellAnchor>
  <xdr:twoCellAnchor editAs="oneCell">
    <xdr:from>
      <xdr:col>3</xdr:col>
      <xdr:colOff>522180</xdr:colOff>
      <xdr:row>6</xdr:row>
      <xdr:rowOff>179280</xdr:rowOff>
    </xdr:from>
    <xdr:to>
      <xdr:col>4</xdr:col>
      <xdr:colOff>400522</xdr:colOff>
      <xdr:row>7</xdr:row>
      <xdr:rowOff>169200</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45" name="Ink 44">
              <a:extLst>
                <a:ext uri="{FF2B5EF4-FFF2-40B4-BE49-F238E27FC236}">
                  <a16:creationId xmlns:a16="http://schemas.microsoft.com/office/drawing/2014/main" id="{6E8FCE34-6B02-8244-F94D-9CF719DDD2AE}"/>
                </a:ext>
              </a:extLst>
            </xdr14:cNvPr>
            <xdr14:cNvContentPartPr/>
          </xdr14:nvContentPartPr>
          <xdr14:nvPr macro=""/>
          <xdr14:xfrm>
            <a:off x="2465280" y="1276560"/>
            <a:ext cx="521280" cy="172800"/>
          </xdr14:xfrm>
        </xdr:contentPart>
      </mc:Choice>
      <mc:Fallback>
        <xdr:pic>
          <xdr:nvPicPr>
            <xdr:cNvPr id="45" name="Ink 44">
              <a:extLst>
                <a:ext uri="{FF2B5EF4-FFF2-40B4-BE49-F238E27FC236}">
                  <a16:creationId xmlns:a16="http://schemas.microsoft.com/office/drawing/2014/main" id="{6E8FCE34-6B02-8244-F94D-9CF719DDD2AE}"/>
                </a:ext>
              </a:extLst>
            </xdr:cNvPr>
            <xdr:cNvPicPr/>
          </xdr:nvPicPr>
          <xdr:blipFill>
            <a:blip xmlns:r="http://schemas.openxmlformats.org/officeDocument/2006/relationships" r:embed="rId24"/>
            <a:stretch>
              <a:fillRect/>
            </a:stretch>
          </xdr:blipFill>
          <xdr:spPr>
            <a:xfrm>
              <a:off x="2460600" y="1271880"/>
              <a:ext cx="529920" cy="181440"/>
            </a:xfrm>
            <a:prstGeom prst="rect">
              <a:avLst/>
            </a:prstGeom>
          </xdr:spPr>
        </xdr:pic>
      </mc:Fallback>
    </mc:AlternateContent>
    <xdr:clientData/>
  </xdr:twoCellAnchor>
  <xdr:twoCellAnchor editAs="oneCell">
    <xdr:from>
      <xdr:col>6</xdr:col>
      <xdr:colOff>190080</xdr:colOff>
      <xdr:row>7</xdr:row>
      <xdr:rowOff>6840</xdr:rowOff>
    </xdr:from>
    <xdr:to>
      <xdr:col>7</xdr:col>
      <xdr:colOff>65902</xdr:colOff>
      <xdr:row>7</xdr:row>
      <xdr:rowOff>180082</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47" name="Ink 46">
              <a:extLst>
                <a:ext uri="{FF2B5EF4-FFF2-40B4-BE49-F238E27FC236}">
                  <a16:creationId xmlns:a16="http://schemas.microsoft.com/office/drawing/2014/main" id="{5C28D436-4144-CBA6-BBD5-5A9D93E04F95}"/>
                </a:ext>
              </a:extLst>
            </xdr14:cNvPr>
            <xdr14:cNvContentPartPr/>
          </xdr14:nvContentPartPr>
          <xdr14:nvPr macro=""/>
          <xdr14:xfrm>
            <a:off x="4076280" y="1287000"/>
            <a:ext cx="518760" cy="168480"/>
          </xdr14:xfrm>
        </xdr:contentPart>
      </mc:Choice>
      <mc:Fallback>
        <xdr:pic>
          <xdr:nvPicPr>
            <xdr:cNvPr id="47" name="Ink 46">
              <a:extLst>
                <a:ext uri="{FF2B5EF4-FFF2-40B4-BE49-F238E27FC236}">
                  <a16:creationId xmlns:a16="http://schemas.microsoft.com/office/drawing/2014/main" id="{5C28D436-4144-CBA6-BBD5-5A9D93E04F95}"/>
                </a:ext>
              </a:extLst>
            </xdr:cNvPr>
            <xdr:cNvPicPr/>
          </xdr:nvPicPr>
          <xdr:blipFill>
            <a:blip xmlns:r="http://schemas.openxmlformats.org/officeDocument/2006/relationships" r:embed="rId26"/>
            <a:stretch>
              <a:fillRect/>
            </a:stretch>
          </xdr:blipFill>
          <xdr:spPr>
            <a:xfrm>
              <a:off x="4071600" y="1282320"/>
              <a:ext cx="527400" cy="177120"/>
            </a:xfrm>
            <a:prstGeom prst="rect">
              <a:avLst/>
            </a:prstGeom>
          </xdr:spPr>
        </xdr:pic>
      </mc:Fallback>
    </mc:AlternateContent>
    <xdr:clientData/>
  </xdr:twoCellAnchor>
  <xdr:twoCellAnchor editAs="oneCell">
    <xdr:from>
      <xdr:col>1</xdr:col>
      <xdr:colOff>372622</xdr:colOff>
      <xdr:row>8</xdr:row>
      <xdr:rowOff>115920</xdr:rowOff>
    </xdr:from>
    <xdr:to>
      <xdr:col>1</xdr:col>
      <xdr:colOff>550462</xdr:colOff>
      <xdr:row>9</xdr:row>
      <xdr:rowOff>55964</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51" name="Ink 50">
              <a:extLst>
                <a:ext uri="{FF2B5EF4-FFF2-40B4-BE49-F238E27FC236}">
                  <a16:creationId xmlns:a16="http://schemas.microsoft.com/office/drawing/2014/main" id="{087948AE-D8A9-7DA8-5A1D-74CF28E77FCE}"/>
                </a:ext>
              </a:extLst>
            </xdr14:cNvPr>
            <xdr14:cNvContentPartPr/>
          </xdr14:nvContentPartPr>
          <xdr14:nvPr macro=""/>
          <xdr14:xfrm>
            <a:off x="1020322" y="1578960"/>
            <a:ext cx="173078" cy="118162"/>
          </xdr14:xfrm>
        </xdr:contentPart>
      </mc:Choice>
      <mc:Fallback>
        <xdr:pic>
          <xdr:nvPicPr>
            <xdr:cNvPr id="51" name="Ink 50">
              <a:extLst>
                <a:ext uri="{FF2B5EF4-FFF2-40B4-BE49-F238E27FC236}">
                  <a16:creationId xmlns:a16="http://schemas.microsoft.com/office/drawing/2014/main" id="{087948AE-D8A9-7DA8-5A1D-74CF28E77FCE}"/>
                </a:ext>
              </a:extLst>
            </xdr:cNvPr>
            <xdr:cNvPicPr/>
          </xdr:nvPicPr>
          <xdr:blipFill>
            <a:blip xmlns:r="http://schemas.openxmlformats.org/officeDocument/2006/relationships" r:embed="rId28"/>
            <a:stretch>
              <a:fillRect/>
            </a:stretch>
          </xdr:blipFill>
          <xdr:spPr>
            <a:xfrm>
              <a:off x="1016004" y="1574637"/>
              <a:ext cx="181714" cy="126808"/>
            </a:xfrm>
            <a:prstGeom prst="rect">
              <a:avLst/>
            </a:prstGeom>
          </xdr:spPr>
        </xdr:pic>
      </mc:Fallback>
    </mc:AlternateContent>
    <xdr:clientData/>
  </xdr:twoCellAnchor>
  <xdr:twoCellAnchor editAs="oneCell">
    <xdr:from>
      <xdr:col>4</xdr:col>
      <xdr:colOff>22800</xdr:colOff>
      <xdr:row>8</xdr:row>
      <xdr:rowOff>65160</xdr:rowOff>
    </xdr:from>
    <xdr:to>
      <xdr:col>4</xdr:col>
      <xdr:colOff>208200</xdr:colOff>
      <xdr:row>8</xdr:row>
      <xdr:rowOff>179362</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55" name="Ink 54">
              <a:extLst>
                <a:ext uri="{FF2B5EF4-FFF2-40B4-BE49-F238E27FC236}">
                  <a16:creationId xmlns:a16="http://schemas.microsoft.com/office/drawing/2014/main" id="{32006031-8015-32E2-71AF-71B302F4130E}"/>
                </a:ext>
              </a:extLst>
            </xdr14:cNvPr>
            <xdr14:cNvContentPartPr/>
          </xdr14:nvContentPartPr>
          <xdr14:nvPr macro=""/>
          <xdr14:xfrm>
            <a:off x="2613600" y="1528200"/>
            <a:ext cx="185400" cy="114202"/>
          </xdr14:xfrm>
        </xdr:contentPart>
      </mc:Choice>
      <mc:Fallback>
        <xdr:pic>
          <xdr:nvPicPr>
            <xdr:cNvPr id="55" name="Ink 54">
              <a:extLst>
                <a:ext uri="{FF2B5EF4-FFF2-40B4-BE49-F238E27FC236}">
                  <a16:creationId xmlns:a16="http://schemas.microsoft.com/office/drawing/2014/main" id="{32006031-8015-32E2-71AF-71B302F4130E}"/>
                </a:ext>
              </a:extLst>
            </xdr:cNvPr>
            <xdr:cNvPicPr/>
          </xdr:nvPicPr>
          <xdr:blipFill>
            <a:blip xmlns:r="http://schemas.openxmlformats.org/officeDocument/2006/relationships" r:embed="rId30"/>
            <a:stretch>
              <a:fillRect/>
            </a:stretch>
          </xdr:blipFill>
          <xdr:spPr>
            <a:xfrm>
              <a:off x="2609288" y="1523877"/>
              <a:ext cx="194023" cy="122848"/>
            </a:xfrm>
            <a:prstGeom prst="rect">
              <a:avLst/>
            </a:prstGeom>
          </xdr:spPr>
        </xdr:pic>
      </mc:Fallback>
    </mc:AlternateContent>
    <xdr:clientData/>
  </xdr:twoCellAnchor>
  <xdr:twoCellAnchor editAs="oneCell">
    <xdr:from>
      <xdr:col>6</xdr:col>
      <xdr:colOff>390682</xdr:colOff>
      <xdr:row>8</xdr:row>
      <xdr:rowOff>67402</xdr:rowOff>
    </xdr:from>
    <xdr:to>
      <xdr:col>6</xdr:col>
      <xdr:colOff>582480</xdr:colOff>
      <xdr:row>9</xdr:row>
      <xdr:rowOff>18802</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60" name="Ink 59">
              <a:extLst>
                <a:ext uri="{FF2B5EF4-FFF2-40B4-BE49-F238E27FC236}">
                  <a16:creationId xmlns:a16="http://schemas.microsoft.com/office/drawing/2014/main" id="{8701136F-3A50-8D6E-1CAC-6745DD4EC754}"/>
                </a:ext>
              </a:extLst>
            </xdr14:cNvPr>
            <xdr14:cNvContentPartPr/>
          </xdr14:nvContentPartPr>
          <xdr14:nvPr macro=""/>
          <xdr14:xfrm>
            <a:off x="4276882" y="1530442"/>
            <a:ext cx="191798" cy="134280"/>
          </xdr14:xfrm>
        </xdr:contentPart>
      </mc:Choice>
      <mc:Fallback>
        <xdr:pic>
          <xdr:nvPicPr>
            <xdr:cNvPr id="60" name="Ink 59">
              <a:extLst>
                <a:ext uri="{FF2B5EF4-FFF2-40B4-BE49-F238E27FC236}">
                  <a16:creationId xmlns:a16="http://schemas.microsoft.com/office/drawing/2014/main" id="{8701136F-3A50-8D6E-1CAC-6745DD4EC754}"/>
                </a:ext>
              </a:extLst>
            </xdr:cNvPr>
            <xdr:cNvPicPr/>
          </xdr:nvPicPr>
          <xdr:blipFill>
            <a:blip xmlns:r="http://schemas.openxmlformats.org/officeDocument/2006/relationships" r:embed="rId32"/>
            <a:stretch>
              <a:fillRect/>
            </a:stretch>
          </xdr:blipFill>
          <xdr:spPr>
            <a:xfrm>
              <a:off x="4272572" y="1526122"/>
              <a:ext cx="200418" cy="142920"/>
            </a:xfrm>
            <a:prstGeom prst="rect">
              <a:avLst/>
            </a:prstGeom>
          </xdr:spPr>
        </xdr:pic>
      </mc:Fallback>
    </mc:AlternateContent>
    <xdr:clientData/>
  </xdr:twoCellAnchor>
  <xdr:twoCellAnchor editAs="oneCell">
    <xdr:from>
      <xdr:col>1</xdr:col>
      <xdr:colOff>341302</xdr:colOff>
      <xdr:row>7</xdr:row>
      <xdr:rowOff>78480</xdr:rowOff>
    </xdr:from>
    <xdr:to>
      <xdr:col>1</xdr:col>
      <xdr:colOff>581782</xdr:colOff>
      <xdr:row>7</xdr:row>
      <xdr:rowOff>163244</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64" name="Ink 63">
              <a:extLst>
                <a:ext uri="{FF2B5EF4-FFF2-40B4-BE49-F238E27FC236}">
                  <a16:creationId xmlns:a16="http://schemas.microsoft.com/office/drawing/2014/main" id="{915BAE84-F0C4-2DA2-C597-518935926E00}"/>
                </a:ext>
              </a:extLst>
            </xdr14:cNvPr>
            <xdr14:cNvContentPartPr/>
          </xdr14:nvContentPartPr>
          <xdr14:nvPr macro=""/>
          <xdr14:xfrm>
            <a:off x="989002" y="1358640"/>
            <a:ext cx="240480" cy="80002"/>
          </xdr14:xfrm>
        </xdr:contentPart>
      </mc:Choice>
      <mc:Fallback>
        <xdr:pic>
          <xdr:nvPicPr>
            <xdr:cNvPr id="64" name="Ink 63">
              <a:extLst>
                <a:ext uri="{FF2B5EF4-FFF2-40B4-BE49-F238E27FC236}">
                  <a16:creationId xmlns:a16="http://schemas.microsoft.com/office/drawing/2014/main" id="{915BAE84-F0C4-2DA2-C597-518935926E00}"/>
                </a:ext>
              </a:extLst>
            </xdr:cNvPr>
            <xdr:cNvPicPr/>
          </xdr:nvPicPr>
          <xdr:blipFill>
            <a:blip xmlns:r="http://schemas.openxmlformats.org/officeDocument/2006/relationships" r:embed="rId34"/>
            <a:stretch>
              <a:fillRect/>
            </a:stretch>
          </xdr:blipFill>
          <xdr:spPr>
            <a:xfrm>
              <a:off x="984682" y="1354316"/>
              <a:ext cx="249120" cy="88651"/>
            </a:xfrm>
            <a:prstGeom prst="rect">
              <a:avLst/>
            </a:prstGeom>
          </xdr:spPr>
        </xdr:pic>
      </mc:Fallback>
    </mc:AlternateContent>
    <xdr:clientData/>
  </xdr:twoCellAnchor>
  <xdr:twoCellAnchor editAs="oneCell">
    <xdr:from>
      <xdr:col>1</xdr:col>
      <xdr:colOff>348780</xdr:colOff>
      <xdr:row>8</xdr:row>
      <xdr:rowOff>80640</xdr:rowOff>
    </xdr:from>
    <xdr:to>
      <xdr:col>1</xdr:col>
      <xdr:colOff>617782</xdr:colOff>
      <xdr:row>9</xdr:row>
      <xdr:rowOff>162000</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66" name="Ink 65">
              <a:extLst>
                <a:ext uri="{FF2B5EF4-FFF2-40B4-BE49-F238E27FC236}">
                  <a16:creationId xmlns:a16="http://schemas.microsoft.com/office/drawing/2014/main" id="{4B3196AF-B696-F308-0C2E-6EC265C6BFD9}"/>
                </a:ext>
              </a:extLst>
            </xdr14:cNvPr>
            <xdr14:cNvContentPartPr/>
          </xdr14:nvContentPartPr>
          <xdr14:nvPr macro=""/>
          <xdr14:xfrm>
            <a:off x="996480" y="1543680"/>
            <a:ext cx="264240" cy="264240"/>
          </xdr14:xfrm>
        </xdr:contentPart>
      </mc:Choice>
      <mc:Fallback>
        <xdr:pic>
          <xdr:nvPicPr>
            <xdr:cNvPr id="66" name="Ink 65">
              <a:extLst>
                <a:ext uri="{FF2B5EF4-FFF2-40B4-BE49-F238E27FC236}">
                  <a16:creationId xmlns:a16="http://schemas.microsoft.com/office/drawing/2014/main" id="{4B3196AF-B696-F308-0C2E-6EC265C6BFD9}"/>
                </a:ext>
              </a:extLst>
            </xdr:cNvPr>
            <xdr:cNvPicPr/>
          </xdr:nvPicPr>
          <xdr:blipFill>
            <a:blip xmlns:r="http://schemas.openxmlformats.org/officeDocument/2006/relationships" r:embed="rId36"/>
            <a:stretch>
              <a:fillRect/>
            </a:stretch>
          </xdr:blipFill>
          <xdr:spPr>
            <a:xfrm>
              <a:off x="991800" y="1539000"/>
              <a:ext cx="272880" cy="272880"/>
            </a:xfrm>
            <a:prstGeom prst="rect">
              <a:avLst/>
            </a:prstGeom>
          </xdr:spPr>
        </xdr:pic>
      </mc:Fallback>
    </mc:AlternateContent>
    <xdr:clientData/>
  </xdr:twoCellAnchor>
  <xdr:twoCellAnchor editAs="oneCell">
    <xdr:from>
      <xdr:col>1</xdr:col>
      <xdr:colOff>636420</xdr:colOff>
      <xdr:row>7</xdr:row>
      <xdr:rowOff>86842</xdr:rowOff>
    </xdr:from>
    <xdr:to>
      <xdr:col>1</xdr:col>
      <xdr:colOff>1741506</xdr:colOff>
      <xdr:row>8</xdr:row>
      <xdr:rowOff>150840</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68" name="Ink 67">
              <a:extLst>
                <a:ext uri="{FF2B5EF4-FFF2-40B4-BE49-F238E27FC236}">
                  <a16:creationId xmlns:a16="http://schemas.microsoft.com/office/drawing/2014/main" id="{4DC94319-64AB-F33F-4236-B974D8A0673F}"/>
                </a:ext>
              </a:extLst>
            </xdr14:cNvPr>
            <xdr14:cNvContentPartPr/>
          </xdr14:nvContentPartPr>
          <xdr14:nvPr macro=""/>
          <xdr14:xfrm>
            <a:off x="1284120" y="1367002"/>
            <a:ext cx="1095562" cy="246878"/>
          </xdr14:xfrm>
        </xdr:contentPart>
      </mc:Choice>
      <mc:Fallback>
        <xdr:pic>
          <xdr:nvPicPr>
            <xdr:cNvPr id="68" name="Ink 67">
              <a:extLst>
                <a:ext uri="{FF2B5EF4-FFF2-40B4-BE49-F238E27FC236}">
                  <a16:creationId xmlns:a16="http://schemas.microsoft.com/office/drawing/2014/main" id="{4DC94319-64AB-F33F-4236-B974D8A0673F}"/>
                </a:ext>
              </a:extLst>
            </xdr:cNvPr>
            <xdr:cNvPicPr/>
          </xdr:nvPicPr>
          <xdr:blipFill>
            <a:blip xmlns:r="http://schemas.openxmlformats.org/officeDocument/2006/relationships" r:embed="rId38"/>
            <a:stretch>
              <a:fillRect/>
            </a:stretch>
          </xdr:blipFill>
          <xdr:spPr>
            <a:xfrm>
              <a:off x="1279461" y="1362683"/>
              <a:ext cx="1104163" cy="255515"/>
            </a:xfrm>
            <a:prstGeom prst="rect">
              <a:avLst/>
            </a:prstGeom>
          </xdr:spPr>
        </xdr:pic>
      </mc:Fallback>
    </mc:AlternateContent>
    <xdr:clientData/>
  </xdr:twoCellAnchor>
  <xdr:twoCellAnchor editAs="oneCell">
    <xdr:from>
      <xdr:col>3</xdr:col>
      <xdr:colOff>366660</xdr:colOff>
      <xdr:row>7</xdr:row>
      <xdr:rowOff>64080</xdr:rowOff>
    </xdr:from>
    <xdr:to>
      <xdr:col>3</xdr:col>
      <xdr:colOff>446302</xdr:colOff>
      <xdr:row>7</xdr:row>
      <xdr:rowOff>143722</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69" name="Ink 68">
              <a:extLst>
                <a:ext uri="{FF2B5EF4-FFF2-40B4-BE49-F238E27FC236}">
                  <a16:creationId xmlns:a16="http://schemas.microsoft.com/office/drawing/2014/main" id="{1BB35403-03A7-332E-2995-E1E198F22CDF}"/>
                </a:ext>
              </a:extLst>
            </xdr14:cNvPr>
            <xdr14:cNvContentPartPr/>
          </xdr14:nvContentPartPr>
          <xdr14:nvPr macro=""/>
          <xdr14:xfrm>
            <a:off x="2309760" y="1344240"/>
            <a:ext cx="74880" cy="74880"/>
          </xdr14:xfrm>
        </xdr:contentPart>
      </mc:Choice>
      <mc:Fallback>
        <xdr:pic>
          <xdr:nvPicPr>
            <xdr:cNvPr id="69" name="Ink 68">
              <a:extLst>
                <a:ext uri="{FF2B5EF4-FFF2-40B4-BE49-F238E27FC236}">
                  <a16:creationId xmlns:a16="http://schemas.microsoft.com/office/drawing/2014/main" id="{1BB35403-03A7-332E-2995-E1E198F22CDF}"/>
                </a:ext>
              </a:extLst>
            </xdr:cNvPr>
            <xdr:cNvPicPr/>
          </xdr:nvPicPr>
          <xdr:blipFill>
            <a:blip xmlns:r="http://schemas.openxmlformats.org/officeDocument/2006/relationships" r:embed="rId40"/>
            <a:stretch>
              <a:fillRect/>
            </a:stretch>
          </xdr:blipFill>
          <xdr:spPr>
            <a:xfrm>
              <a:off x="2305440" y="1339920"/>
              <a:ext cx="83520" cy="83520"/>
            </a:xfrm>
            <a:prstGeom prst="rect">
              <a:avLst/>
            </a:prstGeom>
          </xdr:spPr>
        </xdr:pic>
      </mc:Fallback>
    </mc:AlternateContent>
    <xdr:clientData/>
  </xdr:twoCellAnchor>
  <xdr:twoCellAnchor editAs="oneCell">
    <xdr:from>
      <xdr:col>4</xdr:col>
      <xdr:colOff>75802</xdr:colOff>
      <xdr:row>7</xdr:row>
      <xdr:rowOff>47602</xdr:rowOff>
    </xdr:from>
    <xdr:to>
      <xdr:col>4</xdr:col>
      <xdr:colOff>220522</xdr:colOff>
      <xdr:row>7</xdr:row>
      <xdr:rowOff>141284</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72" name="Ink 71">
              <a:extLst>
                <a:ext uri="{FF2B5EF4-FFF2-40B4-BE49-F238E27FC236}">
                  <a16:creationId xmlns:a16="http://schemas.microsoft.com/office/drawing/2014/main" id="{2368E8F4-B188-D398-715E-1A29D243648D}"/>
                </a:ext>
              </a:extLst>
            </xdr14:cNvPr>
            <xdr14:cNvContentPartPr/>
          </xdr14:nvContentPartPr>
          <xdr14:nvPr macro=""/>
          <xdr14:xfrm>
            <a:off x="2666602" y="1327762"/>
            <a:ext cx="144720" cy="88920"/>
          </xdr14:xfrm>
        </xdr:contentPart>
      </mc:Choice>
      <mc:Fallback>
        <xdr:pic>
          <xdr:nvPicPr>
            <xdr:cNvPr id="72" name="Ink 71">
              <a:extLst>
                <a:ext uri="{FF2B5EF4-FFF2-40B4-BE49-F238E27FC236}">
                  <a16:creationId xmlns:a16="http://schemas.microsoft.com/office/drawing/2014/main" id="{2368E8F4-B188-D398-715E-1A29D243648D}"/>
                </a:ext>
              </a:extLst>
            </xdr:cNvPr>
            <xdr:cNvPicPr/>
          </xdr:nvPicPr>
          <xdr:blipFill>
            <a:blip xmlns:r="http://schemas.openxmlformats.org/officeDocument/2006/relationships" r:embed="rId42"/>
            <a:stretch>
              <a:fillRect/>
            </a:stretch>
          </xdr:blipFill>
          <xdr:spPr>
            <a:xfrm>
              <a:off x="2662282" y="1323442"/>
              <a:ext cx="153360" cy="97560"/>
            </a:xfrm>
            <a:prstGeom prst="rect">
              <a:avLst/>
            </a:prstGeom>
          </xdr:spPr>
        </xdr:pic>
      </mc:Fallback>
    </mc:AlternateContent>
    <xdr:clientData/>
  </xdr:twoCellAnchor>
  <xdr:twoCellAnchor editAs="oneCell">
    <xdr:from>
      <xdr:col>4</xdr:col>
      <xdr:colOff>477480</xdr:colOff>
      <xdr:row>7</xdr:row>
      <xdr:rowOff>88920</xdr:rowOff>
    </xdr:from>
    <xdr:to>
      <xdr:col>6</xdr:col>
      <xdr:colOff>152640</xdr:colOff>
      <xdr:row>7</xdr:row>
      <xdr:rowOff>122482</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89" name="Ink 88">
              <a:extLst>
                <a:ext uri="{FF2B5EF4-FFF2-40B4-BE49-F238E27FC236}">
                  <a16:creationId xmlns:a16="http://schemas.microsoft.com/office/drawing/2014/main" id="{D68A2902-9D51-CC6B-5B1B-E77FC4DD572F}"/>
                </a:ext>
              </a:extLst>
            </xdr14:cNvPr>
            <xdr14:cNvContentPartPr/>
          </xdr14:nvContentPartPr>
          <xdr14:nvPr macro=""/>
          <xdr14:xfrm>
            <a:off x="3068280" y="1369080"/>
            <a:ext cx="970560" cy="28800"/>
          </xdr14:xfrm>
        </xdr:contentPart>
      </mc:Choice>
      <mc:Fallback>
        <xdr:pic>
          <xdr:nvPicPr>
            <xdr:cNvPr id="89" name="Ink 88">
              <a:extLst>
                <a:ext uri="{FF2B5EF4-FFF2-40B4-BE49-F238E27FC236}">
                  <a16:creationId xmlns:a16="http://schemas.microsoft.com/office/drawing/2014/main" id="{D68A2902-9D51-CC6B-5B1B-E77FC4DD572F}"/>
                </a:ext>
              </a:extLst>
            </xdr:cNvPr>
            <xdr:cNvPicPr/>
          </xdr:nvPicPr>
          <xdr:blipFill>
            <a:blip xmlns:r="http://schemas.openxmlformats.org/officeDocument/2006/relationships" r:embed="rId44"/>
            <a:stretch>
              <a:fillRect/>
            </a:stretch>
          </xdr:blipFill>
          <xdr:spPr>
            <a:xfrm>
              <a:off x="3063600" y="1364400"/>
              <a:ext cx="979200" cy="37440"/>
            </a:xfrm>
            <a:prstGeom prst="rect">
              <a:avLst/>
            </a:prstGeom>
          </xdr:spPr>
        </xdr:pic>
      </mc:Fallback>
    </mc:AlternateContent>
    <xdr:clientData/>
  </xdr:twoCellAnchor>
  <xdr:twoCellAnchor editAs="oneCell">
    <xdr:from>
      <xdr:col>6</xdr:col>
      <xdr:colOff>93322</xdr:colOff>
      <xdr:row>7</xdr:row>
      <xdr:rowOff>47602</xdr:rowOff>
    </xdr:from>
    <xdr:to>
      <xdr:col>7</xdr:col>
      <xdr:colOff>824</xdr:colOff>
      <xdr:row>7</xdr:row>
      <xdr:rowOff>182242</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91" name="Ink 90">
              <a:extLst>
                <a:ext uri="{FF2B5EF4-FFF2-40B4-BE49-F238E27FC236}">
                  <a16:creationId xmlns:a16="http://schemas.microsoft.com/office/drawing/2014/main" id="{CFB7294B-D61D-4ABE-529B-C88DF00AABD0}"/>
                </a:ext>
              </a:extLst>
            </xdr14:cNvPr>
            <xdr14:cNvContentPartPr/>
          </xdr14:nvContentPartPr>
          <xdr14:nvPr macro=""/>
          <xdr14:xfrm>
            <a:off x="3979522" y="1327762"/>
            <a:ext cx="555202" cy="134640"/>
          </xdr14:xfrm>
        </xdr:contentPart>
      </mc:Choice>
      <mc:Fallback>
        <xdr:pic>
          <xdr:nvPicPr>
            <xdr:cNvPr id="91" name="Ink 90">
              <a:extLst>
                <a:ext uri="{FF2B5EF4-FFF2-40B4-BE49-F238E27FC236}">
                  <a16:creationId xmlns:a16="http://schemas.microsoft.com/office/drawing/2014/main" id="{CFB7294B-D61D-4ABE-529B-C88DF00AABD0}"/>
                </a:ext>
              </a:extLst>
            </xdr:cNvPr>
            <xdr:cNvPicPr/>
          </xdr:nvPicPr>
          <xdr:blipFill>
            <a:blip xmlns:r="http://schemas.openxmlformats.org/officeDocument/2006/relationships" r:embed="rId46"/>
            <a:stretch>
              <a:fillRect/>
            </a:stretch>
          </xdr:blipFill>
          <xdr:spPr>
            <a:xfrm>
              <a:off x="3975165" y="1323286"/>
              <a:ext cx="563917" cy="143591"/>
            </a:xfrm>
            <a:prstGeom prst="rect">
              <a:avLst/>
            </a:prstGeom>
          </xdr:spPr>
        </xdr:pic>
      </mc:Fallback>
    </mc:AlternateContent>
    <xdr:clientData/>
  </xdr:twoCellAnchor>
  <xdr:twoCellAnchor editAs="oneCell">
    <xdr:from>
      <xdr:col>7</xdr:col>
      <xdr:colOff>300990</xdr:colOff>
      <xdr:row>10</xdr:row>
      <xdr:rowOff>45720</xdr:rowOff>
    </xdr:from>
    <xdr:to>
      <xdr:col>9</xdr:col>
      <xdr:colOff>486933</xdr:colOff>
      <xdr:row>12</xdr:row>
      <xdr:rowOff>141986</xdr:rowOff>
    </xdr:to>
    <xdr:pic>
      <xdr:nvPicPr>
        <xdr:cNvPr id="92" name="Picture 91">
          <a:extLst>
            <a:ext uri="{FF2B5EF4-FFF2-40B4-BE49-F238E27FC236}">
              <a16:creationId xmlns:a16="http://schemas.microsoft.com/office/drawing/2014/main" id="{D5FBEB4D-207E-77AD-ADC1-915851D0456A}"/>
            </a:ext>
          </a:extLst>
        </xdr:cNvPr>
        <xdr:cNvPicPr>
          <a:picLocks noChangeAspect="1"/>
        </xdr:cNvPicPr>
      </xdr:nvPicPr>
      <xdr:blipFill>
        <a:blip xmlns:r="http://schemas.openxmlformats.org/officeDocument/2006/relationships" r:embed="rId47"/>
        <a:stretch>
          <a:fillRect/>
        </a:stretch>
      </xdr:blipFill>
      <xdr:spPr>
        <a:xfrm>
          <a:off x="4834890" y="1874520"/>
          <a:ext cx="1476581" cy="462026"/>
        </a:xfrm>
        <a:prstGeom prst="rect">
          <a:avLst/>
        </a:prstGeom>
      </xdr:spPr>
    </xdr:pic>
    <xdr:clientData/>
  </xdr:twoCellAnchor>
  <xdr:twoCellAnchor editAs="oneCell">
    <xdr:from>
      <xdr:col>7</xdr:col>
      <xdr:colOff>308610</xdr:colOff>
      <xdr:row>12</xdr:row>
      <xdr:rowOff>137160</xdr:rowOff>
    </xdr:from>
    <xdr:to>
      <xdr:col>9</xdr:col>
      <xdr:colOff>618395</xdr:colOff>
      <xdr:row>15</xdr:row>
      <xdr:rowOff>93413</xdr:rowOff>
    </xdr:to>
    <xdr:pic>
      <xdr:nvPicPr>
        <xdr:cNvPr id="93" name="Picture 92">
          <a:extLst>
            <a:ext uri="{FF2B5EF4-FFF2-40B4-BE49-F238E27FC236}">
              <a16:creationId xmlns:a16="http://schemas.microsoft.com/office/drawing/2014/main" id="{F20C905C-B7BB-E9A4-20EC-5CFD119375CC}"/>
            </a:ext>
          </a:extLst>
        </xdr:cNvPr>
        <xdr:cNvPicPr>
          <a:picLocks noChangeAspect="1"/>
        </xdr:cNvPicPr>
      </xdr:nvPicPr>
      <xdr:blipFill>
        <a:blip xmlns:r="http://schemas.openxmlformats.org/officeDocument/2006/relationships" r:embed="rId48"/>
        <a:stretch>
          <a:fillRect/>
        </a:stretch>
      </xdr:blipFill>
      <xdr:spPr>
        <a:xfrm>
          <a:off x="4842510" y="2331720"/>
          <a:ext cx="1600423" cy="50013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106389</xdr:colOff>
      <xdr:row>1</xdr:row>
      <xdr:rowOff>20126</xdr:rowOff>
    </xdr:from>
    <xdr:to>
      <xdr:col>1</xdr:col>
      <xdr:colOff>219511</xdr:colOff>
      <xdr:row>2</xdr:row>
      <xdr:rowOff>17654</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4" name="Ink 3">
              <a:extLst>
                <a:ext uri="{FF2B5EF4-FFF2-40B4-BE49-F238E27FC236}">
                  <a16:creationId xmlns:a16="http://schemas.microsoft.com/office/drawing/2014/main" id="{CE818C4A-CAA6-4C83-CD6F-33DD6C0898EB}"/>
                </a:ext>
              </a:extLst>
            </xdr14:cNvPr>
            <xdr14:cNvContentPartPr/>
          </xdr14:nvContentPartPr>
          <xdr14:nvPr macro=""/>
          <xdr14:xfrm>
            <a:off x="755280" y="198720"/>
            <a:ext cx="113122" cy="176122"/>
          </xdr14:xfrm>
        </xdr:contentPart>
      </mc:Choice>
      <mc:Fallback>
        <xdr:pic>
          <xdr:nvPicPr>
            <xdr:cNvPr id="4" name="Ink 3">
              <a:extLst>
                <a:ext uri="{FF2B5EF4-FFF2-40B4-BE49-F238E27FC236}">
                  <a16:creationId xmlns:a16="http://schemas.microsoft.com/office/drawing/2014/main" id="{CE818C4A-CAA6-4C83-CD6F-33DD6C0898EB}"/>
                </a:ext>
              </a:extLst>
            </xdr:cNvPr>
            <xdr:cNvPicPr/>
          </xdr:nvPicPr>
          <xdr:blipFill>
            <a:blip xmlns:r="http://schemas.openxmlformats.org/officeDocument/2006/relationships" r:embed="rId2"/>
            <a:stretch>
              <a:fillRect/>
            </a:stretch>
          </xdr:blipFill>
          <xdr:spPr>
            <a:xfrm>
              <a:off x="750957" y="194280"/>
              <a:ext cx="121768" cy="185002"/>
            </a:xfrm>
            <a:prstGeom prst="rect">
              <a:avLst/>
            </a:prstGeom>
          </xdr:spPr>
        </xdr:pic>
      </mc:Fallback>
    </mc:AlternateContent>
    <xdr:clientData/>
  </xdr:twoCellAnchor>
  <xdr:twoCellAnchor editAs="oneCell">
    <xdr:from>
      <xdr:col>4</xdr:col>
      <xdr:colOff>540397</xdr:colOff>
      <xdr:row>1</xdr:row>
      <xdr:rowOff>28766</xdr:rowOff>
    </xdr:from>
    <xdr:to>
      <xdr:col>5</xdr:col>
      <xdr:colOff>84453</xdr:colOff>
      <xdr:row>1</xdr:row>
      <xdr:rowOff>173486</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5" name="Ink 4">
              <a:extLst>
                <a:ext uri="{FF2B5EF4-FFF2-40B4-BE49-F238E27FC236}">
                  <a16:creationId xmlns:a16="http://schemas.microsoft.com/office/drawing/2014/main" id="{5F38292F-60C4-B0CB-4D05-BE2CEB7A7988}"/>
                </a:ext>
              </a:extLst>
            </xdr14:cNvPr>
            <xdr14:cNvContentPartPr/>
          </xdr14:nvContentPartPr>
          <xdr14:nvPr macro=""/>
          <xdr14:xfrm>
            <a:off x="3135960" y="207360"/>
            <a:ext cx="84600" cy="144720"/>
          </xdr14:xfrm>
        </xdr:contentPart>
      </mc:Choice>
      <mc:Fallback>
        <xdr:pic>
          <xdr:nvPicPr>
            <xdr:cNvPr id="5" name="Ink 4">
              <a:extLst>
                <a:ext uri="{FF2B5EF4-FFF2-40B4-BE49-F238E27FC236}">
                  <a16:creationId xmlns:a16="http://schemas.microsoft.com/office/drawing/2014/main" id="{5F38292F-60C4-B0CB-4D05-BE2CEB7A7988}"/>
                </a:ext>
              </a:extLst>
            </xdr:cNvPr>
            <xdr:cNvPicPr/>
          </xdr:nvPicPr>
          <xdr:blipFill>
            <a:blip xmlns:r="http://schemas.openxmlformats.org/officeDocument/2006/relationships" r:embed="rId4"/>
            <a:stretch>
              <a:fillRect/>
            </a:stretch>
          </xdr:blipFill>
          <xdr:spPr>
            <a:xfrm>
              <a:off x="3131640" y="203040"/>
              <a:ext cx="93240" cy="153360"/>
            </a:xfrm>
            <a:prstGeom prst="rect">
              <a:avLst/>
            </a:prstGeom>
          </xdr:spPr>
        </xdr:pic>
      </mc:Fallback>
    </mc:AlternateContent>
    <xdr:clientData/>
  </xdr:twoCellAnchor>
  <xdr:twoCellAnchor editAs="oneCell">
    <xdr:from>
      <xdr:col>1</xdr:col>
      <xdr:colOff>379351</xdr:colOff>
      <xdr:row>1</xdr:row>
      <xdr:rowOff>152966</xdr:rowOff>
    </xdr:from>
    <xdr:to>
      <xdr:col>3</xdr:col>
      <xdr:colOff>38976</xdr:colOff>
      <xdr:row>1</xdr:row>
      <xdr:rowOff>153686</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7" name="Ink 6">
              <a:extLst>
                <a:ext uri="{FF2B5EF4-FFF2-40B4-BE49-F238E27FC236}">
                  <a16:creationId xmlns:a16="http://schemas.microsoft.com/office/drawing/2014/main" id="{57958816-F8E9-DE14-33DE-9373C34793E0}"/>
                </a:ext>
              </a:extLst>
            </xdr14:cNvPr>
            <xdr14:cNvContentPartPr/>
          </xdr14:nvContentPartPr>
          <xdr14:nvPr macro=""/>
          <xdr14:xfrm>
            <a:off x="1028242" y="331560"/>
            <a:ext cx="506160" cy="720"/>
          </xdr14:xfrm>
        </xdr:contentPart>
      </mc:Choice>
      <mc:Fallback>
        <xdr:pic>
          <xdr:nvPicPr>
            <xdr:cNvPr id="7" name="Ink 6">
              <a:extLst>
                <a:ext uri="{FF2B5EF4-FFF2-40B4-BE49-F238E27FC236}">
                  <a16:creationId xmlns:a16="http://schemas.microsoft.com/office/drawing/2014/main" id="{57958816-F8E9-DE14-33DE-9373C34793E0}"/>
                </a:ext>
              </a:extLst>
            </xdr:cNvPr>
            <xdr:cNvPicPr/>
          </xdr:nvPicPr>
          <xdr:blipFill>
            <a:blip xmlns:r="http://schemas.openxmlformats.org/officeDocument/2006/relationships" r:embed="rId6"/>
            <a:stretch>
              <a:fillRect/>
            </a:stretch>
          </xdr:blipFill>
          <xdr:spPr>
            <a:xfrm>
              <a:off x="1023562" y="322200"/>
              <a:ext cx="514800" cy="18000"/>
            </a:xfrm>
            <a:prstGeom prst="rect">
              <a:avLst/>
            </a:prstGeom>
          </xdr:spPr>
        </xdr:pic>
      </mc:Fallback>
    </mc:AlternateContent>
    <xdr:clientData/>
  </xdr:twoCellAnchor>
  <xdr:twoCellAnchor editAs="oneCell">
    <xdr:from>
      <xdr:col>3</xdr:col>
      <xdr:colOff>41968</xdr:colOff>
      <xdr:row>1</xdr:row>
      <xdr:rowOff>28766</xdr:rowOff>
    </xdr:from>
    <xdr:to>
      <xdr:col>5</xdr:col>
      <xdr:colOff>201440</xdr:colOff>
      <xdr:row>1</xdr:row>
      <xdr:rowOff>36048</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12" name="Ink 11">
              <a:extLst>
                <a:ext uri="{FF2B5EF4-FFF2-40B4-BE49-F238E27FC236}">
                  <a16:creationId xmlns:a16="http://schemas.microsoft.com/office/drawing/2014/main" id="{3F8A583F-8713-DA07-4355-2F5B0C96E98C}"/>
                </a:ext>
              </a:extLst>
            </xdr14:cNvPr>
            <xdr14:cNvContentPartPr/>
          </xdr14:nvContentPartPr>
          <xdr14:nvPr macro=""/>
          <xdr14:xfrm>
            <a:off x="1988640" y="207360"/>
            <a:ext cx="554760" cy="2520"/>
          </xdr14:xfrm>
        </xdr:contentPart>
      </mc:Choice>
      <mc:Fallback>
        <xdr:pic>
          <xdr:nvPicPr>
            <xdr:cNvPr id="12" name="Ink 11">
              <a:extLst>
                <a:ext uri="{FF2B5EF4-FFF2-40B4-BE49-F238E27FC236}">
                  <a16:creationId xmlns:a16="http://schemas.microsoft.com/office/drawing/2014/main" id="{3F8A583F-8713-DA07-4355-2F5B0C96E98C}"/>
                </a:ext>
              </a:extLst>
            </xdr:cNvPr>
            <xdr:cNvPicPr/>
          </xdr:nvPicPr>
          <xdr:blipFill>
            <a:blip xmlns:r="http://schemas.openxmlformats.org/officeDocument/2006/relationships" r:embed="rId8"/>
            <a:stretch>
              <a:fillRect/>
            </a:stretch>
          </xdr:blipFill>
          <xdr:spPr>
            <a:xfrm>
              <a:off x="1984002" y="205800"/>
              <a:ext cx="563322" cy="5400"/>
            </a:xfrm>
            <a:prstGeom prst="rect">
              <a:avLst/>
            </a:prstGeom>
          </xdr:spPr>
        </xdr:pic>
      </mc:Fallback>
    </mc:AlternateContent>
    <xdr:clientData/>
  </xdr:twoCellAnchor>
  <xdr:twoCellAnchor editAs="oneCell">
    <xdr:from>
      <xdr:col>3</xdr:col>
      <xdr:colOff>639650</xdr:colOff>
      <xdr:row>1</xdr:row>
      <xdr:rowOff>40008</xdr:rowOff>
    </xdr:from>
    <xdr:to>
      <xdr:col>6</xdr:col>
      <xdr:colOff>152004</xdr:colOff>
      <xdr:row>2</xdr:row>
      <xdr:rowOff>97132</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15" name="Ink 14">
              <a:extLst>
                <a:ext uri="{FF2B5EF4-FFF2-40B4-BE49-F238E27FC236}">
                  <a16:creationId xmlns:a16="http://schemas.microsoft.com/office/drawing/2014/main" id="{96283079-8048-40FE-0229-508BF2A50A1B}"/>
                </a:ext>
              </a:extLst>
            </xdr14:cNvPr>
            <xdr14:cNvContentPartPr/>
          </xdr14:nvContentPartPr>
          <xdr14:nvPr macro=""/>
          <xdr14:xfrm>
            <a:off x="2586322" y="218602"/>
            <a:ext cx="552960" cy="235718"/>
          </xdr14:xfrm>
        </xdr:contentPart>
      </mc:Choice>
      <mc:Fallback>
        <xdr:pic>
          <xdr:nvPicPr>
            <xdr:cNvPr id="15" name="Ink 14">
              <a:extLst>
                <a:ext uri="{FF2B5EF4-FFF2-40B4-BE49-F238E27FC236}">
                  <a16:creationId xmlns:a16="http://schemas.microsoft.com/office/drawing/2014/main" id="{96283079-8048-40FE-0229-508BF2A50A1B}"/>
                </a:ext>
              </a:extLst>
            </xdr:cNvPr>
            <xdr:cNvPicPr/>
          </xdr:nvPicPr>
          <xdr:blipFill>
            <a:blip xmlns:r="http://schemas.openxmlformats.org/officeDocument/2006/relationships" r:embed="rId10"/>
            <a:stretch>
              <a:fillRect/>
            </a:stretch>
          </xdr:blipFill>
          <xdr:spPr>
            <a:xfrm>
              <a:off x="2582041" y="214284"/>
              <a:ext cx="561522" cy="244355"/>
            </a:xfrm>
            <a:prstGeom prst="rect">
              <a:avLst/>
            </a:prstGeom>
          </xdr:spPr>
        </xdr:pic>
      </mc:Fallback>
    </mc:AlternateContent>
    <xdr:clientData/>
  </xdr:twoCellAnchor>
  <xdr:twoCellAnchor editAs="oneCell">
    <xdr:from>
      <xdr:col>2</xdr:col>
      <xdr:colOff>266059</xdr:colOff>
      <xdr:row>1</xdr:row>
      <xdr:rowOff>68366</xdr:rowOff>
    </xdr:from>
    <xdr:to>
      <xdr:col>5</xdr:col>
      <xdr:colOff>17849</xdr:colOff>
      <xdr:row>3</xdr:row>
      <xdr:rowOff>116179</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16" name="Ink 15">
              <a:extLst>
                <a:ext uri="{FF2B5EF4-FFF2-40B4-BE49-F238E27FC236}">
                  <a16:creationId xmlns:a16="http://schemas.microsoft.com/office/drawing/2014/main" id="{431C8075-9521-87C5-7118-BC3E2CA55844}"/>
                </a:ext>
              </a:extLst>
            </xdr14:cNvPr>
            <xdr14:cNvContentPartPr/>
          </xdr14:nvContentPartPr>
          <xdr14:nvPr macro=""/>
          <xdr14:xfrm>
            <a:off x="1563840" y="246960"/>
            <a:ext cx="420922" cy="405000"/>
          </xdr14:xfrm>
        </xdr:contentPart>
      </mc:Choice>
      <mc:Fallback>
        <xdr:pic>
          <xdr:nvPicPr>
            <xdr:cNvPr id="16" name="Ink 15">
              <a:extLst>
                <a:ext uri="{FF2B5EF4-FFF2-40B4-BE49-F238E27FC236}">
                  <a16:creationId xmlns:a16="http://schemas.microsoft.com/office/drawing/2014/main" id="{431C8075-9521-87C5-7118-BC3E2CA55844}"/>
                </a:ext>
              </a:extLst>
            </xdr:cNvPr>
            <xdr:cNvPicPr/>
          </xdr:nvPicPr>
          <xdr:blipFill>
            <a:blip xmlns:r="http://schemas.openxmlformats.org/officeDocument/2006/relationships" r:embed="rId12"/>
            <a:stretch>
              <a:fillRect/>
            </a:stretch>
          </xdr:blipFill>
          <xdr:spPr>
            <a:xfrm>
              <a:off x="1559570" y="242640"/>
              <a:ext cx="429461" cy="413640"/>
            </a:xfrm>
            <a:prstGeom prst="rect">
              <a:avLst/>
            </a:prstGeom>
          </xdr:spPr>
        </xdr:pic>
      </mc:Fallback>
    </mc:AlternateContent>
    <xdr:clientData/>
  </xdr:twoCellAnchor>
  <xdr:twoCellAnchor editAs="oneCell">
    <xdr:from>
      <xdr:col>1</xdr:col>
      <xdr:colOff>125911</xdr:colOff>
      <xdr:row>6</xdr:row>
      <xdr:rowOff>7799</xdr:rowOff>
    </xdr:from>
    <xdr:to>
      <xdr:col>1</xdr:col>
      <xdr:colOff>256951</xdr:colOff>
      <xdr:row>7</xdr:row>
      <xdr:rowOff>40444</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19" name="Ink 18">
              <a:extLst>
                <a:ext uri="{FF2B5EF4-FFF2-40B4-BE49-F238E27FC236}">
                  <a16:creationId xmlns:a16="http://schemas.microsoft.com/office/drawing/2014/main" id="{7CA0765F-29DB-D260-A634-31F9C9688219}"/>
                </a:ext>
              </a:extLst>
            </xdr14:cNvPr>
            <xdr14:cNvContentPartPr/>
          </xdr14:nvContentPartPr>
          <xdr14:nvPr macro=""/>
          <xdr14:xfrm>
            <a:off x="774802" y="1079362"/>
            <a:ext cx="131040" cy="211238"/>
          </xdr14:xfrm>
        </xdr:contentPart>
      </mc:Choice>
      <mc:Fallback>
        <xdr:pic>
          <xdr:nvPicPr>
            <xdr:cNvPr id="19" name="Ink 18">
              <a:extLst>
                <a:ext uri="{FF2B5EF4-FFF2-40B4-BE49-F238E27FC236}">
                  <a16:creationId xmlns:a16="http://schemas.microsoft.com/office/drawing/2014/main" id="{7CA0765F-29DB-D260-A634-31F9C9688219}"/>
                </a:ext>
              </a:extLst>
            </xdr:cNvPr>
            <xdr:cNvPicPr/>
          </xdr:nvPicPr>
          <xdr:blipFill>
            <a:blip xmlns:r="http://schemas.openxmlformats.org/officeDocument/2006/relationships" r:embed="rId14"/>
            <a:stretch>
              <a:fillRect/>
            </a:stretch>
          </xdr:blipFill>
          <xdr:spPr>
            <a:xfrm>
              <a:off x="770482" y="1075137"/>
              <a:ext cx="139680" cy="219688"/>
            </a:xfrm>
            <a:prstGeom prst="rect">
              <a:avLst/>
            </a:prstGeom>
          </xdr:spPr>
        </xdr:pic>
      </mc:Fallback>
    </mc:AlternateContent>
    <xdr:clientData/>
  </xdr:twoCellAnchor>
  <xdr:twoCellAnchor editAs="oneCell">
    <xdr:from>
      <xdr:col>5</xdr:col>
      <xdr:colOff>152589</xdr:colOff>
      <xdr:row>6</xdr:row>
      <xdr:rowOff>36959</xdr:rowOff>
    </xdr:from>
    <xdr:to>
      <xdr:col>6</xdr:col>
      <xdr:colOff>113983</xdr:colOff>
      <xdr:row>7</xdr:row>
      <xdr:rowOff>26208</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22" name="Ink 21">
              <a:extLst>
                <a:ext uri="{FF2B5EF4-FFF2-40B4-BE49-F238E27FC236}">
                  <a16:creationId xmlns:a16="http://schemas.microsoft.com/office/drawing/2014/main" id="{9B28141A-F337-E866-3D44-B736487CCE8C}"/>
                </a:ext>
              </a:extLst>
            </xdr14:cNvPr>
            <xdr14:cNvContentPartPr/>
          </xdr14:nvContentPartPr>
          <xdr14:nvPr macro=""/>
          <xdr14:xfrm>
            <a:off x="3397042" y="1108522"/>
            <a:ext cx="163800" cy="163080"/>
          </xdr14:xfrm>
        </xdr:contentPart>
      </mc:Choice>
      <mc:Fallback>
        <xdr:pic>
          <xdr:nvPicPr>
            <xdr:cNvPr id="22" name="Ink 21">
              <a:extLst>
                <a:ext uri="{FF2B5EF4-FFF2-40B4-BE49-F238E27FC236}">
                  <a16:creationId xmlns:a16="http://schemas.microsoft.com/office/drawing/2014/main" id="{9B28141A-F337-E866-3D44-B736487CCE8C}"/>
                </a:ext>
              </a:extLst>
            </xdr:cNvPr>
            <xdr:cNvPicPr/>
          </xdr:nvPicPr>
          <xdr:blipFill>
            <a:blip xmlns:r="http://schemas.openxmlformats.org/officeDocument/2006/relationships" r:embed="rId16"/>
            <a:stretch>
              <a:fillRect/>
            </a:stretch>
          </xdr:blipFill>
          <xdr:spPr>
            <a:xfrm>
              <a:off x="3392722" y="1104202"/>
              <a:ext cx="172440" cy="171720"/>
            </a:xfrm>
            <a:prstGeom prst="rect">
              <a:avLst/>
            </a:prstGeom>
          </xdr:spPr>
        </xdr:pic>
      </mc:Fallback>
    </mc:AlternateContent>
    <xdr:clientData/>
  </xdr:twoCellAnchor>
  <xdr:twoCellAnchor editAs="oneCell">
    <xdr:from>
      <xdr:col>1</xdr:col>
      <xdr:colOff>356949</xdr:colOff>
      <xdr:row>4</xdr:row>
      <xdr:rowOff>149625</xdr:rowOff>
    </xdr:from>
    <xdr:to>
      <xdr:col>12</xdr:col>
      <xdr:colOff>1038</xdr:colOff>
      <xdr:row>6</xdr:row>
      <xdr:rowOff>97357</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23" name="Ink 22">
              <a:extLst>
                <a:ext uri="{FF2B5EF4-FFF2-40B4-BE49-F238E27FC236}">
                  <a16:creationId xmlns:a16="http://schemas.microsoft.com/office/drawing/2014/main" id="{C38C933F-2AF2-067F-28F0-2E7F87C8A14C}"/>
                </a:ext>
              </a:extLst>
            </xdr14:cNvPr>
            <xdr14:cNvContentPartPr/>
          </xdr14:nvContentPartPr>
          <xdr14:nvPr macro=""/>
          <xdr14:xfrm>
            <a:off x="1005840" y="864000"/>
            <a:ext cx="2312280" cy="304920"/>
          </xdr14:xfrm>
        </xdr:contentPart>
      </mc:Choice>
      <mc:Fallback>
        <xdr:pic>
          <xdr:nvPicPr>
            <xdr:cNvPr id="23" name="Ink 22">
              <a:extLst>
                <a:ext uri="{FF2B5EF4-FFF2-40B4-BE49-F238E27FC236}">
                  <a16:creationId xmlns:a16="http://schemas.microsoft.com/office/drawing/2014/main" id="{C38C933F-2AF2-067F-28F0-2E7F87C8A14C}"/>
                </a:ext>
              </a:extLst>
            </xdr:cNvPr>
            <xdr:cNvPicPr/>
          </xdr:nvPicPr>
          <xdr:blipFill>
            <a:blip xmlns:r="http://schemas.openxmlformats.org/officeDocument/2006/relationships" r:embed="rId18"/>
            <a:stretch>
              <a:fillRect/>
            </a:stretch>
          </xdr:blipFill>
          <xdr:spPr>
            <a:xfrm>
              <a:off x="1001520" y="859613"/>
              <a:ext cx="2320920" cy="313695"/>
            </a:xfrm>
            <a:prstGeom prst="rect">
              <a:avLst/>
            </a:prstGeom>
          </xdr:spPr>
        </xdr:pic>
      </mc:Fallback>
    </mc:AlternateContent>
    <xdr:clientData/>
  </xdr:twoCellAnchor>
  <xdr:twoCellAnchor editAs="oneCell">
    <xdr:from>
      <xdr:col>1</xdr:col>
      <xdr:colOff>334269</xdr:colOff>
      <xdr:row>7</xdr:row>
      <xdr:rowOff>134846</xdr:rowOff>
    </xdr:from>
    <xdr:to>
      <xdr:col>1</xdr:col>
      <xdr:colOff>334989</xdr:colOff>
      <xdr:row>9</xdr:row>
      <xdr:rowOff>94376</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25" name="Ink 24">
              <a:extLst>
                <a:ext uri="{FF2B5EF4-FFF2-40B4-BE49-F238E27FC236}">
                  <a16:creationId xmlns:a16="http://schemas.microsoft.com/office/drawing/2014/main" id="{F70BFF5B-A9E8-5385-EDD6-3068633978E7}"/>
                </a:ext>
              </a:extLst>
            </xdr14:cNvPr>
            <xdr14:cNvContentPartPr/>
          </xdr14:nvContentPartPr>
          <xdr14:nvPr macro=""/>
          <xdr14:xfrm>
            <a:off x="983160" y="1385002"/>
            <a:ext cx="720" cy="316718"/>
          </xdr14:xfrm>
        </xdr:contentPart>
      </mc:Choice>
      <mc:Fallback>
        <xdr:pic>
          <xdr:nvPicPr>
            <xdr:cNvPr id="25" name="Ink 24">
              <a:extLst>
                <a:ext uri="{FF2B5EF4-FFF2-40B4-BE49-F238E27FC236}">
                  <a16:creationId xmlns:a16="http://schemas.microsoft.com/office/drawing/2014/main" id="{F70BFF5B-A9E8-5385-EDD6-3068633978E7}"/>
                </a:ext>
              </a:extLst>
            </xdr:cNvPr>
            <xdr:cNvPicPr/>
          </xdr:nvPicPr>
          <xdr:blipFill>
            <a:blip xmlns:r="http://schemas.openxmlformats.org/officeDocument/2006/relationships" r:embed="rId20"/>
            <a:stretch>
              <a:fillRect/>
            </a:stretch>
          </xdr:blipFill>
          <xdr:spPr>
            <a:xfrm>
              <a:off x="973800" y="1380391"/>
              <a:ext cx="18000" cy="325230"/>
            </a:xfrm>
            <a:prstGeom prst="rect">
              <a:avLst/>
            </a:prstGeom>
          </xdr:spPr>
        </xdr:pic>
      </mc:Fallback>
    </mc:AlternateContent>
    <xdr:clientData/>
  </xdr:twoCellAnchor>
  <xdr:twoCellAnchor editAs="oneCell">
    <xdr:from>
      <xdr:col>1</xdr:col>
      <xdr:colOff>313389</xdr:colOff>
      <xdr:row>5</xdr:row>
      <xdr:rowOff>106113</xdr:rowOff>
    </xdr:from>
    <xdr:to>
      <xdr:col>11</xdr:col>
      <xdr:colOff>144764</xdr:colOff>
      <xdr:row>8</xdr:row>
      <xdr:rowOff>75772</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28" name="Ink 27">
              <a:extLst>
                <a:ext uri="{FF2B5EF4-FFF2-40B4-BE49-F238E27FC236}">
                  <a16:creationId xmlns:a16="http://schemas.microsoft.com/office/drawing/2014/main" id="{BE14F76D-F81B-6AC6-D798-93D3C1819558}"/>
                </a:ext>
              </a:extLst>
            </xdr14:cNvPr>
            <xdr14:cNvContentPartPr/>
          </xdr14:nvContentPartPr>
          <xdr14:nvPr macro=""/>
          <xdr14:xfrm>
            <a:off x="962280" y="999082"/>
            <a:ext cx="2301922" cy="505440"/>
          </xdr14:xfrm>
        </xdr:contentPart>
      </mc:Choice>
      <mc:Fallback>
        <xdr:pic>
          <xdr:nvPicPr>
            <xdr:cNvPr id="28" name="Ink 27">
              <a:extLst>
                <a:ext uri="{FF2B5EF4-FFF2-40B4-BE49-F238E27FC236}">
                  <a16:creationId xmlns:a16="http://schemas.microsoft.com/office/drawing/2014/main" id="{BE14F76D-F81B-6AC6-D798-93D3C1819558}"/>
                </a:ext>
              </a:extLst>
            </xdr:cNvPr>
            <xdr:cNvPicPr/>
          </xdr:nvPicPr>
          <xdr:blipFill>
            <a:blip xmlns:r="http://schemas.openxmlformats.org/officeDocument/2006/relationships" r:embed="rId22"/>
            <a:stretch>
              <a:fillRect/>
            </a:stretch>
          </xdr:blipFill>
          <xdr:spPr>
            <a:xfrm>
              <a:off x="957961" y="994762"/>
              <a:ext cx="2310561" cy="514080"/>
            </a:xfrm>
            <a:prstGeom prst="rect">
              <a:avLst/>
            </a:prstGeom>
          </xdr:spPr>
        </xdr:pic>
      </mc:Fallback>
    </mc:AlternateContent>
    <xdr:clientData/>
  </xdr:twoCellAnchor>
  <xdr:twoCellAnchor editAs="oneCell">
    <xdr:from>
      <xdr:col>6</xdr:col>
      <xdr:colOff>150956</xdr:colOff>
      <xdr:row>9</xdr:row>
      <xdr:rowOff>112762</xdr:rowOff>
    </xdr:from>
    <xdr:to>
      <xdr:col>20</xdr:col>
      <xdr:colOff>123828</xdr:colOff>
      <xdr:row>9</xdr:row>
      <xdr:rowOff>113482</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30" name="Ink 29">
              <a:extLst>
                <a:ext uri="{FF2B5EF4-FFF2-40B4-BE49-F238E27FC236}">
                  <a16:creationId xmlns:a16="http://schemas.microsoft.com/office/drawing/2014/main" id="{9F135798-9957-A9C3-FEAF-75F55628003B}"/>
                </a:ext>
              </a:extLst>
            </xdr14:cNvPr>
            <xdr14:cNvContentPartPr/>
          </xdr14:nvContentPartPr>
          <xdr14:nvPr macro=""/>
          <xdr14:xfrm>
            <a:off x="2258362" y="1720106"/>
            <a:ext cx="2806560" cy="720"/>
          </xdr14:xfrm>
        </xdr:contentPart>
      </mc:Choice>
      <mc:Fallback>
        <xdr:pic>
          <xdr:nvPicPr>
            <xdr:cNvPr id="30" name="Ink 29">
              <a:extLst>
                <a:ext uri="{FF2B5EF4-FFF2-40B4-BE49-F238E27FC236}">
                  <a16:creationId xmlns:a16="http://schemas.microsoft.com/office/drawing/2014/main" id="{9F135798-9957-A9C3-FEAF-75F55628003B}"/>
                </a:ext>
              </a:extLst>
            </xdr:cNvPr>
            <xdr:cNvPicPr/>
          </xdr:nvPicPr>
          <xdr:blipFill>
            <a:blip xmlns:r="http://schemas.openxmlformats.org/officeDocument/2006/relationships" r:embed="rId24"/>
            <a:stretch>
              <a:fillRect/>
            </a:stretch>
          </xdr:blipFill>
          <xdr:spPr>
            <a:xfrm>
              <a:off x="2253682" y="1710746"/>
              <a:ext cx="2815200" cy="18000"/>
            </a:xfrm>
            <a:prstGeom prst="rect">
              <a:avLst/>
            </a:prstGeom>
          </xdr:spPr>
        </xdr:pic>
      </mc:Fallback>
    </mc:AlternateContent>
    <xdr:clientData/>
  </xdr:twoCellAnchor>
  <xdr:twoCellAnchor editAs="oneCell">
    <xdr:from>
      <xdr:col>22</xdr:col>
      <xdr:colOff>56974</xdr:colOff>
      <xdr:row>12</xdr:row>
      <xdr:rowOff>96739</xdr:rowOff>
    </xdr:from>
    <xdr:to>
      <xdr:col>22</xdr:col>
      <xdr:colOff>207536</xdr:colOff>
      <xdr:row>18</xdr:row>
      <xdr:rowOff>142060</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37" name="Ink 36">
              <a:extLst>
                <a:ext uri="{FF2B5EF4-FFF2-40B4-BE49-F238E27FC236}">
                  <a16:creationId xmlns:a16="http://schemas.microsoft.com/office/drawing/2014/main" id="{38058093-E7D3-471A-2CC8-6E4B64A66768}"/>
                </a:ext>
              </a:extLst>
            </xdr14:cNvPr>
            <xdr14:cNvContentPartPr/>
          </xdr14:nvContentPartPr>
          <xdr14:nvPr macro=""/>
          <xdr14:xfrm>
            <a:off x="5402880" y="2239864"/>
            <a:ext cx="150562" cy="1112122"/>
          </xdr14:xfrm>
        </xdr:contentPart>
      </mc:Choice>
      <mc:Fallback>
        <xdr:pic>
          <xdr:nvPicPr>
            <xdr:cNvPr id="37" name="Ink 36">
              <a:extLst>
                <a:ext uri="{FF2B5EF4-FFF2-40B4-BE49-F238E27FC236}">
                  <a16:creationId xmlns:a16="http://schemas.microsoft.com/office/drawing/2014/main" id="{38058093-E7D3-471A-2CC8-6E4B64A66768}"/>
                </a:ext>
              </a:extLst>
            </xdr:cNvPr>
            <xdr:cNvPicPr/>
          </xdr:nvPicPr>
          <xdr:blipFill>
            <a:blip xmlns:r="http://schemas.openxmlformats.org/officeDocument/2006/relationships" r:embed="rId26"/>
            <a:stretch>
              <a:fillRect/>
            </a:stretch>
          </xdr:blipFill>
          <xdr:spPr>
            <a:xfrm>
              <a:off x="5398568" y="2235563"/>
              <a:ext cx="159186" cy="1120724"/>
            </a:xfrm>
            <a:prstGeom prst="rect">
              <a:avLst/>
            </a:prstGeom>
          </xdr:spPr>
        </xdr:pic>
      </mc:Fallback>
    </mc:AlternateContent>
    <xdr:clientData/>
  </xdr:twoCellAnchor>
  <xdr:twoCellAnchor editAs="oneCell">
    <xdr:from>
      <xdr:col>22</xdr:col>
      <xdr:colOff>646294</xdr:colOff>
      <xdr:row>12</xdr:row>
      <xdr:rowOff>65419</xdr:rowOff>
    </xdr:from>
    <xdr:to>
      <xdr:col>23</xdr:col>
      <xdr:colOff>409963</xdr:colOff>
      <xdr:row>14</xdr:row>
      <xdr:rowOff>122395</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48" name="Ink 47">
              <a:extLst>
                <a:ext uri="{FF2B5EF4-FFF2-40B4-BE49-F238E27FC236}">
                  <a16:creationId xmlns:a16="http://schemas.microsoft.com/office/drawing/2014/main" id="{CC22C05B-A859-0452-9155-6F093D5471CD}"/>
                </a:ext>
              </a:extLst>
            </xdr14:cNvPr>
            <xdr14:cNvContentPartPr/>
          </xdr14:nvContentPartPr>
          <xdr14:nvPr macro=""/>
          <xdr14:xfrm>
            <a:off x="5992200" y="2208544"/>
            <a:ext cx="412560" cy="409402"/>
          </xdr14:xfrm>
        </xdr:contentPart>
      </mc:Choice>
      <mc:Fallback>
        <xdr:pic>
          <xdr:nvPicPr>
            <xdr:cNvPr id="48" name="Ink 47">
              <a:extLst>
                <a:ext uri="{FF2B5EF4-FFF2-40B4-BE49-F238E27FC236}">
                  <a16:creationId xmlns:a16="http://schemas.microsoft.com/office/drawing/2014/main" id="{CC22C05B-A859-0452-9155-6F093D5471CD}"/>
                </a:ext>
              </a:extLst>
            </xdr:cNvPr>
            <xdr:cNvPicPr/>
          </xdr:nvPicPr>
          <xdr:blipFill>
            <a:blip xmlns:r="http://schemas.openxmlformats.org/officeDocument/2006/relationships" r:embed="rId28"/>
            <a:stretch>
              <a:fillRect/>
            </a:stretch>
          </xdr:blipFill>
          <xdr:spPr>
            <a:xfrm>
              <a:off x="5987869" y="2204323"/>
              <a:ext cx="421223" cy="417843"/>
            </a:xfrm>
            <a:prstGeom prst="rect">
              <a:avLst/>
            </a:prstGeom>
          </xdr:spPr>
        </xdr:pic>
      </mc:Fallback>
    </mc:AlternateContent>
    <xdr:clientData/>
  </xdr:twoCellAnchor>
  <xdr:twoCellAnchor editAs="oneCell">
    <xdr:from>
      <xdr:col>26</xdr:col>
      <xdr:colOff>93011</xdr:colOff>
      <xdr:row>20</xdr:row>
      <xdr:rowOff>149749</xdr:rowOff>
    </xdr:from>
    <xdr:to>
      <xdr:col>26</xdr:col>
      <xdr:colOff>183011</xdr:colOff>
      <xdr:row>21</xdr:row>
      <xdr:rowOff>28755</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49" name="Ink 48">
              <a:extLst>
                <a:ext uri="{FF2B5EF4-FFF2-40B4-BE49-F238E27FC236}">
                  <a16:creationId xmlns:a16="http://schemas.microsoft.com/office/drawing/2014/main" id="{7045B427-7733-9D71-AEC9-CEC61B41447A}"/>
                </a:ext>
              </a:extLst>
            </xdr14:cNvPr>
            <xdr14:cNvContentPartPr/>
          </xdr14:nvContentPartPr>
          <xdr14:nvPr macro=""/>
          <xdr14:xfrm>
            <a:off x="8034480" y="3721624"/>
            <a:ext cx="90000" cy="57600"/>
          </xdr14:xfrm>
        </xdr:contentPart>
      </mc:Choice>
      <mc:Fallback>
        <xdr:pic>
          <xdr:nvPicPr>
            <xdr:cNvPr id="49" name="Ink 48">
              <a:extLst>
                <a:ext uri="{FF2B5EF4-FFF2-40B4-BE49-F238E27FC236}">
                  <a16:creationId xmlns:a16="http://schemas.microsoft.com/office/drawing/2014/main" id="{7045B427-7733-9D71-AEC9-CEC61B41447A}"/>
                </a:ext>
              </a:extLst>
            </xdr:cNvPr>
            <xdr:cNvPicPr/>
          </xdr:nvPicPr>
          <xdr:blipFill>
            <a:blip xmlns:r="http://schemas.openxmlformats.org/officeDocument/2006/relationships" r:embed="rId30"/>
            <a:stretch>
              <a:fillRect/>
            </a:stretch>
          </xdr:blipFill>
          <xdr:spPr>
            <a:xfrm>
              <a:off x="8030160" y="3717304"/>
              <a:ext cx="98640" cy="66240"/>
            </a:xfrm>
            <a:prstGeom prst="rect">
              <a:avLst/>
            </a:prstGeom>
          </xdr:spPr>
        </xdr:pic>
      </mc:Fallback>
    </mc:AlternateContent>
    <xdr:clientData/>
  </xdr:twoCellAnchor>
  <xdr:twoCellAnchor editAs="oneCell">
    <xdr:from>
      <xdr:col>26</xdr:col>
      <xdr:colOff>399453</xdr:colOff>
      <xdr:row>20</xdr:row>
      <xdr:rowOff>86389</xdr:rowOff>
    </xdr:from>
    <xdr:to>
      <xdr:col>27</xdr:col>
      <xdr:colOff>95721</xdr:colOff>
      <xdr:row>21</xdr:row>
      <xdr:rowOff>150517</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54" name="Ink 53">
              <a:extLst>
                <a:ext uri="{FF2B5EF4-FFF2-40B4-BE49-F238E27FC236}">
                  <a16:creationId xmlns:a16="http://schemas.microsoft.com/office/drawing/2014/main" id="{3EDBDB8B-B78A-56CB-E0C4-7BC294C56971}"/>
                </a:ext>
              </a:extLst>
            </xdr14:cNvPr>
            <xdr14:cNvContentPartPr/>
          </xdr14:nvContentPartPr>
          <xdr14:nvPr macro=""/>
          <xdr14:xfrm>
            <a:off x="8340922" y="3658264"/>
            <a:ext cx="345158" cy="242722"/>
          </xdr14:xfrm>
        </xdr:contentPart>
      </mc:Choice>
      <mc:Fallback>
        <xdr:pic>
          <xdr:nvPicPr>
            <xdr:cNvPr id="54" name="Ink 53">
              <a:extLst>
                <a:ext uri="{FF2B5EF4-FFF2-40B4-BE49-F238E27FC236}">
                  <a16:creationId xmlns:a16="http://schemas.microsoft.com/office/drawing/2014/main" id="{3EDBDB8B-B78A-56CB-E0C4-7BC294C56971}"/>
                </a:ext>
              </a:extLst>
            </xdr:cNvPr>
            <xdr:cNvPicPr/>
          </xdr:nvPicPr>
          <xdr:blipFill>
            <a:blip xmlns:r="http://schemas.openxmlformats.org/officeDocument/2006/relationships" r:embed="rId32"/>
            <a:stretch>
              <a:fillRect/>
            </a:stretch>
          </xdr:blipFill>
          <xdr:spPr>
            <a:xfrm>
              <a:off x="8336599" y="3653943"/>
              <a:ext cx="353805" cy="251365"/>
            </a:xfrm>
            <a:prstGeom prst="rect">
              <a:avLst/>
            </a:prstGeom>
          </xdr:spPr>
        </xdr:pic>
      </mc:Fallback>
    </mc:AlternateContent>
    <xdr:clientData/>
  </xdr:twoCellAnchor>
  <xdr:twoCellAnchor editAs="oneCell">
    <xdr:from>
      <xdr:col>26</xdr:col>
      <xdr:colOff>450851</xdr:colOff>
      <xdr:row>18</xdr:row>
      <xdr:rowOff>112736</xdr:rowOff>
    </xdr:from>
    <xdr:to>
      <xdr:col>26</xdr:col>
      <xdr:colOff>609251</xdr:colOff>
      <xdr:row>18</xdr:row>
      <xdr:rowOff>144858</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60" name="Ink 59">
              <a:extLst>
                <a:ext uri="{FF2B5EF4-FFF2-40B4-BE49-F238E27FC236}">
                  <a16:creationId xmlns:a16="http://schemas.microsoft.com/office/drawing/2014/main" id="{99375111-C151-2006-D62F-F37DF44B166C}"/>
                </a:ext>
              </a:extLst>
            </xdr14:cNvPr>
            <xdr14:cNvContentPartPr/>
          </xdr14:nvContentPartPr>
          <xdr14:nvPr macro=""/>
          <xdr14:xfrm>
            <a:off x="8392320" y="3327424"/>
            <a:ext cx="158400" cy="27360"/>
          </xdr14:xfrm>
        </xdr:contentPart>
      </mc:Choice>
      <mc:Fallback>
        <xdr:pic>
          <xdr:nvPicPr>
            <xdr:cNvPr id="60" name="Ink 59">
              <a:extLst>
                <a:ext uri="{FF2B5EF4-FFF2-40B4-BE49-F238E27FC236}">
                  <a16:creationId xmlns:a16="http://schemas.microsoft.com/office/drawing/2014/main" id="{99375111-C151-2006-D62F-F37DF44B166C}"/>
                </a:ext>
              </a:extLst>
            </xdr:cNvPr>
            <xdr:cNvPicPr/>
          </xdr:nvPicPr>
          <xdr:blipFill>
            <a:blip xmlns:r="http://schemas.openxmlformats.org/officeDocument/2006/relationships" r:embed="rId34"/>
            <a:stretch>
              <a:fillRect/>
            </a:stretch>
          </xdr:blipFill>
          <xdr:spPr>
            <a:xfrm>
              <a:off x="8388000" y="3323104"/>
              <a:ext cx="167040" cy="36000"/>
            </a:xfrm>
            <a:prstGeom prst="rect">
              <a:avLst/>
            </a:prstGeom>
          </xdr:spPr>
        </xdr:pic>
      </mc:Fallback>
    </mc:AlternateContent>
    <xdr:clientData/>
  </xdr:twoCellAnchor>
  <xdr:twoCellAnchor editAs="oneCell">
    <xdr:from>
      <xdr:col>25</xdr:col>
      <xdr:colOff>466224</xdr:colOff>
      <xdr:row>19</xdr:row>
      <xdr:rowOff>112425</xdr:rowOff>
    </xdr:from>
    <xdr:to>
      <xdr:col>27</xdr:col>
      <xdr:colOff>37123</xdr:colOff>
      <xdr:row>23</xdr:row>
      <xdr:rowOff>105368</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63" name="Ink 62">
              <a:extLst>
                <a:ext uri="{FF2B5EF4-FFF2-40B4-BE49-F238E27FC236}">
                  <a16:creationId xmlns:a16="http://schemas.microsoft.com/office/drawing/2014/main" id="{EE31A2B1-5109-A60E-8F60-0B1D91FB7357}"/>
                </a:ext>
              </a:extLst>
            </xdr14:cNvPr>
            <xdr14:cNvContentPartPr/>
          </xdr14:nvContentPartPr>
          <xdr14:nvPr macro=""/>
          <xdr14:xfrm>
            <a:off x="7758802" y="3505706"/>
            <a:ext cx="868680" cy="707318"/>
          </xdr14:xfrm>
        </xdr:contentPart>
      </mc:Choice>
      <mc:Fallback>
        <xdr:pic>
          <xdr:nvPicPr>
            <xdr:cNvPr id="63" name="Ink 62">
              <a:extLst>
                <a:ext uri="{FF2B5EF4-FFF2-40B4-BE49-F238E27FC236}">
                  <a16:creationId xmlns:a16="http://schemas.microsoft.com/office/drawing/2014/main" id="{EE31A2B1-5109-A60E-8F60-0B1D91FB7357}"/>
                </a:ext>
              </a:extLst>
            </xdr:cNvPr>
            <xdr:cNvPicPr/>
          </xdr:nvPicPr>
          <xdr:blipFill>
            <a:blip xmlns:r="http://schemas.openxmlformats.org/officeDocument/2006/relationships" r:embed="rId36"/>
            <a:stretch>
              <a:fillRect/>
            </a:stretch>
          </xdr:blipFill>
          <xdr:spPr>
            <a:xfrm>
              <a:off x="7754459" y="3501387"/>
              <a:ext cx="877367" cy="715957"/>
            </a:xfrm>
            <a:prstGeom prst="rect">
              <a:avLst/>
            </a:prstGeom>
          </xdr:spPr>
        </xdr:pic>
      </mc:Fallback>
    </mc:AlternateContent>
    <xdr:clientData/>
  </xdr:twoCellAnchor>
  <xdr:twoCellAnchor editAs="oneCell">
    <xdr:from>
      <xdr:col>26</xdr:col>
      <xdr:colOff>190293</xdr:colOff>
      <xdr:row>25</xdr:row>
      <xdr:rowOff>170820</xdr:rowOff>
    </xdr:from>
    <xdr:to>
      <xdr:col>27</xdr:col>
      <xdr:colOff>466963</xdr:colOff>
      <xdr:row>26</xdr:row>
      <xdr:rowOff>114986</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66" name="Ink 65">
              <a:extLst>
                <a:ext uri="{FF2B5EF4-FFF2-40B4-BE49-F238E27FC236}">
                  <a16:creationId xmlns:a16="http://schemas.microsoft.com/office/drawing/2014/main" id="{9F13F686-609E-E32D-2229-0901EAB373AD}"/>
                </a:ext>
              </a:extLst>
            </xdr14:cNvPr>
            <xdr14:cNvContentPartPr/>
          </xdr14:nvContentPartPr>
          <xdr14:nvPr macro=""/>
          <xdr14:xfrm>
            <a:off x="8131762" y="4635664"/>
            <a:ext cx="925560" cy="122760"/>
          </xdr14:xfrm>
        </xdr:contentPart>
      </mc:Choice>
      <mc:Fallback>
        <xdr:pic>
          <xdr:nvPicPr>
            <xdr:cNvPr id="66" name="Ink 65">
              <a:extLst>
                <a:ext uri="{FF2B5EF4-FFF2-40B4-BE49-F238E27FC236}">
                  <a16:creationId xmlns:a16="http://schemas.microsoft.com/office/drawing/2014/main" id="{9F13F686-609E-E32D-2229-0901EAB373AD}"/>
                </a:ext>
              </a:extLst>
            </xdr:cNvPr>
            <xdr:cNvPicPr/>
          </xdr:nvPicPr>
          <xdr:blipFill>
            <a:blip xmlns:r="http://schemas.openxmlformats.org/officeDocument/2006/relationships" r:embed="rId38"/>
            <a:stretch>
              <a:fillRect/>
            </a:stretch>
          </xdr:blipFill>
          <xdr:spPr>
            <a:xfrm>
              <a:off x="8127418" y="4631344"/>
              <a:ext cx="934247" cy="131400"/>
            </a:xfrm>
            <a:prstGeom prst="rect">
              <a:avLst/>
            </a:prstGeom>
          </xdr:spPr>
        </xdr:pic>
      </mc:Fallback>
    </mc:AlternateContent>
    <xdr:clientData/>
  </xdr:twoCellAnchor>
  <xdr:twoCellAnchor editAs="oneCell">
    <xdr:from>
      <xdr:col>26</xdr:col>
      <xdr:colOff>607091</xdr:colOff>
      <xdr:row>25</xdr:row>
      <xdr:rowOff>128340</xdr:rowOff>
    </xdr:from>
    <xdr:to>
      <xdr:col>27</xdr:col>
      <xdr:colOff>7521</xdr:colOff>
      <xdr:row>26</xdr:row>
      <xdr:rowOff>177266</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67" name="Ink 66">
              <a:extLst>
                <a:ext uri="{FF2B5EF4-FFF2-40B4-BE49-F238E27FC236}">
                  <a16:creationId xmlns:a16="http://schemas.microsoft.com/office/drawing/2014/main" id="{DEC175F2-4865-EC2A-B9D1-495E308AF9C8}"/>
                </a:ext>
              </a:extLst>
            </xdr14:cNvPr>
            <xdr14:cNvContentPartPr/>
          </xdr14:nvContentPartPr>
          <xdr14:nvPr macro=""/>
          <xdr14:xfrm>
            <a:off x="8548560" y="4593184"/>
            <a:ext cx="49320" cy="227520"/>
          </xdr14:xfrm>
        </xdr:contentPart>
      </mc:Choice>
      <mc:Fallback>
        <xdr:pic>
          <xdr:nvPicPr>
            <xdr:cNvPr id="67" name="Ink 66">
              <a:extLst>
                <a:ext uri="{FF2B5EF4-FFF2-40B4-BE49-F238E27FC236}">
                  <a16:creationId xmlns:a16="http://schemas.microsoft.com/office/drawing/2014/main" id="{DEC175F2-4865-EC2A-B9D1-495E308AF9C8}"/>
                </a:ext>
              </a:extLst>
            </xdr:cNvPr>
            <xdr:cNvPicPr/>
          </xdr:nvPicPr>
          <xdr:blipFill>
            <a:blip xmlns:r="http://schemas.openxmlformats.org/officeDocument/2006/relationships" r:embed="rId40"/>
            <a:stretch>
              <a:fillRect/>
            </a:stretch>
          </xdr:blipFill>
          <xdr:spPr>
            <a:xfrm>
              <a:off x="8544240" y="4588864"/>
              <a:ext cx="57960" cy="236160"/>
            </a:xfrm>
            <a:prstGeom prst="rect">
              <a:avLst/>
            </a:prstGeom>
          </xdr:spPr>
        </xdr:pic>
      </mc:Fallback>
    </mc:AlternateContent>
    <xdr:clientData/>
  </xdr:twoCellAnchor>
  <xdr:twoCellAnchor editAs="oneCell">
    <xdr:from>
      <xdr:col>24</xdr:col>
      <xdr:colOff>360112</xdr:colOff>
      <xdr:row>29</xdr:row>
      <xdr:rowOff>70290</xdr:rowOff>
    </xdr:from>
    <xdr:to>
      <xdr:col>27</xdr:col>
      <xdr:colOff>426921</xdr:colOff>
      <xdr:row>35</xdr:row>
      <xdr:rowOff>167648</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69" name="Ink 68">
              <a:extLst>
                <a:ext uri="{FF2B5EF4-FFF2-40B4-BE49-F238E27FC236}">
                  <a16:creationId xmlns:a16="http://schemas.microsoft.com/office/drawing/2014/main" id="{D74418CC-0E19-FF8D-6BD4-815ECC169ECA}"/>
                </a:ext>
              </a:extLst>
            </xdr14:cNvPr>
            <xdr14:cNvContentPartPr/>
          </xdr14:nvContentPartPr>
          <xdr14:nvPr macro=""/>
          <xdr14:xfrm>
            <a:off x="7003800" y="5249509"/>
            <a:ext cx="2013480" cy="1168920"/>
          </xdr14:xfrm>
        </xdr:contentPart>
      </mc:Choice>
      <mc:Fallback>
        <xdr:pic>
          <xdr:nvPicPr>
            <xdr:cNvPr id="69" name="Ink 68">
              <a:extLst>
                <a:ext uri="{FF2B5EF4-FFF2-40B4-BE49-F238E27FC236}">
                  <a16:creationId xmlns:a16="http://schemas.microsoft.com/office/drawing/2014/main" id="{D74418CC-0E19-FF8D-6BD4-815ECC169ECA}"/>
                </a:ext>
              </a:extLst>
            </xdr:cNvPr>
            <xdr:cNvPicPr/>
          </xdr:nvPicPr>
          <xdr:blipFill>
            <a:blip xmlns:r="http://schemas.openxmlformats.org/officeDocument/2006/relationships" r:embed="rId42"/>
            <a:stretch>
              <a:fillRect/>
            </a:stretch>
          </xdr:blipFill>
          <xdr:spPr>
            <a:xfrm>
              <a:off x="6999120" y="5244829"/>
              <a:ext cx="2022120" cy="1177560"/>
            </a:xfrm>
            <a:prstGeom prst="rect">
              <a:avLst/>
            </a:prstGeom>
          </xdr:spPr>
        </xdr:pic>
      </mc:Fallback>
    </mc:AlternateContent>
    <xdr:clientData/>
  </xdr:twoCellAnchor>
  <xdr:twoCellAnchor editAs="oneCell">
    <xdr:from>
      <xdr:col>27</xdr:col>
      <xdr:colOff>220003</xdr:colOff>
      <xdr:row>31</xdr:row>
      <xdr:rowOff>171023</xdr:rowOff>
    </xdr:from>
    <xdr:to>
      <xdr:col>28</xdr:col>
      <xdr:colOff>209392</xdr:colOff>
      <xdr:row>32</xdr:row>
      <xdr:rowOff>151271</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86" name="Ink 85">
              <a:extLst>
                <a:ext uri="{FF2B5EF4-FFF2-40B4-BE49-F238E27FC236}">
                  <a16:creationId xmlns:a16="http://schemas.microsoft.com/office/drawing/2014/main" id="{EA91D01D-608F-99CE-E657-BD7256974524}"/>
                </a:ext>
              </a:extLst>
            </xdr14:cNvPr>
            <xdr14:cNvContentPartPr/>
          </xdr14:nvContentPartPr>
          <xdr14:nvPr macro=""/>
          <xdr14:xfrm>
            <a:off x="8810362" y="5707429"/>
            <a:ext cx="638280" cy="158842"/>
          </xdr14:xfrm>
        </xdr:contentPart>
      </mc:Choice>
      <mc:Fallback>
        <xdr:pic>
          <xdr:nvPicPr>
            <xdr:cNvPr id="86" name="Ink 85">
              <a:extLst>
                <a:ext uri="{FF2B5EF4-FFF2-40B4-BE49-F238E27FC236}">
                  <a16:creationId xmlns:a16="http://schemas.microsoft.com/office/drawing/2014/main" id="{EA91D01D-608F-99CE-E657-BD7256974524}"/>
                </a:ext>
              </a:extLst>
            </xdr:cNvPr>
            <xdr:cNvPicPr/>
          </xdr:nvPicPr>
          <xdr:blipFill>
            <a:blip xmlns:r="http://schemas.openxmlformats.org/officeDocument/2006/relationships" r:embed="rId44"/>
            <a:stretch>
              <a:fillRect/>
            </a:stretch>
          </xdr:blipFill>
          <xdr:spPr>
            <a:xfrm>
              <a:off x="8806010" y="5702975"/>
              <a:ext cx="646984" cy="167749"/>
            </a:xfrm>
            <a:prstGeom prst="rect">
              <a:avLst/>
            </a:prstGeom>
          </xdr:spPr>
        </xdr:pic>
      </mc:Fallback>
    </mc:AlternateContent>
    <xdr:clientData/>
  </xdr:twoCellAnchor>
  <xdr:twoCellAnchor editAs="oneCell">
    <xdr:from>
      <xdr:col>23</xdr:col>
      <xdr:colOff>456043</xdr:colOff>
      <xdr:row>29</xdr:row>
      <xdr:rowOff>40050</xdr:rowOff>
    </xdr:from>
    <xdr:to>
      <xdr:col>27</xdr:col>
      <xdr:colOff>455001</xdr:colOff>
      <xdr:row>36</xdr:row>
      <xdr:rowOff>19098</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90" name="Ink 89">
              <a:extLst>
                <a:ext uri="{FF2B5EF4-FFF2-40B4-BE49-F238E27FC236}">
                  <a16:creationId xmlns:a16="http://schemas.microsoft.com/office/drawing/2014/main" id="{89109247-47F7-3416-0F05-5776BD1831EF}"/>
                </a:ext>
              </a:extLst>
            </xdr14:cNvPr>
            <xdr14:cNvContentPartPr/>
          </xdr14:nvContentPartPr>
          <xdr14:nvPr macro=""/>
          <xdr14:xfrm>
            <a:off x="6450840" y="5219269"/>
            <a:ext cx="2594520" cy="1229204"/>
          </xdr14:xfrm>
        </xdr:contentPart>
      </mc:Choice>
      <mc:Fallback>
        <xdr:pic>
          <xdr:nvPicPr>
            <xdr:cNvPr id="90" name="Ink 89">
              <a:extLst>
                <a:ext uri="{FF2B5EF4-FFF2-40B4-BE49-F238E27FC236}">
                  <a16:creationId xmlns:a16="http://schemas.microsoft.com/office/drawing/2014/main" id="{89109247-47F7-3416-0F05-5776BD1831EF}"/>
                </a:ext>
              </a:extLst>
            </xdr:cNvPr>
            <xdr:cNvPicPr/>
          </xdr:nvPicPr>
          <xdr:blipFill>
            <a:blip xmlns:r="http://schemas.openxmlformats.org/officeDocument/2006/relationships" r:embed="rId46"/>
            <a:stretch>
              <a:fillRect/>
            </a:stretch>
          </xdr:blipFill>
          <xdr:spPr>
            <a:xfrm>
              <a:off x="6446520" y="5214932"/>
              <a:ext cx="2603160" cy="1237878"/>
            </a:xfrm>
            <a:prstGeom prst="rect">
              <a:avLst/>
            </a:prstGeom>
          </xdr:spPr>
        </xdr:pic>
      </mc:Fallback>
    </mc:AlternateContent>
    <xdr:clientData/>
  </xdr:twoCellAnchor>
  <xdr:twoCellAnchor editAs="oneCell">
    <xdr:from>
      <xdr:col>26</xdr:col>
      <xdr:colOff>29373</xdr:colOff>
      <xdr:row>29</xdr:row>
      <xdr:rowOff>169732</xdr:rowOff>
    </xdr:from>
    <xdr:to>
      <xdr:col>26</xdr:col>
      <xdr:colOff>30093</xdr:colOff>
      <xdr:row>31</xdr:row>
      <xdr:rowOff>97583</xdr:rowOff>
    </xdr:to>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96" name="Ink 95">
              <a:extLst>
                <a:ext uri="{FF2B5EF4-FFF2-40B4-BE49-F238E27FC236}">
                  <a16:creationId xmlns:a16="http://schemas.microsoft.com/office/drawing/2014/main" id="{36EFABF4-F83F-43AD-FAE1-D5B8DC7F0312}"/>
                </a:ext>
              </a:extLst>
            </xdr14:cNvPr>
            <xdr14:cNvContentPartPr/>
          </xdr14:nvContentPartPr>
          <xdr14:nvPr macro=""/>
          <xdr14:xfrm>
            <a:off x="7970842" y="5348951"/>
            <a:ext cx="720" cy="285038"/>
          </xdr14:xfrm>
        </xdr:contentPart>
      </mc:Choice>
      <mc:Fallback>
        <xdr:pic>
          <xdr:nvPicPr>
            <xdr:cNvPr id="96" name="Ink 95">
              <a:extLst>
                <a:ext uri="{FF2B5EF4-FFF2-40B4-BE49-F238E27FC236}">
                  <a16:creationId xmlns:a16="http://schemas.microsoft.com/office/drawing/2014/main" id="{36EFABF4-F83F-43AD-FAE1-D5B8DC7F0312}"/>
                </a:ext>
              </a:extLst>
            </xdr:cNvPr>
            <xdr:cNvPicPr/>
          </xdr:nvPicPr>
          <xdr:blipFill>
            <a:blip xmlns:r="http://schemas.openxmlformats.org/officeDocument/2006/relationships" r:embed="rId48"/>
            <a:stretch>
              <a:fillRect/>
            </a:stretch>
          </xdr:blipFill>
          <xdr:spPr>
            <a:xfrm>
              <a:off x="7961482" y="5344702"/>
              <a:ext cx="18000" cy="293536"/>
            </a:xfrm>
            <a:prstGeom prst="rect">
              <a:avLst/>
            </a:prstGeom>
          </xdr:spPr>
        </xdr:pic>
      </mc:Fallback>
    </mc:AlternateContent>
    <xdr:clientData/>
  </xdr:twoCellAnchor>
  <xdr:twoCellAnchor editAs="oneCell">
    <xdr:from>
      <xdr:col>25</xdr:col>
      <xdr:colOff>619142</xdr:colOff>
      <xdr:row>29</xdr:row>
      <xdr:rowOff>105652</xdr:rowOff>
    </xdr:from>
    <xdr:to>
      <xdr:col>26</xdr:col>
      <xdr:colOff>319173</xdr:colOff>
      <xdr:row>34</xdr:row>
      <xdr:rowOff>164163</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100" name="Ink 99">
              <a:extLst>
                <a:ext uri="{FF2B5EF4-FFF2-40B4-BE49-F238E27FC236}">
                  <a16:creationId xmlns:a16="http://schemas.microsoft.com/office/drawing/2014/main" id="{99796AF9-3CFF-783C-B731-B7BFD6EFFE49}"/>
                </a:ext>
              </a:extLst>
            </xdr14:cNvPr>
            <xdr14:cNvContentPartPr/>
          </xdr14:nvContentPartPr>
          <xdr14:nvPr macro=""/>
          <xdr14:xfrm>
            <a:off x="7911720" y="5284871"/>
            <a:ext cx="348922" cy="951480"/>
          </xdr14:xfrm>
        </xdr:contentPart>
      </mc:Choice>
      <mc:Fallback>
        <xdr:pic>
          <xdr:nvPicPr>
            <xdr:cNvPr id="100" name="Ink 99">
              <a:extLst>
                <a:ext uri="{FF2B5EF4-FFF2-40B4-BE49-F238E27FC236}">
                  <a16:creationId xmlns:a16="http://schemas.microsoft.com/office/drawing/2014/main" id="{99796AF9-3CFF-783C-B731-B7BFD6EFFE49}"/>
                </a:ext>
              </a:extLst>
            </xdr:cNvPr>
            <xdr:cNvPicPr/>
          </xdr:nvPicPr>
          <xdr:blipFill>
            <a:blip xmlns:r="http://schemas.openxmlformats.org/officeDocument/2006/relationships" r:embed="rId50"/>
            <a:stretch>
              <a:fillRect/>
            </a:stretch>
          </xdr:blipFill>
          <xdr:spPr>
            <a:xfrm>
              <a:off x="7907399" y="5280553"/>
              <a:ext cx="357564" cy="960117"/>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8:14.293"/>
    </inkml:context>
    <inkml:brush xml:id="br0">
      <inkml:brushProperty name="width" value="0.025" units="cm"/>
      <inkml:brushProperty name="height" value="0.025" units="cm"/>
    </inkml:brush>
  </inkml:definitions>
  <inkml:trace contextRef="#ctx0" brushRef="#br0">0 288 15383,'0'0'7726,"1"0"-7697,0 0-1,0 0 0,0 1 1,-1-1-1,1 1 1,0-1-1,0 1 1,0-1-1,-1 1 0,1 0 1,0-1-1,-1 1 1,1 0-1,0-1 0,-1 1 1,1 0-1,-1 0 1,1 0-1,0 1 1,10 37 808,-2 1 0,5 42 0,-10-60-745,7-115-20039,-4 42 18569,-1 8 7350,-1 25-1499,2 14-273,15 26-1855,-13-10-1968,0 0-1,1-1 1,0-1 0,0 0 0,19 14-1,-22-19-337,-1-1-1,1 0 0,0-1 1,0 1-1,0-1 0,0 0 1,1-1-1,-1 0 0,1 0 1,0-1-1,0 0 0,9 0 1,-16-1-362,-1-26-10274,0 11 718</inkml:trace>
  <inkml:trace contextRef="#ctx0" brushRef="#br0" timeOffset="244.41">241 166 14311,'0'0'7552,"0"16"-6410,-1 31-647,-2-4-26,3 0 0,9 79 0,-9-122-540,0 1 0,0-1 0,0 0-1,0 1 1,1-1 0,-1 1-1,0-1 1,0 0 0,0 1 0,1-1-1,-1 0 1,0 1 0,0-1 0,1 0-1,-1 0 1,0 1 0,1-1-1,-1 0 1,1 0 0,-1 1 0,0-1-1,1 0 1,-1 0 0,0 0 0,1 0-1,-1 0 1,1 0 0,-1 0-1,0 0 1,2 0 0,9 0-4872,-9 0 3051,12-2-8336</inkml:trace>
  <inkml:trace contextRef="#ctx0" brushRef="#br0" timeOffset="526.22">358 320 15415,'0'0'7582,"-4"9"-7259,4-8-314,-17 41 196,15-15-91,3-26-112,-1-1 1,0 1-1,0 0 0,0-1 1,1 1-1,-1 0 1,0-1-1,0 1 0,1-1 1,-1 1-1,1 0 1,-1-1-1,1 1 0,-1-1 1,1 1-1,-1-1 1,1 1-1,-1-1 0,1 0 1,-1 1-1,1-1 1,0 0-1,-1 1 0,1-1 1,0 0-1,-1 0 1,1 1-1,1-1 1,3 0 15,-1 1 0,1-1 1,0-1-1,0 1 0,-1-1 1,1 1-1,-1-1 0,1-1 1,0 1-1,-1-1 1,0 1-1,1-1 0,-1 0 1,0-1-1,0 1 0,6-5 1,-8 5-11,0 0 1,0 0 0,0-1-1,0 1 1,0 0-1,0-1 1,0 1-1,-1-1 1,1 1 0,-1-1-1,0 0 1,1 0-1,-1 0 1,-1 1-1,1-1 1,0 0 0,-1 0-1,1 0 1,-1 0-1,0 0 1,0 0-1,0 0 1,-1 0 0,1 0-1,-1 0 1,0 0-1,0-3 1,-1 3 30,0 0 0,0 1 0,0-1 0,-1 1 0,1 0 0,0 0 0,-1 0 1,0 0-1,1 0 0,-1 0 0,0 1 0,0-1 0,0 1 0,0 0 0,0 0 0,0 0 1,0 0-1,0 0 0,0 1 0,-1 0 0,1-1 0,0 1 0,0 0 0,-5 1 0,4-1-145,1 0-1,-1 1 1,0-1-1,0 1 1,1 0 0,-1 0-1,1 0 1,-1 1-1,-6 3 1,9-5-207,0 1 0,-1 0 0,1 0 1,0 0-1,0 0 0,0 1 0,-1-1 1,1 0-1,0 0 0,1 1 0,-1-1 1,0 1-1,0-1 0,0 1 0,1-1 0,-1 1 1,1-1-1,0 1 0,-1-1 0,1 1 1,0 0-1,0 1 0,0 6-6447</inkml:trace>
  <inkml:trace contextRef="#ctx0" brushRef="#br0" timeOffset="812.33">584 201 11941,'0'0'8871,"0"-1"-8858,0 1 0,0 0 1,0-1-1,0 1 0,1 0 0,-1 0 0,0 0 0,0-1 0,0 1 1,1 0-1,-1 0 0,0 0 0,0-1 0,1 1 0,-1 0 0,0 0 0,0 0 1,1 0-1,-1 0 0,0-1 0,0 1 0,1 0 0,-1 0 0,0 0 1,1 0-1,-1 0 0,0 0 0,1 0 0,-1 0 0,0 0 0,0 0 0,1 0 1,-1 1-1,0-1 0,1 0 0,-1 0 0,0 0 0,1 0 0,1 5 151,-1 0 0,0 1-1,0-1 1,0 0-1,0 0 1,-1 1 0,0-1-1,0 0 1,0 1-1,-2 5 1,2 7 280,-1 9-153,0-15-147,1 0 1,0 1-1,0-1 1,2 0-1,4 24 1,-5-34-182,-1 0 1,1 0-1,0 0 1,0 0 0,1 0-1,-1 0 1,0 0-1,1 0 1,-1 0-1,1 0 1,-1-1 0,1 1-1,0-1 1,0 1-1,0-1 1,0 0-1,0 1 1,0-1 0,0 0-1,0-1 1,0 1-1,0 0 1,1-1-1,-1 1 1,0-1 0,1 1-1,-1-1 1,0 0-1,1 0 1,-1 0-1,0 0 1,1-1-1,-1 1 1,0-1 0,0 1-1,1-1 1,2-1-1,1 0-870,0-1-1,-1 0 0,0 1 0,1-2 0,-1 1 0,7-6 1,-12 8 800,23-16-6832</inkml:trace>
  <inkml:trace contextRef="#ctx0" brushRef="#br0" timeOffset="1024.36">491 329 12502,'0'0'9732,"-46"0"-9716,69-2 32,15-5 16,8-2-64,11-1-96,4 1-1168,7 0-625,-7 0-800,-19 5-1233</inkml:trace>
  <inkml:trace contextRef="#ctx0" brushRef="#br0" timeOffset="3258.76">1248 303 8356,'0'0'11773,"-8"-37"-10172,8 28 690,0 13-980,0 32-672,0 59-649,0-95 301,-1-10 379,1 7-657,-2-12 18,0 0 0,1 0 0,1-19 0,0 32-38,0 0 0,0 0 0,0 0 0,0 0 0,0 0 0,1 0-1,-1 0 1,0-1 0,1 2 0,0-1 0,-1 0 0,1 0 0,0 0-1,0 0 1,0 0 0,0 1 0,0-1 0,1 0 0,-1 1 0,0-1 0,1 1-1,-1-1 1,1 1 0,0 0 0,-1 0 0,1 0 0,0 0 0,0 0-1,0 0 1,0 0 0,0 0 0,0 1 0,0-1 0,3 0 0,-3 2-4,0 0-1,0 0 1,0 0 0,0 1 0,-1-1 0,1 0 0,0 1 0,-1-1 0,1 1-1,0 0 1,-1-1 0,0 1 0,1 0 0,-1 0 0,0 0 0,0 0 0,0 0-1,0 0 1,-1 0 0,1 0 0,0 1 0,-1-1 0,1 3 0,12 57 54,-10-45 34,-1-29 113,5-21-265,-1 20-159,0 1 1,1-1-1,10-11 1,-15 21 196,0 0-1,0 1 1,0-1-1,0 0 1,1 1 0,-1-1-1,1 1 1,0 0 0,0 0-1,0 0 1,0 1 0,0-1-1,0 0 1,0 1 0,1 0-1,-1 0 1,0 0 0,5 0-1,-7 1 40,0 0-1,0 1 1,0-1-1,-1 0 1,1 1-1,0-1 1,-1 1-1,1 0 0,-1-1 1,1 1-1,0-1 1,-1 1-1,1 0 1,-1-1-1,1 1 1,-1 0-1,0 0 1,1-1-1,-1 1 1,0 0-1,0 0 1,1 0-1,-1-1 1,0 2-1,6 27 242,-6-24-149,4 23 301,0 54-1,-4-81-424,1 0-1,-1 0 1,0-1-1,1 1 1,-1 0-1,1 0 1,-1 0 0,1-1-1,-1 1 1,1 0-1,-1-1 1,1 1-1,0 0 1,-1-1-1,1 1 1,0-1-1,0 1 1,-1-1-1,1 0 1,0 1-1,0-1 1,0 0-1,-1 1 1,1-1-1,0 0 1,0 0-1,0 0 1,0 0-1,0 0 1,0 0-1,0 0 1,-1 0-1,3 0 1,34-4-3026,-27 2 1785,0-1 1,-1-1-1,1 1 1,0-2 0,-1 1-1,17-12 1,-22 13 941,0 0 1,0-1-1,0 0 1,0 0-1,-1 0 1,6-7-1,-8 8 622,1 0 0,0 0 0,-1 0 0,0 0 1,0 0-1,0 0 0,0-1 0,0 1 0,-1 0 0,1-1 0,-1-3 0,0 6-103,0-1-1,0 1 0,-1 0 0,1-1 0,0 1 1,-1 0-1,0-1 0,1 1 0,-1 0 1,0 0-1,1 0 0,-1 0 0,0 0 0,0 0 1,0 0-1,0 0 0,0 0 0,0 0 1,0 0-1,0 0 0,0 1 0,0-1 1,-1 0-1,1 1 0,0-1 0,0 1 0,-1 0 1,1-1-1,0 1 0,-1 0 0,1 0 1,0 0-1,-1 0 0,1 0 0,-1 0 0,-1 0 1,-1 0-57,1 0 1,-1 0-1,1 1 1,-1-1-1,0 1 1,1 0-1,-1 0 1,1 0 0,0 0-1,-1 1 1,1 0-1,-5 3 1,4-2-102,1 0 1,-1 1-1,1-1 0,0 1 1,1 0-1,-1 0 1,1 1-1,-1-1 1,1 0-1,0 1 0,1-1 1,-1 1-1,1 0 1,0-1-1,0 1 1,0 0-1,1 0 1,0 5-1,3-10-24,0 1-1,0 0 1,0-1 0,0 0 0,0 0 0,1 0-1,-1 0 1,0 0 0,0-1 0,0 0 0,5-1-1,-3-1-46,1 0-1,0-1 1,-1 1-1,0-1 1,0-1-1,5-4 1,24-18-165,-33 27 195,0 0 0,-1 0-1,1 0 1,-1 0 0,1 0 0,0 0-1,-1 1 1,1-1 0,-1 0 0,1 0-1,-1 1 1,1-1 0,-1 0 0,1 1 0,-1-1-1,1 0 1,-1 1 0,1-1 0,-1 1-1,1-1 1,-1 1 0,0-1 0,1 1-1,-1-1 1,0 1 0,0 0 0,1-1-1,-1 1 1,10 20 111,-8-18-91,-2-1 5,0-1 0,1 1 0,0-1 0,-1 0 0,1 1 0,0-1 0,-1 1 0,1-1 0,0 0 0,0 0 0,0 1 0,0-1 0,0 0 0,1 0 0,-1 0 0,0 0 0,0 0 0,1 0 1,-1-1-1,1 1 0,-1 0 0,0-1 0,1 1 0,-1-1 0,1 1 0,-1-1 0,1 0 0,0 0 0,-1 1 0,1-1 0,-1 0 0,1-1 0,-1 1 0,1 0 0,0 0 0,-1-1 0,1 1 0,-1 0 0,1-1 0,-1 0 0,0 1 0,1-1 0,-1 0 0,1 0 0,-1 0 0,0 0 0,2-2 0,13-9-10,38-25-14,-52 36-2,0 0 0,0-1-1,1 1 1,-1 0 0,0 1-1,1-1 1,-1 0 0,1 1-1,-1-1 1,1 1-1,0 0 1,-1 0 0,1 0-1,-1 0 1,1 0 0,-1 0-1,1 1 1,-1 0 0,1-1-1,4 3 1,-6 0 33,0 1 0,0 0-1,0 0 1,0 0 0,0 0 0,-1 0 0,0 0 0,0-1 0,0 1-1,0 0 1,-2 7 0,1 6 314,4-17-319,0 0 0,0 0 0,0 0 0,0 0 1,0 0-1,0-1 0,0 1 0,0-1 0,5-2 0,-5 1-20,1-1 0,0 1 0,-1-1 0,0 0 0,0 0 0,0 0 0,0 0 0,0 0 0,0-1 0,-1 0 0,0 1 0,1-1 0,-1 0 0,-1 0 0,1 0-1,-1 0 1,1 0 0,-1 0 0,-1-1 0,1 1 0,0 0 0,-1-1 0,0 1 0,0 0 0,-1-6 0,1 9-4,-1 1 1,1 0-1,-1 0 1,1 0-1,-1 0 0,1 0 1,-1 0-1,1 0 1,-1 0-1,1 0 1,-1 0-1,1 0 0,-1 0 1,0 0-1,1 0 1,0 1-1,-1-1 1,1 0-1,-1 0 0,1 1 1,-1-1-1,1 0 1,-1 0-1,1 1 0,0-1 1,-1 1-1,1-1 1,0 0-1,-1 1 1,1-1-1,0 1 0,-1 0 1,1 0 2,0 0 0,0 1 0,1-1 0,-1 0 1,0 0-1,1 1 0,-1-1 0,1 0 0,-1 0 0,1 0 0,-1 0 1,1 0-1,0 0 0,0 0 0,0 0 0,-1 0 0,1 0 1,0 0-1,0 0 0,0-1 0,0 1 0,0 0 0,1-1 0,-1 1 1,0-1-1,0 1 0,0-1 0,0 1 0,1-1 0,1 1 0,-1-1 0,0 1 0,0-1-1,0 1 1,0 0-1,0 0 1,0 0-1,0 0 1,-1 0 0,1 0-1,0 1 1,-1-1-1,1 0 1,-1 1-1,1 0 1,-1-1 0,2 3-1,-2-1 10,0-1 1,0 0-1,0 0 0,1 0 1,-1 1-1,1-2 0,-1 1 1,1 0-1,0 0 0,0 0 1,0-1-1,0 1 0,0-1 0,0 1 1,0-1-1,0 0 0,4 2 1,1-2 15,-1 0 0,1-1 0,-1 1 0,1-1 0,11-2 1,-15 2-22,34-11 8,-36 10-4,1 0-1,-1 1 1,0-1-1,1 0 1,-1 0-1,1 0 1,-1 0 0,0 0-1,0 0 1,0 0-1,0-1 1,0 1-1,0 0 1,0-1 0,0 1-1,0-1 1,0 1-1,-1-1 1,1 1-1,-1-1 1,1-3 643,-1 38-75,0-31-567,0 0-1,0 0 0,1 0 1,-1 0-1,0 0 1,1 0-1,-1 0 1,1 0-1,0 0 0,-1 0 1,1-1-1,0 1 1,0 0-1,0 0 1,0-1-1,1 1 0,-1-1 1,0 1-1,1-1 1,-1 0-1,1 1 0,-1-1 1,1 0-1,0 0 1,-1 0-1,1 0 1,0 0-1,0 0 0,3 0 1,1 1-3,1-1 1,-1 0 0,1-1-1,-1 1 1,1-1-1,-1 0 1,1-1-1,8-1 1,-13 1-144,1 1-1,-1-1 1,0 0 0,1 0 0,-1 0-1,0 0 1,0 0 0,1 0-1,-1-1 1,0 1 0,0-1 0,-1 1-1,1-1 1,0 0 0,0 0 0,-1 0-1,3-4 1,8-24-6358,-9 8-702</inkml:trace>
  <inkml:trace contextRef="#ctx0" brushRef="#br0" timeOffset="3398.5">2314 168 8356,'0'0'9828,"19"0"-10964,-11 13-5155</inkml:trace>
  <inkml:trace contextRef="#ctx0" brushRef="#br0" timeOffset="4140.62">2324 342 17448,'0'0'5202,"9"1"-4769,1 1-413,1-1 0,-1 0 1,1 0-1,-1-1 1,1-1-1,-1 0 1,1 0-1,-1-1 1,1 0-1,-1-1 1,0 0-1,0-1 0,-1 0 1,14-7-1,-22 11-33,-1-1-1,1 1 0,-1 0 0,1 0 1,-1 0-1,0-1 0,1 1 0,-1 0 1,1-1-1,-1 1 0,0 0 0,1-1 1,-1 1-1,0 0 0,1-1 1,-1 1-1,0-1 0,0 1 0,0 0 1,1-1-1,-1 1 0,0-1 0,0 1 1,0-1-1,0 1 0,0-1 0,0 1 1,0-1-1,0 1 0,0-1 0,0 1 1,0-1-1,0 0 0,-16-4 76,-22 5 674,34 1-668,0 0-1,0 1 1,0-1-1,1 1 1,-1 0-1,0 0 0,1 0 1,-1 0-1,1 1 1,-4 3-1,6-5-63,-1 0 0,1 0 0,0 0 0,0 0-1,-1 0 1,1 0 0,0 1 0,0-1 0,0 0-1,1 1 1,-1-1 0,0 1 0,0-1-1,1 1 1,-1-1 0,1 1 0,-1 0 0,1-1-1,0 1 1,0 0 0,-1-1 0,1 1 0,0-1-1,1 1 1,-1 0 0,0-1 0,1 3 0,0-3-19,0 1 0,1-1 0,-1 0 0,0 0 0,1 0 0,-1-1 0,1 1 0,-1 0 0,1 0 0,-1-1 0,1 1 1,0-1-1,-1 1 0,1-1 0,0 0 0,-1 0 0,1 0 0,2 0 0,40 0-462,-32-1 218,38 3-865,-34 0 320,0-1 1,0-1-1,0 0 1,0-1 0,0-1-1,0-1 1,0 0-1,-1 0 1,21-9 0,-18-2-1706,-17 13 2746,0-1 1,0 1-1,0 0 0,-1 0 1,1-1-1,0 1 0,-1-1 1,1 1-1,-1 0 0,1-1 1,-1 1-1,1-1 0,-1 1 0,0-1 1,0-2-1,0 3-62,-1 0-1,1 0 1,0 0 0,-1 1-1,1-1 1,-1 0 0,1 0-1,-1 0 1,1 0 0,-1 0-1,0 1 1,1-1 0,-1 0-1,0 1 1,0-1 0,0 0-1,1 1 1,-1-1 0,0 1-1,0-1 1,0 1 0,0 0-1,0-1 1,0 1 0,0 0-1,0-1 1,0 1-1,0 0 1,0 0 0,0 0-1,0 0 1,0 0 0,0 0-1,0 1 1,0-1 0,0 0-1,0 0 1,0 1 0,0-1-1,0 0 1,0 1 0,-1 0-1,-3 2-14,0-1 0,0 0 1,0 1-1,0 0 0,1 1 0,0-1 0,-1 1 0,1-1 0,-5 8 0,6-9-153,2 0 1,-1 0-1,0 1 0,0-1 0,1 0 1,-1 1-1,1-1 0,0 1 0,-1-1 0,1 1 1,0-1-1,1 1 0,-1 0 0,0 0 1,1 0-1,0-1 0,-1 1 0,1 0 1,0 0-1,1 4 0,2-6-6,0 0 0,0 0-1,0 0 1,0 0 0,0-1 0,1 1-1,-1-1 1,0 0 0,0 0 0,0 0-1,1 0 1,-1-1 0,4 0 0,-6 1-1,5-1-2,-1 0 1,1 0-1,-1-1 1,0 1-1,1-1 1,-1 0-1,0-1 1,0 1-1,0-1 1,0 0-1,-1 0 1,1-1-1,-1 1 1,0-1-1,5-4 1,-4 0-1,1 1 1,-1-1 0,0 0-1,-1 0 1,0 0-1,0-1 1,-1 0-1,4-12 1,-1-12-56,-1-1 1,-1 1-1,-2-65 0,-2 88 27,1-13 19,0-15 19,-1 35-29,-2 22-37,-6 60 160,-3 85 174,11-140-389,0 3-323,0 0 0,7 41-1,-6-60-2379,-1-5-1240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8:13.057"/>
    </inkml:context>
    <inkml:brush xml:id="br0">
      <inkml:brushProperty name="width" value="0.025" units="cm"/>
      <inkml:brushProperty name="height" value="0.025" units="cm"/>
    </inkml:brush>
  </inkml:definitions>
  <inkml:trace contextRef="#ctx0" brushRef="#br0">78 103 12678,'0'0'8903,"-10"-7"-5131,95 2-3405,-40 1-1464,-2 2-4136</inkml:trace>
  <inkml:trace contextRef="#ctx0" brushRef="#br0" timeOffset="217.89">0 194 15847,'0'0'5971,"23"0"-5827,4 0-32,3 0-64,4-9 0,4-1 16,4-1-64,-7 0-1056,-9 0-1057,-11 5-625,-11-1-3985</inkml:trace>
  <inkml:trace contextRef="#ctx0" brushRef="#br0" timeOffset="530.88">116 1 16552,'0'0'6461,"-3"2"-6394,2-2-65,1 0 0,-1 0 0,0 0 1,1 1-1,-1-1 0,0 0 0,1 1 0,-1-1 1,1 1-1,-1-1 0,1 1 0,-1-1 0,1 1 1,-1-1-1,1 1 0,0-1 0,-1 1 0,1-1 1,0 1-1,-1 0 0,1-1 0,0 1 0,0 0 1,0-1-1,-1 1 0,1 0 0,0-1 0,0 1 1,0 0-1,0-1 0,0 1 0,0 0 0,0-1 0,0 1 1,1 0-1,-1-1 0,0 1 0,0 0 0,1-1 1,-1 2-1,3 1 6,-1-1 0,0 1 1,1-1-1,0 1 0,0-1 1,-1 0-1,1 0 0,7 3 1,5 3 20,2-1 1,28 9-1,-4-7-2,-27-7-37,0 1 0,1 1 0,25 10 0,-39-13 12,0-1 1,0 0-1,0 1 0,0-1 1,0 1-1,0-1 0,0 1 1,-1-1-1,1 1 0,0 0 1,0-1-1,-1 1 0,1 0 1,0 0-1,-1 0 0,1-1 1,-1 1-1,1 0 0,-1 0 1,0 0-1,1 0 0,-1 0 1,0 0-1,1 0 0,-1 0 1,0 0-1,0 0 0,0 0 0,0 0 1,0 0-1,0 0 0,0 0 1,0 0-1,-1 0 0,1 0 1,0 0-1,0 0 0,-1 0 1,1 0-1,-1-1 0,1 1 1,-1 0-1,1 0 0,-1 0 1,1 0-1,-1-1 0,0 1 1,0 0-1,1-1 0,-1 1 1,-1 0-1,-45 34 110,43-33-121,-85 49-861,27-20-7003,43-24-3406</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8:07.771"/>
    </inkml:context>
    <inkml:brush xml:id="br0">
      <inkml:brushProperty name="width" value="0.025" units="cm"/>
      <inkml:brushProperty name="height" value="0.025" units="cm"/>
    </inkml:brush>
  </inkml:definitions>
  <inkml:trace contextRef="#ctx0" brushRef="#br0">17 68 9268,'0'0'5968,"0"-13"-5305,0 10 3138,-12 258-1552,12-255-1721,0-30-293,0-148-844,0 178 593,0-1-3,-1 1 17,1-1 1,-1 0 0,1 1 0,0-1-1,-1 0 1,1 1 0,0-1 0,-1 0-1,1 1 1,0-1 0,0 0 0,0 0 0,0 1-1,0-1 1,0 0 0,0 1 0,0-1-1,0 0 1,0 0 0,0 1 0,0-1-1,0 0 1,1 0 0,-1 1 0,0-1 0,0 0-1,1 1 1,-1-1 0,1 0 0,-1 1-1,1-1 1,-1 1 0,1-1 0,-1 1-1,1-1 1,-1 1 0,1-1 0,-1 1 0,1-1-1,0 1 1,-1 0 0,1-1 0,0 1-1,-1 0 1,2-1 0,0 1-5,-1 0 0,1 0 0,-1 0 0,0 0 0,1 0 1,-1 0-1,1 0 0,-1 1 0,0-1 0,1 0 0,-1 1 0,1-1 0,-1 1 0,0-1 0,0 1 0,1 0 1,-1 0-1,0-1 0,0 1 0,0 0 0,0 0 0,0 0 0,0 0 0,1 2 0,32 58-4,-26-44 46,1 0 1,1-1 0,16 20-1,-26-34-12,0-1 48,3-7-34,-1 1 0,0 0 0,0-1 0,0 1-1,-1-1 1,0 0 0,0 1 0,0-8 0,0 7-26,2-15-108,2 1 0,0 0-1,1 0 1,1 0 0,12-23 0,-20 52 46,0 0 0,0 0-1,1 0 1,2 14-1,-1 5 5,0 29 215,9 59 0,-10-114-287,0 1-1,0-1 1,1 1-1,-1-1 0,1 1 1,-1-1-1,1 1 0,0-1 1,0 0-1,0 0 1,0 1-1,3 2 0,-3-4-497,1 0-1,0-1 0,0 1 0,0 0 1,-1-1-1,1 1 0,0-1 1,0 0-1,0 0 0,0 0 0,0 0 1,0 0-1,0 0 0,0 0 0,0 0 1,0-1-1,1 0 0,13-3-5786</inkml:trace>
  <inkml:trace contextRef="#ctx0" brushRef="#br0" timeOffset="1296.62">325 297 4626,'0'0'9044,"5"-8"-8126,-2 3-611,0-1-1,0 1 1,0-1-1,0 0 1,-1 1 0,0-1-1,-1 0 1,1-1-1,-1 1 1,0 0 0,0 0-1,-1-8 1,0 12-232,0 1 0,0-1 0,-1 0 0,1 0-1,0 1 1,-1-1 0,0 0 0,1 0 0,-1 1 0,0-1 0,0 0 0,0 1 0,0-1 0,0 1 0,0 0 0,0-1 0,-2-1-1,2 3-58,0-1-1,1 1 0,-1-1 0,0 1 0,0 0 1,0-1-1,0 1 0,1 0 0,-1-1 0,0 1 1,0 0-1,0 0 0,0 0 0,0 0 0,0 0 1,0 0-1,0 0 0,0 0 0,1 0 0,-1 0 1,0 1-1,0-1 0,0 0 0,0 0 0,0 1 1,0-1-1,1 1 0,-1-1 0,0 1 0,0-1 1,1 1-1,-1-1 0,0 1 0,1 0 0,-1 0 1,1-1-1,-2 2 0,-1 3-12,-1 0-1,1 1 0,0-1 1,1 1-1,-1-1 1,1 1-1,0 0 1,1 0-1,-1 0 0,1 0 1,0 0-1,1 0 1,-1 1-1,1-1 1,0 0-1,2 7 1,-2 2 3,0-15-7,0 1 1,1 0-1,-1 0 1,0-1-1,1 1 0,-1 0 1,0-1-1,1 1 0,-1-1 1,1 1-1,-1 0 1,1-1-1,0 1 0,-1-1 1,1 1-1,-1-1 0,1 0 1,0 1-1,-1-1 0,1 1 1,0-1-1,0 0 1,-1 0-1,1 1 0,0-1 1,0 0-1,-1 0 0,1 0 1,0 0-1,0 0 1,0 0-1,-1 0 0,1 0 1,0 0-1,0-1 0,-1 1 1,2-1-1,0 1-5,0 0 0,0 0 0,-1 0 0,1-1 0,0 1 0,0-1 0,-1 0 0,1 1 0,0-1 0,-1 0 1,1 0-1,-1 0 0,1 0 0,-1 0 0,0 0 0,3-3 0,-1-2 9,0 0 0,-1-1 0,1 0 1,-1 1-1,-1-1 0,1 0 1,-1 0-1,0-11 0,-1 18-3,0 41-144,6 7 349,-6-47-198,0 0 1,0 0 0,0 0-1,0 0 1,0 1 0,0-1-1,1 0 1,-1 0 0,0 0-1,1 0 1,-1 0 0,1 0 0,-1-1-1,1 1 1,-1 0 0,1 0-1,0 0 1,0 0 0,-1-1-1,1 1 1,0 0 0,0-1-1,0 1 1,0 0 0,-1-1 0,1 1-1,0-1 1,0 0 0,0 1-1,0-1 1,0 0 0,0 1-1,1-1 1,-1 0 0,0 0-1,0 0 1,0 0 0,0 0 0,2 0-1,-1-2 7,0 1-1,0-1 1,0 1 0,0-1-1,-1 0 1,1 0-1,0 1 1,-1-1 0,0 0-1,1 0 1,-1-1-1,0 1 1,0 0-1,0 0 1,0-1 0,0 1-1,-1 0 1,1-1-1,-1 1 1,1-1 0,-1-2-1,3-58 23,-3 54-8,0 8-29,0 0 1,0 0-1,0 1 0,0-1 0,0 0 1,0 1-1,0-1 0,0 0 0,-1 0 1,1 1-1,0-1 0,0 0 1,-1 1-1,1-1 0,0 0 0,-1 1 1,1-1-1,0 1 0,-1-1 1,1 1-1,-1-1 0,1 1 0,-1-1 1,1 1-1,-1-1 0,0 1 0,1-1 1,-1 1-1,1 0 0,-1 0 1,0-1-1,1 1 0,-1 0 0,0 0 1,0-1-1,1 1 0,-1 0 0,0 0 1,1 0-1,-1 0 0,0 0 1,0 0-1,1 0 0,-2 1 0,1-1-6,0 0-1,0 1 1,-1-1-1,1 1 1,0-1-1,0 1 1,0-1-1,0 1 1,0 0-1,1-1 1,-1 1-1,0 0 1,0 0-1,0-1 1,1 1-1,-1 0 0,0 0 1,1 0-1,-1 0 1,1 0-1,-1 0 1,1 0-1,-1 0 1,1 0-1,0 1 1,-1-1-1,1 0 1,0 1-1,1-1 1,0 1 0,-1-1 0,1 0-1,0 0 1,0-1 0,0 1 0,0 0-1,1 0 1,-1 0 0,0-1 0,0 1-1,0-1 1,1 1 0,-1-1 0,0 1-1,1-1 1,-1 0 0,0 1 0,1-1-1,-1 0 1,0 0 0,1 0 0,-1 0-1,0 0 1,1-1 0,-1 1 0,3-1-1,43-4-162,-46 5 169,0 1 1,0-1 0,0 1-1,0 0 1,0-1 0,0 1 0,0 0-1,0-1 1,0 1 0,-1 0-1,1 0 1,0 0 0,0 0-1,-1 0 1,1 0 0,-1 0-1,1 0 1,-1 0 0,1 0-1,-1 0 1,0 0 0,1 0-1,-1 0 1,0 1 0,0 1-1,9 42-10,-7-35 9,-2-9 4,0 1-1,0-1 1,0 1 0,1-1-1,-1 1 1,0-1-1,1 0 1,-1 1-1,1-1 1,0 1-1,-1-1 1,1 0-1,0 0 1,0 1-1,0-1 1,0 0-1,0 0 1,0 0-1,0 0 1,0 0 0,2 2-1,-1-3 3,-1 0-1,0 0 1,0-1-1,0 1 1,0 0 0,0 0-1,0 0 1,0-1-1,0 1 1,0 0-1,0-1 1,0 1 0,0-1-1,0 0 1,0 1-1,0-1 1,-1 0-1,1 1 1,0-1 0,0 0-1,-1 0 1,2-1-1,2-3-10,0 0 0,0-1 0,-1 1 1,0-1-1,0 0 0,0 0 0,0 0 0,2-12 0,-1-26-44,-4 44 38,0 37-222,0-26 273,0-1 5,0 0 0,0 1 0,1-1 0,0 1 0,6 17 0,-7-26-38,1 0 0,0 0 0,-1-1 0,1 1 0,0 0 0,0-1 0,0 1 0,1-1 0,-1 1 0,0-1 0,1 0 0,-1 1 0,0-1 0,1 0 0,-1 0 0,1 0 0,0 0 0,-1 0 0,1-1 0,0 1 0,0 0 0,-1-1 0,1 1 0,0-1 0,0 0 0,0 1 0,0-1 0,0 0 0,0 0 0,-1 0 0,1-1 0,0 1 0,0 0 0,0-1 0,0 1 0,-1-1 0,1 1 0,0-1 0,3-2 0,-3 2-32,1 0-1,0-1 1,-1 1 0,1-1-1,-1 0 1,0 0 0,1 0-1,-1 0 1,0 0 0,0 0-1,0-1 1,-1 1 0,1-1-1,0 1 1,-1-1-1,0 0 1,2-3 0,4-31-7468,-7 26 1609</inkml:trace>
  <inkml:trace contextRef="#ctx0" brushRef="#br0" timeOffset="1733.96">604 116 10373,'0'0'9092,"0"-4"-8804,0 15-928,0 10-1505,4 1-2401</inkml:trace>
  <inkml:trace contextRef="#ctx0" brushRef="#br0" timeOffset="2836.77">713 375 8116,'0'0'9428,"10"-6"-9268,35-22-69,-42 25-74,1-1 0,-1 0 0,0 1 0,-1-2 0,1 1 0,0 0 0,-1 0 0,0-1 0,0 0 0,-1 1 0,1-1 0,-1 0 0,0 1 0,0-1 0,-1 0 0,1 0 0,-1 0 1,0 0-1,0 0 0,-2-6 0,2 0 110,1-22 199,0 21-251,-1 1 1,0-1 0,0 0 0,-2 0 0,1 0 0,-5-15 0,8 47 368,0 0-1,-2 0 1,-2 30 0,0 6-210,5 52-368,-1-111-3362,4-16 1120,-6 13 2095,0 1 0,0 0 0,-1 0-1,0 0 1,0 0 0,0 0 0,0 0 0,-1 1-1,0-1 1,-4-8 0,5 11 512,0 1 1,-1-1-1,1 0 1,0 1-1,-1-1 0,1 1 1,-1 0-1,0-1 1,1 1-1,-1 0 0,0 0 1,0 0-1,0 0 1,1 0-1,-1 1 0,0-1 1,0 1-1,0-1 1,0 1-1,-1 0 1,1-1-1,0 1 0,0 0 1,-3 1-1,213-38-87,-207 37-121,-1 0 1,0 0-1,0 0 0,0 0 0,1 0 0,-1 0 0,0 0 0,0 0 1,0 0-1,1 0 0,-1 0 0,0 0 0,0 0 0,0 1 0,1-1 1,-1 0-1,0 0 0,0 0 0,0 0 0,0 0 0,0 1 0,1-1 1,-1 0-1,0 0 0,0 0 0,0 0 0,0 1 0,0-1 0,0 0 1,0 0-1,0 0 0,0 1 0,0-1 0,0 0 0,0 0 0,0 0 1,1 1-1,-2-1 0,1 0 0,0 0 0,0 0 0,0 1 0,0-1 1,0 0-1,0 0 0,0 0 0,0 1 0,0-1 0,0 0 0,0 0 1,0 0-1,-1 1 0,1-1 0,0 0 0,0 0 0,0 0 0,0 0 1,0 0-1,-1 1 0,-13 23 803,11-19-801,-1 0 0,1 0-1,0 0 1,1 1-1,-1-1 1,1 1-1,-3 11 1,7-20-133,0 0 0,0 0 1,0 1-1,0-1 0,0 1 0,0 0 1,1-1-1,-1 1 0,5-3 0,5-4-340,-3-2 189,10-11-211,-19 22 483,0 0 1,0 0-1,0-1 1,0 1 0,0 0-1,0 0 1,1-1-1,-1 1 1,0 0 0,0 0-1,0-1 1,0 1-1,0 0 1,1 0 0,-1 0-1,0-1 1,0 1-1,0 0 1,1 0 0,-1 0-1,0 0 1,0 0-1,0-1 1,1 1 0,-1 0-1,0 0 1,0 0-1,1 0 1,-1 0 0,0 0-1,0 0 1,1 0-1,-1 0 1,0 0 0,0 0-1,1 0 1,-1 0-1,0 0 1,0 0-1,1 0 1,-1 0 0,0 0-1,0 0 1,1 1-1,-1-1 1,0 0 0,0 0-1,0 0 1,1 0-1,-1 0 1,0 1 0,0-1-1,0 0 1,1 0-1,-1 1 1,1 4 7,-1 1 0,2-1 0,-1 1-1,0-1 1,1 1 0,0-1 0,1 0 0,-1 0 0,6 8 0,-7-11-2,1-1 0,0 1 0,-1 0-1,1-1 1,0 0 0,0 1 0,0-1 0,0 0 0,0 0 0,0 0 0,0 0 0,0-1 0,0 1 0,0-1 0,1 1 0,-1-1 0,0 0 0,0 1 0,1-1-1,-1 0 1,0-1 0,1 1 0,-1 0 0,0-1 0,0 1 0,0-1 0,5-1 0,-3-1 1,1 1 1,0-1-1,-1 1 1,0-1-1,1-1 0,-1 1 1,-1-1-1,1 1 0,0-1 1,-1 0-1,0 0 1,0-1-1,0 1 0,0-1 1,-1 1-1,0-1 1,0 0-1,3-9 0,-1 0-22,0 0 0,0 0-1,-2-1 1,0 0 0,0-21-1,-2-39-287,0 75 306,0 0 0,0 0 0,0 0 0,0 0 1,0 0-1,0 0 0,-1 0 0,1 1 0,0-1 0,0 0 0,0 0 1,0 0-1,0 0 0,-1 0 0,1 0 0,0 0 0,0 0 1,0 0-1,0 0 0,0 0 0,-1-1 0,1 1 0,0 0 1,0 0-1,0 0 0,0 0 0,0 0 0,0 0 0,-1 0 1,1 0-1,0 0 0,0 0 0,0 0 0,0-1 0,0 1 1,0 0-1,0 0 0,0 0 0,-1 0 0,1 0 0,0 0 0,0-1 1,0 1-1,0 0 0,0 0 0,0 0 0,-7 15-4,1 11 139,1 1 0,1-1-1,1 1 1,1 49 0,3-67-293,0 1 0,0-1 1,1 1-1,1-1 0,-1 0 0,2 0 0,4 11 0,-5-14-398,0-1 0,1 1 1,0-1-1,0 0 0,0-1 0,0 1 0,1-1 1,-1 0-1,1 0 0,0 0 0,0 0 0,7 3 1,9 2-11942</inkml:trace>
  <inkml:trace contextRef="#ctx0" brushRef="#br0" timeOffset="3344.91">1646 77 13126,'0'0'5827,"-6"-12"-5483,-18-38 107,23 50-434,1-1 1,0 0-1,-1 0 0,1 0 1,-1 1-1,1-1 1,-1 0-1,1 0 0,-1 1 1,1-1-1,-1 0 1,0 1-1,1-1 0,-1 1 1,0-1-1,0 1 1,0-1-1,1 1 1,-1-1-1,0 1 0,0 0 1,0-1-1,0 1 1,0 0-1,1 0 0,-1 0 1,0 0-1,0 0 1,0 0-1,0 0 0,0 0 1,0 0-1,0 0 1,0 0-1,0 1 1,1-1-1,-1 0 0,0 1 1,0-1-1,0 1 1,0-1-1,0 1 0,-20 24 120,19-18-137,-1 0 0,0 0-1,1 0 1,1 0 0,-1 0-1,1 0 1,0 1 0,1-1-1,0 0 1,0 0 0,0 1-1,1-1 1,3 13 0,-1-8 2,0-1 1,1 1 0,1-1-1,0 0 1,1 0-1,0 0 1,10 13-1,-8-13-2,-1 0-1,0 0 1,0 1-1,-1 0 0,6 19 1,-11-29 3,0 0 0,-1 0 0,1 0 1,-1 1-1,1-1 0,-1 0 0,0 0 0,0 1 1,0-1-1,-1 0 0,1 0 0,0 1 0,-1-1 1,1 0-1,-1 0 0,-2 4 0,2-5 11,0 1-1,-1 0 0,0-1 1,1 0-1,-1 1 0,0-1 1,0 0-1,1 0 0,-1 0 1,0 0-1,0 0 0,0-1 1,0 1-1,0-1 0,0 1 1,-1-1-1,1 1 0,0-1 1,0 0-1,0 0 0,-3-1 1,2 1-50,1 0 1,0 0-1,0-1 1,0 1-1,0 0 1,0-1-1,0 0 1,0 1-1,0-1 1,1 0 0,-1 0-1,0 0 1,0 0-1,1-1 1,-1 1-1,0 0 1,1-1-1,0 1 1,-1-1-1,1 1 1,0-1 0,0 0-1,-1 0 1,1 1-1,1-1 1,-1 0-1,0 0 1,0 0-1,1 0 1,-1 0-1,1 0 1,0 0-1,-1 0 1,1 0 0,0 0-1,0 0 1,0 0-1,1-1 1,-1 1-1,0 0 1,1 0-1,-1 0 1,1 0-1,0 1 1,0-1-1,0 0 1,1-3 0,1 1-435,1 0 1,0 0-1,-1 1 1,1-1-1,0 1 1,1-1-1,-1 1 1,0 1-1,1-1 1,8-3-1,5-4-2046,15-9-2596</inkml:trace>
  <inkml:trace contextRef="#ctx0" brushRef="#br0" timeOffset="4776.46">1779 107 6883,'0'0'12790,"-2"-9"-11381,-8-20-779,10 29-625,-1 0 0,1 0 0,0 0 0,0 0 0,-1 0 0,1-1 0,0 1 0,0 0 0,-1 0 0,1 0 0,0 0 1,0 0-1,-1 0 0,1 0 0,0 0 0,0 1 0,-1-1 0,1 0 0,0 0 0,0 0 0,-1 0 0,1 0 0,0 0 0,0 0 1,-1 0-1,1 1 0,0-1 0,0 0 0,0 0 0,0 0 0,-1 1 0,1-1 0,0 0 0,0 0 0,0 0 0,0 1 0,-1-1 1,-11 26 78,7-5-66,0 0 0,1 0 0,2 1 0,0 0 0,1-1 0,3 33 0,-1-3-483,-20-64 561,16 10-92,1 1 0,-1-1 0,1 0 0,0 0 0,0 0 0,0 0 0,0 0 0,0-1 0,-1-5 0,2 8-10,1 0 0,0 0 0,0 0-1,0 0 1,1 0 0,-1 0 0,0 0 0,0 1 0,0-1 0,1 0-1,-1 0 1,1 0 0,-1 0 0,0 0 0,1 0 0,-1 1 0,1-1 0,0 0-1,-1 0 1,1 1 0,0-1 0,-1 0 0,1 1 0,0-1 0,0 1-1,0-1 1,-1 1 0,1-1 0,0 1 0,0 0 0,0-1 0,0 1-1,0 0 1,0 0 0,0-1 0,0 1 0,0 0 0,0 0 0,1 0 0,16-2-300,0-2 1,0 0 0,0-1 0,-1-1 0,0-1 0,0 0 0,17-12-1,-29 16 320,-5 2 1189,-22 24 208,15-15-1378,1-1-1,0 1 1,1 1-1,-1-1 1,2 1-1,-1 0 0,1 0 1,1 1-1,0-1 1,0 1-1,-2 18 1,27-38-988,24-38-654,-46 49 1608,0 1 1,-1-1 0,1 1-1,0-1 1,1 1-1,-1-1 1,0 1-1,0-1 1,1 0-1,-1 1 1,0-1-1,1 1 1,-1-1-1,1 0 1,0 1-1,0-1 1,-1 0-1,1 0 1,0 0-1,0 0 1,0 1-1,0-1 1,0 0-1,0-1 1,1 1-1,-1 0 1,0 0 0,0 0-1,1-1 1,-1 1-1,0-1 1,1 1-1,-1-1 1,1 1-1,-1-1 1,0 0-1,1 0 1,-1 0-1,1 1 1,-1-1-1,1-1 1,-1 1-1,1 0 1,-1 0-1,1-1 1,1 0-1,3 0-10,1-1 0,-1 0 0,0-1 0,0 1 0,0-1 0,0-1 0,0 1 0,0-1 0,5-4 0,-6 3-101,0-1 0,0 1 0,0-1 1,-1 1-1,0-1 0,0 0 1,-1-1-1,0 1 0,0-1 1,0 0-1,-1 1 0,1-1 0,1-13 1,-1-4-78,-2 0 1,-1-43-1,-1 24 1865,-18 101-838,13-26-491,0 0 0,2 0 1,2 0-1,1 47 0,1-64-221,0-13-122,1-1 0,-1 0 0,0 1 1,0-1-1,1 0 0,-1 1 0,1-1 0,-1 0 0,1 1 0,-1-1 1,1 0-1,0 0 0,0 1 0,0-1 0,0 0 0,-1 0 1,1 0-1,1 0 0,-1 0 0,0-1 0,0 1 0,0 0 1,0 0-1,1-1 0,-1 1 0,0-1 0,1 1 0,-1-1 0,0 1 1,1-1-1,-1 0 0,0 0 0,1 0 0,2 0 0,-2 1-5,1-1 0,-1 0 0,1 0 0,-1-1 0,1 1 0,-1 0-1,1-1 1,-1 0 0,1 1 0,-1-1 0,0 0 0,1 0 0,-1 0-1,0-1 1,0 1 0,0-1 0,0 1 0,0-1 0,2-2 0,1-3-90,0 0 0,-1-1 1,1 0-1,-2 0 0,1 0 0,-1 0 1,-1 0-1,0-1 0,0 1 1,0-1-1,0-11 0,-2 20 91,0 26-147,0 47 209,0-73-60,0 0 0,1 1 0,-1-1 0,0 0 1,0 1-1,1-1 0,-1 0 0,0 0 0,1 1 1,-1-1-1,0 0 0,1 0 0,-1 1 0,0-1 0,1 0 1,-1 0-1,0 0 0,1 0 0,-1 0 0,0 0 0,1 0 1,-1 0-1,1 1 0,-1-1 0,0 0 0,1-1 1,-1 1-1,1 0 0,-1 0 0,0 0 0,1 0 0,-1 0 1,0 0-1,1 0 0,-1-1 0,0 1 0,1 0 0,-1 0 1,1-1-1,15-7 20,-4-9 9,-2 6-489,3 28 248,-13-16 210,0 0 1,0 0 0,0-1 0,1 1 0,-1 0 0,0-1-1,1 1 1,-1 0 0,0-1 0,1 1 0,-1 0 0,1-1-1,-1 1 1,1-1 0,-1 1 0,1-1 0,0 1 0,-1-1-1,1 0 1,-1 1 0,1-1 0,0 0 0,0 1 0,-1-1-1,1 0 1,0 0 0,-1 1 0,1-1 0,0 0 0,0 0-1,-1 0 1,1 0 0,0 0 0,0 0 0,-1 0 0,1-1 0,0 1-1,-1 0 1,1 0 0,0 0 0,0-1 0,-1 1 0,1 0-1,0-1 1,0 0 0,1 0 5,-1-1-1,1 0 0,0 0 1,-1 1-1,1-1 1,-1 0-1,0 0 1,0-1-1,0 1 0,0 0 1,0 0-1,0-1 1,0-2-1,3-65 81,-4 52-84,0 17 33,0 37 16,0-31-43,0 1 1,1 0 0,0 0 0,0 0 0,0-1-1,1 1 1,-1-1 0,1 1 0,1-1 0,-1 1-1,1-1 1,0 0 0,0 0 0,0-1-1,1 1 1,7 7 0,-10-11-38,-1-1 0,1 0 0,-1 0 0,0 1 0,1-1 1,-1 0-1,1 1 0,-1-1 0,0 0 0,1 1 0,-1-1 0,0 0 0,0 1 0,1-1 0,-1 1 0,0-1 0,0 0 0,1 1 1,-1-1-1,0 1 0,0-1 0,0 1 0,0-1 0,0 1 0,0-1 0,0 1 0,0-1 0,0 1 0,0-1 0,0 1 0,0-1 1,0 1-1,0-1 0,0 0 0,-1 1 0,1-1 0,0 1 0,-1 0 0,-20 0-6265,0-5-4951</inkml:trace>
  <inkml:trace contextRef="#ctx0" brushRef="#br0" timeOffset="4930.86">1893 225 16824,'0'0'4402,"107"-18"-5731,-61 10-1440,3 1-3746</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8:26.635"/>
    </inkml:context>
    <inkml:brush xml:id="br0">
      <inkml:brushProperty name="width" value="0.025" units="cm"/>
      <inkml:brushProperty name="height" value="0.025" units="cm"/>
    </inkml:brush>
  </inkml:definitions>
  <inkml:trace contextRef="#ctx0" brushRef="#br0">224 179 3778,'0'0'11592,"-15"-3"-8439,9 2-3029,-9-3 442,0 2 0,-1 0 0,1 0 0,-1 2 0,-17 0 0,28 1-499,1-1 1,0 1 0,0-1-1,0 1 1,0 0 0,0 1-1,0-1 1,1 1 0,-1 0 0,0 0-1,1 0 1,-1 0 0,1 0-1,0 1 1,-1 0 0,1 0-1,0 0 1,1 0 0,-1 0-1,1 0 1,-1 1 0,1-1 0,0 1-1,0-1 1,1 1 0,-1 0-1,1 0 1,-2 4 0,3-7-62,-1 0 0,1 0 0,0 1 0,-1-1 0,1 0 0,0 0 0,-1 0 0,1 1 0,0-1 0,0 0 0,0 0 0,0 1 0,0-1 0,1 0 0,-1 0 0,0 0 0,1 1 1,-1-1-1,0 0 0,1 0 0,-1 0 0,1 0 0,0 0 0,-1 0 0,1 0 0,0 0 0,0 0 0,0 0 0,-1 0 0,1 0 0,0 0 0,0-1 0,0 1 0,0 0 0,0-1 0,1 1 0,1 0 0,3 0-4,0 0-1,1 0 0,-1-1 0,1 0 1,-1 0-1,8-1 0,-7 0-2,0 1-69,0-1 0,-1-1 0,0 1 1,1-1-1,-1 0 0,0 0 0,0-1 0,0 0 0,0 0 0,0 0 0,-1-1 0,1 0 0,-1 0 1,0 0-1,0 0 0,-1-1 0,1 0 0,-1 0 0,0 0 0,-1-1 0,6-9 0,-3 3 6,0-1 0,-1 0 0,-1 0 0,0 0-1,0-1 1,-2 1 0,0-1 0,0 1 0,-1-19-1,-1 3 140,0 29 99,0 13-100,-4 49 120,2-41-77,1 1 1,1 31 0,0-51-112,0-1 0,1 1 0,-1-1 0,0 1 1,1 0-1,-1-1 0,1 0 0,-1 1 0,1-1 0,0 1 0,0-1 0,-1 0 0,1 1 0,0-1 0,0 0 0,0 0 0,0 0 1,1 0-1,-1 0 0,0 0 0,0 0 0,1 0 0,-1 0 0,0-1 0,3 2 0,0-1-62,0 0 0,-1-1 0,1 1 0,0-1 0,0 0 0,0 0 0,0 0 0,0 0 0,0-1 0,4 0 0,1-1-296,1-1-1,-1 0 0,0 0 1,0-1-1,0 0 1,0 0-1,14-11 0,-21 14 339,0-1-1,0 0 1,0 1-1,0-1 1,0 0-1,0 0 1,0 0-1,-1 0 1,1 0-1,-1 0 1,0 0-1,1-1 1,-1 1-1,0 0 0,0-1 1,-1 1-1,2-6 1,-2 7 902,-19 36 678,6 5-1732,11-23-2461,2-13-1284</inkml:trace>
  <inkml:trace contextRef="#ctx0" brushRef="#br0" timeOffset="165.36">422 51 18184,'0'0'1713,"15"82"-8628</inkml:trace>
  <inkml:trace contextRef="#ctx0" brushRef="#br0" timeOffset="385.33">494 192 6435,'0'0'13857,"2"10"-13075,6 34-265,-8-43-490,0 0-1,0 0 1,0 0-1,1 0 1,-1 1-1,0-1 1,0 0-1,1 0 1,-1 0-1,1 0 1,-1 0-1,1 0 1,-1 0-1,1 0 1,-1 0-1,1 0 1,0-1-1,0 1 1,-1 0-1,1 0 1,0 0-1,0-1 1,0 1-1,0-1 1,0 1-1,0 0 1,0-1-1,0 0 1,0 1-1,0-1 1,0 0-1,0 1 1,0-1-1,1 0 1,-1 0-1,0 0 1,0 0-1,0 0 1,0 0 0,0 0-1,0-1 1,1 1-1,-1 0 1,1-1-1,1 0 118,0 0 0,-1-1 0,1 1-1,0-1 1,-1 0 0,1 0 0,-1 0 0,0 0 0,1 0-1,-1 0 1,0-1 0,2-2 0,-2 0-218,0 1 0,0-1 0,-1 0 0,0 1 0,0-1 0,0 0 0,0 0 0,-1 0 0,1 0 0,-2-5 0</inkml:trace>
  <inkml:trace contextRef="#ctx0" brushRef="#br0" timeOffset="1208.49">709 185 2817,'0'0'16584,"0"0"-16525,0 0-1,0 0 1,0 0 0,0 0 0,0 0-1,0 0 1,0 0 0,0 0-1,0-1 1,0 1 0,0 0 0,0 0-1,0 0 1,0 0 0,0 0 0,0 0-1,0 0 1,1 0 0,-1 0 0,0 0-1,0-1 1,0 1 0,0 0-1,0 0 1,0 0 0,0 0 0,0 0-1,0 0 1,0 0 0,0 0 0,0 0-1,0 0 1,1 0 0,-1 0 0,0 0-1,0 0 1,0 0 0,0 0-1,0 0 1,0 0 0,0 0 0,0 0-1,0 0 1,0 0 0,1 0 0,-1 0-1,0 0 1,0 0 0,0 0 0,0 0-1,0 0 1,0 0 0,0 0-1,0 0 1,0 0 0,0 0 0,1 0-1,-1 0 1,0 0 0,0 0 0,0 0-1,0 0 1,0 1 0,0-1-1,0 0 1,0 0 0,10 18 292,25 35 234,-35-53-566,0 0 0,0 0 0,0-1 0,0 1 0,0 0 0,0 0 0,0 0 1,0 0-1,1 0 0,-1 0 0,0 0 0,0 0 0,0 0 0,0-1 0,0 1 0,0 0 0,0 0 0,0 0 0,0 0 0,0 0 0,1 0 0,-1 0 0,0 0 0,0 0 0,0 0 0,0 0 0,0 0 0,0 0 0,0 0 0,0 0 0,1 0 0,-1 0 0,0 0 0,0 0 0,0 0 0,0 0 0,0 0 0,0 0 0,0 0 0,1 0 0,-1 0 0,0 0 0,0 0 0,0 0 0,0 0 0,0 0 0,0 0 0,0 0 0,0 1 0,0-1 0,0 0 0,1 0 0,-1 0 0,0 0 0,0 0 0,0 0 0,0 0 0,0 0 0,0 0 0,0 1 0,0-1 0,0 0 0,0 0 0,0 0 0,0 0 0,-4-13 167,3 11-193,0 1 0,0-1 0,0 1 0,0-1-1,0 1 1,0-1 0,0 1 0,-1 0 0,1 0 0,0 0 0,-1-1 0,1 1 0,-1 1 0,1-1 0,-1 0 0,0 0 0,1 0 0,-1 1 0,0-1 0,1 1-1,-1 0 1,-3-1 0,3 1 17,1 0 0,-1 0-1,1 1 1,-1-1 0,1 1 0,-1-1-1,1 1 1,-1-1 0,1 1-1,-1 0 1,1 0 0,0-1-1,-1 1 1,1 0 0,0 0 0,0 1-1,0-1 1,0 0 0,0 0-1,0 0 1,0 1 0,0-1-1,0 0 1,1 1 0,-2 1-1,1 1 9,0-1 0,0 0-1,0 0 1,0 0-1,1 0 1,-1 1-1,1-1 1,0 0-1,0 1 1,0-1-1,1 0 1,0 5 0,0-7-16,0 0 0,0 1 1,0-1-1,0-1 1,0 1-1,0 0 0,1 0 1,-1 0-1,0 0 1,0-1-1,1 1 1,-1-1-1,0 1 0,1-1 1,-1 1-1,1-1 1,-1 0-1,0 0 0,1 0 1,-1 0-1,1 0 1,-1 0-1,2 0 1,37-3 67,-36 2-66,0 0-1,0 0 1,-1 0 0,1-1 0,0 0 0,-1 0 0,0 0 0,1 0-1,-1 0 1,0-1 0,0 1 0,0-1 0,0 0 0,-1 0 0,1 0-1,-1 0 1,3-5 0,-4 7-2,-1 0 0,1-1 0,-1 1 0,1 0 0,-1-1 0,1 1 0,-1-1-1,1 1 1,-1-1 0,0 1 0,0 0 0,0-1 0,0 1 0,0-1 0,0 1 0,0-1 0,-1 1-1,1-1 1,-1 1 0,1 0 0,0-1 0,-1 1 0,0 0 0,1-1 0,-1 1 0,0 0 0,0 0-1,0 0 1,0 0 0,0 0 0,0 0 0,0 0 0,0 0 0,0 0 0,0 0 0,-1 0 0,1 0-1,0 1 1,-1-1 0,1 1 0,0-1 0,-1 1 0,1 0 0,0-1 0,-1 1 0,1 0 0,-1 0-1,-1 0 1,-63-7 100,63 7-140,-1 0-1,1 0 1,-1 0-1,1 0 1,0 1-1,-1-1 1,1 1-1,0 0 1,0 0-1,-1 0 1,1 0-1,0 1 1,0-1 0,0 1-1,1 0 1,-6 3-1,4 3-892,27-4-13150</inkml:trace>
  <inkml:trace contextRef="#ctx0" brushRef="#br0" timeOffset="1441.59">850 214 5122,'0'0'14855,"7"6"-13846,21 22-249,-27-27-722,-1-1 1,1 1-1,0 0 0,-1 0 0,1 0 1,-1 0-1,1 0 0,-1 0 1,1-1-1,-1 1 0,0 0 0,1 0 1,-1 0-1,0 0 0,0 0 1,0 0-1,0 1 0,0-1 0,0 0 1,0 0-1,0 0 0,0 0 1,0 0-1,0 0 0,-1 0 0,1 0 1,0 0-1,-1 0 0,1-1 1,-1 1-1,1 0 0,-2 1 0,2-1-5,0-1 0,0 0-1,0 0 1,-1 1 0,1-1-1,0 0 1,0 0 0,0 1-1,-1-1 1,1 0 0,0 0-1,-1 1 1,1-1 0,0 0-1,0 0 1,-1 0 0,1 0-1,0 0 1,-1 0 0,1 1-1,0-1 1,-1 0 0,1 0-1,0 0 1,-1 0 0,1 0-1,0 0 1,-1 0 0,1 0-1,0 0 1,-1 0 0,1-1-1,0 1 1,-1 0 0,1 0-1,0 0 1,0 0 0,-1 0-1,1-1 1,0 1 0,-1 0 0,1 0-1,0 0 1,0-1 0,-1 1-1,1 0 1,0 0 0,0-1-1,0 1 1,0 0 0,-1-1-1,1 1 1,0 0 0,0 0-1,0-1 1,0 1 0,0 0-1,0-1 1,0 1 0,0 0-1,0-1 1,0 1 0,0 0-1,0-1 1,0 1 0,0-1-1,0-5 18,0 0 0,0 0-1,0 0 1,1 0 0,0 0-1,1 0 1,-1 0 0,1 1-1,3-8 1,-3 10-69,0 0 1,0 1-1,0-1 0,0 1 0,0-1 1,1 1-1,-1 0 0,1 0 1,0 0-1,-1 0 0,1 1 1,0-1-1,0 1 0,0-1 0,0 1 1,0 0-1,0 0 0,7-1 1,29-4-3524,-14 3-2409,-5 1-3749</inkml:trace>
  <inkml:trace contextRef="#ctx0" brushRef="#br0" timeOffset="1827.31">1164 159 14070,'0'0'7551,"-11"12"-7130,-29 36-122,39-47-279,0 0 1,0 1-1,0-1 0,0 0 1,0 1-1,0-1 0,0 1 1,0-1-1,1 1 0,-1-1 1,1 1-1,-1 0 0,1-1 1,0 1-1,0 0 0,0-1 1,-1 1-1,2 2 0,-1-3-10,1 0-1,-1 0 0,1 0 1,-1 0-1,1 0 0,-1 0 1,1 0-1,0-1 0,0 1 1,-1 0-1,1 0 0,0-1 1,0 1-1,0-1 0,0 1 1,0-1-1,0 1 0,0-1 1,0 1-1,2-1 0,4 2 13,1 0-1,0-1 1,0-1-1,0 1 1,11-2-1,-13 1 4,7 0-253,1 0-1,-1-1 1,1-1-1,-1 0 0,0-1 1,1-1-1,-2 0 1,24-10-1,-35 14 182,0 0-1,0-1 0,-1 1 1,1 0-1,0-1 0,-1 1 0,1 0 1,-1-1-1,1 1 0,0-1 1,-1 1-1,1-1 0,-1 1 1,1-1-1,-1 1 0,0-1 0,1 0 1,-1 1-1,0-1 0,1 1 1,-1-1-1,0 0 0,1 0 1,-1 1-1,0-1 0,0 0 1,0 1-1,0-1 0,0-1 0,0 1 14,-1 0-1,0 0 1,1 0-1,-1 0 1,0 1-1,0-1 0,0 0 1,1 0-1,-1 1 1,0-1-1,0 1 0,0-1 1,0 1-1,0-1 1,0 1-1,-3-1 0,1 0 148,0 0-1,-1 0 1,1 0-1,-1 0 0,1 1 1,-1 0-1,1 0 1,-1 0-1,1 0 0,-1 0 1,1 1-1,-7 1 1,8-1-75,1-1 0,-1 1 0,1 0 0,-1 0 0,1 0 0,0 0 0,0 0 1,-1 0-1,1 0 0,0 0 0,0 1 0,0-1 0,0 0 0,0 1 0,1-1 0,-1 1 1,0-1-1,1 1 0,-1-1 0,1 1 0,-1 0 0,1-1 0,0 1 0,-1-1 0,1 1 1,0 0-1,0-1 0,1 3 0,-1-3-77,1 1 1,-1-1-1,1 0 1,0 1-1,0-1 1,0 0-1,0 1 1,0-1-1,0 0 1,0 0-1,0 0 1,1 0-1,-1 0 0,0 0 1,0 0-1,1-1 1,-1 1-1,1 0 1,-1-1-1,1 1 1,-1-1-1,1 1 1,-1-1-1,1 0 1,-1 0-1,1 1 1,-1-1-1,1 0 1,2-1-1,63 0-7530,-25-4-3225</inkml:trace>
  <inkml:trace contextRef="#ctx0" brushRef="#br0" timeOffset="2220.31">1510 222 17272,'0'0'6443,"-15"10"-5760,-43 30-459,56-39-217,1 0 0,-1 0 0,1 0 0,0 0 0,-1 1 0,1-1 0,0 0 0,0 1 0,0-1 0,0 1 0,0-1 0,0 1 0,1-1 0,-1 1 0,-1 3 0,2-5-8,1 1 0,-1-1 1,0 1-1,0 0 0,0-1 1,0 1-1,0-1 0,1 1 1,-1-1-1,0 1 1,1-1-1,-1 1 0,0-1 1,1 1-1,-1-1 0,1 1 1,-1-1-1,0 0 0,1 1 1,-1-1-1,1 0 1,-1 1-1,1-1 0,0 0 1,-1 1-1,1-1 0,-1 0 1,1 0-1,3 1-51,-1 0-1,0 0 0,1-1 1,-1 1-1,1-1 0,-1 0 1,0 0-1,1 0 1,-1-1-1,6 0 0,-2-3-1,0 0 0,-1 0 0,1 0 0,-1-1-1,0 0 1,0 0 0,0 0 0,-1-1 0,0 0 0,0 0-1,0-1 1,-1 1 0,0-1 0,0 0 0,-1 0-1,0 0 1,0 0 0,-1-1 0,1 1 0,0-10 0,3-14 375,-1 0 0,-1 0 0,-1-52 0,-13 112 166,2-9-451,-3 44 322,4 1 1,2 0-1,4 71 1,1-118-254,12-25-355,21-32-6436,-17 14-1614</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8:21.483"/>
    </inkml:context>
    <inkml:brush xml:id="br0">
      <inkml:brushProperty name="width" value="0.025" units="cm"/>
      <inkml:brushProperty name="height" value="0.025" units="cm"/>
    </inkml:brush>
  </inkml:definitions>
  <inkml:trace contextRef="#ctx0" brushRef="#br0">206 81 9652,'0'0'6214,"0"-1"-6024,0-1 1,-1 1-1,1-1 1,-1 1-1,0 0 1,1 0-1,-1-1 1,0 1-1,0 0 1,1 0-1,-1 0 1,0 0-1,0 0 1,-2-2-1,-1 3-107,0 0 0,-1 0 0,1 1 0,0-1 0,0 1 0,-1 0 0,1 0 0,0 0 0,0 0 0,0 1 0,0 0 0,0 0 0,1 0 0,-1 0 0,0 0 0,1 1 0,0 0 0,-1 0 0,1 0 0,0 0 0,1 0 0,-1 0 0,1 1 0,-1-1 0,1 1 0,0 0 0,0 0 0,0 0 0,1 0 0,0 0 0,-1 0 0,1 0 0,1 0 0,-1 0 0,1 1 0,-1 6 0,2-9-82,0 0 1,0 0 0,0 0-1,0 0 1,1 0-1,-1 0 1,0-1-1,1 1 1,-1 0-1,1-1 1,0 1-1,0-1 1,-1 0-1,1 0 1,0 1-1,0-1 1,0 0-1,0-1 1,0 1-1,0 0 1,4 0-1,50 15-61,-50-11 20,-17-1 49,-31 4 47,31-7-57,-9 2-5,13-3-78,-1 1 1,1 0-1,0 0 0,0 1 0,0 0 1,-8 3-1,23-3-7231,6-2 1723</inkml:trace>
  <inkml:trace contextRef="#ctx0" brushRef="#br0" timeOffset="235.65">258 151 10325,'0'0'9012,"4"58"-8292,-4-36-304,0-2-240,0-3-80,0-4-96,0 0 49,-4-9-49,4 1-289,-4-5-2016</inkml:trace>
  <inkml:trace contextRef="#ctx0" brushRef="#br0" timeOffset="418.36">366 51 13510,'0'0'8596,"0"-13"-8948,0 26-1489,0 4-2433,-4-4-5106</inkml:trace>
  <inkml:trace contextRef="#ctx0" brushRef="#br0" timeOffset="1375.52">374 196 13542,'0'0'5355,"-1"14"-4280,-2 78-173,3-91-893,1-1 0,-1 0 0,0 1 0,1-1 0,-1 0 0,1 1 0,-1-1 0,1 0 0,-1 0 0,1 0 0,-1 1 0,1-1 0,-1 0 0,1 0 0,-1 0 0,1 0 0,-1 0 0,1 0 0,-1 0 0,1 0 0,-1 0 0,1 0 0,-1 0 0,1-1 0,-1 1-1,1 0 1,-1 0 0,1 0 0,-1-1 0,2 1 0,17-7 147,36-35 36,-46 34-182,1 0 0,0 0 1,0 1-1,0 0 0,21-9 1,-29 16-8,0 0 0,0 0 0,0-1 1,0 1-1,-1 0 0,1 1 0,0-1 0,0 0 0,0 0 1,-1 1-1,1-1 0,0 1 0,0 0 0,-1-1 0,1 1 0,0 0 1,-1 0-1,1 0 0,-1 0 0,1 0 0,-1 1 0,0-1 1,1 0-1,1 3 0,-2-3 4,0 1 0,0-1 0,1 0 0,-1 1 0,1-1 0,-1 0 1,1 0-1,0 0 0,-1 0 0,1 0 0,0 0 0,0 0 0,0-1 0,0 1 0,-1-1 0,1 1 0,0-1 0,0 0 0,0 0 0,0 0 1,4 0-1,-6-1 1,1 1 0,0-1 0,0 0 0,-1 0 0,1 1 0,-1-1 0,1 0 0,-1 0 0,1 0 0,-1 0 0,1 0 0,-1 0 0,0 0 0,1 0 0,-1 0 0,0 0 0,0-2 0,0 0-54,-1 16-31,-2 28 37,5 43-1,-1-18 90,-1-65-48,0 1 1,0-1-1,0 0 0,0 1 0,0-1 1,-1 0-1,1 0 0,-1 1 0,1-1 1,-1 0-1,1 0 0,-1 0 1,1 0-1,-1 1 0,0-1 0,0 0 1,0 0-1,0 0 0,0-1 0,0 1 1,0 0-1,0 0 0,0 0 0,0-1 1,0 1-1,0 0 0,0-1 1,-1 1-1,1-1 0,-2 1 0,-42 3 151,39-4-114,5 0-32,0-1 0,0 1 0,0 0 0,0-1 0,0 1 0,0-1-1,0 1 1,1-1 0,-1 1 0,0-1 0,0 0 0,1 1 0,-1-1 0,0 0-1,1 0 1,-1 1 0,0-1 0,1 0 0,-1 0 0,1 0 0,0 0-1,-1 0 1,1 0 0,0 0 0,-1 0 0,1 0 0,0 0 0,0 0-1,0 0 1,0 0 0,0 0 0,0 0 0,0 0 0,0 1 0,0-1-1,1 0 1,-1-2 0,10-39 20,-1 27-200,0 1 1,1-1 0,0 1 0,1 1 0,23-22 0,73-53-1976,-75 65 1845,-1-2-1,44-46 1,-47 33 1071,-20 10 2788,-8 28-3088,-2 0-446,1 0 0,0 1 1,0-1-1,0 1 0,0 0 0,-1-1 1,1 1-1,0 0 0,0 0 0,0 0 0,0 0 1,1-1-1,-1 1 0,0 0 0,0 1 1,0-1-1,1 0 0,-1 0 0,1 0 1,-1 0-1,1 0 0,-1 3 0,-12 29-85,10-24 72,1-1 1,0 1-1,0 0 1,1 0-1,0 0 1,1 0-1,0 0 0,1 0 1,1 12-1,-1-18-1,0 0-1,0 0 1,0 1-1,0-1 0,0 0 1,0 0-1,1-1 0,0 1 1,-1 0-1,1 0 1,0-1-1,1 1 0,-1-1 1,0 0-1,1 0 1,-1 0-1,1 0 0,-1 0 1,1 0-1,0 0 0,0-1 1,0 0-1,0 1 1,0-1-1,0 0 0,0-1 1,0 1-1,5 0 0,5 0 9,0 0-1,0-1 0,1 0 0,-1-1 1,-1-1-1,26-6 0,-34 8-12,0-1 0,-1 0 0,1 0-1,-1-1 1,1 1 0,-1-1 0,0 1 0,0-1 0,0 0-1,0-1 1,0 1 0,0 0 0,0-1 0,-1 1 0,1-1-1,-1 0 1,0 0 0,0 0 0,0 0 0,0 0 0,0-1 0,-1 1-1,1 0 1,-1-1 0,0 1 0,0-1 0,-1 0 0,1 1-1,0-5 1,-1 7-2,0 0 0,-1 0 0,1 0 0,0 0 0,0 0 0,-1 0 0,1 0 0,-1-1 0,1 2 0,-1-1 0,1 0 0,-1 0-1,1 0 1,-1 0 0,0 0 0,0 0 0,1 1 0,-1-1 0,0 0 0,0 0 0,0 1 0,0-1 0,0 1 0,0-1 0,0 1 0,0-1 0,0 1 0,0 0 0,0 0-1,0-1 1,0 1 0,0 0 0,0 0 0,0 0 0,-1 0 0,1 0 0,0 0 0,0 0 0,-1 1 0,-1-1-3,0 0 0,-1 1 0,1-1 0,0 1 0,0 0-1,0 0 1,0 0 0,0 0 0,1 1 0,-1-1 0,0 1 0,0 0 0,-3 3 0,2-1 3,0 0 1,0 1-1,0 0 0,1 0 1,-1 0-1,1 0 0,1 1 1,-1-1-1,1 1 1,0-1-1,0 1 0,0 0 1,1 0-1,0 0 0,0 0 1,1 0-1,-1 0 0,1 0 1,1 0-1,-1 0 1,2 7-1,-1-12-30,0 0 1,0 1-1,0-1 1,0 0-1,0 0 0,0 0 1,0 0-1,1 0 1,-1 0-1,0 0 0,1 0 1,-1 0-1,0-1 1,1 1-1,-1-1 0,1 1 1,-1-1-1,1 1 1,-1-1-1,1 0 0,0 0 1,-1 0-1,3 0 1,45 0-2298,-35-1 319,7 1-3226,-11-2-4792</inkml:trace>
  <inkml:trace contextRef="#ctx0" brushRef="#br0" timeOffset="2210.85">1 668 14679,'0'0'8273,"2"-3"-7934,-1 2-333,-1 1 1,0-1 0,0 1-1,0 0 1,1-1 0,-1 1-1,0-1 1,1 1-1,-1 0 1,0-1 0,1 1-1,-1 0 1,0 0 0,1-1-1,-1 1 1,1 0 0,-1 0-1,0-1 1,1 1 0,-1 0-1,1 0 1,-1 0 0,1 0-1,-1 0 1,1 0 0,-1 0-1,1 0 1,0 0-1,5 13 299,-3 45 376,0-2-344,-3-56-336,0 1 1,1-1-1,-1 1 1,1 0-1,-1-1 1,0 1-1,1-1 0,-1 1 1,1-1-1,0 1 1,-1-1-1,1 1 1,-1-1-1,1 0 0,0 1 1,-1-1-1,1 0 1,0 1-1,-1-1 1,1 0-1,0 0 0,-1 0 1,1 0-1,0 0 1,-1 0-1,1 0 1,0 0-1,0 0 0,-1 0 1,1 0-1,0 0 1,-1 0-1,1 0 1,0-1-1,-1 1 0,1 0 1,0-1-1,0 1 1,24-16-114,-1-9-10,-18 20 96,0-1-1,-1 0 1,0 0-1,0 0 1,0 0 0,4-10-1,-8 13 22,-1 2-40,-1 4 38,1 0 1,0 0 0,0 0 0,0 0 0,1 0 0,-1 0 0,1 0 0,-1 0-1,1 0 1,0 0 0,0 0 0,1 0 0,-1 0 0,0-1 0,1 1 0,0-1 0,-1 1-1,1-1 1,0 0 0,0 1 0,1-1 0,-1 0 0,0 0 0,1 0 0,-1-1-1,1 1 1,0-1 0,-1 1 0,1-1 0,0 0 0,0 0 0,0 0 0,0 0 0,0-1-1,0 1 1,0-1 0,0 0 0,0 0 0,0 0 0,4-1 0,-3 1 3,0 0 0,-1-1 0,1 0 0,-1 0 0,1 0 1,-1 0-1,0-1 0,0 1 0,1-1 0,-1 0 0,0 0 1,0 0-1,-1 0 0,1 0 0,0-1 0,-1 0 0,1 1 0,-1-1 1,0 0-1,0 0 0,0 0 0,0 0 0,-1 0 0,1-1 1,1-3-1,-2 4 2,1-1 1,-1 1 0,0-1-1,0 1 1,-1-1 0,1 0-1,0 0 1,-1 1 0,0-1-1,0 0 1,0 0 0,-1 0-1,1 1 1,-1-1-1,0 0 1,0 1 0,0-1-1,-1 1 1,1-1 0,-1 1-1,0-1 1,0 1 0,0 0-1,-2-3 1,3 5-44,-1 0 0,1 0 0,0 0-1,0 0 1,-1 0 0,1 1 0,0-1 0,-1 0 0,1 1 0,0-1 0,-1 1-1,1 0 1,-1-1 0,1 1 0,-1 0 0,1 0 0,-1 0 0,1 0-1,-1 0 1,1 0 0,-1 0 0,-2 1 0,3 0-365,0-1 1,-1 1-1,1-1 0,0 1 1,0-1-1,0 1 0,0 0 1,0 0-1,1-1 0,-1 1 1,0 0-1,0 0 0,0 0 1,1 0-1,-1 0 0,0 0 1,1 0-1,-1 0 0,0 2 1,-3 9-7212</inkml:trace>
  <inkml:trace contextRef="#ctx0" brushRef="#br0" timeOffset="2440.94">368 646 13958,'0'0'5651,"12"72"-5251,-9-55-176,-3-2 32,0-4 33,0 0-225,0-6 0,0-1-64,0-2-529</inkml:trace>
  <inkml:trace contextRef="#ctx0" brushRef="#br0" timeOffset="2594.89">452 533 13670,'0'0'6275,"0"15"-10149,0 5-3329</inkml:trace>
  <inkml:trace contextRef="#ctx0" brushRef="#br0" timeOffset="3720.31">647 668 10997,'0'0'9474,"-15"0"-8591,-53 4-382,63-3-463,1 0 1,-1 1-1,0-1 0,0 1 0,0 0 0,1 0 0,-1 1 0,1 0 0,0-1 0,0 1 1,0 0-1,0 1 0,0-1 0,1 1 0,-1 0 0,1 0 0,0 0 0,0 0 0,1 0 1,-1 1-1,1-1 0,0 1 0,0 0 0,0-1 0,1 1 0,0 0 0,-1 6 0,2-10-35,1-1-1,-1 1 0,1 0 1,0 0-1,-1-1 0,1 1 1,0-1-1,0 1 0,-1 0 0,1-1 1,0 0-1,0 1 0,0-1 1,0 1-1,-1-1 0,1 0 0,0 0 1,0 1-1,0-1 0,0 0 1,0 0-1,0 0 0,0 0 0,0 0 1,0 0-1,0 0 0,0-1 1,-1 1-1,1 0 0,0 0 0,0-1 1,0 1-1,0 0 0,1-2 1,37-11 61,-31 7-84,0 0 1,-1 0 0,1-1 0,-1 0-1,-1 0 1,1 0 0,-1-1 0,0 0-1,-1 0 1,0-1 0,8-17 0,-6 5-29,0-1 0,-1 0 1,-2 0-1,3-25 0,0 6 27,-9 67 313,0-1 1,4 49 0,1-10-85,-4-61-210,1 0 0,0 0 1,0 0-1,1 0 1,-1 0-1,0 0 1,1 0-1,0 0 1,0 0-1,0 0 1,0-1-1,0 1 1,1 0-1,-1 0 1,1-1-1,-1 1 1,1-1-1,0 0 1,0 1-1,0-1 1,1 0-1,-1 0 1,0 0-1,1 0 1,-1-1-1,1 1 1,0-1-1,-1 1 1,1-1-1,0 0 1,0 0-1,0 0 0,0-1 1,0 1-1,0-1 1,0 0-1,0 1 1,0-1-1,0 0 1,0-1-1,0 1 1,3-1-1,-1 0-35,0 0 0,0 0 0,0 0 0,0-1-1,0 0 1,0 0 0,0 0 0,-1 0 0,1-1-1,-1 1 1,0-1 0,0 0 0,0-1 0,0 1-1,0-1 1,-1 0 0,1 0 0,-1 0 0,0 0-1,-1 0 1,1-1 0,-1 1 0,1-1 0,1-8-1,-4 13 188,-5 30 265,-4 42-1,9-71-412,0-1-1,0 1 0,0-1 0,0 1 0,0-1 1,0 0-1,0 1 0,0-1 0,0 1 0,1-1 0,-1 1 1,0-1-1,0 0 0,0 1 0,1-1 0,-1 0 0,0 1 1,1-1-1,-1 0 0,0 1 0,0-1 0,1 0 0,-1 1 1,1-1-1,-1 0 0,0 0 0,1 0 0,-1 1 1,1-1-1,-1 0 0,0 0 0,1 0 0,-1 0 0,1 0 1,21-2 74,14-17 9,-34 15-83,0 1-1,0-1 1,0 0 0,-1 0-1,1 0 1,-1 0-1,0-1 1,-1 1-1,1 0 1,0-6 0,-5-15-34,3 24 29,1 1 1,0-1-1,-1 1 1,1-1-1,0 1 1,-1-1-1,1 1 1,0 0-1,-1-1 1,1 1 0,-1 0-1,1-1 1,-1 1-1,1 0 1,-1 0-1,1-1 1,-1 1-1,1 0 1,-1 0-1,0 0 1,1 0-1,-1-1 1,1 1-1,-1 0 1,1 0-1,-1 0 1,0 0 0,1 0-1,-1 1 1,1-1-1,-1 0 1,0 0-1,0 1-26,0 1-1,0-1 0,0 0 1,0 0-1,1 0 1,-1 1-1,0-1 1,1 0-1,-1 1 0,1-1 1,0 0-1,-1 1 1,1-1-1,0 1 1,0-1-1,0 0 0,0 1 1,0-1-1,0 1 1,0-1-1,0 1 1,1-1-1,-1 0 0,0 1 1,1-1-1,0 0 1,-1 1-1,1-1 1,0 0-1,-1 1 0,1-1 1,0 0-1,0 0 1,1 1-1,12 1-773,0-1 0,0 0 0,1-1 0,14-1 0,44 5 926,-69-4-77,-1-1 0,1 0 0,-1 0 0,0 0 0,1 0 0,-1-1 0,1 1 0,-1-1 0,1 0 1,-1 0-1,0 0 0,0-1 0,7-2 0,15-7 16,-23 11-52,0 0-1,-1-1 1,1 1 0,-1 0 0,1 0 0,0 0 0,-1 0 0,1 0 0,0 0 0,-1 0 0,1 1-1,-1-1 1,1 1 0,0-1 0,-1 1 0,1-1 0,-1 1 0,1 0 0,-1 0 0,0 0 0,1 0-1,1 1 1,-2-1 7,0 0-1,1 0 0,-1 0 1,1 0-1,-1 0 0,1 0 1,-1-1-1,1 1 0,0 0 1,-1-1-1,1 0 0,0 1 1,2-1-1,-2 0 16,0 0 0,0-1 0,0 1 0,0-1 0,0 0 0,0 0 0,-1 1 0,1-1 0,0-1 0,0 1 0,-1 0 0,1 0 0,0 0 0,-1-1 0,0 1 0,1-1 0,-1 1 0,0-1 0,1 0 0,-1 0 0,0 1 0,0-1 0,-1 0 0,1 0 0,0 0 0,-1 0 0,1 0 0,-1 0 0,1 0 0,-1-3 0,0 5-108,-1 0-1,1-1 1,-1 1-1,1-1 0,-1 1 1,1 0-1,-1-1 1,1 1-1,-1 0 0,1 0 1,-1 0-1,0-1 1,1 1-1,-1 0 0,1 0 1,-1 0-1,0 0 1,1 0-1,-1 0 1,1 0-1,-1 0 0,0 0 1,1 0-1,-1 0 1,1 1-1,-1-1 0,1 0 1,-1 0-1,0 1 1,1-1-98,0 0 1,1 0-1,-1 0 0,0 0 1,0 1-1,1-1 1,-1 0-1,0 0 0,0 0 1,0 0-1,1 1 1,-1-1-1,0 0 0,0 0 1,0 0-1,1 1 1,-1-1-1,0 0 0,0 0 1,0 1-1,0-1 1,0 0-1,0 0 0,0 1 1,1-1-1,-1 0 1,0 0-1,0 1 0,0-1 1,0 0-1,0 1 1,0-1-1,0 0 0,0 0 1,-1 1-1,1-1 1,0 0-1,0 1 0,0-1 1,0 0-1,0 0 1,0 1-1,0-1 0,-1 0 1,1 0-1,0 0 1,0 1-1,0-1 0,-1 0 1,1 0-1,0 0 1,0 1-1,0-1 0,-1 0 1,1 0-1,0 0 1,0 0-1,-1 0 1,1 0-1,0 0 0,-1 1 1,1-1-1,0 0 1,0 0-1,-1 0 0,1 0 1,0 0-1,-1 0 1,1 0-1,12 4-4596</inkml:trace>
  <inkml:trace contextRef="#ctx0" brushRef="#br0" timeOffset="3921.97">1289 720 1425,'0'0'6664,"17"-2"-5461,60-11-269,-70 12-646,1-1 0,-1-1-1,1 1 1,-1-1 0,0 0 0,0-1 0,12-7-1,-17 9-79,0 0 0,0 1 0,1-1 0,-1 0 0,0 0 0,0 0 0,-1 0 0,1-1 0,0 1 0,-1-1 0,0 1 0,1-1 0,-1 1 0,0-1 0,0 1 0,0-1 0,-1 0 0,1 0 0,0-4 0,-2 7-71,1-1 1,-1 1 0,1-1-1,-1 1 1,0-1-1,1 1 1,-1-1 0,1 1-1,-1 0 1,0-1 0,1 1-1,-1 0 1,0 0 0,0-1-1,1 1 1,-1 0 0,0 0-1,0 0 1,1 0-1,-1 0 1,0 0 0,0 0-1,1 0 1,-2 1 0,-23 1 855,20-1-1000,0 0 1,-1 1-1,1 0 1,0 0-1,0 0 0,0 1 1,0-1-1,1 1 1,-1 0-1,1 1 1,-1-1-1,1 1 1,0 0-1,1 0 1,-1 0-1,1 1 1,0-1-1,0 1 1,0-1-1,0 1 1,1 0-1,0 0 0,0 1 1,0-1-1,1 0 1,-1 1-1,1-1 1,0 6-1,2-9-110,-1-1 0,0 1 1,1-1-1,-1 0 0,1 0 0,0 1 0,0-1 0,-1 0 0,1 0 0,0 0 1,0 0-1,0 0 0,0 0 0,0 0 0,0 0 0,0 0 0,0 0 0,1 0 1,-1-1-1,0 1 0,0-1 0,1 1 0,-1-1 0,0 1 0,1-1 0,-1 0 1,1 1-1,-1-1 0,0 0 0,1 0 0,1 0 0,58 1-2576,-45-1 1672,24 0-1108</inkml:trace>
  <inkml:trace contextRef="#ctx0" brushRef="#br0" timeOffset="4276.92">1642 594 6099,'0'0'10279,"-17"-6"-8080,-55-17-300,70 22-1810,-1 0 0,0 0 1,1 0-1,-1 1 0,1-1 0,-1 1 0,0 0 0,0 0 1,1 0-1,-1 0 0,0 0 0,1 0 0,-1 1 0,0-1 1,1 1-1,-1 0 0,1 0 0,-1 0 0,1 0 1,-1 0-1,1 0 0,-4 3 0,4-2-94,1 0 0,0 0 0,-1 0 0,1 0 0,0 1 0,0-1 0,1 0 0,-1 0 0,0 1 0,1-1-1,-1 0 1,1 1 0,0-1 0,-1 0 0,1 1 0,1-1 0,-1 0 0,0 1 0,0-1 0,2 3 0,-2-4-67,1 0-1,0 0 1,0 0-1,0 0 1,0 0 0,0 0-1,0 0 1,0-1-1,1 1 1,-1 0 0,0-1-1,0 1 1,1-1-1,-1 1 1,0-1 0,1 0-1,-1 1 1,0-1-1,1 0 1,-1 0 0,0 0-1,1 0 1,-1 0-1,2-1 1,37-3-1186,-34 2 1218,1-1-1,-1-1 1,-1 1 0,1-1-1,0 0 1,-1 0 0,0-1-1,0 0 1,0 1 0,-1-2-1,0 1 1,1 0 0,-2-1 0,1 0-1,-1 0 1,4-9 0,1-3 46,-2 0 1,0 0 0,-1 0 0,5-33 0,-3-15-33,-1 12 942,-6 52-705,0 8-47,-1 31-60,-1-15-232,-5 165 754,13-64-4043,-3-87-6244</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9:45.694"/>
    </inkml:context>
    <inkml:brush xml:id="br0">
      <inkml:brushProperty name="width" value="0.035" units="cm"/>
      <inkml:brushProperty name="height" value="0.035" units="cm"/>
      <inkml:brushProperty name="color" value="#E71224"/>
    </inkml:brush>
  </inkml:definitions>
  <inkml:trace contextRef="#ctx0" brushRef="#br0">24 76 1985,'0'0'6363,"-14"-5"6115,153 0-11330,-79 2-4320,-25 0-2098</inkml:trace>
  <inkml:trace contextRef="#ctx0" brushRef="#br0" timeOffset="308.06">62 156 3650,'0'0'13622,"35"9"-11173,63-9-1556,-56 0-4830,-43 6-3594</inkml:trace>
  <inkml:trace contextRef="#ctx0" brushRef="#br0" timeOffset="1403.7">370 43 12582,'0'0'6830,"0"-1"-6805,0 1-1,0-1 1,0 0 0,0 1 0,0-1 0,0 1 0,0-1 0,0 0 0,0 1 0,0-1 0,0 0 0,-1 1 0,1-1 0,0 0 0,0 1 0,-1-1 0,1 1 0,0-1 0,-1 1 0,1-1 0,0 1 0,-1-1-1,1 1 1,-1-1 0,1 1 0,-1-1 0,1 1 0,-1 0 0,0-1 0,1 1 0,-1 0 0,1-1 0,-2 1 0,-43 14 214,-64 30-1,4-2-176,78-33-42,-40 17 35,67-25-60,-1-1 1,1 0 0,-1 1 0,1-1 0,0 1 0,-1-1 0,1 1 0,0-1 0,-1 0-1,1 1 1,0-1 0,-1 1 0,1-1 0,0 1 0,0-1 0,0 1 0,0 0-1,0-1 1,-1 1 0,1-1 0,0 1 0,0-1 0,0 1 0,0-1 0,1 1 0,-1-1-1,0 1 1,0 0 0,0-1 0,0 1 0,0-1 0,1 1 0,-1-1 0,0 1-1,1-1 1,-1 0 0,0 1 0,1-1 0,-1 1 0,0-1 0,1 0 0,-1 1 0,1-1-1,-1 0 1,1 1 0,11 5 38,-1-1 0,1 0 1,0-1-1,0 0 0,0-1 0,1-1 0,18 3 0,3 0 77,-14-1-150,0 0-1,0 1 1,-1 1-1,0 1 0,30 15 1,-24-18-6033,-10-4-1516</inkml:trace>
  <inkml:trace contextRef="#ctx0" brushRef="#br0" timeOffset="1883.88">528 80 13286,'0'0'8185,"-4"-4"-7875,-15-14-289,28 32-98,-1-5 114,0-2 0,0 1 1,0-1-1,1 0 0,1-1 1,-1 0-1,1-1 0,18 8 0,-5-3-52,1-2 0,46 9 0,-70-12 515,-11 4-318,-17 8-108,26-16-24,-27 15 26,-49 30 209,71-41-264,0 0 0,0 0 0,0 1 0,1 0 0,0 0-1,0 0 1,-8 13 0,14-18-52,0-1 0,0 0 0,0 0 0,0 0 0,0 0 0,0 0 0,0 1 0,0-1 1,0 0-1,0 0 0,0 0 0,0 0 0,0 0 0,0 1 0,0-1 0,0 0 0,0 0 0,0 0 0,0 0 0,0 0 0,0 1 0,0-1 0,0 0 0,0 0 0,0 0 0,0 0 0,0 0 0,1 0 0,-1 1 0,0-1 0,0 0 0,0 0 0,0 0 0,0 0 0,0 0 0,0 0 0,1 0 0,-1 0 0,0 0 0,0 0 0,0 0 0,0 0 0,0 1 0,1-1 0,-1 0 0,0 0 0,0 0 0,0 0 0,0 0 0,1 0 0,-1 0 0,0-1 0,0 1 0,0 0 0,0 0 0,0 0 0,0 0 0,1 0 0,-1 0 1,11-2-4170,11-9-1630</inkml:trace>
  <inkml:trace contextRef="#ctx0" brushRef="#br0" timeOffset="2321.43">1153 24 15143,'0'0'5768,"-14"-4"-5237,-48-12-315,59 15-205,0 0-1,0 1 1,0-1 0,0 1-1,0 0 1,0 0 0,0 0 0,0 0-1,0 0 1,0 1 0,0-1 0,0 1-1,0 0 1,0 0 0,0 0-1,0 0 1,1 1 0,-1-1 0,0 1-1,1 0 1,-1 0 0,1-1-1,0 1 1,-1 1 0,1-1 0,0 0-1,1 1 1,-1-1 0,0 1-1,1-1 1,-1 1 0,1 0 0,-2 4-1,1-3-3,1 0 0,0 0 0,0 0 0,0 0-1,1 0 1,0 0 0,-1 1 0,1-1 0,0 0 0,1 0 0,-1 0-1,1 1 1,0-1 0,0 0 0,0 0 0,1 0 0,-1-1-1,1 1 1,0 0 0,0 0 0,4 5 0,3-1 21,1 0 0,-1 0 0,1-1 1,11 6-1,-13-9-28,0 1 1,0 0-1,0 0 0,-1 1 1,0 0-1,0 1 0,0-1 1,9 15-1,-15-21 26,-1 1 1,0 0-1,1 0 1,-1-1-1,0 1 1,1 0-1,-1 0 1,0 0-1,0-1 1,0 1-1,0 0 1,0 0-1,0 0 0,0 0 1,0-1-1,0 1 1,0 0-1,-1 0 1,1 0-1,0-1 1,0 1-1,-1 0 1,1 0-1,0-1 1,-1 1-1,1 0 1,-1-1-1,1 1 1,-2 0-1,-26 18 455,-36 1-270,59-18-352,-22 2-710,27-4 609,-1 0-1,0 0 1,1 0 0,-1 0-1,0 0 1,1 0-1,-1 0 1,0-1 0,1 1-1,-1 0 1,1 0 0,-1 0-1,0-1 1,1 1 0,-1 0-1,1-1 1,-1 1 0,1-1-1,-1 1 1,1-1 0,-1 1-1,1-1 1,-1 1 0,1-1-1,0 1 1,-1-1 0,1 1-1,0-1 1,-1 0 0,1 1-1,0-1 1,0 0-1,0 1 1,0-1 0,-1 0-1,1-23-12722</inkml:trace>
  <inkml:trace contextRef="#ctx0" brushRef="#br0" timeOffset="2557.34">1064 71 15015,'0'0'7112,"12"-6"-7056,1 0-47,1-1-1,0 2 1,0 0-1,1 1 0,-1 0 1,28-2-1,-10 2-5,0 0 0,31-9-1,-61 12-234,-7 1-3647,-14 2 381,-7 5-3219</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9:54.255"/>
    </inkml:context>
    <inkml:brush xml:id="br0">
      <inkml:brushProperty name="width" value="0.035" units="cm"/>
      <inkml:brushProperty name="height" value="0.035" units="cm"/>
      <inkml:brushProperty name="color" value="#E71224"/>
    </inkml:brush>
  </inkml:definitions>
  <inkml:trace contextRef="#ctx0" brushRef="#br0">229 66 15239,'0'0'8345,"-3"-11"-8022,-12-31-107,14 41-208,0 0-1,0 0 1,0 0 0,0 0-1,0 0 1,0 1 0,0-1-1,0 0 1,0 0 0,0 1-1,0-1 1,0 1 0,-1-1-1,1 1 1,0-1-1,0 1 1,-1 0 0,1 0-1,0 0 1,-1-1 0,1 1-1,0 0 1,-1 1 0,1-1-1,0 0 1,0 0 0,-1 0-1,1 1 1,0-1 0,0 1-1,-1-1 1,1 1 0,0 0-1,-1 0 1,-37 23 87,30-16-61,1 1 1,0 0-1,0 0 1,1 1-1,0 0 0,1 0 1,0 1-1,0 0 1,1 0-1,1 0 0,0 0 1,0 1-1,1-1 1,1 1-1,0 0 1,0 0-1,1 0 0,1 0 1,2 22-1,-2-31-32,1 0 0,-1 0-1,1-1 1,0 1 0,0 0 0,1 0 0,-1-1-1,1 1 1,-1-1 0,1 1 0,0-1-1,0 1 1,0-1 0,0 0 0,0 0-1,0 0 1,1 0 0,-1 0 0,1-1 0,-1 1-1,1-1 1,-1 0 0,1 1 0,0-1-1,0-1 1,0 1 0,0 0 0,0-1-1,0 1 1,3-1 0,3 2-27,0-1 0,0-1 0,-1 0 0,1 0 0,0-1 0,0 0 0,0 0 0,0-1 0,9-3 0,-6-3 25,-17 3 160,-21 0 41,15 6-190,-1-1 0,0 1 1,0 1-1,1 0 1,-1 1-1,1 0 0,0 1 1,0 0-1,0 1 0,0 0 1,1 1-1,0 0 1,0 0-1,-10 9 0,11-1-911,9-14 741,0 1 0,0-1 1,0 0-1,0 1 0,0-1 1,0 0-1,0 1 0,0-1 1,0 0-1,0 1 1,0-1-1,0 0 0,0 0 1,1 1-1,-1-1 0,0 0 1,0 1-1,0-1 0,0 0 1,1 0-1,-1 1 0,0-1 1,0 0-1,1 0 0,-1 0 1,0 1-1,0-1 0,1 0 1,-1 0-1,0 0 1,1 0-1,-1 0 0,0 1 1,0-1-1,1 0 0,-1 0 1,0 0-1,1 0 0,-1 0 1,0 0-1,1 0 0,-1 0 1,0 0-1,1 0 0,-1 0 1,0-1-1,1 1 0,19 0-7071</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9:53.119"/>
    </inkml:context>
    <inkml:brush xml:id="br0">
      <inkml:brushProperty name="width" value="0.035" units="cm"/>
      <inkml:brushProperty name="height" value="0.035" units="cm"/>
      <inkml:brushProperty name="color" value="#E71224"/>
    </inkml:brush>
  </inkml:definitions>
  <inkml:trace contextRef="#ctx0" brushRef="#br0">69 6 12630,'0'0'4210,"0"-6"-3960,-7 78 1819,4-55-1746,1 1 0,0-1 1,2 34-1,1-49-318,0 1-1,0-1 1,0 0 0,0 1-1,0-1 1,1 0 0,-1 0-1,1 0 1,0 0 0,0 0-1,-1 0 1,1-1 0,0 1-1,0-1 1,1 1-1,-1-1 1,0 0 0,0 0-1,1 0 1,-1 0 0,1 0-1,-1 0 1,1-1 0,-1 1-1,1-1 1,-1 1 0,1-1-1,2 0 1,3 1-9,-1-1 0,1 1 1,0-2-1,-1 1 0,1-1 1,-1 0-1,1 0 0,12-4 0,-16 3-17,-1 0 0,1 1-1,-1-1 1,0-1-1,1 1 1,-1 0-1,0-1 1,-1 0-1,1 1 1,0-1 0,-1 0-1,1-1 1,-1 1-1,0 0 1,3-7-1,-1-1-43,-1 1 0,0-1-1,0 0 1,0-12 0,5-17 107,-14 133-47,-2-45-295,1 0 1,1 75-1,3-118-4041,-10 1-4545</inkml:trace>
  <inkml:trace contextRef="#ctx0" brushRef="#br0" timeOffset="405.47">197 595 15911,'0'0'3407,"-14"-2"-2580,0 0-904,3 0 277,0 0 1,-1 1 0,1 0-1,-1 1 1,-16 1-1,24 0-168,1 0-1,-1-1 1,0 2-1,0-1 1,1 0-1,-1 1 0,0-1 1,1 1-1,0 0 1,-1 0-1,1 1 0,0-1 1,0 1-1,0-1 1,1 1-1,-1 0 1,1 0-1,-1 0 0,1 0 1,0 1-1,0-1 1,-3 7-1,4-6-34,-1 0 1,1 0-1,-1-1 1,1 1-1,0 0 1,0 0-1,1 0 0,-1 0 1,1 0-1,0 1 1,0-1-1,0 0 0,1 0 1,-1 0-1,1 0 1,0 0-1,0 0 1,0 0-1,1-1 0,-1 1 1,1 0-1,0-1 1,4 6-1,2 0 23,1 0 0,0 0 0,0-1-1,1-1 1,1 1 0,11 6 0,20 14 255,-41-27-256,-1-1 0,1 0 0,0 1 0,0-1 0,-1 1 0,1-1 0,0 1 0,-1-1 0,1 1 0,-1-1 0,1 1 0,-1 0 0,1-1-1,-1 1 1,1 0 0,-1-1 0,0 1 0,1 0 0,-1 0 0,0-1 0,1 1 0,-1 0 0,0 0 0,0 0 0,0-1 0,0 1 0,0 0 0,0 0 0,0 0 0,0 0 0,0-1-1,-1 3 1,0-2 13,0 0 0,-1 1-1,1-1 1,0 0 0,-1 0-1,1 0 1,-1 0 0,0 0-1,1 0 1,-1 0-1,0-1 1,1 1 0,-4 0-1,-57 9-114,61-10-37,0 0 1,0 0 0,0 0-1,0 0 1,0 0 0,0 0 0,0-1-1,0 1 1,0 0 0,0-1-1,0 1 1,0 0 0,0-1-1,0 1 1,0-1 0,0 0 0,0 1-1,0-1 1,1 0 0,-1 0-1,0 1 1,0-1 0,0-2-1,-6-26-6194,7-6-5342</inkml:trace>
  <inkml:trace contextRef="#ctx0" brushRef="#br0" timeOffset="619.97">136 532 9236,'0'0'13158,"103"-32"-13030,-69 29 48,1 1-48,-1 2-80,-11 0-32,-4 0-32,-4 0-80,-8 0-1024,-3 9-1201,-4 4-416,0 4-3586</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49:54.949"/>
    </inkml:context>
    <inkml:brush xml:id="br0">
      <inkml:brushProperty name="width" value="0.035" units="cm"/>
      <inkml:brushProperty name="height" value="0.035" units="cm"/>
      <inkml:brushProperty name="color" value="#E71224"/>
    </inkml:brush>
  </inkml:definitions>
  <inkml:trace contextRef="#ctx0" brushRef="#br0">44 207 10117,'0'0'12725,"0"-5"-11892,0 3-625,4 0-208,15 0 0,4-3-32,7 3-16,1 0-480,-1 2-1649,-11 0-1201,-4 0-2865</inkml:trace>
  <inkml:trace contextRef="#ctx0" brushRef="#br0" timeOffset="219.99">1 350 16215,'0'0'3858,"30"2"-3810,0-2 32,1-2-80,-1-4-80,-3-3-1136,-4 2-161,-12 1-784,-3 4-1665</inkml:trace>
  <inkml:trace contextRef="#ctx0" brushRef="#br0" timeOffset="2522.97">573 135 13814,'0'0'6894,"0"-13"-5173,-1 21-1650,-1 0 1,1 0-1,-1 0 0,-1-1 0,1 1 1,-8 13-1,-8 28 334,18-49-403,-2 8 36,0-1 0,1 1 1,-1 0-1,2 0 0,-1 13 0,1-19-38,1-1 0,-1 0 1,0 1-1,1-1 0,-1 1 0,1-1 1,-1 1-1,1-1 0,-1 0 0,1 1 1,0-1-1,0 0 0,0 0 1,0 0-1,0 0 0,0 0 0,0 0 1,0 0-1,0 0 0,0 0 0,1 0 1,-1 0-1,0-1 0,1 1 0,-1 0 1,0-1-1,1 1 0,-1-1 0,1 0 1,-1 1-1,1-1 0,-1 0 0,1 0 1,-1 0-1,1 0 0,1 0 0,4 0-193,0 0 0,0-1-1,1 0 1,-1 0 0,0 0-1,0-1 1,0 0-1,0 0 1,-1-1 0,1 0-1,11-7 1,-14 8 194,-1-1 0,0 0 0,0 0 0,0 0 1,0 0-1,0-1 0,-1 1 0,1-1 0,-1 0 0,0 1 0,0-1 0,-1 0 0,1 0 1,-1 0-1,0-1 0,0 1 0,0 0 0,0 0 0,-1 0 0,0-9 0,-2 27 36,0 0-1,-1 0 0,-1 0 1,0 0-1,-1-1 0,-1 0 0,-8 16 1,-18 47 203,30-68-344,0 0 0,1 0 0,0 0 0,0 1 0,0 9 0,14-20-5176,8-11-2187</inkml:trace>
  <inkml:trace contextRef="#ctx0" brushRef="#br0" timeOffset="3628.63">944 304 12406,'0'0'6888,"0"0"-6699,0 0 0,0-1 0,0 1 0,0-1 0,0 1 0,0-1 0,0 1 0,0-1 0,0 1 0,0-1 0,1 1 0,-1 0 0,0-1 1,0 1-1,0-1 0,1 1 0,-1 0 0,0-1 0,1 1 0,-1 0 0,0-1 0,1 1 0,-1 0 0,0-1 0,1 1 0,0 0 0,53-10-27,60-2 0,-71 8-705,-34 5 29,-26 11-16620</inkml:trace>
  <inkml:trace contextRef="#ctx0" brushRef="#br0" timeOffset="3844.43">1006 381 3986,'0'0'15351,"50"-9"-15063,-31 5 16,0-3 96,0 3-112,0-3-63,-4 3-193,0-3 64,1 3-96,-5 0-385,0 1-1487,1-1-1474,-5 0-4337</inkml:trace>
  <inkml:trace contextRef="#ctx0" brushRef="#br0" timeOffset="4186.72">1482 213 16392,'0'0'7155,"0"0"-7102,-1-1 0,1 1 0,0-1 0,0 1 0,0-1 0,0 1 0,-1-1 1,1 1-1,0-1 0,0 1 0,0-1 0,0 1 0,0-1 0,0 0 0,0 1 0,1-1 0,-1 1 0,0-1 0,0 1 1,0-1-1,0 1 0,1-1 0,-1 1 0,0-1 0,1 1 0,-1 0 0,0-1 0,1 1 0,-1-1 1,20-5 45,0 1 0,37-5 0,32-8-3689,-84 16 2489,4-1-1040</inkml:trace>
  <inkml:trace contextRef="#ctx0" brushRef="#br0" timeOffset="4608.13">1526 202 11925,'0'0'5272,"-9"5"-4696,-3 3 56,0 0-1,1 0 0,-20 19 0,28-25-513,0 1-1,0 0 1,0 0-1,0 0 1,1 1 0,-1-1-1,1 1 1,0-1-1,0 1 1,0 0 0,1 0-1,-1-1 1,1 1-1,0 0 1,0 1 0,1-1-1,-1 0 1,1 0-1,0 0 1,0 0 0,0 5-1,3-7-110,-1 0 0,1 0-1,-1 0 1,1-1 0,0 1 0,-1-1 0,1 0-1,0 1 1,0-1 0,0-1 0,0 1-1,0 0 1,0-1 0,0 1 0,6-1-1,0 1 1,9 2 30,34 10-493,-51-12 434,1-1 1,0 1-1,-1 0 1,1 0-1,-1 0 1,0 0-1,1 0 1,-1 0-1,0 1 0,0-1 1,1 0-1,-1 1 1,0-1-1,0 0 1,0 1-1,-1-1 1,1 1-1,0 0 1,-1-1-1,1 1 1,-1 0-1,1-1 1,-1 1-1,0 0 0,0-1 1,1 3-1,-2 0 74,0 0-1,0 1 0,-1-1 0,1 0 1,-1-1-1,0 1 0,0 0 0,0 0 1,-1-1-1,1 1 0,-1-1 0,0 0 1,1 0-1,-2 0 0,1 0 0,0 0 1,-1-1-1,1 1 0,-1-1 0,-5 3 1,-8 4 35,0 0 1,-1-1 0,-21 6 0,36-13-267,-14 4-1266,6-7-3609</inkml:trace>
  <inkml:trace contextRef="#ctx0" brushRef="#br0" timeOffset="5909.66">1828 20 18168,'0'0'6345,"4"6"-6028,8 13-309,-1 1 0,-1 0 0,-1 0 0,0 1 0,-2 0 0,0 0 0,-2 1 0,0 0 0,-2 0 0,0 0 0,-1 0 0,-1 1 0,-4 34 0,1-48-21,-1-1 1,0 0-1,0 0 0,-1 0 1,0 0-1,0 0 0,0-1 0,-1 0 1,-1 0-1,1 0 0,-1 0 0,0-1 1,-1 0-1,1 0 0,-1-1 1,0 0-1,-1 0 0,-14 7 0,-10 4-903,0-2 0,-1-2 0,-45 12 0,2-6-2907,0-3-2681</inkml:trace>
  <inkml:trace contextRef="#ctx0" brushRef="#br0" timeOffset="6477.62">516 0 13718,'0'0'5109,"-5"5"-5026,-12 16 115,1 2-1,0 0 1,2 0-1,1 2 1,1-1 0,1 2-1,1-1 1,1 2-1,1-1 1,2 1-1,0 0 1,2 0 0,1 1-1,2-1 1,1 30-1,1-49-213,0-1-1,0 0 0,1 0 0,0 0 0,1 0 0,-1 0 0,1 0 0,1 0 0,-1-1 1,1 0-1,0 0 0,1 0 0,-1 0 0,1 0 0,0-1 0,1 0 0,-1 0 1,7 4-1,1-1-707,-1 0 0,2-1 0,-1 0 0,1-1 0,0 0 0,0-1 0,29 5 0,36 3-7712</inkml:trace>
  <inkml:trace contextRef="#ctx0" brushRef="#br0" timeOffset="6994.82">2256 276 9957,'0'0'12685,"-1"-1"-12580,1 0 0,-1 1 0,0-1 0,0 0 0,1 0 0,-1 0 0,0 0 0,1-1 0,-1 1 0,1 0 0,-1 0 0,1 0 0,0 0-1,-1-3 1,22 1-775,94-11 1809,-76 11-4034,0 2-4392</inkml:trace>
  <inkml:trace contextRef="#ctx0" brushRef="#br0" timeOffset="7177.87">2317 320 11093,'0'0'7331,"34"4"-7219,1-4-112,3 0-1104,-4 0-2434,-4-11-3697</inkml:trace>
  <inkml:trace contextRef="#ctx0" brushRef="#br0" timeOffset="7454.74">2418 124 14855,'0'0'5015,"-4"6"-5012,3-5-2,0 0 0,0 1 1,0-1-1,1 1 0,-1-1 0,0 0 0,1 1 1,-1-1-1,1 1 0,-1-1 0,1 1 0,0 0 1,0-1-1,0 1 0,0-1 0,0 1 0,0 0 0,0-1 1,0 1-1,1-1 0,-1 1 0,1-1 0,-1 1 1,1-1-1,0 1 0,-1-1 0,1 0 0,1 2 1,4 4 24,-1-1 1,2 0 0,-1-1-1,0 1 1,12 6 0,75 44-32,-58-36-45,43 31 1,-77-50 48,1 0 0,-1 0 0,1 0-1,-1 0 1,0 1 0,1-1 0,-1 0 0,0 1 0,0-1 0,0 1 0,0-1 0,0 1 0,0-1 0,0 1 0,-1 0 0,1-1 0,-1 1-1,1 0 1,-1 0 0,1 3 0,-1-4 15,-1 1-1,1 0 1,-1-1-1,0 1 1,1-1 0,-1 1-1,0-1 1,0 0-1,0 1 1,0-1-1,0 0 1,0 1-1,0-1 1,-1 0-1,1 0 1,0 0 0,-1 0-1,-1 1 1,-10 5 94,0-1 0,-1-1 0,1 1 0,-19 3 0,12-3-139,-22 12-633,16-2-5694</inkml:trace>
  <inkml:trace contextRef="#ctx0" brushRef="#br0" timeOffset="9130.82">2946 185 12630,'0'0'8534,"0"-9"-6984,-1 26-1358,-1-1 0,-1 0-1,-1 0 1,0 0-1,-1 0 1,-13 27 0,-13 43 419,31-77-480</inkml:trace>
  <inkml:trace contextRef="#ctx0" brushRef="#br0" timeOffset="10156.06">2956 191 10773,'0'0'8094,"3"-2"-7381,8-7-430,-1 2 1,1 0-1,0 0 1,1 1-1,0 0 1,0 1-1,14-4 1,11-2 178,46-8 1,-83 19-622,0 0 1,1 0-1,-1 0 0,0 0 0,0 0 0,1 1 1,-1-1-1,0 0 0,0 0 0,1 0 0,-1 1 1,0-1-1,0 0 0,1 0 0,-1 0 0,0 1 1,0-1-1,0 0 0,0 1 0,1-1 1,-1 0-1,0 0 0,0 1 0,0-1 0,0 0 1,0 1-1,0-1 0,0 0 0,0 1 0,0-1 1,0 0-1,0 0 0,0 1 0,0-1 0,0 0 1,0 1-1,0-1 0,0 0 0,-1 1 0,1-1 1,0 0-1,0 0 0,0 1 0,0-1 1,-1 0-1,1 0 0,0 1 0,0-1 0,0 0 1,-1 0-1,1 1 0,-13 11-5905</inkml:trace>
  <inkml:trace contextRef="#ctx0" brushRef="#br0" timeOffset="10421.84">2984 296 8836,'0'0'11998,"5"0"-11702,34-3-276,66-12 0,-42 5-2,-59 10 244</inkml:trace>
  <inkml:trace contextRef="#ctx0" brushRef="#br0" timeOffset="11759.31">3359 300 10869,'0'0'8513,"0"-6"-8059,0 5-442,0-1 1,0 1-1,0-1 1,0 1-1,-1 0 1,1-1 0,0 1-1,-1-1 1,1 1-1,-1 0 1,1 0-1,-1-1 1,0 1-1,0 0 1,0 0-1,1 0 1,-1 0-1,0 0 1,0 0 0,0 0-1,-1 0 1,1 0-1,0 0 1,0 1-1,0-1 1,-1 0-1,-1 0 1,-2 0-4,1 0 0,0 0 0,0 1 0,-1-1 0,1 1 0,0 0 0,-1 0 0,1 0 0,0 1 0,0 0 0,-6 1 0,6 0-18,0-1 1,0 1-1,0 0 1,1 0-1,-1 1 1,1-1-1,-1 1 1,1 0 0,0 0-1,0 0 1,0 0-1,0 0 1,0 1-1,1-1 1,0 1-1,0-1 1,0 1 0,0 0-1,0 0 1,1 0-1,0 0 1,-1 1-1,1 3 1,1-7 8,1 0 0,0 0 0,0-1 0,-1 1 0,1 0 0,0-1 0,0 1 0,0-1 0,0 1 0,0-1 0,0 0 0,0 1 1,0-1-1,0 0 0,0 0 0,0 1 0,0-1 0,0 0 0,0 0 0,0 0 0,0 0 0,0 0 0,0-1 0,2 1 0,28-4-6,-13-7-33,-17 10 40,0 0 1,1 0-1,-1 0 0,1 0 0,-1 0 0,1 0 1,-1 0-1,1 0 0,-1 0 0,1 1 1,0-1-1,-1 1 0,4-1 0,-4 1-44,-1 56-253,2-55 311,1-1 0,-1 1 0,1-1 0,-1 0 0,1 0 0,0 0 0,-1 0 0,1 0-1,-1-1 1,1 1 0,3-2 0,0 0-23,0-1 0,-1 0 0,1 0-1,-1 0 1,0-1 0,0 1 0,0-1 0,0 0-1,0-1 1,-1 1 0,0-1 0,0 0 0,0 0-1,-1 0 1,5-9 0,2-7-295,-1 0-1,12-44 0,3-7-724,-20 58 957,-1 4 29,-2 16-3,-3 4 89,0 0 0,0 1-1,-1-2 1,0 1 0,-1 0 0,0-1-1,-1 1 1,-9 14 0,-12 24 806,18-29-597,3-8-68,0-1 0,1 2 1,0-1-1,0 0 0,1 1 0,-2 18 1,6-29-176,-1 0 0,0-1 0,0 1 0,1-1 0,-1 1 0,0-1 0,1 1 1,-1-1-1,1 1 0,-1-1 0,0 1 0,1-1 0,-1 1 0,1-1 0,-1 0 0,1 1 1,0-1-1,-1 0 0,1 1 0,-1-1 0,1 0 0,-1 0 0,1 0 0,0 0 0,-1 0 0,1 1 1,0-1-1,-1 0 0,1 0 0,1-1 0,25 1 130,-21 0-100,4 0-25,-1 0 0,0-1 0,1 0 0,-1 0 0,0-1-1,0-1 1,0 1 0,0-1 0,0-1 0,-1 1 0,1-2 0,-1 1-1,13-10 1,-16 10 15,0-1 0,0 0 0,-1 0 0,0-1 0,0 1 0,0-1 0,0 0 0,-1 0-1,0 0 1,0-1 0,0 1 0,-1-1 0,0 1 0,-1-1 0,1 0 0,-1 0 0,-1 0 0,1-13 0,-2 19-31,1 1 0,-1-1 0,0 1 1,1 0-1,-1 0 0,0-1 1,0 1-1,1 0 0,-1 0 1,0 0-1,1 0 0,-1 0 0,0 0 1,0 0-1,1 0 0,-1 0 1,0 0-1,1 0 0,-1 1 1,0-1-1,0 0 0,1 0 0,-1 1 1,0-1-1,1 1 0,-1-1 1,1 0-1,-1 1 0,1-1 0,-1 1 1,1-1-1,-1 1 0,0 0 1,-1 6-19,0 0 0,1 0 1,0 0-1,1 0 1,-1 0-1,1 1 0,0-1 1,1 0-1,0 0 1,0 0-1,1 0 0,2 9 1,5 43 60,-9-58-36,0 0 1,0 0 0,0-1 0,0 1 0,0 0 0,-1-1 0,1 1 0,0 0 0,-1-1 0,1 1 0,0 0 0,-1-1 0,1 1-1,-1-1 1,1 1 0,-1 0 0,1-1 0,-1 1 0,1-1 0,-1 0 0,1 1 0,-1-1 0,0 1 0,1-1 0,-1 0 0,0 0-1,1 1 1,-1-1 0,0 0 0,-1 0 0,-29 3 190,5 0-70,125-62-2277,-59 37 927,38-25 0,-61 35 1589,-2 0-1,1 0 0,-2-1 1,25-29-1,-39 42-331,0 0-1,-1 0 1,1 0-1,-1 0 1,1 1 0,0-1-1,-1 0 1,1 0-1,-1 0 1,1 0-1,0-1 1,-1 1 0,1 0-1,-1 0 1,1 0-1,0 0 1,-1 0-1,1 0 1,0-1 0,-1 1-1,1 0 1,-1 0-1,1 0 1,0-1-1,0 1 1,-1 0-1,1-1 1,0 1 0,-1 0-1,1-1 1,0 1-1,0 0 1,0-1-1,-1 1 1,1 0 0,0-1-1,0 1 1,0-1-1,0 1 1,0 0-1,0-1 1,0 1 0,0-1-1,0 1 1,0 0-1,0-1 1,0 1-1,0-1 1,0 1 0,0 0-1,0-1 1,0 1-1,0 0 1,1-1-1,-1 1 1,0-1 0,0 1-1,0 0 1,1-1-1,-1 1 1,0 0-1,1 0 1,-1-1-1,0 1 1,1-1 0,-33 10-84,26-6 46,0 0 0,0 1 0,0 0-1,1 0 1,-1 0 0,1 0-1,0 1 1,0 0 0,1 0-1,0 1 1,0-1 0,0 1-1,0 0 1,1 0 0,0 0 0,0 0-1,1 0 1,-1 1 0,1-1-1,1 1 1,-1 0 0,1-1-1,1 1 1,-1 0 0,1 7-1,1-13 9,-1 1-1,1-1 0,0 1 0,0-1 0,0 1 0,0-1 0,0 0 1,0 1-1,0-1 0,0 0 0,0 0 0,1 0 0,-1 0 0,1 0 1,-1 0-1,0 0 0,1 0 0,-1-1 0,1 1 0,0 0 0,-1-1 0,1 0 1,-1 1-1,4-1 0,45 7 45,-49-7-49,99 1-61,-54-2-3240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16.781"/>
    </inkml:context>
    <inkml:brush xml:id="br0">
      <inkml:brushProperty name="width" value="0.035" units="cm"/>
      <inkml:brushProperty name="height" value="0.035" units="cm"/>
      <inkml:brushProperty name="color" value="#E71224"/>
    </inkml:brush>
  </inkml:definitions>
  <inkml:trace contextRef="#ctx0" brushRef="#br0">124 77 10629,'0'0'6355,"-8"-34"-995,8 165-4328,-3-163-808,-1-27 458,4 56-653,0-1-1,1 0 1,-1 1 0,1-1-1,0 1 1,0-1 0,0 1-1,0-1 1,1 1 0,-1 0-1,1-1 1,0 1 0,3-4-1,-5 77 15,-12 48 1031,7-80-2268,3-18-4297,2-40-2323</inkml:trace>
  <inkml:trace contextRef="#ctx0" brushRef="#br0" timeOffset="298.39">19 38 368,'0'0'17643,"-5"-3"-17307,-9-7-186,20 5 501,36 1 1075,-18 2-1190,30-2 517,28-3 1,-29 5-3884</inkml:trace>
  <inkml:trace contextRef="#ctx0" brushRef="#br0" timeOffset="658.29">215 159 14663,'0'0'3431,"16"7"-3013,50 23 84,-62-28-397,0 0 0,0 0 0,0 1 0,0 0 0,0 0 0,0 0 0,-1 0 0,4 4 0,-6-6-71,0 0 0,-1 0 1,1 0-1,0 0 0,-1 0 0,1 0 1,-1 0-1,1 0 0,-1 0 0,0 1 1,1-1-1,-1 0 0,0 0 0,0 0 1,0 1-1,0-1 0,0 0 1,0 0-1,0 0 0,0 2 0,-2-1 0,1 0 0,0 0 0,0 0 0,-1-1 0,1 1 0,-1 0 0,0-1 0,1 0 0,-1 1 0,0-1 0,0 0 0,0 0 0,0 0 0,0 0 0,0 0 0,0 0 0,0-1 0,0 1 0,0-1 0,0 1 0,0-1 0,-1 0 0,1 0 0,0 0 0,-3 0 0,2 0-2,0 0 0,1-1 0,-1 1 0,0 0 0,0-1 0,0 0 0,1 1 0,-1-1 0,1 0-1,-1-1 1,0 1 0,1 0 0,0-1 0,-1 1 0,-2-3 0,4 3-32,0-1 0,0 1 0,1 0 0,-1 0 0,0-1 0,0 1 0,1-1 0,-1 1 0,1 0 0,0-1 1,-1 1-1,1-1 0,0 1 0,0-1 0,0 1 0,0-1 0,0 1 0,0-1 0,0 1 0,0-1 0,0 1 0,1-1 0,-1 1 0,1 0 0,-1-1 0,1 1 0,0-1 0,-1 1 0,1 0 0,0 0 0,0-1 0,1 0 0,1-1-56,0 0-1,0 0 1,0 0-1,0 1 0,0 0 1,1-1-1,-1 1 1,1 0-1,-1 1 1,1-1-1,0 0 1,0 1-1,-1 0 1,1 0-1,6 0 1,64-6-4683,-63 6 3013,12-1-4511</inkml:trace>
  <inkml:trace contextRef="#ctx0" brushRef="#br0" timeOffset="1258.2">521 170 10981,'0'0'10271,"0"0"-10266,0 0 0,0 1 0,0-1-1,0 0 1,0 0 0,0 0-1,0 0 1,0 0 0,0 0-1,0 0 1,0 0 0,0 0 0,0 0-1,0 0 1,0 1 0,1-1-1,-1 0 1,0 0 0,0 0 0,0 0-1,0 0 1,0 0 0,0 0-1,0 0 1,0 0 0,0 0 0,0 0-1,1 0 1,-1 0 0,0 0-1,0 0 1,0 0 0,0 0-1,0 0 1,0 0 0,0 0 0,0 0-1,0 0 1,1 0 0,-1 0-1,0 0 1,0 0 0,0 0 0,0 0-1,0 0 1,0 0 0,0 0-1,0 0 1,0 0 0,1-1 0,-2 9 57,0 0 1,0-1 0,-1 1 0,0 0 0,-3 7 0,3-7 126,-1-1 0,1 1 0,1 0 1,-1 0-1,1 9 0,39-17 347,-35 0-557,0-1-1,0 1 0,0-1 0,0 0 1,0 0-1,0 0 0,-1 0 0,1 0 1,0-1-1,-1 1 0,1-1 0,-1 0 1,0 0-1,1 0 0,-1 0 0,0 0 1,0 0-1,0-1 0,-1 1 0,4-5 1,-2 2 10,0-1-1,-1 1 1,1 0 0,-1-1 0,0 1 0,-1-1 0,1 1 0,-1-1 0,0 0 0,0-7 0,-1 13 235,-4 30-168,3-26-40,0-1 0,0 1 1,0-1-1,1 1 0,-1 0 1,1 0-1,0-1 0,0 1 0,1 4 1,-1-7-9,1 0 0,-1 0 0,1 0 0,-1 1 0,1-1 0,-1 0 0,1 0 0,0 0 0,-1 0 0,1 0 0,0 0 0,0-1 0,0 1 0,0 0 0,-1 0 0,1 0 0,0-1 0,1 1 0,-1-1 0,0 1 0,0-1 0,0 1 0,0-1 0,0 1 0,0-1 0,1 0 0,-1 0 0,0 0-1,2 0 1,11 2 63,0-1-1,0 0 1,0-1-1,0-1 1,0 0-1,14-4 1,-25 5-57,0-1-1,0 0 1,0-1 0,0 1 0,0 0 0,0-1 0,0 0-1,0 1 1,-1-1 0,1 0 0,-1-1 0,1 1 0,-1 0 0,0-1-1,0 1 1,0-1 0,0 0 0,-1 1 0,1-1 0,-1 0 0,1 0-1,-1 0 1,0 0 0,0 0 0,0-1 0,-1 1 0,1 0-1,-1 0 1,0-1 0,0 1 0,0-4 0,0 6-17,0 0 0,0 1 0,0-1-1,0 0 1,0 0 0,0 0 0,0 0 0,0 1 0,0-1 0,-1 0 0,1 0-1,0 0 1,-1 1 0,1-1 0,0 0 0,-1 1 0,1-1 0,-1 0 0,1 1-1,-1-1 1,0 0 0,1 1 0,-1-1 0,0 1 0,1-1 0,-1 1 0,0-1-1,1 1 1,-1 0 0,0-1 0,0 1 0,-1-1 0,0 1-12,0 0 0,1 0 0,-1 0 0,0 0 0,0 1-1,0-1 1,1 0 0,-1 1 0,0 0 0,1-1 0,-1 1 0,0 0 0,1 0 0,-1-1 0,-2 3 0,2-1 6,-1 0 0,1 0 0,0 0 0,0 0 0,-1 1 0,2-1 0,-1 1 0,0-1 0,0 1 0,1-1 0,0 1 0,-1 0 0,1 0 0,0 0 0,0 0 0,1 0 0,-1 0 0,0 0 0,1 0 0,0 0 0,0 0 0,0 0 0,0 0 0,0 0 0,1 0 0,-1 0 0,1 0 0,0 0 1,0 0-1,0 0 0,0-1 0,1 1 0,-1 0 0,1-1 0,-1 1 0,1-1 0,0 1 0,0-1 0,0 0 0,0 1 0,1-1 0,-1-1 0,5 5 0,6 0-287,-1-1-1,1 0 1,0-1 0,0 0-1,19 2 1,32 1-5359,-35-7-2335</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14.072"/>
    </inkml:context>
    <inkml:brush xml:id="br0">
      <inkml:brushProperty name="width" value="0.035" units="cm"/>
      <inkml:brushProperty name="height" value="0.035" units="cm"/>
      <inkml:brushProperty name="color" value="#E71224"/>
    </inkml:brush>
  </inkml:definitions>
  <inkml:trace contextRef="#ctx0" brushRef="#br0">23 82 13686,'0'0'5736,"3"9"-5037,-1 16-525,-2 0 0,-1 0 0,-1 0-1,-1-1 1,-1 1 0,-13 43 0,20-118-4072,8 13 3906,-6 16 255,1 0-1,0 1 1,2 0-1,13-23 1,-21 42-230,1 1 1,-1 0 0,1 0 0,-1 0 0,1 0-1,0 0 1,-1 0 0,1 0 0,-1 0 0,1 0-1,-1 0 1,1 0 0,0 0 0,-1 0 0,1 0-1,-1 0 1,1 1 0,-1-1 0,1 0 0,0 0-1,-1 1 1,1-1 0,-1 0 0,0 1 0,1-1-1,-1 1 1,1-1 0,-1 0 0,0 1 0,1-1-1,-1 1 1,0-1 0,1 1 0,-1-1 0,0 1-1,0 0 1,1 0 0,17 26-101,-16-26 170,22 41 125,-17-28-163,1 0 0,0 0 0,13 14 0,-15-17-86,-1 0 10,0-37-17645</inkml:trace>
  <inkml:trace contextRef="#ctx0" brushRef="#br0" timeOffset="505.28">193 93 4274,'0'0'10527,"3"-6"-9635,10-20-546,-13 25-344,0 1-1,0 0 0,0 0 1,0 0-1,0 0 0,0 0 1,0 0-1,0 0 0,0-1 1,0 1-1,0 0 0,1 0 1,-1 0-1,0 0 0,0 0 1,0 0-1,0 0 0,0 0 1,0-1-1,0 1 0,0 0 1,0 0-1,0 0 0,1 0 1,-1 0-1,0 0 0,0 0 1,0 0-1,0 0 0,0 0 1,0 0-1,0 0 0,0 0 1,1 0-1,-1 0 0,0 0 1,0 0-1,0 0 0,0 0 1,0 0-1,0 0 0,1 0 1,-1 0-1,0 0 0,0 0 1,0 0-1,0 0 0,0 0 1,0 0-1,0 0 0,0 0 1,1 0-1,-1 0 0,0 1 1,0-1-1,0 0 0,0 0 1,0 0-1,0 0 0,0 0 1,0 0-1,0 0 0,0 1 1,3 11 120,-1 14 89,-2 62-560,1-87 173,-1-1 0,0 1 0,1 0-1,-1-1 1,1 1 0,-1 0 0,1-1 0,0 1 0,-1-1 0,1 1 0,-1-1 0,1 1 0,0-1 0,0 0 0,-1 1 0,1-1 0,0 0 0,-1 1-1,1-1 1,0 0 0,0 0 0,0 0 0,-1 0 0,1 0 0,0 0 0,0 0 0,0 0 0,-1 0 0,2 0 0,27-1-2299,-29 1 2457,5-1-450,0 0-1,0-1 1,0 1-1,0-1 1,0 0-1,-1 0 0,7-4 1,8-10 1719,-11-5 7868,-10 22-8889,-1-1 1,1 1-1,0 0 0,0 0 0,-1 0 0,1 0 0,0 0 1,0 0-1,0 1 0,-2 1 0,1 0-175,1-1 1,-1 1-1,1 0 0,0 0 1,0 0-1,0 0 0,0 0 1,0 0-1,0 1 0,1-1 1,0 1-1,0-1 0,0 1 1,0 0-1,0-1 0,1 1 1,0 0-1,-1-1 0,1 1 1,1 0-1,-1-1 0,1 6 1,0-8-49,0-1 1,0 1-1,-1 0 1,1-1 0,0 1-1,0 0 1,0-1 0,0 1-1,0-1 1,0 1 0,0-1-1,0 0 1,0 1-1,0-1 1,0 0 0,0 0-1,0 0 1,0 0 0,0 0-1,0 0 1,1 0 0,31 0 86,-23-1-63,-6 1-41,0 0 0,0 0 0,-1 0 0,1-1 0,0 0 0,0 1 0,0-1 1,-1-1-1,1 1 0,-1 0 0,1-1 0,-1 0 0,1 0 0,-1 0 0,4-3 0,-5 3 24,0-1-1,0 1 1,-1 0 0,1-1-1,-1 1 1,1-1 0,-1 1-1,0-1 1,0 0 0,0 0-1,0 1 1,-1-1 0,1 0-1,-1 0 1,0 0 0,1 0-1,-1 0 1,-1 0 0,1 1-1,0-1 1,-1-3-1,0 4 3,0 1 0,0-1 0,0 1-1,-1-1 1,1 1 0,0-1 0,-1 1-1,1 0 1,0 0 0,-1 0 0,0 0-1,1 0 1,-1 0 0,0 0-1,1 0 1,-1 1 0,0-1 0,0 0-1,0 1 1,1 0 0,-1-1 0,0 1-1,0 0 1,0 0 0,0 0 0,-2 1-1,-53 2-336,44 7-572,13-10 780,0 0 1,-1 0 0,1 1-1,0-1 1,0 0-1,-1 0 1,1 0 0,0 0-1,0 1 1,0-1 0,-1 0-1,1 0 1,0 0-1,0 1 1,0-1 0,0 0-1,-1 0 1,1 1-1,0-1 1,0 0 0,0 0-1,0 1 1,0-1-1,0 0 1,0 0 0,0 1-1,0-1 1,0 0-1,0 1 1,0-1 0,0 0-1,0 0 1,0 1 0,0-1-1,0 0 1,0 1-1,0-1 1,0 0 0,1 0-1,-1 1 1,0-1-1,0 0 1,0 0 0,0 0-1,1 1 1,-1-1-1,0 0 1,0 0 0,0 0-1,1 1 1,-1-1-1,0 0 1,0 0 0,1 0-1,12 1-4395</inkml:trace>
  <inkml:trace contextRef="#ctx0" brushRef="#br0" timeOffset="725.97">525 4 8020,'0'0'9297,"0"0"-9289,0 0-1,0 0 0,1-1 0,-1 1 1,0 0-1,0 0 0,0 0 1,0 0-1,0-1 0,0 1 0,0 0 1,1 0-1,-1 0 0,0 0 1,0 0-1,0 0 0,0-1 0,1 1 1,-1 0-1,0 0 0,0 0 1,0 0-1,1 0 0,-1 0 0,0 0 1,0 0-1,0 0 0,1 0 1,-1 0-1,0 0 0,0 0 0,0 0 1,0 0-1,1 0 0,-1 0 1,0 0-1,0 0 0,0 0 0,1 0 1,-1 1-1,0-1 0,0 0 1,0 0-1,0 0 0,1 0 0,-1 0 1,0 0-1,0 1 0,0-1 1,0 0-1,0 0 0,-1 11 163,0-1 0,-1 0-1,0 0 1,-1 0 0,0 0 0,-1-1-1,-7 15 1,-4 12 57,10-20-229,1-1 0,1 0 0,0 1 1,1 0-1,0 28 0,2-43-67,0 0 0,0-1-1,0 1 1,0-1 0,0 1-1,0-1 1,0 1 0,0-1 0,0 1-1,0 0 1,0-1 0,1 1 0,-1-1-1,0 1 1,0-1 0,1 1-1,-1-1 1,0 0 0,1 1 0,-1-1-1,0 1 1,1-1 0,-1 0-1,0 1 1,1-1 0,-1 1 0,1-1-1,-1 0 1,1 0 0,-1 1-1,1-1 1,0 0 0,14 1-4496,3-1-2556</inkml:trace>
  <inkml:trace contextRef="#ctx0" brushRef="#br0" timeOffset="915.99">449 95 14054,'0'0'3826,"80"-4"-3826,-34 6 0,11-2-544,4 5-2129,3-1-2914,-7 2-1040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12.788"/>
    </inkml:context>
    <inkml:brush xml:id="br0">
      <inkml:brushProperty name="width" value="0.035" units="cm"/>
      <inkml:brushProperty name="height" value="0.035" units="cm"/>
      <inkml:brushProperty name="color" value="#E71224"/>
    </inkml:brush>
  </inkml:definitions>
  <inkml:trace contextRef="#ctx0" brushRef="#br0">147 12 14391,'0'0'3820,"0"0"-3802,0-1 1,-1 1-1,1-1 1,0 1-1,0-1 1,0 0-1,0 1 1,-1-1-1,1 1 1,0-1-1,-1 1 1,1-1-1,0 1 0,-1 0 1,1-1-1,-1 1 1,1-1-1,0 1 1,-1 0-1,1-1 1,-1 1-1,1 0 1,-1-1-1,0 1 1,-8 6 162,1 0 0,1 1 0,-1 0 1,1 0-1,0 0 0,0 1 1,1 0-1,-7 13 0,1-2-20,1 1-1,-15 39 1,23-49-159,-1 1 0,1-1 1,1 1-1,0 0 0,1 0 0,0 0 1,0 0-1,2 20 0,0-25-260,0-1-1,1 1 0,-1-1 0,1 1 1,0-1-1,0 0 0,6 10 0,-5-11-342,0 0 1,0 0-1,1 0 0,-1-1 0,1 1 1,0-1-1,0 0 0,0 0 0,8 5 0,25 10-7229</inkml:trace>
  <inkml:trace contextRef="#ctx0" brushRef="#br0" timeOffset="485.4">1407 139 16279,'0'0'6353,"-5"-7"-5780,1 1-471,-10-11 35,27 43-224,-10-19 88,36 75 46,-37-77-38,0 1 0,0 0 0,-1 0 0,1 0-1,-1 0 1,0 0 0,-1 0 0,0 0 0,0 0 0,0 0-1,0 0 1,-3 9 0,2-13-8,0 0-1,0 0 1,0 0-1,0 0 1,-1 0-1,1 0 1,-1 0 0,1-1-1,-1 1 1,0-1-1,0 1 1,1-1-1,-1 0 1,0 0 0,0 0-1,0 0 1,0 0-1,-4 1 1,-43 10-356,41-11 187,-30 4-2939,-63 1 0,21-5-4835</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22.014"/>
    </inkml:context>
    <inkml:brush xml:id="br0">
      <inkml:brushProperty name="width" value="0.035" units="cm"/>
      <inkml:brushProperty name="height" value="0.035" units="cm"/>
      <inkml:brushProperty name="color" value="#E71224"/>
    </inkml:brush>
  </inkml:definitions>
  <inkml:trace contextRef="#ctx0" brushRef="#br0">0 63 15399,'0'0'2780,"8"-3"-2593,12-4 0,-1 0 0,1 1 1,-1 1-1,35-4 0,-54 20-8641,-3-2 3945</inkml:trace>
  <inkml:trace contextRef="#ctx0" brushRef="#br0" timeOffset="187.83">0 76 9604,'31'46'7652,"-31"-44"-7636,3 3 0,9-3-16,7 0 128,0-2 16,0 0-128,4 0-32,0 0-176,-4 0-2673,-4 0-4467</inkml:trace>
  <inkml:trace contextRef="#ctx0" brushRef="#br0" timeOffset="1050.87">588 118 3858,'0'0'13192,"9"-16"-13132,-7 13 4061,-2 5-4280,0-2 192,0 1 0,0-1-1,0 0 1,-1 0 0,1 0-1,0 0 1,0 0 0,0 0-1,0 1 1,0-1 0,0 0-1,0 0 1,0 0 0,0 0-1,0 1 1,0-1 0,0 0-1,0 0 1,0 0 0,0 0-1,0 1 1,0-1 0,0 0-1,0 0 1,0 0 0,0 0-1,0 1 1,0-1 0,0 0-1,0 0 1,0 0 0,0 0-1,0 0 1,0 1 0,0-1-1,0 0 1,0 0 0,1 0-1,-1 0 1,0 0 0,0 0-1,0 0 1,0 1 0,0-1-1,1 0 1,-1 0 0,0 0-1,0 0 1,0 0 0,0 0-1,0 0 1,1 0 0,-1 0-1,0 0 1,0 0 0,0 0-1,0 0 1,1 0 0,-1 0-1,0 0 1,0 0 0,0 0-1,0 0 1,1 0 0,-1 0-1,0 0 1,0 0 0,0 0 0,0-1-1,20-1 607,95-3-2091,-113 5 233,-11 0-7876,-5 0 2562</inkml:trace>
  <inkml:trace contextRef="#ctx0" brushRef="#br0" timeOffset="1351.42">613 102 9444,'0'0'6667,"-6"6"-6483,6-6-186,-3 3 36,0 0 0,0 0 0,0 0 0,1 1 0,-1-1 0,1 1-1,0-1 1,-2 6 0,3-7-6,1 0 1,0-1-1,0 1 0,0 0 1,0-1-1,0 1 0,0 0 0,0 0 1,0-1-1,1 1 0,-1 0 1,1-1-1,-1 1 0,1 0 1,0-1-1,-1 1 0,1-1 0,0 1 1,0-1-1,0 0 0,0 1 1,0-1-1,1 0 0,-1 0 0,0 1 1,1-1-1,-1 0 0,3 1 1,24 16 258,15 12-106,-41-28-176,0 0-1,-1 0 1,1 0 0,0 0 0,-1 0 0,0 1-1,1-1 1,-1 0 0,0 1 0,0-1 0,0 1-1,-1-1 1,1 1 0,0 0 0,-1-1-1,1 6 1,-2-7 31,0 1-1,0-1 1,0 0-1,0 0 1,0 0 0,0 0-1,0 0 1,0 0-1,0 0 1,0 0-1,0-1 1,-1 1-1,1 0 1,0-1-1,-1 1 1,1-1 0,0 1-1,-1-1 1,1 1-1,-1-1 1,1 0-1,0 0 1,-1 0-1,1 0 1,-3 0 0,-42 0-681,42-4-1678,4-7-2605</inkml:trace>
  <inkml:trace contextRef="#ctx0" brushRef="#br0" timeOffset="1591.58">960 155 6851,'0'0'11926,"61"-5"-12118,-42 5-113,0 0-319,-4 0-368,-3 0-641,-5 0-2433</inkml:trace>
  <inkml:trace contextRef="#ctx0" brushRef="#br0" timeOffset="1743.52">1042 200 6819,'0'0'13398,"-26"13"-13398,26-8 0,11-3-48,8-2 32,15 0-1408,1 0-1362,7 0-3521</inkml:trace>
  <inkml:trace contextRef="#ctx0" brushRef="#br0" timeOffset="2068.21">1396 124 14567,'0'0'5383,"-14"4"-5241,-45 12-89,58-15-52,0 0 0,0-1 0,0 1 0,0 0 0,0-1-1,0 1 1,0 0 0,0 0 0,0 0 0,0 0 0,0 0 0,1 0 0,-1 0 0,0 0-1,1 0 1,-1 0 0,1 1 0,-1-1 0,1 0 0,-1 0 0,1 0 0,0 1-1,0-1 1,-1 0 0,1 1 0,0-1 0,0 0 0,1 0 0,-1 1 0,0-1-1,0 0 1,1 2 0,13 29 210,-4-22 13,22 23 238,-31-32-435,0 0 0,0 0 0,0 0 0,0 0-1,-1 0 1,1 0 0,0 1 0,0-1 0,-1 0 0,1 0 0,-1 1 0,1-1 0,-1 1 0,0-1-1,1 0 1,-1 1 0,0-1 0,0 1 0,0-1 0,0 0 0,0 1 0,0-1 0,-1 3 0,0-3-63,0-1 0,-1 1 0,1 0 1,0-1-1,0 1 0,0-1 0,0 1 1,-1-1-1,1 0 0,0 0 0,-1 1 1,1-1-1,0 0 0,0 0 0,-1 0 1,-1-1-1,-11 0-3316,6-3-1647</inkml:trace>
  <inkml:trace contextRef="#ctx0" brushRef="#br0" timeOffset="2224.94">1356 107 12822,'0'0'3425,"87"-9"-4929,-79 9-4339</inkml:trace>
  <inkml:trace contextRef="#ctx0" brushRef="#br0" timeOffset="2477.12">1542 50 14311,'0'0'3777,"88"68"-3585,-65-38-64,-4 1 161,-4-5 175,-4 0-272,-11-5-96,0-1-16,0 0 32,-19 1-112,-7-3-160,-9 1-881,-6-3-863,-9-6-5156</inkml:trace>
  <inkml:trace contextRef="#ctx0" brushRef="#br0" timeOffset="2974.31">367 48 9652,'0'0'6884,"-2"10"-6532,-11 41 205,6-30-263,1 1 1,1-1-1,1 1 1,1 0-1,0 27 1,3-45-399,0 1 0,1-1 0,-1 1 0,1 0 0,0-1 1,0 1-1,0-1 0,1 0 0,0 1 0,0-1 0,0 0 0,0 0 0,0 0 0,1 0 0,0-1 1,0 1-1,0-1 0,0 1 0,1-1 0,-1 0 0,1 0 0,0-1 0,-1 1 0,1-1 1,1 0-1,-1 0 0,0 0 0,0 0 0,1-1 0,-1 0 0,6 1 0,30 6-4162</inkml:trace>
  <inkml:trace contextRef="#ctx0" brushRef="#br0" timeOffset="3641.74">2343 96 16760,'0'0'5634,"-3"-4"-5106,14 4-367,4 0 79,12 0-16,-4 2-208,7 0-16,-7 0-913,-4 0-2672,-4-2-2354</inkml:trace>
  <inkml:trace contextRef="#ctx0" brushRef="#br0" timeOffset="3827.35">2404 172 12710,'0'0'6099,"46"0"-6083,-20 0-16,1 0-865,0-4-2192,-16-5-4515</inkml:trace>
  <inkml:trace contextRef="#ctx0" brushRef="#br0" timeOffset="4092.01">2503 18 6355,'0'0'10655,"2"2"-10422,14 19-92,-10-15 18,-1 0-1,0 0 0,0 0 1,0 1-1,-1 0 0,0 0 1,0 0-1,-1 1 0,0-1 1,0 1-1,-1 0 0,0-1 1,1 12-1,-3-17-33,-1-1 1,1 1-1,-1 0 0,0 0 1,0 0-1,0-1 0,0 1 1,0 0-1,0-1 0,0 1 1,-1-1-1,1 1 0,-1-1 1,1 0-1,-1 0 0,1 0 1,-1 1-1,0-1 0,-2 1 1,-45 22 460,27-13-550,21-11-324,-11 8 393,9-5-2630</inkml:trace>
  <inkml:trace contextRef="#ctx0" brushRef="#br0" timeOffset="4353.01">2961 33 14407,'0'0'5970,"-4"0"-5970,12 0 80,15-2 96,3 0-64,9-3-95,-5 1-17,0 4-705,-14-2-1568,-5 0-1681</inkml:trace>
  <inkml:trace contextRef="#ctx0" brushRef="#br0" timeOffset="4561.04">3066 0 8500,'0'0'10293,"-34"61"-9285,22-30-464,1 1 401,3-1-465,5-5-288,-1-7-144,4-1 16,0-3-64,0-6-16,0-5-1008,4-4-2082,3 0-4977</inkml:trace>
  <inkml:trace contextRef="#ctx0" brushRef="#br0" timeOffset="4895.66">3174 105 16680,'0'0'2449,"8"9"-2222,-5-4-191,30 41-14,-32-44 21,1 1 0,-1 0 0,1 0 0,-1 0 0,0 0 0,0 0 0,0 0 0,-1 0 0,1 1 0,-1-1 0,1 0 0,-1 0 0,0 1 0,0-1 0,-1 0 0,1 0 0,-1 0 0,-1 5 0,1-7 75,1 0 0,-1 0 1,0 0-1,0 0 0,0 0 1,0 0-1,0 0 0,0 0 1,-1 0-1,1 0 0,0 0 1,0-1-1,-1 1 1,1-1-1,0 1 0,-1-1 1,1 1-1,0-1 0,-1 0 1,1 0-1,-1 1 0,1-1 1,-3-1-1,3 2-67,0-1 0,0-1 0,0 1 0,0 0 0,0 0 0,0 0 0,0 0 0,0-1 0,0 1 0,0 0 0,0-1 0,0 1 0,1-1 0,-1 1 0,0-1 0,0 1 0,0-1 0,1 0 0,-1 1 0,0-1 0,1 0 0,-1 0 0,0 1 0,1-1 0,-1 0 0,1 0 0,-1 0 0,1 0 0,0 0 0,-1 0 0,1 1 0,0-1 0,0 0 0,0 0 0,-1-2 0,2-1-122,-1 0-1,1 0 0,0 0 0,-1 1 0,2-1 1,-1 0-1,0 0 0,1 1 0,0-1 1,0 1-1,0 0 0,0-1 0,0 1 0,1 0 1,3-3-1,49-41-7317,-43 38 3790,0 0-2609</inkml:trace>
  <inkml:trace contextRef="#ctx0" brushRef="#br0" timeOffset="5459.52">3330 85 11909,'0'0'8159,"-3"12"-7284,-3 13-712,1 0-1,1-1 1,-1 30 0,5-53-70,17-14 345,72-90-1529,-88 102 1021,-1 19-711,0 66 991,0-83-200,1 0 0,-1-1 1,1 1-1,-1-1 0,1 1 0,-1 0 0,1-1 0,-1 1 0,1-1 0,0 1 0,-1-1 0,1 0 0,0 1 0,-1-1 0,1 0 1,0 1-1,0-1 0,-1 0 0,1 0 0,0 0 0,0 1 0,0-1 0,-1 0 0,1 0 0,0 0 0,0 0 0,0-1 0,-1 1 1,1 0-1,0 0 0,0 0 0,-1-1 0,1 1 0,0 0 0,0-1 0,-1 1 0,2-1 0,31-12 250,-26 9-276,0-1 1,-1 0-1,0 0 0,0-1 0,0 0 0,-1 0 0,0 0 0,0-1 0,0 0 1,-1 0-1,0 0 0,0 0 0,-1-1 0,0 1 0,0-1 0,-1 0 0,0 0 0,0 0 1,-1 0-1,1-12 0,-4 20 21,0 0 0,0 0 1,0 1-1,0-1 0,0 1 1,0-1-1,0 1 0,0 0 1,0 0-1,0 0 1,1 0-1,-4 1 0,-3 4 17,1 0-1,0 0 1,0 0-1,0 1 1,1 0-1,-10 13 1,14-17-15,0 1-1,0-1 1,0 1-1,0 0 1,0-1-1,1 1 1,0 0-1,0 0 1,0 0-1,0 0 1,0 1-1,1-1 1,0 0-1,0 0 1,0 0-1,0 0 1,1 0-1,1 5 1,-1-7-4,0-1 1,0 0-1,0 1 1,0-1-1,0 0 1,0 0-1,1 0 0,-1 0 1,0 0-1,1 0 1,-1-1-1,1 1 1,-1 0-1,1-1 1,-1 1-1,1-1 0,0 1 1,-1-1-1,1 0 1,-1 0-1,1 0 1,0 0-1,1 0 1,51 0-200,-37-1-153,-11 1 126,37-1-2259,-14-6-2008,-2-6-5074</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31.752"/>
    </inkml:context>
    <inkml:brush xml:id="br0">
      <inkml:brushProperty name="width" value="0.035" units="cm"/>
      <inkml:brushProperty name="height" value="0.035" units="cm"/>
      <inkml:brushProperty name="color" value="#E71224"/>
    </inkml:brush>
  </inkml:definitions>
  <inkml:trace contextRef="#ctx0" brushRef="#br0">114 11 9845,'0'0'10735,"0"-1"-10727,0 1 1,0 0-1,0-1 0,0 1 0,0-1 1,0 1-1,0-1 0,0 1 0,0 0 1,0-1-1,-1 1 0,1-1 0,0 1 1,0 0-1,0-1 0,-1 1 1,1-1-1,0 1 0,-1 0 0,1 0 1,0-1-1,-1 1 0,1 0 0,0-1 1,-1 1-1,1 0 0,0 0 0,-1 0 1,1-1-1,-1 1 0,-9 9 62,0 0 0,1 0 0,1 1-1,0 0 1,0 0 0,1 1 0,0 0 0,1 1 0,0-1-1,1 1 1,0 0 0,1 1 0,0-1 0,1 1-1,1 0 1,0 0 0,-1 25 0,4-35-271,-1-1 0,1 0 0,0 0 1,-1 1-1,1-1 0,1 0 0,-1 0 0,0 0 1,0 0-1,1 0 0,-1 0 0,1 0 0,-1-1 1,1 1-1,0 0 0,0-1 0,0 0 0,0 1 1,0-1-1,0 0 0,0 0 0,0 0 1,3 1-1,57 18-7682,-29-15 3934</inkml:trace>
  <inkml:trace contextRef="#ctx0" brushRef="#br0" timeOffset="511.51">1092 54 15351,'0'0'8561,"0"-2"-8177,3 1-278,4 10-106,5 14-18,-4 2-75,-1 1 0,-1 0 0,-2 0 0,0 0 0,-2 0 0,-1 1 0,-2 27 0,1-52 45,0-1-141,0 0-1,0 0 0,0 0 1,0 0-1,0 0 1,0 0-1,-1 0 1,1 0-1,0 0 1,-1 0-1,1 0 0,-1 0 1,1 0-1,-1 0 1,1 0-1,-1 0 1,0 0-1,1-1 0,-1 1 1,0 0-1,0 0 1,0-1-1,0 1 1,1 0-1,-1-1 1,0 1-1,0-1 0,0 1 1,0-1-1,0 0 1,0 1-1,0-1 1,0 0-1,-1 0 1,1 0-1,0 0 0,-2 0 1,-16 3-6868</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33.233"/>
    </inkml:context>
    <inkml:brush xml:id="br0">
      <inkml:brushProperty name="width" value="0.035" units="cm"/>
      <inkml:brushProperty name="height" value="0.035" units="cm"/>
      <inkml:brushProperty name="color" value="#E71224"/>
    </inkml:brush>
  </inkml:definitions>
  <inkml:trace contextRef="#ctx0" brushRef="#br0">36 135 12214,'0'0'9230,"2"-6"-8288,9-19-283,-9 19 1131,-3 14-1664,-24 93-138,5-16 435,18-136-413,1 35-16,0 1-1,0 0 1,1-1-1,1 1 1,1 0-1,0-1 1,1 1-1,6-19 1,-7 30-49,0 1 0,0 0 0,1-1 0,-1 1 0,1 0 0,0 0 0,0 0 0,0 1 0,0-1 0,1 1 0,-1 0 0,1 0 0,-1 0 0,1 0 0,0 0 0,-1 1 0,1 0 0,0 0 0,0 0 0,0 0 0,6 0 0,5 0-314,1 0 1,-1 1-1,1 1 1,20 3 0,-6 3-3064,-15 5-6214</inkml:trace>
  <inkml:trace contextRef="#ctx0" brushRef="#br0" timeOffset="191.75">129 141 10725,'0'0'7619,"0"16"-7507,19-12 81,4 0 95,3 1-288,8-3-48,-3 0-2065,-4-2-3858</inkml:trace>
  <inkml:trace contextRef="#ctx0" brushRef="#br0" timeOffset="1401.12">397 152 10277,'0'0'9455,"-2"-3"-8927,2 2-507,-1 0-1,0 0 1,1 1 0,-1-1-1,0 0 1,0 0 0,0 0-1,0 0 1,0 1 0,0-1-1,0 0 1,0 1 0,0-1-1,0 1 1,0-1 0,0 1-1,0 0 1,0-1 0,-1 1 0,1 0-1,0 0 1,0 0 0,0 0-1,0 0 1,-1 0 0,-1 0-1,0 1 32,0 0-1,0 0 1,0 0-1,0 1 1,0-1-1,0 1 1,1-1 0,-1 1-1,0 0 1,-2 3-1,1-1-9,0-1-1,1 1 1,-1-1 0,1 1-1,0 0 1,0 1 0,0-1-1,1 0 1,0 1 0,0 0-1,0-1 1,0 1 0,0 0-1,0 7 1,5-11-142,1 0 0,-1-1 0,1 1 0,0-1 0,-1 0 0,1 0 0,0 0 0,-1-1 0,1 1 0,-1-1 0,7-2 0,-10 3 96,0 0 1,0 0 0,0 0 0,0 0 0,0 1 0,0-1 0,0 0 0,0 0 0,0 0 0,0 0 0,0 0 0,1 0 0,-1 0 0,0 0-1,0 0 1,0 0 0,0 0 0,0 0 0,0 0 0,0 0 0,0 0 0,1 0 0,-1 0 0,0 0 0,0 0 0,0 0 0,0 0 0,0 0-1,0 0 1,0 0 0,0 0 0,1 0 0,-1 0 0,0 0 0,0 0 0,0 0 0,0 0 0,0-1 0,0 2 4,0 0 0,0 0-1,0 0 1,0-1 0,0 1 0,1 0 0,-1 0 0,0 0 0,0-1 0,1 1-1,-1 0 1,0-1 0,1 1 0,-1 0 0,1-1 0,-1 1 0,1 0 0,-1-1 0,1 1-1,-1-1 1,1 1 0,0-1 0,-1 1 0,1-1 0,0 1 0,-1-1 0,1 0-1,0 1 1,0-1 0,-1 0 0,1 0 0,1 1 0,3-1 20,0 0-1,-1 0 1,1-1 0,0 1 0,0-1 0,-1 0 0,1-1 0,-1 1-1,1-1 1,-1 1 0,0-1 0,1-1 0,5-3 0,-4 1-11,-1 0 1,0-1 0,0 1 0,-1-1 0,0 0 0,0-1 0,0 1-1,3-9 1,52-135-55,-54 138 48,-19 34 198,-30 56 519,41-72-655,0-1 0,1 1 0,0 0 1,0-1-1,0 1 0,1 0 0,0 1 0,0-1 0,1 0 0,-1 0 0,1 0 0,2 10 0,-2-15-55,1 0 0,0 1-1,0-1 1,0 0 0,0 0-1,0-1 1,0 1 0,0 0 0,0 0-1,1 0 1,-1-1 0,0 1-1,0 0 1,1-1 0,-1 0-1,0 1 1,1-1 0,-1 0-1,0 1 1,1-1 0,-1 0-1,1 0 1,1 0 0,40-1 152,-37 1-140,0-1-7,0 0 0,0 0 0,0 0 0,0-1 0,-1 0 0,1 0 0,-1 0 0,1-1 0,-1 1 0,0-1 0,0-1 0,7-5 0,-9 7-42,0-1 1,0 1-1,-1-1 0,1 0 1,0 1-1,-1-1 0,0 0 1,0 0-1,0-1 0,0 1 1,-1 0-1,1-1 1,-1 1-1,0-1 0,2-5 1,-2 18 14,0 1 0,1 0 1,0-1-1,0 1 0,1-1 1,0 1-1,1-1 0,0 0 1,0-1-1,7 10 0,-12-18 43,0 1 0,0 0 1,0 0-1,0 0 0,0 0 0,0-1 0,0 1 0,0 0 1,0-1-1,0 1 0,0-1 0,0 1 0,-1-1 0,1 0 1,0 1-1,0-1 0,0 0 0,-3 0 0,-7-2 299,20-13-368,13-3-799,1 0 1,1 2 0,1 0-1,43-20 1,-4 2 121,-63 34 762,0 0 0,-1 0 0,1-1 0,-1 1 0,1 0 0,-1 0 0,1-1 0,-1 1 0,1-1 0,-1 1 0,1 0 0,-1-1 0,1 1 0,-1-1 0,1 1 0,-1-1 0,0 1 0,1-1 0,-1 0 0,0 1 0,0-1 0,1 1 0,-1-1 0,0-1 0,-10-4 1092,-24 2-305,29 4-779,0 0 1,-1 0-1,1 1 0,0-1 0,-1 1 1,1 1-1,0-1 0,0 1 0,0 0 1,0 0-1,0 0 0,0 1 0,1-1 0,-1 1 1,1 0-1,0 1 0,0-1 0,0 1 1,0 0-1,0 0 0,1 0 0,0 0 1,0 1-1,0-1 0,0 1 0,1 0 1,0 0-1,0 0 0,0 0 0,0 0 0,1 0 1,0 0-1,0 1 0,0-1 0,1 0 1,0 1-1,1 8 0,0-11-53,0-1 0,0 1-1,1 0 1,-1-1 0,1 0 0,0 1-1,-1-1 1,1 0 0,0 0 0,1 0-1,-1 0 1,0 0 0,0 0 0,1-1-1,-1 1 1,1-1 0,0 0 0,-1 0-1,1 0 1,0 0 0,0 0 0,-1 0-1,7 0 1,69 11-4655,-66-12 415,-4 0-4292</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38.969"/>
    </inkml:context>
    <inkml:brush xml:id="br0">
      <inkml:brushProperty name="width" value="0.035" units="cm"/>
      <inkml:brushProperty name="height" value="0.035" units="cm"/>
      <inkml:brushProperty name="color" value="#E71224"/>
    </inkml:brush>
  </inkml:definitions>
  <inkml:trace contextRef="#ctx0" brushRef="#br0">3 133 16055,'0'0'7076,"-2"1"-4866,5-2-1675,91-10-369,16-2-702,-74 10-3583,0 2-3387</inkml:trace>
  <inkml:trace contextRef="#ctx0" brushRef="#br0" timeOffset="305.88">140 181 13158,'0'0'6851,"35"0"-4957,55 0-89,-52 0-8126</inkml:trace>
  <inkml:trace contextRef="#ctx0" brushRef="#br0" timeOffset="781.02">193 36 3730,'0'0'17298,"-9"-6"-16383,-29-17-77,28 17 499,26 6-1444,6 3 112,1 1 0,-1 0 0,0 2 0,0 1 0,-1 0 0,0 2 0,22 12 0,-41-20-8,0 0 0,1 0-1,-1 0 1,0 1 0,0-1 0,0 1 0,0 0 0,0-1-1,-1 1 1,1 0 0,0 0 0,-1 0 0,0 0-1,1 0 1,-1 1 0,0-1 0,0 0 0,0 1 0,0-1-1,-1 1 1,1-1 0,-1 0 0,1 1 0,-1-1 0,0 1-1,0 0 1,0-1 0,0 1 0,0-1 0,-1 1-1,1-1 1,-1 0 0,1 1 0,-1-1 0,0 1 0,0-1-1,0 0 1,-1 0 0,1 1 0,0-1 0,-1 0-1,0 0 1,1 0 0,-1-1 0,0 1 0,-3 2 0,-18 16 73,-41 28 0,41-33-252,1 2 0,-30 28 0,44-32-2266,8-2-4996</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40.718"/>
    </inkml:context>
    <inkml:brush xml:id="br0">
      <inkml:brushProperty name="width" value="0.035" units="cm"/>
      <inkml:brushProperty name="height" value="0.035" units="cm"/>
      <inkml:brushProperty name="color" value="#E71224"/>
    </inkml:brush>
  </inkml:definitions>
  <inkml:trace contextRef="#ctx0" brushRef="#br0">1 337 12374,'0'0'11917,"0"-2"-11782,0 1-1,0-1 0,0 1 1,0-1-1,0 1 1,1-1-1,-1 0 0,0 1 1,1-1-1,0 1 1,-1-1-1,2-1 1,25-3-83,1 1 0,52-4 0,-51 8-3272,0 1-3433,-45 8-6612</inkml:trace>
  <inkml:trace contextRef="#ctx0" brushRef="#br0" timeOffset="171.33">50 400 10053,'0'0'9780,"4"0"-9716,15 0-16,0 0-48,4 0 0,0 0-400,3 0-1889,-3-4-3090</inkml:trace>
  <inkml:trace contextRef="#ctx0" brushRef="#br0" timeOffset="1602.27">367 276 14134,'0'0'7927,"1"1"-7896,0-1 1,0 0-1,0 1 1,0 0-1,0-1 1,0 1-1,0-1 1,-1 1-1,1 0 1,0 0-1,0-1 1,-1 1-1,1 0 1,-1 0-1,1 0 0,-1 0 1,1 0-1,-1 0 1,1 1-1,7 57 964,-8-50-813,0-1 0,1 1 0,0-1-1,1 1 1,-1-1 0,5 11 0,-7-24-105,0 0 0,1 0 0,0 0 0,0 0 0,0 0 0,0 0 0,1 0 0,0 0 0,0 0 0,2-7 0,20-52-185,-20 59 94,-1 1 1,1-1-1,0 1 0,1 0 1,-1 0-1,0 1 0,7-6 0,-9 8 10,-1 1 0,1-1-1,0 1 1,-1-1-1,1 1 1,0-1 0,-1 1-1,1 0 1,0-1-1,0 1 1,0 0 0,-1-1-1,1 1 1,0 0 0,0 0-1,0 0 1,0 0-1,-1 0 1,1 0 0,0 0-1,0 0 1,0 0-1,0 0 1,-1 1 0,1-1-1,0 0 1,0 0-1,0 1 1,-1-1 0,1 1-1,0-1 1,-1 1-1,1-1 1,0 1 0,-1-1-1,1 1 1,0-1 0,-1 1-1,1 0 1,-1-1-1,1 1 1,-1 0 0,0 0-1,1-1 1,-1 1-1,0 0 1,1 0 0,-1 0-1,0-1 1,0 1-1,0 0 1,0 0 0,0 1-1,6 16-18,-1-1 31,0-1-1,-1 1 1,-1 0 0,2 18 0,-6-35 7,0 0 0,0-1-1,1 1 1,-1-1-1,0 1 1,1-1 0,-1 1-1,1-1 1,-1 0-1,0 1 1,1-1 0,-1 0-1,1 1 1,0-1 0,-1 0-1,1 1 1,-1-1-1,1 0 1,0 0 0,0 0-1,0 1 1,-1-3-1,1-2-55,1 0-1,-1-1 1,1 1-1,0 0 1,0 0-1,1 0 1,-1 0-1,1 0 0,1 0 1,-1 0-1,0 1 1,1-1-1,0 1 1,0-1-1,0 1 1,1 0-1,0 0 0,-1 1 1,1-1-1,8-4 1,-5 3-58,1 1 1,0-1-1,0 2 1,0-1-1,1 1 1,-1 0-1,1 1 1,-1 0 0,1 1-1,0-1 1,15 1-1,-23 2 99,1-1 1,-1 0-1,0 1 0,1-1 0,-1 1 1,0-1-1,0 1 0,0 0 0,0 0 1,0-1-1,0 1 0,0 0 0,0 0 1,0 0-1,0 0 0,0 0 0,0 0 1,-1 0-1,1 0 0,0 1 0,-1-1 1,1 0-1,-1 0 0,1 1 0,-1-1 1,0 0-1,1 1 0,-1-1 0,0 0 1,0 2-1,3 46 340,-3-44-258,-9 69 437,3-44-467,6-29-136,0 0 1,0 0 0,-1 0 0,1-1 0,0 1 0,0 0 0,0 0-1,0 0 1,0 0 0,0 0 0,0 0 0,0 0 0,0 0 0,0 0-1,1 0 1,-1 0 0,0-1 0,1 1 0,-1 0 0,0 0 0,1 0-1,-1 0 1,1-1 0,0 1 0,-1 0 0,1 0 0,0-1 0,-1 1-1,1-1 1,0 1 0,-1-1 0,1 1 0,0-1 0,1 1 0,2 0-368,0 0 0,-1-1 0,1 0 0,0 0 0,0 0 0,-1-1 0,1 1 0,4-2 0,-2 1 210,0 0 0,-1-1 0,1 0 0,0 0 0,-1 0 0,0-1 0,1 0 0,-1 0 0,0 0 0,0 0 0,-1-1-1,1 0 1,7-8 0,-10 9 644,1 0 0,-1 0 0,0-1 0,0 1 0,-1 0 0,1-1 0,-1 0 1,1 1-1,-1-1 0,0 0 0,0 0 0,-1 0 0,1 1 0,-1-5 0,0 7-299,0 0 0,-1 1 0,1-1 1,0 0-1,-1 1 0,1-1 0,0 1 1,-1-1-1,1 1 0,-1-1 0,1 1 1,-1-1-1,1 1 0,-1-1 0,1 1 1,-1 0-1,0-1 0,1 1 0,-1 0 1,1-1-1,-1 1 0,0 0 0,1 0 1,-1 0-1,0 0 0,1-1 0,-1 1 1,0 0-1,1 0 0,-1 0 0,0 0 1,1 1-1,-1-1 0,0 0 0,1 0 1,-1 0-1,-1 1 0,0-1-87,0 1 0,-1-1 0,1 1 0,0-1 0,0 1 0,0 0 0,-1 0 0,1 0-1,0 0 1,0 0 0,-1 2 0,-21 39 120,23-40-132,0 0 0,0 1-1,1 0 1,-1-1 0,0 1-1,1-1 1,-1 1 0,1 0-1,0-1 1,0 1-1,0 0 1,0-1 0,1 1-1,-1-1 1,1 1 0,1 3-1,-1-5 0,0 0 0,0-1 0,0 1 0,0-1 0,0 1 0,0-1 0,0 0 0,0 1 0,0-1 0,1 0 0,-1 0 0,0 0 0,0 1 0,0-1 0,1-1 0,-1 1 0,0 0 0,0 0 1,0 0-1,1-1 0,1 0 0,26-9 62,-21 3-59,1 1-1,-2-1 1,1 0-1,-1-1 1,0 1-1,0-2 1,-1 1-1,0-1 1,-1 0 0,8-17-1,-12 24-6,-1 2-53,4 49-153,-4-48 216,0 0 0,0 1 0,0-1 0,0 0 0,1 0 0,-1 0 0,0 0 0,1 1 0,-1-1 0,1 0 0,-1 0 0,1 0 0,-1 0 0,1 0 0,0 0-1,-1 0 1,1 0 0,0 0 0,0-1 0,0 1 0,0 0 0,0 0 0,0-1 0,0 1 0,0-1 0,0 1 0,0-1 0,0 1 0,0-1 0,0 1 0,1-1 0,-1 0 0,2 0 0,0-2 12,0 0 1,0-1-1,0 0 0,0 0 1,0 0-1,-1 0 0,1 0 1,-1 0-1,0-1 0,3-6 1,9-11-29,-11 18-22,0-1-1,1 1 1,-1 0-1,0 0 1,1 1-1,0-1 1,0 1-1,0-1 1,0 1-1,0 1 1,0-1-1,0 0 1,1 1-1,-1 0 1,0 0-1,1 0 1,-1 1-1,1-1 1,-1 1-1,1 0 1,6 1-1,-10 0 26,0-1-1,0 1 1,0-1-1,0 1 1,0-1-1,-1 1 1,1 0 0,0-1-1,0 1 1,0 0-1,-1 0 1,1-1-1,0 1 1,-1 0-1,1 0 1,-1 0-1,1 0 1,-1 0-1,1 0 1,-1 0-1,0 0 1,1 0 0,-1 0-1,0 1 1,6 36-8,-2-10 18,-2-26 3,-1 1 0,0-1 1,1 1-1,-1-1 0,1 1 1,-1-1-1,1 0 1,0 1-1,0-1 0,0 0 1,1-1-1,-1 1 0,0 0 1,1 0-1,-1-1 1,1 0-1,-1 1 0,1-1 1,0 0-1,0 0 0,-1-1 1,1 1-1,0 0 1,0-1-1,0 0 0,0 0 1,0 0-1,0 0 0,0 0 1,-1 0-1,1-1 1,0 1-1,0-1 0,0 0 1,-1 0-1,1 0 0,4-2 1,-1 0-7,0 0 0,0 1 0,0-2 0,0 1 0,-1-1 0,0 0 0,1 0 0,-1 0 0,-1-1 0,1 0 0,-1 0 0,1 0 0,-2 0 0,1-1 0,6-11 0,-7 5-8,-8 22-10,-7 26 46,12-36-46,-1 1 0,1 0 0,0 0 0,0-1 0,0 1 0,0 0 0,0 0 0,0-1 0,0 1 0,0 0 0,0 0 1,0-1-1,0 1 0,0 0 0,1 0 0,-1-1 0,0 1 0,0 0 0,1-1 0,-1 1 0,1 0 0,-1-1 0,0 1 0,1-1 0,-1 1 0,1-1 0,0 1 1,-1-1-1,1 1 0,-1-1 0,1 1 0,0-1 0,-1 0 0,1 1 0,0-1 0,-1 0 0,1 1 0,0-1 0,0 0 0,-1 0 0,1 0 0,1 0 0,1-1-382,0 0 0,0 0 0,0 0 0,0 0 0,0-1 0,0 1 0,0-1 0,0 0 0,3-3 0,13-12-4822</inkml:trace>
  <inkml:trace contextRef="#ctx0" brushRef="#br0" timeOffset="1737.96">1387 235 14967,'0'0'8244,"-23"-26"-9829,23 37-1537,0 2-783,0 2-4867</inkml:trace>
  <inkml:trace contextRef="#ctx0" brushRef="#br0" timeOffset="2345.51">1374 248 5330,'-5'81'4224,"5"-80"-4020,0 0 1,0 0 0,0 1 0,0-1-1,0 0 1,0 0 0,0 0-1,1 0 1,-1 0 0,0 0 0,1 0-1,-1 1 1,1-1 0,-1 0 0,1-1-1,0 1 1,-1 0 0,1 0-1,0 0 1,0 0 0,-1 0 0,1-1-1,0 1 1,0 0 0,0-1-1,0 1 1,0 0 0,0-1 0,0 0-1,0 1 1,0-1 0,2 1 0,32-1 2905,-25-1-2281,-4 0-640,0 1 0,0-1-1,-1 0 1,1-1 0,-1 1 0,1-1-1,7-4 1,-11 5-118,-1 1-1,1-1 1,-1 1-1,0-1 0,0 0 1,1 1-1,-1-1 1,0 0-1,0 0 1,0 0-1,0 0 1,0 0-1,0 0 0,0-1 1,0 1-1,0 0 1,0 0-1,-1-1 1,1 1-1,-1 0 1,1-1-1,-1 1 1,1-1-1,-1 1 0,0 0 1,0-1-1,1 1 1,-1-1-1,0 1 1,0-1-1,-1 1 1,1-1-1,0 1 0,0-1 1,-1 1-1,0-2 1,-3 2 23,0-1-1,0 1 1,0 1 0,0-1 0,0 0 0,0 1 0,0 0-1,0 0 1,0 0 0,0 1 0,-8 1 0,8-1-77,-1 1-1,1-1 1,0 1 0,0 0 0,0 0 0,1 0 0,-1 1 0,0 0-1,1-1 1,0 1 0,-5 5 0,6-6-34,0 0 0,1 0 1,-1 0-1,0 1 0,1-1 0,0 0 0,-1 1 1,1-1-1,0 1 0,0-1 0,1 1 1,-1 0-1,0-1 0,1 1 0,0 0 0,-1-1 1,1 1-1,0 0 0,1 4 0,-1-6-56,1-1 0,0 1 1,-1 0-1,1 0 0,-1-1 0,1 1 0,0 0 0,0-1 0,-1 1 0,1 0 0,0-1 0,0 1 1,0-1-1,0 0 0,0 1 0,0-1 0,-1 0 0,1 1 0,0-1 0,0 0 0,0 0 0,0 0 1,0 0-1,2 0 0,29 1-1246,-25-2 877,13 2-231,55-4-2666,-71 2 2857,0 0 1,0 0 0,0 0-1,0 0 1,0 0-1,0-1 1,0 0-1,0 0 1,0 0-1,-1 0 1,1 0-1,-1-1 1,0 0-1,6-5 1,-8 7 689,-1 1-1,1-1 1,0 1 0,-1-1 0,1 0-1,0 1 1,-1-1 0,1 0 0,-1 0 0,1 0-1,-1 1 1,0-1 0,1 0 0,-1 0-1,0 0 1,0 0 0,1 0 0,-1 1-1,0-1 1,0 0 0,0 0 0,0 0 0,0 0-1,0 0 1,-1 0 0,1 0 0,0 0-1,0 1 1,0-1 0,-1 0 0,0-1-1,0 1 92,0 0 0,-1 0 0,1 0 0,-1 1 0,1-1 0,-1 0 0,0 1 0,1-1 0,-1 1-1,0 0 1,1-1 0,-1 1 0,0 0 0,1 0 0,-3 0 0,-1 0 44,-1 0 1,1 1-1,0-1 1,-1 1-1,1 0 1,0 1-1,0-1 1,0 1-1,0 0 1,-7 4-1,11-5-337,0 0 0,-1 0 0,1 0 0,0 0 0,0 0-1,0 1 1,0-1 0,0 0 0,0 1 0,0-1-1,1 1 1,-1-1 0,0 1 0,1-1 0,-1 1-1,1-1 1,-1 4 0,2-4-16,-1 0 0,0-1 0,0 1 0,1-1 1,-1 1-1,1 0 0,-1-1 0,0 1 0,1-1 0,-1 1 0,1-1 0,0 1 1,-1-1-1,1 1 0,-1-1 0,1 1 0,0-1 0,-1 0 0,1 0 0,0 1 1,-1-1-1,1 0 0,0 0 0,-1 0 0,1 1 0,0-1 0,0 0 0,4 0-8,-1 0 0,0 0 0,0 0 0,1 0 0,-1-1-1,0 1 1,0-1 0,1 0 0,-1-1 0,0 1 0,0-1-1,6-3 1,0-2 12,0 0-1,0-1 1,0-1-1,-1 0 1,-1 0-1,0 0 1,0-1-1,-1-1 1,0 1 0,0-1-1,-1 0 1,-1 0-1,7-20 1,-5 6 14,-1 0 0,-1-1 0,-1 1 0,-1-1 0,-1-40 0,-2 65 0,0 0-1,0 1 1,0-1 0,0 0 0,0 0 0,0 1 0,0-1 0,0 0 0,0 0 0,0 0 0,0 1 0,0-1 0,-1 0 0,1 1-1,0-1 1,-1 0 0,1 0 0,0 1 0,-1-1 0,1 1 0,-1-1 0,0 0 0,-11 7 157,-10 26-64,8-2-167,1 1 0,2 0-1,1 1 1,1 0 0,2 1 0,1 0 0,2 0 0,-1 57 0,9-58-2517,7-15-2923,4-4-6644</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48.622"/>
    </inkml:context>
    <inkml:brush xml:id="br0">
      <inkml:brushProperty name="width" value="0.035" units="cm"/>
      <inkml:brushProperty name="height" value="0.035" units="cm"/>
      <inkml:brushProperty name="color" value="#E71224"/>
    </inkml:brush>
  </inkml:definitions>
  <inkml:trace contextRef="#ctx0" brushRef="#br0">17 191 15511,'0'0'7361,"0"8"-6777,0 35-572,1-8 164,-1 1-1,-2-1 1,-12 65 0,13-95-2675,1-12-2921,3-7-445,-1 7 4898,9-18-3923</inkml:trace>
  <inkml:trace contextRef="#ctx0" brushRef="#br0" timeOffset="207.32">72 257 4178,'0'0'13676,"5"-6"-13114,-3 3-537,-1 2-9,0-1 0,0 1 0,0 0 1,0 0-1,0 0 0,1 0 1,-1 0-1,0 0 0,1 0 1,-1 0-1,0 0 0,1 0 0,1 0 1,-1 1 8,-1 0 0,0 1 0,0-1 0,0 1 0,1-1 0,-1 1 1,0 0-1,0-1 0,0 1 0,0 0 0,0 0 0,0-1 0,0 1 0,0 0 1,-1 0-1,1 0 0,0 0 0,0 0 0,-1 0 0,1 0 0,-1 1 0,1-1 1,-1 0-1,1 3 0,65 137 925,-62-136-2744,-4-5 1509,1 0-1,-1 0 0,0 0 1,1 0-1,-1 0 1,1 0-1,-1 0 0,0 0 1,1-1-1,-1 1 1,0 0-1,1 0 0,-1 0 1,1 0-1,-1-1 1,0 1-1,1 0 0,-1 0 1,0-1-1,0 1 1,1 0-1,-1 0 0,0-1 1,1 1-1,-1 0 1,0-1-1,0 1 0,0 0 1,1-1-1,-1 1 0,0-1 1,0 1-1,0-1 1,4-13-5945</inkml:trace>
  <inkml:trace contextRef="#ctx0" brushRef="#br0" timeOffset="703.2">260 157 9604,'0'0'7975,"0"9"-7722,-3 84 1324,-1 30-3023,4-122 1205,1-1 1,-1 1 0,0 0-1,1-1 1,0 1-1,-1 0 1,1-1-1,-1 1 1,1-1-1,0 1 1,-1-1 0,1 1-1,0-1 1,-1 0-1,1 1 1,0-1-1,0 0 1,-1 1-1,1-1 1,0 0 0,0 0-1,0 0 1,0 0-1,-1 0 1,1 0-1,0 0 1,0 0-1,0 0 1,-1 0 0,1 0-1,0-1 1,0 1-1,0 0 1,-1 0-1,1-1 1,1 0-1,31-12-4732,-17-12 3458,-9 7 3515,-4 2 2691,-2-1 5315,-1 41-9074,0-13-885,0-7-2,0 0 0,0 1 0,0-1 0,0 0-1,1 1 1,-1-1 0,1 0 0,3 8 0,-3-11-29,0 0 1,0 0-1,0 0 0,0 0 1,0-1-1,0 1 0,0 0 1,1 0-1,-1-1 0,0 1 0,0-1 1,1 1-1,-1-1 0,0 1 1,1-1-1,-1 0 0,1 0 1,-1 0-1,0 0 0,1 0 0,-1 0 1,1 0-1,-1 0 0,0 0 1,1-1-1,-1 1 0,0-1 1,1 1-1,-1-1 0,0 1 0,0-1 1,1 0-1,0 0 0,2-1-6,-1 1 0,0 0 0,0-1 0,0 0 0,-1 0-1,1 0 1,0 0 0,-1 0 0,1 0 0,-1-1 0,0 1-1,1-1 1,-1 1 0,0-1 0,-1 0 0,1 0 0,2-5-1,-2 0 6,0 1-1,0-1 1,0 1-1,-1-1 0,-1 1 1,1-14-1,-2 19-45,-1 1-1,1 0 1,0 0 0,-1 0 0,1 0 0,-1 0-1,1 0 1,-1 0 0,1 0 0,-1 0 0,0 1-1,1-1 1,-1 1 0,0-1 0,0 1 0,1 0-1,-1 0 1,0-1 0,0 1 0,0 0 0,1 1-1,-1-1 1,-2 0 0,-26 2-2089,11 4-4109</inkml:trace>
  <inkml:trace contextRef="#ctx0" brushRef="#br0" timeOffset="939.17">597 0 13974,'0'0'4098,"-4"70"-4050,-4-33 192,4-3 321,1 1-337,3-4-176,0-5 64,0-5-112,7-5-688,-3-8-1057,4-3-4002</inkml:trace>
  <inkml:trace contextRef="#ctx0" brushRef="#br0" timeOffset="1077.13">561 126 11829,'0'0'11862,"-8"-19"-11862,35 14-560,15 5-1217,11 0-1057,0 0-2144</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0:43.332"/>
    </inkml:context>
    <inkml:brush xml:id="br0">
      <inkml:brushProperty name="width" value="0.035" units="cm"/>
      <inkml:brushProperty name="height" value="0.035" units="cm"/>
      <inkml:brushProperty name="color" value="#E71224"/>
    </inkml:brush>
  </inkml:definitions>
  <inkml:trace contextRef="#ctx0" brushRef="#br0">0 56 15639,'0'0'9621,"84"-4"-9445,-61 4-128,0 0-16,0 0-64,-4 0-449,-4 0-2112</inkml:trace>
  <inkml:trace contextRef="#ctx0" brushRef="#br0" timeOffset="140.07">55 141 11253,'0'0'13318,"61"0"-13398,-19 0-2465,0 0-2369,0 0-5811</inkml:trace>
  <inkml:trace contextRef="#ctx0" brushRef="#br0" timeOffset="536.87">427 58 5250,'0'0'17251,"3"14"-16277,35 125 779,-30-118-1045,-8-22-696,0 1 0,0 0 0,0 0 0,0 0 0,0 0 0,0 0 0,0 0 0,0 0 0,0 0 0,0 0 0,0-1 0,0 1 0,0 0 0,0 0 0,0 0 0,0 0 0,0 0 0,0 0 0,0 0 0,0 0 0,1 0 0,-1 0 0,0 0 0,0 0 0,0-1 0,0 1 0,0 0 0,0 0 0,0 0 0,0 0 0,0 0 0,0 0 0,0 0 0,1 0 0,-1 0 0,0 0 1,0 0-1,0 0 0,0 0 0,0 0 0,0 0 0,0 0 0,0 0 0,0 0 0,0 0 0,1 0 0,-1 0 0,0 0 0,0 0 0,0 0 0,0 0 0,0 0 0,0 0 0,0 0 0,0 1 0,0-1 0,0 0 0,0 0 0,1 0 0,-1 0 0,0 0 0,0 0 0,0 0 0,0 0 0,0 0 0,0-35 942,0 18-1203,-1-29 203,2-53-66,0 97 118,-1 1-1,1-1 1,-1 1-1,1-1 0,-1 1 1,1-1-1,0 1 0,0-1 1,0 1-1,0 0 0,0-1 1,0 1-1,0 0 0,0 0 1,0 0-1,1 0 0,-1 0 1,0 0-1,1 0 0,-1 0 1,1 0-1,-1 1 0,1-1 1,-1 1-1,1-1 0,0 1 1,-1 0-1,1-1 0,1 1 1,55-1-2431,-39 2-2418</inkml:trace>
  <inkml:trace contextRef="#ctx0" brushRef="#br0" timeOffset="885.68">322 93 15511,'0'0'9586,"3"-2"-9298,12-2-235,-1 0 0,1 1 0,0 0 0,0 1 0,0 1 0,26 1 0,23-3-24,-44 1-152,-5 2-361,-1-2 0,0 0 0,28-8 0</inkml:trace>
  <inkml:trace contextRef="#ctx0" brushRef="#br0" timeOffset="1711.34">630 167 14455,'0'0'11266,"5"5"-11122,23 35 29,-27-38-151,1 0 0,-1 0 0,0 1 0,0-1 0,-1 0-1,1 1 1,0-1 0,-1 1 0,0-1 0,1 1 0,-1-1-1,0 1 1,0-1 0,0 1 0,-1-1 0,1 1 0,0-1-1,-1 1 1,0-1 0,0 0 0,-1 4 0,-1-4 20,0 0 1,1-1-1,-1 1 1,0-1 0,0 0-1,0 0 1,0 0-1,0 0 1,-1-1-1,1 1 1,0-1-1,0 0 1,0 0-1,0 0 1,-5-1 0,3 1 66,6-29 3,3 23-234,-1-1 0,1 1 1,1 0-1,-1 0 1,1 0-1,0 1 0,0 0 1,1 0-1,-1 0 1,1 1-1,0-1 0,12-5 1,-10 5 8,1 1 1,0 0-1,0 0 1,1 1 0,-1 0-1,1 0 1,-1 1-1,1 0 1,11 0-1,-19 3 146,0 1 0,-1-1 1,1 1-1,-1-1 0,0 1 0,0 0 0,1-1 0,-1 1 0,0 0 0,0 0 0,-1 0 0,1 0 0,0 0 0,-1 0 1,1 0-1,0 3 0,8 19 589,-7-23-613,0 1-1,0-1 1,0 0-1,0 0 1,0 0 0,1 0-1,-1 0 1,0 0 0,0-1-1,1 1 1,-1-1 0,1 1-1,-1-1 1,0 0-1,1 0 1,-1 0 0,1 0-1,-1 0 1,0-1 0,1 1-1,-1-1 1,0 1 0,0-1-1,1 0 1,-1 0-1,3-2 1,3 0-45,1-1 1,-1-1-1,0 0 0,0 0 0,11-10 1,-19 15 32,0-1 1,0 1-1,1-1 1,-1 1-1,0 0 1,0-1 0,0 1-1,1 0 1,-1-1-1,0 1 1,1 0-1,-1-1 1,0 1 0,1 0-1,-1 0 1,0-1-1,1 1 1,-1 0-1,0 0 1,1 0 0,-1 0-1,1-1 1,-1 1-1,0 0 1,1 0-1,-1 0 1,1 0 0,-1 0-1,0 0 1,1 0-1,-1 0 1,1 0-1,-1 0 1,1 0 0,-1 0-1,0 0 1,1 1-1,-1-1 1,1 0-1,-1 0 1,0 0 0,1 1-1,0 19-134,-1-9 194,0-10-45,0 1-1,0-1 0,0 0 0,0 1 0,0-1 1,0 0-1,1 1 0,-1-1 0,0 1 1,1-1-1,-1 0 0,1 0 0,0 1 0,-1-1 1,1 0-1,0 0 0,0 0 0,0 0 0,0 0 1,0 0-1,0 0 0,0 0 0,0 0 0,2 1 1,-1-1 0,1 0 0,0 0 1,-1-1-1,1 1 0,-1-1 1,1 1-1,0-1 0,-1 0 1,1 0-1,0 0 0,-1-1 1,4 0-1,2 0-6,0-1 0,0-1 0,-1 1 1,1-1-1,-1-1 0,0 1 0,0-1 0,9-6 1,-13 7-76,0-1 0,0 0 1,0 1-1,-1-1 1,1 0-1,-1 0 0,0-1 1,0 1-1,-1 0 0,1-1 1,-1 1-1,0-1 1,0 1-1,0-1 0,0 0 1,-1 1-1,0-10 0,-23 13-144,21 2 215,-1 1 0,1-1 1,-1 0-1,1 1 0,-1-1 0,1 1 1,0 0-1,0-1 0,0 1 0,0 0 1,0 0-1,0 1 0,0-1 0,1 0 0,-1 1 1,1-1-1,0 1 0,-1-1 0,1 1 1,0 0-1,1-1 0,-1 1 0,0 0 0,1 0 1,-1 3-1,1-4-65,-1 1 1,1-1-1,0 1 1,0-1-1,0 0 0,0 1 1,0-1-1,1 0 1,-1 1-1,1-1 1,-1 0-1,1 0 0,0 1 1,0-1-1,0 0 1,0 0-1,0 0 0,1 0 1,-1 0-1,1 0 1,-1-1-1,1 1 1,0 0-1,-1-1 0,1 1 1,0-1-1,0 1 1,0-1-1,4 2 1,31 1-8220,-21-4-2077</inkml:trace>
  <inkml:trace contextRef="#ctx0" brushRef="#br0" timeOffset="4276.15">394 74 10293,'0'0'6763,"-3"-3"-6206,1 1-279,2 1-142,-1 0-1,0 0 1,0 0 0,1 0 0,-1 0 0,0 0 0,0 1 0,0-1 0,0 0 0,0 1 0,0-1 0,0 0 0,0 1 0,0-1-1,0 1 1,-3-1 3071,-12 4-2449,4 7-571,-1 1 0,2 0 0,-1 1 0,2 1 1,-18 26-1,20-29-151,1 0 1,1 1-1,0 0 0,0 0 1,1 0-1,0 1 0,1 0 1,0 0-1,1 0 0,0 0 1,1 1-1,1-1 0,0 1 1,1-1-1,1 24 0,0-33-89,0 1-1,1-1 0,-1 1 0,0-1 0,1 0 0,0 0 1,0 1-1,0-1 0,0 0 0,0-1 0,1 1 0,-1 0 1,1-1-1,0 1 0,0-1 0,0 0 0,5 3 0,1-1-786,0 1 1,-1-2-1,2 1 0,-1-2 0,17 4 0,26 2-4896</inkml:trace>
  <inkml:trace contextRef="#ctx0" brushRef="#br0" timeOffset="4718.43">1383 54 1889,'0'0'19561,"38"109"-18697,-27-66-352,-3-2-79,-4-4-257,-4-6-112,0-9 80,-8-5-112,-15-6-32,-15-5 0,-11-1-2113,-8-5-1617,3 0-2945</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5:37.421"/>
    </inkml:context>
    <inkml:brush xml:id="br0">
      <inkml:brushProperty name="width" value="0.035" units="cm"/>
      <inkml:brushProperty name="height" value="0.035" units="cm"/>
      <inkml:brushProperty name="color" value="#E71224"/>
    </inkml:brush>
  </inkml:definitions>
  <inkml:trace contextRef="#ctx0" brushRef="#br0">39 60 5202,'0'0'9733,"3"-34"-5323,-3 9-3016,0 33-214,-3 48-651,-6 12-737,-1 105-1,1-174-6073,-1-2-2648</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5:38.608"/>
    </inkml:context>
    <inkml:brush xml:id="br0">
      <inkml:brushProperty name="width" value="0.035" units="cm"/>
      <inkml:brushProperty name="height" value="0.035" units="cm"/>
      <inkml:brushProperty name="color" value="#E71224"/>
    </inkml:brush>
  </inkml:definitions>
  <inkml:trace contextRef="#ctx0" brushRef="#br0">76 81 12198,'0'0'4997,"3"-9"-4645,-2 4-327,0 2-3,-1 1-1,1-1 0,-1 1 0,1-1 0,0 1 0,0-1 0,0 1 0,0-1 0,0 1 0,1 0 0,-1 0 0,1 0 0,0 0 0,-1 0 1,1 0-1,0 0 0,0 0 0,0 1 0,1-1 0,-1 1 0,0-1 0,0 1 0,1 0 0,-1 0 0,6-2 0,19-2 443,0 1-1,37 0 0,-63 4-453,0 1 0,0 0 0,0 0 0,0 0 0,0 0 0,0 0 0,0 0 0,0 0 0,0 0-1,-1 1 1,1-1 0,0 0 0,-1 0 0,1 1 0,-1-1 0,1 0 0,-1 1 0,0-1 0,1 1 0,-1-1 0,0 0-1,0 3 1,4 34 160,-4-30-101,0-1-1,-1 1 1,0 0 0,0-1 0,0 1-1,-1-1 1,0 0 0,-1 1 0,0-1-1,0 0 1,0 0 0,-1-1 0,0 1-1,0-1 1,-1 0 0,0 0 0,0 0-1,0 0 1,0-1 0,-1 0 0,-11 7-1,-7 7 76,-37 24 0,53-39-118,1 1-1,-1-1 1,0-1 0,0 0-1,-1 0 1,1 0 0,-1-1-1,1 0 1,-16 1 0,23-3 75,5-12-95,-4 11-13,1 0 0,-1 1-1,0-1 1,0 0-1,1 0 1,-1 0 0,0 1-1,1-1 1,-1 0-1,0 1 1,1-1 0,-1 0-1,1 1 1,0-1 0,-1 1-1,1-1 1,-1 1-1,1-1 1,0 1 0,-1-1-1,1 1 1,0 0-1,0-1 1,-1 1 0,1 0-1,0 0 1,0-1 0,0 1-1,-1 0 1,1 0-1,0 0 1,1 0 0,3-1-13,1 1 1,0-1 0,0 1 0,0 1-1,0-1 1,0 1 0,0 0-1,-1 0 1,1 1 0,0-1 0,-1 1-1,1 1 1,-1-1 0,0 1-1,0 0 1,0 0 0,0 0 0,0 1-1,5 4 1,-1-1 23,0-1 0,0 0 0,1 0 0,19 6 0,-3-1-517,-18-4-6452</inkml:trace>
  <inkml:trace contextRef="#ctx0" brushRef="#br0" timeOffset="932.68">142 594 14070,'0'0'6219,"-1"-4"-5629,1 4-573,-1-1 0,1 0 0,0 0 0,0 0 0,-1 0 0,1 0 0,0 0 0,0 0 0,0 1 0,0-1 0,0 0 0,0 0 0,0 0 0,0 0 0,0 0 0,0 0 0,1 0 0,-1 0 0,0 1 0,1-1 0,-1 0 0,0 0 0,1 0 0,-1 0 0,1 1 0,0-1 0,-1 0-1,1 1 1,-1-1 0,1 0 0,1 0 0,1 0-10,0-1-1,0 1 0,1-1 1,-1 1-1,1 0 0,-1 0 1,1 1-1,5-1 0,-6 0-9,-1 0 0,1 1 0,0 0 0,0 0 0,0 0 0,0 0 0,0 0 0,0 0 0,0 1 0,0-1 0,0 1 0,-1 0 0,1 0 0,0 0 0,0 0 0,-1 0 0,1 1 0,-1-1-1,5 4 1,-5-2-1,0 0 0,0 0 0,-1 0 0,1 1 0,0-1 0,-1 0 0,0 1 0,0-1 0,0 1 0,0 0 0,-1-1 0,1 1 0,-1 0 0,0-1 0,-1 6 0,2-3 11,-1 0 0,0-1 0,0 1 0,-1-1-1,0 1 1,0 0 0,0-1 0,-1 0 0,0 1 0,0-1 0,0 0 0,0 0 0,-1 0 0,0 0 0,0 0 0,0-1 0,-1 1 0,0-1 0,1 0 0,-2 0-1,1 0 1,0-1 0,-1 1 0,-9 5 0,14-9-13,0 0 0,0 0 0,0 0 0,0 0-1,1 0 1,-1 0 0,0 0 0,0 0 0,0 0 0,0 0 0,0 0 0,0 0-1,0 0 1,1 0 0,-1 0 0,0 0 0,0 0 0,0 0 0,0 0-1,0 0 1,0 0 0,0 0 0,0 0 0,0 0 0,0 1 0,1-1-1,-1 0 1,0 0 0,0 0 0,0 0 0,0 0 0,0 0 0,0 0-1,0 0 1,0 0 0,0 1 0,0-1 0,0 0 0,0 0 0,0 0 0,0 0-1,0 0 1,0 0 0,0 0 0,0 1 0,0-1 0,0 0 0,0 0-1,0 0 1,0 0 0,0 0 0,0 0 0,0 0 0,0 0 0,0 0-1,-1 1 1,1-1 0,0 0 0,0 0 0,21 2-151,-16-2 145,1 0 0,0 1 0,-1 0 0,1 0 0,-1 0 0,1 0 1,-1 1-1,0 0 0,1 0 0,7 5 0,-12-6 10,0-1 0,0 1 0,0 1 1,0-1-1,0 0 0,0 0 0,0 0 0,0 0 0,-1 1 1,1-1-1,-1 0 0,1 1 0,-1-1 0,1 0 0,-1 1 1,0-1-1,1 1 0,-1-1 0,0 1 0,0-1 0,0 0 1,0 1-1,-1-1 0,1 1 0,0-1 0,-1 2 0,0-1 43,-1 0-1,1 0 0,-1-1 1,1 1-1,-1 0 0,0-1 1,0 1-1,1-1 0,-1 0 1,0 0-1,0 0 0,0 0 0,0 0 1,-4 1-1,-6 2 170,0-1-1,0-1 1,0 0 0,-23 0-1,-51-2-618,50 0-6364,24 0 1470</inkml:trace>
  <inkml:trace contextRef="#ctx0" brushRef="#br0" timeOffset="1702.13">120 1029 13606,'0'0'7113,"0"-5"-6388,-1-10 164,-2 42-96,-1 20-463,2-37-281,0 1-1,1 0 1,0 0 0,0 0 0,1 0-1,1-1 1,2 15 0,0-24-47,-1 0 0,1 1 0,0-1 0,0 0 1,0-1-1,0 1 0,0 0 0,0-1 0,0 0 0,0 1 1,0-1-1,1-1 0,-1 1 0,0 0 0,3-1 1,0 0-4,0 1-24,-1-1-1,1 1 1,-1-1-1,1 0 1,-1-1-1,0 0 1,1 1 0,-1-2-1,0 1 1,0-1-1,-1 1 1,1-1-1,0-1 1,-1 1-1,0-1 1,1 1-1,-1-1 1,-1 0-1,1-1 1,-1 1-1,0-1 1,0 1 0,0-1-1,0 0 1,-1 0-1,0 0 1,0-1-1,0 1 1,-1 0-1,1-1 1,-1 1-1,0-8 1,-1 13 44,-1 39-561,-16 61 489,-2 24 192,14-46-3816,5-93-1275</inkml:trace>
  <inkml:trace contextRef="#ctx0" brushRef="#br0" timeOffset="3551.4">142 1574 11013,'0'0'6566,"0"0"-6400,0-1 0,0 1 0,0 0 1,0-1-1,0 1 0,0-1 0,1 1 0,-1-1 1,0 1-1,0-1 0,0 1 0,0 0 0,0-1 1,1 1-1,-1-1 0,0 1 0,0 0 0,1-1 1,-1 1-1,0 0 0,0-1 0,1 1 0,-1 0 1,0 0-1,1-1 0,0 1 0,97 32-267,-24-17-1508,-73-15 886,-24-8-2217,-4 3 2938,-1 2 0,1 0 0,-43 3 0,48 0 538,21 0-497,-1 1 1,1 0-1,0 0 0,-1 0 1,1 0-1,0 0 0,0 0 0,0 0 1,0 0-1,0 1 0,0-1 0,0 0 1,0 1-1,0-1 0,1 1 0,-1-1 1,0 1-1,1-1 0,-1 3 0,-9 30 358,9-33-386,1 1 0,0-1 0,0 1 0,0 0 0,1-1 1,-1 1-1,0-1 0,0 1 0,1-1 0,-1 1 0,1-1 0,0 1 0,-1-1 0,1 0 0,0 1 0,0-1 0,-1 0 1,1 1-1,0-1 0,1 0 0,-1 0 0,0 0 0,0 0 0,0 0 0,1 0 0,-1 0 0,0-1 0,1 1 0,-1 0 0,0-1 1,1 1-1,-1-1 0,1 1 0,1-1 0,11 4 71,1-1 1,-1-1 0,18 1-1,25 6 70,-54-7-154,1-1 0,-1 1-1,0-1 1,0 1 0,1 0 0,-2 0 0,1 1 0,0-1 0,0 1 0,-1-1 0,1 1-1,-1 0 1,0 0 0,0 0 0,0 0 0,0 0 0,0 0 0,-1 1 0,1-1 0,0 6-1,-1-6 52,-1-1-1,0 1 1,1-1-1,-1 1 1,0-1 0,-1 1-1,1-1 1,0 1-1,-1-1 1,1 1-1,-1-1 1,0 0-1,0 1 1,0-1-1,0 0 1,0 0-1,-1 1 1,1-1-1,-1 0 1,1 0-1,-1-1 1,0 1-1,0 0 1,1 0 0,-1-1-1,0 1 1,-1-1-1,1 0 1,-4 2-1,-6 2 150,0 0-1,0-1 0,-1-1 1,0 0-1,1 0 1,-22 0-1,25-2-245,1 0 0,-1-1 1,0-1-1,0 1 0,0-2 0,0 1 1,1-1-1,-1 0 0,1-1 0,-13-5 1,18 7-390,1-1 0,0 1 0,0-1 0,0 1 0,0-1 0,0 0 0,0 0 1,0 0-1,0 0 0,1 0 0,-3-4 0,-4-12-6993</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5:51.269"/>
    </inkml:context>
    <inkml:brush xml:id="br0">
      <inkml:brushProperty name="width" value="0.035" units="cm"/>
      <inkml:brushProperty name="height" value="0.035" units="cm"/>
      <inkml:brushProperty name="color" value="#E71224"/>
    </inkml:brush>
  </inkml:definitions>
  <inkml:trace contextRef="#ctx0" brushRef="#br0">1 118 8084,'0'0'10378,"1"-6"-9813,1-12-167,-1 20 240,-1 36 513,0-11-1153,0 120 400,0-146 2,0-28 38,0 9-425,-1-8-41,6-45 1,-4 65 18,-1 1-1,2-1 1,-1 0 0,1 1-1,-1 0 1,1-1-1,1 1 1,-1 0-1,1 0 1,0 0 0,0 0-1,0 0 1,9-8-1,-11 13-5,0 0 0,0-1-1,0 1 1,0 0 0,0-1-1,0 1 1,0 0 0,0 0 0,0 0-1,0 0 1,0 0 0,0 0-1,0 0 1,0 0 0,0 0 0,0 1-1,0-1 1,0 0 0,0 1-1,0-1 1,0 1 0,0-1 0,0 1-1,0-1 1,0 1 0,-1 0-1,3 0 1,24 23-43,-24-20 56,89 91 47,-76-75 90</inkml:trace>
  <inkml:trace contextRef="#ctx0" brushRef="#br0" timeOffset="278.22">214 0 8356,'0'0'7766,"6"13"-7633,-1 17 705,-2 1 0,-2 53-1,-1-64-679,0 70-873,0-90 537,0 0 0,0 1 0,0-1-1,0 0 1,0 1 0,0-1 0,0 0 0,0 0 0,0 1 0,0-1-1,1 0 1,-1 1 0,0-1 0,0 0 0,0 0 0,0 1-1,0-1 1,1 0 0,-1 1 0,0-1 0,0 0 0,0 0 0,1 0-1,-1 1 1,0-1 0,0 0 0,1 0 0,-1 0 0,0 0 0,0 1-1,1-1 1,-1 0 0,0 0 0,1 0 0,-1 0 0,0 0 0,1 0-1,-1 0 1,1 0 0,6 0-7225</inkml:trace>
  <inkml:trace contextRef="#ctx0" brushRef="#br0" timeOffset="811.42">355 152 10661,'0'0'6389,"-8"4"-6140,3-1-171,1 0 0,-1-1 0,1 1 0,0 1 0,-1-1 0,2 1 0,-1 0 0,0-1 0,1 2 0,-1-1 0,1 0 0,0 1 0,1-1 0,-1 1 0,1 0 0,0 0 0,0 0 0,1 0 0,-1 0 0,1 0 0,0 1 0,0-1 0,1 7 0,-1-10-52,1 0 0,0 0 0,0 0-1,0-1 1,0 1 0,0 0 0,0 0-1,1-1 1,-1 1 0,1 0 0,-1 0-1,1-1 1,-1 1 0,1-1 0,0 1-1,0 0 1,0-1 0,0 1 0,0-1-1,0 0 1,0 1 0,3 1 0,0-1 12,0-1-1,1 0 1,-1 0 0,0 0 0,1-1 0,-1 1 0,0-1 0,8-1 0,-8 1-20,0 0 0,-1 0-1,1-1 1,-1 0 0,1 1 0,-1-1 0,0 0-1,1-1 1,-1 1 0,0-1 0,0 1-1,0-1 1,0 0 0,0 0 0,0 0-1,0-1 1,-1 1 0,1-1 0,-1 1 0,0-1-1,0 0 1,0 0 0,0 0 0,0 0-1,0 0 1,-1 0 0,0-1 0,1 1-1,-1 0 1,-1-1 0,1 1 0,0-1-1,-1 1 1,0-1 0,1 1 0,-1-1 0,-1 1-1,1-1 1,-1 1 0,0-5 0,0 6-4,1 1 1,-1 0 0,1-1-1,-1 1 1,0 0 0,1 0-1,-1 0 1,0 0 0,0 0 0,0 0-1,0 0 1,0 0 0,0 0-1,0 0 1,0 0 0,-1 0 0,1 1-1,0-1 1,0 1 0,-1-1-1,1 1 1,0-1 0,-1 1-1,1 0 1,-2-1 0,-36-2-3772</inkml:trace>
  <inkml:trace contextRef="#ctx0" brushRef="#br0" timeOffset="1126.87">517 48 13238,'0'0'3925,"0"3"-3680,-8 214 550,8-216-795,0 0 0,0 0 0,0 0 0,0 1 0,0-1 0,1 0 1,-1 0-1,0 0 0,1 1 0,-1-1 0,0 0 0,1 0 0,0 0 0,-1 0 0,1 0 0,0 0 0,-1 0 0,1 0 0,0 0 1,0 0-1,0-1 0,0 1 0,0 0 0,0-1 0,0 1 0,0 0 0,0-1 0,0 1 0,0-1 0,0 1 0,0-1 1,0 0-1,1 0 0,-1 1 0,0-1 0,0 0 0,0 0 0,1 0 0,-1 0 0,0 0 0,0 0 0,0-1 0,0 1 0,1 0 1,-1-1-1,0 1 0,0-1 0,1 0 0,30-14-2616,-10-5-5502,-14 3 645</inkml:trace>
  <inkml:trace contextRef="#ctx0" brushRef="#br0" timeOffset="1337.03">431 194 5763,'0'0'10356,"49"-20"-10340,-15 9-16,5 0-480,-1-2-752,3 0-833,-10 0-1105,-8 0-736</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6:01.956"/>
    </inkml:context>
    <inkml:brush xml:id="br0">
      <inkml:brushProperty name="width" value="0.035" units="cm"/>
      <inkml:brushProperty name="height" value="0.035" units="cm"/>
      <inkml:brushProperty name="color" value="#E71224"/>
    </inkml:brush>
  </inkml:definitions>
  <inkml:trace contextRef="#ctx0" brushRef="#br0">14 254 8724,'0'0'827,"-2"14"-259,-1 0-409,1-6-61,0-1 0,0 1 0,1 0 0,0-1 0,0 1 0,1 0 0,0 0 0,1-1 0,2 14 0,-2-19-47,-1 0-1,1-1 1,0 1-1,1-1 0,-1 1 1,0-1-1,0 1 0,1-1 1,-1 0-1,0 0 0,1 0 1,-1 0-1,1 0 1,0 0-1,-1 0 0,1 0 1,0-1-1,0 1 0,-1-1 1,1 1-1,0-1 0,0 1 1,0-1-1,-1 0 1,1 0-1,0 0 0,0 0 1,0-1-1,0 1 0,0 0 1,2-2-1,0 2 95,0-1 0,0 1-1,-1-1 1,1-1 0,-1 1 0,1 0-1,-1-1 1,1 0 0,-1 1 0,0-1 0,0-1-1,0 1 1,0 0 0,5-6 0,-6 5-86,0 0 0,0 0 1,-1 0-1,0 0 0,1 0 1,-1 0-1,0-1 0,0 1 1,-1 0-1,1-1 1,-1 1-1,1 0 0,-1-1 1,0 1-1,-1-1 0,1 1 1,0 0-1,-1-1 0,0 1 1,-1-5-1,0 6-24,1-1 0,-1 1 0,0-1 0,0 1 0,0 0 1,0 0-1,0 0 0,0 0 0,0 0 0,-1 0 0,1 1 0,-1-1 0,0 1 0,1 0 0,-1-1 0,0 1 0,0 0 0,1 1 0,-1-1 0,0 0 1,0 1-1,0 0 0,0 0 0,0 0 0,-4 0 0,22 0-34,1 0 0,-1-1 1,1-1-1,-1-1 0,24-6 0,-34 7 23,1 0-1,-1 0 1,0-1-1,0 1 0,-1-1 1,1 0-1,0 0 0,-1-1 1,0 1-1,0-1 0,0 0 1,0 0-1,-1-1 1,0 1-1,1-1 0,-2 0 1,1 1-1,0-1 0,2-8 1,-10 84 1238,-4-18-1185,2-15 8,1 1 1,-1 48-1,6-44-11,2 53 26,-1-89-91,1-1 1,0 0 0,0 0 0,1 1 0,-1-1-1,1 0 1,1 0 0,-1-1 0,1 1-1,0 0 1,7 9 0,-10-16-5,0 1 0,0 0-1,0 0 1,0-1 0,0 1 0,0 0 0,0-1-1,0 1 1,0 0 0,0-1 0,0 1 0,0 0-1,0-1 1,0 1 0,0 0 0,0 0 0,0-1 0,0 1-1,0 0 1,0-1 0,0 1 0,0 0 0,1-1-1,-1 1 1,0 0 0,0 0 0,0-1 0,0 1-1,1 0 1,-1 0 0,0 0 0,0-1 0,1 1-1,-1 0 1,0 0 0,0 0 0,1 0 0,-1-1-1,0 1 1,1 0 0,-1 0 0,0 0 0,0 0 0,1 0-1,-1 0 1,0 0 0,1 0 0,-1 0 0,0 0-1,1 0 1,-1 0 0,0 0 0,1 0 0,-1 0-1,0 0 1,0 0 0,1 1 0,-1-1 0,0 0-1,1 0 1,-1 0 0,0 0 0,0 1 0,1-1 0,-1 0-1,0 0 1,0 1 0,1-1 0,-1-32 160,0 26-166,0-4-86,-1-1 0,0 0 0,-1 0 0,0 1 0,0-1 0,-1 1-1,-1 0 1,0 0 0,0 0 0,-1 0 0,-9-13 0,5 9-10,-2 1-1,0 0 1,0 1 0,-1 0 0,-1 1-1,-26-18 1,39 29 90,0 0 0,0 0 0,-1-1 0,1 1 0,0 0 0,-1 0 0,1 0 0,0 0 0,0 0 0,-1-1 0,1 1 0,0 0 0,0 0 0,0 0 0,-1-1 0,1 1 0,0 0 0,0 0 0,0-1 0,0 1-1,0 0 1,-1 0 0,1-1 0,0 1 0,0 0 0,0-1 0,0 1 0,0 0 0,0-1 0,0 1 0,0 0 0,0 0 0,0-1 0,0 1 0,0 0 0,0-1 0,0 1 0,0 0 0,0 0 0,0-1 0,1 1 0,-1 0 0,0-1 0,0 1 0,0 0 0,0 0 0,1 0 0,-1-1 0,0 1 0,0 0 0,0 0 0,1-1 0,-1 1 0,0 0 0,0 0 0,1 0 0,-1 0-1,0 0 1,1 0 0,-1-1 0,0 1 0,0 0 0,1 0 0,-1 0 0,0 0 0,1 0 0,-1 0 0,0 0 0,1 0 0,25-4-902,-23 4 781,91-18-6771,-38 5-2236</inkml:trace>
  <inkml:trace contextRef="#ctx0" brushRef="#br0" timeOffset="418.59">630 138 1505,'0'0'16063,"-6"16"-15844,-2 3 41,1-1 0,1 2 1,1-1-1,0 1 0,1-1 1,-1 28-1,5 75 228,0-122-405,0-25 2310,-12-52-2008,-2-14-404,14 80-6,-1-9-18,1 0 0,0 0 0,6-36 0,-5 53-11,-1 0 0,0-1 0,1 1 0,0 0 0,0 0 0,0 0 0,0 0 1,0 0-1,1 1 0,0-1 0,-1 0 0,1 0 0,0 1 0,0-1 0,0 1 1,0 0-1,1 0 0,-1 0 0,1 0 0,-1 0 0,1 0 0,0 0 0,-1 1 1,1 0-1,0-1 0,0 1 0,0 0 0,0 0 0,0 1 0,1-1 0,4 0 1,-7 1 39,0 0 0,0 0 1,0 0-1,0 0 0,-1 0 1,1 0-1,0 1 0,0-1 0,0 0 1,0 0-1,-1 1 0,1-1 1,0 0-1,0 1 0,0-1 1,-1 1-1,1-1 0,0 1 1,-1-1-1,1 1 0,0-1 1,-1 1-1,1 0 0,-1-1 1,1 1-1,-1 0 0,1 0 1,-1-1-1,1 3 0,-1-1 5,1 0 0,-1 1 0,0-1 0,0 1 0,0-1 0,0 0 0,-1 1 0,1-1 0,0 1 1,-2 3-1,-1 2 19,0-1 1,0 0-1,0 0 1,-1 0 0,0 0-1,-7 8 1,-10 5-69,-3 5-1201,11-7-2581,11-9-2414</inkml:trace>
  <inkml:trace contextRef="#ctx0" brushRef="#br0" timeOffset="934.01">756 293 10645,'0'0'5218,"2"15"-3798,0-3-1145,0-2 7,0 1 1,0-1-1,-1 1 1,0-1-1,-1 1 1,0 0-1,0-1 1,-1 1-1,-3 12 1,2-21-234,1 1 1,0-1-1,-1 0 0,1 0 1,-1 0-1,0 0 1,0 0-1,0-1 1,0 1-1,0 0 0,0-1 1,0 1-1,0-1 1,-1 0-1,1 0 1,-5 2-1,13-30 26,-1 19-417,0 1 0,1 0 0,0 0 1,1 1-1,0 0 0,0 0 0,0 0 1,0 1-1,1 0 0,9-4 0,3-2-358,0 2-1,44-13 0,-63 21 1048,-2 8 11,0-1 0,0 0 0,-1 0 0,0 0 1,0 0-1,0 0 0,-5 8 0,4-10-268,1 0 0,0 0 0,0 0 0,0 0 0,1 0 0,-1 0 0,1 0 0,0 1 0,0-1 0,1 1 0,-1-1 0,1 1 0,0-1 0,0 0 0,0 1 0,1-1 0,1 6 0,4-4 151,-1-16-58,-2-14-111,-3 20-112,0 1 0,-1-1 0,0 0-1,0 1 1,0-1 0,0 1 0,0 0 0,-1-1-1,1 1 1,-1 0 0,0 0 0,0-1 0,0 2 0,0-1-1,-5-4 1,0 0-45,-1 0-1,1 1 1,-1 0 0,-15-8-1,22 14-322,43-5-11152,-19-1 5179</inkml:trace>
  <inkml:trace contextRef="#ctx0" brushRef="#br0" timeOffset="1207.43">991 271 8292,'0'0'8961,"0"9"-8875,-11 86 711,-4 75 1148,15 4-155,-13-178-640,8 0-1219,1 0-1,-1-1 0,1 1 1,0-1-1,0-1 0,0 1 1,1 0-1,0-1 0,0 0 1,0 1-1,1-1 0,0 0 1,0-1-1,0 1 0,0-7 1,-4-18-3987,-2-52 0,8 80 3675,-1-64-12761</inkml:trace>
  <inkml:trace contextRef="#ctx0" brushRef="#br0" timeOffset="1957.4">1074 288 8084,'0'0'7582,"11"5"-6656,2 2-593,-9-4-178,0-1 0,0 0 0,1 0 0,-1-1 0,0 1 0,1-1 0,-1 0 0,1 0 0,-1 0 0,1-1-1,-1 1 1,6-1 0,-9 0 339,-1-1-448,0 0 1,0 1-1,-1-1 1,1 1-1,0-1 0,-1 0 1,1 1-1,0-1 1,-1 1-1,1-1 0,0 1 1,-1-1-1,1 1 1,-1-1-1,1 1 1,-1 0-1,1-1 0,-1 1 1,0 0-1,1-1 1,-1 1-1,1 0 1,-1 0-1,0-1 0,1 1 1,-1 0-1,1 0 1,-1 0-1,0 0 0,1 0 1,-1 0-1,0 0 1,1 0-1,-1 0 1,0 0-1,1 0 0,-1 1 1,1-1-1,-1 0 1,0 0-1,1 1 0,-1-1 1,1 0-1,-1 1 1,1-1-1,-1 0 1,0 1-1,-31 18-209,28-14 168,0 1-1,1-1 1,-1 0 0,1 1-1,0 0 1,1 0 0,-1 0-1,-2 12 1,5-16-6,-1-1 0,1 1 1,-1-1-1,1 1 0,0-1 0,0 1 1,0-1-1,0 1 0,0-1 0,0 1 1,0 0-1,0-1 0,1 1 0,-1-1 1,1 1-1,-1-1 0,1 0 0,-1 1 1,1-1-1,0 1 0,0-1 0,0 0 1,0 0-1,0 1 0,0-1 0,0 0 1,0 0-1,0 0 0,0 0 0,1 0 1,-1-1-1,0 1 0,1 0 1,-1 0-1,1-1 0,-1 1 0,1-1 1,-1 1-1,1-1 0,-1 0 0,3 0 1,6 2-100,1-1 0,-1-1 0,1 0 1,0-1-1,-1 0 0,1 0 1,-1-1-1,1-1 0,-1 0 1,0 0-1,0-1 0,0 0 0,-1 0 1,1-1-1,14-11 0,-17 11 102,-1-1 0,1 0-1,-1 0 1,-1 0 0,1-1 0,-1 0-1,0 0 1,0 0 0,-1-1 0,0 1-1,-1-1 1,1 0 0,-1 0-1,-1 0 1,0-1 0,0 1 0,0-1-1,-1 1 1,0-15 0,-17 47 318,13-19-305,0 1-1,1-1 1,-1 0-1,1 1 1,1-1-1,-1 1 1,1-1 0,0 1-1,0 0 1,1 0-1,-1 0 1,1-1 0,1 1-1,1 11 1,-1-16-9,-1 1 0,1-1 0,0 0 0,0 0 0,0 0 0,0 0 0,1-1 0,-1 1 0,0 0 0,0 0 0,1-1 0,-1 1 0,0-1 0,0 1 0,1-1 0,-1 1 0,1-1 0,-1 0 0,0 0 0,1 1 0,-1-1 0,1 0 0,-1 0 0,1-1 0,-1 1 0,0 0 0,1 0 0,-1-1 0,1 1 0,1-2 0,3 1 24,-1-1-1,1 0 0,0 0 1,-1 0-1,1-1 1,5-3-1,-5 1-20,0 0-1,0 0 1,-1 0 0,1-1-1,-1 1 1,-1-1 0,1 0-1,-1-1 1,0 1 0,0-1-1,-1 0 1,0 0 0,4-11-1,-3 0-24,-1 0 0,-1 0 0,0 0-1,-1-29 1,-2-85 565,-4 157-741,-6 36 495,-5 69 0,15-112-640,1 0 0,0 0-1,2 0 1,0 0-1,1 0 1,0 0 0,2 0-1,9 26 1,-9-37-4036,2-6-3601</inkml:trace>
  <inkml:trace contextRef="#ctx0" brushRef="#br0" timeOffset="2145.99">1382 158 15959,'0'0'1409,"106"0"-1361,-41 0-32,3 0-16,-7 0 0,-15 0-288,-20 0-1793</inkml:trace>
  <inkml:trace contextRef="#ctx0" brushRef="#br0" timeOffset="4205.58">208 775 7459,'-1'-1'17922,"-3"6"-18838,-36 32 932,-61 45 0,50-42-22,50-40 11,0 1 1,1-1-1,-1 1 0,1 0 0,-1-1 0,1 1 1,-1 0-1,1-1 0,-1 1 0,1 0 0,-1-1 1,1 1-1,0 0 0,-1 0 0,1-1 0,0 1 1,0 0-1,0 0 0,0 0 0,-1 0 1,1-1-1,0 1 0,0 0 0,1 0 0,-1 0 1,0-1-1,0 1 0,0 0 0,0 0 0,1 0 1,-1-1-1,0 1 0,1 0 0,-1 0 0,1-1 1,-1 1-1,1 0 0,-1-1 0,1 1 0,-1-1 1,1 1-1,1 1 0,39 28-65,-18-15 72,28 35 26,-39-37-38,0-1 0,0 0 0,2 0 0,-1-2 0,17 10 0,-30-19 24,0-18-2713,0 1-4534,0 3-2344</inkml:trace>
  <inkml:trace contextRef="#ctx0" brushRef="#br0" timeOffset="4855.35">606 847 12758,'0'0'4439,"-6"-4"-4004,1 1-239,-1-1 0,1 2 1,-1-1-1,0 0 0,0 1 0,0 0 0,0 1 1,-7-2-1,10 3-129,-1-1 0,1 1 0,-1 0 0,1 0 1,-1 0-1,1 0 0,-1 1 0,1-1 0,-1 1 0,1 0 0,0 0 0,-1 0 1,1 1-1,0-1 0,0 1 0,0 0 0,0-1 0,-5 6 0,0 1-39,2 0-1,-1 1 0,1 0 0,0 0 0,1 1 0,0-1 0,1 1 0,0 0 0,0 1 0,1-1 0,1 0 0,0 1 0,0 0 0,1 0 0,0-1 0,1 1 0,0 0 1,0 0-1,2 0 0,2 14 0,-2-21-26,-1-1 0,1 1 1,0 0-1,0 0 0,1-1 0,-1 0 1,1 1-1,0-1 0,0 0 0,0 0 1,0 0-1,0-1 0,1 1 0,-1-1 1,1 0-1,-1 0 0,1 0 0,0 0 1,0-1-1,0 1 0,0-1 1,0 0-1,0 0 0,0-1 0,1 1 1,-1-1-1,6 0 0,-5 1 0,0-1 1,0 1-1,0-1 1,0-1-1,0 1 0,0-1 1,0 1-1,0-1 0,0-1 1,0 1-1,0-1 0,0 0 1,-1 0-1,1 0 1,-1 0-1,0-1 0,1 0 1,-1 0-1,0 0 0,-1 0 1,1-1-1,4-5 0,-7 8 1,-1 0-1,1 0 0,-1 0 1,1 0-1,-1 1 0,1-1 0,-1 0 1,0 0-1,0 0 0,1 0 1,-1 0-1,0 0 0,0 0 1,0 0-1,0 0 0,0 0 0,0 0 1,0 0-1,0 0 0,-1 0 1,1 0-1,0 0 0,-1 0 1,1 0-1,0 1 0,-1-1 0,1 0 1,-1 0-1,1 0 0,-1 1 1,0-1-1,0-1 0,-2 1-2,1-1 1,-1 1-1,0-1 0,0 1 0,0 0 1,0 0-1,0 0 0,0 0 0,0 1 1,-5-1-1,-8 0-5,0 1 0,0 0 0,-17 3 0,23-1 32,0 0-1,0 1 0,1 0 1,-1 1-1,-17 9 1,24-12-140,0 0 0,0 1 0,0 0 0,0 0 0,1 0 0,-1 0 0,1 0 1,-1 0-1,1 0 0,0 1 0,0-1 0,0 1 0,0 0 0,0 0 0,0 0 0,1 0 0,-1 0 1,1 0-1,0 0 0,0 0 0,-1 5 0,2-8-93,2 4-2872,2-3-1865,6-1-5632</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6:18.250"/>
    </inkml:context>
    <inkml:brush xml:id="br0">
      <inkml:brushProperty name="width" value="0.035" units="cm"/>
      <inkml:brushProperty name="height" value="0.035" units="cm"/>
      <inkml:brushProperty name="color" value="#E71224"/>
    </inkml:brush>
  </inkml:definitions>
  <inkml:trace contextRef="#ctx0" brushRef="#br0">77 111 9220,'0'0'6617,"-1"-8"-5854,-8-21 81,0 10 3493,-3 36-4311,2 7-11,2 2-1,0-1 0,2 1 0,1 0 0,1 1 1,1-1-1,1 1 0,3 31 0,-1-58 2,0-11-13563</inkml:trace>
  <inkml:trace contextRef="#ctx0" brushRef="#br0" timeOffset="246.49">71 59 8660,'0'0'5277,"7"12"-4594,13 21-338,2 5-139,2 0 1,1-1 0,47 52-1,-70-87-222,1 0 0,0 1 0,0-1 0,1 0 0,-1 0 0,0-1 0,0 1 0,1-1 1,-1 0-1,6 2 0,19-2-4211,-23-3 25</inkml:trace>
  <inkml:trace contextRef="#ctx0" brushRef="#br0" timeOffset="509.09">354 0 11477,'0'0'4010,"0"15"-3754,-7 284 1062,7-298-1376,-1 0 0,1 0 0,0 0 1,0 0-1,0 0 0,0 0 0,0 0 0,0 0 0,1 0 0,-1 0 0,0 0 0,0 0 0,1 0 0,-1-1 1,0 1-1,1 0 0,-1 0 0,1 0 0,-1 0 0,1 0 0,0-1 0,-1 1 0,1 0 0,0 0 1,-1-1-1,1 1 0,1 0 0,19 1-5815,-3-2-1501</inkml:trace>
  <inkml:trace contextRef="#ctx0" brushRef="#br0" timeOffset="809.44">484 224 10309,'0'0'7147,"-10"8"-6795,9-7-334,-41 42 307,41-41-316,-1 1-1,0-1 1,1 0-1,-1 0 1,1 1-1,0-1 0,0 1 1,0-1-1,0 1 1,0-1-1,0 1 1,1 0-1,-1 0 1,1-1-1,0 1 1,0 0-1,0-1 0,0 1 1,0 0-1,1 0 1,-1-1-1,1 1 1,0 0-1,-1-1 1,4 6-1,-2-6-14,0 0-1,0-1 1,1 1 0,-1 0-1,1-1 1,-1 0-1,1 1 1,-1-1 0,1 0-1,0 0 1,0 0-1,0-1 1,-1 1 0,1-1-1,0 0 1,0 1-1,0-1 1,0 0 0,3-1-1,-1 1-11,-1 0-1,0-1 0,0 1 0,0-1 1,0 1-1,0-1 0,-1-1 1,1 1-1,0-1 0,0 1 1,-1-1-1,1 0 0,4-3 1,-5 0 51,0 1 1,0-1-1,0 1 1,-1-1 0,1 0-1,-1 0 1,-1 0-1,1 0 1,-1 0 0,0-1-1,0 1 1,0 0-1,-1-1 1,1 1-1,-1 0 1,-1-1 0,1 1-1,-2-8 1,1 9 31,0-1 0,0 1 0,0 0-1,0 0 1,-1 0 0,1 0 0,-1 0 0,0 0 0,0 0 0,-1 1 0,1-1 0,-1 1-1,0-1 1,0 1 0,0 0 0,0 0 0,0 0 0,-1 1 0,1-1 0,-1 1 0,0 0-1,0 0 1,-6-3 0,7 6-1274,2 2-2852,1-3 3904,0 0 1,0 0 0,0 1 0,0-1 0,0 0-1,19 6-10995</inkml:trace>
  <inkml:trace contextRef="#ctx0" brushRef="#br0" timeOffset="1071.2">659 113 9076,'0'0'10594,"0"0"-10586,0 0 0,0-1-1,0 1 1,-1 0-1,1 0 1,0 0 0,0-1-1,0 1 1,0 0-1,0 0 1,-1 0 0,1-1-1,0 1 1,0 0 0,0 0-1,0 0 1,-1 0-1,1-1 1,0 1 0,0 0-1,-1 0 1,1 0-1,0 0 1,0 0 0,0 0-1,-1 0 1,1 0 0,0 0-1,0 0 1,-1 0-1,1 0 1,0 0 0,0 0-1,-1 0 1,1 0-1,0 0 1,0 0 0,-1 0-1,1 0 1,0 0 0,0 0-1,-1 0 1,1 0-1,0 1 1,0-1 0,0 0-1,-1 0 1,1 0-1,0 0 1,0 1 0,0-1-1,0 0 1,-1 0 0,1 1-1,-6 14 69,0 0-1,1 1 1,0 0-1,1 0 1,1 0-1,-1 22 1,2-20-37,-3 21 37,3 53 1,2-92-124,0 1 0,0 0 1,0-1-1,0 1 0,0-1 1,0 1-1,1 0 1,-1-1-1,0 1 0,0 0 1,1-1-1,-1 1 0,0-1 1,1 1-1,-1-1 1,1 1-1,-1-1 0,1 1 1,-1-1-1,1 1 0,-1-1 1,1 0-1,-1 1 1,1-1-1,-1 0 0,1 1 1,0-1-1,-1 0 0,1 0 1,0 0-1,-1 0 1,1 1-1,0-1 0,-1 0 1,1 0-1,0 0 0,0 0 1,0 0-185,0 0 0,0-1 0,1 1 0,-1 0 1,0 0-1,0 0 0,0-1 0,0 1 0,0 0 1,0-1-1,1 1 0,-1-1 0,0 0 0,0 1 0,-1-1 1,1 0-1,0 1 0,0-1 0,0 0 0,1-2 0,3-16-4878,-5-6-2547</inkml:trace>
  <inkml:trace contextRef="#ctx0" brushRef="#br0" timeOffset="1227.14">575 222 9764,'0'0'7396,"8"-4"-7492,11 1 96,7 3 0,5 0 0,-5-2-336,-3 2-1745,-4 0-2866,-7 0-479</inkml:trace>
  <inkml:trace contextRef="#ctx0" brushRef="#br0" timeOffset="2348.31">710 213 9732,'0'0'6961,"-10"3"-6724,4-2-168,1 1-1,0 0 1,0 0-1,-1 0 0,1 0 1,1 1-1,-1 0 0,0 0 1,1 0-1,-1 1 1,1-1-1,0 1 0,0 0 1,1 0-1,-1 0 0,1 1 1,0-1-1,0 1 1,0 0-1,1 0 0,-1 0 1,1 0-1,0 0 0,1 1 1,0-1-1,-2 9 1,2-9-42,1 1 0,-1-1 0,1 0 0,0 0 0,1 1 1,-1-1-1,1 0 0,0 0 0,0 0 0,4 9 1,-4-11-11,1-1 1,0 0 0,-1-1-1,1 1 1,0 0 0,0 0-1,0-1 1,0 1 0,0-1-1,1 0 1,-1 0 0,0 0-1,1 0 1,-1 0 0,1 0-1,-1 0 1,1-1 0,-1 1-1,1-1 1,-1 0 0,1 0-1,-1 0 1,6 0 0,-6 0 17,1 0 0,-1 0 0,0 0 0,1 0 0,-1-1 0,0 1 0,1 0 0,-1-1 0,0 0 0,1 1 0,-1-1 0,0 0 0,0 0 0,0 0 0,0-1 0,0 1 0,0 0-1,3-3 1,-3 1-18,-1 0-1,1 0 1,-1 0-1,0 0 0,0 0 1,0 0-1,0 0 0,-1 0 1,1-1-1,-1 1 0,1 0 1,-1 0-1,-1-6 0,2 6-18,-1 0-1,0-1 1,0 1-1,0-1 1,0 1 0,-1-1-1,1 1 1,-1-1-1,0 1 1,0 0-1,0 0 1,0-1-1,-1 1 1,0 0-1,1 0 1,-1 0-1,0 0 1,0 1-1,0-1 1,-1 0 0,1 1-1,-1 0 1,1-1-1,-1 1 1,0 0-1,0 0 1,0 1-1,0-1 1,0 1-1,0-1 1,-1 1-1,1 0 1,0 0-1,-1 0 1,1 1 0,0-1-1,-1 1 1,1 0-1,-8 0 1,11 1-18,0-1 1,0 0-1,0 1 1,0-1-1,0 1 1,0-1 0,0 1-1,0-1 1,0 0-1,0 1 1,0-1-1,0 1 1,0-1 0,1 0-1,-1 1 1,0-1-1,0 1 1,0-1 0,0 0-1,1 1 1,-1-1-1,0 0 1,0 1-1,1-1 1,-1 0 0,0 1-1,1-1 1,-1 0-1,0 0 1,1 1-1,-1-1 1,1 0 0,-1 0-1,0 0 1,1 0-1,-1 1 1,1-1-1,0 0 1,4 1-5,-1-1 0,1 0 0,0 0-1,0 0 1,0 0 0,0-1 0,0 0 0,0 0 0,0 0 0,-1-1 0,1 0-1,0 1 1,-1-2 0,1 1 0,-1 0 0,0-1 0,0 0 0,0 0 0,0 0 0,5-6-1,-4 3 97,-2 0-1,1 0 0,0 0 1,-1 0-1,0-1 0,-1 1 0,1-1 1,-1 0-1,-1 1 0,1-1 1,-1 0-1,0 0 0,-1 0 1,0-8-1,-9 161 126,-5 102-202,14-231 27,2 42 75,-2-57-91,0-1 0,0 1-1,0-1 1,1 1 0,-1-1 0,1 0-1,-1 1 1,1-1 0,-1 1 0,1-1 0,0 0-1,-1 0 1,1 1 0,0-1 0,0 0-1,0 0 1,0 0 0,0 0 0,1 0-1,-1 0 1,0 0 0,0-1 0,0 1 0,1 0-1,-1-1 1,0 1 0,1-1 0,-1 1-1,1-1 1,-1 0 0,1 1 0,1-1-1,-1-1 6,1 1 0,-1-1 0,0 0 0,0 0 0,1 0 0,-1 0-1,0 0 1,0-1 0,0 1 0,0-1 0,-1 1 0,1-1 0,0 0-1,-1 1 1,1-1 0,-1 0 0,1 0 0,-1 0 0,0 0 0,0-1-1,0 1 1,0 0 0,0 0 0,-1-1 0,2-3 0,11-61-88,-11 60 16,-1 1-1,-1-1 1,1 1 0,-1-1 0,-1 1 0,1-1-1,-1 1 1,0-1 0,0 1 0,-1 0 0,0 0-1,0-1 1,0 1 0,-1 0 0,0 1 0,0-1-1,-1 0 1,1 1 0,-1 0 0,0 0 0,-1 0-1,1 0 1,-1 1 0,0 0 0,0 0 0,0 0-1,-1 0 1,1 1 0,-1 0 0,0 0 0,0 1-1,-12-4 1,4-3 121,33 10-90,-2-1 48,-4 0-3,0-1-1,1-1 0,-1 0 1,22-7-1,-8 2-56,0 2-3974,-9 1-2413</inkml:trace>
  <inkml:trace contextRef="#ctx0" brushRef="#br0" timeOffset="2850.34">1193 226 14967,'0'0'1368,"0"13"-951,0 219 1512,0-231-1740,0-12 1689,-7-116-647,3 78-1273,2 0 0,5-51 0,-2 94 10,0 0-1,1 0 1,-1 1 0,1-1 0,1 0 0,-1 1-1,1-1 1,0 1 0,4-6 0,-6 10 5,0 0 0,0-1 0,-1 1-1,1 0 1,0 0 0,0 0 0,0 0 0,0 0 0,0 0 0,1 0 0,-1 1 0,0-1-1,0 0 1,0 0 0,1 1 0,-1-1 0,0 1 0,1-1 0,-1 1 0,1 0-1,-1-1 1,0 1 0,1 0 0,-1 0 0,1 0 0,-1 0 0,1 0 0,-1 1 0,0-1-1,1 0 1,-1 1 0,0-1 0,1 1 0,-1-1 0,0 1 0,1-1 0,-1 1-1,0 0 1,0 0 0,0 0 0,0 0 0,1-1 0,-1 2 0,1 0 0,0 1 18,0-1 1,0 1 0,0 0-1,0 0 1,-1-1 0,1 1-1,-1 0 1,1 0 0,-1 1-1,0-1 1,0 0 0,-1 0-1,1 0 1,-1 1 0,0-1-1,1 0 1,-1 1 0,-1-1 0,1 0-1,0 0 1,-1 1 0,0-1-1,0 0 1,0 0 0,0 0-1,0 0 1,-1 0 0,1 0-1,-1 0 1,-3 4 0,-3 5-416,-1 0 1,0-1-1,-1 0 1,0-1-1,-17 13 1,18-14-4048</inkml:trace>
  <inkml:trace contextRef="#ctx0" brushRef="#br0" timeOffset="3333.59">1321 270 11045,'0'0'3836,"5"13"-2542,-2-8-1136,19 46 433,-20-48-518,-1 1 0,0-1-1,0 1 1,0-1-1,-1 1 1,1 0 0,-1-1-1,0 1 1,0 0 0,0 0-1,0-1 1,-1 1-1,0 0 1,-1 6 0,1-10-38,1 1 1,0 0 0,0-1-1,-1 1 1,1 0 0,0-1 0,-1 1-1,1 0 1,-1-1 0,1 1-1,-1-1 1,1 1 0,-1-1 0,1 1-1,-1-1 1,1 0 0,-1 1 0,0-1-1,1 1 1,-1-1 0,0 0-1,1 0 1,-1 1 0,0-1 0,0 0-1,1 0 1,-1 0 0,0 0-1,1 0 1,-1 0 0,0 0 0,0 0-1,1 0 1,-1 0 0,0 0-1,1-1 1,-1 1 0,0 0 0,1 0-1,-1-1 1,-1 0 0,1 0 2,0 0 1,0 0 0,-1 0-1,1 0 1,0 0 0,0 0-1,1 0 1,-1 0 0,0-1-1,0 1 1,0 0 0,1-1-1,-1 1 1,1 0-1,-1-1 1,1 1 0,0-1-1,-1 1 1,1-3 0,0 1-117,0 1 1,0-1 0,0 0 0,1 0-1,-1 0 1,1 0 0,-1 0 0,1 1-1,0-1 1,0 0 0,1 0 0,-1 1-1,0-1 1,1 1 0,0-1 0,-1 1-1,4-3 1,2-1-138,1 0-1,0 1 1,0 0 0,14-7 0,12-6-80,-33 17 818,-1 31 360,0-24-758,-1 0-42,1 0 1,1 0-1,-1 0 0,1 0 0,2 10 0,-2-15-69,-1 0-1,0 0 1,1 0-1,-1-1 1,1 1 0,-1 0-1,1 0 1,-1 0-1,1-1 1,0 1-1,-1 0 1,1-1 0,0 1-1,0-1 1,-1 1-1,1-1 1,0 1 0,0-1-1,0 0 1,0 1-1,0-1 1,-1 0-1,1 1 1,0-1 0,0 0-1,0 0 1,0 0-1,0 0 1,0 0-1,0 0 1,0 0 0,0 0-1,0-1 1,0 1-1,-1 0 1,1 0-1,0-1 1,0 1 0,0 0-1,0-1 1,-1 1-1,1-1 1,0 0 0,0 1-1,-1-1 1,2 0-1,0-2 42,0 1-1,0-1 0,0 0 1,0 0-1,0 0 0,-1 0 1,1 0-1,-1 0 0,0 0 1,0 0-1,0-1 0,-1 1 1,1 0-1,-1-1 1,1 1-1,-1 0 0,0-1 1,0 1-1,-2-6 0,2 4 36,0 4-108,0 1 0,0 0 0,0 0 0,0-1 0,0 1 0,0 0-1,0 0 1,0 0 0,0-1 0,0 1 0,0 0 0,0 0 0,-1-1 0,1 1 0,0 0 0,0 0 0,0 0 0,0-1 0,-1 1 0,1 0 0,0 0 0,0 0 0,0 0 0,-1 0 0,1 0 0,0-1 0,0 1 0,-1 0 0,1 0 0,0 0-1,0 0 1,-1 0 0,1 0 0,0 0 0,0 0 0,-1 0 0,1 0 0,0 0 0,0 0 0,-1 0 0,1 0 0,0 0 0,0 0 0,-1 0 0,1 1 0,0-1 0,0 0 0,0 0 0,-1 0 0,1 0 0,0 0 0,0 0 0,0 1-1,-1-1 1,1 0 0,0 0 0,0 0 0,0 1 0,0-1 0,0 0 0,-1 1 0,-4 5-3043,18-3-9087</inkml:trace>
  <inkml:trace contextRef="#ctx0" brushRef="#br0" timeOffset="3580.58">1522 302 2593,'0'0'14658,"2"3"-14493,0 8 97,1-1 0,-1 1-1,-1-1 1,1 1 0,-2 0 0,0 0-1,-1 17 1,2 49 864,2-62-926,2 11 175,2 51 0,-9-77-323,0 0 0,0 0 0,0 0 0,0 0 0,0 0 0,0-1 0,0 1 0,0-1 0,0 1 0,0-1 0,-3-2 0,2 0-164,-1 0 0,1 0-1,0-1 1,0 1 0,0-1 0,0 0-1,1 0 1,-1 0 0,1 0 0,0 0-1,1-1 1,-1 1 0,1-1-1,-1 1 1,0-7 0,-1-6-2556,1-1 1,1-30-1,1-10-8687</inkml:trace>
  <inkml:trace contextRef="#ctx0" brushRef="#br0" timeOffset="3688.37">1554 144 6915,'0'0'5267</inkml:trace>
  <inkml:trace contextRef="#ctx0" brushRef="#br0" timeOffset="4106.84">1667 311 10213,'0'0'7873,"5"-2"-7369,0 0-379,-4 2-82,0 0 0,1 0 0,-1-1 0,0 1 0,1-1 0,-1 1 0,0-1 0,1 1 0,-1-1 0,0 0-1,0 0 1,0 0 0,0 1 0,0-1 0,0 0 0,0 0 0,0-1 0,0 1 0,0 0 0,-1 0 0,1 0 0,0 0 0,-1-1 0,1 1 0,-1 0 0,1-1 0,-1 1 0,1-3 0,-2 7 13,-1 1 0,1-1 0,-1 0-1,0 0 1,0 0 0,0 0 0,0 0 0,-1 0-1,1 0 1,-4 2 0,-10 15 72,14-19-123,1 1 1,0 0 0,1-1-1,-1 1 1,0-1-1,0 1 1,1 0 0,-1 0-1,0-1 1,1 1-1,0 0 1,0 0-1,-1 0 1,1 0 0,0-1-1,0 1 1,1 0-1,-1 0 1,0 0 0,0 0-1,2 3 1,-1-4-4,0 0 1,0 0 0,1 0-1,-1 0 1,0 0 0,0 0-1,1 0 1,-1 0 0,1-1-1,-1 1 1,0 0-1,1-1 1,-1 0 0,1 1-1,0-1 1,-1 0 0,1 1-1,-1-1 1,4 0 0,3-1-82,0 1 1,0-1 0,1-1 0,-1 1-1,-1-1 1,1-1 0,0 1 0,13-7 0,-15 5-69,1 0 1,-1-1 0,1 0 0,-1 0 0,-1 0 0,1 0-1,-1-1 1,0 0 0,0 0 0,0 0 0,-1-1 0,0 0-1,-1 0 1,1 0 0,4-14 0,-4 4 715,-1-1 0,0 0 0,-1 0 0,-1-36 0,-3 128-812,-1-33 198,5 49 0,-2-89-175,0 1 1,0-1-1,0 1 0,1 0 1,-1-1-1,0 1 0,1-1 1,-1 1-1,1-1 0,0 1 1,0-1-1,-1 1 0,1-1 1,0 0-1,0 1 0,0-1 1,1 1-1,9 2-5609</inkml:trace>
  <inkml:trace contextRef="#ctx0" brushRef="#br0" timeOffset="4297.65">1830 187 14999,'0'0'3570,"92"-2"-3843,-51 2 321,1 0 48,-11 0-96,-8 2-944,-12 0-2001</inkml:trace>
  <inkml:trace contextRef="#ctx0" brushRef="#br0" timeOffset="6919.14">860 798 5026,'0'0'12795,"-2"21"-12560,-4-7-18,-2 0-1,0 0 0,-1 0 0,0-1 0,-22 23 1,-2 5 59,-15 1 261,47-41-524,0 1 0,1 0 0,-1 0 0,1 0 0,0-1 0,-1 1 0,1 0 0,0 0 0,0 0 0,0 0 0,1 0 0,-1 0 0,0 0 0,1-1 0,-1 1-1,1 0 1,-1 0 0,1 0 0,0-1 0,0 1 0,0 0 0,0-1 0,0 1 0,0-1 0,0 1 0,1-1 0,-1 0 0,1 1 0,-1-1 0,3 2 0,4 1 4,-1 0-1,0-1 0,1 0 0,-1 0 1,1-1-1,0 0 0,0 0 0,0-1 1,0 0-1,10 0 0,-17-1 110,-1-13-8426,0 4-2401</inkml:trace>
  <inkml:trace contextRef="#ctx0" brushRef="#br0" timeOffset="30113.12">739 841 3169,'0'0'6542,"-15"-23"-4626,3 16-283,4 2-1038,-1 0-1,1 1 0,-1 0 0,-14-4 0,-5-3 653,19 5 2527,19 10-3761,-1 0 0,1 1-1,-1 0 1,0 0-1,0 1 1,14 11-1,12 8 31,-11-9-25,-11-7-9,0-1 0,1 0 1,0 0-1,25 8 0,-39-16-10,1 1-1,-1-1 1,1 0 0,-1 1-1,0-1 1,1 0-1,-1 1 1,0-1-1,1 1 1,-1-1 0,0 0-1,1 1 1,-1-1-1,0 1 1,0-1 0,0 1-1,0-1 1,1 1-1,-1-1 1,0 1-1,0-1 1,0 1 0,0-1-1,0 1 1,0-1-1,0 1 1,0 0 0,0-1-1,-1 1 1,1-1-1,0 1 1,0-1-1,0 0 1,-1 1 0,1-1-1,0 1 1,0-1-1,-1 1 1,1-1 0,0 0-1,-1 1 1,1-1-1,-1 1 1,1-1 0,0 0-1,-1 0 1,1 1-1,-1-1 1,0 1-1,-20 19 39,21-20-35,-49 35 124,-1-2-1,-2-3 0,0-2 1,-91 35-1,139-61-120,2 0 663,8-1-288,21-2-206,33-5-206,-29 0-5,0-1-1,50-19 1,-66 20-42,-1 0-1,-1-1 1,1-1 0,-1 0-1,0-1 1,-1 0 0,17-16-1,-28 23 85,2 1 4,-1-1 0,0 0 0,0-1 0,0 1 0,-1 0-1,1 0 1,-1-1 0,1 1 0,-1-1 0,0 1 0,1-1-1,0-3 1,-2 5 37,0 1-1,0-2 6,-3-2-46,1 1 1,0-1 0,-1 0-1,0 1 1,0-1 0,0 1-1,0 0 1,-1 0 0,1 0-1,-5-3 1,-2-2 6,-3-3-12,0-3-2,-1 1 0,-1 1-1,0 1 1,-1 0 0,0 0 0,-29-12-1,42 22 19,1 0-1,0-1 0,0 1 0,0 0 1,0-1-1,0 1 0,0-1 0,0 0 1,1 0-1,-1 1 0,1-1 0,-1 0 1,1 0-1,0-1 0,-1 1 0,1 0 1,0 0-1,1 0 0,-1-1 0,0 1 1,1-1-1,-1 1 0,1-3 0,-1 0 9,0 1-1,-1 0 1,1-1-1,-1 1 1,1 0-1,-1 0 1,-1 0-1,1 0 1,0 0-1,-4-3 1,6 6 82,31 19-526,0 2 340,41 33 1,-2 0 23,-39-25 27,-27-23 23,0-1 0,0 0 0,0 0 0,1 0 1,-1-1-1,1 0 0,0 1 0,5 1 0,-9-5 4,-1 0-1,0 1 1,0-1 0,0 0 0,1 0 0,-1 0-1,0 1 1,0-1 0,0 0 0,1 0 0,-1 1-1,0-1 1,0 0 0,0 1 0,0-1 0,0 0-1,0 0 1,0 1 0,0-1 0,0 0 0,0 1-1,0-1 1,0 0 0,0 0 0,0 1 0,0-1-1,0 0 1,0 1 0,0-1 0,0 0 0,0 0-1,0 1 1,0-1 0,-1 0 0,1 0 0,0 1-1,0-1 1,0 0 0,-1 0 0,1 0 0,0 1-1,0-1 1,0 0 0,-1 0 0,1 0 0,0 1-1,0-1 1,-1 0 0,1 0 0,0 0 0,0 0-1,-1 0 1,1 0 0,0 0 0,-1 0 0,1 0-1,0 0 1,0 0 0,-1 0 0,1 0 0,-21 10-160,20-9 156,-40 21 8,-161 73 12,188-88 147,13-3-49,26-2 1,45-10-69,-53 3-21,0 0 0,-1-1-1,0-1 1,-1 0 0,0-2 0,19-11 0,6 4-132,-39 15 120,-1 0 0,1 0 0,-1 0 0,1 0 0,-1 0 0,0 0 0,1 0 0,-1 0 1,0 0-1,0 0 0,0 0 0,0 0 0,0 0 0,0 0 0,0-1 0,0 1 1,0 0-1,-1 0 0,1 0 0,0 0 0,-1 0 0,1 0 0,-1-1 0,-10-24-155,-12-5 40,0 0 0,-42-39 0,63 68 74,-1 0 0,1 0 0,-1 0 0,0 0 1,1 1-1,-1-1 0,0 1 0,0 0 0,0-1 0,0 1 0,0 1 0,-1-1 0,1 0 0,0 1 0,0 0 1,0 0-1,-1 0 0,-3 0 0,8 13-9921,9-4 3276</inkml:trace>
  <inkml:trace contextRef="#ctx0" brushRef="#br0" timeOffset="30590.62">1189 820 8148,'0'0'8774,"-5"-3"-7642,-23-12 775,42 16 811,19-5-2854,-17 1 259,-1 2-156,26-2-490,0-2-1,48-12 1,-88 17-176,-12 0-7884,-1 0 3637</inkml:trace>
  <inkml:trace contextRef="#ctx0" brushRef="#br0" timeOffset="30993.69">1188 804 3570,'0'0'5245,"-6"0"1072</inkml:trace>
  <inkml:trace contextRef="#ctx0" brushRef="#br0" timeOffset="31397.12">1054 848 9396,'0'0'6763,"-8"0"-4943,40 0-5214,-10 0-2627</inkml:trace>
  <inkml:trace contextRef="#ctx0" brushRef="#br0" timeOffset="32117.05">1245 935 8148,'0'0'6851,"-6"1"-6051,4-1-1541,-19 3 3877,18 0-786,16 1-1690,24 0-293,65-2-1,-74-2 558,9-9-737,-36 9-211,-16 0-7750,3 0 2272</inkml:trace>
  <inkml:trace contextRef="#ctx0" brushRef="#br0" timeOffset="32671.31">1216 844 5170,'0'0'11371,"0"-1"-11306,-1 1 0,1 0 0,0 0 0,0-1 0,0 1 0,0 0 0,0 0 0,0-1 1,0 1-1,0 0 0,0 0 0,-1-1 0,1 1 0,0 0 0,0 0 0,0-1 0,0 1 0,1 0 0,-1 0 0,0-1 0,0 1 0,0 0 0,0-1 1,0 1-1,0 0 0,0 0 0,0 0 0,1-1 0,-1 1 0,0 0 0,0 0 0,0 0 0,0-1 0,1 1 0,-1 0 0,17-7-5,1 1-1,0 1 0,0 1 1,0 1-1,0 0 0,0 1 1,34 1-1,-51 1-43,-7 15-4303,-4-8-747</inkml:trace>
  <inkml:trace contextRef="#ctx0" brushRef="#br0" timeOffset="33159.17">1142 920 8852,'0'0'5808,"76"2"-2025,5 0-2266,-40-1-2812,1 0-7542,-35-1 770</inkml:trace>
  <inkml:trace contextRef="#ctx0" brushRef="#br0" timeOffset="33750.01">1649 835 1345,'0'0'15767,"-13"-13"-13451,170-5-2100,-118 15-818,-59 0-8398,-2 3 4400</inkml:trace>
  <inkml:trace contextRef="#ctx0" brushRef="#br0" timeOffset="33881.48">1636 822 8564</inkml:trace>
  <inkml:trace contextRef="#ctx0" brushRef="#br0" timeOffset="34297.45">1636 835 8564,'0'0'116,"0"-1"-1,0 1 1,0 0-1,0 0 1,-1 0 0,1 0-1,0-1 1,0 1 0,0 0-1,-1 0 1,1 0-1,0 0 1,0 0 0,-1 0-1,1-1 1,0 1 0,0 0-1,0 0 1,-1 0-1,1 0 1,0 0 0,0 0-1,-1 0 1,1 0 0,0 0-1,0 0 1,-1 0-1,1 0 1,0 0 0,0 1-1,-1-1 1,1 0 0,0 0-1,0 0 1,-1 0-1,1 0 1,0 0 0,0 1-1,0-1 1,-1 0 0,1 0-1,0 0 1,0 0-1,0 1 1,0-1 0,0 0-1,-1 0 1,1 1 0,0-1-1,0 0 1,-16 22 1624,-6 31-1197,21-49-491,0 0 1,0 0 0,1 1 0,-1-1-1,1 0 1,0 0 0,1 0 0,-1 0-1,1 0 1,-1 1 0,4 5 0,-3-8-43,0 0 1,1 0 0,-1-1 0,1 1-1,-1-1 1,1 1 0,0-1 0,0 0-1,0 0 1,0 0 0,0 0 0,0 0-1,0 0 1,0 0 0,0-1 0,0 1 0,0-1-1,0 1 1,1-1 0,-1 0 0,0 0-1,4 0 1,130 0 165,-135 1-173,1 0-1,-1-1 1,1 1 0,-1 0-1,1-1 1,-1 1-1,0 0 1,1 0-1,-1 0 1,0 0 0,0 0-1,0 1 1,0-1-1,0 0 1,0 0 0,0 1-1,0-1 1,0 1-1,-1-1 1,1 1-1,0-1 1,-1 1 0,1-1-1,-1 1 1,0 0-1,0-1 1,1 1 0,-1-1-1,0 1 1,0 0-1,-1-1 1,1 3 0,0-1 4,0-1 0,0 0 0,0 1 0,-1-1 0,1 0 1,-1 1-1,1-1 0,-1 0 0,0 0 0,0 1 1,0-1-1,0 0 0,0 0 0,0 0 0,-1 0 1,1 0-1,-1-1 0,1 1 0,-1 0 0,0-1 1,0 1-1,-3 2 0,-7-1 175,-1 0 1,0 0-1,0-1 1,-1-1-1,1 0 1,-27-2-1,-10-3-4186,44 4 2921,-6-2-4338</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10.816"/>
    </inkml:context>
    <inkml:brush xml:id="br0">
      <inkml:brushProperty name="width" value="0.035" units="cm"/>
      <inkml:brushProperty name="height" value="0.035" units="cm"/>
      <inkml:brushProperty name="color" value="#E71224"/>
    </inkml:brush>
  </inkml:definitions>
  <inkml:trace contextRef="#ctx0" brushRef="#br0">0 107 9588,'0'0'7228,"3"-5"-6465,0 3-747,-1 0 0,1-1 0,0 1 0,-1 0 0,1 1 0,0-1 1,0 0-1,0 1 0,0 0 0,1 0 0,-1 0 0,0 0 0,0 0 0,1 1 1,-1-1-1,6 1 0,70 0 67,-42 2 24,418 23 318,-106-2-306,-291-22-148,-57-1-601,-5 0-965,-16 0-2455,-10 0-2310</inkml:trace>
  <inkml:trace contextRef="#ctx0" brushRef="#br0" timeOffset="354.33">133 146 14871,'0'0'4002,"0"0"-3991,0 0 1,-1 0-1,1-1 1,0 1-1,0 0 1,-1 0-1,1 0 0,0 0 1,0 0-1,-1-1 1,1 1-1,0 0 1,0 0-1,-1 0 1,1-1-1,0 1 1,0 0-1,0 0 1,0-1-1,-1 1 1,1 0-1,0 0 1,0-1-1,0 1 1,0 0-1,0 0 1,0-1-1,0 1 1,0 0-1,0-1 1,0 1-1,0-1 0,5 1-22,1-1 0,-1 1-1,1 0 1,0 1-1,-1-1 1,1 1-1,-1 0 1,1 0 0,-1 1-1,0 0 1,7 3-1,11 1 61,51 9 66,1-4 0,76 2 0,155-8-11,-238-5-91,-48-3-297,-27-4-1441,-34-5-3064,-2 1-1059</inkml:trace>
  <inkml:trace contextRef="#ctx0" brushRef="#br0" timeOffset="639.78">97 24 12005,'0'0'4085,"23"-4"-3802,266-16 386,275 22 1458,-606 0-5555,-1 1-2613</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08.972"/>
    </inkml:context>
    <inkml:brush xml:id="br0">
      <inkml:brushProperty name="width" value="0.035" units="cm"/>
      <inkml:brushProperty name="height" value="0.035" units="cm"/>
      <inkml:brushProperty name="color" value="#E71224"/>
    </inkml:brush>
  </inkml:definitions>
  <inkml:trace contextRef="#ctx0" brushRef="#br0">109 11 2577,'0'0'12715,"-4"-1"-12280,-11-2 23,-11-1 310,23 2 1136,15 1 1852,2 2-3742,0 0-1,0 1 1,0 1 0,0 0 0,0 1-1,25 10 1,79 45 49,-15-7-403,-103-51 339,-1 0 1,1 0 0,0-1 0,-1 1-1,1 0 1,-1-1 0,1 1 0,-1 0-1,1-1 1,-1 1 0,1 0 0,-1-1-1,1 1 1,-1-1 0,0 1 0,0-1-1,1 1 1,-1-1 0,0 0-1,1 1 1,-1-1 0,0 0 0,0 0-1,0 1 1,1-1 0,-3 0 0,-37 18 30,32-14-27,-61 26 64,1 3 0,2 2-1,-71 52 1,126-76-629,26-16-1201,25-18-3369,-13 6-1140</inkml:trace>
  <inkml:trace contextRef="#ctx0" brushRef="#br0" timeOffset="420.86">654 89 4706,'0'0'13804,"-1"-1"-13653,0 0 0,1 0 1,-1 0-1,0 0 0,0 0 1,1-1-1,-1 1 0,1 0 0,-1-1 1,1 1-1,0 0 0,-1-1 1,1 1-1,0-1 0,0 1 0,0-2 1,17-2 6,1 2 1,-1 0 0,1 0 0,31 1 0,4 2-5156,-28 0-1379</inkml:trace>
  <inkml:trace contextRef="#ctx0" brushRef="#br0" timeOffset="870.89">719 55 7972,'0'0'7046,"-10"6"-6497,-1 0-236,1 1 0,0 1 0,-17 15 0,24-20-222,0 1 0,-1-1 0,1 1 0,1 0 1,-1 0-1,0 0 0,1 0 0,0 0 0,0 1 1,0-1-1,1 1 0,0 0 0,0-1 0,0 1 1,-1 9-1,2-11-88,1 0 0,-1 0 0,1-1 0,0 1 1,-1 0-1,1 0 0,0 0 0,1-1 0,-1 1 1,0 0-1,1-1 0,0 0 0,-1 1 0,1-1 0,0 0 1,0 0-1,0 0 0,5 4 0,55 32 87,-52-34-80,-1 1 0,1 1 0,-1-1 0,0 1 0,12 13 0,-20-19-4,0 1-1,-1-1 1,1 1-1,-1-1 0,1 1 1,-1 0-1,1-1 0,-1 1 1,1 0-1,-1 0 0,0-1 1,1 1-1,-1 0 0,0 0 1,0 0-1,1-1 0,-1 1 1,0 0-1,0 0 0,0 0 1,0 0-1,0-1 1,0 1-1,0 0 0,0 0 1,-1 0-1,1 0 0,-1 0 1,1 0 17,-2 1 1,1-1 0,0 0-1,0 0 1,0 0 0,0 0-1,-1-1 1,1 1 0,0 0-1,-1 0 1,1-1 0,-1 1-1,1-1 1,-2 1-1,-53 7 623,55-8-633,-19 1-252,-45 2 988,35-7-2705,9-7-3692,12-2-3409</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15.118"/>
    </inkml:context>
    <inkml:brush xml:id="br0">
      <inkml:brushProperty name="width" value="0.035" units="cm"/>
      <inkml:brushProperty name="height" value="0.035" units="cm"/>
      <inkml:brushProperty name="color" value="#E71224"/>
    </inkml:brush>
  </inkml:definitions>
  <inkml:trace contextRef="#ctx0" brushRef="#br0">80 63 16664,'0'0'5778,"1"-10"-5351,1-29 0,-2 38-402,0 1 0,0 0 1,0-1-1,-1 1 0,1-1 0,0 1 0,0-1 1,0 1-1,0 0 0,0-1 0,0 1 0,0-1 1,0 1-1,0-1 0,0 1 0,0 0 1,0-1-1,1 1 0,-1-1 0,0 1 0,0 0 1,0-1-1,0 1 0,1 0 0,-1-1 0,0 1 1,1 0-1,-1-1 0,0 1 0,0 0 0,1-1 1,-1 1-1,0 0 0,1 0 0,-1-1 0,1 1 1,3 9 407,16 190-820,-18-112-9297,-2-58-3835</inkml:trace>
  <inkml:trace contextRef="#ctx0" brushRef="#br0" timeOffset="433.1">85 469 17960,'0'0'3909,"16"-9"-3800,53-25-56,-65 33-54,-1 0-1,0 0 0,0 1 1,1-1-1,-1 1 1,0 0-1,1 0 0,-1 0 1,0 0-1,1 0 0,-1 1 1,0 0-1,1-1 0,-1 1 1,0 1-1,0-1 0,0 0 1,0 1-1,0-1 0,0 1 1,0 0-1,-1 0 1,1 0-1,-1 0 0,1 1 1,2 2-1,-2-1-4,0 0 0,1 1 0,-1-1-1,-1 1 1,1 0 0,-1 0 0,0 0 0,0 0 0,0 0-1,-1 0 1,1 0 0,-1 1 0,0 8 0,-1-9 7,-1 1 1,1-1 0,-1 0 0,0 1-1,-1-1 1,1 0 0,-1 1 0,0-1-1,0 0 1,-1-1 0,1 1 0,-1 0-1,0-1 1,-1 1 0,1-1 0,-1 0-1,0 0 1,0 0 0,-8 6-1,-8 3 22,-1-1 0,0 0 0,-33 13 0,34-17-11,0 1 0,1 1-1,-25 17 1,43-26-11,0-1-1,0 1 1,1 0-1,-1-1 1,0 1-1,0 0 1,0 0-1,0 0 1,1 0-1,-1 0 1,0 0-1,1 0 1,-1 0-1,1 0 0,-1 0 1,1 0-1,-1 0 1,1 0-1,0 0 1,-1 0-1,1 2 1,0-2 0,1 0 1,-1 0-1,1 0 1,-1 0-1,1 0 0,-1-1 1,1 1-1,-1 0 1,1 0-1,0-1 1,-1 1-1,1 0 0,0-1 1,0 1-1,-1-1 1,1 1-1,0-1 1,0 1-1,0-1 0,1 1 1,5 1 18,1 1 0,0-1 0,-1-1 0,17 2 0,143 1-291,-56-6-3014,-38-2-1400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16.145"/>
    </inkml:context>
    <inkml:brush xml:id="br0">
      <inkml:brushProperty name="width" value="0.035" units="cm"/>
      <inkml:brushProperty name="height" value="0.035" units="cm"/>
      <inkml:brushProperty name="color" value="#E71224"/>
    </inkml:brush>
  </inkml:definitions>
  <inkml:trace contextRef="#ctx0" brushRef="#br0">13 62 16440,'0'0'5856,"13"-9"-5640,-2 0-178,-7 4-30,1 1 1,-1 1-1,1-1 1,0 1 0,0 0-1,1 0 1,-1 0 0,1 1-1,-1 0 1,1 0 0,0 0-1,-1 1 1,1 0-1,0 0 1,8 0 0,17-1 39,-23 1-27,1 0 0,-1 1 0,1 0 0,-1 1 0,0-1 0,1 1 0,11 4 0,-19-5-22,0 1 1,1 0 0,-1-1 0,0 1-1,0 0 1,0 0 0,-1-1-1,1 1 1,0 0 0,0 0-1,0 0 1,-1 0 0,1 0-1,0 0 1,-1 1 0,1-1-1,-1 0 1,1 0 0,-1 0 0,0 0-1,1 1 1,-1-1 0,0 0-1,0 0 1,0 1 0,0-1-1,0 0 1,0 0 0,0 1-1,0-1 1,-1 0 0,1 0-1,0 0 1,-1 1 0,1-1 0,-1 0-1,1 0 1,-1 0 0,0 0-1,1 0 1,-3 2 0,0 2 23,0 1 1,-1-1 0,0 0-1,0 0 1,-1 0-1,-6 6 1,-18 5 84,24-14-94,1 0 1,-1 0-1,1 1 0,0 0 0,0 0 1,0 0-1,0 0 0,0 0 0,-5 7 1,9-9-21,0-1 1,-1 1 0,1-1-1,0 1 1,0 0 0,0-1 0,1 1-1,-1-1 1,0 1 0,0-1-1,0 1 1,0-1 0,0 1-1,1-1 1,-1 1 0,0-1-1,0 1 1,1-1 0,-1 1 0,0-1-1,1 1 1,-1-1 0,0 0-1,1 1 1,-1-1 0,1 0-1,-1 1 1,1-1 0,-1 0-1,1 1 1,-1-1 0,1 0-1,-1 0 1,1 0 0,-1 0 0,1 1-1,27 9-295,-21-7 246,3 0 16,-1 1 0,1 1-1,-1 0 1,14 10-1,-22-14 65,1 0 0,-1 0-1,0 0 1,0-1-1,0 1 1,1 1-1,-1-1 1,0 0-1,0 0 1,-1 0 0,1 1-1,0-1 1,0 0-1,-1 1 1,1-1-1,0 0 1,-1 1-1,0-1 1,1 1-1,-1-1 1,0 1 0,1-1-1,-1 1 1,0-1-1,0 1 1,-1-1-1,1 1 1,0-1-1,0 1 1,-1-1-1,1 1 1,-1-1 0,1 1-1,-1-1 1,1 0-1,-1 1 1,0-1-1,0 0 1,0 0-1,0 1 1,0-1-1,0 0 1,-2 1-1,-5 5 161,0-1 0,-1 0 0,1 0 0,-1-1 0,-1 0 0,-17 6-1,-62 17-245,32-15-4474,37-13-1730</inkml:trace>
  <inkml:trace contextRef="#ctx0" brushRef="#br0" timeOffset="424.28">1 423 17160,'0'0'7307,"0"17"-7109,0-15-196,-1 14 44,2 0-1,-1 0 0,2 0 1,0 0-1,1 0 0,0 0 1,1 0-1,1-1 0,1 1 1,12 22-1,-14-31-25,1 0 0,0-1 0,0 0 0,1 0 0,0-1 0,0 0 0,0 0 0,11 7 0,-15-11-19,0 0 1,1 1 0,-1-1-1,0 0 1,1 0-1,-1-1 1,1 1-1,-1 0 1,1-1 0,0 0-1,-1 1 1,1-1-1,-1 0 1,1-1-1,0 1 1,-1 0 0,1-1-1,-1 1 1,1-1-1,-1 0 1,1 0-1,-1 0 1,1 0 0,-1 0-1,0 0 1,0-1-1,1 1 1,-1-1-1,3-3 1,1-2-2,0 0 0,0-1 0,0 0 0,-1 0 0,-1 0 0,1 0 0,-1-1 0,-1 0 0,5-14 0,-10 83 82,4-17-63,-5 66-694,2-36-7059,1-44-851</inkml:trace>
  <inkml:trace contextRef="#ctx0" brushRef="#br0" timeOffset="793.58">214 984 20249,'0'0'2041,"-15"2"-1200,-48 8-116,61-9-703,0 0-1,0-1 1,1 1-1,-1 0 1,0 0 0,0 1-1,1-1 1,-1 0-1,0 0 1,1 1-1,-1-1 1,1 1-1,0 0 1,0-1 0,-1 1-1,1 0 1,0-1-1,0 1 1,1 0-1,-1 0 1,0 0-1,1 0 1,-1 0 0,1 0-1,-1 4 1,0 0 23,1 1 0,0-1 1,0 1-1,1-1 0,2 12 1,-1-12-37,1 1 0,0-1 1,0 0-1,1 0 0,0 0 1,0-1-1,0 1 1,1-1-1,0 0 0,0 0 1,0 0-1,1-1 0,-1 0 1,1 0-1,9 5 1,-7-5-5,-1 1 1,0 0-1,0 0 1,0 1-1,-1 0 1,0 0-1,0 0 1,-1 1 0,10 14-1,-14-19 21,-1-1-1,1 1 1,0 0-1,0 0 1,-1 0-1,1 0 1,-1 0-1,1 1 1,-1-1 0,0 0-1,0 0 1,0 0-1,0 0 1,-1 0-1,1 0 1,0 0-1,-1 0 1,1 0-1,-1 0 1,0 0 0,0 0-1,0 0 1,0 0-1,0 0 1,0-1-1,0 1 1,0 0-1,-1-1 1,1 1 0,-1-1-1,1 1 1,-1-1-1,0 0 1,0 0-1,1 0 1,-1 0-1,0 0 1,0 0-1,0 0 1,0 0 0,0-1-1,-3 1 1,-6 2 7,1 0 0,-1-1 0,0 0 0,0-1 0,1 0 0,-1-1 0,-11-1 0,20 1-172,0 0-1,0-1 1,0 1-1,0-1 0,0 1 1,0-1-1,0 1 0,1-1 1,-1 0-1,0 0 1,0 0-1,1 0 0,-1 0 1,1 0-1,-1-1 0,1 1 1,-1-1-1,1 1 1,0-1-1,-1 1 0,1-1 1,0 1-1,-1-5 0,-8-26-5094</inkml:trace>
  <inkml:trace contextRef="#ctx0" brushRef="#br0" timeOffset="997.33">241 925 15559,'0'0'6451,"103"-30"-5987,-77 28-160,5 2-143,-1-3-113,-3 3-48,-8 0-81,-4-4-1583,-4-2-1266,-3 1-2704</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18.732"/>
    </inkml:context>
    <inkml:brush xml:id="br0">
      <inkml:brushProperty name="width" value="0.035" units="cm"/>
      <inkml:brushProperty name="height" value="0.035" units="cm"/>
      <inkml:brushProperty name="color" value="#E71224"/>
    </inkml:brush>
  </inkml:definitions>
  <inkml:trace contextRef="#ctx0" brushRef="#br0">299 0 16472,'0'0'1088,"-3"5"-1168,-33 31 161,-1-2 0,-1-1 1,-1-2-1,-65 38 0,77-51-31,26-18-51,0 1 0,1-1 0,-1 1 0,0-1 0,0 1 1,0-1-1,0 1 0,1 0 0,-1-1 0,0 1 0,1 0 0,-1 0 0,0-1 0,1 1 0,-1 0 0,1 0 0,-1 0 0,1 0 0,0 0 0,-1 0 0,1 0 0,0 0 0,0 0 0,-1 0 0,1 0 0,0 0 1,0 0-1,0 0 0,0 0 0,1 0 0,-1 1 0,1 0 34,1 0 1,-1 0-1,1 0 1,-1 0-1,1 0 1,0 0-1,-1-1 1,1 1-1,0-1 1,0 1-1,0-1 1,4 2-1,8 4 575,1-1-1,27 8 1,-33-12-513,1 0 0,0 0 0,0-1 0,12 0 0,4-3-3486,-14-1-2044</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19.720"/>
    </inkml:context>
    <inkml:brush xml:id="br0">
      <inkml:brushProperty name="width" value="0.035" units="cm"/>
      <inkml:brushProperty name="height" value="0.035" units="cm"/>
      <inkml:brushProperty name="color" value="#E71224"/>
    </inkml:brush>
  </inkml:definitions>
  <inkml:trace contextRef="#ctx0" brushRef="#br0">195 49 10853,'0'0'10765,"3"-8"-9567,10-28 117,-23 51-1726,-11 13 431,-1-2 0,-39 36 1,-22 26 212,82-87-232,0 0 0,-1 0 1,1 0-1,0 1 1,0-1-1,0 0 0,1 1 1,-1-1-1,0 1 0,0-1 1,1 1-1,-1-1 0,1 1 1,-1 0-1,1-1 1,0 1-1,0 0 0,0-1 1,-1 1-1,2 0 0,-1-1 1,0 1-1,0 0 1,1 2-1,0-2 8,1-1 1,-1 1-1,1 0 0,-1-1 1,1 0-1,-1 1 0,1-1 1,0 0-1,0 0 0,0 0 0,0 0 1,-1 0-1,1 0 0,0 0 1,1-1-1,2 1 0,12 2 15,0 0-1,0-2 0,28 0 0,-37-1-82,8 1-729,14-1-2543,-1-6-3984,-13-4-2290</inkml:trace>
  <inkml:trace contextRef="#ctx0" brushRef="#br0" timeOffset="420.24">513 7 14727,'0'0'6672,"0"0"-6666,0 0 0,0 0 0,0-1 1,0 1-1,0 0 0,0-1 0,0 1 0,0 0 0,0 0 0,0-1 0,0 1 0,0 0 1,0 0-1,-1-1 0,1 1 0,0 0 0,0 0 0,0-1 0,0 1 0,-1 0 1,1 0-1,0 0 0,0-1 0,-1 1 0,1 0 0,0 0 0,0 0 0,-1 0 0,1 0 1,0-1-1,0 1 0,-1 0 0,1 0 0,0 0 0,0 0 0,-1 0 0,1 0 0,0 0 1,-1 0-1,1 0 0,0 0 0,0 0 0,-1 0 0,1 0 0,0 0 0,0 1 0,-1-1 1,-18 10-2,1 2 1,0 0 0,0 0-1,2 2 1,-1 0 0,2 1-1,-24 29 1,36-39-4,0-1-1,1 0 1,-1 1 0,1 0 0,0 0-1,1 0 1,-1 0 0,1 0 0,0 0-1,0 0 1,0 0 0,1 0 0,0 8-1,0-10 1,0-1 0,0 1 0,1-1-1,-1 1 1,1-1 0,0 1-1,0-1 1,0 0 0,0 1 0,0-1-1,0 0 1,1 0 0,-1 0 0,1 0-1,-1 0 1,1 0 0,0 0 0,0 0-1,0-1 1,0 1 0,0-1 0,0 1-1,0-1 1,1 0 0,-1 0-1,0 0 1,1 0 0,2 1 0,11 1-42,1-1-1,0 0 1,-1-2 0,19 0 0,-10 0-250,-26-1 301,0 1-1,-1 0 1,1-1 0,0 1 0,0-1 0,0 1 0,0-1-1,0 1 1,0-1 0,0 0 0,0 1 0,0-1-1,0 0 1,0 0 0,1 0 0,-1 0 0,0 0 0,1 0-1,-1 0 1,0 0 0,1 0 0,-1 0 0,1 0 0,-1 0-1,1 0 1,0 0 0,0-1 0,-1 1 0,1 0 0,0 0-1,0 0 1,0 0 0,0-1 0,0 1 0,0 0-1,1 0 1,-1 0 0,0-1 0,1 1 0,-1 0 0,1 0-1,-1 0 1,1 0 0,-1 0 0,1 0 0,0 0 0,-1 0-1,1 0 1,0 0 0,0 0 0,0 1 0,0-1 0,0 0-1,0 0 1,0 1 0,0-1 0,0 1 0,0-1-1,0 1 1,0-1 0,0 1 0,0 0 0,1 0 0,-1-1-1,0 1 1,0 0 0,0 0 0,3 0 0,-12-1-72,0 0 0,0 1 0,1 0-1,-1 0 1,0 0 0,0 1 0,0 1 0,1-1 0,-1 1 0,1 0 0,-1 1 0,1 0 0,0 0 0,-11 7 0,-27 27-7683,37-29 690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26.627"/>
    </inkml:context>
    <inkml:brush xml:id="br0">
      <inkml:brushProperty name="width" value="0.035" units="cm"/>
      <inkml:brushProperty name="height" value="0.035" units="cm"/>
      <inkml:brushProperty name="color" value="#E71224"/>
    </inkml:brush>
  </inkml:definitions>
  <inkml:trace contextRef="#ctx0" brushRef="#br0">0 5 8516,'0'0'9876,"21"0"-9451,183 0 873,-117 0 2035,-28-3-1035,-44 2-5211,-6 0-4761,-23 1-602</inkml:trace>
  <inkml:trace contextRef="#ctx0" brushRef="#br0" timeOffset="501.62">269 28 6115,'0'0'10626,"1"5"-7476,1 24-3360,-16 50 493,9-59 76,1 1-1,1 0 1,-1 24 0,0 44 1108,4-89-1411</inkml:trace>
  <inkml:trace contextRef="#ctx0" brushRef="#br0" timeOffset="919.66">385 224 3650,'0'0'16807,"2"-4"-16204,-1 3-593,0 0 0,-1 0 0,1 0-1,0 0 1,0 0 0,0 0 0,0 0-1,0 0 1,0 1 0,0-1 0,0 0-1,0 1 1,1-1 0,-1 0 0,0 1-1,0 0 1,1-1 0,-1 1 0,0 0-1,0-1 1,1 1 0,-1 0 0,2 0-1,-1 1-10,0-1-1,-1 1 0,1-1 1,0 1-1,0 0 1,0 0-1,-1 0 0,1 0 1,0 0-1,-1 0 0,1 1 1,-1-1-1,0 0 0,1 1 1,-1-1-1,0 1 0,0 0 1,1 1-1,3 5 28,-1-1-1,0 1 1,0 0-1,-1 0 1,0 0-1,0 1 1,-1-1-1,-1 1 1,1-1-1,-1 1 1,0 0-1,-1 0 1,0-1-1,-1 1 1,-1 11-1,1-17 1,0 0 0,0-1 0,-1 1 0,1 0 0,0-1 0,-1 1 0,0-1 0,1 0 0,-1 1 0,0-1 0,0 0 0,-1 0 0,1 0 0,0 0 0,-1-1 0,1 1 0,-1 0 0,1-1-1,-1 0 1,0 0 0,0 0 0,1 0 0,-1 0 0,0 0 0,-4 0 0,6-1 89,1-9-25,0 0 0,0 1 0,1-1 0,0 1 0,0-1 0,1 0 0,0 1-1,1 0 1,3-9 0,-3 13-114,0 0 0,0 0-1,0 0 1,1 0 0,-1 0-1,1 1 1,0-1 0,0 1-1,0 0 1,1 0 0,-1 1-1,1-1 1,-1 1 0,1 0-1,0 0 1,7-1 0,11-3-1718,-8 5-4232</inkml:trace>
  <inkml:trace contextRef="#ctx0" brushRef="#br0" timeOffset="1648.81">590 261 12886,'0'0'7942,"1"-1"-7504,-6 58-30,5-56-402,-2 6 120,1 0 1,0 1 0,0-1 0,0 0 0,1 1 0,0-1-1,0 1 1,3 11 0,-2-18-109,-1-1-1,1 1 1,0 0 0,-1-1 0,1 1-1,0-1 1,0 1 0,0-1-1,-1 0 1,1 1 0,0-1-1,0 0 1,0 1 0,0-1-1,0 0 1,-1 0 0,1 0-1,0 0 1,0 0 0,0 0 0,0 0-1,0 0 1,0 0 0,0 0-1,0 0 1,-1-1 0,1 1-1,0 0 1,0-1 0,0 1-1,0-1 1,-1 1 0,3-2-1,23-18 166,-12 3-138,-2-1-1,0 0 0,-1-1 1,12-27-1,-23 51-72,1 0-1,0-1 1,0 1-1,0 0 1,0 0-1,1 0 1,0 0 0,0-1-1,0 1 1,1-1-1,-1 0 1,1 1 0,0-1-1,0-1 1,1 1-1,5 5 1,-6-7 41,0 0 0,0-1 0,0 0-1,0 1 1,0-1 0,1 0 0,-1-1 0,0 1 0,1 0 0,-1-1-1,0 0 1,1 0 0,-1 0 0,0 0 0,1-1 0,-1 1-1,0-1 1,1 0 0,-1 0 0,0 0 0,0 0 0,0 0 0,0-1-1,0 0 1,0 1 0,0-1 0,3-3 0,-2 2-5,-1-1 0,0 1 1,1-1-1,-1 0 0,0 0 1,-1 0-1,1 0 0,-1-1 1,1 1-1,-1-1 0,-1 1 1,1-1-1,-1 0 0,0 0 1,0 0-1,0 0 0,0-8 1,-1 13-20,0-1 1,-1 0 0,1 1-1,0-1 1,-1 0 0,1 1-1,0-1 1,-1 1-1,1-1 1,-1 1 0,1-1-1,-1 1 1,1-1 0,-1 1-1,1-1 1,-1 1 0,1 0-1,-1-1 1,0 1 0,1 0-1,-1-1 1,0 1 0,1 0-1,-1 0 1,0 0 0,1-1-1,-1 1 1,0 0 0,1 0-1,-1 0 1,0 0-1,0 0 1,1 1 0,-1-1-1,0 0 1,1 0 0,-1 0-1,0 0 1,1 1 0,-1-1-1,1 0 1,-1 1 0,-1 0-1,-29 14-184,28-12 186,1 0 0,-1 1 1,0-1-1,1 1 0,-1 0 0,1 0 1,0 0-1,0 0 0,1 0 1,-1 0-1,1 0 0,0 1 1,0-1-1,1 0 0,-1 1 0,1-1 1,0 0-1,0 1 0,0-1 1,0 1-1,1-1 0,2 6 1,-2-8 5,0 0 0,0 0 0,0 0 1,1-1-1,-1 1 0,1-1 0,0 1 1,-1-1-1,1 1 0,0-1 1,0 0-1,0 0 0,0 0 0,0 0 1,0 0-1,0 0 0,0-1 1,0 1-1,0-1 0,0 1 0,5-1 1,52 3-609,-49-3 278,65-3-6438,-43-7-3351</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44.171"/>
    </inkml:context>
    <inkml:brush xml:id="br0">
      <inkml:brushProperty name="width" value="0.035" units="cm"/>
      <inkml:brushProperty name="height" value="0.035" units="cm"/>
      <inkml:brushProperty name="color" value="#E71224"/>
    </inkml:brush>
  </inkml:definitions>
  <inkml:trace contextRef="#ctx0" brushRef="#br0">91 1 10277,'0'0'6429,"-14"4"-5922,8 3-104,1 0 1,-1-1-1,2 2 0,-1-1 0,1 1 0,0-1 0,-4 16 1,2-10-68,1-1-166,0 0 1,1 0-1,0 0 1,1 1-1,0-1 1,1 1-1,1 0 1,0 0-1,1 0 1,2 25-1,-1-33-159,0 0 0,0 0 0,1 0 1,-1 0-1,1 0 0,1 0 0,-1-1 0,1 1 0,0-1 0,0 1 0,0-1 1,0 0-1,1 0 0,-1 0 0,1-1 0,0 0 0,0 1 0,1-1 0,-1 0 1,1-1-1,-1 1 0,1-1 0,0 0 0,0 0 0,0-1 0,0 1 0,0-1 1,0 0-1,6 0 0,6 2-68,0-1-1,0-1 1,0 0 0,0-2 0,26-2 0,-40 2 43,1 1 1,-1-1 0,0 0-1,1 1 1,-1-2 0,0 1-1,0 0 1,0-1-1,1 1 1,-1-1 0,-1 0-1,1 0 1,0 0 0,0 0-1,-1-1 1,1 1-1,-1-1 1,0 1 0,0-1-1,0 0 1,0 0 0,0 0-1,-1 0 1,1 0-1,-1 0 1,0-1 0,0 1-1,0 0 1,0-1 0,-1 1-1,1 0 1,-1-1-1,0-3 1,-1 3 13,1 0 0,-1 0 0,0 0 0,0 1 0,-1-1 0,1 1-1,-1-1 1,1 1 0,-1-1 0,0 1 0,-1 0 0,1 0 0,-1 0 0,1 0 0,-1 0 0,0 1 0,0-1-1,0 1 1,0-1 0,0 1 0,-1 0 0,1 1 0,-1-1 0,1 1 0,-6-2 0,3 0-12,-1 1 0,1 0 1,-1 0-1,0 1 1,0-1-1,0 2 0,0-1 1,0 1-1,0 0 0,0 0 1,0 1-1,0 0 0,-13 3 1,18-2-20,-1-1 1,0 1-1,1 0 1,-1 0-1,1 0 1,0 0-1,-1 0 1,1 0-1,0 1 1,1-1-1,-1 1 1,0 0-1,1-1 1,-3 6-1,0 17-2357,4-23 2042,1-1-1,-1 0 1,0 1 0,1-1 0,-1 0 0,1 0 0,-1 0 0,1 1 0,0-1 0,-1 0-1,1 0 1,0 0 0,0 0 0,0 0 0,0 0 0,0 0 0,2 1 0,20 9-7076</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35.780"/>
    </inkml:context>
    <inkml:brush xml:id="br0">
      <inkml:brushProperty name="width" value="0.035" units="cm"/>
      <inkml:brushProperty name="height" value="0.035" units="cm"/>
      <inkml:brushProperty name="color" value="#E71224"/>
    </inkml:brush>
  </inkml:definitions>
  <inkml:trace contextRef="#ctx0" brushRef="#br0">46 10 11253,'0'0'3428,"-45"-3"-458,110 6-1684,162-2-1038,-170-11-166,-73 13-7538,-5 3 2400</inkml:trace>
  <inkml:trace contextRef="#ctx0" brushRef="#br0" timeOffset="252.3">179 36 224,'0'0'16613,"-7"15"-15861,0 16-518,1 0-1,1 0 0,2 1 0,1 41 0,2-72-238,0 0 1,0 1-1,0-1 0,0 0 0,1 0 1,-1 1-1,0-1 0,1 0 0,-1 0 1,1 0-1,-1 1 0,1-1 0,0 0 1,-1 0-1,1 0 0,0 0 0,0 0 0,0 0 1,-1 0-1,1 0 0,0-1 0,0 1 1,1 0-1,-1 0 0,2 0 0,32 6-5369,-20-7-376</inkml:trace>
  <inkml:trace contextRef="#ctx0" brushRef="#br0" timeOffset="610.94">280 166 11381,'0'0'7097,"4"6"-6929,2 3-113,-1 0 1,0 0 0,-1 1-1,0-1 1,-1 1-1,0 0 1,4 20-1,-3-3 257,-2 1 0,0 30-1,-2-58-295,0 1 1,0 0-1,-1 0 0,1 0 1,0 0-1,-1-1 0,1 1 1,0 0-1,-1 0 0,1-1 1,-1 1-1,0 0 0,1 0 0,-1-1 1,1 1-1,-1-1 0,0 1 1,0-1-1,1 1 0,-1-1 1,0 1-1,0-1 0,1 0 0,-1 1 1,0-1-1,0 0 0,0 0 1,0 0-1,0 1 0,1-1 1,-1 0-1,0 0 0,0 0 1,0 0-1,0-1 0,0 1 0,0 0 1,1 0-1,-1 0 0,0-1 1,0 1-1,0 0 0,0-1 1,1 1-1,-1-1 0,0 1 0,1-1 1,-1 1-1,0-1 0,1 0 1,-1 1-1,0-1 0,0-1 1,0-5-12,0 0 1,1 1-1,-1-1 1,1 0 0,1 0-1,0 1 1,0-1 0,0 0-1,0 1 1,1-1-1,0 1 1,1-1 0,0 1-1,-1 0 1,2 0 0,-1 0-1,1 0 1,8-9 0,-4 7-159,1 0 0,0 1 0,0 0 0,1 1 0,-1-1 1,1 2-1,1 0 0,-1 0 0,1 1 0,19-6 1,-6 6-1132,-8 3-4422</inkml:trace>
  <inkml:trace contextRef="#ctx0" brushRef="#br0" timeOffset="1301.1">497 186 15015,'0'0'4565,"3"58"-4419,-2-54-106,0-1-1,0 1 0,0-1 0,0 0 0,0 0 1,1 1-1,-1-1 0,1 0 0,0 0 0,0 0 1,4 4-1,-5-6-17,0-1 0,-1 1 0,1-1 0,0 0 0,-1 1 0,1-1 0,0 0-1,-1 0 1,1 1 0,0-1 0,0 0 0,-1 0 0,1 0 0,0 0 0,0 0 0,0 0 0,-1 0 0,1 0 0,0 0 0,0-1 0,0 1 0,22-18 326,60-87-38,-89 176 370,5-69-674,1 1 1,0 0-1,-1-1 0,1 1 0,0 0 1,0 0-1,0 0 0,1-1 0,-1 1 0,1 0 1,0-1-1,-1 1 0,1 0 0,0-1 1,1 1-1,-1-1 0,0 1 0,1-1 1,-1 0-1,1 1 0,0-1 0,0 0 1,-1 0-1,5 2 0,-2-2 19,0 0 1,0-1-1,0 1 0,1-1 0,-1-1 1,0 1-1,0 0 0,1-1 0,-1 0 1,1 0-1,-1 0 0,0-1 1,1 1-1,-1-1 0,7-2 0,-5 1-50,-1-1 1,0 0-1,0 1 0,0-2 0,0 1 0,0-1 0,-1 1 0,1-1 0,-1 0 1,0-1-1,0 1 0,-1-1 0,1 0 0,-1 0 0,0 0 0,0 0 1,-1 0-1,0-1 0,1 1 0,-2-1 0,1 1 0,-1-1 0,0 0 0,0 0 1,0 0-1,-1 1 0,0-1 0,0 0 0,-1 0 0,-2-11 0,3 17 12,-1-1-1,0 0 0,1 1 1,-1-1-1,0 0 1,0 1-1,1-1 0,-1 1 1,0-1-1,0 1 0,0 0 1,0-1-1,0 1 0,0 0 1,0-1-1,0 1 1,0 0-1,0 0 0,1 0 1,-1 0-1,0 0 0,0 0 1,0 0-1,0 1 0,0-1 1,0 0-1,0 0 1,0 1-1,0-1 0,0 0 1,0 1-1,1-1 0,-1 1 1,-1 0-1,-31 18-189,28-14 188,-1 0 0,1 0 0,0 0 0,0 1 1,0 0-1,1 0 0,0 0 0,0 0 0,0 1 0,1 0 0,0 0 0,0 0 0,1 0 0,0 0 1,0 0-1,1 0 0,0 1 0,0-1 0,1 1 0,0-1 0,0 1 0,0-1 0,3 8 1,-2-11 10,1 0-1,0 0 1,0 0 0,0 0 0,0 0 0,1 0 0,0-1 0,-1 1 0,1-1 0,0 0 0,1 0 0,-1 0 0,1 0 0,-1-1 0,1 1 0,0-1 0,0 0 0,0 0 0,0 0 0,0-1 0,0 0 0,1 1 0,7 0 0,52 9-1982,-10-8-4143,-19-3-5148</inkml:trace>
  <inkml:trace contextRef="#ctx0" brushRef="#br0" timeOffset="2223.04">73 546 912,'0'0'19540,"9"0"-18868,38-2-91,65-12 0,-31 3-1515,0 6-5043</inkml:trace>
  <inkml:trace contextRef="#ctx0" brushRef="#br0" timeOffset="2436.71">303 512 3826,'0'0'12333,"-2"4"-11671,-7 13-382,2 1 0,0 0 0,1 0 1,1 1-1,1 0 0,0-1 0,1 1 0,0 24 0,3-42-369,0 0-1,0 0 0,0 0 1,0 0-1,1 0 1,-1 0-1,0 0 0,0 0 1,1 0-1,-1-1 0,1 1 1,-1 0-1,0 0 1,1 0-1,0 0 0,-1 0 1,1-1-1,1 2 1,18 6-5185,-2-8-1329</inkml:trace>
  <inkml:trace contextRef="#ctx0" brushRef="#br0" timeOffset="2785.36">409 670 14535,'0'0'6333,"4"4"-6317,1 1-11,0 0-1,-1 1 1,0-1-1,0 1 1,0 0-1,-1 1 1,0-1-1,0 1 1,-1-1-1,1 1 1,-1 0-1,-1 0 1,1 0-1,-1 0 1,-1 0-1,1 0 1,-1 0-1,-1 11 1,0-17 0,1 0 0,-1 0 0,1 0 0,-1 0 0,1 0 1,-1 0-1,1 0 0,-1 0 0,0-1 0,0 1 0,1 0 1,-1 0-1,0-1 0,0 1 0,0 0 0,0-1 0,0 1 0,0-1 1,0 1-1,0-1 0,0 0 0,0 1 0,0-1 0,0 0 1,0 0-1,0 0 0,0 1 0,0-1 0,-1 0 0,0-1 1,-43 2 206,35-1-144,10-1-55,-1 1-1,0-1 1,0 1 0,1-1 0,-1 1-1,1-1 1,-1 1 0,0-1 0,1 1-1,-1-1 1,1 0 0,0 1 0,-1-1 0,1 0-1,-1 0 1,1 1 0,0-1 0,0 0-1,-1 0 1,1 0 0,0 1 0,0-1-1,0 0 1,0 0 0,0 0 0,0 1-1,0-1 1,0 0 0,1-1 0,2-26-177,0 21 120,1 0 1,0 1 0,0 0-1,0 0 1,1 0 0,0 0-1,0 1 1,1 0 0,-1 0-1,1 0 1,0 1 0,0 0-1,1 0 1,9-4 0,4-2-70,1 1 1,0 1 0,34-9-1,-27 11-825,-7 5-4406</inkml:trace>
  <inkml:trace contextRef="#ctx0" brushRef="#br0" timeOffset="3516.22">643 640 13894,'0'0'5950,"-8"13"-5547,3-5-375,1 1 1,-1 0 0,2 0-1,-1 0 1,1 0 0,0 1-1,1-1 1,0 1 0,1 0-1,0-1 1,1 15 0,0-23-18,0 0 1,1 0 0,-1 0-1,1 0 1,-1 0 0,1 0-1,-1 0 1,1 0 0,0-1-1,0 1 1,-1 0 0,1 0-1,0-1 1,0 1-1,0-1 1,0 1 0,-1-1-1,1 1 1,0-1 0,0 1-1,0-1 1,0 0 0,0 1-1,0-1 1,0 0 0,0 0-1,0 0 1,1 0 0,-1 0-1,0 0 1,0 0-1,0 0 1,0 0 0,0-1-1,0 1 1,0 0 0,1-1-1,2 0 35,0 1-1,0-1 1,0 0-1,0-1 0,0 1 1,0 0-1,0-1 0,7-4 1,-3-3 14,0 0 1,-1 0-1,0-1 0,0 0 1,-1 0-1,0 0 0,8-23 1,-14 34 287,0 51 130,0-49-479,0-1 0,0 1 0,0 0 0,1-1 0,-1 1 0,1 0 0,0-1 0,0 1-1,0-1 1,0 1 0,0-1 0,0 1 0,1-1 0,-1 0 0,1 0 0,0 0 0,-1 0 0,1 0 0,0 0 0,0 0 0,5 2 0,0-1 36,1-1 0,-1 0-1,1 0 1,0-1 0,-1 0 0,1-1 0,0 0 0,0 0 0,0 0 0,-1-1 0,1 0 0,0-1 0,-1 1-1,9-4 1,-12 4-24,0-1 0,0 1 0,0-1 0,-1 0 1,1 0-1,0 0 0,-1-1 0,0 1 0,1-1 0,-1 0 0,0 0 0,0 0 0,-1 0 0,1 0 0,-1-1 0,1 1 0,-1-1 0,0 0 0,0 1 0,-1-1 0,1 0 0,-1 0 0,0 0 0,0 0 0,0-1 0,-1 1 0,1-6 0,-1 7-30,0 0 0,0 0 0,0 0 0,-1-1 0,1 1 0,-1 0 0,0 0 0,0 0 0,0 0 0,0 0 0,-4-5-1,5 7 7,-1 1 0,1-1 0,-1 1 0,1-1-1,-1 1 1,1-1 0,-1 1 0,0-1 0,1 1-1,-1 0 1,0-1 0,1 1 0,-1 0 0,0 0-1,1-1 1,-1 1 0,0 0 0,1 0-1,-1 0 1,0 0 0,0 0 0,0 0 0,-1 1-4,0-1 0,0 1 0,0 0 0,0-1 0,0 1 0,0 0 0,1 0 0,-1 0 0,0 1 1,1-1-1,-1 0 0,-1 2 0,-2 3 3,0 0-1,1 0 1,-1 1 0,1-1-1,1 1 1,-1 0 0,1 0 0,0 0-1,1 1 1,0-1 0,0 1 0,0-1-1,1 1 1,0-1 0,1 1-1,0 0 1,0 0 0,0-1 0,3 10-1,-3-14-15,0 0 0,1-1 0,0 1 1,0-1-1,0 1 0,0-1 0,0 0 0,0 1 0,1-1 0,-1 0 0,1 0 0,0 1 0,-1-1 0,1-1 0,0 1 0,0 0 0,0 0 0,0-1 0,1 1 1,-1-1-1,0 0 0,1 0 0,-1 0 0,1 0 0,-1 0 0,1 0 0,3 0 0,7 2-723,1 0 0,0-2 1,25 1-1,-37-2 630,54 1-5941</inkml:trace>
  <inkml:trace contextRef="#ctx0" brushRef="#br0" timeOffset="4172.38">160 1066 16632,'0'0'3705,"-2"-12"-2838,57-4-718,0 1 0,83-10 0,-77 15-113,-58 9-505,17-2 926,-8 2-8411</inkml:trace>
  <inkml:trace contextRef="#ctx0" brushRef="#br0" timeOffset="4466.19">335 1064 4034,'0'0'13171,"0"8"-13131,-2 73 1808,-18 108-1,20-167-2036,0-21-44,0-1 0,1 1 0,-1-1 0,0 1 0,1-1-1,-1 1 1,0-1 0,1 1 0,-1-1 0,1 0 0,-1 1 0,1-1 0,-1 1 0,1-1 0,-1 0 0,1 0-1,-1 1 1,1-1 0,-1 0 0,1 0 0,0 0 0,-1 0 0,1 1 0,-1-1 0,1 0 0,0 0 0,-1 0-1,1 0 1,0-1 0,14 1-8995</inkml:trace>
  <inkml:trace contextRef="#ctx0" brushRef="#br0" timeOffset="4878.72">520 1214 16632,'0'0'5415,"5"2"-5351,0 1-64,0 0-1,-1 0 0,1 0 0,0 1 1,-1 0-1,0 0 0,0 0 0,0 0 0,-1 1 1,1 0-1,-1-1 0,0 1 0,0 1 1,-1-1-1,1 0 0,-1 0 0,0 1 0,-1-1 1,1 1-1,-1 0 0,0-1 0,-1 1 1,1 8-1,-5-13 65,0 0-1,1 0 1,-1 0 0,0-1-1,1 1 1,-1-1 0,0 0 0,0 0-1,1 0 1,-6-1 0,3 1 62,7-44-35,2 38-108,0 0 1,1 0 0,-1 1 0,1-1-1,1 1 1,-1 0 0,1 0-1,0 0 1,0 1 0,0-1 0,9-4-1,71-37-1919,-32 20-8802,-44 20 597</inkml:trace>
  <inkml:trace contextRef="#ctx0" brushRef="#br0" timeOffset="5629.42">828 1144 14215,'0'0'6659,"-3"7"-6598,-6 17 20,2 0 0,0 0 0,1 1 0,2-1 0,-2 28-1,6-51-67,1 0 0,-1 1-1,1-1 1,-1 0 0,1 0-1,0 1 1,0-1 0,-1 0-1,1 0 1,0 0 0,0 0-1,0 0 1,0 0 0,0-1-1,0 1 1,0 0 0,1 0-1,-1-1 1,0 1 0,0-1-1,1 1 1,-1-1 0,0 1-1,1-1 1,-1 0 0,0 0-1,1 1 1,-1-1 0,0 0-1,1 0 1,-1-1 0,0 1-1,3 0 1,-1 0 29,1 0 0,-1 0 0,1-1 1,-1 1-1,0-1 0,1 0 0,-1 1 1,0-1-1,1-1 0,-1 1 0,0 0 0,5-4 1,-1-4 18,-1 0 1,0 0 0,0 0 0,-1-1 0,0 0 0,-1 0 0,5-16 0,4-9-13,-8 121-1063,-5-85 1022,1 0 0,-1 0 0,1 0 0,0 0 0,-1 1 0,1-1 0,0 0 0,0 0 0,0-1 0,0 1 0,0 0 0,0 0 0,0 0 0,0 0 0,0-1 0,0 1 0,0-1 0,0 1 0,1-1 0,-1 1 0,0-1 0,0 0 0,1 1 0,-1-1 0,0 0 0,0 0 0,1 0 0,-1 0 0,0 0 0,3 0 0,42-3 304,-37 1-281,0-1-1,-1 1 1,1-2-1,-1 1 1,0-1 0,1-1-1,-2 1 1,1-1-1,10-9 1,-13 10-60,-2 1 0,1-1 0,0 0 0,-1 0 1,1 0-1,-1 0 0,0 0 0,0-1 0,-1 1 0,0-1 1,1 0-1,-2 0 0,1 0 0,0 0 0,-1 0 1,0 0-1,1-10 0,-3 15 7,1-1-1,-1 1 1,1-1 0,-1 1 0,1-1 0,-1 1-1,0 0 1,1-1 0,-1 1 0,0 0 0,1-1-1,-1 1 1,0 0 0,1 0 0,-1-1 0,0 1-1,1 0 1,-1 0 0,0 0 0,0 0 0,1 0-1,-1 0 1,0 0 0,1 0 0,-1 0 0,0 0-1,0 1 1,1-1 0,-1 0 0,0 0 0,0 1-1,-28 10-187,24-6 196,-1 0 0,1 1 0,0 0 0,1 0 0,-1 0 0,1 0 0,0 1 0,-5 12 0,7-15 3,1 0 0,-1 0 0,1 1 0,0-1 0,0 1 1,0-1-1,1 1 0,-1 0 0,1-1 0,0 1 0,0 0 0,1-1 0,0 1 0,-1-1 0,2 1 0,1 5 0,-2-8 3,1 0-1,-1 1 1,1-1-1,0 0 0,0 0 1,0-1-1,0 1 1,0 0-1,1-1 1,-1 1-1,0-1 0,1 1 1,-1-1-1,1 0 1,-1 0-1,1 0 0,0-1 1,-1 1-1,1-1 1,0 1-1,3-1 1,67 1-3054,-50-2-405,-3 1-3241</inkml:trace>
  <inkml:trace contextRef="#ctx0" brushRef="#br0" timeOffset="6376.73">227 1585 10901,'0'0'7742,"-7"-2"-6611,-21-8-266,21 7 135,43 1-946,37-7-193,57-6 143,-45 11-4640,-82 4 1168</inkml:trace>
  <inkml:trace contextRef="#ctx0" brushRef="#br0" timeOffset="6564.64">400 1546 9652,'0'0'8532,"-42"107"-7539,35-75-369,-1-1-208,8-1-128,0-4-160,0-2-64,0-6-16,4-3-48,7-6-1936,4-5-1010,8-4-3521</inkml:trace>
  <inkml:trace contextRef="#ctx0" brushRef="#br0" timeOffset="6862.83">495 1718 11237,'0'0'8516,"8"5"-8465,-5-3-30,1 1 0,-1 0 0,1 0 0,-1 0 0,0 0 0,0 0 0,0 1 0,-1 0 0,1-1 0,-1 1 0,0 0 0,0 0 0,0 0 0,0 0 0,-1 1 0,0-1 0,0 0 0,0 1 0,0-1 0,-1 1 0,0-1 0,1 0 0,-2 1 0,0 5 0,2-7-8,-1 1 0,0-1 0,-1 0 0,1 0 0,0 1 0,-1-1 0,0 0 0,0 0 1,0 0-1,0 0 0,0 0 0,-1 0 0,1 0 0,-5 5 0,5-6 2,-1-1 0,0 0-1,0 1 1,0-1 0,0 0 0,0 0 0,-1 0 0,1 0 0,0-1 0,0 1 0,-1 0 0,1-1 0,0 0 0,0 0 0,-1 1 0,1-1 0,0-1 0,-1 1-1,1 0 1,0 0 0,-1-1 0,-2-1 0,3 2 20,0-2-1,0 1 0,0 0 0,0 0 1,0-1-1,0 1 0,0-1 0,0 1 1,1-1-1,-1 0 0,1 0 1,-1 1-1,1-1 0,0 0 0,0 0 1,0-1-1,0 1 0,0 0 1,0 0-1,1 0 0,-1-1 0,1 1 1,-1 0-1,1-1 0,0 1 1,0 0-1,0-1 0,1-3 0,-2 0 36,2-1 0,-1 1 0,1-1 0,0 0 0,0 1 0,1 0 0,0-1 0,0 1 0,4-8 0,-1 7-44,0 0-1,0 0 1,1 1-1,0 0 1,1 0-1,-1 0 1,1 1-1,0 0 1,0 0-1,1 1 1,-1 0-1,9-3 1,44-13-2077,-2 10-6021,-38 10-297</inkml:trace>
  <inkml:trace contextRef="#ctx0" brushRef="#br0" timeOffset="7646.04">778 1646 11029,'0'0'11344,"-32"7"-10709,23-1-589,0 0 0,1 1 0,-1 0 0,1 0 0,-10 12 0,15-14-9,0-1 0,0 1-1,1-1 1,-1 1 0,1 0 0,0 0 0,1 0 0,-1 0 0,1 0 0,0 0 0,0 0-1,1 0 1,-1 10 0,1-14-22,0 1 0,0 0 0,0 0 0,0 0 0,0 0 0,1 0 0,-1-1 0,0 1 0,1 0 0,0 0 0,-1 0-1,1-1 1,0 1 0,0 0 0,0-1 0,0 1 0,0-1 0,0 1 0,0-1 0,1 1 0,2 1 0,-1-1 18,0-1 0,1 0 0,-1 1 1,0-1-1,1-1 0,-1 1 0,1 0 0,-1-1 1,1 0-1,6 0 0,-5 0-20,0-1 1,-1 0-1,1 0 1,0 0-1,-1 0 1,1-1-1,-1 1 1,0-1-1,1 0 0,-1-1 1,0 1-1,0-1 1,0 0-1,-1 0 1,1 0-1,-1 0 1,0-1-1,1 1 1,4-8-1,3-7-44,0 1 1,-2-1-1,10-24 0,-16 35 13,-4 16-26,-1 1-1,2 0 1,-1-1 0,3 17-1,-3-23 47,1 0 0,0 0 0,1 1 0,-1-1 0,1 0 0,-1 0 0,1 0 0,0 0 0,0 0 0,0 0 0,0 0 0,1 0 0,-1 0 0,1 0 0,0-1 0,0 1 0,0-1 0,0 1 0,0-1 0,1 0 0,-1 0 1,0 0-1,4 2 0,3-1 13,1-1 1,0 0-1,0-1 1,0 0-1,-1 0 1,1-1-1,0 0 1,0-1-1,0 0 1,0-1-1,15-4 1,-21 5-11,1-1-1,-1 1 1,0-1 0,0 0-1,-1 0 1,1 0 0,0 0 0,-1-1-1,1 1 1,-1-1 0,0 0-1,0 0 1,0 0 0,0-1 0,-1 1-1,1-1 1,-1 1 0,0-1-1,0 0 1,0 0 0,0 0-1,-1 0 1,1 0 0,-1 0 0,0 0-1,-1-1 1,1 1 0,-1-7-1,-2 10-8,0 0-1,0 0 0,0 1 1,0-1-1,0 1 1,-1-1-1,1 1 0,0 0 1,-1 0-1,1 0 0,0 0 1,0 0-1,-1 0 0,1 1 1,0-1-1,0 1 1,-1-1-1,-3 3 0,2 0 10,0 0 0,0 0 0,1 1 0,-1-1 0,1 1 0,-1 0 0,1 0 0,1 0 0,-1 0 0,0 1 0,1-1 0,0 1 0,-3 7 0,4-10-184,0 1 0,0 0 0,1 0 0,-1 0 0,1-1 0,-1 1 0,1 0 0,0 0 0,0 0 0,0 0 0,0 0 0,1 0 0,-1-1 0,1 1 0,-1 0 0,1 0 0,0-1 0,0 1 1,1 0-1,-1-1 0,0 1 0,1-1 0,0 1 0,-1-1 0,3 2 0,7 5-1604,6 6-5145</inkml:trace>
  <inkml:trace contextRef="#ctx0" brushRef="#br0" timeOffset="9246.68">210 2029 11973,'0'0'9333,"-4"0"-8570,277-34 1051,-269 32-3377,-14 1-459,-17 1-6937,19 2 4487</inkml:trace>
  <inkml:trace contextRef="#ctx0" brushRef="#br0" timeOffset="9819.89">242 2048 7940,'0'0'11645,"-1"8"-11314,-8 71 1668,4 128 0,5-178-2348,2-29-217,-1 1 0,1-1-1,0 0 1,0 0-1,0 0 1,0-1 0,0 1-1,0 0 1,0-1-1,-1 1 1,1-1-1,2 0 1,21-23-7576,-11-5 3479,-2-37 5299,-7 27 5408,5 4 3912,-9 34-9768,0-1-1,0 1 0,1 0 1,-1 0-1,0-1 0,0 1 1,1 0-1,-1 0 1,1 0-1,-1 0 0,1 1 1,-1-1-1,1 0 0,0 1 1,-1-1-1,1 1 1,0-1-1,-1 1 0,1 0 1,3-1-1,42 1-543,-33 0 616,69 0-949,-27 0-7068,-36 0-66</inkml:trace>
  <inkml:trace contextRef="#ctx0" brushRef="#br0" timeOffset="10858.95">618 2166 10725,'0'0'7657,"-17"-1"-6299,-56-1-312,67 3-987,1 0 0,0 1 0,-1-1 0,1 1 1,0 0-1,0 1 0,0-1 0,0 1 0,1 0 1,-1 0-1,1 1 0,0-1 0,0 1 0,0 0 1,0 0-1,0 0 0,1 1 0,0-1 0,0 1 1,0 0-1,1-1 0,-1 1 0,1 1 1,0-1-1,1 0 0,-1 0 0,1 1 0,0-1 1,0 1-1,1 10 0,0-16-57,0 1 1,1 0-1,-1 0 0,1-1 0,-1 1 0,1 0 1,-1-1-1,1 1 0,-1-1 0,1 1 1,0-1-1,-1 1 0,1-1 0,0 1 1,0-1-1,-1 0 0,1 1 0,0-1 1,0 0-1,-1 1 0,1-1 0,0 0 1,0 0-1,0 0 0,-1 0 0,1 0 1,0 0-1,0 0 0,0 0 0,1-1 1,30-2 47,-22-1-194,0 0 0,-1-1-1,1 0 1,-1 0 0,0-1 0,-1 0-1,1-1 1,-1 0 0,0 0 0,-1-1-1,0 0 1,0-1 0,6-9-1,-15 22 279,0 0-1,0 0 0,1 0 0,0 0 0,-1 0 0,2 1 0,-1-1 0,0 0 0,1 1 1,0 6-1,0-9-132,0-1 1,0 1 0,0-1-1,0 1 1,1-1 0,-1 1-1,0-1 1,1 0 0,0 1-1,-1-1 1,1 0 0,-1 1-1,1-1 1,0 0 0,0 0-1,0 1 1,0-1 0,0 0-1,0 0 1,0 0 0,0 0-1,0-1 1,1 1 0,-1 0-1,0 0 1,1-1 0,-1 1-1,0 0 1,1-1 0,-1 0-1,1 1 1,-1-1 0,0 0 0,1 0-1,-1 0 1,3 0 0,1 0 6,0-1 0,0 0 1,0 0-1,-1-1 1,1 1-1,0-1 1,0 0-1,-1-1 1,0 1-1,1-1 1,-1 0-1,0 0 1,0 0-1,0 0 1,-1-1-1,1 1 1,-1-1-1,0 0 1,0 0-1,0 0 0,-1-1 1,4-6-1,6-13-41,-1-1-1,15-49 1,-22 63-11,-1-1-75,1 0 0,-2 0 0,0 0 0,0 0-1,0-17 1,-2 29 124,0-1-1,0 1 1,0 0-1,0 0 1,0 0-1,0-1 1,0 1-1,0 0 1,0 0-1,0 0 1,0-1-1,0 1 1,0 0-1,0 0 1,0 0-1,0-1 1,0 1-1,0 0 1,-1 0-1,1 0 1,0-1-1,0 1 0,0 0 1,0 0-1,0 0 1,0 0-1,-1-1 1,1 1-1,0 0 1,0 0-1,0 0 1,0 0-1,-1 0 1,1 0-1,0 0 1,0 0-1,0 0 1,-1-1-1,1 1 1,0 0-1,0 0 1,0 0-1,-1 0 1,1 0-1,0 0 1,0 0-1,0 0 1,-1 0-1,1 0 1,0 1-1,-14 7-13,-9 16-80,16-12 136,0 1 1,0-1-1,1 1 1,1 0-1,0 1 1,1-1-1,0 1 1,1 0-1,1 0 1,0 0-1,1 0 1,1 0-1,0 0 1,3 22-1,-3-34-41,1 1-1,0-1 1,0 0 0,0 0-1,0 1 1,1-1 0,-1 0-1,1 0 1,-1 0-1,1-1 1,0 1 0,-1 0-1,1 0 1,0-1-1,0 0 1,0 1 0,0-1-1,1 0 1,-1 0-1,0 0 1,0 0 0,1 0-1,-1 0 1,0-1 0,1 1-1,-1-1 1,1 0-1,4 0 1,-3 0 2,0 0 0,0 0 0,0 0-1,0-1 1,0 0 0,0 0 0,0 0 0,0 0 0,0 0-1,0-1 1,-1 0 0,1 0 0,0 0 0,-1 0 0,0 0 0,6-6-1,-3 1-21,0 0-1,-1-1 1,0 1-1,0-1 1,-1-1-1,0 1 1,0-1-1,-1 1 1,0-1-1,-1 0 1,0 0-1,0 0 1,-1 0-1,0-1 1,-1-16-1,0 25-25,0 25-285,1-8 322,1-1 0,0 0 0,9 30-1,-7-31 5,-1 1-1,0 0 1,2 30-1,-6-44 4,1-1-1,0 1 1,-1 0 0,1-1-1,0 1 1,-1-1 0,1 1-1,-1-1 1,1 1 0,-1-1-1,1 1 1,-1-1 0,1 1-1,-1-1 1,0 0 0,1 1-1,-1-1 1,1 0 0,-1 1-1,0-1 1,1 0 0,-1 0-1,0 0 1,0 0 0,1 0-1,-1 0 1,0 0 0,1 0-1,-1 0 1,0 0-1,1 0 1,-1 0 0,0 0-1,0-1 1,0 1-3,1 0 0,-1 0-1,0 0 1,1 0 0,-1 0 0,1 0 0,-1-1-1,1 1 1,-1 0 0,1 0 0,0-1-1,-1 1 1,1 0 0,-1-1 0,1 1 0,-1-1-1,1 1 1,0 0 0,-1-1 0,1 1-1,0-1 1,0 1 0,-1-1 0,1 1 0,0-1-1,0 1 1,0-1 0,-1 1 0,1-1-1,0 1 1,0-1 0,0 1 0,0-1 0,0 0-1,0 1 1,0-1 0,0 1 0,0-1-1,0 1 1,1-1 0,-1 1 0,0-1 0,0 1-1,0-1 1,1 1 0,-1-1 0,0 1-1,1-1 1,-1 1 0,0 0 0,1-1 0,-1 1-1,0-1 1,1 1 0,9-10-237,1 0 0,-1 2 0,1-1 0,1 1 0,-1 1 0,19-9 0,16-12-567,28-27 287,-68 50 489,0 0 1,-1-1-1,1 1 1,-1-1-1,0 0 1,-1 0-1,0-1 1,1 1-1,3-11 1,-7 16 39,-1-1 1,0 1 0,1 0-1,-1 0 1,0 0 0,0 0-1,1-1 1,-1 1 0,0 0-1,0 0 1,-1 0 0,1-1-1,0 1 1,0 0 0,0 0-1,-1 0 1,1 0 0,-1 0-1,1 0 1,-1-1 0,1 1-1,-1 0 1,0 0 0,1 0-1,-1 1 1,0-1 0,0 0-1,0 0 1,0 0 0,1 0-1,-1 1 1,0-1-1,0 0 1,-1 1 0,1-1-1,0 1 1,0 0 0,0-1-1,0 1 1,0 0 0,0-1-1,-1 1 1,1 0 0,0 0-1,0 0 1,0 0 0,-1 0-1,1 0 1,0 1 0,0-1-1,-2 1 1,-2-1 53,1 0-1,-1 1 1,0 0 0,1 0-1,-1 0 1,1 0 0,-1 1-1,1 0 1,0 0 0,0 0-1,0 0 1,-5 4-1,2 3 10,0 0-1,1 0 0,0 1 0,0-1 0,1 1 0,0 1 1,1-1-1,0 1 0,1-1 0,0 1 0,1 0 1,0 0-1,1 1 0,0-1 0,0 0 0,3 22 0,-1-29-67,-1-1-1,1 0 1,0 1 0,0-1-1,0 0 1,1 0-1,-1 0 1,1 0-1,0 0 1,0 0 0,0 0-1,0-1 1,0 1-1,1-1 1,-1 1-1,1-1 1,-1 0-1,1 0 1,0 0 0,0 0-1,0-1 1,0 1-1,0-1 1,0 0-1,1 0 1,-1 0 0,0 0-1,1 0 1,6 0-1,5 1-286,1 0 0,0-1-1,-1-1 1,1-1 0,21-2 0,8-10-3008,-3-7-3588</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55.629"/>
    </inkml:context>
    <inkml:brush xml:id="br0">
      <inkml:brushProperty name="width" value="0.035" units="cm"/>
      <inkml:brushProperty name="height" value="0.035" units="cm"/>
      <inkml:brushProperty name="color" value="#E71224"/>
    </inkml:brush>
  </inkml:definitions>
  <inkml:trace contextRef="#ctx0" brushRef="#br0">1 0 12614,'3'1'11698,"26"8"-11647,129 38 33,0 0-42,-156-46-45,0 0 1,0-1 0,-1 1-1,1 0 1,0 0 0,0 0 0,-1 0-1,1 0 1,-1 0 0,1 0 0,-1 0-1,0 1 1,1-1 0,-1 1-1,0-1 1,0 1 0,0-1 0,0 1-1,0 0 1,0-1 0,0 1 0,-1 0-1,1 0 1,0 2 0,-1-1-4,0 1 1,-1-1-1,1 1 1,-1-1 0,1 1-1,-1-1 1,0 0-1,0 0 1,0 1 0,-1-1-1,1 0 1,-4 4-1,-6 9-1,-1 0-1,0-1 1,-25 23-1,34-35 16,-59 51 50,37-34-18,-35 38 1,59-57-25,11-3-2281,42-21-4853,-15 4-53</inkml:trace>
  <inkml:trace contextRef="#ctx0" brushRef="#br0" timeOffset="259.17">716 148 16856,'0'0'6947,"0"-15"-6819,7 13-64,12-3-48,8 3 48,3-2-64,1-1-144,-5 3-881,-7-2-927,-11 4-946</inkml:trace>
  <inkml:trace contextRef="#ctx0" brushRef="#br0" timeOffset="591.63">759 109 6403,'0'0'10277,"-13"7"-9434,-39 23-270,51-29-543,-1-1-1,1 1 1,-1 0 0,1 0-1,-1-1 1,1 1-1,0 0 1,-1 0 0,1 0-1,0 1 1,0-1-1,0 0 1,0 0 0,0 1-1,0-1 1,0 1-1,0-1 1,0 1 0,1-1-1,-1 1 1,1-1-1,-1 1 1,1-1 0,-1 1-1,1 0 1,0-1-1,0 1 1,0 0-1,0-1 1,0 1 0,0 0-1,1-1 1,-1 1-1,0 0 1,1-1 0,0 3-1,2 0 3,0 0 0,-1 0 0,2 0 0,-1 0 0,0 0 0,1-1-1,-1 0 1,7 4 0,-2-1-28,0 1 0,0-1-1,0 1 1,-1 1 0,8 8-1,-14-15 27,0 1-1,0-1 0,-1 0 0,1 1 0,0-1 1,0 0-1,-1 1 0,1-1 0,-1 1 1,1-1-1,-1 1 0,0-1 0,1 1 0,-1-1 1,0 1-1,0-1 0,0 1 0,0-1 0,-1 1 1,1-1-1,0 1 0,0-1 0,-1 1 0,1-1 1,-1 1-1,0-1 0,1 1 0,-1-1 1,0 0-1,0 1 0,0-1 0,0 0 0,0 0 1,0 0-1,0 0 0,0 0 0,0 0 0,0 0 1,-1 0-1,1 0 0,0 0 0,-1-1 0,1 1 1,-3 0-1,-9 5 128,1-1 0,-1-1-1,0 0 1,0-1 0,0 0 0,0-1 0,-20 1-1,-23-2-8584,38-1-5213</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59.959"/>
    </inkml:context>
    <inkml:brush xml:id="br0">
      <inkml:brushProperty name="width" value="0.035" units="cm"/>
      <inkml:brushProperty name="height" value="0.035" units="cm"/>
      <inkml:brushProperty name="color" value="#E71224"/>
    </inkml:brush>
  </inkml:definitions>
  <inkml:trace contextRef="#ctx0" brushRef="#br0">29 132 6403,'0'0'18523,"3"-8"-18526,-1 21-58,0 1-1,-1 0 0,0 0 1,-1 0-1,-3 17 0,1 13 94,2 11-14,0-55 9,0-34 325,-2-15-322,1 17 16,3-53 0,-2 78-52,1 0 0,0-1 0,1 1 0,0 0 0,0 0-1,0 0 1,1 1 0,0-1 0,0 0 0,1 1 0,0 0 0,8-10 0,-8 13-53,0 0 0,1 0 0,-1 1 0,1-1 0,-1 1 1,1 0-1,0 1 0,0-1 0,0 1 0,0 0 0,0 0 0,0 1 0,0-1 1,10 2-1,-1-1-1020,0 0 0,0 2 0,0 0 0,15 4 0,-7 3-3496,-9 1-3178</inkml:trace>
  <inkml:trace contextRef="#ctx0" brushRef="#br0" timeOffset="165.96">156 113 12246,'0'0'7603,"4"0"-7603,15 0-688,11 0-785,5 0-2705,-5 0-3217</inkml:trace>
  <inkml:trace contextRef="#ctx0" brushRef="#br0" timeOffset="1320.18">441 124 7619,'0'0'9087,"-1"-4"-8364,-1 2-673,0 0 0,1 0-1,-1 0 1,0 1 0,0-1 0,0 0-1,0 1 1,0 0 0,0-1 0,0 1-1,-1 0 1,1 0 0,0 0-1,-1 0 1,1 0 0,-1 1 0,1-1-1,-1 1 1,1 0 0,-1-1-1,1 1 1,-1 0 0,0 1 0,1-1-1,-1 0 1,1 1 0,-1-1 0,1 1-1,0 0 1,-1 0 0,1 0-1,-3 2 1,0-2-47,1 1 0,0 0 0,0 1-1,0-1 1,0 1 0,1 0 0,-1-1 0,1 2-1,-1-1 1,1 0 0,0 1 0,0-1 0,1 1-1,-1 0 1,1 0 0,0 0 0,0 0 0,-3 8-1,4-9 5,0 0 0,1-1 0,-1 1-1,1 0 1,-1 0 0,1 0 0,0-1-1,0 1 1,0 0 0,1 0 0,-1 0-1,1-1 1,-1 1 0,1 0 0,0 0-1,2 3 1,-2-4 0,1-1-1,0 0 1,0 1-1,0-1 1,-1 0-1,1 0 1,1 0-1,-1 0 1,0 0 0,0 0-1,0-1 1,0 1-1,1-1 1,-1 1-1,0-1 1,0 0-1,1 0 1,-1 0-1,4 0 1,-4-1 24,0 1-1,0-1 1,1 0 0,-1 1 0,0-1 0,0 0-1,0 0 1,0 0 0,0-1 0,0 1 0,-1 0-1,1-1 1,0 1 0,-1-1 0,1 0-1,-1 1 1,1-1 0,-1 0 0,0 0 0,0 0-1,0 0 1,0 0 0,1-3 0,7-8 335,-9 13-362,0 0-1,0 0 1,0-1-1,1 1 1,-1 0-1,0 0 1,0 0-1,0 0 1,1 0-1,-1 0 0,0 0 1,0 0-1,1 0 1,-1 0-1,0 0 1,0 0-1,0 0 1,1 0-1,-1 0 1,0 0-1,0 0 0,1 0 1,-1 0-1,0 0 1,0 0-1,0 0 1,1 0-1,-1 1 1,0-1-1,0 0 1,0 0-1,0 0 0,1 0 1,-1 0-1,0 1 1,0-1-1,0 0 1,0 0-1,0 0 1,1 1-1,-1-1 1,0 0-1,0 0 1,0 0-1,0 1 0,1 1 14,0-1-1,0 1 1,0-1-1,0 0 1,0 1-1,0-1 1,0 0-1,0 1 1,1-1-1,-1 0 1,0 0-1,1 0 1,-1 0-1,1 0 1,-1-1-1,1 1 1,0 0-1,-1-1 1,1 1-1,0-1 1,-1 1-1,1-1 1,0 0-1,3 0 1,-3 0 11,1-1 0,-1 0 0,1 0 0,-1 0 0,1 0 0,-1-1 0,1 1 0,-1-1 0,0 1 0,0-1 0,0 0 0,0 0 0,0 0 0,2-2 0,4-6-2,-1 0 1,0-1 0,-1 0-1,0 0 1,8-20 0,-10 18-270,-1 0 0,-1 0 1,1 0-1,-2 0 0,0-26 0,-1 38 209,-6 9-13,-1 1 0,1 0-1,1 0 1,-1 1 0,2 0 0,-1 0 0,1 0 0,1 0 0,0 1 0,0-1 0,1 1 0,1-1 0,-1 1 0,2 0 0,0 18 0,0-28 55,0 0 0,0 1 0,1-1 0,-1 0 0,0 0 0,1 1 0,-1-1 0,0 0 0,1 0 0,-1 1 0,1-1 0,0 0 0,-1 0 0,1 0 0,0 0 0,0 0 0,0 0 0,0 0 0,0 0 0,0 0 0,0 0 0,0-1-1,2 2 1,0 0 26,1-1 0,-1 0-1,1 1 1,0-1-1,0 0 1,-1-1-1,1 1 1,5 0-1,0-1 18,-1 0-1,1-1 0,-1 1 1,0-2-1,1 1 1,-1-1-1,11-4 1,-15 4-35,0 0 1,0 0-1,0 0 1,-1 0 0,1-1-1,-1 1 1,1-1-1,-1 0 1,0 0 0,0-1-1,-1 1 1,1 0-1,-1-1 1,4-7 0,-3 4 1,-1 1 1,0-1-1,0 0 1,0 0-1,-1-1 1,0 1 0,-1 0-1,0-8 1,0 14-51,1 37-1230,0-28 1208,1 0-1,0-1 1,0 1 0,7 14-1,-6-17 57,0 0 0,-1 0 0,0 1-1,0-1 1,-1 1 0,0-1-1,0 1 1,0 0 0,0-1 0,-1 1-1,0 8 1,-1-13 16,0 0 0,0 0-1,1 1 1,-1-1 0,0 0 0,0 0 0,0 0-1,0 0 1,0 0 0,-1 0 0,1 0 0,0-1-1,0 1 1,-1 0 0,1-1 0,0 1 0,-1-1-1,1 1 1,0-1 0,-1 1 0,1-1 0,-3 0-1,-35 4 596,41-31-1336,1 22 416,1 0 0,-1 1 0,1 0 0,-1-1 0,1 1 0,1 0 0,-1 1 0,0-1 0,9-4 0,53-30-4703,-38 23 2704,19-17-2383,-31 11 4195,-9-5 5885,-7 25-5208,0 1-1,0-1 1,-1 1 0,1-1 0,0 1 0,0-1-1,0 1 1,-1-1 0,1 1 0,0-1 0,0 1-1,-1-1 1,1 1 0,0 0 0,-1-1 0,1 1-1,-1-1 1,1 1 0,0 0 0,-1-1 0,1 1-1,-1 0 1,1 0 0,-1-1 0,1 1 0,-2 0-1,-19-4 1153,-20 6-871,37 0-444,0 0 1,0 0 0,1 0 0,-1 0-1,1 1 1,-1-1 0,1 1-1,0 0 1,0 0 0,0 0 0,0 0-1,0 1 1,1-1 0,-1 1 0,1 0-1,0-1 1,0 1 0,1 0-1,-1 0 1,-1 9 0,1-10-17,1 1 1,0 0-1,1 0 0,-1 0 1,0-1-1,1 1 1,0 0-1,0 0 0,0 0 1,1 0-1,-1 0 1,1 0-1,0 0 0,0 0 1,0-1-1,1 1 1,-1 0-1,1-1 0,0 1 1,0-1-1,0 0 1,4 5-1,1-2-342,0-2 0,0 1 0,0-1 0,1 0 0,0-1 0,-1 0 0,1 0 0,0 0 1,1-1-1,-1 0 0,13 0 0,25 3-6417</inkml:trace>
  <inkml:trace contextRef="#ctx0" brushRef="#br0" timeOffset="2077.71">76 528 12358,'0'0'9361,"-1"8"-9521,-12 193 1267,11-228-1006,1 1-1,4-49 0,-2 66-52,1 0 1,-1 0-1,1 1 1,1-1-1,-1 1 1,2 0-1,-1-1 1,1 1-1,0 1 1,1-1-1,-1 1 1,10-11-1,-10 15-65,-1 1 0,1 0-1,0 0 1,0 0-1,0 0 1,0 1-1,0 0 1,1 0-1,-1 0 1,0 0-1,1 0 1,-1 1 0,5 0-1,1-1-745,1 1 0,-1 1-1,1 0 1,13 2 0,-6 7-2975,-9 3-2617</inkml:trace>
  <inkml:trace contextRef="#ctx0" brushRef="#br0" timeOffset="2261.52">61 632 11301,'0'0'9364,"110"-13"-11460,-68 11-610,0 2-4273</inkml:trace>
  <inkml:trace contextRef="#ctx0" brushRef="#br0" timeOffset="3241.83">434 604 15767,'0'0'5176,"-15"5"-5064,-48 18-179,60-21 58,1-1 1,-1 1-1,1-1 0,0 1 0,-1 0 0,1 0 0,0 0 0,0 0 1,0 0-1,1 1 0,-1-1 0,1 1 0,-1-1 0,1 1 1,0-1-1,-1 1 0,1 0 0,1-1 0,-1 1 0,0 0 0,1 0 1,-1 0-1,1 0 0,0 0 0,0-1 0,1 7 0,-1-8-19,1 0 12,-1-1-1,1 1 0,0-1 0,0 1 0,0-1 0,0 1 0,0-1 1,0 0-1,0 0 0,0 1 0,0-1 0,0 0 0,0 0 0,0 0 0,0 0 1,0 0-1,0 0 0,0 0 0,0-1 0,0 1 0,0 0 0,0 0 1,1-1-1,26-7-344,-25 6 394,0 0 0,0 0 0,0 0 0,-1-1 0,1 1 1,-1-1-1,1 0 0,-1 1 0,0-1 0,0 0 0,0-1 0,-1 1 1,1 0-1,-1 0 0,0-1 0,1 1 0,-2 0 0,2-5 0,-2 7 936,15 8-2011,-14-6 1045,1 0 1,-1 0-1,1 0 0,-1 0 1,1 0-1,0 0 1,-1-1-1,1 1 0,0 0 1,0-1-1,-1 0 1,4 1-1,-1-1 10,0 0 1,0 0-1,0-1 0,0 1 0,0-1 0,0 0 1,0 0-1,0-1 0,0 1 0,0-1 1,0 0-1,-1 0 0,1 0 0,-1 0 0,1 0 1,4-6-1,-4 4 7,0-1 0,0 0 0,-1-1 0,0 1 0,0 0 0,0-1 0,-1 0 0,1 0 0,-1 1 1,2-14-1,0-50-71,-4 57 120,-1 12-55,0 0-1,-1 0 1,1 0-1,-1 0 1,1 0-1,0 1 1,-1-1-1,1 0 1,-1 1-1,1-1 1,0 0-1,0 1 1,-1 0-1,1-1 1,0 1-1,-2 1 1,-1 2-39,-1 1 0,1 0 0,0 0-1,0 0 1,0 1 0,1 0 0,0-1 0,0 1 0,0 0 0,1 0 0,0 0 0,-2 9 0,1-2 6,1 0 1,1 0-1,0 1 0,0-1 1,3 18-1,-2-29 20,0 0-1,1 0 0,-1 0 1,1-1-1,0 1 0,-1 0 1,1 0-1,0 0 0,0 0 1,0-1-1,0 1 0,0-1 1,1 1-1,-1 0 0,1-1 1,-1 0-1,0 1 0,1-1 1,0 0-1,3 2 0,0-1 15,0 1-1,0-1 0,0-1 0,0 1 0,0-1 1,0 0-1,1 0 0,5 0 0,-4 0 15,1-1 1,-1 0-1,0 0 0,1-1 0,-1 0 0,0 0 1,1-1-1,-1 0 0,0 0 0,0-1 1,13-6-1,-14 4-41,-1 0 0,1-1 1,-1 1-1,0-1 0,-1 0 0,0-1 1,0 1-1,0-1 0,0 0 0,-1 0 1,0 0-1,-1 0 0,1 0 0,0-10 1,0 16-640,1 8 345,2 10 164,-6-16 139,12 29-57,5 18 67,-16-45-14,-1-1 1,1 1 0,0 0-1,-1-1 1,0 1 0,0 0-1,0-1 1,0 1 0,0 0 0,0-1-1,-1 1 1,1 0 0,-3 4-1,2-6 58,-1 0 0,0 1 0,0-1 0,-1 0 0,1 0 0,0-1 0,0 1 0,0 0 0,-1-1 0,1 1 0,0-1 0,0 0 0,-1 0 0,1 0 0,0 0 0,-4 0 0,3 0 243,5-16-27,4 9-664,1-1 0,0 2 0,0-1 0,1 1 0,0 0 0,0 1 0,0-1 1,1 2-1,17-8 0,-8 3-607,2-1 347,-9 6-51,-1-1-1,-1-1 1,16-10-1,-23 14 811,1 0 0,-1 0 0,0 0 0,0 0-1,0 0 1,-1 0 0,1-1 0,-1 1 0,1 0 0,-1-1-1,0 0 1,0 1 0,0-1 0,0 0 0,0 1 0,0-1-1,-1 0 1,1 0 0,-1-3 0,0 4-13,-1 1 1,1 0-1,-1-1 1,0 1-1,1 0 0,-1-1 1,0 1-1,0 0 1,0 0-1,0 0 1,0 0-1,0-1 0,0 1 1,0 1-1,0-1 1,0 0-1,-1 0 1,1 0-1,0 1 0,0-1 1,-1 0-1,1 1 1,-1-1-1,1 1 1,-1 0-1,1 0 0,0-1 1,-1 1-1,1 0 1,-1 0-1,1 0 1,-1 0-1,1 1 0,-1-1 1,-1 1-1,0-1-32,-1 0 0,1 0 0,0 0 0,0 1 0,0 0 0,0-1 0,0 1 0,0 0 0,0 1 0,0-1 0,0 0 0,1 1 0,-1 0 0,1-1 0,-1 1 0,1 0-1,-4 3 1,3 0-65,0 0 0,1 0 0,-1 0 0,1 0-1,0 1 1,1-1 0,-1 0 0,1 1-1,0-1 1,0 1 0,1 0 0,-1-1 0,1 1-1,1 0 1,-1-1 0,1 1 0,0-1-1,0 1 1,1-1 0,-1 1 0,1-1 0,0 0-1,1 0 1,-1 0 0,1 0 0,0 0-1,0-1 1,1 1 0,-1-1 0,1 0 0,0 0-1,0 0 1,1 0 0,-1-1 0,1 0-1,9 6 1,24 2-1867,6-6-2167</inkml:trace>
  <inkml:trace contextRef="#ctx0" brushRef="#br0" timeOffset="3886.24">0 1063 17368,'0'0'5928,"0"-1"-5926,0 1 0,1 0 0,-1 0-1,0 0 1,0 0 0,0 0 0,0 0 0,1 0 0,-1 0 0,0-1-1,0 1 1,0 0 0,0 0 0,1 0 0,-1 0 0,0 0 0,0 0-1,0 0 1,1 0 0,-1 0 0,0 0 0,0 0 0,0 0-1,0 1 1,1-1 0,-1 0 0,0 0 0,0 0 0,0 0 0,0 0-1,1 0 1,-1 0 0,0 0 0,0 1 0,0-1 0,0 0 0,0 0-1,1 0 1,-1 0 0,0 0 0,0 1 0,0-1 0,0 0 0,0 0-1,0 0 1,0 0 0,0 1 0,0-1 0,0 0 0,0 0 0,0 0-1,0 0 1,0 1 0,0-1 0,0 0 0,0 0 0,0 0 0,0 1-1,9 35 245,-1 0-1,2 40 1,-11-138 38,-1 26-177,6-57 0,-3 81-86,1 0 1,1 0-1,0 1 1,1-1-1,0 0 0,0 1 1,1 0-1,12-18 1,-15 26-26,1 1 0,0-1 0,-1 0 0,2 1 0,-1-1 1,0 1-1,0 0 0,1 0 0,-1 0 0,1 1 0,-1-1 0,1 1 1,0 0-1,0 0 0,-1 0 0,1 0 0,0 1 0,0 0 0,0 0 1,0 0-1,5 0 0,-4 1-261,0-1-1,0 1 1,0 0 0,0 0 0,0 1 0,0 0-1,5 2 1,-7-3-213,-1 1-1,1-1 1,-1 1-1,0-1 0,0 1 1,1 0-1,-1 0 1,0 0-1,-1 0 1,1 0-1,0 0 0,2 5 1,2 13-6851</inkml:trace>
  <inkml:trace contextRef="#ctx0" brushRef="#br0" timeOffset="4042.32">48 1078 8852,'0'0'10773,"46"8"-12230,-4-5 417,7-3-2002,4 0-3841</inkml:trace>
  <inkml:trace contextRef="#ctx0" brushRef="#br0" timeOffset="5002.26">396 1080 11557,'0'0'5261,"-14"1"-4420,-44 8-265,54-8-507,1 0 1,0 0-1,0 1 1,0-1-1,0 1 1,0 0-1,0 0 0,0 0 1,0 0-1,1 1 1,0-1-1,-1 1 1,1 0-1,-3 3 0,4-4-53,0-1 0,0 1-1,0-1 1,0 1-1,0 0 1,0 0 0,0-1-1,1 1 1,-1 0-1,1 0 1,-1 0 0,1 0-1,0 0 1,0 0-1,0 0 1,0-1 0,0 1-1,0 0 1,0 0-1,0 0 1,2 3 0,-1-4 2,0 0 0,0-1 0,0 1 0,0-1 0,0 1 0,0-1 1,0 1-1,0-1 0,0 0 0,0 1 0,0-1 0,0 0 0,1 0 1,-1 0-1,0 0 0,0 0 0,0 0 0,0 0 0,0-1 0,0 1 0,1 0 1,-1-1-1,0 1 0,1-1 0,26-10 44,-25 9-84,0-1 0,0 1 0,0 0 0,0-1 0,-1 0 0,1 0 0,0 0 0,-1 0 0,0 0 0,0 0 0,0 0 0,2-5 0,-4 8 212,0 30-895,0-28 712,0-1 1,0 1-1,0-1 0,0 1 1,0 0-1,1-1 0,-1 1 1,1-1-1,-1 1 0,1 0 1,0-1-1,-1 0 0,1 1 1,0-1-1,0 1 0,0-1 0,0 0 1,0 0-1,1 0 0,-1 1 1,0-1-1,0 0 0,1 0 1,-1-1-1,1 1 0,-1 0 1,1 0-1,-1-1 0,1 1 1,-1-1-1,1 1 0,0-1 0,-1 0 1,1 0-1,-1 1 0,1-1 1,0 0-1,-1-1 0,1 1 1,0 0-1,2-1 0,2 0 34,0 0 0,0 0 0,-1 0 0,1-1 0,0 0 0,-1 0 0,1-1 0,-1 0 0,0 0 0,9-6 0,-8 3-21,0-1 0,0 1 1,0-1-1,-1 0 0,-1-1 0,1 1 1,-1-1-1,0 0 0,-1 0 0,0 0 1,4-16-1,-3 2 1,0 1-1,-1-1 1,-1-35-1,-17 65 66,8 2-112,1 1 0,0 0 0,1 1 1,1 0-1,-1-1 0,2 1 0,0 1 0,0-1 1,1 0-1,1 1 0,0 24 0,1-34 25,0 0 0,1-1 0,-1 1 0,1-1 0,-1 1 0,1 0 0,0-1 0,0 1 0,0-1 0,1 0 0,-1 1 0,0-1 0,1 0 0,0 0 0,-1 0 0,1 0 0,0 0 0,0 0 1,0 0-1,0-1 0,0 1 0,1-1 0,-1 0 0,0 1 0,1-1 0,-1 0 0,1 0 0,-1-1 0,1 1 0,0 0 0,-1-1 0,1 0 0,0 1 0,-1-1 0,1 0 0,3-1 0,0 2-33,0-1 0,0-1 0,0 1-1,0-1 1,0 0 0,0 0 0,-1-1 0,1 0 0,0 0 0,-1 0 0,1-1 0,-1 0 0,0 0 0,0 0 0,8-6 0,-9 3-15,0 1 1,0-1-1,-1 0 1,1 1 0,-1-2-1,-1 1 1,1 0-1,2-9 1,5-13-247,-3 23-372,0 14 285,1 16 203,-8-24 182,3 12-55,0 1 0,-1 0 1,-1 1-1,0 20 0,-1-31 54,-1 0 1,1 0-1,-1 0 0,0 0 0,0 0 1,0 0-1,-1 0 0,1 0 0,-3 4 1,3-7 16,0 1 1,0-1 0,0 0 0,0 1-1,-1-1 1,1 0 0,0 0 0,0 0 0,-1 0-1,1 0 1,-1 0 0,1 0 0,-1-1 0,1 1-1,-1-1 1,0 1 0,1-1 0,-1 1 0,0-1-1,1 0 1,-1 0 0,-2 0 0,4-2-44,0 0 0,0 0 0,1 0 1,-1-1-1,1 1 0,0 0 0,-1 0 0,1 0 0,0 0 1,0 0-1,0 0 0,1 0 0,-1 0 0,2-1 0,9-7-860,1 1 0,-1 0 1,2 1-1,-1 1 0,26-11 0,-27 14 112,0-2 1,0 0 0,0 0-1,0-1 1,-1 0 0,0-1-1,17-17 1,-27 25 938,0-1 1,0 0 0,0 0-1,0 0 1,-1 1-1,1-1 1,0 0 0,0 0-1,-1 0 1,1 0-1,-1 0 1,1 0 0,-1 0-1,1-1 1,-1 1-1,0 0 1,1 0 0,-1 0-1,0 0 1,0-1 0,0 1-1,0 0 1,0 0-1,0 0 1,0 0 0,0-1-1,-1 1 1,1 0-1,0 0 1,-1 0 0,1 0-1,-1 0 1,1 0-1,-1 0 1,1 0 0,-1 0-1,0 0 1,0 0-1,1 0 1,-1 0 0,0 0-1,0 1 1,0-1-1,0 0 1,0 1 0,0-1-1,0 1 1,0-1 0,0 1-1,0-1 1,0 1-1,0 0 1,-1-1 0,1 1-1,0 0 1,0 0-1,0 0 1,-2 0 0,-1-1-61,1 0 0,-1 1 1,1-1-1,-1 1 1,1 0-1,-1 0 1,0 0-1,1 1 1,-1-1-1,1 1 0,0 0 1,-1 0-1,1 0 1,0 0-1,-1 1 1,1-1-1,0 1 0,0 0 1,-4 2-1,5-1-102,-1 1-1,0-1 1,1 0-1,0 1 1,-1-1-1,2 1 1,-1 0-1,0 0 1,1 0-1,-1 0 1,1 0-1,0 0 1,1 0-1,-1 0 1,1 0-1,-1 0 0,1 1 1,0-1-1,1 0 1,-1 0-1,1 0 1,0 0-1,0 0 1,0 0-1,1 0 1,-1 0-1,1 0 1,0 0-1,0-1 1,0 1-1,0-1 1,1 1-1,0-1 1,-1 0-1,1 0 1,0 0-1,1-1 1,-1 1-1,0-1 1,1 1-1,-1-1 1,1 0-1,0 0 1,0-1-1,0 1 0,0-1 1,0 0-1,0 0 1,4 0-1,11 3-627,1-1 0,31 1-1,-5-3-3516</inkml:trace>
  <inkml:trace contextRef="#ctx0" brushRef="#br0" timeOffset="5656.41">56 1519 4882,'0'0'19294,"1"-4"-19069,4-5-193,-1 10-103,1 23-112,-2-10 199,4 25 26,-1 0 0,1 60-1,-8-130 105,1-2-80,0-1 1,6-38-1,-4 67-78,-1 1 0,1-1 0,0 0 1,0 1-1,0-1 0,1 1 1,0 0-1,0 0 0,0 0 0,0 0 1,0 0-1,1 1 0,0 0 1,-1-1-1,1 1 0,1 1 0,-1-1 1,0 0-1,1 1 0,-1 0 1,1 0-1,0 1 0,-1-1 0,1 1 1,0 0-1,0 0 0,7 0 1,-5 0-352,1 1-1,-1-1 1,1 2 0,-1-1 0,1 1 0,0 0 0,-1 1 0,8 2 0,-10-3-440,0 1 0,0 0 1,-1 0-1,1 1 0,-1-1 0,1 1 0,-1 0 0,0 0 0,0 1 0,0-1 0,6 8 1,-1 5-9929</inkml:trace>
  <inkml:trace contextRef="#ctx0" brushRef="#br0" timeOffset="5814.55">187 1623 13926,'0'0'4114,"76"0"-4978,-42 0-1601,8 0-4322</inkml:trace>
  <inkml:trace contextRef="#ctx0" brushRef="#br0" timeOffset="6888.38">466 1625 12854,'0'0'6277,"-14"3"-5799,-45 11-387,58-14-91,0 1 0,0-1 0,0 0 0,0 0 1,0 0-1,0 0 0,1 1 0,-1-1 0,0 0 0,0 1 0,0-1 1,0 1-1,1-1 0,-1 1 0,0-1 0,0 1 0,1 0 1,-1-1-1,0 1 0,1 0 0,-1 0 0,1-1 0,-1 1 1,1 0-1,-1 0 0,1 0 0,0 0 0,-1-1 0,1 1 1,0 0-1,0 0 0,0 0 0,-1 0 0,1 0 0,0 0 1,0 0-1,0 0 0,1 0 0,-1 0 0,0 0 0,0 0 1,0-1-1,1 1 0,-1 0 0,0 0 0,1 0 0,0 1 1,0-1 6,0 1 0,1 0 0,-1-1 0,1 1 0,-1-1 1,1 1-1,-1-1 0,1 0 0,0 0 0,0 1 1,0-1-1,0-1 0,0 1 0,0 0 0,4 1 0,-3-2 27,0 0 0,0-1 0,0 1 0,0 0 0,0-1 0,0 0 0,0 0 0,0 0 0,0 0 0,-1 0 0,1 0 0,0-1 0,-1 0-1,1 1 1,-1-1 0,1 0 0,-1 0 0,0 0 0,0 0 0,0-1 0,0 1 0,0-1 0,0 1 0,-1-1 0,1 0 0,-1 1 0,0-1 0,0 0-1,0 0 1,0 0 0,1-6 0,-2 14-47,0 1 0,0-1 0,1 0 0,0 0 0,0 0 0,0 0 0,1 0 0,-1 0 0,1 0 0,0 0 0,4 5 0,-5-8 27,1-1-1,-1 1 1,0-1-1,1 1 1,-1-1-1,1 0 1,-1 0 0,1 0-1,0 0 1,0 0-1,-1 0 1,1 0-1,0-1 1,0 1-1,0 0 1,0-1-1,0 0 1,0 1-1,-1-1 1,1 0-1,0 0 1,0 0-1,0 0 1,0-1-1,0 1 1,0 0 0,0-1-1,0 1 1,0-1-1,0 0 1,-1 0-1,1 0 1,0 0-1,2-1 1,6-4-33,0 0 0,0 0 1,-1-1-1,0 0 1,0-1-1,-1 0 0,0 0 1,0-1-1,-1 0 1,0 0-1,0-1 0,-1 0 1,-1 0-1,9-19 0,-7 8-89,0-1-1,-2 0 0,-1 0 0,0 0 1,-1-1-1,-1-37 0,-3 60 134,0 0 0,0-1 0,0 1 0,0 0 0,0 0 0,0 0 0,0 0 0,1 1 0,-1-1 0,0 0 0,0 0 0,0 0 0,0 1 0,1-1 0,-1 1 0,0-1 0,0 0 0,0 1 0,1-1 0,-1 1 0,-1 0 0,-3 6-48,1-1 0,-1 1 0,1-1 0,0 2 1,0-1-1,1 0 0,0 1 0,0-1 0,1 1 0,0 0 1,-2 14-1,0 10 24,2 52 0,2-69-20,0-11 31,0 0-1,0 0 1,1 0 0,-1 0-1,1 0 1,0-1-1,0 1 1,1 0 0,-1-1-1,1 1 1,-1 0 0,1-1-1,0 0 1,1 1-1,-1-1 1,0 0 0,1 0-1,0 0 1,0-1 0,0 1-1,0-1 1,0 1-1,0-1 1,0 0 0,1 0-1,-1-1 1,1 1 0,0-1-1,-1 0 1,1 1-1,0-2 1,0 1 0,0 0-1,0-1 1,0 0 0,-1 0-1,8 0 1,-6 0 9,1 0 0,-1-1 0,0 0-1,0 0 1,1 0 0,-1 0 0,0-1 0,0 0 0,0 0 0,-1 0 0,1 0 0,0-1 0,-1 0-1,1 0 1,-1 0 0,0-1 0,0 1 0,-1-1 0,1 0 0,-1 0 0,1 0 0,-1-1 0,-1 1 0,1-1-1,0 0 1,-1 1 0,3-11 0,-1-7 39,-2 0-1,0-44 1,-2 71-850,-1-2 694,1 1 0,0-1 0,-1 1 0,1-1 0,1 0 1,-1 1-1,0-1 0,1 1 0,0-1 0,0 0 0,0 1 0,0-1 1,0 0-1,1 0 0,-1 0 0,5 5 0,13 9-149,18 18 116,-36-34 130,1 0 1,-1 0-1,0 0 0,0 1 0,0-1 0,0 0 0,-1 0 0,1 1 0,0-1 1,0 1-1,-1-1 0,1 1 0,-1-1 0,1 1 0,-1-1 0,0 1 0,0-1 1,0 1-1,0-1 0,0 1 0,0 0 0,0-1 0,0 2 0,-3 0 55,-1-1 0,1 1 0,-1-1 0,1 0 0,-1-1-1,0 1 1,1-1 0,-1 1 0,0-1 0,0 0 0,0 0 0,0-1-1,0 1 1,0-1 0,-5 0 0,-9 2 187,-9 2-408,60-12-1402,15-5 583,-33 8 487,76-30-1442,-83 31 1813,0 0-1,0-1 1,0 0 0,-1 0 0,0-1-1,0 0 1,0 0 0,7-9 0,-12 14 153,-1-1 0,0 1 0,1-1 1,-1 0-1,0 1 0,0-1 0,0 0 1,0 0-1,-1 0 0,1 0 1,0 0-1,-1 0 0,1 0 0,-1 0 1,0 0-1,1 0 0,-1 0 0,0 0 1,0 0-1,-1-3 0,0 4 52,1-1-1,-1 1 1,0-1-1,0 1 1,0-1 0,0 1-1,0 0 1,0 0-1,-1-1 1,1 1 0,0 0-1,-1 0 1,1 0-1,0 0 1,-1 1-1,1-1 1,-1 0 0,0 1-1,-2-2 1,-1 1-4,0 0 1,0 0-1,0 0 1,0 1 0,0-1-1,0 1 1,0 0-1,0 1 1,0-1 0,0 1-1,0 0 1,0 1-1,0-1 1,0 1 0,-8 3-1,8-1-63,0-1 0,1 1 0,-1 0 0,1 1-1,0-1 1,-1 1 0,2 0 0,-1 0 0,1 0 0,0 0 0,0 0-1,0 1 1,1 0 0,-1-1 0,-1 12 0,3-14-112,0 0 0,1 1 0,-1-1 0,1 0 1,0 0-1,0 1 0,0-1 0,1 0 0,-1 1 0,1-1 1,0 0-1,0 0 0,0 1 0,0-1 0,0 0 0,1 0 1,-1 0-1,1-1 0,0 1 0,0 0 0,0-1 0,0 1 1,0-1-1,1 1 0,-1-1 0,1 0 0,0 0 0,-1 0 0,1-1 1,5 4-1,32 8-4393,2-3-2025</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7:57.665"/>
    </inkml:context>
    <inkml:brush xml:id="br0">
      <inkml:brushProperty name="width" value="0.035" units="cm"/>
      <inkml:brushProperty name="height" value="0.035" units="cm"/>
      <inkml:brushProperty name="color" value="#E71224"/>
    </inkml:brush>
  </inkml:definitions>
  <inkml:trace contextRef="#ctx0" brushRef="#br0">0 48 720,'0'-2'22799,"0"5"-24108,0 25 1358,1-1-1,1 0 1,1 0-1,11 42 1,-7-61-873</inkml:trace>
  <inkml:trace contextRef="#ctx0" brushRef="#br0" timeOffset="278.35">74 45 11909,'0'0'8642,"1"-23"-7066,13 18-1598,1 0-1,0 2 0,0 0 0,0 0 0,19 0 1,12 5-8275,-41 0 3151</inkml:trace>
  <inkml:trace contextRef="#ctx0" brushRef="#br0" timeOffset="483.11">61 98 10181,'0'0'8740,"4"0"-8740,11 0-80,12 0 0,3 0-161,5 0-1519,3 0-2306,-8 0-2081</inkml:trace>
  <inkml:trace contextRef="#ctx0" brushRef="#br0" timeOffset="1591.13">417 111 6131,'0'0'11776,"-9"-3"-11269,5 1-481,-1 0-1,1 0 1,-1 1 0,0 0 0,1 0 0,-1 0-1,0 1 1,0-1 0,0 1 0,0 0-1,1 0 1,-1 1 0,0 0 0,0 0 0,0 0-1,1 0 1,-1 1 0,1-1 0,-1 1 0,-6 4-1,7-4-6,0 0 0,0 1 0,0-1 0,0 1-1,0 0 1,1 0 0,-1 0 0,1 1 0,0-1-1,0 1 1,0 0 0,1 0 0,-1-1 0,1 2-1,0-1 1,0 0 0,0 0 0,1 1 0,-1-1-1,0 9 1,3-12-21,0 0 1,1 0-1,-1 0 0,1-1 0,0 1 1,-1-1-1,1 1 0,-1-1 0,1 0 1,0 0-1,-1 1 0,1-1 0,-1 0 1,1-1-1,0 1 0,-1 0 0,3-1 1,33-4 64,-36 4-57,1 0-1,-1 1 1,0-1 0,1 0-1,-1 0 1,0 0 0,0 0-1,1 0 1,-1 0 0,0 0-1,0 0 1,0 0-1,0-1 1,-1 1 0,1 0-1,0-1 1,0 1 0,-1 0-1,1-1 1,-1 1-1,1-1 1,-1 1 0,1-4-1,-1 5-6,9 22-82,-8-20 93,1 0-1,-1 1 1,1-1-1,-1 0 1,1 0 0,0-1-1,0 1 1,0 0-1,0-1 1,0 1 0,0-1-1,0 1 1,1-1 0,-1 0-1,0 0 1,1 0-1,-1 0 1,1-1 0,-1 1-1,1 0 1,-1-1-1,1 0 1,0 0 0,-1 0-1,1 0 1,-1 0-1,1 0 1,-1-1 0,1 1-1,0-1 1,-1 0 0,0 1-1,1-1 1,-1 0-1,0-1 1,1 1 0,-1 0-1,0-1 1,0 1-1,0-1 1,0 0 0,0 0-1,0 1 1,-1-1 0,1 0-1,-1-1 1,1 1-1,-1 0 1,0 0 0,1-1-1,-1 1 1,1-5-1,3-25-153,-1 0-1,-2-57 0,-20 120-565,13-21 694,1 1-1,0 0 1,1 0-1,0 1 1,1-1 0,1 1-1,-2 18 1,3-27 29,0-1 0,0 1-1,0-1 1,1 1 0,-1-1 0,1 1 0,-1 0-1,1-1 1,0 1 0,0-1 0,0 0 0,0 1-1,0-1 1,0 0 0,1 0 0,-1 0 0,1 0-1,0 0 1,-1 0 0,1 0 0,0 0 0,0-1-1,0 1 1,0-1 0,1 1 0,-1-1 0,0 0-1,1 0 1,-1 0 0,1 0 0,-1 0-1,1-1 1,-1 1 0,1-1 0,-1 1 0,1-1-1,-1 0 1,4 0 0,-2 0 14,0 0-1,0-1 1,0 1-1,0 0 1,-1-1-1,1 0 1,0 0 0,-1 0-1,1-1 1,-1 1-1,1-1 1,-1 0-1,1 0 1,-1 0 0,0 0-1,0 0 1,0-1-1,0 0 1,3-3-1,-3 1 1,0 1-1,-1-1 1,1 0-1,-1 0 1,0 0-1,0 0 1,0 0-1,-1-1 1,0 1-1,0 0 0,0-1 1,-1 1-1,0-7 1,0-13-237,0 22-331,0 15 219,1-1 305,-1 0-1,2-1 1,-1 1 0,2 0-1,-1-1 1,2 1-1,-1-1 1,1 0-1,7 12 1,-1 1 18,-9-22 4,0 0 1,-1 0-1,1-1 1,-1 1-1,1 0 1,-1 0-1,0 0 1,1 0-1,-1 0 1,0 0-1,0 0 1,1 0-1,-1 0 1,0 0-1,0 0 1,0 0-1,0-1 1,0 1-1,0 0 1,-1 0-1,1 0 1,0 0-1,0 0 1,-1 0-1,1 0 1,-1 0-1,1 0 1,-1 1-1,-25 1 394,22-3-338,4-28-763,3 21 159,1-1-1,0 2 0,0-1 0,1 0 1,0 1-1,0 0 0,0 0 1,1 1-1,0-1 0,13-8 0,11-13-2746,-23 20 2962,0-1-1,-1 0 0,0 0 1,8-15-1,-13 22 430,-1 0 1,1 0-1,0 0 0,-1 0 0,1 0 0,-1 0 1,1 0-1,-1 0 0,0 0 0,1 0 0,-1 0 0,0 0 1,0 0-1,0-1 0,0 1 0,0 0 0,0 0 0,0 0 1,0 0-1,0 0 0,0 0 0,-1 0 0,1-1 1,0 1-1,-1 0 0,1 0 0,-1 0 0,1 0 0,-1 0 1,1 1-1,-1-1 0,0 0 0,0 0 0,1 0 1,-1 0-1,0 1 0,0-1 0,0 0 0,0 1 0,0-1 1,0 1-1,0-1 0,0 1 0,0-1 0,0 1 1,0 0-1,0-1 0,0 1 0,0 0 0,0 0 0,0 0 1,-1 0-1,1 0 0,-2 0 0,-1 0-27,-1 0-1,1 1 1,-1-1 0,1 1-1,0-1 1,-1 1-1,1 1 1,0-1 0,0 1-1,0-1 1,0 1-1,0 0 1,0 1 0,1-1-1,-1 1 1,1-1-1,-1 1 1,1 0 0,0 1-1,0-1 1,0 0-1,1 1 1,-4 4 0,3-2-68,0 0 0,0 0 1,1 0-1,-1 0 0,1 0 1,0 0-1,1 1 0,0-1 0,0 0 1,0 1-1,1-1 0,0 1 1,0-1-1,1 1 0,1 10 1,0-14 9,-1 1 0,1-1 0,-1 0 0,1 0 0,0 0 1,0-1-1,1 1 0,-1 0 0,0-1 0,1 0 0,0 1 1,-1-1-1,1 0 0,0 0 0,0 0 0,0-1 0,0 1 1,0-1-1,1 0 0,5 2 0,4 1-1056,-1-1 0,1-1 0,0 0 0,17 1 0,1-3-5771</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8:08.355"/>
    </inkml:context>
    <inkml:brush xml:id="br0">
      <inkml:brushProperty name="width" value="0.035" units="cm"/>
      <inkml:brushProperty name="height" value="0.035" units="cm"/>
      <inkml:brushProperty name="color" value="#E71224"/>
    </inkml:brush>
  </inkml:definitions>
  <inkml:trace contextRef="#ctx0" brushRef="#br0">56 44 11605,'0'0'9880,"0"14"-9515,19 267 1321,-19-287-8919,0-11-250</inkml:trace>
  <inkml:trace contextRef="#ctx0" brushRef="#br0" timeOffset="135.42">1 27 13094,'0'0'7011,"114"-24"-6979,-65 22-32,1 2-48,-5 0-1537,-7 0-992,-15 0-3297</inkml:trace>
  <inkml:trace contextRef="#ctx0" brushRef="#br0" timeOffset="955.56">240 103 8052,'0'0'6344,"9"13"-4941,3 4-1216,36 59 1326,-44-70-1342,-1 0-1,0 1 1,-1-1-1,1 1 1,-1 0-1,-1-1 0,1 1 1,-1 0-1,0 0 1,-1 0-1,0 10 1,0-15-122,0-1 1,-1 0-1,1 0 1,-1 0 0,1 0-1,-1 0 1,1 0-1,-1 0 1,0 0-1,1 0 1,-1 0-1,0 0 1,0-1-1,1 1 1,-1 0-1,0 0 1,0-1-1,0 1 1,0 0-1,0-1 1,0 1-1,0-1 1,0 0-1,-1 1 1,1-1-1,0 0 1,0 0-1,0 1 1,0-1-1,0 0 1,-1 0-1,1 0 1,0 0-1,0-1 1,0 1-1,0 0 1,0 0-1,-1-1 1,1 1 0,0 0-1,0-1 1,0 0-1,0 1 1,0-1-1,0 1 1,0-1-1,1 0 1,-1 0-1,0 1 1,0-1-1,0 0 1,1 0-1,-1 0 1,0 0-1,1 0 1,-1 0-1,1 0 1,-1-2-1,0-1 12,0-1 0,1 1 0,0-1 0,0 0-1,0 1 1,1-1 0,-1 1 0,1-1 0,0 1 0,0 0 0,1-1-1,-1 1 1,1 0 0,4-8 0,-1 5-74,1-1 1,-1 1 0,1 0-1,0 0 1,1 1-1,0 0 1,7-5-1,7-3-349,-1 1 0,2 1 0,0 2 0,38-15-1,-49 21 249,1 0-1,0 1 0,-1 0 1,20-1-1,-31 37 440,0-21-185,0 0 0,1 0 1,0 0-1,1 0 0,0 0 0,6 19 0,-7-28-130,1-1-1,-1 1 1,0 0 0,1-1 0,-1 0 0,1 1 0,0-1 0,0 0-1,0 0 1,0 1 0,0-2 0,1 1 0,-1 0 0,1 0-1,-1-1 1,1 1 0,-1-1 0,1 0 0,0 0 0,-1 0 0,1 0-1,0 0 1,0-1 0,0 1 0,0-1 0,0 0 0,0 0 0,0 0-1,0 0 1,0 0 0,-1-1 0,1 1 0,4-2 0,-5 1-1,1 0 1,-1 0 0,0-1 0,1 1 0,-1-1 0,0 1 0,0-1-1,0 0 1,0 0 0,0 0 0,-1 0 0,1 0 0,0 0-1,-1 0 1,1 0 0,-1-1 0,0 1 0,0-1 0,0 1 0,0-1-1,0 1 1,-1-1 0,1 0 0,-1-3 0,3-9 52,-1 1 0,0-30 0,-2 44-62,0 26-432,-1-23 432,1 1 0,0-1 1,0 1-1,0-1 0,1 0 0,-1 1 1,1-1-1,0 1 0,0-1 1,0 0-1,0 0 0,0 1 1,4 4-1,-3-7 9,0 1 1,1 0-1,-1-1 0,1 0 0,-1 0 1,1 1-1,0-2 0,-1 1 1,1 0-1,0 0 0,0-1 1,-1 0-1,1 1 0,0-1 1,0 0-1,5-1 0,-4 1 3,-1 0-1,0 0 1,1-1-1,-1 1 0,0-1 1,0 0-1,0 1 1,0-2-1,1 1 1,-1 0-1,-1-1 0,1 1 1,0-1-1,0 0 1,0 0-1,-1 0 0,1 0 1,-1 0-1,0-1 1,0 1-1,0-1 1,3-4-1,-2 1 9,0 1-1,0-2 1,-1 1-1,0 0 1,0 0-1,-1-1 1,0 1-1,0 0 1,0-1-1,-1-8 1,0 14-23,0 1-1,0-1 1,0 1 0,0-1-1,0 1 1,0-1-1,0 1 1,0-1 0,0 1-1,0 0 1,-1-1 0,1 1-1,0-1 1,0 1 0,-1 0-1,1-1 1,0 1 0,0 0-1,-1-1 1,1 1 0,0 0-1,-1-1 1,1 1 0,0 0-1,-1 0 1,1-1-1,-1 1 1,1 0 0,0 0-1,-1 0 1,1 0 0,-1-1-1,1 1 1,-1 0 0,1 0-1,-1 0 1,1 0 0,0 0-1,-1 0 1,1 0 0,-1 0-1,1 0 1,-1 1-1,1-1 1,-1 0 0,1 0-1,0 0 1,-1 0 0,1 1-1,-1-1 1,-1 1-11,1-1-1,-1 1 1,1 0-1,-1 0 1,1 0-1,-1 0 1,1 0-1,0 0 1,-1 0-1,1 0 1,0 0-1,0 1 1,-2 2-1,-2 7 9,2 0 0,-1 0 0,1 0 0,1 0 0,0 1 0,0 0 0,1-1 0,1 1 0,0 0 0,1-1 0,1 13 0,-1-22 7,0 0-1,-1 0 0,1-1 0,0 1 0,0-1 0,0 1 0,0-1 0,0 1 0,0-1 0,0 1 1,1-1-1,-1 0 0,0 0 0,1 1 0,-1-1 0,1 0 0,-1 0 0,1-1 0,0 1 0,-1 0 1,1 0-1,0-1 0,-1 1 0,1-1 0,3 1 0,50 2-65,-44-3 29,4 0-56,0 1-722,0-1 0,-1-1 0,1 0 0,0-1 0,-1-1 0,18-4 0,3-8-5415</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8:10.706"/>
    </inkml:context>
    <inkml:brush xml:id="br0">
      <inkml:brushProperty name="width" value="0.035" units="cm"/>
      <inkml:brushProperty name="height" value="0.035" units="cm"/>
      <inkml:brushProperty name="color" value="#E71224"/>
    </inkml:brush>
  </inkml:definitions>
  <inkml:trace contextRef="#ctx0" brushRef="#br0">672 1017 1024,'0'0'4936,"7"-16"8662,-12 19-13590,0 1 0,1-1 0,-1 1-1,1 1 1,0-1 0,0 0 0,0 1 0,1 0-1,0 0 1,0 0 0,0 0 0,0 1 0,1-1-1,0 1 1,-2 9 0,0 2 13,0 0 1,2 0-1,0 0 1,1 21-1,1-34-23,1 0-1,0 0 0,0 1 0,0-1 1,0 0-1,1 0 0,-1-1 1,1 1-1,0 0 0,1 0 0,-1-1 1,0 1-1,1-1 0,0 0 1,0 0-1,0 0 0,0 0 0,0 0 1,1-1-1,-1 1 0,1-1 0,4 2 1,6 3-784,-1 0 0,2-1 1,-1-1-1,27 7 0,15-1-5201</inkml:trace>
  <inkml:trace contextRef="#ctx0" brushRef="#br0" timeOffset="447.72">1791 1004 14439,'0'0'4756,"12"3"-4561,-4 3-206,0 1 1,0-1-1,0 1 0,-1 1 0,0-1 1,0 1-1,-1 1 0,0-1 0,0 1 0,7 18 1,-11-23 12,0 0 1,0 0-1,-1 1 1,1-1-1,-1 0 1,0 1-1,-1-1 1,1 1-1,-1-1 1,0 1-1,0 0 1,0-1-1,-1 1 1,1-1-1,-1 1 1,0-1-1,-1 0 1,1 1-1,-1-1 1,0 0-1,0 0 1,0 0-1,0 0 1,-1 0-1,1 0 1,-7 6 0,-60 46-493,19-25-2622,15-14-3262</inkml:trace>
  <inkml:trace contextRef="#ctx0" brushRef="#br0" timeOffset="1252.5">1 1091 17064,'0'0'1651,"0"5"-2376,-1 7 734,2 1 1,-1-1-1,1 0 1,1 1-1,1-1 0,-1 0 1,2 0-1,7 19 1,-10-31 5,-1 1 0,0-1 0,1 1 0,-1-1 0,0 1 0,1-1 0,-1 1 1,1-1-1,-1 1 0,1-1 0,-1 0 0,1 1 0,-1-1 0,1 0 0,-1 1 0,1-1 0,-1 0 0,1 0 0,0 0 0,-1 0 0,1 1 1,-1-1-1,1 0 0,0 0 0,-1 0 0,1 0 0,0 0 0,-1-1 0,1 1 0,-1 0 0,1 0 0,0 0 0,-1 0 0,1-1 0,-1 1 1,1 0-1,-1 0 0,1-1 0,-1 1 0,1-1 0,-1 1 0,1 0 0,-1-1 0,1 1 0,-1-1 0,0 1 0,1-1 0,0 0 0,21-39-19,-1 7 41,-20 33-45,0 0 0,0 0 0,0-1 0,1 1 0,-1 0-1,0 0 1,0 0 0,1 0 0,-1 1 0,0-1 0,0 0 0,0 0 0,1 1 0,-1-1 0,0 1 0,0-1-1,0 1 1,0-1 0,0 1 0,0 0 0,0-1 0,0 1 0,0 0 0,0 0 0,0 0 0,-1 0 0,1 0-1,0 0 1,0 1 0,26 36-352,-22-29 323,14 24 0,10 18-227,-27-48 205,0 0 1,0 0-1,0 0 1,0-1-1,1 1 1,-1-1-1,1 0 1,0 1-1,0-1 1,-1 0-1,7 2 1,-8-3-239,0-1 1,0 0-1,-1 1 1,1-1-1,0 0 1,0 0 0,0 0-1,0 0 1,0 0-1,0 0 1,0 0 0,0 0-1,0 0 1,0 0-1,0 0 1,0-1 0,0 1-1,0 0 1,0-1-1,0 1 1,0-1-1,0 1 1,0-1 0,-1 1-1,1-1 1,0 1-1,0-1 1,0-1 0,7-15-4229</inkml:trace>
  <inkml:trace contextRef="#ctx0" brushRef="#br0" timeOffset="1437.86">262 1109 8228,'0'0'10517,"-8"-18"-10982,4 40 417,4 6 48,0 3 48,0-3-32,0-4-16,0-2-48,0-5-576,4-6-833,4-5-1440,3-6-1169,4 0 1313</inkml:trace>
  <inkml:trace contextRef="#ctx0" brushRef="#br0" timeOffset="1686.45">353 1185 9412,'0'0'5480,"4"30"-6075,-3-29 602,0-1 0,0 1 0,0-1 0,0 0 0,0 1 0,0-1 0,1 0 0,-1 0 0,0 0 0,0 0 0,0 0 0,0 0 0,0 0 0,0 0 0,0 0 0,0 0 0,0-1 0,0 1 0,0 0 0,0-1 0,0 1 0,0-1 0,0 1 0,0-1 0,0 1 0,0-1 0,0 0 0,0 1 0,-1-1 0,1 0 0,0 0 0,0 0 0,-1 0 0,1 0 0,-1 1 0,1-1 0,-1 0 0,1 0 0,-1 0 0,1-2 0,0 0 66,0-1 1,-1 0-1,1 0 1,-1 1-1,0-1 1,0 0-1,0 0 1,0 1-1,0-1 1,-1 0-1,-1-3 1,-1 2 144,0 1-1471</inkml:trace>
  <inkml:trace contextRef="#ctx0" brushRef="#br0" timeOffset="1893.95">490 1026 10085,'0'0'6387,"-23"54"-6403,12-25 16,7 1 0,-4-2 0,8 1-16,-4-8-1057,1-1-2128,-1-9-3138</inkml:trace>
  <inkml:trace contextRef="#ctx0" brushRef="#br0" timeOffset="2013.06">433 1170 544,'0'0'17048,"91"-5"-17544,-26 5 560,15 11-64,15-2-2017,7-1-5298</inkml:trace>
  <inkml:trace contextRef="#ctx0" brushRef="#br0" timeOffset="2355.64">2409 1163 11941,'0'0'13351,"3"0"-13223,16-2-128,8-5-192,11 3-289,0 0-1055,8-1-2562,-12 1-1681</inkml:trace>
  <inkml:trace contextRef="#ctx0" brushRef="#br0" timeOffset="2538.43">2453 1193 8084,'0'0'11221,"45"0"-11765,-11 0-129,5-6-863,-5-5-2354,-4-2-2769</inkml:trace>
  <inkml:trace contextRef="#ctx0" brushRef="#br0" timeOffset="2785.07">2624 1072 3201,'0'0'13028,"-6"-7"-12906,7 12-138,-1-1-1,1 1 1,1-1-1,-1 1 0,1-1 1,-1 0-1,5 8 1,0 2 66,-2-3 100,-1 0 1,0 0 0,-1 0-1,1 16 1,-3-25-87,0 1 1,1 0-1,-1 0 1,0 0-1,0-1 1,-1 1-1,1 0 1,0 0-1,-1 0 1,0-1-1,0 1 1,1 0-1,-2-1 1,1 1-1,0-1 1,0 1-1,-1-1 1,0 0-1,1 1 0,-1-1 1,-4 4-1,21-8-9924</inkml:trace>
  <inkml:trace contextRef="#ctx0" brushRef="#br0" timeOffset="2986.53">2911 1004 12198,'0'0'10148,"11"-8"-10436,16 8 288,15-5-64,3 5-160,5-4-1201,-9 4 97,-6-4-433,-12 4-1777,-16-5-2000</inkml:trace>
  <inkml:trace contextRef="#ctx0" brushRef="#br0" timeOffset="3185.92">3059 978 8260,'0'0'9300,"-46"105"-8612,43-71-239,-1-1-209,4-3-176,0-4 16,0-2-80,0-6-16,11-3-2577,8-11-4051</inkml:trace>
  <inkml:trace contextRef="#ctx0" brushRef="#br0" timeOffset="3472.19">3175 1130 13846,'0'0'3146,"9"10"-3058,-8-8-71,6 5 35,-1 0 0,-1 0-1,1 1 1,-1-1-1,-1 1 1,1 0-1,-2 0 1,1 1-1,-1-1 1,0 1-1,0 0 1,-1 0-1,1 10 1487,-6-41 1855,2 18-3432,1 0 0,-1 0 0,1 1 0,0-1 0,0 0-1,1 0 1,-1 0 0,1 1 0,0-1 0,0 0-1,0 1 1,1-1 0,-1 1 0,1-1 0,-1 1 0,1 0-1,0 0 1,1-1 0,-1 1 0,1 1 0,-1-1-1,4-3 1,4 0-1380,-1-1-1,1 1 1,1 0 0,-1 1-1,1 1 1,11-4-1,10-4-7880</inkml:trace>
  <inkml:trace contextRef="#ctx0" brushRef="#br0" timeOffset="3992.24">3442 1096 7796,'0'0'8131,"-2"6"-7912,0-2-194,1-1-1,0 1 1,0 0 0,1 0-1,-1 0 1,1 0 0,0 1-1,0-1 1,1 8-1,0-11-12,-1 1 0,1-1-1,0 1 1,-1-1-1,1 1 1,0-1-1,0 1 1,0-1-1,1 0 1,-1 0 0,0 1-1,0-1 1,1 0-1,-1 0 1,0 0-1,1 0 1,-1-1 0,1 1-1,-1 0 1,1-1-1,0 1 1,-1-1-1,1 1 1,0-1-1,-1 0 1,1 1 0,0-1-1,-1 0 1,1 0-1,0 0 1,2-1-1,-1 1-43,0 0 1,1 0-1,-1 0 0,0 0 0,0 0 0,1-1 0,-1 0 0,0 1 0,0-1 0,0-1 0,0 1 1,0 0-1,0-1 0,5-3 0,-6 3 77,0 0 0,-1-1 1,1 1-1,0-1 0,-1 0 0,0 1 1,0-1-1,0 0 0,0 0 0,0 0 1,-1 0-1,1 1 0,-1-1 0,1 0 1,-1 0-1,0 0 0,-1-4 0,1-18 2220,0 36-971,0-6-1272,0-1 0,0 1 0,1-1 0,0 1 0,0-1 0,0 0-1,1 1 1,-1-1 0,4 7 0,0-7-8,0 0-1,0 0 0,0 0 1,1 0-1,0-1 1,-1 0-1,1 0 0,0-1 1,0 0-1,1 0 1,-1 0-1,0 0 1,13 0-1,-4 0-83,0-1 1,0-1-1,0 0 1,27-5-1,-39 5 73,-1-1 0,1 1 0,-1-1 0,0 0 0,0 0 0,1 0 0,-1 0 0,0 0 0,0 0-1,0-1 1,0 1 0,0-1 0,0 1 0,-1-1 0,1 0 0,0 0 0,-1 1 0,0-1 0,1-1 0,-1 1 0,0 0 0,0 0 0,0 0-1,0-1 1,1-3 0,0-3 54,-1-1 0,1 0 1,-2 0-1,0-19 0,0 14-56,0 15-11,-1 0 1,1 0-1,0-1 0,0 1 1,0 0-1,0 0 0,-1-1 1,1 1-1,0 0 0,0 0 0,0 0 1,-1-1-1,1 1 0,0 0 1,0 0-1,-1 0 0,1 0 1,0 0-1,0-1 0,-1 1 1,1 0-1,0 0 0,-1 0 1,1 0-1,0 0 0,-1 0 1,1 0-1,0 0 0,0 0 0,-1 0 1,1 0-1,0 0 0,-1 0 1,1 0-1,0 1 0,0-1 1,-1 0-1,1 0 0,0 0 1,0 0-1,-1 0 0,1 1 1,0-1-1,0 0 0,-1 0 1,1 0-1,0 1 0,0-1 1,0 0-1,0 0 0,-1 1 0,1-1 1,0 0-1,0 1 0,0-1 1,0 1-1,-14 11-142,8-4 81,0 1 0,1 0-1,0 0 1,0 0 0,1 0 0,0 1 0,0 0 0,1-1 0,-2 14 0,-1 55-5333,6-52-1365</inkml:trace>
  <inkml:trace contextRef="#ctx0" brushRef="#br0" timeOffset="13276.38">1267 70 14551,'0'0'1995,"-17"-6"-1394,-4-2-447,12 4-111,0 1 0,0 0-1,0 0 1,0 1 0,-1 1-1,1-1 1,-1 1 0,-16 1-1,-16 0 38,1 1 0,-70 13 0,93-10-49,1 0 0,-1 2 1,1 0-1,1 1 0,-1 0 0,1 2 0,1 0 0,-28 20 1,28-16 14,0 0 0,0 1 0,1 0 0,1 2 0,1-1 0,0 1 0,1 1 0,0 0 0,2 1 0,0 0 0,1 1 0,0-1 0,2 1 0,0 1 1,2-1-1,0 1 0,1 0 0,-1 37 0,5-39-1,0 0 0,1 0 0,1 0 0,1 0 0,1 0 0,0-1 0,1 0 0,1 0 0,1 0 0,0-1 0,1 0 0,1-1 0,0 0 0,1 0 0,14 14 0,-5-8 25,1-1 0,1-1-1,0-1 1,1 0 0,1-2 0,1-1 0,0-1-1,1-1 1,1-1 0,0-2 0,0 0 0,1-2-1,37 6 1,23 0 18,1-4 0,177-3 0,-226-8-91,-1-2-1,1-2 1,-1-2 0,0-1 0,0-2 0,-1-2 0,-1-1 0,0-2 0,-1-1 0,37-23-1,-52 25-36,0 0-1,-2-1 1,0-1-1,0-1 1,-1-1-1,-2 0 1,22-30-1,-27 32 33,-1-1-1,-1 0 0,-1-1 1,0 1-1,-1-1 0,-1-1 1,-1 1-1,0-1 0,-2 0 1,3-28-1,-5 26 65,-1 0 0,0 1 0,-2-1 1,0 0-1,-2 1 0,0 0 0,-1 0 0,-1 0 0,-9-21 0,8 25 0,-1 1-1,-1 1 1,0-1-1,-1 2 1,-1-1-1,0 1 1,0 1-1,-1 0 1,-1 0-1,0 1 1,-21-13-1,10 11-32,1 0-1,-2 2 0,1 1 1,-1 1-1,-1 1 0,0 1 0,-27-3 1,-186-14-100,236 24 77,-263-2-36,222 6 26,0 1 1,0 3 0,1 1-1,-45 16 1,39-9-10,11-4 10,0 1 1,-56 30-1,91-42-75,1 1 1,-1 0 0,1-1 0,0 1 0,0 0-1,-1 0 1,1 1 0,1-1 0,-1 0-1,0 1 1,1-1 0,-1 1 0,-2 4-1,0 8-2879,3 0-3364</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8:18.937"/>
    </inkml:context>
    <inkml:brush xml:id="br0">
      <inkml:brushProperty name="width" value="0.035" units="cm"/>
      <inkml:brushProperty name="height" value="0.035" units="cm"/>
      <inkml:brushProperty name="color" value="#E71224"/>
    </inkml:brush>
  </inkml:definitions>
  <inkml:trace contextRef="#ctx0" brushRef="#br0">0 72 16408,'0'0'4001,"99"-39"-3809,-49 30-160,3 2 16,0 3-48,-7 0-2080,-16-1-2162,-15 1-6291</inkml:trace>
  <inkml:trace contextRef="#ctx0" brushRef="#br0" timeOffset="188.05">234 7 10805,'0'0'7475,"-31"87"-5970,28-57-641,3 3-351,0-7-225,3 0-112,13-2-64,3-9-112,0-4-1553,3-11-2369,-2 0-6450</inkml:trace>
  <inkml:trace contextRef="#ctx0" brushRef="#br0" timeOffset="542.61">416 130 8628,'0'0'8889,"7"9"-8078,0-2-454,0 1 1,0 0-1,-1 1 0,-1 0 0,0 0 0,0 0 0,0 0 0,-1 1 0,-1-1 0,1 1 0,-2 0 0,4 19 1,-6-28-188,-26-7 412,24 5-575,0-1 1,1 1-1,-1-1 1,0 0-1,1 1 0,0-1 1,-1 0-1,1 0 1,0 0-1,0 0 1,0 0-1,0 0 0,1 0 1,-1-1-1,0 1 1,1 0-1,0 0 1,-1-1-1,1 1 0,0 0 1,0 0-1,0-1 1,1 1-1,-1 0 1,0 0-1,1-1 0,0 1 1,-1 0-1,1 0 1,0 0-1,0 0 1,0 0-1,0 0 0,0 0 1,3-3-1,1-1-250,0 0 1,1 1-1,0 0 0,-1 0 0,2 0 0,-1 0 0,0 1 1,1 0-1,8-3 0,43-12-3589,-18 11-1612,-16 4-167</inkml:trace>
  <inkml:trace contextRef="#ctx0" brushRef="#br0" timeOffset="1045.07">675 107 3169,'0'0'14058,"-1"3"-13386,-5 21 478,4-18-969,0-1 1,0 1 0,1 0-1,0-1 1,0 1-1,0 0 1,1 0 0,0 0-1,0 0 1,0-1 0,1 1-1,1 8 1,0-13-155,-1 0 0,1 1 0,-1-1 0,1 0 0,-1 0 1,1 0-1,0 0 0,0 0 0,0 0 0,-1-1 0,1 1 0,0 0 0,0-1 1,0 0-1,0 1 0,0-1 0,0 0 0,0 0 0,0 0 0,2-1 0,2 1 16,-1 0 0,1 0 0,0-1 0,-1 1 0,1-2 0,6-1 0,-6 0-70,-1 0 0,0-1 0,0 1 0,0-1 1,0 0-1,-1 0 0,0-1 0,0 1 0,0-1 1,0 0-1,-1 0 0,0 0 0,0-1 0,0 1 1,0-1-1,-1 1 0,0-1 0,0 0 0,-1 0 1,0 0-1,1-11 0,-2 23 1,1 0 1,-1 1-1,1-1 0,0 0 1,0 0-1,1 0 0,0 0 1,4 9-1,-5-12 18,0-1 0,1 1 0,0-1 0,-1 0 0,1 1 0,0-1 1,0 0-1,1 0 0,-1 0 0,0-1 0,0 1 0,1 0 0,-1-1 0,1 0 0,0 1 0,-1-1 0,1 0 0,0 0 0,0-1 0,0 1 0,-1 0 0,1-1 0,4 0 0,1 1 44,-1-1-1,0 0 0,1 0 1,-1-1-1,0 0 0,1 0 1,-1-1-1,0 0 1,0 0-1,0-1 0,8-4 1,-12 5-62,0 0 0,0 0 0,0-1-1,0 0 1,0 1 0,-1-1 0,1 0 0,-1 0 0,0-1 0,0 1 0,0 0 0,0-1 0,0 1 0,-1-1 0,0 0 0,1 1 0,-2-1 0,1 0 0,0 0 0,-1 0 0,1 1 0,-1-1 0,0-4 0,0 7 16,0 0-1,0 1 1,0-1-1,0 1 1,0-1 0,0 0-1,0 1 1,-1-1-1,1 1 1,0-1-1,0 1 1,0-1-1,-1 1 1,1-1-1,0 0 1,0 1 0,-1-1-1,1 1 1,0 0-1,-1-1 1,1 1-1,-1-1 1,1 1-1,-1 0 1,1-1-1,-1 1 1,1 0 0,-1-1-1,1 1 1,-1 0-1,1 0 1,-1-1-1,1 1 1,-1 0-1,0 0 1,1 0-1,-1 0 1,1 0 0,-1 0-1,1 0 1,-1 0-1,0 0 1,1 0-1,-2 0 1,0 1 0,1-1 1,-1 1-1,1-1 0,-1 1 1,1-1-1,-1 1 0,1 0 1,0 0-1,-1 0 1,1 0-1,0 0 0,0 0 1,-1 0-1,1 0 1,-2 3-1,-1 4 18,0 0 0,1 1-1,-1 0 1,2-1 0,-1 1 0,1 0-1,-1 14 1,5 21-1613,-1-41 1030,0 0 0,0 0 0,0 0 0,0 0 0,0 0 0,1 0 0,-1 0 0,1 0 0,0-1 0,3 5 0,4 0-4734</inkml:trace>
  <inkml:trace contextRef="#ctx0" brushRef="#br0" timeOffset="1449.16">105 480 11909,'0'0'12310,"34"-26"-12246,8 22-64,-1-3 32,9 5-48,-8-2 16,-4 2-1264,-12 0-849,-7-1-1089</inkml:trace>
  <inkml:trace contextRef="#ctx0" brushRef="#br0" timeOffset="1630.9">255 459 7283,'0'0'12982,"-46"80"-12341,39-54 15,7-2-304,0-2-176,0-5-96,0-2-16,7-4-32,9-4-32,-1-7-2049,4 0-1568,-4 0-5219</inkml:trace>
  <inkml:trace contextRef="#ctx0" brushRef="#br0" timeOffset="1956.49">419 556 5122,'0'0'13703,"9"11"-13237,30 34-217,-38-43-232,1 0 0,-1 0 1,1 0-1,-1 0 0,0 0 1,0 0-1,0 0 0,0 0 1,0 1-1,-1-1 1,1 0-1,-1 1 0,1-1 1,-1 0-1,0 1 0,0-1 1,0 1-1,-1 4 0,1 2 46,-1-8-35,-1 0 1,1-1-1,0 0 1,0 1-1,0-1 1,0 1-1,0-1 1,0 0-1,0 0 1,-1 0-1,1 0 1,0 0-1,0 0 1,0 0-1,0 0 0,0 0 1,-1 0-1,1-1 1,0 1-1,0 0 1,0-1-1,0 1 1,0-1-1,0 1 1,0-1-1,0 0 1,0 1-1,0-1 1,0 0-1,1 0 1,-1 0-1,0 0 1,0 1-1,1-1 1,-1 0-1,-1-2 1,2-20-2776,0 9-4364,0 5-4017</inkml:trace>
  <inkml:trace contextRef="#ctx0" brushRef="#br0" timeOffset="2525.3">268 480 18761,'0'0'6330,"-1"8"-6265,-1 112 477,1-66 0,1-42-193,0-16 56,0-14-385,0-13 29,5-46-1,-3 65-45,1 0 0,0 0-1,0 1 1,1 0 0,0 0-1,1 0 1,8-13-1,-6 13-5,0 0 0,1 0-1,0 1 1,0 0 0,15-13-1,-18 20-5,-1-1 1,1 1-1,0 0 0,0 0 0,0 0 0,0 0 1,1 1-1,-1 0 0,1 0 0,-1 1 1,1-1-1,0 1 0,-1 0 0,9 0 0,0 1-364,-4 0 258,1 0 0,-1 0 0,0 1 0,17 4 0,-1 10-2478,-24-14 2134,-1 1 0,1 0 0,-1-1 0,0 1 0,0 0 0,0 0 0,0 0 0,0 0 0,-1 0 0,1 0 0,-1 0 0,1 0 0,0 4 0,-1 13-6677</inkml:trace>
  <inkml:trace contextRef="#ctx0" brushRef="#br0" timeOffset="2707.89">287 539 13910,'0'0'10149,"57"0"-10069,-23 0-48,8 0-32,-4 0-1104,-3 0-1410,-5 0-847,-11 0-2098,-8 0-3905</inkml:trace>
  <inkml:trace contextRef="#ctx0" brushRef="#br0" timeOffset="3681.12">569 543 9236,'0'0'11040,"-9"-3"-9976,5 1-1016,1 1 26,0-1 1,0 0-1,-1 1 0,1-1 0,0 1 1,-1 0-1,1 0 0,-1 1 0,0-1 1,1 1-1,-1-1 0,0 1 0,1 0 1,-1 1-1,1-1 0,-1 1 0,0-1 1,1 1-1,-1 0 0,1 0 0,-1 1 1,1-1-1,0 1 0,0 0 0,0 0 1,0 0-1,0 0 0,-4 4 0,-25 36 315,31-40-381,0 0-1,0 0 0,0 0 0,0 0 0,0 0 0,0 1 1,1-1-1,-1 0 0,1 1 0,-1-1 0,1 0 1,0 1-1,0-1 0,0 0 0,0 1 0,1-1 0,-1 0 1,1 1-1,-1-1 0,1 0 0,1 3 0,-1-4 1,0-1-1,0 1 0,1 0 1,-1 0-1,0-1 0,1 1 1,-1-1-1,1 1 0,-1-1 1,1 0-1,-1 1 1,0-1-1,1 0 0,-1 0 1,1 0-1,-1 0 0,1 0 1,-1 0-1,3-1 0,28-6 84,-24 3-119,-1 0 0,-1 0 0,1 0 0,-1-1 0,0 0 0,0 0 1,0-1-1,0 0 0,-1 0 0,8-12 0,-13 20 26,-1 0 0,1 0 0,0 0 0,0 0 0,0 0 0,0 0 0,1 0 0,-1 0 0,1 0 0,-1 0 1,1 0-1,-1 0 0,1 0 0,0 0 0,0 0 0,0-1 0,0 1 0,0 0 0,1-1 0,-1 1 0,0-1 0,1 1 0,-1-1 0,1 1 0,0-1 0,-1 0 0,1 0 0,0 0 0,0 0 0,0 0 0,-1 0 1,1-1-1,0 1 0,0-1 0,0 1 0,0-1 0,0 0 0,0 1 0,0-1 0,4-1 0,1 1 1,0 0 0,0-1 0,1 0 0,-2 0 1,1-1-1,0 0 0,0 0 0,0-1 0,-1 0 0,0 0 0,1 0 0,-1-1 1,0 0-1,-1 0 0,1-1 0,-1 1 0,0-1 0,0 0 0,0-1 0,6-8 0,-5 4-72,0 0 0,0 0-1,-1-1 1,-1 1 0,0-1-1,0 0 1,-1-1-1,0 1 1,-1 0 0,-1-1-1,1-21 1,-2 31 70,1 1 0,-1-1 0,0 1 0,0-1-1,0 1 1,0-1 0,0 1 0,-1-1 0,1 1 0,0 0 0,-1-1 0,1 1 0,-1-1 0,0 1 0,1 0 0,-1-1 0,0 1-1,0 0 1,1 0 0,-1 0 0,0-1 0,-2 0 0,2 2 8,-1 0 0,1 0-1,0 0 1,0 0 0,-1 1 0,1-1 0,0 0-1,0 1 1,0-1 0,-1 1 0,1 0 0,0-1-1,0 1 1,0 0 0,0-1 0,0 1 0,0 0-1,0 0 1,0 0 0,1 0 0,-1 0 0,0 0-1,0 0 1,1 0 0,-1 0 0,0 2 0,-5 5 16,1 0 0,1 0 0,-1 1 0,1-1 0,1 1 0,-1 0 0,2 0 0,-1 0 0,1 1 0,0-1 0,1 1 0,0-1 0,1 1 0,0-1 0,1 1 0,1 12 0,-1-20-13,-1 0 0,1 0 0,0-1 0,0 1 0,0 0 0,0 0 0,0 0 1,0 0-1,0-1 0,0 1 0,1-1 0,-1 1 0,1-1 0,-1 1 0,1-1 0,0 0 0,0 0 0,-1 0 0,1 0 0,0 0 0,0 0 0,0 0 0,0-1 0,0 1 0,0-1 1,0 1-1,0-1 0,0 0 0,0 0 0,0 0 0,0 0 0,0 0 0,0 0 0,1 0 0,-1-1 0,0 1 0,0-1 0,0 0 0,-1 1 0,3-2 0,3-1 4,-1 1-1,0-1 1,0 0-1,0 0 0,0-1 1,-1 0-1,1 0 0,-1 0 1,0-1-1,-1 1 1,6-7-1,-7 6-25,-1 1 1,0-1-1,0 0 1,0-1-1,0 1 0,-1 0 1,0 0-1,0-1 1,0 1-1,-1-9 1,24 41-580,-18-18 595,1 0-1,-1 1 1,-1 0-1,0 0 0,0 0 1,-1 0-1,0 1 1,0 0-1,-2 0 1,1 0-1,-1 0 0,-1 0 1,0 0-1,-1 12 1,0-21 15,0 0 0,-1-1-1,1 1 1,-1-1 0,1 1 0,-1-1 0,0 1 0,0-1 0,1 0 0,-1 1 0,0-1 0,0 0 0,0 0 0,-1 1 0,1-1 0,0 0 0,0 0 0,-1 0 0,1-1-1,0 1 1,-1 0 0,1 0 0,-1-1 0,1 1 0,-3 0 0,-42 5 676,47-26-402,6 11-362,0 1-1,0 0 0,1 0 0,0 0 1,0 1-1,1 0 0,13-8 1,6-6-396,11-11-662,39-41 1,-67 54 1158,-11 19-13,0-1-1,0 1 0,0 0 0,0-1 1,-1 1-1,1 0 0,0-1 0,0 1 1,0 0-1,-1-1 0,1 1 1,0 0-1,0 0 0,-1-1 0,1 1 1,0 0-1,-1 0 0,1 0 1,0 0-1,-1-1 0,1 1 0,0 0 1,-1 0-1,1 0 0,0 0 1,-1 0-1,1 0 0,0 0 0,-1 0 1,1 0-1,-1 0 0,1 0 1,-4 0 33,1 0 0,0 1 0,0-1 1,0 1-1,0 0 0,0 0 0,0 0 1,0 0-1,1 0 0,-6 4 0,3-2-23,1 1-1,-1 0 1,1 0-1,0 1 1,0-1-1,1 1 1,-1 0-1,1 0 1,0 0-1,0 0 0,1 1 1,-1-1-1,1 1 1,1-1-1,-1 1 1,1 0-1,0 0 1,0-1-1,0 1 1,1 0-1,0 0 1,0 0-1,1 0 1,0 0-1,1 6 1,-1-9-17,1 0-1,-1 0 1,1 0 0,-1 0 0,1 0 0,0-1 0,0 1 0,1-1 0,-1 1 0,0-1 0,1 0 0,0 0 0,-1 0 0,1 0 0,0 0 0,0-1 0,0 1 0,0-1 0,0 0 0,0 0 0,0 0-1,1 0 1,-1 0 0,0-1 0,6 1 0,9 1-68,0-1-1,0-1 0,22-1 1,-32 0-470,0 0 0,0 0 0,-1-1 1,1 0-1,0 0 0,-1 0 1,1-1-1,-1-1 0,10-4 1,15-17-6698</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8:16.331"/>
    </inkml:context>
    <inkml:brush xml:id="br0">
      <inkml:brushProperty name="width" value="0.035" units="cm"/>
      <inkml:brushProperty name="height" value="0.035" units="cm"/>
      <inkml:brushProperty name="color" value="#E71224"/>
    </inkml:brush>
  </inkml:definitions>
  <inkml:trace contextRef="#ctx0" brushRef="#br0">76 33 18793,'0'0'4530,"92"-33"-4530,-39 33 0,4 0-80,-4 0-1265,-11 0-1008,-8 0-656,-22 0-4195</inkml:trace>
  <inkml:trace contextRef="#ctx0" brushRef="#br0" timeOffset="175.22">318 26 6147,'0'0'12918,"-26"103"-12326,22-73-464,4-4 0,0-2-128,0-7-1056,15-4-1602,0-8-5249</inkml:trace>
  <inkml:trace contextRef="#ctx0" brushRef="#br0" timeOffset="423.29">467 111 14455,'0'0'2299,"12"15"-2171,39 45-53,-50-59-70,0 0 0,0 0 0,0 0 0,-1 0 0,1 1-1,0-1 1,-1 0 0,1 0 0,-1 0 0,1 1 0,-1-1 0,0 0 0,1 1 0,-1-1-1,0 0 1,0 1 0,0-1 0,0 0 0,0 1 0,0-1 0,0 0 0,0 1 0,-1-1 0,1 0-1,-1 0 1,1 1 0,-1-1 0,1 0 0,-1 0 0,0 0 0,1 1 0,-1-1 0,0 0-1,0 0 1,0 0 0,0 0 0,0 0 0,0-1 0,0 1 0,0 0 0,0 0 0,0-1-1,0 1 1,-1-1 0,0 1 0,-1 1 98,0-1 0,0 1-1,0-1 1,0 0 0,0 0 0,0-1-1,0 1 1,0-1 0,-1 1 0,1-1-1,0 0 1,0 0 0,0 0 0,-5-1-1,8-1-20,0 0-1,-1 1 0,1-1 0,0 1 1,0-1-1,0 0 0,1 1 1,-1-1-1,0 1 0,0-1 1,1 1-1,-1-1 0,1 1 0,0-1 1,-1 1-1,1-1 0,0 1 1,1-2-1,4-3-484,1 0 1,0 1-1,0-1 0,1 1 1,-1 1-1,1 0 0,0 0 0,10-3 1,2-2-1718,25-13-5409</inkml:trace>
  <inkml:trace contextRef="#ctx0" brushRef="#br0" timeOffset="895.41">731 92 12726,'0'0'4831,"-5"12"-4548,-1 0-239,4-7-30,-1-1 0,1 0 0,0 1 0,1 0 0,-1-1 0,1 1 0,0 0 0,0 0 0,1 0 0,-1 8 0,1-12-5,0 0 0,0 0 1,0 0-1,1 0 0,-1-1 1,0 1-1,0 0 0,1 0 0,-1 0 1,0-1-1,1 1 0,-1 0 1,1 0-1,-1-1 0,1 1 1,-1 0-1,1-1 0,-1 1 1,1-1-1,0 1 0,-1 0 1,1-1-1,0 0 0,0 1 1,-1-1-1,1 1 0,0-1 1,0 0-1,1 1 0,33 0 122,-28-1-344,0-1 0,0-1 0,-1 0 0,1 0 0,-1 0 0,1 0-1,-1-1 1,7-4 0,-7 0-125,0 1 0,0-1 0,-1 0 0,0 0 0,6-13 0,-2 7 3783,-8 16-3440,0-1 0,0 0 1,0 0-1,0 0 0,1 0 0,-1 0 0,1 0 1,-1 0-1,1-1 0,0 1 0,0 0 0,-1-1 1,1 1-1,0-1 0,1 0 0,-1 0 0,0 0 1,2 1-1,2 0 24,1 0 1,-1 0-1,0 0 0,1-1 1,-1 0-1,0-1 0,8 0 1,-8 1-103,0-1 0,0-1 1,-1 1-1,1-1 1,0 0-1,0 0 1,0-1-1,-1 1 1,1-1-1,-1-1 1,1 1-1,-1-1 1,0 0-1,0 0 1,0 0-1,6-6 1,-9 7 52,-1 1 0,0-1 1,1 0-1,-1 0 0,0 1 0,0-1 1,-1 0-1,1 0 0,0 0 0,0 0 1,-1 0-1,0 0 0,1 0 0,-1 0 1,0 0-1,0 0 0,0-1 1,0 1-1,0 0 0,0 0 0,-1 0 1,1 0-1,-1 0 0,1 0 0,-3-3 1,2 2 6,-1 1 1,-1-1-1,1 0 0,0 1 1,-1 0-1,1-1 1,-1 1-1,1 0 1,-1 0-1,0 1 1,0-1-1,0 0 1,0 1-1,-6-2 1,4 1 12,0 1 0,0 0 0,0 0 0,0 0 1,0 1-1,0-1 0,0 1 0,0 1 1,0-1-1,-6 2 0,8-2 3,0 1 0,1-1-1,-1 1 1,1 0 0,0 0 0,-1 0 0,1 1-1,0-1 1,0 0 0,-1 1 0,1-1-1,0 1 1,1 0 0,-1 0 0,0 0 0,0 0-1,1 0 1,-1 0 0,1 0 0,-2 3 0,2-1-72,-1 0 1,1 1 0,0-1-1,0 0 1,0 1 0,1-1-1,0 1 1,0 0 0,0-1 0,0 1-1,0-1 1,1 1 0,0-1-1,0 0 1,0 1 0,1-1-1,-1 0 1,1 0 0,0 0 0,1 0-1,-1 0 1,0 0 0,1 0-1,0-1 1,0 1 0,0-1-1,0 0 1,1 0 0,3 3 0,27 22-4575</inkml:trace>
  <inkml:trace contextRef="#ctx0" brushRef="#br0" timeOffset="1262.63">0 489 12038,'0'0'8003,"118"-26"-7923,-45 13-48,6 0-16,1 2-16,-19 0-2081,-19 5-2993,-27-1-7172</inkml:trace>
  <inkml:trace contextRef="#ctx0" brushRef="#br0" timeOffset="1448.94">293 448 13606,'0'0'3826,"-26"91"-2577,26-58-513,0-3-480,0-1-80,0-5-16,3-3-160,13-5-176,3-8-2769,0-8-5219</inkml:trace>
  <inkml:trace contextRef="#ctx0" brushRef="#br0" timeOffset="1683.26">436 618 16327,'0'0'593,"5"12"-444,-1-2-106,0 1 3,1 0 0,-2 0 0,1 0 0,-1 0 1,-1 1-1,0-1 0,-1 1 0,0-1 0,-1 19 0,-1-29-25,1 0-1,-1-1 0,0 1 0,0 0 0,1 0 0,-1-1 1,0 1-1,0-1 0,0 1 0,0 0 0,0-1 0,0 0 1,0 1-1,0-1 0,0 1 0,0-1 0,0 0 0,0 0 0,0 0 1,0 0-1,0 0 0,0 0 0,0 0 0,0 0 0,0 0 1,0 0-1,0 0 0,-1-1 0,1 1 0,0 0 0,0-1 1,1 1-1,-1-1 0,0 1 0,0-1 0,0 0 0,0 1 1,0-1-1,0 0 0,1 1 0,-1-1 0,-1-2 0,1 1-14,0-1-1,0 0 0,0 0 1,1 0-1,-1 0 0,1 0 1,0 0-1,0 0 0,0 0 0,0 0 1,0 0-1,0 0 0,1 0 1,0 0-1,-1 0 0,1 0 1,0 0-1,1 1 0,-1-1 0,0 0 1,1 1-1,-1-1 0,1 1 1,0-1-1,0 1 0,0 0 1,4-4-1,4-3-1718,2 0 0,-1 1-1,1 0 1,18-9 0,15-6-8022</inkml:trace>
  <inkml:trace contextRef="#ctx0" brushRef="#br0" timeOffset="2117.83">704 570 13542,'0'0'5336,"-4"12"-4944,2-5-334,-14 44 166,15-46-205,0-1 0,0 0 0,1 0 0,-1 0 0,1 1 0,0-1 0,0 0 0,1 1 0,-1-1 0,1 0 0,2 8 0,-2-10-11,1-1 0,-1 0 1,1 1-1,-1-1 0,1 0 1,-1 0-1,1 0 0,0 0 1,-1 0-1,1 0 0,0 0 1,0 0-1,0-1 0,0 1 1,0-1-1,0 0 0,-1 1 1,1-1-1,0 0 0,0 0 1,0 0-1,0 0 0,0-1 1,2 1-1,2-1-105,-1 0-1,1 0 1,-1 0-1,1 0 1,-1-1 0,0 0-1,6-2 1,-7 1 18,-1 0 0,0 1 0,1-1 0,-1 0 0,0-1 0,-1 1 0,1 0 0,-1-1 0,1 0 0,-1 1 0,0-1 0,1-5 0,4-19 3075,-7 31-3007,-1 1 1,1 0-1,1-1 1,-1 1-1,0 0 1,1-1-1,0 1 0,0-1 1,0 1-1,0-1 1,1 1-1,3 6 1,-3-8 20,0-1 0,0 1 0,0 0 0,1-1 1,-1 1-1,1-1 0,-1 0 0,1 0 0,-1 0 0,1 0 0,0 0 1,0-1-1,-1 1 0,1-1 0,0 0 0,0 0 0,0 0 1,4 0-1,-3 0-82,-1 0 0,0 0 1,1-1-1,-1 1 0,0-1 0,1 0 1,-1 1-1,0-1 0,0-1 1,0 1-1,0 0 0,0-1 0,0 0 1,0 0-1,0 0 0,-1 0 1,1 0-1,-1 0 0,0 0 1,1-1-1,2-3 0,-2 1-302,-1-1-1,1 1 1,-1 0 0,0-1 0,0 1-1,-1-1 1,1 1 0,-1-1-1,-1 0 1,1 0 0,-1-8-1,0 13 348,0 0 0,0-1 0,0 1-1,-1 0 1,1-1 0,0 1-1,-1 0 1,1 0 0,-1 0 0,1-1-1,-1 1 1,0 0 0,0 0 0,1 0-1,-1 0 1,0 0 0,0 0 0,0 0-1,0 0 1,0 0 0,0 1 0,0-1-1,0 0 1,0 1 0,-1-1 0,1 1-1,0-1 1,0 1 0,-1-1 0,1 1-1,0 0 1,-1 0 0,1 0 0,0 0-1,0 0 1,-1 0 0,1 0 0,0 0-1,-1 0 1,1 0 0,0 1-1,-3 0 1,-1 0 74,1 0 0,-1 0-1,0 0 1,0 1-1,1 0 1,-1 0 0,1 0-1,0 0 1,0 1 0,-7 5-1,7-5-87,1 1 1,0 0-1,0 0 0,0 0 0,0 0 0,1 0 0,0 1 0,0-1 1,0 1-1,0 0 0,1-1 0,-1 1 0,1 0 0,1 0 0,-1 0 0,1 0 1,-1 0-1,1 0 0,1 0 0,-1 0 0,3 9 0,16 13-4361</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3:58:15.058"/>
    </inkml:context>
    <inkml:brush xml:id="br0">
      <inkml:brushProperty name="width" value="0.035" units="cm"/>
      <inkml:brushProperty name="height" value="0.035" units="cm"/>
      <inkml:brushProperty name="color" value="#E71224"/>
    </inkml:brush>
  </inkml:definitions>
  <inkml:trace contextRef="#ctx0" brushRef="#br0">0 22 15303,'0'0'5074,"69"-13"-5074,-27 11-16,3-1-32,1-1-352,-4 4-1505,-19 0-1232,-12 0-3410</inkml:trace>
  <inkml:trace contextRef="#ctx0" brushRef="#br0" timeOffset="172.41">133 26 8244,'0'0'7619,"-30"100"-5906,30-63-1377,0 2-240,0-2 32,0 0-128,19-6-864,0-12-2434,4-6-7090</inkml:trace>
  <inkml:trace contextRef="#ctx0" brushRef="#br0" timeOffset="442.28">344 180 18040,'0'0'3255,"9"11"-3458,27 37 110,-34-46 85,0 1 1,0-1-1,-1 1 1,0-1-1,1 1 0,-1 0 1,0-1-1,0 1 1,0 0-1,-1 0 0,1 0 1,-1 0-1,1 0 1,-1 0-1,0 0 0,0 0 1,-1 0-1,1 0 1,0 0-1,-1 0 0,0-1 1,0 1-1,0 0 1,0 0-1,0 0 1,0-1-1,-1 1 0,1-1 1,-1 1-1,0-1 1,0 1-1,0-1 0,0 0 1,0 0-1,0 0 1,0 0-1,-1-1 0,-4 4 1,6-5 26,1 0 1,0 0-1,-1 0 1,1 0-1,-1 0 1,1 0-1,0 0 0,-1-1 1,1 1-1,0 0 1,-1 0-1,1 0 1,-1 0-1,1-1 1,0 1-1,-1 0 1,1 0-1,0-1 0,0 1 1,-1 0-1,1 0 1,0-1-1,0 1 1,-1 0-1,1-1 1,0 1-1,0 0 0,0-1 1,-1 1-1,1 0 1,0-1-1,0 1 1,0-1-1,0 1 1,0 0-1,0-1 1,0 1-1,0-1 0,0 1 1,0 0-1,0-1 1,0 1-1,0-1 1,0 1-1,0 0 1,1-1-1,-1 1 1,0 0-1,0-1 0,1 1 1,5-25-126,-1 18-221,0 0 0,0 0 0,1 1 0,0 0 0,0 0 0,1 0 0,9-6 0,6-5-2177,11-11-3816</inkml:trace>
  <inkml:trace contextRef="#ctx0" brushRef="#br0" timeOffset="962.39">541 126 10789,'0'0'4949,"-2"7"-4824,0 4-94,-8 53 222,10-63-238,-1 1 0,1-1 0,0 1-1,0-1 1,0 1 0,0-1-1,0 1 1,1-1 0,-1 1-1,0-1 1,1 1 0,-1-1 0,1 0-1,-1 1 1,1-1 0,0 1-1,0-1 1,0 0 0,-1 0 0,1 1-1,0-1 1,0 0 0,1 0-1,-1 0 1,0 0 0,0 0 0,0 0-1,1-1 1,-1 1 0,0 0-1,1-1 1,-1 1 0,1-1 0,-1 1-1,3 0 1,3-1-124,-1 0 1,0 0-1,0 0 0,0-1 0,1 0 1,-1 0-1,0 0 0,0-1 0,0 0 1,-1 0-1,1 0 0,0-1 1,-1 0-1,10-7 0,-11 7-71,0 0 0,-1-1 0,0 0 0,0 1 0,0-1 0,0-1 0,0 1 0,-1 0 0,1-1 0,-1 1 0,-1-1 0,1 0 0,-1 1-1,1-1 1,-1 0 0,0 0 0,-1 0 0,0 0 0,0-6 0,-2 53 3981,2-39-3793,0-1-1,-1 0 1,1 1-1,1-1 1,-1 0-1,0 1 1,1-1-1,-1 0 1,1 1-1,0-1 1,-1 0-1,1 0 1,0 0-1,0 0 0,1 0 1,-1 0-1,0 0 1,1 0-1,-1 0 1,1 0-1,-1-1 1,1 1-1,3 1 1,4 0 41,0-1 1,0 0-1,0-1 0,0 0 1,1 0-1,-1-1 1,0 0-1,1-1 1,11-2-1,-17 2-83,1 1-1,0-2 1,0 1 0,0 0 0,0-1-1,-1 0 1,1 0 0,-1-1-1,0 1 1,1-1 0,-1 0-1,0 0 1,0 0 0,-1-1 0,1 1-1,-1-1 1,0 0 0,4-6-1,-5 7 10,0-1-1,0 0 1,-1 0-1,1 0 1,-1 0-1,0 0 1,0 0-1,-1 0 1,1 0-1,-1 0 1,0 0-1,0 0 1,0 0-1,-1 0 1,1 0-1,-1 0 1,-1-5-1,1 7 35,0 1 0,0-1 0,0 0 0,0 0 0,-1 1 1,1-1-1,-1 1 0,1-1 0,-1 1 0,1 0 0,-1-1 0,0 1 0,1 0 0,-1 0 0,0 0 0,0 1 0,0-1 1,0 0-1,0 0 0,0 1 0,0 0 0,0-1 0,0 1 0,0 0 0,0 0 0,0 0 0,0 0 0,0 0 0,0 1 1,0-1-1,0 0 0,0 1 0,0 0 0,-3 1 0,0 0 47,1 0-1,0 0 1,0 1-1,0 0 1,0-1-1,0 1 1,1 1 0,-1-1-1,1 0 1,0 1-1,0 0 1,0 0-1,0 0 1,-3 8 0,0-1 62,1 0 1,0 1 0,0-1 0,-4 20-1,7-22-80,1-1 0,0 1 0,0 0-1,1 0 1,1 13 0,-1-19-167,0 1-1,1 0 1,0-1-1,0 0 1,0 1 0,0-1-1,0 1 1,1-1-1,-1 0 1,1 0 0,0 0-1,0 0 1,0 0 0,1 0-1,4 4 1,22 12-4609</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1:55.941"/>
    </inkml:context>
    <inkml:brush xml:id="br0">
      <inkml:brushProperty name="width" value="0.035" units="cm"/>
      <inkml:brushProperty name="height" value="0.035" units="cm"/>
      <inkml:brushProperty name="color" value="#E71224"/>
    </inkml:brush>
  </inkml:definitions>
  <inkml:trace contextRef="#ctx0" brushRef="#br0">145 144 12342,'0'0'4452,"-7"16"988,42-43-5014,-27 21-391,1 0 0,-1 0 0,1-1 0,-2 0 0,1 0 0,-1-1 0,0 0 0,-1 0 0,0-1 0,0 1 0,-1-1 0,6-12 0,-11 20-42,0 1 1,0-1 0,0 1 0,0-1 0,0 0 0,0 1 0,0-1-1,0 1 1,0-1 0,0 1 0,0-1 0,0 1 0,0-1-1,0 0 1,0 1 0,-1-1 0,1 1 0,0-1 0,0 1 0,-1-1-1,1 1 1,0 0 0,-1-1 0,1 1 0,-1-1 0,1 1-1,0 0 1,-1-1 0,1 1 0,-1 0 0,1-1 0,-1 1 0,-24-6-127,19 6 107,1 0 0,-1 0 0,1 0 0,-1 1 0,1 0 0,0 0-1,-8 3 1,4 0 23,0 1 0,1 0-1,0 0 1,0 1 0,0 0-1,0 0 1,1 1 0,-8 10-1,11-11-8,0-1 0,1 1-1,0-1 1,0 1 0,0 0-1,1 0 1,0 0 0,0 1-1,1-1 1,-1 1 0,1-1-1,1 0 1,-1 11 0,2-14 4,-1 1 0,1 0 1,0-1-1,0 1 1,0-1-1,0 1 0,0-1 1,1 1-1,0-1 1,-1 0-1,1 0 0,1 0 1,-1 0-1,0 0 1,1 0-1,-1-1 1,1 1-1,0-1 0,0 0 1,4 3-1,10 6 14,0-1-1,32 13 1,-3-1 22,-35-17 104,13 9-610,-24-13 469,1-1-1,-1 1 1,0-1 0,0 1 0,1-1-1,-1 1 1,0-1 0,0 1 0,1-1-1,-1 1 1,0-1 0,0 1-1,0-1 1,0 1 0,0 0 0,0-1-1,0 1 1,0-1 0,0 1 0,0-1-1,0 1 1,0-1 0,0 1-1,-1 0 1,1-1 0,0 1 0,0-1-1,0 1 1,-1-1 0,1 0 0,0 1-1,-1-1 1,1 1 0,-1-1 0,1 1-1,0-1 1,-1 0 0,1 1-1,-1-1 1,1 0 0,-1 1 0,1-1-1,-1 0 1,0 0 0,-15 9 43,0-1 1,0-1 0,0 0-1,-1-2 1,0 0-1,-1-1 1,-18 3 0,-31 8 3,11-8-46,55-7-499,1-4-1243,3-12-3234,13 3-1969</inkml:trace>
  <inkml:trace contextRef="#ctx0" brushRef="#br0" timeOffset="1999.05">508 242 6323,'0'0'8545,"-5"-7"-8345,-16-19-8,19 24-164,0 1 0,-1-1-1,1 1 1,0 0 0,0 0-1,-1 0 1,1 0 0,0 1-1,-1-1 1,1 1 0,-1-1-1,1 1 1,-1 0 0,1 0-1,-5 0 1,-31 5 829,32-3-727,-1 1 1,1 0 0,-1 1 0,1-1 0,0 1 0,0 0-1,0 1 1,1 0 0,-1 0 0,1 0 0,1 0 0,-1 1-1,1-1 1,0 1 0,0 1 0,0-1 0,1 0 0,0 1-1,0 0 1,1-1 0,0 1 0,0 0 0,0 0-1,1 1 1,0 11 0,1-18-137,1 0 0,-1 0 0,1-1 0,0 1 0,0 0 0,-1-1 1,1 1-1,0-1 0,0 1 0,0-1 0,0 1 0,0-1 0,0 0 0,0 1 0,0-1 0,0 0 0,0 0 0,0 1 0,0-1 0,0 0 0,0 0 0,0 0 0,0 0 0,0 0 0,0-1 1,-1 1-1,1 0 0,0 0 0,0-1 0,2 0 0,33-8 35,-27 2-213,1 0-1,-1 0 1,-1-1-1,0 0 0,0-1 1,0 0-1,-1 0 0,-1 0 1,11-19-1,-28 87 938,11-58-742,-4 9 49,1 0 0,0-1 0,1 2 1,1-1-1,-1 0 0,1 0 0,1 0 1,0 1-1,2 10 0,-2-20-58,1-1 0,-1 0 0,1 1-1,-1-1 1,1 1 0,-1-1 0,1 0-1,0 1 1,-1-1 0,1 0 0,0 1-1,-1-1 1,1 0 0,0 0 0,0 0 0,-1 0-1,1 0 1,0 0 0,-1 0 0,1 0-1,0 0 1,0 0 0,-1 0 0,1 0 0,0-1-1,-1 1 1,2-1 0,20-7 58,-9-2-82,-1-1 0,0-1 0,-1 0 0,0 0 0,-1-1 0,0-1 0,-1 1 0,8-19 0,1-2-671,-2-2-1,15-49 0,-27 73 593,-1 4 138,0-1 0,0 1 0,-1-1 0,0 0 0,0 0 1,-1 0-1,-1 0 0,1 0 0,-1 0 0,-2-9 0,2 17 6,0 0-1,0 0 1,-1 1-1,1-1 1,0 0 0,-1 0-1,1 1 1,-1-1 0,1 0-1,-1 0 1,1 1-1,-1-1 1,0 1 0,1-1-1,-1 0 1,0 1 0,1-1-1,-1 1 1,0 0-1,1-1 1,-1 1 0,0 0-1,0-1 1,0 1-1,0 0 1,1 0 0,-1 0-1,0-1 1,0 1 0,0 0-1,0 0 1,1 0-1,-1 0 1,0 1 0,-1-1-1,0 0-55,1 1 0,-1-1 0,1 1 0,-1-1 0,1 1 0,-1-1 0,1 1 0,0 0 0,-1 0 0,1 0 0,0-1-1,0 2 1,0-1 0,-1 0 0,1 0 0,0 0 0,0 0 0,-1 3 0,-4 11 155,1 0 0,0 0 0,1 1 0,0-1 0,-2 30 0,3 84 1165,3-96-1113,0-30-180,0-1-1,0 1 1,0-1-1,1 0 1,-1 1-1,1-1 1,-1 0-1,1 1 1,0-1-1,0 0 1,0 0-1,0 0 1,0 1-1,0-1 1,1-1-1,-1 1 1,1 0-1,-1 0 1,1 0-1,0-1 1,2 3-1,0-2 0,0 0-1,-1 0 0,1-1 1,0 1-1,0-1 0,0 0 1,0 0-1,1 0 0,-1-1 1,0 1-1,7-1 0,-2-1-67,0 1-1,1-1 1,-1-1-1,0 0 1,0 0-1,0-1 1,0 0-1,0 0 1,-1-1-1,14-8 1,-15 7-54,0-1 0,-1 0 0,0 0 0,0-1 0,0 1 0,7-13 1,-11 17 92,0-1 0,0 0 0,-1 1 1,0-1-1,1 0 0,-1 0 1,0 0-1,-1 0 0,1 0 1,0 0-1,-1 0 0,0 0 0,1-1 1,-1 1-1,-1 0 0,1 0 1,0 0-1,-1 0 0,1 0 1,-1 0-1,0 0 0,-2-4 0,3 6 5,-1 0 0,0 0 0,0 0 0,0-1 0,0 1 0,0 0-1,-1 0 1,1 1 0,0-1 0,0 0 0,0 0 0,-1 1 0,1-1 0,-1 0-1,1 1 1,0-1 0,-1 1 0,1 0 0,-1 0 0,1-1 0,-1 1-1,1 0 1,-1 0 0,1 0 0,-1 0 0,1 1 0,0-1 0,-1 0 0,1 1-1,-1-1 1,1 1 0,-3 0 0,1 1-9,0-1 1,0 0-1,0 1 1,0-1-1,1 1 0,-1 0 1,1 0-1,-1 0 0,1 0 1,-1 0-1,1 0 1,0 1-1,0-1 0,-2 5 1,3-6 3,1-1 0,0 0 0,0 1 0,-1-1 0,1 0 0,0 1-1,0-1 1,0 0 0,0 1 0,-1-1 0,1 1 0,0-1 0,0 0 0,0 1 0,0-1 0,0 1 0,0-1 0,0 1 0,0-1 0,0 0 0,0 1 0,0-1 0,0 1 0,0-1 0,1 0 0,-1 1 0,0-1 0,0 1 0,0-1 0,0 0 0,1 1 0,-1-1-1,0 0 1,1 1 0,-1-1 0,0 0 0,0 1 0,1-1 0,-1 0 0,0 0 0,1 1 0,-1-1 0,1 0 0,-1 0 0,0 0 0,1 0 0,-1 1 0,1-1 0,0 0 0,24-2-29,-15 0 129,-9 2-18,-1 21 295,-1 10 263,0-18-464,0 0-1,2 0 0,1 17 1,-2-29-155,1 0 1,-1 0 0,0 0 0,0 0 0,0 0 0,1-1-1,-1 1 1,1 0 0,-1 0 0,1 0 0,-1 0 0,1-1-1,-1 1 1,1 0 0,0-1 0,-1 1 0,1 0 0,0-1-1,-1 1 1,1-1 0,0 1 0,0-1 0,0 1-1,0-1 1,0 1 0,-1-1 0,1 0 0,0 0 0,0 0-1,0 1 1,0-1 0,0 0 0,0 0 0,0 0 0,0 0-1,0 0 1,0-1 0,0 1 0,0 0 0,-1 0 0,1-1-1,0 1 1,0 0 0,0-1 0,0 1 0,1-2 0,2 1 10,0-1 0,0-1 0,0 1 0,-1-1 0,1 1 0,-1-1 0,0 0 0,6-6 0,3-10-236,1 0-1,15-35 1,-27 54 194,0-1 0,0 1 1,0-1-1,0 1 0,0-1 1,0 1-1,0 0 0,0 0 1,0 0-1,0-1 0,0 1 1,1 0-1,-1 0 0,0 0 1,0 1-1,0-1 0,0 0 1,0 0-1,0 0 0,0 1 1,0-1-1,0 1 0,0-1 1,0 1-1,0-1 0,0 1 1,0 0-1,0-1 0,0 1 1,0 0-1,-1 0 0,1-1 1,0 1-1,-1 0 0,1 0 1,1 2-1,-1 6-78,1 1 129,-1-1 0,2 1 0,-1-1 0,1 0-1,8 17 1,-10-26-17,-1 1-1,1-1 0,-1 1 1,1-1-1,0 1 0,-1-1 1,1 0-1,0 1 0,0-1 1,-1 0-1,1 1 0,0-1 1,0 0-1,-1 0 1,1 0-1,0 0 0,0 0 1,0 0-1,-1 0 0,1 0 1,0 0-1,0 0 0,-1 0 1,1 0-1,0-1 0,0 1 1,0 0-1,-1 0 0,1-1 1,0 1-1,-1-1 0,1 1 1,0-1-1,-1 1 0,1-1 1,-1 1-1,1-1 0,-1 1 1,1-1-1,-1 0 0,1 1 1,0-2-1,24-30 127,-23 29-117,5-7-246,8-8 987,-15 18-739,1 0 0,-1 1-1,0-1 1,1 0 0,-1 1 0,1-1 0,-1 1 0,1-1 0,-1 0 0,0 1 0,1-1-1,-1 1 1,0-1 0,0 1 0,1-1 0,-1 1 0,0 0 0,0-1 0,0 1 0,0-1 0,0 1-1,0-1 1,0 1 0,0 0 0,0-1 0,0 1 0,0-1 0,0 1 0,0-1 0,0 1 0,0 0-1,0-1 1,-1 1 0,1 0 0,0 0-30,-1 1 1,1-1-1,1 1 0,-1-1 0,0 1 1,0-1-1,0 1 0,1-1 0,-1 1 1,1-1-1,-1 0 0,1 1 0,0-1 1,-1 0-1,1 0 0,0 1 0,0-1 1,0 0-1,0 0 0,0 0 0,0 0 1,0 0-1,0 0 0,2 1 0,-1-1-48,1 0-1,-1-1 1,1 1-1,-1 0 1,1-1-1,-1 0 1,1 1-1,-1-1 1,1 0-1,-1-1 0,1 1 1,4-1-1,1-1-96,-1 0-1,0 0 1,0 0-1,0-1 1,0 0-1,0-1 0,-1 0 1,13-9-1,-14 8 124,0 0 0,0-1 0,0 0 1,-1 0-1,0 0 0,0-1 0,0 0 0,-1 1 0,3-9 0,-4 9 645,0-1 1,0 0-1,-1 0 1,0 0-1,0-12 1,-1 18-10,0 11-406,0 10-195,-12 287 321,8-271-281,-1 0 1,-2-1-1,-2 0 0,-1-1 1,-2 0-1,-24 51 1,32-80-29,1 0 1,-1 0-1,0 0 1,0 0-1,-1 0 1,1-1-1,-1 0 1,0 0-1,0 0 1,0-1-1,-1 1 1,-6 2-1,10-5 7,0 0 0,0 0 0,0 0 0,0-1 0,0 1 0,-1 0 0,1-1 0,0 0 0,0 1 0,0-1 0,-1 0 0,1 0-1,0 0 1,0-1 0,0 1 0,-1 0 0,1-1 0,0 1 0,0-1 0,0 0 0,0 0 0,0 0 0,0 0 0,0 0 0,0 0 0,1 0 0,-1-1 0,0 1 0,1-1 0,-1 1 0,1-1 0,-1 0 0,1 1-1,0-1 1,-1 0 0,1 0 0,-1-2 0,0-1-66,1 0-1,-1 0 0,1 0 0,0 0 0,0 0 1,1 0-1,-1 0 0,1 0 0,0 0 1,1 0-1,-1 0 0,1 0 0,0-1 1,0 1-1,1 1 0,-1-1 0,1 0 1,0 0-1,0 1 0,1-1 0,-1 1 1,1-1-1,0 1 0,1 0 0,-1 0 1,5-4-1,10-10-1035,2 0 1,0 1-1,37-24 0,-55 39 927,87-61-8498,-60 36 2377</inkml:trace>
  <inkml:trace contextRef="#ctx0" brushRef="#br0" timeOffset="4575.01">1693 124 6883,'0'0'6518,"-7"-1"-5638,-14-2-211,12 3 223,-1-1-1,1 0 1,0-1 0,-1 0-1,-13-6 1,89 36 1920,-19-9-2849,16-1 78,-53-17-50,1 2-1,-1 0 1,0 0 0,19 9-1,-28-12 6,0 1-1,-1-1 1,1 1-1,-1-1 1,1 1-1,-1 0 1,1-1-1,-1 1 1,1-1-1,-1 1 1,1 0-1,-1-1 1,0 1-1,1 0 1,-1 0 0,0-1-1,0 1 1,0 0-1,1 0 1,-1 0-1,0-1 1,0 1-1,0 0 1,0 0-1,0-1 1,-1 1-1,1 0 1,0 0-1,0 0 1,0-1-1,-1 1 1,1 0-1,0-1 1,-1 1-1,1 0 1,-1-1-1,1 1 1,0 0-1,-1-1 1,0 1 0,1-1-1,-2 2 1,-26 23 172,-4-7-16,-1-1 0,-1-2 0,-1-1 0,-69 17 1,126-50-8376,-7 6 1572</inkml:trace>
  <inkml:trace contextRef="#ctx0" brushRef="#br0" timeOffset="5240.53">2203 57 14743,'0'0'5717,"-1"-4"-5215,1 3-420,0-1 1,0 1 0,0 0 0,0 0 0,0 0 0,-1-1 0,1 1-1,0 0 1,-1 0 0,1 0 0,0 0 0,-1 0 0,0 0 0,1 0 0,-1 0-1,-1-1 978,1 9-924,-6 40-155,-4 14-705,-4 106-1,15-166 518,0-1 36,0 0 1,0 1-1,0-1 1,0 0 0,-1 1-1,1-1 1,1 1 0,-1-1-1,0 0 1,0 1 0,0-1-1,0 0 1,0 1 0,0-1-1,0 0 1,0 1 0,1-1-1,-1 0 1,0 1 0,0-1-1,0 0 1,1 0 0,-1 1-1,0-1 1,0 0 0,1 0-1,-1 1 1,0-1-1,1 0 1,-1 0 0,0 0-1,1 1 1,9-1-4859</inkml:trace>
  <inkml:trace contextRef="#ctx0" brushRef="#br0" timeOffset="5728.59">2332 198 9989,'0'0'8030,"0"-1"-7880,0 0 0,0 0-1,0 1 1,-1-1 0,1 0 0,0 0 0,-1 0 0,1 0 0,0 1-1,-1-1 1,1 0 0,-1 0 0,1 1 0,-1-1 0,1 0-1,-1 1 1,-1-2 0,-1 3-71,1 1 1,-1-1-1,0 0 0,0 1 1,1 0-1,-1-1 0,1 1 0,-1 0 1,1 1-1,0-1 0,0 0 0,0 1 1,0-1-1,0 1 0,1-1 1,-1 1-1,1 0 0,-3 5 0,1-1 42,0 0 0,1 0 0,0 0 0,0 0 0,0 1 0,-1 12 0,5-19-116,-1-1 0,1 1 0,-1 0 0,1-1 0,-1 1 0,1-1 0,-1 1 1,1-1-1,-1 0 0,1 1 0,-1-1 0,1 0 0,0 0 0,-1 0 0,1 0 0,2-1 0,-1 1 0,3 0-8,1 0 0,0-1 0,-1 0 0,1 0 0,0 0 0,-1-1 0,0 0-1,1 0 1,-1 0 0,7-4 0,-11 4 6,0 1 0,0-1 0,0 1 0,0-1 0,0 0 0,0 0 0,0 0 0,-1 0-1,1 0 1,-1 0 0,1-1 0,-1 1 0,0-1 0,0 1 0,0 0 0,0-1 0,0 0 0,-1 1 0,1-1-1,-1 1 1,0-1 0,1 0 0,-1 1 0,0-1 0,-1 0 0,1 1 0,0-1 0,-2-4 0,1 6 1,0-1 1,0 1-1,0 0 1,1 0-1,-1 0 1,-1 1-1,1-1 1,0 0-1,0 0 1,0 0-1,0 1 1,0-1-1,-1 1 1,1-1-1,0 1 1,-1-1-1,1 1 0,0 0 1,-1-1-1,1 1 1,0 0-1,-1 0 1,1 0-1,-2 0 1,-45 1-76,34 0-112,14-1 43,0 0 0,-1 0 0,1 0 0,-1 0 0,1 0 0,0 0-1,-1 0 1,1 0 0,0 0 0,-1 0 0,1 0 0,0 0 0,-1 1 0,1-1 0,0 0-1,-1 0 1,1 0 0,0 1 0,-1-1 0,1 0 0,0 0 0,0 1 0,-1-1 0,1 0-1,0 1 1,0-1 0,0 0 0,0 1 0,-1-1 0,1 0 0,0 1 0,0-1 0,0 0-1,0 1 1,0-1 0,0 0 0,0 1 0,0-1 0,0 0 0,0 1 0,0-1 0,0 1-1,0-1 1,0 0 0,0 1 0,0-1 0,0 0 0,1 1 0,-1-1 0,0 0 0,0 1-1,0-1 1,1 0 0,-1 0 0,0 1 0,0-1 0,1 1 0,15 1-5151,3 0-999</inkml:trace>
  <inkml:trace contextRef="#ctx0" brushRef="#br0" timeOffset="6134.82">2540 185 8308,'0'0'12085,"-19"6"-11380,14-2-626,1 0 1,0 1-1,1-1 1,-1 1-1,1 0 1,-4 7 0,6-10-45,-1 0 0,1 0 0,0 1 0,0-1 0,0 0 0,0 0 1,1 1-1,-1-1 0,1 0 0,-1 1 0,1-1 0,0 0 0,0 1 1,0-1-1,0 1 0,0-1 0,1 0 0,0 5 0,4-6-9,-1 0 0,1 0 0,-1 0 0,1-1 0,0 0-1,-1 0 1,1 0 0,0-1 0,6-1 0,-5 1-56,-1-1 1,0 0-1,0 0 1,0 0-1,0 0 1,0-1-1,0 0 1,-1 0-1,1 0 1,-1-1-1,6-6 1,-7 8 34,-1 0 1,0-1 0,0 0-1,0 1 1,0-1 0,-1 0 0,1 0-1,-1 0 1,1 0 0,-1 0-1,0 0 1,0 0 0,-1 0-1,1-1 1,-1 1 0,1 0-1,-1-1 1,0 1 0,0 0 0,-1-5-1,-1 6-2,1 1-1,0 0 1,-1 0-1,1-1 1,0 1-1,-1 0 1,1 0-1,-1 0 1,0 1-1,1-1 1,-1 0-1,0 1 1,0-1-1,1 1 1,-1-1-1,0 1 1,0 0-1,0-1 0,0 1 1,1 0-1,-4 1 1,-43 1-92,46-2-32,1 0 0,0 1 0,-1-1 1,1 1-1,0-1 0,-1 1 1,1 0-1,0 0 0,0-1 1,-1 1-1,1 0 0,0 0 0,0 0 1,-1 2-1,1-3-216,1 1-1,0 0 1,-1-1-1,1 1 1,0 0-1,-1-1 1,1 1-1,0 0 1,0 0-1,0-1 1,0 1-1,0 0 1,0-1-1,0 1 1,0 0 0,0 0-1,0-1 1,0 1-1,0 0 1,1 1-1,2 4-5745</inkml:trace>
  <inkml:trace contextRef="#ctx0" brushRef="#br0" timeOffset="6565.32">2781 218 10805,'0'0'7772,"-5"3"-7570,3-2-117,0 0-1,0 0 0,0 0 0,0 1 1,0-1-1,0 1 0,1-1 0,-1 1 1,0 0-1,1 0 0,0 0 0,-1 0 1,1 0-1,0 0 0,0 0 1,0 0-1,0 0 0,1 0 0,-1 1 1,0-1-1,1 0 0,0 1 0,-1-1 1,1 0-1,0 1 0,0-1 1,1 0-1,0 4 0,-1-5-55,1 0 0,0-1 1,0 1-1,0-1 0,-1 1 0,1-1 1,0 1-1,0-1 0,0 1 0,0-1 1,0 0-1,0 0 0,0 1 0,0-1 0,0 0 1,0 0-1,0 0 0,0 0 0,0 0 1,0 0-1,0-1 0,0 1 0,2-1 0,25-4 132,-26 3-142,0 0 1,0-1-1,0 1 0,0-1 1,0 1-1,-1-1 0,1 0 1,-1 1-1,0-1 1,0 0-1,0 0 0,0 0 1,0 0-1,-1 0 1,1-4-1,-1 5-3,1 1 0,-1 0 1,0-1-1,0 1 0,0 0 0,0 0 0,0-1 1,0 1-1,0 0 0,0-1 0,0 1 0,0 0 1,-1 0-1,1-1 0,-1 1 0,1 0 1,-1 0-1,1 0 0,-1-1 0,0 1 0,1 0 1,-1 0-1,0 0 0,0 0 0,0 0 0,0 0 1,0 1-1,0-1 0,0 0 0,0 0 0,0 1 1,0-1-1,-1 1 0,1-1 0,-2 0 1,-4 0 95,0 1 1,-1-1 0,1 2 0,0-1 0,-12 2 0,-2 10-2050,20-10 1356,1-1 0,-1 0 0,0 1 0,0-1 0,0 0 0,1 1 0,-1-1 0,1 1 1,-1-1-1,1 1 0,0 0 0,-1-1 0,1 1 0,0-1 0,0 2 0</inkml:trace>
  <inkml:trace contextRef="#ctx0" brushRef="#br0" timeOffset="7007.59">3062 274 13862,'0'0'6366,"-7"-1"-6187,6 1-203,-40-1 618,40 1-551,-1 0 1,1 1-1,0-1 0,-1 1 1,1-1-1,0 1 0,0-1 1,0 1-1,-1 0 0,1 0 1,0-1-1,0 1 0,0 0 1,0 0-1,0 0 1,0 0-1,0 0 0,1 0 1,-1 1-1,0-1 0,0 0 1,1 0-1,-1 0 0,1 1 1,-1-1-1,1 0 0,0 1 1,-1-1-1,1 0 1,0 1-1,0-1 0,0 3 1,1-3-43,-1 0 1,1-1 0,-1 1-1,1-1 1,0 1-1,-1-1 1,1 1 0,0-1-1,0 1 1,-1-1 0,1 0-1,0 1 1,0-1 0,-1 0-1,1 0 1,0 0-1,0 0 1,0 1 0,0-1-1,-1 0 1,1 0 0,0 0-1,1-1 1,28 1 53,-25 0-56,-2 0-7,-1 0 1,1 0-1,0 0 0,-1 0 1,1-1-1,0 1 0,-1-1 1,1 0-1,-1 0 0,1 0 1,-1 0-1,1 0 0,-1 0 1,0-1-1,1 1 0,-1-1 1,0 0-1,0 1 1,0-1-1,1-2 0,0 0 41,-1 0-1,0 1 1,-1-1-1,1 0 1,-1 0-1,0 0 1,1 1-1,-2-2 0,1 1 1,0 0-1,-1 0 1,0-7-1,0 10-21,-1 0 0,1 0 0,-1 0 0,0 0-1,1 0 1,-1 0 0,0 0 0,1 0 0,-1 0 0,0 0-1,0 1 1,0-1 0,0 0 0,0 1 0,0-1-1,0 0 1,0 1 0,0-1 0,0 1 0,0 0 0,0-1-1,0 1 1,0 0 0,0-1 0,-1 1 0,1 0-1,0 0 1,0 0 0,0 0 0,-3 1 0,-16 4-1253,19-4 977,0-1 1,0 1-1,1-1 1,-1 1-1,1-1 1,-1 1-1,0 0 1,1-1-1,-1 1 1,1 0-1,-1 0 1,1-1-1,0 1 1,-1 0-1,1 0 1,0 0-1,0-1 1,-1 1-1,1 0 1,0 0-1,0 2 1,0 2-5592</inkml:trace>
  <inkml:trace contextRef="#ctx0" brushRef="#br0" timeOffset="7426.28">3256 209 1393,'0'0'17469,"-11"39"-15751,11-37-1676,-1-1 0,1 0 0,0 0 0,0 0-1,0 0 1,0 1 0,1-1 0,-1 0 0,0 0 0,0 0 0,1 0-1,-1 0 1,1 1 0,-1-1 0,1 0 0,-1 0 0,1 0 0,-1 0-1,1 0 1,1 1 0,25 1 101,-22-3-130,-4 0 4,39-4 15,-38 4 0,-1-1 1,0 1 0,0-1-1,0 1 1,1-1-1,-1 0 1,0 1 0,0-1-1,0 0 1,0 0 0,0 0-1,0 0 1,0 0-1,-1 0 1,1 0 0,0 0-1,0 0 1,-1 0 0,1 0-1,-1-1 1,1 1-1,-1 0 1,1 0 0,-1-1-1,0 1 1,0 0 0,1 0-1,-1-1 1,0-1-1,-1 2 0,0 0-1,0 1 1,0-1-1,0 0 1,0 0-1,0 1 0,0-1 1,0 1-1,0-1 1,0 1-1,0-1 1,0 1-1,0 0 0,0-1 1,-1 1-1,1 0 1,0 0-1,0 0 1,0 0-1,-1 0 0,1 0 1,-2 0-1,-31 1-431,-1 10-2220,16-3-1125,4-5-1058</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2:09.592"/>
    </inkml:context>
    <inkml:brush xml:id="br0">
      <inkml:brushProperty name="width" value="0.035" units="cm"/>
      <inkml:brushProperty name="height" value="0.035" units="cm"/>
      <inkml:brushProperty name="color" value="#E71224"/>
    </inkml:brush>
  </inkml:definitions>
  <inkml:trace contextRef="#ctx0" brushRef="#br0">0 431 4290,'0'0'0</inkml:trace>
  <inkml:trace contextRef="#ctx0" brushRef="#br0" timeOffset="556.1">95 381 16504,'0'0'5986,"-7"19"-6050,-5 3 112,1 2 0,-4-5-48,3 5-256,1-6-1825,7-5-1745,4-5-6482</inkml:trace>
  <inkml:trace contextRef="#ctx0" brushRef="#br0" timeOffset="1035.75">502 276 16295,'0'0'7142,"0"8"-7019,0 157 139,0-164-260,0-1 1,0 1 0,0-1-1,0 0 1,-1 1 0,1-1 0,0 0-1,0 1 1,-1-1 0,1 0 0,0 1-1,-1-1 1,1 0 0,0 0 0,-1 1-1,1-1 1,0 0 0,-1 0-1,1 0 1,-1 0 0,1 1 0,0-1-1,-1 0 1,1 0 0,-1 0 0,1 0-1,0 0 1,-1 0 0,1 0-1,-1 0 1,1 0 0,-1 0 0,1 0-1,0 0 1,-1 0 0,1-1 0,-1 1-1,1 0 1,0 0 0,-1-1 0,-19-8 79,13 3-73,2 0-1,-1-1 0,1 1 1,0-1-1,0-1 0,1 1 1,0-1-1,1 0 0,-1 0 1,1 0-1,1 0 0,-1 0 1,2-1-1,-2-9 0,-2-18 21,2-72 0,3 95-14,0 0-18,-1-2 17,1 0 1,1 0-1,1 1 0,5-25 0,-7 36-15,1 0 0,0 0 0,0 0 0,0 1-1,0-1 1,0 0 0,1 1 0,-1-1 0,1 1 0,0 0 0,0-1 0,0 1 0,0 0 0,0 0 0,0 0 0,1 0 0,-1 1-1,0-1 1,1 1 0,-1-1 0,1 1 0,0 0 0,0 0 0,-1 0 0,1 0 0,0 1 0,0-1 0,0 1 0,0-1-1,3 1 1,-2 0-6,-1 0 0,0 0 0,1 0-1,-1 1 1,0-1 0,0 1 0,1 0-1,-1 0 1,0 0 0,0 0 0,0 1 0,0-1-1,0 1 1,0-1 0,-1 1 0,1 0-1,4 5 1,-4-4-2,-1 1 0,0-1-1,0 1 1,0-1 0,0 1-1,-1 0 1,1 0 0,-1 0 0,0 0-1,0 0 1,-1 0 0,1 0 0,-1 1-1,0 6 1,0-6 19,-1 1 1,1 0-1,-1-1 1,0 1-1,0-1 0,0 1 1,-1-1-1,0 0 1,0 1-1,0-1 1,-1 0-1,0 0 0,0-1 1,0 1-1,-1 0 1,1-1-1,-1 0 0,0 0 1,0 0-1,-9 6 1,-16 20-623,13-8-3240,7-9-1235</inkml:trace>
  <inkml:trace contextRef="#ctx0" brushRef="#br0" timeOffset="1593.15">632 402 14279,'0'0'6381,"11"-8"-6005,-4 3-274,33-28 204,-38 31-227,1-1 0,-1 1 0,0-1 0,0 0-1,0 1 1,0-1 0,-1 0 0,1 0 0,-1 0 0,1 0 0,-1 0 0,0-1 0,0 1 0,-1 0-1,1-5 1,0-5 391,-4-23 237,2 35-704,0 1 0,1-1 1,-1 0-1,1 0 0,-1 0 1,0 1-1,1-1 0,-1 0 0,0 1 1,0-1-1,0 1 0,0-1 1,1 1-1,-1-1 0,0 1 1,0-1-1,0 1 0,0 0 0,0 0 1,0-1-1,0 1 0,0 0 1,0 0-1,0 0 0,0 0 1,0 0-1,0 0 0,0 1 0,0-1 1,0 0-1,0 0 0,0 1 1,-1 0-1,0 0-9,0 0 0,0 1 0,0-1 0,1 1-1,-1-1 1,0 1 0,1 0 0,-1-1 0,1 1 0,0 0 0,-1 0 0,1 0 0,0 0-1,0 0 1,0 1 0,1-1 0,-1 0 0,0 3 0,-8 44-70,9-47 72,-1 0 0,1 0 1,0 0-1,0 0 0,0 1 1,1-1-1,-1 0 0,0 0 1,1 0-1,-1 0 0,1 0 0,0 0 1,-1-1-1,1 1 0,0 0 1,2 3-1,-1-4-3,0-1 0,1 1 0,-1 0 0,0 0-1,0-1 1,1 0 0,-1 1 0,0-1 0,0 0 0,1 0 0,-1 0 0,4-1 0,6 1-4,73-9-501,-82 23 164,-3-13 359,-1 0-1,1 0 1,0 0 0,0 0-1,0 0 1,0 0 0,0 0 0,0 1-1,0-1 1,1 0 0,-1 0-1,0 0 1,0 0 0,1 0 0,-1-1-1,1 1 1,-1 0 0,1 0 0,-1 0-1,1 0 1,-1 0 0,1 0-1,0-1 1,0 1 0,-1 0 0,1-1-1,0 1 1,0 0 0,1 0 0,1-1-587,-1 0 1,1-1 0,0 1 0,-1 0-1,1-1 1,0 0 0,-1 0 0,1 1-1,-1-1 1,1-1 0,-1 1 0,4-2-1,9-8-7633</inkml:trace>
  <inkml:trace contextRef="#ctx0" brushRef="#br0" timeOffset="2170.44">984 231 16728,'0'0'6325,"1"10"-6207,2 175 1629,-3-184-1732,0-1 0,0 1 0,0 0 0,0-1 0,-1 1 0,1-1 0,0 1 0,0-1 0,0 1 0,-1-1 0,1 1-1,0-1 1,0 1 0,-1-1 0,1 1 0,0-1 0,-1 1 0,1-1 0,-1 0 0,1 1 0,0-1 0,-1 1 0,1-1 0,-1 0 0,1 0 0,-1 1 0,1-1 0,-1 0 0,1 0 0,-1 0-1,0 1 1,1-1 0,-1 0 0,1 0 0,-1 0 0,1 0 0,-1 0 0,0 0 0,1 0 0,-1 0 0,1 0 0,-1-1 0,1 1 0,-1 0 0,1 0 0,-1 0 0,1-1 0,-1 1 0,1 0 0,-1-1-1,1 1 1,-1 0 0,1-1 0,-1 1 0,1 0 0,0-1 0,-1 1 0,1-1 0,0 1 0,-1-1 0,1 1 0,0-1 0,0 1 0,-1-1 0,1 1 0,0-1 0,0 0 0,-4-10 15,2 0 0,-1 0 0,1-1 0,1 1 0,0 0 0,1-1 0,0 1 0,1 0 0,0 0 0,0-1 0,4-11 0,2-1-53,0 1 0,1 0 0,1 1 0,14-25 0,-20 41 1,1-1 1,0 1-1,0 0 1,1 0-1,0 0 0,0 1 1,0 0-1,0 0 1,10-6-1,-12 8 13,1 1 0,0 0-1,0 0 1,0 1 0,0-1 0,1 1 0,-1 0-1,0 0 1,0 0 0,1 1 0,-1-1 0,1 1-1,-1 0 1,0 0 0,1 1 0,-1-1 0,6 3-1,-9-3 11,0 0-1,0 1 1,0-1-1,0 0 1,0 1-1,-1-1 1,1 1-1,0 0 1,0-1-1,0 1 1,-1 0-1,1-1 1,0 1-1,-1 0 1,1 0-1,0 0 0,-1-1 1,1 1-1,-1 0 1,0 0-1,1 0 1,-1 0-1,0 0 1,1 0-1,-1 0 1,0 0-1,0 0 1,0 0-1,0 0 1,0 0-1,0 0 1,0 0-1,0 0 0,0 1 1,-1 1 3,1-1-1,-1 0 1,1 0 0,-1 0-1,0 0 1,0 0-1,0 1 1,0-2 0,0 1-1,0 0 1,-1 0 0,1 0-1,0 0 1,-1-1 0,-2 3-1,-46 26-2,36-23-277,0 1 1,1 0-1,-22 18 0,34-24 261,0-1 0,0 1 0,0-1-1,0 1 1,0-1 0,0 1 0,0 0-1,1 0 1,-1-1 0,0 1 0,1 0 0,0 0-1,-1 0 1,1-1 0,0 1 0,0 0-1,0 0 1,0 0 0,0 0 0,0 0-1,1 0 1,-1-1 0,1 1 0,-1 0-1,1 0 1,0-1 0,-1 1 0,1 0 0,0-1-1,0 1 1,0 0 0,1-1 0,-1 0-1,0 1 1,3 1 0,2 4 9,1 0 0,0-1 0,0 1 0,1-2 0,12 9 0,-5-7-44,0 0 0,1 0 0,0-2 0,26 6 0,-6-1-2805</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2:07.496"/>
    </inkml:context>
    <inkml:brush xml:id="br0">
      <inkml:brushProperty name="width" value="0.035" units="cm"/>
      <inkml:brushProperty name="height" value="0.035" units="cm"/>
      <inkml:brushProperty name="color" value="#E71224"/>
    </inkml:brush>
  </inkml:definitions>
  <inkml:trace contextRef="#ctx0" brushRef="#br0">88 306 5218,'0'0'12958,"-5"-26"-7606,2 26-5358,0 0-1,0 0 1,-1 1-1,1-1 1,0 1-1,0-1 1,0 1-1,0 0 1,0 1-1,0-1 1,0 0-1,0 1 1,0 0-1,0-1 1,1 1-1,-1 0 1,1 1-1,0-1 1,-1 0-1,1 1 1,0-1-1,0 1 1,0-1-1,1 1 1,-3 4-1,2-2-8,0 1 0,0 0 0,1 0 0,-1 1 0,1-1 0,0 0-1,1 0 1,0 0 0,0 1 0,0-1 0,1 0 0,2 12 0,-2-16-29,0 0 1,0 0 0,0-1 0,0 1 0,0 0-1,0 0 1,1-1 0,-1 1 0,1-1-1,-1 1 1,1-1 0,0 0 0,-1 1 0,1-1-1,0 0 1,0 0 0,0 0 0,0 0-1,0-1 1,0 1 0,0-1 0,0 1 0,0-1-1,0 1 1,0-1 0,0 0 0,0 0-1,1 0 1,3-1 0,-3 1-29,1 0 0,-1 0 0,1-1 0,-1 1 0,1-1 0,-1 0 0,1 0 0,-1 0 0,0-1 0,1 1 0,-1-1 0,0 1 0,0-1 0,0 0 0,-1 0-1,1-1 1,4-3 0,-2-3 37,-1 1 0,0-1 0,0 1-1,-1-1 1,0 0 0,0-1-1,-1 1 1,-1 0 0,0-1-1,0 1 1,0-1 0,-2-17 0,0 25 41,1 1 1,-1 0 0,1 0-1,-1 0 1,1 0 0,-1 0 0,1 0-1,-1 0 1,0 1 0,1-1 0,-1 0-1,0 0 1,0 0 0,0 1-1,0-1 1,0 0 0,0 1 0,0-1-1,0 1 1,0-1 0,0 1-1,0-1 1,0 1 0,0 0 0,0 0-1,0-1 1,0 1 0,0 0 0,-1 0-1,1 0 1,0 0 0,0 0-1,0 1 1,0-1 0,0 0 0,0 0-1,-1 1 1,0 0 0,-3-1-34,0 1 1,0 0-1,-1 1 1,1-1 0,0 1-1,0 0 1,-6 3-1,8-1 48,-1 0 1,0-1-1,1 1 0,0 0 0,0 1 1,0-1-1,0 1 0,-3 7 0,2 14-2422,4-25 2044,0 0 0,0 0 0,0 0 1,0-1-1,1 1 0,-1 0 0,0 0 0,1 0 1,-1-1-1,1 1 0,-1 0 0,1 0 0,-1-1 1,1 1-1,-1 0 0,1-1 0,0 1 0,-1-1 1,1 1-1,0-1 0,-1 1 0,1-1 0,0 1 1,1-1-1,9 3-8178</inkml:trace>
  <inkml:trace contextRef="#ctx0" brushRef="#br0" timeOffset="785.01">301 223 13062,'0'0'5394,"0"-2"-5041,1 3-548,1 14 345,-1-1 0,0 1 0,0-1 0,-2 1 0,-3 28 0,-1 20 222,4-79 1385,-1-6-1458,2 1 0,0-1 0,4-32-1,-3 49-318,-1 0 0,1 0 0,0 1 0,0-1 0,1 0 0,-1 1-1,1-1 1,0 1 0,0-1 0,0 1 0,1 0 0,0 0 0,-1 0 0,2 0 0,-1 1 0,0-1-1,1 1 1,-1 0 0,1 0 0,0 0 0,0 0 0,0 1 0,0-1 0,7-2 0,-10 5 10,-1 0 1,1 0 0,-1 0-1,1 0 1,-1 0 0,0 0-1,1 0 1,-1 0 0,1 0-1,-1 0 1,1 0 0,-1 0-1,0 0 1,1 0 0,-1 0-1,1 1 1,-1-1 0,1 0-1,-1 0 1,0 0 0,1 1-1,-1-1 1,0 0 0,1 0 0,-1 1-1,0-1 1,1 0 0,-1 1-1,0-1 1,0 0 0,1 1-1,-1-1 1,0 1 0,0-1-1,0 0 1,1 1 0,-1 0-1,2 24-80,-11 22 169,5-39-120,-1-1 0,0 0 0,0 0 0,0 0 0,-1-1 0,1 0 0,-2 0 0,1 0 0,-1-1 0,1 0 0,-2 0 0,1-1 0,0 1 0,-1-2 0,-13 6 0,20-9-39,51 1-1294,-44-1 1291,50 8 411,-52-7-470,0 0 0,-1 0 0,1 0 0,0 0 0,0 1 0,-1-1 0,1 1 0,-1 0 0,1 0 0,-1 0-1,4 3 1,-6 2-3405</inkml:trace>
  <inkml:trace contextRef="#ctx0" brushRef="#br0" timeOffset="1151.34">596 4 6019,'0'0'12808,"0"0"-12789,0-1-1,-1 1 1,1 0-1,0 0 1,0 0-1,-1-1 1,1 1-1,0 0 1,0 0-1,-1 0 1,1 0-1,0-1 1,-1 1-1,1 0 1,0 0-1,0 0 1,-1 0-1,1 0 1,0 0-1,-1 0 1,1 0-1,0 0 1,-1 0-1,1 0 1,0 0-1,-1 0 1,1 0-1,0 0 0,-1 0 1,1 1-1,0-1 1,0 0-1,-1 0 1,1 0-1,0 0 1,0 1-1,-1-1 1,1 0-1,0 0 1,0 0-1,-1 1 1,1-1-1,-9 11 42,0 1 0,1-1 0,0 1 0,1 1 0,0-1 0,1 1 0,-8 26 0,11-31 13,-10 30 51,2 0 1,2 0 0,1 1-1,2 0 1,2 1 0,1-1 0,4 52-1,-1-83-201,1 1-1,1-1 1,-1 0-1,1 0 0,1-1 1,-1 1-1,1 0 0,1-1 1,-1 0-1,1 0 1,1 0-1,-1 0 0,1 0 1,6 5-1,-2-2-340,0-2-1,0 0 1,1 0-1,0 0 1,1-1-1,0-1 1,0 0 0,19 8-1,26 4-3369</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2:15.193"/>
    </inkml:context>
    <inkml:brush xml:id="br0">
      <inkml:brushProperty name="width" value="0.035" units="cm"/>
      <inkml:brushProperty name="height" value="0.035" units="cm"/>
      <inkml:brushProperty name="color" value="#E71224"/>
    </inkml:brush>
  </inkml:definitions>
  <inkml:trace contextRef="#ctx0" brushRef="#br0">5 167 1056,'0'0'17424,"-5"-5"-13174,5 5-4173,0 0 1,1 0 0,-1 0 0,0 0-1,0 0 1,0 0 0,0 0 0,0 0-1,0 0 1,0 0 0,0 0-1,0 0 1,1 0 0,-1 0 0,0 0-1,0 0 1,0 0 0,0 0-1,0 0 1,0 0 0,0 0 0,0 0-1,0 0 1,1 0 0,-1 0-1,0 0 1,0 0 0,0 0 0,0 0-1,0 0 1,0-1 0,0 1-1,0 0 1,0 0 0,0 0 0,0 0-1,0 0 1,0 0 0,0 0-1,0 0 1,0 0 0,0 0 0,0-1-1,0 1 1,1 0 0,-1 0-1,0 0 1,36 14-75,41 9 0,24 8-118,-100-31 112,-1 0 1,1 1-1,0-1 1,0 0-1,-1 0 1,1 1-1,0-1 1,0 0 0,-1 1-1,1-1 1,0 1-1,-1-1 1,1 1-1,-1-1 1,1 1-1,-1-1 1,1 1-1,-1-1 1,1 1-1,-1 0 1,1-1-1,-1 1 1,0 0 0,1 0-1,-1-1 1,0 1-1,0 0 1,1 0-1,-1-1 1,0 1-1,0 0 1,0 0-1,0 0 1,0-1-1,0 1 1,0 0-1,0 0 1,-1 0 0,1-1-1,0 1 1,-1 1-1,0 0 16,0 0-1,0-1 1,-1 1 0,1 0-1,0-1 1,-1 1-1,0-1 1,1 1 0,-1-1-1,0 0 1,1 0-1,-1 0 1,0 0 0,-3 1-1,-57 25 24,44-18-22,-1 0 1,0-2-1,-29 8 0,63-13-12657,-8-2 6857</inkml:trace>
  <inkml:trace contextRef="#ctx0" brushRef="#br0" timeOffset="637.5">400 235 8404,'0'0'12608,"0"-1"-12385,0 0-1,0 0 1,0 0-1,0 1 0,0-1 1,1 0-1,-1 0 1,0 0-1,0 1 0,0-1 1,1 0-1,-1 0 1,0 1-1,1-1 1,-1 0-1,1 1 0,-1-1 1,1-1-1,96 0-809,-96 9-5396,-2 11-912,-6-6 613</inkml:trace>
  <inkml:trace contextRef="#ctx0" brushRef="#br0" timeOffset="920.18">395 367 10101,'0'0'11098,"63"0"-9561,-28-1-595,-20 0-1320,1 1-3513</inkml:trace>
  <inkml:trace contextRef="#ctx0" brushRef="#br0" timeOffset="1605.66">886 185 5747,'0'0'11167,"0"-10"-10409,2-29-32,-2 38-662,0 0 0,0 0 1,0 0-1,0 0 1,-1 0-1,1 0 0,0 0 1,-1-1-1,1 1 0,-1 0 1,1 0-1,-1 0 1,1 0-1,-1 1 0,0-1 1,1 0-1,-1 0 0,0 0 1,0 0-1,0 1 0,0-1 1,1 0-1,-1 1 1,0-1-1,0 1 0,0-1 1,-1 1-1,1-1 0,0 1 1,0 0-1,-2-1 0,-35-1 847,31 3-808,2-2-54,1 1 0,0 1 0,-1-1 0,1 0 0,-1 1-1,1 0 1,0 0 0,0 1 0,0-1 0,-1 1 0,1 0 0,-6 4 0,8-4-32,-1 0 0,1 0 0,0 0 1,0 1-1,1-1 0,-1 1 1,0-1-1,1 1 0,0 0 1,-1 0-1,1 0 0,0-1 1,0 1-1,1 0 0,-1 0 1,1 0-1,-1 0 0,1 0 1,1 7-1,-1-9-18,1 1-1,-1-1 1,1 0 0,0 1 0,-1-1-1,1 0 1,0 1 0,0-1 0,0 0-1,0 0 1,1 0 0,-1 0-1,0 0 1,0 0 0,0 0 0,1 0-1,-1 0 1,1-1 0,-1 1 0,1 0-1,-1-1 1,0 1 0,1-1 0,0 0-1,-1 0 1,1 1 0,-1-1 0,1 0-1,-1 0 1,3-1 0,2 2-38,-1-1 0,1 0 0,-1 0 0,0-1 0,1 1 0,-1-1 0,0 0 0,8-3 0,28-27 303,-33 20 2845,-9 28-3098,-1 1 0,-1-1 1,-6 23-1,5-23 32,0 1 1,1 0-1,-1 25 0,5 3 3,1-29-18,-1 0 0,-2 0 0,-3 32 0,3-47-27,0-1 1,0 1 0,0-1-1,0 1 1,0-1-1,0 0 1,0 0 0,-1 0-1,1 0 1,0 0-1,-1 0 1,1 0 0,-1 0-1,1 0 1,-1 0 0,0-1-1,1 1 1,-1-1-1,0 1 1,1-1 0,-1 0-1,0 0 1,1 1-1,-1-1 1,-3-1 0,-51 0 70,50 1-117,5 0-38,-1 0 0,1-1 0,0 1 0,0 0 0,0 0 0,0 0 0,-1-1 0,1 1 0,0-1 0,0 1-1,0-1 1,0 1 0,0-1 0,0 0 0,0 0 0,0 1 0,0-1 0,0 0 0,0 0 0,1 0 0,-1 0 0,0 0 0,0-1 0,-5-29-7696,6 10-1495</inkml:trace>
  <inkml:trace contextRef="#ctx0" brushRef="#br0" timeOffset="1997.42">996 9 17208,'0'0'8745,"-5"-6"-8442,4 3-358,3 5-3,21 25 81,52 44 0,-56-56-15,-1 0 1,-1 2-1,-1 0 0,0 1 0,-1 1 0,-1 0 0,13 24 1,-24-37-7,0 1 1,0 0-1,-1 0 1,0 0 0,-1 0-1,0 1 1,0-1-1,0 0 1,-1 1 0,0-1-1,-1 0 1,1 1-1,-1-1 1,-1 0-1,1 0 1,-1 0 0,-1 0-1,1 0 1,-1 0-1,0 0 1,-1-1 0,1 0-1,-1 0 1,-10 12-1,-7 5-109,-1 0-1,-1-2 1,-1 0-1,-39 25 1,47-35-74,-143 96-4289,49-41-4055,49-30-2320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5:03.886"/>
    </inkml:context>
    <inkml:brush xml:id="br0">
      <inkml:brushProperty name="width" value="0.035" units="cm"/>
      <inkml:brushProperty name="height" value="0.035" units="cm"/>
      <inkml:brushProperty name="color" value="#E71224"/>
    </inkml:brush>
  </inkml:definitions>
  <inkml:trace contextRef="#ctx0" brushRef="#br0">38 170 5074,'0'0'4464,"0"-7"2091,0-25-3493,-5 56 1364,-19 111-4356,18-76-36,3 73 1,3-102-32,1-29-36,-1 0 0,0 0-1,1 0 1,-1-1 0,1 1 0,-1 0 0,1 0 0,-1-1 0,1 1-1,0 0 1,-1-1 0,1 1 0,0-1 0,-1 1 0,1-1 0,0 1 0,0-1-1,-1 1 1,1-1 0,0 0 0,0 1 0,0-1 0,-1 0 0,1 0-1,0 0 1,0 0 0,0 0 0,0 0 0,0 0 0,0 0 0,-1 0-1,1 0 1,0 0 0,0 0 0,0-1 0,0 1 0,0-1 0,3 1-178,0-1-1,-1 1 1,1-1 0,-1 0 0,1-1 0,-1 1 0,1-1 0,4-2 0,30-37-4166,-19 9-2931,-11 16 2639</inkml:trace>
  <inkml:trace contextRef="#ctx0" brushRef="#br0" timeOffset="272.1">51 335 4418,'0'0'14305,"0"0"-14268,0 0 0,-1-1 0,1 1 0,0-1 1,0 1-1,-1 0 0,1-1 0,0 1 0,0-1 0,0 1 0,-1-1 0,1 1 0,0-1 0,0 1 0,0-1 0,0 1 0,0-1 0,0 1 0,0-1 0,0 1 0,0-1 0,0 1 0,0-1 1,0 1-1,1-1 0,-1 0 0,39-20 319,11-8-2771,-47 27 1410,0-1 0,-1 1 0,1-1 0,-1 1 0,1-1 0,-1 0 0,0 0 0,2-3 0,0-1-3597</inkml:trace>
  <inkml:trace contextRef="#ctx0" brushRef="#br0" timeOffset="519.16">97 146 4530,'0'0'9418,"-3"-3"-8308,2 2-1046,0 0 0,0 0 1,0 0-1,0 0 1,0 0-1,0 0 0,1 0 1,-1-1-1,0 1 1,1 0-1,-1 0 0,1-1 1,-1 1-1,1 0 1,0-1-1,-1 1 1,1 0-1,0-3 0,1 3-37,0-1 1,0 1-1,0-1 0,0 1 0,0 0 0,0 0 0,0 0 0,1-1 1,-1 1-1,0 0 0,1 1 0,-1-1 0,1 0 0,-1 0 0,1 1 1,0-1-1,-1 1 0,3-1 0,-1-1-184,54-16 866,-27 13-1604,-4 9-3610,-21 1-321</inkml:trace>
  <inkml:trace contextRef="#ctx0" brushRef="#br0" timeOffset="2827.91">472 244 15207,'0'0'5013,"-4"-6"-4656,2 4-337,1 0-1,-1-1 0,0 1 0,1 0 0,-1 1 0,0-1 0,0 0 0,-1 0 0,1 1 0,0-1 0,0 1 0,-1 0 1,1 0-1,-1 0 0,1 0 0,-1 0 0,1 0 0,-1 1 0,1-1 0,-1 1 0,0 0 0,1 0 0,-1 0 0,0 0 1,1 0-1,-1 0 0,0 1 0,1-1 0,-1 1 0,1 0 0,-1 0 0,1 0 0,-1 0 0,1 0 0,-1 1 0,1-1 1,0 1-1,-4 2 0,0 1 10,-1 0 0,1 1 1,0 0-1,0 0 0,1 0 1,-1 0-1,2 1 1,-1 0-1,1 0 0,0 0 1,0 1-1,1-1 0,0 1 1,0 0-1,1 0 0,0 0 1,0 0-1,1 0 0,0 0 1,0 0-1,1 1 0,1 13 1,-1-21-38,0 1 1,1 0-1,-1 0 1,0 0 0,1 0-1,-1-1 1,1 1-1,-1 0 1,1 0-1,0-1 1,0 1-1,0 0 1,0-1-1,0 1 1,0-1 0,0 1-1,0-1 1,1 0-1,-1 1 1,0-1-1,1 0 1,0 0-1,-1 0 1,1 0 0,-1 0-1,1 0 1,0-1-1,0 1 1,-1 0-1,1-1 1,3 1-1,-2 0-52,1-1 0,-1 0-1,0 0 1,0 0 0,0 0-1,0 0 1,1-1 0,-1 1-1,0-1 1,0 0 0,0 0-1,0 0 1,0 0 0,0 0-1,0-1 1,-1 1 0,1-1-1,3-3 1,3-4-24,-1 0 1,-1 0-1,0-1 0,0-1 0,0 1 1,-2-1-1,1 0 0,-1 0 0,-1-1 1,0 1-1,-1-1 0,0 0 0,2-22 1,0-15 415,-3-1 1,-4-54-1,1 50 694,-11 102-327,4-3-659,2 1 0,2 0 0,2 0 0,5 52 0,-2-90-40,0-1 1,1 0-1,0 0 0,0-1 0,1 1 0,0 0 0,0-1 1,0 0-1,1 1 0,5 5 0,-8-10-7,1 0-1,0 1 0,0-1 1,0 0-1,0-1 1,0 1-1,0 0 1,0 0-1,1-1 1,-1 1-1,1-1 1,-1 0-1,1 0 1,-1 0-1,1 0 1,0 0-1,-1-1 1,1 1-1,0-1 1,0 0-1,-1 1 1,1-1-1,0 0 1,0-1-1,-1 1 1,1 0-1,0-1 1,4-1-1,-3-1 9,-1 0 0,0 0 0,1-1 0,-1 1 0,-1-1-1,1 0 1,-1 0 0,1 1 0,-1-2 0,3-7 0,0 2 10,0 1 12,2-1 31,-1-1 0,0 0-1,-1 0 1,-1 0 0,0-1 0,0 0 0,-1 1 0,2-17-1,-5 28 385,4 41-86,-2-33-503,8 26 461,-9-34-390,-1 1-1,0 0 0,1 0 0,-1 0 0,1-1 0,0 1 1,-1 0-1,1-1 0,-1 1 0,1 0 0,0-1 1,-1 1-1,1-1 0,0 1 0,0-1 0,0 1 0,-1-1 1,1 1-1,0-1 0,0 0 0,0 0 0,0 1 0,0-1 1,0 0-1,0 0 0,-1 0 0,1 0 0,0 0 1,0 0-1,0 0 0,0 0 0,1-1 0,0 0-33,0-1-1,-1 1 0,1-1 0,-1 0 1,1 1-1,-1-1 0,1 0 0,-1 0 1,0 0-1,0 0 0,0 0 0,0 0 1,0 0-1,-1-1 0,1 1 0,0-3 1,8-38 205,-4 21 1542,-7 55-96,0 4-1471,2-33-57,0 1 0,0 0-1,1-1 1,0 1 0,0-1 0,0 1 0,0 0 0,1-1-1,-1 0 1,1 1 0,1-1 0,-1 0 0,4 4-1,-5-6-48,0-1-1,1 0 0,-1 1 0,1-1 0,-1 0 0,1 0 0,-1 0 1,1 0-1,0-1 0,-1 1 0,1 0 0,0-1 0,0 1 0,-1-1 1,1 1-1,0-1 0,0 0 0,0 0 0,0 0 0,0 0 0,0 0 1,-1 0-1,1-1 0,0 1 0,0 0 0,0-1 0,-1 0 0,1 1 1,0-1-1,0 0 0,-1 0 0,1 0 0,-1 0 0,1 0 0,2-3 1,6-4-335,0 0 1,-1-1 0,16-20-1,-18 20 270,0 1-1,1-1 1,0 1-1,1 1 1,-1-1-1,11-5 1,-17 12 83,-1 1 0,0-1-1,0 1 1,0-1 0,0 0 0,0 0 0,0 1 0,0-1-1,0 0 1,0 0 0,0 0 0,0 0 0,0 0 0,-1 0-1,1 0 1,0 0 0,-1 0 0,1-1 0,-1 1 0,1 0-1,-1 0 1,0-1 0,1 1 0,-1 0 0,0-3 0,-35 6 2983,32 0-2908,-1 0 0,1 1-1,0-1 1,0 1 0,0 0 0,0 0-1,0 0 1,0 0 0,1 0 0,0 1-1,-1-1 1,2 1 0,-1 0 0,0 0-1,1-1 1,-1 1 0,1 0 0,0 0-1,0 5 1,-2 3 25,1 0 0,1 1 0,0-1 0,1 0 0,1 18 0,-1-29-80,0 1-1,0 0 1,1 0-1,-1-1 1,0 1-1,1 0 0,0 0 1,-1-1-1,1 1 1,0 0-1,-1-1 1,1 1-1,0-1 1,0 1-1,1-1 0,-1 1 1,0-1-1,0 0 1,1 0-1,-1 0 1,0 1-1,1-1 0,0 0 1,-1-1-1,1 1 1,-1 0-1,1 0 1,0-1-1,-1 1 1,1-1-1,0 1 0,0-1 1,0 0-1,-1 0 1,1 0-1,0 0 1,0 0-1,3-1 1,1 0-97,-1 0 0,1 0 1,-1-1-1,1 0 0,-1 0 1,0 0-1,1-1 1,-1 0-1,-1 0 0,10-7 1,27-36-888,-36 39 859,1-1 1,-1 1-1,1 1 0,1-1 0,-1 1 0,1 0 0,1 0 0,-1 1 1,1 0-1,-1 0 0,10-3 0,20 7-327,-36 1 892,-37 1 1584,30 0-1995,1 0-1,-1 1 1,0 0-1,1 0 0,-1 0 1,1 1-1,0 0 1,0 0-1,0 0 0,0 1 1,0 0-1,1 0 1,-1 0-1,1 0 1,0 1-1,1-1 0,-1 1 1,1 0-1,0 0 1,0 0-1,0 1 1,1-1-1,0 1 0,0 0 1,0-1-1,1 1 1,-1 0-1,2 0 0,-1 0 1,0 6-1,2-11-45,-1-1-1,0 0 1,1 1-1,-1-1 1,1 0-1,-1 1 1,1-1-1,-1 0 1,0 0-1,1 1 1,-1-1-1,1 0 1,-1 0-1,1 0 1,-1 0-1,1 0 1,-1 0-1,1 1 1,-1-1-1,1 0 1,-1-1-1,1 1 1,-1 0-1,1 0 1,-1 0-1,1 0 1,-1 0-1,1 0 1,-1-1-1,1 1 1,0 0-1,18-8-618,3-16 99,-19 19 528,0 1-1,1 0 1,-1 0 0,1 0-1,0 0 1,6-4-1,-9 8 69,0 0 0,1 0 0,-1 0 0,0 0-1,0 0 1,1 0 0,-1 1 0,0-1 0,0 0-1,1 1 1,-1-1 0,0 0 0,0 1-1,0 0 1,0-1 0,0 1 0,1 0 0,-1-1-1,0 1 1,-1 0 0,1 0 0,0 0-1,1 1 1,12 7 315,-11-9-357,0 1 1,0-1 0,0 0 0,0 0 0,0-1 0,0 1 0,0-1 0,0 0 0,0 1 0,0-1 0,0 0 0,-1-1-1,1 1 1,0 0 0,-1-1 0,1 0 0,2-2 0,0 0-18,0-1 1,0 0-1,0 0 1,-1-1-1,0 1 1,0-1-1,4-8 1,-1-1-30,0-1 1,-1 0 0,0 0 0,-2 0 0,5-28 0,-5-47 729,-4 91-467,-8 41-83,5-22-136,-1 10 120,1 0 0,1 54 0,2-76-121,1 0 1,0 0-1,0 1 0,0-1 1,1 0-1,0 0 1,0 0-1,1-1 0,0 1 1,0 0-1,1-1 0,0 0 1,0 0-1,0 0 0,1 0 1,10 9-1,-13-13-55,0-1 1,0 1-1,0-1 1,1 1-1,-1-1 0,0 0 1,1 0-1,-1 0 1,1 0-1,0 0 1,-1-1-1,1 1 0,-1-1 1,1 0-1,0 1 1,0-1-1,-1 0 0,1-1 1,3 1-1,-2-2-56,1 1 0,0-1-1,-1 0 1,1 0 0,-1 0 0,0-1 0,1 1-1,-1-1 1,6-6 0,1-1-90,-1-1 1,-1 0-1,0-1 1,0 1-1,-1-2 1,7-13-1,-5-6 184,-5 17 1561,0 33-677,-4-7-1023,7 34 769,-8-44-727,0 0-1,1 0 1,-1 0-1,1 0 1,0 0-1,-1 0 0,1 0 1,0 0-1,-1 0 1,1 0-1,0 0 1,0 0-1,0 0 0,0 0 1,0-1-1,0 1 1,0 0-1,0-1 1,0 1-1,0-1 0,0 1 1,1-1-1,-1 0 1,0 1-1,0-1 1,0 0-1,1 0 0,-1 0 1,0 0-1,0 0 1,3 0-1,-3-1-272,1 0 0,-1 0-1,1 1 1,-1-1 0,0 0 0,0-1-1,1 1 1,-1 0 0,0 0 0,0 0-1,0-1 1,0 1 0,0 0 0,0-1 0,-1 1-1,1-1 1,0 1 0,-1-1 0,1-1-1,1-10-4693</inkml:trace>
  <inkml:trace contextRef="#ctx0" brushRef="#br0" timeOffset="3089.38">1233 205 15703,'0'0'5619,"15"0"-6996,4 0-752,8-4-112,-1-5-2913,1-6 432</inkml:trace>
  <inkml:trace contextRef="#ctx0" brushRef="#br0" timeOffset="3211.81">1507 103 9236,'0'0'12198,"0"-7"-13015,0 18-975,-4 4-1570,0 5-5490</inkml:trace>
  <inkml:trace contextRef="#ctx0" brushRef="#br0" timeOffset="3688.56">1712 333 15559,'0'0'5939,"-23"-14"-3274,20 15-2628,0 0 1,0 0-1,0 1 1,1-1-1,-1 1 1,0 0-1,1 0 0,-1 0 1,1 0-1,-1 0 1,1 1-1,0-1 1,0 1-1,0-1 0,1 1 1,-1 0-1,0-1 1,1 1-1,0 0 1,0 0-1,0 0 0,-2 6 1,1 5-5,0-1 0,0 1 0,1 25 0,1-39-33,1 2-17,-1-1 0,0 0 0,1 0 1,-1 0-1,1 0 0,0 1 0,-1-1 1,1 0-1,0 0 0,-1 0 1,1 0-1,0-1 0,0 1 0,0 0 1,0 0-1,0 0 0,0-1 0,0 1 1,0 0-1,0-1 0,1 1 1,-1-1-1,0 0 0,0 1 0,0-1 1,1 0-1,-1 0 0,0 1 0,0-1 1,1 0-1,-1 0 0,0-1 1,0 1-1,3 0 0,-1 0-104,1 0-1,-1-1 0,0 1 1,1-1-1,-1 1 0,1-1 1,-1 0-1,0 0 1,1 0-1,-1-1 0,0 1 1,4-4-1,-1-1 134,0-1 1,-1 0-1,0-1 0,0 1 0,-1-1 0,0 0 1,0 0-1,-1 0 0,0 0 0,0 0 1,-1-1-1,0 0 0,-1 1 0,0-1 0,0 0 1,-1 0-1,0 0 0,-1-13 0,0 22-39,1-1 1,-1 0-1,1 1 0,-1-1 0,1 1 0,-1-1 1,0 0-1,1 1 0,-1-1 0,0 1 0,1 0 1,-1-1-1,0 1 0,0-1 0,1 1 0,-1 0 1,0 0-1,0 0 0,0-1 0,0 1 0,1 0 1,-1 0-1,0 0 0,0 0 0,0 0 0,1 0 1,-3 1-1,-13 3-5676,9 4-468</inkml:trace>
  <inkml:trace contextRef="#ctx0" brushRef="#br0" timeOffset="4036.61">1864 290 9444,'0'0'14503,"0"10"-14188,0 105-19,0-115-314,0 1 0,0-1 1,0 0-1,0 0 0,0 1 1,0-1-1,0 0 0,0 0 0,0 1 1,0-1-1,0 0 0,0 0 1,0 1-1,0-1 0,0 0 0,1 0 1,-1 1-1,0-1 0,0 0 1,0 0-1,0 1 0,0-1 0,1 0 1,-1 0-1,0 0 0,0 1 0,0-1 1,1 0-1,-1 0 0,0 0 1,0 0-1,0 0 0,1 0 0,-1 1 1,0-1-1,0 0 0,1 0 1,-1 0-1,0 0 0,1 0 0,-1 0 1,0 0-1,1 0 0,14-7-571,10-16-235,34-29 448,-58 51 1155,0 10-868,1 0-1,0 1 1,1-1 0,0 0 0,1 0 0,-1-1 0,2 1 0,-1-1-1,1 0 1,0 0 0,12 12 0,16 2-9118,-14-15-1875</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5:10.978"/>
    </inkml:context>
    <inkml:brush xml:id="br0">
      <inkml:brushProperty name="width" value="0.035" units="cm"/>
      <inkml:brushProperty name="height" value="0.035" units="cm"/>
      <inkml:brushProperty name="color" value="#E71224"/>
    </inkml:brush>
  </inkml:definitions>
  <inkml:trace contextRef="#ctx0" brushRef="#br0">4 102 15127,'0'0'7457,"0"15"-6486,-4 243 1691,4-257-2726,0 0-1,1 0 1,-1-1-1,0 1 0,0-1 1,1 1-1,-1 0 0,0-1 1,1 1-1,-1-1 1,0 1-1,1 0 0,-1-1 1,1 1-1,-1-1 1,1 0-1,-1 1 0,1-1 1,-1 1-1,1-1 1,0 0-1,-1 1 0,1-1 1,0 0-1,-1 0 0,1 0 1,0 1-1,-1-1 1,1 0-1,0 0 0,-1 0 1,1 0-1,0 0 1,-1 0-1,1 0 0,0 0 1,0-1-1,28-7-6964,-13-9-820</inkml:trace>
  <inkml:trace contextRef="#ctx0" brushRef="#br0" timeOffset="497.97">40 131 13478,'0'0'5056,"-2"-13"-3677,-4-42-146,6 54-1207,0-1 0,0 0 0,0 1 0,0-1 0,1 0 0,-1 1 0,1-1 0,-1 0 0,1 1 0,0-1 1,-1 1-1,1-1 0,0 1 0,0 0 0,0-1 0,0 1 0,0 0 0,0-1 0,1 1 0,-1 0 0,0 0 0,1 0 1,-1 0-1,1 0 0,-1 1 0,1-1 0,2-1 0,43-8-25,-38 9 55,1-1-33,-4 0-11,0 1 0,-1 0 0,1 0 0,0 1 0,0-1 0,0 1 0,1 0 1,-1 1-1,9 2 0,-14-1 37,-1 0 0,0 0 0,1 0 0,-1 0 1,0 0-1,0 0 0,-1 0 0,1 0 0,0 0 0,-1 0 0,1 0 1,-1 0-1,0 0 0,0 0 0,1-1 0,-1 1 0,0 0 0,-2 1 1,-8 12 115,0-1 1,-1-1-1,-19 16 1,-28 33-75,55-57-88,0 1 0,0-1 0,1 1 0,0 0 0,0 0 0,0 0 0,1 0 0,0 0 0,0 0 1,-1 10-1,3-14-53,0 0 1,1 0-1,-1 0 1,1 0 0,-1 0-1,1 0 1,0 1 0,0-1-1,0-1 1,0 1 0,0 0-1,0 0 1,0 0-1,1 0 1,-1-1 0,1 1-1,-1-1 1,1 1 0,-1-1-1,1 0 1,0 1 0,0-1-1,0 0 1,0 0-1,0 0 1,0 0 0,0-1-1,0 1 1,3 0 0,13 5-559,0-2 0,28 5 1,-27-6-6,-1 0 114,-13-3 400,1 0 0,-1 1 1,1 0-1,-1 0 0,0 0 1,1 1-1,-1 0 0,0 0 1,0 0-1,0 1 0,0-1 1,-1 1-1,6 4 0,-10-6 233,1 0-1,-1 0 0,0 0 0,0 0 1,0 0-1,1 0 0,-1 0 1,0 0-1,0 0 0,0 0 0,0 0 1,-1 0-1,1 0 0,0 0 0,0 0 1,-1 0-1,1 0 0,0 0 1,-1 0-1,1 0 0,-1 0 0,1 0 1,-1 0-1,0-1 0,1 1 1,-1 0-1,0 0 0,0-1 0,1 1 1,-1 0-1,0-1 0,0 1 1,0-1-1,0 1 0,-1 0 0,-41 20 930,33-17-702,1 0-378,0 0 0,0-1 0,0 0-1,0 0 1,0-1 0,-1 0 0,1-1 0,-1 0 0,-10 0 0,30 1-10595,8 2 6975,15-4-2835</inkml:trace>
  <inkml:trace contextRef="#ctx0" brushRef="#br0" timeOffset="925.01">508 261 14231,'0'0'4300,"-16"-6"-2728,7 2-1295,-56-22 1186,59 24-1328,0 1-1,0-1 0,1 1 0,-1 1 0,0-1 0,0 1 1,0 0-1,0 0 0,0 0 0,0 1 0,-10 2 0,12-1-103,0 0-1,1 0 0,-1 0 0,1 1 0,-1-1 0,1 1 0,0 0 0,0 0 0,0 0 1,0 1-1,0-1 0,1 0 0,0 1 0,-1 0 0,1 0 0,1-1 0,-1 1 1,-1 6-1,-1 0-46,1 1 1,1 0 0,0 1-1,1-1 1,-1 19 0,2-29-28,0-1 0,1 1 0,-1 0 0,0 0 0,1-1 0,-1 1 0,1 0 0,-1 0 0,0-1 0,1 1 0,-1 0 0,1-1 0,0 1 0,-1-1 0,1 1 0,0-1 0,-1 1 0,1-1 0,0 1 0,-1-1 0,1 0 0,0 1 0,0-1 0,0 0 0,-1 0 0,1 1 0,0-1 0,0 0 0,0 0 0,-1 0 0,1 0 0,0 0 0,0 0 0,0 0 0,0-1 0,-1 1 0,1 0 0,0 0 0,0-1 0,-1 1 0,1 0 0,0-1 0,1 0 0,2 0-51,1 0 0,-1-1-1,0 0 1,1 0-1,-1 0 1,0 0 0,4-4-1,10-14-110,14-13 1861,-31 73-202,-1-29-1365,1-1-1,1 0 1,0 0-1,0 0 1,1 0-1,8 19 1,-10-26-160,1 0 1,0 0-1,0-1 1,0 1-1,0 0 1,0-1-1,1 1 0,-1-1 1,1 0-1,0 1 1,-1-2-1,1 1 1,0 0-1,0 0 1,0-1-1,1 0 0,-1 1 1,0-1-1,0 0 1,1-1-1,-1 1 1,0-1-1,1 1 0,5-1 1,-2 0-471,38-4-5238,-18-9-944</inkml:trace>
  <inkml:trace contextRef="#ctx0" brushRef="#br0" timeOffset="1254.07">721 341 6659,'0'0'13596,"-14"7"-12340,-44 19-317,55-24-856,1 0 0,-1-1-1,1 1 1,-1 0 0,1 0-1,0 1 1,-1-1 0,1 0-1,0 1 1,1-1 0,-1 1-1,0 0 1,1 0 0,-1-1-1,1 1 1,0 0 0,0 0-1,0 0 1,1 0 0,-1 0-1,1 1 1,-1-1 0,1 0-1,0 0 1,0 0 0,0 0-1,1 0 1,0 5 0,0 8 179,-1-15-253,1 0 0,-1 1-1,0-1 1,1 0 0,-1 1 0,1-1-1,0 0 1,-1 0 0,1 1 0,0-1-1,0 0 1,-1 0 0,1 0 0,0 0-1,0 0 1,0 0 0,0 0 0,1 0-1,-1-1 1,0 1 0,0 0 0,0-1-1,1 1 1,-1-1 0,0 1 0,1-1-1,-1 1 1,0-1 0,1 0 0,-1 0-1,1 0 1,1 0 0,55 2-47,-43-3 57,-4 1-400,-1 0 1,0-1 0,0 0-1,0 0 1,1-1 0,15-6-1,-20 5-741,1 0-1,-1 0 0,0 0 0,0-1 0,0 0 0,9-9 0,4-8-5858</inkml:trace>
  <inkml:trace contextRef="#ctx0" brushRef="#br0" timeOffset="2689.26">922 157 3874,'0'0'14996,"0"-5"-13329,0-14-397,0 14-397,-4 12 165,-4 18-792,1-1 0,1 2 1,0-1-1,2 1 0,2 0 1,0 0-1,1 0 0,5 37 1,-4-61-248,0 1 0,0-1 0,1 0 1,0 0-1,-1 1 0,1-1 1,0 0-1,0 0 0,0 0 1,0 0-1,1 0 0,-1 0 0,0 0 1,1-1-1,-1 1 0,1 0 1,0-1-1,0 1 0,0-1 0,-1 1 1,1-1-1,0 0 0,0 0 1,1 0-1,-1 0 0,0 0 1,0-1-1,0 1 0,1-1 0,-1 1 1,0-1-1,1 0 0,-1 0 1,0 0-1,1 0 0,-1 0 1,0 0-1,4-2 0,1 1-30,-1-1-1,0 1 1,1-2 0,-1 1-1,0-1 1,0 0 0,0 0-1,-1 0 1,1-1 0,-1 0-1,0 0 1,7-7 0,-12 11 169,4 28 143,-3-25-278,-1 0 0,1 0 1,0 0-1,0 0 1,0 0-1,1 0 1,-1 0-1,1 0 1,0 0-1,-1-1 1,1 1-1,0-1 1,0 1-1,1-1 0,-1 0 1,1 0-1,-1 0 1,5 3-1,-5-4-28,1-1 0,0 1 0,0 0-1,0-1 1,0 0 0,0 0 0,0 0-1,0 0 1,1 0 0,-1 0 0,0-1-1,-1 1 1,1-1 0,0 0 0,0 0-1,0 0 1,0-1 0,-1 1 0,1 0 0,3-3-1,0 0-93,1 0 0,-1-1-1,0 0 1,0 0-1,0 0 1,-1 0 0,1-1-1,-2 0 1,1 0-1,0-1 1,-1 1 0,-1-1-1,1 0 1,-1 0 0,0 0-1,0-1 1,-1 1-1,0 0 1,0-1 0,-1 0-1,0 1 1,-1-1-1,0-12 1,0 20 152,1 0 0,-1-1 1,0 1-1,0 0 0,0 0 0,0 0 0,0 0 0,0-1 1,0 1-1,0 0 0,0 0 0,0 0 0,-1-1 1,1 1-1,0 0 0,0 0 0,0 0 0,0-1 0,0 1 1,0 0-1,0 0 0,0 0 0,0 0 0,-1 0 1,1-1-1,0 1 0,0 0 0,0 0 0,0 0 0,0 0 1,-1 0-1,1 0 0,0 0 0,0-1 0,0 1 1,-1 0-1,1 0 0,0 0 0,0 0 0,0 0 0,0 0 1,-1 0-1,1 0 0,0 0 0,0 0 0,0 0 1,-1 0-1,1 0 0,-12 8 362,-9 12-332,18-16-41,0 1 1,1-1-1,-1 1 1,1 0 0,0-1-1,0 1 1,1 0-1,-1 1 1,1-1 0,0 0-1,0 0 1,1 0-1,0 1 1,0-1 0,0 0-1,1 8 1,0-13-41,-1 1 0,1 0 0,0-1 0,0 1 0,-1-1 0,1 1-1,0-1 1,0 0 0,-1 1 0,1-1 0,0 0 0,0 0 0,0 1 0,0-1 0,-1 0 0,1 0 0,0 0 0,0 0 0,0 0 0,0 0 0,0 0 0,0 0 0,-1-1 0,1 1 0,0 0 0,0 0 0,0-1 0,0 1 0,-1 0-1,2-1 1,25-11-537,-12 2 157,-1 0 1,0-2 0,0 1 0,-2-2 0,1 0 0,-1 0 0,-1-1 0,-1-1-1,14-24 1,-9 11 2,-2-1-1,-1 0 0,-1-1 1,11-47-1,-21 71 888,1 0 0,-1 0 0,0 0-1,0-1 1,-1 1 0,0-1 0,0 1-1,-2-11 1,2 16-460,0 1 0,0 0 0,0 0-1,0-1 1,-1 1 0,1 0 0,0 0 0,0-1-1,0 1 1,0 0 0,-1 0 0,1-1 0,0 1 0,0 0-1,0 0 1,-1 0 0,1 0 0,0-1 0,0 1-1,0 0 1,-1 0 0,1 0 0,0 0 0,-1 0-1,1 0 1,0 0 0,0 0 0,-1 0 0,1 0-1,0 0 1,0 0 0,-1 0 0,1 0 0,0 0-1,-1 0 1,1 0 0,0 0 0,0 0 0,-1 0-1,1 0 1,0 0 0,0 0 0,-1 0 0,1 1-1,0-1 1,0 0 0,-1 0 0,1 0 0,0 1-1,0-1 1,0 0 0,-1 0 0,1 0 0,0 1-1,0-1 1,0 0 0,0 0 0,0 1 0,0-1-1,-1 1 1,-8 15 19,0 11 355,1 1 1,2 1 0,-6 54-1,11-75-394,0 0 0,1 0 0,0 0 0,0 0-1,1-1 1,0 1 0,0 0 0,1 0-1,0-1 1,0 1 0,1-1 0,0 0-1,0 1 1,1-1 0,0-1 0,0 1-1,1-1 1,-1 1 0,10 8 0,-9-12-202,-1 0-1,1-1 1,-1 1 0,1-1 0,0 0 0,0-1 0,0 1-1,0-1 1,0 0 0,0 0 0,0-1 0,0 1 0,0-1-1,0 0 1,1-1 0,-1 1 0,0-1 0,0 0 0,0 0-1,0-1 1,0 1 0,5-3 0,-5 2 87,0-1 0,-1 1 0,1-1 0,-1 0 0,1 0 0,-1 0 1,0 0-1,0-1 0,-1 0 0,1 0 0,-1 0 0,4-5 0,-5 6 384,0-1 0,-1 1 0,1-1-1,-1 0 1,0 1 0,0-1 0,0 0 0,0 0 0,0 0-1,-1-6 1,-1 10-146,-1 0 1,1 0-1,0 1 0,-1-1 0,1 1 0,0-1 0,0 1 1,-1-1-1,1 1 0,0 0 0,0-1 0,0 1 0,0 0 1,-2 2-1,-3 3-79,0 1 1,1 0-1,0 0 1,0 0-1,1 0 1,-5 12-1,7-16-72,1 1 1,-1-1-1,1 1 0,-1 0 1,1 0-1,0 0 0,1 0 0,-1-1 1,1 1-1,0 0 0,0 0 0,0 0 1,0 0-1,1 0 0,-1 0 1,3 7-1,-3-10-34,1 0 0,0-1 1,-1 1-1,1 0 0,-1-1 1,1 1-1,0-1 1,0 1-1,-1-1 0,1 1 1,0-1-1,0 1 0,-1-1 1,1 0-1,0 1 0,0-1 1,0 0-1,0 0 0,0 0 1,0 0-1,-1 0 0,1 0 1,0 0-1,0 0 0,0 0 1,0 0-1,0 0 0,0 0 1,-1-1-1,1 1 0,0 0 1,1-1-1,-1 0 28,1 1 1,0-1-1,0 0 0,-1 1 1,1-1-1,-1 0 0,1 0 1,-1 0-1,1-1 0,-1 1 1,0 0-1,1-1 1,-1 1-1,2-3 0,0-6 159,-1 0 1,0 0-1,0 0 0,-1 0 0,0-1 0,0 1 0,-2 0 0,1-1 0,-3-13 1,3 23-116,-1 1 0,1-1 0,-1 0 0,0 0 1,1 0-1,-1 1 0,1-1 0,-1 0 1,0 1-1,0-1 0,1 0 0,-1 1 1,0-1-1,0 1 0,0-1 0,0 1 0,0-1 1,0 1-1,1 0 0,-1 0 0,0-1 1,0 1-1,0 0 0,0 0 0,0 0 0,0 0 1,0 0-1,0 0 0,0 0 0,0 0 1,0 1-1,-1-1 0,-3 0-51,24 17-2212,21-5 1189,-28-10 1059,-1 0 1,0 2-1,1-1 0,-1 1 0,-1 1 0,1 0 0,-1 0 0,1 1 1,-2 1-1,1 0 0,9 8 0,-19-14 47,1-1-1,0 1 1,-1 0 0,1 0-1,-1-1 1,0 1 0,1 0 0,-1 0-1,0 0 1,1 0 0,-1 0-1,0 0 1,0-1 0,0 1-1,0 0 1,0 0 0,0 0-1,0 0 1,0 0 0,0 0-1,0 0 1,0 0 0,-1 0 0,1-1-1,0 1 1,-1 0 0,1 0-1,0 0 1,-1 0 0,1-1-1,-1 1 1,0 0 0,1-1-1,-1 1 1,1 0 0,-1-1-1,0 1 1,0 0 0,1-1 0,-1 0-1,0 1 1,0-1 0,0 1-1,0-1 1,1 0 0,-1 1-1,0-1 1,0 0 0,0 0-1,0 0 1,0 0 0,0 0-1,0 0 1,0 0 0,0 0-1,-1 0 1,1-1-44,1 0-1,-1 0 1,0 0-1,1 0 1,-1 0 0,1 0-1,0 0 1,-1 0-1,1 0 1,0-1-1,-1 1 1,1 0 0,0 0-1,0 0 1,0 0-1,0 0 1,0 0-1,0-1 1,0 1 0,1-1-1,2-28-34,0 21-3,1 0 0,0 0-1,1 0 1,-1 0 0,2 1-1,-1 0 1,1 0 0,1 0 0,-1 1-1,1 0 1,13-11 0,9-5-783,55-34 0,-30 30-1967,-16 21-5155,-26 6-730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5:10.065"/>
    </inkml:context>
    <inkml:brush xml:id="br0">
      <inkml:brushProperty name="width" value="0.035" units="cm"/>
      <inkml:brushProperty name="height" value="0.035" units="cm"/>
      <inkml:brushProperty name="color" value="#E71224"/>
    </inkml:brush>
  </inkml:definitions>
  <inkml:trace contextRef="#ctx0" brushRef="#br0">0 67 13654,'0'0'7396,"6"-15"-3445,48 13-3788,1-3-1,55-12 1,-62 6-218,12-2-307,-20 9-4255</inkml:trace>
  <inkml:trace contextRef="#ctx0" brushRef="#br0" timeOffset="309.89">29 185 7075,'0'0'13420,"12"0"-12540,23-3-674,0-1-1,0-1 1,0-3-1,46-14 1,51-12-372,-131 34 568,2 13-9899</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5:17.143"/>
    </inkml:context>
    <inkml:brush xml:id="br0">
      <inkml:brushProperty name="width" value="0.035" units="cm"/>
      <inkml:brushProperty name="height" value="0.035" units="cm"/>
      <inkml:brushProperty name="color" value="#E71224"/>
    </inkml:brush>
  </inkml:definitions>
  <inkml:trace contextRef="#ctx0" brushRef="#br0">80 59 12070,'0'0'6584,"-4"-12"-2102,1 16-4449,0 1 0,0 0 0,1-1 0,-1 1 0,1 0 0,0 0-1,1 0 1,-2 7 0,-2 3 50,-7 20 144,2 0-1,2 0 1,1 1 0,2 0 0,-2 62-1,7-97-229,0 0-1,0-1 0,0 1 0,1 0 0,-1 0 0,0 0 0,1 0 0,-1 0 1,0 0-1,1 0 0,-1 0 0,1-1 0,-1 1 0,1 0 0,0 0 0,-1-1 1,1 1-1,0 0 0,-1-1 0,1 1 0,0-1 0,0 1 0,0-1 0,-1 1 1,1-1-1,1 1 0,33 5-47,-28-6-82,0 0 0,0-1 0,-1 0 0,1 0 0,0 0 0,-1-1 0,1 0 0,7-4 0,-9 3-272,-1 0-1,1 0 1,-1-1 0,0 1 0,0-1-1,0 0 1,-1 0 0,6-8 0,-1-16-4029,-8 26 3734,0-1 0,-1 1 0,1 0 0,0-1 0,-1 1-1,0 0 1,0-1 0,1 1 0,-1 0 0,0 0 0,-3-4 0,-9-9-3828</inkml:trace>
  <inkml:trace contextRef="#ctx0" brushRef="#br0" timeOffset="177.41">52 246 3153,'0'0'14887,"-8"-4"-14695,27 4 32,0 0 65,4 0 31,4 0-240,-5-2-80,1-5-16,-4 0-544,-7-1-1041,-5-1-1361,-3-4-2032,-4 0-2001</inkml:trace>
  <inkml:trace contextRef="#ctx0" brushRef="#br0" timeOffset="405.46">44 11 15271,'0'0'5074,"57"-8"-4882,-26 8-32,-5-3-79,-3 3-81,0 0 0,-8 0-177,4 3-511,0 12-1089,4 2-1616,-4 5-4627</inkml:trace>
  <inkml:trace contextRef="#ctx0" brushRef="#br0" timeOffset="1310.44">630 313 13654,'0'0'6048,"-13"-8"-5794,-44-26-1,53 32-189,-1 0-1,0 0 1,1 1-1,-1-1 1,0 1-1,0 0 1,0 0-1,0 1 1,0 0-1,0-1 1,0 2-1,0-1 1,0 0-1,0 1 0,0 0 1,0 0-1,0 1 1,1-1-1,-1 1 1,0 0-1,-6 4 1,1 0 55,1 1 0,-1 0 0,1 0 0,0 1 0,1 0 0,-15 18 1,20-22-101,0 0 1,0 0 0,0 0 0,1 0 0,-1 1 0,1-1 0,1 1-1,-1-1 1,0 1 0,1 0 0,0 0 0,0-1 0,1 1-1,-1 0 1,1 8 0,1-12-35,0 0 0,0 1 1,0-1-1,0 0 0,0 0 0,0 1 0,1-1 0,-1 0 1,0 0-1,1 0 0,-1 0 0,0-1 0,1 1 1,-1 0-1,1-1 0,-1 1 0,1 0 0,0-1 0,-1 0 1,1 1-1,-1-1 0,1 0 0,0 0 0,-1 0 0,1 0 1,2-1-1,3 2-97,-1-1 1,1 0-1,0-1 0,0 0 1,11-3-1,-11 1 0,1-1 0,-1 0 0,0-1 0,-1 0 0,1 0-1,-1 0 1,1-1 0,-2 0 0,1 0 0,-1 0 0,0-1 0,0 0-1,-1 0 1,1 0 0,4-13 0,5-14-547,-1 1 0,10-44 0,-21 69 428,4-14 197,-2 0-1,0 0 0,-1 0 1,-1-27-1,-2 49 99,-1 0 0,1 0 0,-1 0 0,1 0 0,-1 0 0,1 0 0,0 0 0,-1 0 0,1 1 0,-1-1 0,1 0-1,-1 0 1,1 0 0,0 0 0,-1 1 0,1-1 0,-1 0 0,1 0 0,0 1 0,-1-1 0,1 0 0,0 1 0,-1-1 0,1 0 0,0 1 0,0-1 0,-1 1 0,1-1 0,0 0 0,0 1 0,0-1 0,0 1 0,-1-1-1,1 1 1,0 0 0,-6 18 6,0 0 0,2 0-1,0 1 1,1 0 0,1-1-1,0 21 1,2-31-28,0 0 0,0 0 1,1 0-1,0 0 0,1-1 0,0 1 1,0 0-1,1-1 0,0 0 0,1 1 1,-1-1-1,1 0 0,1-1 0,0 1 0,11 12 1,-14-18-54,-1 0 0,2 0 1,-1 0-1,0-1 0,0 1 1,0-1-1,1 1 1,-1-1-1,1 0 0,-1 0 1,1 0-1,-1 0 0,1 0 1,0-1-1,0 1 1,-1-1-1,1 0 0,0 0 1,-1 0-1,1 0 0,0 0 1,0-1-1,-1 1 0,1-1 1,0 1-1,-1-1 1,1 0-1,-1 0 0,1-1 1,-1 1-1,1 0 0,-1-1 1,0 1-1,0-1 1,0 0-1,0 0 0,0 0 1,0 0-1,3-3 0,5-8-101,-1 1-1,0-1 0,-1-1 0,0 1 1,8-22-1,-14 76 2481,-2-39-2369,0 0 0,0 1 0,0-1 0,1 0 0,-1 1 0,1-1 0,0 0 0,-1 0 0,1 0 0,0 1 0,0-1 0,1 0 0,-1 0 0,0-1 0,1 1 0,-1 0 0,1 0 0,-1-1 0,1 1 0,2 1 1,0-2-101,0 0 0,-1 0 1,1 0-1,0-1 1,0 1-1,0-1 1,0 0-1,0 0 0,0-1 1,0 1-1,0-1 1,0 0-1,0 0 1,0 0-1,0 0 1,-1-1-1,1 0 0,-1 1 1,1-1-1,-1-1 1,1 1-1,-1 0 1,0-1-1,0 1 1,0-1-1,-1 0 0,1 0 1,-1 0-1,4-7 1,-1 2 140,0 0 1,0-1 0,-1 0-1,0 0 1,-1 0 0,0 0-1,0-1 1,-1 1-1,0-1 1,-1 0 0,1-10-1,-2 19 758,0 41-2764,1-4-3373,5-23-1429</inkml:trace>
  <inkml:trace contextRef="#ctx0" brushRef="#br0" timeOffset="1637.49">1242 239 13446,'0'0'4450,"-14"3"-3433,-44 8-409,55-10-510,0 0 0,0 0 0,-1 1-1,2-1 1,-1 1 0,0-1 0,0 1 0,0 0 0,1 0 0,-1 1 0,1-1 0,0 0-1,-1 1 1,1 0 0,0-1 0,1 1 0,-1 0 0,0 0 0,1 0 0,0 0-1,-1 0 1,0 5 0,0 3 143,0 0 0,0 0 0,1 0 0,1 20 0,0-21-274,0-8 1,1 0 0,-1 0 0,1 0 0,-1-1 0,1 1 0,0 0 0,0 0 0,-1 0 0,1-1 0,1 1 0,-1 0 0,0-1 1,0 1-1,1-1 0,-1 1 0,0-1 0,1 0 0,-1 0 0,1 1 0,0-1 0,-1 0 0,1 0 0,0-1 0,0 1 0,0 0 0,0-1 0,0 1 0,-1-1 0,1 1 0,0-1 1,0 0-1,0 0 0,3 0 0,9 1-1247,0-1 1,-1 0-1,23-4 1,31-13-6617,-35 8 4633</inkml:trace>
  <inkml:trace contextRef="#ctx0" brushRef="#br0" timeOffset="2341.09">1436 318 8676,'0'0'9743,"-14"1"-8999,-48 6-143,59-7-530,0 1 1,0 0 0,0 1-1,0-1 1,0 0-1,1 1 1,-1 0 0,0-1-1,1 1 1,-1 0-1,1 0 1,0 1 0,-3 2-1,4-5-67,0 1-1,1 0 1,-1 0-1,0 0 1,1 0-1,-1 0 0,0 0 1,1 0-1,-1 0 1,1 0-1,0 0 1,-1 0-1,1 0 1,0 0-1,-1 0 1,1 0-1,0 1 1,0-1-1,0 0 0,0 0 1,0 0-1,0 0 1,1 0-1,-1 1 1,0-1-1,0 0 1,1 0-1,-1 0 1,1 0-1,0 1 1,3-1-333,1 0 1,-1-1-1,0 0 1,0 0 0,0 0-1,1 0 1,-1-1 0,0 0-1,0 1 1,0-2-1,5-1 1,-1-1-13,-1 0 1,0-1-1,0-1 0,-1 1 0,0-1 1,8-8 951,-14 45 2177,-1-29-2759,1 1-1,0-1 1,0 1-1,0 0 1,0-1-1,0 1 1,1-1-1,-1 1 0,1-1 1,0 1-1,-1-1 1,1 0-1,0 1 1,0-1-1,1 0 1,-1 0-1,0 1 1,1-1-1,-1 0 0,1 0 1,0-1-1,0 1 1,0 0-1,0-1 1,0 1-1,0-1 1,0 1-1,0-1 0,0 0 1,1 0-1,-1 0 1,0 0-1,1 0 1,-1-1-1,1 1 1,-1-1-1,1 0 1,-1 1-1,1-1 0,0 0 1,3-1-1,3 0-201,-1-1-1,0 1 1,0-2-1,0 1 0,0-1 1,0 0-1,0-1 0,-1 0 1,1 0-1,-1 0 1,10-10-1,-8 6 46,-1-1-1,0 0 1,0 0-1,-1-1 1,0 0-1,-1 0 1,0-1-1,-1 1 1,0-1-1,-1-1 1,6-22-1,-4 5 441,-1 0-1,-2 0 0,0-50 1,-3 79-265,0 0 1,0 0-1,0-1 0,0 1 1,0 0-1,0 0 1,0-1-1,0 1 0,0 0 1,0 0-1,0 0 1,0-1-1,0 1 1,0 0-1,0 0 0,0 0 1,0 0-1,0-1 1,0 1-1,0 0 0,-1 0 1,1 0-1,0-1 1,0 1-1,0 0 0,0 0 1,0 0-1,-1 0 1,1 0-1,0-1 0,0 1 1,0 0-1,0 0 1,-1 0-1,1 0 0,0 0 1,0 0-1,0 0 1,-1 0-1,1 0 1,0 0-1,0 0 0,0 0 1,-1 0-1,1 0 1,0 0-1,0 0 0,0 0 1,-1 0-1,1 0 1,0 0-1,0 0 0,0 0 1,-1 0-1,-7 11 515,5 9-473,1-1-1,0 1 0,2 0 0,2 21 1,-1 3 472,-1-37-561,1-1-1,0 1 0,1-1 0,-1 0 1,1 0-1,0 0 0,1 0 0,0 0 1,0 0-1,0 0 0,0-1 0,1 0 1,0 1-1,0-1 0,0-1 0,1 1 1,0-1-1,0 1 0,0-1 0,0-1 1,1 1-1,5 2 0,-6-3-177,0 0 0,0-1 0,0 0 0,0 0 0,0 0-1,0-1 1,1 1 0,-1-1 0,0-1 0,1 1 0,-1-1 0,1 0 0,-1 0 0,1 0 0,-1-1-1,1 0 1,-1 0 0,0 0 0,0-1 0,1 1 0,-1-1 0,0-1 0,0 1 0,-1-1-1,1 0 1,5-4 0,38-44-2229,-45 47 2541,0 0 0,-1 0 0,1 0 0,-1-1 0,0 1 0,0-1-1,0 1 1,0-1 0,-1 0 0,0 0 0,1-10 1782,-2 20 686,-4 15-2363,1-12-138,1 0 0,0 1-1,0-1 1,1 1 0,0-1-1,1 16 1,0-22-221,0 0 0,1-1 0,-1 1 0,1 0 0,-1 0 0,1 0 0,0-1 0,0 1 0,0 0 0,-1-1 0,2 1 0,-1-1 0,0 1 0,2 1 0,-1-1-347,0-1 1,0 0 0,0 0 0,0 0-1,0 0 1,0 0 0,0 0 0,0 0 0,1-1-1,-1 1 1,0-1 0,0 0 0,1 0-1,3 0 1,2 0-6372</inkml:trace>
  <inkml:trace contextRef="#ctx0" brushRef="#br0" timeOffset="2596.12">1582 192 16712,'0'0'336,"126"-42"-336,-77 29-160,-3-2-3250,-12 2-560,-7 2-3025</inkml:trace>
  <inkml:trace contextRef="#ctx0" brushRef="#br0" timeOffset="2740.06">1944 24 13862,'0'0'4514,"0"-4"-6851,7 13-1120,-3 2-4995</inkml:trace>
  <inkml:trace contextRef="#ctx0" brushRef="#br0" timeOffset="3138.95">2227 287 20121,'0'0'2569,"-2"14"-2465,-6 41-98,8-53-15,1-1 1,-1 1-1,0-1 1,0 1-1,1-1 1,-1 1-1,1-1 1,0 1-1,-1-1 1,1 0-1,0 0 1,0 1-1,0-1 1,-1 0-1,1 0 1,1 0-1,-1 0 1,0 0 0,0 0-1,0 0 1,0 0-1,1 0 1,-1-1-1,0 1 1,1 0-1,-1-1 1,1 1-1,-1-1 1,1 0-1,-1 1 1,3-1-1,0 1-101,-1-1 0,0 1-1,1-1 1,-1 0 0,0 0-1,1 0 1,-1-1 0,1 1-1,-1-1 1,0 0 0,6-2-1,-6 0 94,1 0-1,-1 0 0,0 0 0,0 0 0,-1-1 0,1 1 0,-1-1 1,1 0-1,-1 0 0,0 0 0,-1 0 0,1 0 0,-1 0 0,0 0 1,0 0-1,0-1 0,0 1 0,-1 0 0,1-6 0,0-11 73,-1-1 0,-3-29 0,3 50-23,1 0-1,-1 0 1,0-1 0,0 1-1,-1 0 1,1 0 0,0-1-1,0 1 1,-1 0-1,1 0 1,0 0 0,-1 0-1,1-1 1,-1 1-1,0 0 1,1 0 0,-1 0-1,0 0 1,0 0-1,1 0 1,-1 0 0,0 0-1,0 1 1,0-1-1,0 0 1,0 1 0,0-1-1,-1 0 1,1 1-1,0-1 1,0 1 0,0 0-1,0-1 1,-1 1-1,1 0 1,0 0 0,0-1-1,-1 1 1,1 0-1,0 0 1,0 1 0,-1-1-1,1 0 1,0 0-1,-2 1 1,0 0-88,0 0-1,0 0 1,1 1-1,-1-1 1,0 1-1,1 0 1,-1-1-1,1 1 1,-1 0-1,1 1 1,0-1 0,0 0-1,0 1 1,0-1-1,0 1 1,1-1-1,-3 6 1,2-1-841,0 0 0,0 1 0,1-1 0,0 0 1,1 14-1,0 6-5472</inkml:trace>
  <inkml:trace contextRef="#ctx0" brushRef="#br0" timeOffset="3514.67">2501 292 15191,'0'0'8036,"-2"10"-7756,0-3-294,-4 14-70,2-1-1,0 1 0,-1 25 1,5-46 63,0 0 0,0 1-1,0-1 1,0 0 0,0 0 0,0 0 0,0 1 0,0-1 0,0 0 0,0 0 0,0 0 0,0 1 0,1-1 0,-1 0 0,0 0 0,0 0 0,0 1 0,0-1 0,0 0 0,0 0 0,0 0 0,0 0 0,1 1-1,-1-1 1,0 0 0,0 0 0,0 0 0,0 0 0,1 0 0,-1 0 0,0 1 0,0-1 0,0 0 0,1 0 0,-1 0 0,0 0 0,0 0 0,0 0 0,1 0 0,-1 0 0,0 0 0,0 0 0,0 0-1,1 0 1,11-6-469,9-11 132,1-16 41,-19 25 314,2 1 1,-1 0 0,1 0-1,0 1 1,1 0-1,-1 0 1,1 0 0,12-9-1,-17 14 71,0 1 0,0-1 0,0 1 0,-1 0 0,1-1 0,0 1 0,0 0 0,0 0 0,0-1 0,0 1 0,0 0 0,0 0 0,0 0 0,0 0 0,0 0 0,-1 0 0,1 0 1,0 1-1,0-1 0,0 0 0,0 0 0,0 1 0,0-1 0,0 0 0,-1 1 0,1-1 0,0 1 0,0-1 0,-1 1 0,1 0 0,0-1 0,-1 1 0,1 0 0,0-1 0,-1 1 0,1 0 0,-1 0 0,1 0 0,0 1 0,16 45 647,-5-12-586,-11-33-268,1 0 1,-1 0 0,1 0 0,-1 0 0,1-1 0,0 1 0,0 0-1,0-1 1,0 0 0,0 1 0,0-1 0,0 0 0,3 1 0,20 2-6236,-6-4-4060</inkml:trace>
  <inkml:trace contextRef="#ctx0" brushRef="#br0" timeOffset="3738.89">2872 229 17816,'0'0'3506,"38"0"-3506,-15-3-240,3-1-961,5 0-704,-8-1-384,-1 1-3425</inkml:trace>
  <inkml:trace contextRef="#ctx0" brushRef="#br0" timeOffset="3971.49">2971 363 6787,'0'0'17320,"15"0"-17256,12 0-32,3 0-32,4-4-160,0-9-880,-7 2-641,-4 2-816,-12 1-465,-3 1-4289</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5:24.175"/>
    </inkml:context>
    <inkml:brush xml:id="br0">
      <inkml:brushProperty name="width" value="0.035" units="cm"/>
      <inkml:brushProperty name="height" value="0.035" units="cm"/>
      <inkml:brushProperty name="color" value="#E71224"/>
    </inkml:brush>
  </inkml:definitions>
  <inkml:trace contextRef="#ctx0" brushRef="#br0">47 101 7507,'0'0'15992,"-5"6"-15459,-2 8-403,1 0 0,0 0 0,1 0 0,1 1 0,0 0 0,1 0 0,0 0 0,1 0 0,1 0 0,0 0 0,2 1 0,-1-1 0,4 17 0,-5-85-155,2 1 0,10-72 0,-10 116 7,1-2 6,0-1 0,0 1-1,1 0 1,1 0 0,-1 0-1,11-18 1,-14 28 11,0-1-1,0 1 1,0 0-1,0 0 1,0 0-1,1-1 1,-1 1-1,0 0 1,0 0 0,0 0-1,0 0 1,1 0-1,-1-1 1,0 1-1,0 0 1,1 0-1,-1 0 1,0 0 0,0 0-1,0 0 1,1 0-1,-1 0 1,0 0-1,0 0 1,1 0-1,-1 0 1,0 0 0,0 0-1,1 0 1,-1 0-1,0 0 1,0 0-1,1 0 1,-1 0-1,0 0 1,0 0-1,0 1 1,1-1 0,-1 0-1,0 0 1,0 0-1,0 0 1,1 1-1,8 12-43,3 15 5,-12-28 40,10 39 48,-2 0 0,-1 0 0,-2 0 0,-2 1 0,-2 54 0,16-130-318,-9 16 205,2 0-1,12-20 0,-18 34 50,0 0-1,0 1 1,0-1-1,0 1 1,1 0-1,0 0 1,0 0-1,0 1 1,1 0-1,-1 0 1,8-4 0,-11 8 25,-1-1 0,0 0 1,0 1-1,1 0 1,-1-1-1,1 1 0,-1 0 1,0-1-1,1 1 1,-1 0-1,1 0 0,-1 0 1,1 0-1,-1 1 1,0-1-1,1 0 0,-1 1 1,0-1-1,1 1 1,-1-1-1,0 1 0,1-1 1,-1 1-1,0 0 1,1 1-1,0 0 25,0 0 0,0 0 1,0 1-1,0-1 0,-1 1 0,1 0 1,-1-1-1,0 1 0,0 0 0,0 0 1,1 4-1,1 10 86,-1 0 1,-1 0-1,0 23 1,-1-32-159,0-2-149,0 0 0,0 0 0,1-1 0,0 1 0,0 0 0,1-1 0,-1 1 0,1 0 0,5 9 1,-6-14-55,0 1 1,0-1 0,0 1 0,1-1 0,-1 0 0,0 1 0,1-1 0,-1 0 0,1 0 0,-1 0 0,1 0 0,-1 0 0,1-1 0,0 1 0,-1 0-1,1-1 1,0 1 0,-1-1 0,1 0 0,0 1 0,0-1 0,0 0 0,-1 0 0,1 0 0,0 0 0,0-1 0,0 1 0,-1 0 0,1-1 0,0 1-1,0-1 1,-1 0 0,1 1 0,0-1 0,-1 0 0,3-2 0,4-2-405,-1 1 1,-1-1-1,1-1 0,-1 1 1,0-1-1,0 0 0,0-1 0,-1 1 1,0-1-1,4-8 0,-5 9 805,-1-1 0,0 0-1,0 1 1,0-1-1,1-9 1,-3 11 439,0 1 0,-1 0 0,1 0 0,-1 0 0,0 0 0,-1 0 0,1-1 0,-1 1 0,-1-7 0,1 10-425,1 0 0,-1 0 0,1 0 0,-1-1 0,0 1 0,0 0 0,1 1 0,-1-1 0,0 0 0,0 0 0,0 0 0,0 0 0,0 1-1,0-1 1,0 0 0,0 1 0,0-1 0,0 1 0,-1 0 0,1-1 0,0 1 0,0 0 0,0-1 0,-1 1 0,1 0 0,0 0 0,0 0 0,-1 0 0,1 0 0,0 0 0,0 1 0,0-1 0,-1 0 0,1 1 0,0-1 0,0 1 0,-2 0 0,-1 0-39,0 1 1,1 0 0,-1-1 0,0 1 0,1 0 0,0 1 0,-1-1-1,1 1 1,0-1 0,-3 4 0,3 0-105,0 1-1,0-1 1,0 1-1,1-1 1,0 1 0,0 0-1,1 0 1,0 0-1,0 0 1,1 0 0,-1 0-1,2 0 1,-1 0-1,2 8 1,-2-14-44,1 0 0,-1-1 0,0 1 0,1 0 0,-1 0 0,0-1 0,1 1 0,-1 0 0,1-1-1,-1 1 1,1-1 0,0 1 0,-1-1 0,1 1 0,-1-1 0,1 1 0,0-1 0,0 1 0,-1-1 0,1 0 0,0 1 0,0-1 0,-1 0 0,1 0 0,0 1 0,0-1 0,0 0 0,-1 0 0,1 0-1,0 0 1,0 0 0,0 0 0,-1 0 0,1-1 0,0 1 0,0 0 0,0 0 0,1-1 0,0 0-42,0 1 1,1-1-1,-1 0 0,1 0 0,-1 0 1,0 0-1,0-1 0,1 1 0,-1 0 1,0-1-1,2-2 0,-2 2 24,1-2-12,1 0 0,-1 0 0,0-1 1,-1 1-1,1-1 0,-1 1 0,0-1 1,0 0-1,0 0 0,1-8 1,-3 13 930,0 28-403,0-14-459,-1-10-11,1 1 0,0 0 0,0 0 0,0-1-1,1 1 1,2 9 0,-2-13-28,-1 0 0,1 0 0,-1 0 0,1 0 0,0 0 0,0 0 0,-1 0 0,1 0 0,0 0 0,0-1 0,0 1 0,0 0 0,0 0 0,0-1 0,0 1 0,0-1 0,1 1 0,-1-1 0,0 1 0,0-1 0,0 0 0,0 0 0,1 0 1,-1 1-1,0-1 0,0 0 0,1 0 0,-1 0 0,0-1 0,0 1 0,0 0 0,2-1 0,0 0-18,-1-1 0,1 0 1,-1 0-1,1 0 0,-1 0 1,0 0-1,0 0 1,0 0-1,0-1 0,0 1 1,0-1-1,0 1 0,-1-1 1,0 0-1,1 0 0,-1 0 1,0 0-1,0 0 0,0-5 1,15-26 0,-15 33 29,-1 1 1,1-1 0,0 1 0,0 0-1,-1-1 1,1 1 0,0 0 0,0 0-1,-1-1 1,1 1 0,0 0 0,0 0-1,-1 0 1,1 0 0,0 0 0,0 0-1,0 0 1,-1 0 0,1 0 0,0 0-1,0 1 1,-1-1 0,1 0 0,0 1-1,0-1 1,-1 0 0,1 1 0,0-1-1,-1 1 1,1-1 0,0 1 0,-1-1-1,2 2 1,17 18 57,-14-12-38,0 0 0,-1 0 0,0 0-1,0 1 1,-1-1 0,3 13 0,-5-18-18,0-1 1,-1 0-1,1 0 0,-1 0 0,0 1 1,1-1-1,-1 0 0,0 1 0,0-1 1,-1 0-1,1 0 0,0 1 0,-1-1 0,0 0 1,1 0-1,-1 0 0,0 0 0,0 1 1,0-1-1,0 0 0,-1-1 0,1 1 1,0 0-1,-1 0 0,1-1 0,-1 1 1,0 0-1,0-1 0,1 0 0,-4 2 0,7-32-953,-1 22 745,1 1-1,0 0 1,1 0-1,-1 0 1,1 0-1,0 1 1,1-1-1,-1 1 1,9-10-1,47-45-1535,-20 22 714,-32 30 1096,0 0 1,-1 0-1,-1 0 1,1-1 0,-1 0-1,-1 0 1,0 0 0,0-1-1,-1 1 1,0-1-1,0 0 1,-1 0 0,-1 0-1,1 0 1,-2 0 0,0-1-1,0 1 1,0 0-1,-3-12 1,3 21 61,-1-1 0,1 1 1,0-1-1,-1 1 0,1-1 0,-1 1 0,1-1 0,-1 1 0,1-1 1,-1 1-1,0 0 0,0 0 0,0-1 0,0 1 0,0 0 1,0 0-1,0 0 0,0 0 0,-1 0 0,1 0 0,0 0 0,0 1 1,-1-1-1,1 0 0,-1 1 0,1-1 0,-1 1 0,1-1 1,-1 1-1,1 0 0,-3-1 0,2 1-54,-1 0 0,1 0 0,0 0 1,0 0-1,0 1 0,0-1 0,0 0 0,0 1 0,0 0 0,0-1 1,0 1-1,0 0 0,0 0 0,0 0 0,0 0 0,0 1 1,1-1-1,-1 0 0,1 1 0,-1-1 0,1 1 0,-2 2 0,-3 7 24,0 0-1,1 1 0,1-1 1,0 1-1,0 0 0,2 0 1,-1 1-1,1-1 0,0 14 0,1 8 39,1 1 0,6 36-1,-5-61-351,1 0 0,1-1-1,0 1 1,0-1 0,1 0-1,0 1 1,0-2 0,1 1-1,9 13 1,-6-17-5225</inkml:trace>
  <inkml:trace contextRef="#ctx0" brushRef="#br0" timeOffset="138">659 262 14038,'0'0'7652,"38"-48"-7652,-8 46-288,1 2-1585,-5 0-3121</inkml:trace>
  <inkml:trace contextRef="#ctx0" brushRef="#br0" timeOffset="638.41">883 303 5939,'0'0'13862,"6"-8"-13731,-1 1-98,-2 4-13,0 0 0,0-1 0,-1 1 0,0-1 1,1 0-1,-1 1 0,-1-1 0,1 0 0,0 0 0,-1 0 0,0 0 0,0 0 0,0-5 1,-1 8 22,0 0 1,-1 0 0,1 1 0,0-1 0,-1 0-1,1 1 1,-1-1 0,1 0 0,-1 1-1,1-1 1,-1 1 0,1-1 0,-1 1 0,0-1-1,1 1 1,-1-1 0,0 1 0,0 0 0,1-1-1,-1 1 1,0 0 0,0 0 0,1-1-1,-1 1 1,0 0 0,0 0 0,1 0 0,-1 0-1,0 0 1,0 0 0,0 0 0,1 0 0,-1 1-1,0-1 1,0 0 0,-1 1 0,-1-1 113,1 1 1,-1-1 0,0 1-1,0 0 1,1-1-1,-1 1 1,0 1 0,1-1-1,-5 3 1,4 0-102,0 0 0,1 0 0,0 0 0,-1 1 0,2-1 0,-1 1 0,0-1 0,1 1 0,0 0 0,0-1 0,0 1 0,1 0 0,-1 0 0,1 0 0,0 0 0,1-1 0,1 9 0,-2-10-56,0 0 0,1 0-1,-1 0 1,1 0 0,0 0 0,0 0 0,0 0 0,1 0 0,-1 0 0,1 0 0,-1-1 0,1 1 0,0-1 0,0 1 0,0-1 0,0 0-1,0 0 1,1 0 0,-1 0 0,1 0 0,-1 0 0,1-1 0,0 1 0,0-1 0,-1 0 0,1 0 0,0 0 0,5 1 0,-2-2-68,0 1 1,0-2 0,0 1-1,0-1 1,0 1 0,0-2 0,0 1-1,0-1 1,0 0 0,0 0-1,6-3 1,55-40-619,-2 2 453,-64 43 246,-1 0-1,0 0 0,1 0 0,-1 0 0,0 0 0,1 0 0,-1 0 0,0 0 1,0 1-1,1-1 0,-1 0 0,0 0 0,0 0 0,1 0 0,-1 0 0,0 1 1,0-1-1,1 0 0,-1 0 0,0 0 0,0 1 0,0-1 0,1 0 0,-1 0 1,0 1-1,0-1 0,0 0 0,0 0 0,0 1 0,1-1 0,-1 0 0,0 0 1,0 1-1,0-1 0,0 0 0,0 1 0,0-1 0,0 0 0,0 1 0,0-1 1,0 0-1,0 0 0,0 1 0,-1-1 0,3 30 322,-2-26-303,-1 1 0,1-1 0,0 1 0,1 0 0,-1-1 0,1 1 0,0-1 0,0 1 1,0-1-1,1 1 0,0-1 0,3 7 0,-1-8-10,0-1 0,1 1 0,-1-1 0,1 0 0,-1-1 0,1 1 0,0-1 0,-1 0 1,1 0-1,0 0 0,0-1 0,0 1 0,0-1 0,0 0 0,0-1 0,0 1 0,4-2 0,36-13-1213,-6-9-3670,-22 9-1976</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7:36.896"/>
    </inkml:context>
    <inkml:brush xml:id="br0">
      <inkml:brushProperty name="width" value="0.035" units="cm"/>
      <inkml:brushProperty name="height" value="0.035" units="cm"/>
      <inkml:brushProperty name="color" value="#E71224"/>
    </inkml:brush>
  </inkml:definitions>
  <inkml:trace contextRef="#ctx0" brushRef="#br0">33 160 9588,'0'0'6019,"0"-5"-5475,1-8-532,-1-1 3291,-5 33-1959,-6 42-1033,3 0 0,-2 71 0,10-131-513,0-17-6343,0-3-303</inkml:trace>
  <inkml:trace contextRef="#ctx0" brushRef="#br0" timeOffset="480.33">74 97 10741,'0'0'7579,"9"-8"-7280,26-23-253,-34 30-45,1-1 1,-1 1 0,1 0-1,-1 0 1,1 0 0,0 1-1,-1-1 1,1 0 0,0 1-1,-1-1 1,1 1 0,0-1 0,0 1-1,0 0 1,-1 0 0,1 0-1,0 0 1,0 0 0,0 0-1,0 0 1,-1 1 0,1-1-1,0 1 1,0-1 0,-1 1 0,1-1-1,0 1 1,-1 0 0,1 0-1,-1 0 1,1 0 0,-1 0-1,1 0 1,-1 1 0,0-1-1,0 0 1,0 1 0,1-1 0,-1 1-1,0-1 1,1 4 0,1 1 9,0 0 0,0 0 0,-1 0 1,0 0-1,0 1 0,0-1 1,-1 1-1,0-1 0,1 8 1,-3-9-6,1 0 0,-1 0 1,0 0-1,-1 0 0,1 0 1,-1-1-1,0 1 0,0 0 1,-1-1-1,1 1 0,-1-1 1,0 0-1,0 0 0,0 0 1,-1 0-1,1-1 0,-1 1 1,0-1-1,-8 5 0,1 0-290,-1-1-1,0-1 1,0 0-1,-1 0 1,1-1-1,-20 5 1,32-10 241,-1 0 0,0 1 0,0-1 0,1 0 0,-1 0 0,0 0 0,0 1 0,1-1 0,-1 0 0,0 0 0,0 0 0,1 0 0,-1 0 1,0 0-1,0 0 0,0-1 0,1 1 0,-1 0 0,0 0 0,1-1 0,-1 1 0,0 0 0,0-1 0,1 1 0,-1-1 0,1 1 0,-1 0 0,0-1 0,1 0 0,-1 1 0,0-1 0,-1-24-1123,2 15 1263,1 9-40,-1 1 0,1-1 0,0 1 0,-1-1 0,1 1 0,0 0 0,0-1 0,-1 1 0,1 0 0,0 0 0,0-1 0,0 1 0,-1 0 0,1 0 0,0 0 1,0 0-1,0 0 0,-1 0 0,1 0 0,0 0 0,0 0 0,0 1 0,-1-1 0,2 1 0,23 4 678,-11 4-295,0 0 0,-1 0-1,16 16 1,-15-14 33,0 1-1,30 17 1,-5-15-2613,-34-13 1356,1 0 0,-1-1 0,0 0 1,0 0-1,0 0 0,9-2 0,-2-2-5544</inkml:trace>
  <inkml:trace contextRef="#ctx0" brushRef="#br0" timeOffset="1305.61">328 287 8404,'0'0'10541,"17"-6"-9978,33-3 101,-40 8-613,0 0 0,-1-1-1,1 0 1,0 0-1,0-1 1,-1 0 0,1-1-1,-1 0 1,16-10 0,-68 9-182,35 5 132,1 1-1,-1 0 1,1 0-1,-1 1 0,1 0 1,0 0-1,0 1 1,0 0-1,0 0 1,0 1-1,1 0 1,0 0-1,-9 7 1,11-8 3,0 0 0,1 1 1,-1-1-1,1 1 0,0 0 1,0 0-1,0 0 0,0 0 1,1 0-1,0 1 0,0-1 0,0 1 1,0-1-1,1 1 0,0 0 1,0 0-1,0 0 0,0-1 1,1 1-1,0 0 0,0 8 0,1-12-5,-1 0 0,1 1 0,-1-1 0,1 1 0,0-1 0,0 0 0,-1 0 0,1 1 0,0-1 0,0 0 0,0 0 0,0 0 0,1 0 0,-1 0 0,0 0 0,0 0 0,0-1 0,1 1 0,-1 0 0,0-1 0,1 1 0,-1-1 0,1 1 0,-1-1 0,1 0 0,-1 1 0,2-1 0,48 3-557,-43-3 288,73-7-2723,-55 3 664,0-2 1,-1-1-1,0-1 1,0-2-1,29-14 1,5-11 1305,-55 33 1542,0-1-1,-1 1 1,1-1 0,-1 0-1,1 0 1,-1-1-1,4-4 1,0-18 7487,-15 24-5259,-26 3-1988,27 2-591,-1-1 0,1 1 1,0 1-1,0-1 1,0 1-1,0 0 0,0 1 1,1 0-1,0 0 0,0 0 1,0 1-1,1 0 1,0 0-1,0 0 0,0 1 1,1-1-1,-4 8 0,8-13-163,-1-1 0,1 1 0,0-1 0,0 1 0,0-1 0,0 1 0,0-1 0,0 1 0,0 0-1,0-1 1,0 1 0,0-1 0,0 1 0,0-1 0,0 1 0,0-1 0,1 1 0,-1-1 0,0 1-1,0-1 1,1 1 0,-1-1 0,0 0 0,0 1 0,1-1 0,-1 1 0,0-1 0,1 0 0,-1 1 0,1-1-1,-1 0 1,1 1 0,-1-1 0,1 0 0,23 2 101,23-17 33,-34 8-129,-1 0 1,1-1-1,-2 0 1,1-1-1,-1 0 1,0-1-1,-1 0 1,0-1 0,-1 0-1,0 0 1,-1-1-1,0 0 1,-1-1-1,0 1 1,-1-1 0,-1-1-1,0 1 1,0-1-1,-2 0 1,0 0-1,0 0 1,-1 0-1,0-19 1,-3 43-17,-1 1-1,0-1 1,0-1-1,-1 1 1,-7 17-1,-6 23 59,8-15 155,2 0-1,1 1 0,2 0 1,2 0-1,3 42 0,-2-76-211,0 1-1,0-1 0,1 0 1,-1 0-1,1 0 0,-1 0 1,1 0-1,0 0 0,-1 0 1,1-1-1,0 1 0,0 0 1,1 0-1,-1-1 0,0 1 1,1 0-1,-1-1 0,0 1 1,1-1-1,0 0 1,-1 1-1,3 0 0,27 4-5565,-21-6-1334</inkml:trace>
  <inkml:trace contextRef="#ctx0" brushRef="#br0" timeOffset="1852.64">1170 377 3986,'0'0'14188,"0"-12"-11400,0 24-2729,-1 0 0,0 0 1,0 0-1,-1 0 0,-1 0 1,0 0-1,-1-1 0,0 1 1,-1-1-1,0 0 1,-1-1-1,0 1 0,0-1 1,-1 0-1,-10 10 0,-27 29-572,11-21-3373,9-13-2597</inkml:trace>
  <inkml:trace contextRef="#ctx0" brushRef="#br0" timeOffset="2701.33">1613 98 8292,'0'0'10004,"0"-7"-9267,0-19-356,0 19 329,0 12-430,-1 53 669,-3 0 0,-11 58 0,11-53-1982,4-77-9836</inkml:trace>
  <inkml:trace contextRef="#ctx0" brushRef="#br0" timeOffset="3209.36">1613 54 15735,'0'0'5248,"15"-9"-4952,0-1-280,-10 6-15,1 0 0,0 1 0,0 0-1,0-1 1,0 2 0,0-1 0,1 1-1,-1 0 1,1 0 0,0 1 0,-1 0-1,1 0 1,9 0 0,2 1 3,-10-1-6,0 1 1,1 0 0,-1 0 0,0 1 0,0 0-1,12 4 1,-18-4 3,-1-1-1,1 1 1,-1 0-1,1 0 0,0 0 1,-1 0-1,0 1 1,1-1-1,-1 0 1,0 1-1,0-1 0,0 0 1,1 1-1,-2 0 1,1-1-1,0 1 1,0-1-1,0 1 0,-1 0 1,1 0-1,-1-1 1,1 1-1,-1 0 0,0 0 1,0 0-1,0 0 1,0-1-1,0 1 1,0 0-1,0 0 0,-1 0 1,1-1-1,0 1 1,-2 2-1,0 2 29,0 0 0,0 0 0,-1-1 0,0 0 0,0 1 0,-1-1 0,1 0 0,-1 0 0,0-1 0,0 1 0,-7 5 0,-59 45 307,56-45-268,5-5-46,6-3-18,1-1-1,-1 1 0,0 0 1,1 0-1,-1 0 0,1 0 1,-1 0-1,1 0 0,0 0 1,0 1-1,0-1 0,-2 5 1,41-1-120,-31-3 109,0 1 1,-1 0-1,1 0 0,-1 0 0,0 0 1,0 1-1,-1 0 0,1 0 1,6 11-1,-10-15 9,0 1 0,0-1 0,0 1 0,0-1 0,0 1 0,-1 0 1,1-1-1,0 1 0,-1 0 0,1 0 0,-1-1 0,0 1 0,0 0 0,1 0 0,-1 0 0,0-1 1,0 1-1,-1 0 0,1 0 0,0 0 0,-1-1 0,1 1 0,-1 0 0,1 0 0,-1-1 0,0 1 1,0-1-1,0 1 0,0 0 0,0-1 0,0 0 0,0 1 0,0-1 0,0 0 0,-1 1 0,1-1 1,-1 0-1,1 0 0,-3 1 0,-31 15-243,9-13-5315,17-4-970</inkml:trace>
  <inkml:trace contextRef="#ctx0" brushRef="#br0" timeOffset="4781.82">1798 349 9700,'0'0'10864,"19"-6"-10640,2-1-218,6 0 48,0-2 1,-1-1 0,42-22-1,-63 28-55,0 0 1,0 0-1,0 0 0,-1-1 0,0 0 0,0 0 0,0 0 0,-1 0 1,1 0-1,-1-1 0,-1 0 0,1 1 0,-1-1 0,0 0 0,0 0 1,0 0-1,0-9 0,1-12-126,0 1-1,-3-49 1,0 42 119,-4 23 54,-5 17-148,-4 15 46,4-1 228,1 1 1,1 0 0,1 1-1,0-1 1,2 1 0,1 0 0,1 0-1,1 0 1,0 0 0,5 33-1,-3-52-168,-1-1 0,1 0 0,0 0 0,1 0 0,-1-1-1,0 1 1,1 0 0,-1 0 0,1-1 0,0 1 0,0-1 0,0 1-1,0-1 1,0 0 0,1 0 0,-1 0 0,1 0 0,3 2 0,0-1-27,-1-1 1,1 1 0,0-1 0,0-1-1,-1 1 1,1-1 0,1 0 0,-1 0 0,7-1-1,-2 0-121,1 0 0,0-1 0,0 0 0,0-1 0,0-1 0,-1 0 0,1-1-1,-1 0 1,14-7 0,-22 9 107,1 0 0,-1 0-1,0 0 1,0-1 0,0 1-1,0-1 1,-1 0 0,1 0 0,-1 0-1,1 0 1,-1 0 0,0-1-1,0 1 1,-1-1 0,1 1-1,1-8 1,0 0 26,-2-1 1,1 1-1,-2-1 0,0-14 1,0 10-15,-1 15 33,1 0-1,-1 0 1,1 0 0,-1 0 0,0 0-1,0 1 1,0-1 0,1 0 0,-1 0-1,0 1 1,0-1 0,0 0-1,0 1 1,0-1 0,0 1 0,0-1-1,0 1 1,0 0 0,0-1 0,-1 1-1,1 0 1,0 0 0,0 0 0,0 0-1,0 0 1,0 0 0,-1 0 0,-1 0-1,-37 6-7,37-4 1,0 0 1,-1 0-1,1 1 1,0-1-1,1 1 1,-1 0-1,0-1 1,1 1-1,0 1 1,-1-1-1,1 0 0,0 0 1,1 1-1,-1-1 1,1 1-1,-1 0 1,1-1-1,0 1 1,0 0-1,1 0 1,-1 6-1,41-10 44,-34 0-71,0 0-1,-1-1 1,1 0-1,0-1 1,-1 1-1,1-1 1,-1 0-1,0 0 1,0-1-1,0 1 1,0-1-1,0 0 1,0-1-1,-1 1 1,8-8-1,-12 10 3,0 0-5,-1 18-51,-15 32 419,12-41-227,1 1 0,0 0 0,0 0 0,1 0 0,0 0 0,1 1 0,-1 8 0,43-20 112,-31-2-356,-1-2 0,0 1 0,0-1-1,0 0 1,-1-1 0,0 0 0,0 0 0,-1 0-1,0-1 1,11-15 0,-17 17 121,-1 5-15,0 69 1053,0-68-1019,1 1 0,-1-1-1,0 1 1,1-1 0,-1 0 0,1 1 0,-1-1-1,1 1 1,-1-1 0,1 0 0,-1 0 0,1 1 0,-1-1-1,1 0 1,-1 0 0,1 1 0,0-1 0,-1 0-1,1 0 1,-1 0 0,1 0 0,0 0 0,-1 0 0,1 0-1,-1 0 1,1 0 0,0 0 0,-1 0 0,1-1 0,-1 1-1,2 0 1,21-7 273,-17 4-275,-1-1 1,0 0 0,0 0-1,0-1 1,-1 0-1,1 1 1,-1-1 0,0-1-1,-1 1 1,1-1 0,-1 1-1,0-1 1,0 0-1,-1 0 1,0 0 0,0-1-1,2-9 1,0-9 23,-1-1 0,-1 1 1,-2-29-1,0 36 50,0 18-67,0 1 0,0-1 1,0 0-1,0 0 0,0 0 0,-1 1 0,1-1 1,0 0-1,0 0 0,0 0 0,0 0 0,0 0 1,-1 1-1,1-1 0,0 0 0,0 0 0,0 0 1,-1 0-1,1 0 0,0 0 0,0 0 0,0 0 1,-1 0-1,1 1 0,0-1 0,0 0 0,0 0 1,-1 0-1,1 0 0,0 0 0,0 0 0,0-1 1,-1 1-1,1 0 0,0 0 0,0 0 0,0 0 1,-1 0-1,1 0 0,0 0 0,0 0 0,0 0 1,0 0-1,-1-1 0,1 1 0,0 0 0,0 0 1,0 0-1,0 0 0,0-1 0,-1 1 0,1 0 1,0 0-1,0 0 0,0 0 0,0-1 0,0 1 1,0 0-1,0 0 0,0 0 0,0-1 1,0 1-1,0 0 0,-11 16-60,3 10 203,2 1 0,1 0 0,2 0 0,0 0 0,2 0 0,2 29 0,-1-31 142,0-25-181,10-22 232,-3 11-393,1 1-1,0 0 1,1 1-1,0 0 1,0 0-1,1 1 1,0 0-1,1 1 1,0 0-1,0 0 1,0 1-1,0 1 1,1 0-1,0 1 1,0 0-1,1 1 1,-1 0-1,21-2 1,-32 5-28,-12 1-54,-10 4 127,0 1 0,0 2 0,0-1-1,1 2 1,1 1 0,-23 14 0,41-23-3,1-1 0,-1 0 1,0 0-1,1 1 0,-1-1 1,0 0-1,1 1 0,-1-1 1,1 0-1,-1 1 0,1-1 1,-1 1-1,1-1 0,-1 1 0,1 0 1,-1-1-1,1 1 0,0-1 1,-1 1-1,1 0 0,0-1 1,0 1-1,-1 0 0,1-1 1,0 1-1,0 0 0,0-1 1,0 1-1,0 0 0,0-1 1,0 1-1,0 0 0,0 0 1,0-1-1,0 1 0,0 0 1,1-1-1,-1 1 0,0 0 0,0-1 1,1 1-1,-1-1 0,1 1 1,-1 0-1,0-1 0,1 1 1,-1-1-1,1 1 0,-1-1 1,1 1-1,-1-1 0,1 0 1,0 1-1,-1-1 0,1 0 1,-1 1-1,1-1 0,0 0 1,-1 0-1,2 1 0,41 12 1,180 24-386,-212-37-3391</inkml:trace>
  <inkml:trace contextRef="#ctx0" brushRef="#br0" timeOffset="6378">2433 218 6627,'0'0'6536,"-12"-10"-1531,8 11-4996,1 0-1,0-1 1,0 1 0,1 0-1,-1 0 1,0 1-1,0-1 1,0 1 0,1-1-1,-1 1 1,1 0-1,-1 0 1,1 0 0,0 0-1,0 1 1,0-1-1,0 0 1,0 1 0,1 0-1,-4 5 1,3-5-9,0 1 1,0 0-1,0 0 0,1 0 1,-1 0-1,1 0 1,0 1-1,0-1 1,0 0-1,1 0 0,0 1 1,0-1-1,0 0 1,1 9-1,0-12-162,0 0 1,0 0-1,0-1 1,0 1-1,0 0 0,0-1 1,0 1-1,0 0 0,0-1 1,0 0-1,1 1 0,-1-1 1,0 0-1,0 1 1,1-1-1,-1 0 0,0 0 1,0 0-1,1 0 0,-1 0 1,0 0-1,2-1 0,1 1-1061,9 0-5068</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7:50.072"/>
    </inkml:context>
    <inkml:brush xml:id="br0">
      <inkml:brushProperty name="width" value="0.035" units="cm"/>
      <inkml:brushProperty name="height" value="0.035" units="cm"/>
      <inkml:brushProperty name="color" value="#E71224"/>
    </inkml:brush>
  </inkml:definitions>
  <inkml:trace contextRef="#ctx0" brushRef="#br0">0 185 16616,'0'0'2641,"0"-4"-2641,12 6 48,5-2-32,-1 0 0,5 0-16,-5 0-48,9 0-961,-13 0-1344,0 0-4450</inkml:trace>
  <inkml:trace contextRef="#ctx0" brushRef="#br0" timeOffset="207.85">25 265 16728,'0'0'3313,"20"17"-3265,-3-15-48,3 3-320,5-5-816,-5 0 47,1 0-1088,-5-7-2881,-4-3-4547</inkml:trace>
  <inkml:trace contextRef="#ctx0" brushRef="#br0" timeOffset="529.73">156 134 16231,'0'0'411,"12"7"-395,-4-2-19,43 24 6,-46-26 9,-1 0 1,0 0 0,0 1-1,0-1 1,-1 1 0,1 0-1,-1-1 1,0 2 0,0-1-1,4 8 1,-6-9 112,0 0-1,0 0 1,0 0-1,0 0 1,-1 1 0,0-1-1,1 0 1,-1 0 0,0 1-1,-1-1 1,1 0-1,0 1 1,-1-1 0,0 0-1,0 0 1,0 0-1,0 0 1,0 0 0,-1 0-1,1 0 1,-1 0 0,0 0-1,0 0 1,0-1-1,0 1 1,0-1 0,-1 0-1,1 0 1,-1 1-1,-3 1 1,-6 4-529,-1 0 1,0-1-1,-1-1 0,1 0 0,-18 5 1,15-7-4367</inkml:trace>
  <inkml:trace contextRef="#ctx0" brushRef="#br0" timeOffset="955.37">661 138 15783,'0'0'4290,"-2"4"-3770,-3 7-399,1 0 0,0 0 0,1 0 0,0 1 0,1-1 0,-2 23 0,2 78 1064,2-74-1336,0-37-56,0-1-1,1 0 0,-1 0 0,0 1 1,0-1-1,0 0 0,1 0 1,-1 0-1,0 1 0,1-1 1,-1 0-1,0 0 0,0 0 0,1 0 1,-1 0-1,0 1 0,1-1 1,-1 0-1,0 0 0,1 0 0,-1 0 1,0 0-1,0 0 0,1 0 1,-1 0-1,0 0 0,1 0 1,-1 0-1,0 0 0,1-1 0,-1 1 1,0 0-1,1 0 0,-1 0 1,0 0-1,0 0 0,1-1 1,-1 1-1,0 0 0,1-1 0,3-8-8243</inkml:trace>
  <inkml:trace contextRef="#ctx0" brushRef="#br0" timeOffset="1250.28">665 110 10725,'0'0'5677,"1"-15"-3647,6-47-458,-7 60-1556,1 1-1,-1-1 1,1 0 0,0 1 0,0-1-1,-1 0 1,1 1 0,0-1 0,0 1 0,0-1-1,0 1 1,1 0 0,-1 0 0,0-1-1,1 1 1,-1 0 0,0 0 0,1 0-1,0 0 1,-1 1 0,1-1 0,-1 0 0,1 0-1,0 1 1,-1 0 0,1-1 0,0 1-1,0 0 1,-1-1 0,1 1 0,0 0-1,0 0 1,0 1 0,-1-1 0,1 0 0,2 1-1,3-1 21,-3 0-50,0 0 1,1 0-1,-1 0 1,0 0 0,1 1-1,-1 0 1,0 0-1,0 0 1,0 0-1,0 1 1,0-1 0,7 4-1,-10-3 8,1 0 1,0 1-1,-1-1 0,1 0 0,-1 1 1,1-1-1,-1 1 0,0-1 0,0 1 0,-1-1 1,1 1-1,0 0 0,-1-1 0,1 1 1,-1 0-1,0 0 0,0-1 0,0 1 1,0 0-1,-1 0 0,0 3 0,0-2 105,0 1 0,0-1 0,0 0 0,-1 0 0,1 0-1,-1-1 1,0 1 0,0 0 0,-1 0 0,1-1 0,-1 0 0,-3 4 0,-43 40 730,3-4-1370,30-25-5942</inkml:trace>
  <inkml:trace contextRef="#ctx0" brushRef="#br0" timeOffset="1741.99">797 302 16103,'0'0'2156,"0"8"-2007,1 27-31,-1-34-108,1-1 0,-1 1 1,0 0-1,1-1 0,-1 1 0,0 0 1,1-1-1,-1 1 0,1-1 0,-1 1 1,1-1-1,-1 1 0,1-1 0,0 1 1,-1-1-1,1 1 0,-1-1 0,1 0 1,0 1-1,-1-1 0,1 0 0,0 0 1,-1 1-1,1-1 0,0 0 0,0 0 1,-1 0-1,1 0 0,0 0 0,1 0 1,22-2 448,-22 2-390,3-2-39,0 0 1,0 0-1,-1 0 1,1 0-1,-1-1 1,1 0 0,-1 0-1,0 0 1,0 0-1,0-1 1,0 1-1,0-1 1,-1 0-1,0 0 1,3-5 0,-2 3-32,0 0 1,0 0 0,-1 0-1,0-1 1,0 1 0,0-1 0,-1 0-1,0 0 1,0 0 0,-1 0-1,1-8 1,-2 15-35,0 24-250,-4 11 994,3-29-537,0 1 0,0 0-1,1-1 1,0 1 0,0 0-1,0 0 1,1-1 0,1 8-1,-1-13-163,-1 0-1,1-1 1,0 1-1,-1-1 1,1 1-1,0 0 1,0-1-1,-1 1 1,1-1-1,0 1 1,0-1-1,0 0 0,0 1 1,0-1-1,0 0 1,-1 0-1,1 1 1,0-1-1,0 0 1,0 0-1,0 0 1,0 0-1,0 0 1,0-1-1,0 1 1,0 0-1,0 0 1,0 0-1,-1-1 1,1 1-1,2-1 0,-1 0-321,0 1-1,0-1 1,0 0-1,-1 0 1,1 0-1,0 0 0,0 0 1,0 0-1,-1 0 1,1 0-1,0-1 1,-1 1-1,1-1 1,0-1-1,3-13-5120</inkml:trace>
  <inkml:trace contextRef="#ctx0" brushRef="#br0" timeOffset="1900.29">1031 47 16920,'0'0'528,"0"68"-11733</inkml:trace>
  <inkml:trace contextRef="#ctx0" brushRef="#br0" timeOffset="2835.17">1067 256 16392,'0'0'4257,"-2"13"-3550,-8 75 937,12-92-1568,0 1 0,0 1 0,0-1 1,1 0-1,-1 0 0,1 1 0,0 0 0,0-1 1,0 1-1,0 0 0,0 0 0,6-2 0,0-1-18,1-2-47,-4 2-116,0 1 0,0 0 1,0 0-1,0 0 0,1 1 0,0 0 1,-1 1-1,1-1 0,0 1 0,13-2 0,-18 6 104,-1 0 0,1 0 0,-1-1 0,0 1 0,1 1 0,-1-1 0,0 0 0,0 0 0,-1 0 0,1 0 0,0 1 0,0 2 0,9 21 49,-9-25-54,0 0 0,0 0 1,0-1-1,0 1 0,0 0 0,0-1 0,0 1 0,0-1 0,0 1 1,0-1-1,0 0 0,1 1 0,-1-1 0,0 0 0,0 0 0,0 0 0,1 0 1,-1 0-1,0 0 0,0 0 0,0 0 0,0-1 0,1 1 0,-1 0 1,0-1-1,0 1 0,0-1 0,0 1 0,0-1 0,0 1 0,0-1 0,0 0 1,0 0-1,0 1 0,0-1 0,0 0 0,-1 0 0,2-1 0,29-39-840,-24 30 729,-1-1 0,-1 0 0,0 0 0,-1-1-1,0 0 1,-1 1 0,0-1 0,-1-1 0,1-24 0,-3 36 826,-3 4-641,0 0 0,1 0 0,-1 0 0,1 0 0,0 0 0,-1 1 0,1-1 0,0 1 0,0-1 0,0 1 0,1 0 0,-1 0 0,1 0 0,-2 5 0,0-3 44,-3 8 25,1-1-1,1 1 1,0-1 0,1 1 0,0 1 0,1-1 0,0 0 0,1 0-1,1 23 1,0-35 234,0-5-287,0 1 0,0 0-1,0 0 1,0-1 0,1 1-1,-1 0 1,1-1 0,0 1 0,0 0-1,0 0 1,1 0 0,2-5 0,1 1-112,0 0-1,0 0 1,1 1 0,0-1 0,1 1 0,0 0 0,0 1 0,0 0 0,0 0 0,1 0 0,0 1 0,-1 0 0,2 1 0,-1 0-1,0 0 1,1 1 0,-1 0 0,1 0 0,0 1 0,10-1 0,-19 31-33,-3-26 58,1 0 1,0 0 0,-1 0-1,0 0 1,0 0 0,0 0 0,0-1-1,0 0 1,-1 1 0,1-1-1,-6 2 1,-47 22-106,44-21 46,-2 0-75,10-4 106,1 0 0,-1 1-1,0-1 1,1 1-1,-1 0 1,1 0 0,-1 0-1,1 1 1,-4 2-1,7-5 25,0 1 0,0-1 0,0 0 0,0 1 0,-1-1 0,1 0-1,0 0 1,0 1 0,0-1 0,0 0 0,0 1 0,0-1 0,0 0 0,0 1-1,0-1 1,0 0 0,0 1 0,0-1 0,0 0 0,0 1 0,1-1 0,-1 0-1,0 1 1,0-1 0,0 0 0,0 1 0,1-1 0,-1 0 0,0 0 0,0 1-1,0-1 1,1 0 0,-1 0 0,0 0 0,0 1 0,1-1 0,-1 0 0,0 0-1,1 0 1,-1 0 0,0 0 0,1 1 0,-1-1 0,0 0 0,1 0 0,-1 0-1,0 0 1,1 0 0,-1 0 0,18 4 15,-18-4-9,37 4 48,42-1 0,-52-3-42,0 1 0,-1 2 0,51 9 1,-68-11-6628</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7:47.968"/>
    </inkml:context>
    <inkml:brush xml:id="br0">
      <inkml:brushProperty name="width" value="0.035" units="cm"/>
      <inkml:brushProperty name="height" value="0.035" units="cm"/>
      <inkml:brushProperty name="color" value="#E71224"/>
    </inkml:brush>
  </inkml:definitions>
  <inkml:trace contextRef="#ctx0" brushRef="#br0">0 98 6883,'0'0'8959,"5"-23"-7106,-2 10 3004,-2 13-4767,-1 29-82,1 29 97,0-26 70,-1 0 1,-1 1-1,-8 43 0,8-64-2204,9-26-3113,-3 4 3629,7-15-5816</inkml:trace>
  <inkml:trace contextRef="#ctx0" brushRef="#br0" timeOffset="423.03">102 12 15095,'0'0'3679,"0"0"-3672,-1 0 0,1-1 0,0 1 0,-1 0 1,1 0-1,0-1 0,-1 1 0,1 0 0,0-1 0,-1 1 0,1 0 0,0-1 0,0 1 1,-1 0-1,1-1 0,0 1 0,0-1 0,0 1 0,-1-1 0,1 1 0,0 0 0,0-1 1,0 1-1,0-1 0,0 1 0,0-1 0,0 1 0,0-1 0,0 0 0,20 4 9,0 0 0,-1 1-1,1 1 1,-1 0-1,0 2 1,32 16 0,-49-23-15,-1 0 0,0 1 1,0-1-1,0 1 0,1 0 0,-1-1 1,0 1-1,0 0 0,0 0 1,0 0-1,0 0 0,0 0 0,0 0 1,-1 0-1,1 0 0,0 0 1,0 0-1,-1 0 0,1 0 1,-1 0-1,1 1 0,-1-1 0,0 0 1,1 0-1,-1 3 0,0-2 4,-1-1 0,1 1 0,-1 0 0,0 0 0,1-1 0,-1 1 0,0-1 0,0 1-1,0-1 1,0 1 0,-1-1 0,1 0 0,0 1 0,-1-1 0,-2 2 0,-6 4 35,0-1 0,-1 1 0,-21 7 0,-20 1 232,42-13-275,1 0-1,-1 0 1,1 1-1,-1 1 1,1-1-1,-13 9 1,8 4-2027,10-7-1812,1-2-2668</inkml:trace>
  <inkml:trace contextRef="#ctx0" brushRef="#br0" timeOffset="1284.17">292 208 5170,'0'0'15877,"11"-10"-15546,-2 2-317,2-2-21,0 1-1,0 0 0,1 1 0,16-9 1,-27 17-7,0-1 0,1 0 0,-1 0-1,0 0 1,0 0 0,0 0 0,0 0 0,0 0 0,0 0 0,0-1 0,0 1 0,0 0 0,0-1 0,-1 1 0,1 0 0,-1-1-1,1 1 1,-1-1 0,1 1 0,-1-1 0,0 1 0,0-1 0,1 1 0,-1-1 0,0 1 0,-1-1 0,1-2 0,0-3-102,-1 6 102,0 0-1,0 1 1,0-1-1,0 0 1,0 1-1,0-1 1,0 1 0,0-1-1,0 1 1,0 0-1,-1-1 1,1 1-1,0 0 1,0 0-1,0 0 1,0 0-1,0 0 1,-1 0-1,1 0 1,-2 1 0,-26 0-32,25 0 43,1 1 0,-1-1 1,0 1-1,1-1 1,-1 1-1,1 0 0,0 0 1,-1 0-1,1 1 0,0-1 1,0 1-1,1 0 0,-1 0 1,0 0-1,1 0 0,0 0 1,0 0-1,0 1 1,0-1-1,0 1 0,1 0 1,-2 4-1,-1 5 0,1 0 0,1-1 1,0 1-1,1 0 0,0 19 0,1-31 10,0 0 0,1 0-1,-1 0 1,0-1 0,0 1-1,1 0 1,-1 0 0,0 0-1,1 0 1,-1 0 0,1-1 0,-1 1-1,1 0 1,-1 0 0,1-1-1,0 1 1,-1 0 0,1-1-1,0 1 1,-1-1 0,1 1-1,0-1 1,0 1 0,0-1-1,1 1 1,32 6 208,31-11 106,-57 2-301,0-1 1,0 0-1,0 0 1,-1-1-1,1 0 1,-1 0-1,9-7 1,-13 9-34,0-1 0,-1 1 0,1 0 0,0-1 1,-1 1-1,1-1 0,-1 0 0,0 0 0,0 0 0,0 0 1,0 0-1,0-1 0,-1 1 0,0-1 0,1 1 0,-1-1 1,0 1-1,0-5 0,-1 7-6,9 1-213,0 1 0,0 0 0,-1 0 1,1 1-1,0 0 0,12 6 0,-18-8 253,-1 1 1,1 0-1,-1 0 1,0 1-1,1-1 1,-1 0-1,0 1 1,0-1-1,1 1 1,-1 0-1,-1 0 1,1 0-1,0 0 1,0 0-1,-1 0 1,1 0-1,-1 0 1,0 1-1,1-1 1,-1 1-1,0-1 1,0 1-1,-1-1 1,1 1-1,0 3 1,-1-5-2,0-1 0,1 1-1,-1 0 1,0-1 0,0 1 0,1-1 0,-1 1 0,0-1 0,1 1-1,-1-1 1,1 1 0,-1-1 0,1 1 0,-1-1 0,1 0 0,-1 1-1,1-1 1,-1 0 0,1 1 0,0-1 0,-1 0 0,1 0 0,-1 1-1,1-1 1,0 0 0,-1 0 0,1 0 0,0 0 0,-1 0 0,1 0-1,0 0 1,-1 0 0,1 0 0,-1 0 0,1 0 0,0-1 0,-1 1-1,1 0 1,-1 0 0,1-1 0,0 1 0,-1 0 0,1-1 0,-1 1-1,2-1 1,27-15 99,-20 4-227,-1-1 0,-1 0 0,0 0 0,8-21 0,-4 9-242,-11 25 344,0 0 0,0 0 0,0 0 0,0 1 0,0-1 0,0 0 0,0 0 0,0 0 0,1 0 0,-1 0 0,0 0 0,0 0 0,0 0 0,0 0 0,0 0 0,0 0 0,0 0 0,0 0 0,1 0 0,-1 0 0,0 0 0,0 0 0,0 0 0,0 0 0,0 0 0,0 0 0,0 0 0,1 0 0,-1 0 0,0 0 0,0 0 0,0 0 0,0 0 0,0 0 0,0 0 0,0 0 0,0-1 0,1 1 0,-1 0 0,0 0 0,-1 5-5,1 0 0,0-1 0,0 1 0,0 0 0,0 0 0,1 0 0,0-1 0,0 1 0,0 0 0,1-1 0,-1 1 0,1-1 0,0 0 0,0 1 0,1-1 0,-1 0 0,1 0 1,0 0-1,0-1 0,0 1 0,1-1 0,-1 0 0,1 0 0,0 0 0,0 0 0,0 0 0,5 1 0,-9 1 1660,-10 0-1104,-11 1-462,20-6 1,-20 6-198,-10 3 255,9-7-6806</inkml:trace>
  <inkml:trace contextRef="#ctx0" brushRef="#br0" timeOffset="1663.33">883 167 7812,'0'0'8998,"0"-5"-8016,3-14-43,-2 15 598,-1 7-1460,-2 54 201,0-32-59,1 0 1,2 1 0,0-1 0,7 31 0,-8-55-374,0-1 0,0 1 1,0-1-1,0 0 0,0 1 1,0-1-1,0 0 0,0 1 0,0-1 1,0 0-1,0 1 0,1-1 0,-1 0 1,0 1-1,0-1 0,0 0 1,1 0-1,-1 1 0,0-1 0,0 0 1,1 0-1,-1 1 0,0-1 0,0 0 1,1 0-1,-1 0 0,0 1 1,1-1-1,-1 0 0,0 0 0,1 0 1,-1 0-1,0 0 0,1 0 0,-1 0 1,1 0-1</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7:55.394"/>
    </inkml:context>
    <inkml:brush xml:id="br0">
      <inkml:brushProperty name="width" value="0.035" units="cm"/>
      <inkml:brushProperty name="height" value="0.035" units="cm"/>
      <inkml:brushProperty name="color" value="#E71224"/>
    </inkml:brush>
  </inkml:definitions>
  <inkml:trace contextRef="#ctx0" brushRef="#br0">158 125 9829,'0'0'6485,"-5"-4"-6199,3 3-237,0-1 0,0 0 0,0 0 1,0 1-1,0-1 0,-1 1 0,1 0 1,0 0-1,-1 0 0,1 0 0,-1 0 1,1 0-1,-1 1 0,0-1 0,1 1 1,-1 0-1,0-1 0,1 1 0,-1 1 1,0-1-1,1 0 0,-1 1 0,1-1 1,-1 1-1,1 0 0,-1-1 0,1 1 1,-1 0-1,1 1 0,0-1 0,-1 0 1,1 1-1,0 0 0,0-1 0,0 1 1,0 0-1,0 0 0,-2 3 0,-4 5 47,0-1 0,1 2-1,0-1 1,-7 17-1,11-22-60,1 1 0,0-1 0,0 0 1,1 1-1,-1-1 0,1 0 0,1 1 0,-1 0 0,1-1 0,0 1 0,0-1 0,1 10 0,0-13-56,1 1 0,-1-1 0,1 0 0,-1 0 0,1 0 0,-1 0 0,1 0 0,0 0 0,0 0 0,0-1 0,0 1 0,0-1 0,1 1 0,-1-1 0,0 0 0,1 0 0,-1 0-1,0 0 1,1 0 0,-1 0 0,1-1 0,0 0 0,-1 1 0,1-1 0,4 0 0,73 0-3802,-75 0 3290,-1-1 118,0 1 1,-1-1 0,1 0-1,0 0 1,-1-1 0,1 1-1,-1-1 1,5-2-1,43-35 213,-47 35 300,-4 9 4841,1 14-3293,-2-18-1645,1 1-1,0-1 1,0 0-1,0 0 1,1 1 0,-1-1-1,0 0 1,0 0-1,1 0 1,-1 0 0,0 1-1,1-1 1,0 0-1,-1 0 1,1 0 0,-1 0-1,1 0 1,0 0-1,0 0 1,1 1 0,1-2 48,0 1 0,0-1 1,0 0-1,-1 0 0,1 0 1,0 0-1,0-1 0,0 1 0,0-1 1,0 0-1,-1 1 0,1-1 1,0-1-1,0 1 0,-1 0 1,1-1-1,-1 1 0,1-1 1,-1 0-1,0 1 0,0-1 1,0-1-1,0 1 0,0 0 1,0 0-1,1-3 0,1-1-44,-2 0 0,1 0 0,-1 0 0,0 0 1,0 0-1,0-1 0,-1 1 0,0 0 0,0-1 0,-1-9 0,0 15-1,-1 0-1,0 0 1,0 0 0,1 0-1,-1 0 1,0 0-1,0 1 1,0-1 0,0 0-1,0 0 1,0 1 0,0-1-1,0 1 1,0-1 0,0 1-1,0 0 1,-1-1 0,1 1-1,0 0 1,0 0 0,0 0-1,0-1 1,-1 1 0,1 0-1,0 1 1,0-1 0,0 0-1,-1 0 1,1 0 0,-1 1-1,-23 3-1882,9 3-6402</inkml:trace>
  <inkml:trace contextRef="#ctx0" brushRef="#br0" timeOffset="213.63">396 57 5170,'0'0'11032,"2"-6"-9981,-2 6-1043,0-1-1,0 1 0,0 0 1,0-1-1,0 1 1,0 0-1,1 0 1,-1-1-1,0 1 0,0 0 1,0-1-1,0 1 1,0 0-1,0 0 1,0-1-1,1 1 0,-1 0 1,0-1-1,0 1 1,0 0-1,1 0 0,-1 0 1,0-1-1,0 1 1,1 0-1,-1 0 1,0 0-1,1 0 0,-1-1 1,0 1-1,0 0 1,1 0-1,-1 0 0,0 0 1,1 0-1,-1 0 1,0 0-1,1 0 1,-1 0-1,0 0 0,1 0 1,3 16 53,-3 31-95,-1-43 85,-1 31-59,0-19-899,1-1 0,3 29 0,-3-43 668,0 0 1,0-1-1,0 1 1,1-1-1,-1 1 1,0-1-1,0 1 1,1 0-1,-1-1 1,0 1-1,1-1 1,-1 1-1,0-1 1,1 0 0,-1 1-1,1-1 1,-1 1-1,1-1 1,-1 0-1,1 1 1,-1-1-1,1 0 1,0 1-1,-1-1 1,1 0-1,-1 0 1,1 0 0,0 0-1,-1 0 1,1 0-1,-1 1 1,1-1-1,0-1 1,12 2-2470</inkml:trace>
  <inkml:trace contextRef="#ctx0" brushRef="#br0" timeOffset="712.03">514 152 9540,'0'0'6064,"-3"8"-5783,1-3-215,0 1 40,0 0 1,0 1 0,0-1 0,1 0 0,0 1 0,0 10-1,2-17-27,0 1-1,0-1 0,1 1 0,-1-1 1,0 0-1,1 0 0,-1 0 0,1 0 1,-1 0-1,0 0 0,1 0 0,-1 0 1,0 0-1,1-1 0,-1 1 0,0 0 1,1-1-1,-1 0 0,0 1 0,0-1 1,1 1-1,-1-1 0,0 0 0,0 0 1,0 0-1,1-1 0,2-42 768,-4 43-855,0 0 0,0-1 0,0 1 0,0 0 0,0 0 0,0-1 0,0 1 0,-1 0 0,1 0-1,0-1 1,-1 1 0,1 0 0,0 0 0,-1 0 0,0-1 0,1 1 0,-1 0 0,0 0 0,1 0 0,-1 0 0,0 0 0,0 0-1,0 0 1,0 1 0,0-1 0,0 0 0,0 0 0,0 1 0,-2-2 0,5 1-2803,16-5 2481,-8 6 443,0 0-1,0 1 1,0-1 0,0 2-1,-1 0 1,17 5 0,-23-6-105,0 0 1,-1 0-1,1 1 1,-1-1-1,1 1 1,-1 0-1,0 0 1,0 0 0,0 0-1,0 0 1,0 0-1,0 1 1,-1-1-1,1 1 1,-1-1-1,1 1 1,-1-1-1,0 1 1,0 0-1,0 0 1,-1-1-1,1 1 1,0 0-1,-1 0 1,0 0-1,0 0 1,0 4 0,0-7 0,0 0 1,0 1 0,0-1 0,0 0 0,0 0-1,0 0 1,0 0 0,0 1 0,0-1 0,0 0-1,0 0 1,0 0 0,0 1 0,0-1 0,0 0-1,0 0 1,0 0 0,0 0 0,0 1 0,0-1-1,0 0 1,-1 0 0,1 0 0,0 0 0,0 0-1,0 1 1,0-1 0,0 0 0,0 0 0,0 0-1,-1 0 1,1 0 0,0 0 0,0 0 0,0 0-1,0 1 1,-1-1 0,1 0 0,0 0 0,0 0-1,0 0 1,0 0 0,-1 0 0,1 0 0,0 0-1,0 0 1,0 0 0,0 0 0,-1 0 0,1 0-1,0 0 1,0 0 0,0-1 0,-1 1 0,1 0 0,0 0-1,0 0 1,0 0 0,0 0 0,0 0 0,-1 0-1,1 0 1,0 0 0,0-1 0,0 1 0,0 0-1,0 0 1,0 0 0,-1-1 0,-8-13 775,7 2-661,0-1-1,0 0 1,2 0-1,-1 1 1,2-1-1,-1 0 1,4-14-1,-4 23-186,1 0-1,0 1 0,0-1 1,0 0-1,0 1 0,0-1 1,1 1-1,0-1 1,0 1-1,0 0 0,0 0 1,0 0-1,0 0 1,1 0-1,0 0 0,-1 0 1,1 1-1,0-1 1,0 1-1,0 0 0,1 0 1,-1 0-1,1 1 0,-1-1 1,1 1-1,-1 0 1,1 0-1,4-1 0,1 1-345,0 0 0,0 1-1,-1 0 1,1 1 0,0 0 0,0 0-1,0 1 1,0 0 0,14 5-1,25 15-5495</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7:57.500"/>
    </inkml:context>
    <inkml:brush xml:id="br0">
      <inkml:brushProperty name="width" value="0.035" units="cm"/>
      <inkml:brushProperty name="height" value="0.035" units="cm"/>
      <inkml:brushProperty name="color" value="#E71224"/>
    </inkml:brush>
  </inkml:definitions>
  <inkml:trace contextRef="#ctx0" brushRef="#br0">1 75 8564,'0'0'12664,"65"-12"-10583,11 10-4486,-66 2 672,-10 0 1591,0 0-1,0 0 0,1 0 0,-1 0 0,0 0 0,0 0 1,0 0-1,0 0 0,1 0 0,-1 0 0,0 0 0,0 0 0,0 0 1,0 0-1,1 0 0,-1 1 0,0-1 0,0 0 0,0 0 1,0 0-1,1 0 0,-1 0 0,0 0 0,0 0 0,0 1 1,0-1-1,0 0 0,0 0 0,0 0 0,0 0 0,1 1 0,-1-1 1,0 0-1,0 0 0,0 0 0,0 0 0,0 1 0,0-1 1,0 0-1,0 0 0,0 0 0,0 0 0,0 1 0,0-1 0,0 0 1,0 0-1,0 1 0,0 0-943,0 6-5229</inkml:trace>
  <inkml:trace contextRef="#ctx0" brushRef="#br0" timeOffset="171.67">1 88 14855,'16'106'5939,"-12"-106"-5939,17 0 0,-1 0-32,9 0-113,0 0-1295,-1 0-401,-3 0-1953,-9-5-4033</inkml:trace>
  <inkml:trace contextRef="#ctx0" brushRef="#br0" timeOffset="639.42">378 87 6147,'0'0'8964,"-21"0"-6766,16 7-2033,0 0 0,0 0-1,1 1 1,-1-1 0,2 1 0,-1 0-1,1 0 1,1 0 0,-1 0 0,1 1-1,1-1 1,-1 1 0,2-1 0,-1 1-1,2 12 1,-1-20-161,1 1-1,0-1 1,-1 0-1,1 0 1,0 0-1,0 0 1,0 0-1,0 0 1,0 0-1,0 0 0,1 0 1,-1 0-1,0-1 1,0 1-1,1-1 1,-1 1-1,0-1 1,1 1-1,-1-1 1,0 1-1,1-1 1,-1 0-1,0 0 1,1 0-1,-1 0 1,1 0-1,2 0 1,43-3-521,-44 2 464,0 0-1,1 0 1,-1-1-1,0 1 1,0-1-1,0 0 1,0 0-1,0 0 1,-1 0 0,1-1-1,-1 1 1,1-1-1,-1 1 1,0-1-1,0 0 1,0 0-1,0 0 1,0 0-1,-1 0 1,2-4-1,0-2 67,-1 1 0,0-1 0,0 0 0,-1 0 0,0-1 0,-1-12 0,-1 21-16,-1 1 0,0-1 0,1 0 0,-1 0 0,0 1 0,1-1-1,-1 1 1,0-1 0,0 1 0,0 0 0,0 0 0,1 0 0,-1 0 0,0 0 0,0 0 0,-2 1 0,-16 4-4883</inkml:trace>
  <inkml:trace contextRef="#ctx0" brushRef="#br0" timeOffset="1225.8">683 100 15863,'0'0'1580,"-2"17"-1442,-2 9-104,-3 23 1196,-1 54 1,6-78 739,-3-43-820,-4-41-746,8 42-415,0 1 0,1-1 0,0 0 1,2 1-1,3-18 0,-4 30-6,-1 1 1,1 0 0,0 0-1,1 0 1,-1-1-1,0 1 1,1 1 0,0-1-1,0 0 1,0 0 0,0 1-1,0-1 1,0 1-1,1-1 1,-1 1 0,1 0-1,0 0 1,-1 0 0,1 0-1,0 1 1,0-1-1,0 1 1,0 0 0,1 0-1,-1 0 1,0 0-1,0 0 1,1 1 0,-1-1-1,0 1 1,6 0 0,-8 0 7,0 1 0,0-1 1,0 0-1,0 1 0,0-1 0,0 0 1,1 1-1,-1-1 0,0 1 1,-1 0-1,1-1 0,0 1 1,0 0-1,0-1 0,0 1 1,0 0-1,-1 0 0,1 0 1,0 0-1,-1 0 0,1 0 1,-1 0-1,1 0 0,-1 0 1,1 0-1,-1 0 0,0 0 1,1 0-1,-1 0 0,0 0 1,0 0-1,0 1 0,0-1 1,0 0-1,0 0 0,0 0 1,0 0-1,-1 0 0,1 0 1,0 1-1,-1 1 0,0 1-9,0 0 0,0 0 0,0 0 0,-1 0 0,1 0 0,-1 0 0,0 0 0,0 0 0,0-1 0,-6 7 0,-42 30-336,46-37 126,0 0 0,-1-1-1,0 1 1,1-1 0,-1 0-1,0 0 1,0 0-1,0-1 1,0 1 0,-6-1-1,10-1 53,30 2-707,-22 0 1058,0 0 1,-1 1-1,1 0 0,-1 1 1,0 0-1,0-1 0,9 10 1,31 16-1189,-7-21-3643,-16-8-2894</inkml:trace>
  <inkml:trace contextRef="#ctx0" brushRef="#br0" timeOffset="1517.09">1129 26 13814,'0'0'5000,"-11"9"-4685,-3 2-133,1 0 0,0 1 0,1 1 0,0 1 0,1-1 0,1 2 0,0-1 0,1 1 0,0 1 0,1 0 0,1 0 0,-6 20 0,10-25-95,1 0 1,0 0-1,0 0 0,1 0 1,1 0-1,0 0 0,0 0 0,1 1 1,3 13-1,-3-21-121,1 0 0,0 0 0,0 1 0,0-1 0,0-1 0,1 1 0,0 0 0,-1 0 0,1-1 0,1 0 0,-1 0 0,0 1 0,1-2 0,0 1 0,-1 0 0,1-1 0,0 0 0,0 0 0,1 0 0,-1 0 0,0-1 0,0 1 0,1-1 0,-1 0 0,8 0 1,22 2-2630,-4-2-760</inkml:trace>
  <inkml:trace contextRef="#ctx0" brushRef="#br0" timeOffset="3312.71">1356 141 6819,'0'0'10664,"0"-15"-5798,0 198-4885,-9-211 315,7 8-260,-2-11-378,2-45 1,2 69 304,0 1 0,1-1 0,0 0 0,0 1 0,0-1 0,1 1 0,0-1 0,0 1 0,1 0 0,0-1 0,0 1 0,8-10 0,-9 13-10,0 1 1,1 0-1,-1 0 0,1 0 1,-1 0-1,1 0 1,0 0-1,0 1 0,0 0 1,0-1-1,0 1 1,0 0-1,0 0 1,0 1-1,1-1 0,-1 1 1,0-1-1,0 1 1,1 0-1,-1 1 0,0-1 1,0 0-1,6 2 1,-6-1 27,-1 0 0,1-1-1,-1 1 1,0 1 0,1-1 0,-1 0 0,0 0 0,0 1 0,0 0 0,0-1 0,0 1 0,0 0 0,0 0 0,0 0 0,-1 0 0,1 0 0,-1 0 0,1 0 0,-1 1 0,0-1 0,0 1 0,0-1 0,0 1 0,-1-1 0,1 1 0,-1-1 0,1 1 0,-1 4 0,0-2 40,0 0 1,0 0 0,-1 0-1,1 0 1,-1 0 0,0 0-1,-1 0 1,1 0 0,-1 0-1,0-1 1,0 1-1,-1-1 1,-2 6 0,-1-4 8,0 0 0,0 0 0,0-1 0,0 1 1,-1-2-1,0 1 0,-11 5 0,16-9-277,-11 6 294,4-4-5706</inkml:trace>
  <inkml:trace contextRef="#ctx0" brushRef="#br0" timeOffset="3572.66">1593 185 16408,'0'0'2193,"-8"68"-2177,4-51 48,0-5-48,4-5 0,0-5-16,0 0 0</inkml:trace>
  <inkml:trace contextRef="#ctx0" brushRef="#br0" timeOffset="3730.41">1606 0 16760,'0'0'400</inkml:trace>
  <inkml:trace contextRef="#ctx0" brushRef="#br0" timeOffset="4533.85">1692 204 2161,'0'0'15335,"0"13"-14361,-4 84 1416,29-110-1862,113-60-1432,-137 73 861,5 16-221,5 15 354,-11-31-83,1 1 0,-1-1 0,0 1 0,0-1 0,1 0 0,-1 1-1,0-1 1,0 1 0,1-1 0,-1 0 0,0 0 0,1 1 0,-1-1 0,1 0 0,-1 0 0,0 1 0,1-1 0,-1 0 0,1 0-1,-1 0 1,1 0 0,-1 1 0,0-1 0,1 0 0,-1 0 0,1 0 0,-1 0 0,1 0 0,-1 0 0,1 0 0,-1 0 0,1-1 0,-1 1-1,0 0 1,1 0 0,-1 0 0,1 0 0,-1-1 0,1 1 0,-1 0 0,0 0 0,1-1 0,-1 1 0,0 0 0,1-1 0,-1 1-1,0 0 1,1-1 0,-1 1 0,0 0 0,0-1 0,1 1 0,-1-1 0,0 1 0,0-1 0,5-8-59,0-1-1,-1 0 1,0 0 0,0 0 0,-1 0 0,-1-1-1,0 1 1,0-1 0,-1 0 0,0-15 0,2-11-615,-23 206 1961,36-187 1286,62-56-2719,-73 68 81,0 1 0,1 0-1,-1 1 1,1-1 0,0 1-1,0 0 1,1 1 0,-1 0-1,1 0 1,0 0 0,0 0-1,-1 1 1,2 0 0,8-1-1,-16 5 39,0 0 1,0 0-1,0 0 0,0 0 1,0-1-1,-1 1 0,1 0 1,0 0-1,-1 0 0,0-1 0,1 1 1,-1 0-1,0-1 0,0 1 1,0-1-1,0 1 0,-1 1 0,-8 4 25,-1 0-1,1-1 1,-1 0-1,-1-1 1,1 0-1,-19 5 1,-27 12-693,56-22 679,0 1-1,0-1 1,0 1-1,0 0 1,0-1-1,1 1 1,-1 0-1,0-1 1,0 1-1,1 0 1,-1 0-1,1 0 1,-1 0 0,0-1-1,1 1 1,0 0-1,-1 0 1,1 0-1,-1 0 1,1 0-1,0 0 1,0 0-1,0 1 1,0-1-1,0 0 1,0 0 0,0 0-1,0 0 1,0 0-1,0 0 1,0 0-1,1 0 1,-1 0-1,0 0 1,1 0-1,-1 0 1,1 0-1,-1 0 1,1 0-1,-1-1 1,2 2 0,0 2 16,0-1 1,1 0 0,-1 0 0,1 0-1,0 0 1,0 0 0,0 0-1,0-1 1,4 3 0,3 0-12,0-1 0,0 0-1,0-1 1,1 0 0,0 0 0,-1-1 0,1-1 0,13 1-1,24-3-5122,-31-1-1943</inkml:trace>
  <inkml:trace contextRef="#ctx0" brushRef="#br0" timeOffset="4889.09">2369 174 176,'0'0'20770,"26"-7"-20317,22 4 90,-6 1-2633,-15 2-6984</inkml:trace>
  <inkml:trace contextRef="#ctx0" brushRef="#br0" timeOffset="5066.24">2369 187 13862,'37'91'3586,"-37"-89"-2465,8-2-1089,21 0 128,-1 0-160,1 0-32,4-4-1297,-4-10-1696,-9 0-5747</inkml:trace>
  <inkml:trace contextRef="#ctx0" brushRef="#br0" timeOffset="6600.73">2850 144 7796,'0'0'11920,"0"-4"-10857,0 6-518,0 32-256,1-14-80,0 1 0,-2 0 0,0-1-1,-1 1 1,-2-1 0,-10 40 0,13-57-159,-1-57 474,0 37-538,1 0-1,1 0 1,0 0-1,2 1 1,0-1-1,0 0 1,9-28-1,-3 23 14,-8 19-11,1 0-1,-1 1 1,1-1-1,0 1 1,0-1 0,0 1-1,0 0 1,0-1-1,1 1 1,-1 0-1,1 0 1,-1 0-1,1 0 1,0 0-1,0 0 1,0 0-1,0 1 1,0-1-1,0 1 1,0-1-1,1 1 1,-1 0-1,0 0 1,1 0-1,3-1 1,-3 1 3,6-3-5,1 1 0,0 1 0,0-1 0,0 2 0,12-2 0,-21 42-205,-2-32 233,-1-1 1,1 1-1,-1 0 0,0-1 1,0 1-1,-1-1 0,0 0 1,0 0-1,-1 0 0,1 0 1,-1-1-1,0 1 0,-1-1 1,1 0-1,-1-1 0,0 1 1,0-1-1,-7 4 0,-1 2 6,0 0 0,-1-1 0,0-1-1,-1-1 1,0 0 0,-23 7 0,26-10-36,10-3-200,19-1-729,-8 0 847,-4-1 78,1 0-1,0 1 0,0 0 0,-1 0 1,1 0-1,0 1 0,-1 0 0,1 0 1,-1 1-1,1-1 0,-1 1 0,1 0 1,-1 1-1,0-1 0,0 1 0,0 0 1,0 0-1,-1 0 0,1 1 0,5 6 1,-6-6 51,1-1-1,-1 0 1,1 0 0,-1 0 0,1 0 0,0-1 0,0 0 0,0 0 0,0 0 0,0-1 0,1 0 0,-1 0 0,0 0 0,1 0 0,-1-1 0,0 0 0,1 0 0,8-2 0,-7 2-70,-1-1 1,0-1-1,1 1 1,-1-1 0,0 0-1,0 0 1,0-1-1,0 0 1,-1 0-1,1 0 1,-1-1 0,1 1-1,-1-2 1,-1 1-1,6-6 1,-8 8-25,-1 1-1,0-1 1,0 0 0,0 0 0,0 0 0,-1 0-1,1 0 1,-1 0 0,1-1 0,-1 1 0,1 0-1,-1 0 1,0 0 0,0 0 0,-1-4-1,1 0-87,-3 6 145,0 0 0,-1 0 0,1 0 0,0 0 0,-1 1 0,1-1 1,0 1-1,0 0 0,-4 1 0,5 0 24,0 1 0,0-1 0,1 1 0,-1-1 0,0 1 0,1 0 1,0 0-1,0 0 0,-1 3 0,1-5-13,1 0 0,-1 0 0,1-1 0,-1 1 0,1 0 0,0 0-1,0 0 1,-1 0 0,1 0 0,0 0 0,0 0 0,0 0 0,0 0 0,0 0 0,0-1 0,0 1 0,1 0 0,-1 0 0,0 0 0,0 0 0,1 0 0,-1 0 0,0 0 0,1-1 0,-1 1 0,1 0 0,-1 0 0,1 0 0,0-1 0,-1 1 0,1 0 0,0-1 0,1 2-1,11 0-685,-1 0-1,1-1 1,0 0-1,0-1 0,0 0 1,0-1-1,0-1 0,0 0 1,0-1-1,-1 0 0,19-8 1,-29 11 480,0-1 1,0 0 0,0 0 0,0 0-1,-1 0 1,1 0 0,0-1-1,-1 1 1,1 0 0,0-1-1,-1 1 1,0-1 0,1 0 0,-1 1-1,0-1 1,0 0 0,0 0-1,0 1 1,0-1 0,0 0-1,-1 0 1,1 0 0,0-4-1,0-18 3576,-15 21 1046,-16 4-3213,27 0-1121,1 0-1,-1 0 1,1 1-1,-1-1 0,1 0 1,0 1-1,-1-1 1,1 1-1,0 0 0,0 0 1,0 0-1,0 0 1,-2 4-1,2-5-75,1 1-1,0-1 1,1 0-1,-1 1 1,0-1-1,0 1 1,0-1-1,1 1 1,-1-1-1,1 1 1,0 0-1,-1-1 1,1 1-1,0 0 1,0-1-1,0 1 1,0 0-1,0-1 1,0 1-1,0 0 1,1-1-1,-1 1 1,1 0-1,0 1 1,2-2 0,0-1 0,0 1 0,0 0-1,0-1 1,0 0 0,0 0 0,0 0 0,0 0 0,0 0-1,0-1 1,0 1 0,0-1 0,0 0 0,0 0 0,4-2-1,-1 0-9,0 0-1,-1-1 0,1 0 1,-1 0-1,0-1 0,0 1 0,0-1 1,-1 0-1,1-1 0,-1 1 0,0-1 1,-1 1-1,1-1 0,-1 0 1,-1-1-1,1 1 0,-1 0 0,3-12 1,-1-6 2,-1 0 1,-1 0 0,-2-45-1,0 35 73,1 24-75,2 13-42,1 18-31,-6 40 174,0-40-45,1 0 1,1 0-1,0 0 0,2 0 1,0 0-1,2-1 0,9 36 1,-12-55-152,-1-1-1,0 0 1,0 1 0,0-1 0,0 1 0,1-1 0,-1 0 0,0 1 0,1-1-1,-1 1 1,0-1 0,0 0 0,1 0 0,-1 1 0,1-1 0,-1 0 0,0 1-1,1-1 1,-1 0 0,1 0 0,-1 0 0,0 0 0,1 1 0,-1-1 0,1 0-1,-1 0 1,1 0 0,-1 0 0,1 0 0,-1 0 0,1 0 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8:07.612"/>
    </inkml:context>
    <inkml:brush xml:id="br0">
      <inkml:brushProperty name="width" value="0.035" units="cm"/>
      <inkml:brushProperty name="height" value="0.035" units="cm"/>
      <inkml:brushProperty name="color" value="#E71224"/>
    </inkml:brush>
  </inkml:definitions>
  <inkml:trace contextRef="#ctx0" brushRef="#br0">161 271 7828,'0'0'11568,"0"-7"-6892,-1 15-4718,0 1 0,-1 0-1,0-1 1,0 0-1,-1 1 1,0-1 0,0 0-1,-1 0 1,0 0 0,0-1-1,-1 1 1,0-1-1,0 0 1,-8 7 0,-23 18-3477,-3-9-4217,11-12-4382</inkml:trace>
  <inkml:trace contextRef="#ctx0" brushRef="#br0" timeOffset="1485.42">427 120 496,'0'0'19516,"9"-12"-16856,-10 47-2359,-1 0 1,-1 0-1,-13 54 1,13-215 482,3 111-811,1-1 1,0 1-1,6-27 1,-5 36 3,0 0 0,0 0 0,0 0 0,1 0 1,-1 1-1,1-1 0,1 1 0,-1 0 0,1-1 1,0 2-1,0-1 0,5-4 0,-6 7-13,-1 1-1,1-1 1,0 1-1,0 0 1,-1 0-1,1 0 1,0 0-1,0 0 1,0 1-1,0-1 1,0 1-1,0 0 1,0 0 0,0 0-1,0 0 1,0 1-1,0-1 1,-1 1-1,6 1 1,-5-2 6,-1 1 0,0 0 0,1 0 0,-1 0 0,0 0 0,1 0 0,-1 0 0,0 1 0,0-1 0,0 1 0,0-1 0,0 1 0,0 0 0,-1 0 0,1-1 0,0 1 0,-1 1 0,1-1 0,-1 0 0,0 0 0,0 0 0,1 5 0,-1-4 37,0 0-1,-1 1 1,0-1 0,0 0 0,0 0 0,0 1 0,0-1-1,-1 0 1,1 0 0,-1 1 0,0-1 0,0 0-1,0 0 1,0 0 0,-1 0 0,1 0 0,-1 0-1,0-1 1,0 1 0,0 0 0,0-1 0,-4 4 0,-3 1 159,-1 0 0,1-1 0,-1 0 0,-1 0 0,-12 4 0,15-7-654,-1 1-1,1 0 0,0 0 1,0 0-1,0 1 1,1 1-1,0-1 0,-10 11 1,8-6-4237</inkml:trace>
  <inkml:trace contextRef="#ctx0" brushRef="#br0" timeOffset="1734.63">567 221 15175,'0'0'6051,"-4"33"-5875,-4-8 128,-1-4-240,1-2 16,4 0-32,0-5-32,0-5-16,4-2-656,0-4-1745</inkml:trace>
  <inkml:trace contextRef="#ctx0" brushRef="#br0" timeOffset="1918.84">629 95 16920,'0'0'6627,"0"-12"-7908,4 24-1568,8 2-273,0-2-8499</inkml:trace>
  <inkml:trace contextRef="#ctx0" brushRef="#br0" timeOffset="2697.74">768 263 9973,'0'0'9182,"-9"14"-8016,-5 3-940,7-10-138,1 1 0,1 0 0,-1 0-1,1 0 1,1 0 0,-5 12 0,10-20-35,-1 0 0,1 1 0,0-1 0,-1 0 0,1 1 0,0-1 0,-1 0 0,1 0 0,0 0 0,-1 0 0,1 1 0,0-1 0,0 0 0,-1 0 0,1 0 0,0 0 0,-1-1 0,1 1 0,0 0 0,-1 0 0,1 0 1,0-1-1,-1 1 0,2-1 0,22-8 109,44-23 0,-8 2-321,-58 30 156,-1 0-1,0 0 1,0 0 0,0 0 0,0 0-1,0 1 1,0-1 0,0 0-1,0 1 1,0-1 0,0 1 0,0-1-1,0 1 1,0-1 0,0 1-1,0 0 1,0-1 0,0 1 0,-1 0-1,1 0 1,0 0 0,-1 0-1,1 0 1,0-1 0,-1 1 0,1 0-1,-1 0 1,1 0 0,-1 1-1,0-1 1,0 0 0,1 0-1,-1 0 1,0 1 0,15 22 30,-14-24-36,0 0 1,0 0-1,0 0 1,-1 0-1,1 1 0,0-1 1,0 0-1,0-1 1,0 1-1,0 0 1,0 0-1,0 0 1,-1 0-1,1-1 1,0 1-1,0 0 0,0-1 1,-1 1-1,1-1 1,0 1-1,0-1 1,-1 1-1,1-1 1,0 1-1,-1-1 1,1 0-1,-1 1 0,1-1 1,0 0-1,-1 0 1,0 1-1,1-1 1,-1-1-1,12-15-468,-1-1 0,-1 0 0,-1-1 0,-1 0 0,8-25 0,13-29-377,-11 44 1008,-17 30-130,-1-1 0,0 0-1,1 0 1,-1 1 0,0-1-1,1 0 1,-1 1 0,0-1-1,1 0 1,-1 1 0,0-1-1,0 1 1,1-1 0,-1 0-1,0 1 1,0-1 0,0 1-1,0-1 1,1 1 0,-1-1-1,0 0 1,0 1 0,0-1-1,0 1 1,0-1 0,0 1-1,0-1 1,0 1 0,-1-1-1,1 1 1,0-1-1,0 0 1,0 2 0,-11 64 1098,7-50-955,-2 5 62,1 1 1,1 0 0,-1 30 0,5-51 183,7-8 46,25-18-316,-20 15-261,-1 0 0,1 1 0,1 0-1,-1 1 1,1 1 0,1 0-1,23-8 1,-25 15-390,-15 8 344,-19 8 110,-11-7-54,27-9 79,0 1 0,0 1 1,0-1-1,1 1 0,-1 0 1,1 0-1,-1 0 0,1 1 0,0 0 1,-6 4-1,10-6 72,0 0 0,0 1 0,0-1-1,1 1 1,-1-1 0,0 1 0,0 0 0,1-1 0,-1 1 0,1 0-1,0-1 1,0 1 0,-1 0 0,1-1 0,0 1 0,0 0-1,1 0 1,-1-1 0,0 1 0,0 0 0,1-1 0,-1 1 0,1 0-1,0-1 1,-1 1 0,1-1 0,0 1 0,0-1 0,0 1-1,0-1 1,0 0 0,0 1 0,0-1 0,2 1 0,2 4 13,0-1 0,1-1 1,0 1-1,0-1 1,0 0-1,11 6 0,-9-7-98,0 0 0,0 0 0,0-1 0,1 0 0,-1-1-1,14 1 1,28-1-4393,-37-1 1749,8 0-7218</inkml:trace>
  <inkml:trace contextRef="#ctx0" brushRef="#br0" timeOffset="2898.71">1371 245 16167,'0'0'5715,"12"0"-6579,4 0 127,1 0-559,-5 0 271,5 0-784,-5 0-2545</inkml:trace>
  <inkml:trace contextRef="#ctx0" brushRef="#br0" timeOffset="3098.73">1371 245 7043,'37'40'5955,"-41"-40"-2914,-1 0-1248,1 2-256,4 1-625,-4-3-287,4 2-273,0 0-336,0 3-64,8-5-336,17 0-1201,0 0-400,-1 0-2433,1 0-4098</inkml:trace>
  <inkml:trace contextRef="#ctx0" brushRef="#br0" timeOffset="4378.07">1675 153 8980,'0'0'12438,"0"20"-11689,1 2-604,-2 0 0,-1-1-1,0 1 1,-1 0 0,-2 0-1,0-1 1,-1 0 0,-15 33-1,22-58-323,-1-1 0,1 0 0,-1 0 0,0 0 0,0 0 0,-1-8 0,0-24 58,7 4 253,0 0-1,3 0 1,19-51-1,-27 80-91,1 1 1,-1-1-1,1 1 1,0 0-1,0 0 0,0-1 1,0 1-1,1 1 1,-1-1-1,1 0 1,0 1-1,0-1 0,0 1 1,0 0-1,0 0 1,0 0-1,1 0 0,-1 0 1,1 1-1,-1 0 1,1 0-1,0 0 0,-1 0 1,1 0-1,0 1 1,0-1-1,-1 1 1,1 0-1,0 0 0,0 1 1,-1-1-1,1 1 1,7 2-1,-9-2-42,0 0 0,0 0 0,-1 0 0,1 0 0,0 0 0,-1 0 0,1 1 0,-1-1 0,1 0 0,-1 1 0,0 0 0,1-1 0,-1 1 0,0 0 0,0-1 0,0 1 0,0 0 0,-1 0 0,1 0 0,0 0 0,-1 0 0,1 0 0,-1 0 0,0 0 0,0 0 0,0 0 0,0 0 0,0 0 0,0 0 0,0 0 0,-1 0 0,1 0 0,-1 0 0,1 0 0,-2 3 0,-1 3 2,0 0-1,0-1 0,-1 1 0,0-1 1,0 0-1,-1 0 0,-6 9 1,-3-1 3,7-8-120,1 0-1,-1 0 1,2 1-1,-1 0 1,-6 13-1,12-21 36,-1 1-1,1 0 1,0 0 0,-1 0-1,1-1 1,0 1 0,0 0-1,0 0 1,0 0 0,0 0-1,0 0 1,0-1 0,0 1-1,0 0 1,0 0 0,0 0-1,0 0 1,1-1 0,-1 1-1,0 0 1,1 0 0,-1-1-1,1 1 1,-1 0 0,0 0-1,1-1 1,1 2 0,23 14-1805,-23-15 1877,0-1-1,0 1 1,0 0 0,0 0 0,0 0-1,0 0 1,0 1 0,-1-1-1,1 0 1,0 1 0,-1-1-1,1 1 1,-1 0 0,1-1 0,-1 1-1,0 0 1,0 0 0,0 0-1,0 0 1,0 0 0,0 0 0,1 4-1,-2-4 105,-1 0 0,1-1-1,0 1 1,-1 0 0,1 0-1,-1-1 1,0 1 0,1 0-1,-1-1 1,0 1 0,0-1-1,0 1 1,0-1 0,-1 1 0,1-1-1,0 0 1,-1 1 0,1-1-1,0 0 1,-1 0 0,1 0-1,-1 0 1,-3 1 0,1 0-310,-1 0 0,1-1 0,-1 1 0,0-1 0,1 0 0,-1 0 0,-9 0 0,17-20-13810</inkml:trace>
  <inkml:trace contextRef="#ctx0" brushRef="#br0" timeOffset="4588.08">1934 112 13366,'0'0'8241,"3"5"-7891,-3 6-276,0 0 0,0 0 1,-1 0-1,-1 0 0,0-1 1,0 1-1,-1-1 0,-1 1 0,0-1 1,-7 15-1,5-13-156,1 1-1,0 0 1,1 0-1,0 1 1,1-1-1,-2 24 1,5-21-5555</inkml:trace>
  <inkml:trace contextRef="#ctx0" brushRef="#br0" timeOffset="5703.6">2032 258 8852,'0'0'9039,"0"0"-9032,0-1 0,0 1 0,0-1 0,0 1 1,0-1-1,0 1 0,0 0 0,0-1 0,0 1 0,0-1 0,0 1 1,0-1-1,-1 1 0,1-1 0,0 1 0,0 0 0,0-1 0,-1 1 0,1 0 1,0-1-1,-1 1 0,1 0 0,0-1 0,-1 1 0,1 0 0,0-1 1,-1 1-1,1 0 0,-1 0 0,1 0 0,0-1 0,-1 1 0,1 0 1,-1 0-1,1 0 0,-1 0 0,-8 5 74,1 1-1,0 0 1,0 0-1,-8 9 1,13-13-39,1 1 1,-1-1 0,1 1-1,0 0 1,0 0 0,0 0 0,0 1-1,0-1 1,0 0 0,1 1-1,0-1 1,0 1 0,0-1-1,-1 8 1,30-12 152,-21-1-289,-1-1 1,0 1-1,0-1 1,0-1-1,0 1 1,0-1-1,-1 0 1,1 0-1,-1-1 1,7-7-1,3-2-38,-31 68-588,17-54 724,-1 1 0,0-1 0,0 1 0,0-1 0,0 1 0,0-1 0,0 0 0,0 1 0,1-1 0,-1 1 1,0-1-1,0 0 0,1 1 0,-1-1 0,0 0 0,0 1 0,1-1 0,-1 0 0,0 1 0,1-1 0,-1 0 0,1 0 0,-1 1 0,0-1 0,1 0 0,-1 0 0,1 0 0,-1 0 0,0 1 0,1-1 0,-1 0 0,2 0 1,21-1-14,21-14-703,-8-12-617,-34 26 1318,0-1 0,0 0 0,-1 0 1,1 0-1,0 0 0,-1 0 0,1-1 0,-1 1 1,0 0-1,1-1 0,-1 1 0,0-1 0,-1 1 1,2-5 764,-10 32-668,6-23-48,1-1 0,0 1 0,0 0-1,0 0 1,0-1 0,0 1 0,1 0 0,-1 0 0,1 0 0,-1 0 0,1 0 0,-1 0 0,1 0 0,0 0-1,0 1 1,0-1 0,1 2 0,-1-3-8,1 1 0,-1-1 0,1 0 0,-1-1 0,1 1-1,-1 0 1,1 0 0,0 0 0,0 0 0,-1 0 0,1-1 0,0 1-1,0 0 1,0-1 0,0 1 0,0 0 0,0-1 0,0 0 0,0 1-1,0-1 1,0 1 0,0-1 0,1 0 0,2 1 0,-1-1 0,0 0 1,1 0-1,-1 0 0,0 0 1,1-1-1,-1 1 0,0-1 1,0 0-1,0 0 0,1 0 1,-1 0-1,0-1 0,0 1 1,-1-1-1,1 0 0,0 0 0,0 0 1,-1 0-1,4-4 0,3-5-57,-2-1-1,0 0 0,0-1 0,-1 0 0,-1 0 0,8-26 0,18-38-361,-22 63 600,-10 27-179,-11 24 88,-11 16 633,-39 77 690,68-137-1092,-1 0 0,1 0 1,0 1-1,1 0 0,11-8 1,-14 10-460,1 1 0,0 0-1,0 0 1,0 0 0,0 0 0,1 1 0,-1 0 0,1 0 0,-1 0 0,1 1 0,7-1 0,-38 19-151,8-12 278,-26 11 40,40-16-68,1 1 0,0 0 1,0 0-1,1 0 0,-1 0 0,0 0 1,0 1-1,0-1 0,1 0 0,-1 1 1,1 0-1,-1-1 0,1 1 0,-3 3 1,4-4 10,0 0 0,0 0 0,0 0 1,0 0-1,0 0 0,1 0 1,-1 0-1,0 0 0,0 0 1,1 0-1,-1 0 0,0 0 1,1 0-1,-1 0 0,1-1 0,0 1 1,-1 0-1,1 0 0,-1 0 1,1-1-1,0 1 0,0 0 1,-1-1-1,1 1 0,0-1 1,0 1-1,0-1 0,0 1 1,0-1-1,0 0 0,0 1 0,-1-1 1,1 0-1,0 0 0,0 1 1,0-1-1,0 0 0,0 0 1,0 0-1,2-1 0,49 5-363,-49-4 209,4 0-237,-3 0-221,-1 0 0,1 0 0,0 0 0,0-1 0,0 1 0,-1-1 0,1 0 0,0 0 0,5-2 0,6-4-6729</inkml:trace>
  <inkml:trace contextRef="#ctx0" brushRef="#br0" timeOffset="6001.3">2376 61 14679,'0'0'4845,"15"6"-4731,-11-4-117,78 40 127,-74-37-104,-1 1 0,1-1 0,-1 1 0,0 1 0,0 0 0,-1-1 0,0 2 0,0-1-1,7 13 1,-9-14 2,-1 1 0,0-1 0,0 1 0,-1 0-1,0 0 1,0 0 0,0 0 0,-1 0 0,0 0 0,-1 0-1,1 0 1,-1 0 0,-1 1 0,1-1 0,-1 0-1,-1 0 1,1 0 0,-1 0 0,-4 9 0,1-7-145,0 1 0,-1-2 0,0 1 0,0-1 0,-1 0 1,0 0-1,0 0 0,-1-1 0,0-1 0,0 1 1,-1-1-1,-14 8 0,-22 11-2441,0-1-2721</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8:16.942"/>
    </inkml:context>
    <inkml:brush xml:id="br0">
      <inkml:brushProperty name="width" value="0.035" units="cm"/>
      <inkml:brushProperty name="height" value="0.035" units="cm"/>
      <inkml:brushProperty name="color" value="#E71224"/>
    </inkml:brush>
  </inkml:definitions>
  <inkml:trace contextRef="#ctx0" brushRef="#br0">1 68 11317,'0'0'5477,"0"-17"174,0 172-5483,2-149-124,0 3-1145</inkml:trace>
  <inkml:trace contextRef="#ctx0" brushRef="#br0" timeOffset="345.66">21 35 9812,'0'0'7086,"14"-18"-6541,9 12-618,1 2-1,0 1 1,0 1 0,26 0 0,-50 14-7616,-7-3 2287</inkml:trace>
  <inkml:trace contextRef="#ctx0" brushRef="#br0" timeOffset="639.02">21 35 11125,'6'32'1087,"-1"1"99,-3-2 2402,30-28-2875,37-3 421,-39 0-8047</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8:19.074"/>
    </inkml:context>
    <inkml:brush xml:id="br0">
      <inkml:brushProperty name="width" value="0.035" units="cm"/>
      <inkml:brushProperty name="height" value="0.035" units="cm"/>
      <inkml:brushProperty name="color" value="#E71224"/>
    </inkml:brush>
  </inkml:definitions>
  <inkml:trace contextRef="#ctx0" brushRef="#br0">3 175 5186,'0'0'8980,"-1"0"-8821,1 0-1,0-1 0,0 1 0,-1-1 1,1 1-1,0 0 0,0-1 0,0 1 1,0-1-1,-1 1 0,1-1 0,0 1 1,0 0-1,0-1 0,0 1 0,0-1 1,0 1-1,0-1 0,0 1 0,0 0 1,1-1-1,-1 1 0,0-1 0,0 1 1,0-1-1,0 1 0,1 0 0,-1-1 1,0 1-1,0 0 0,1-1 0,-1 1 1,0 0-1,1-1 0,22-4 272,0 1 1,40-2-1,23-3-5061,-84 8 4156</inkml:trace>
  <inkml:trace contextRef="#ctx0" brushRef="#br0" timeOffset="197.34">109 191 8948,'0'0'6659,"9"4"-5826,7-4-1,4 0-400,-3 0-80,3 0-256,1-2-96,-5-5-176,1 0-480,3 0-1265,-12 0-1937,5-3-1216</inkml:trace>
  <inkml:trace contextRef="#ctx0" brushRef="#br0" timeOffset="463.72">241 87 848,'0'0'16469,"-4"-2"-16021,-12-7-376,66 25-93,-42-12 63,-1 0 1,0 1-1,0 0 0,0 0 0,-1 0 0,1 1 0,-1 0 1,-1 0-1,1 0 0,-1 1 0,0 0 0,5 9 1,-8-12-5,-1-1 0,0 1 0,0 0 1,0-1-1,0 1 0,0 0 0,-1 0 1,1 0-1,-1 0 0,0-1 1,-1 1-1,1 0 0,-1 0 0,1 0 1,-1-1-1,0 1 0,0 0 1,-1-1-1,1 1 0,-1-1 0,0 1 1,0-1-1,0 0 0,0 1 1,-1-1-1,1-1 0,-1 1 0,1 0 1,-4 2-1,2-1-241,-12 9 176,3-9-4286</inkml:trace>
  <inkml:trace contextRef="#ctx0" brushRef="#br0" timeOffset="1112.59">557 79 16440,'0'0'1840,"0"16"-1720,0 129 409,2-75 4572,-3-76-5066,-5-20 1,1 0-1,1-1 1,2 1-1,1-46 1,1 67-50,0-1 0,1 1 0,0 0 1,0 0-1,0-1 0,0 1 0,1 0 1,0 0-1,0 0 0,1 1 0,-1-1 1,1 0-1,0 1 0,0 0 0,1-1 1,-1 1-1,1 1 0,0-1 0,0 0 1,0 1-1,0 0 0,1 0 0,-1 0 0,1 1 1,0-1-1,0 1 0,0 0 0,0 1 1,0-1-1,5 0 0,1 0-32,0 0-1,-1 0 1,1 2-1,0-1 1,0 1-1,15 2 1,-25-1 28,0 0 1,0 0-1,0 0 1,1 0 0,-1 0-1,0 0 1,0 0-1,-1 0 1,1 0-1,0 1 1,0-1-1,0 0 1,-1 0 0,1 1-1,-1-1 1,1 1-1,-1-1 1,0 0-1,1 1 1,-1-1-1,0 1 1,0-1 0,0 1-1,0-1 1,0 0-1,0 1 1,-1 1-1,1 2 8,0-1 0,0 1 0,-1 0 0,0 0 0,0-1 0,0 1 0,-4 8 0,-3-3-220,-1 0-1,-1 0 0,1-1 0,-1 0 0,-1-1 0,0 0 0,0 0 1,0-2-1,-1 1 0,0-1 0,0-1 0,0 0 0,-1-1 0,-19 4 1,32-7 222,0-1 0,-1 1 0,1-1 1,0 0-1,1 1 0,-1-1 1,0 1-1,0-1 0,0 1 1,0-1-1,0 0 0,0 1 0,0-1 1,1 1-1,-1-1 0,0 0 1,0 1-1,1-1 0,-1 0 0,0 1 1,0-1-1,1 0 0,-1 1 1,0-1-1,1 0 0,-1 0 0,0 1 1,1-1-1,-1 0 0,1 0 1,-1 0-1,0 1 0,1-1 1,0 0-1,29 23 740,-5-3-186,73 75 1017,-76-85-3739,-20-9 1791,-1-1-1,1 0 1,-1 0-1,0 0 1,1 0-1,-1 0 1,1 0-1,-1 0 1,1 0-1,-1 0 1,1-1 0,-1 1-1,0-1 1,2 0-1,6-9-9221</inkml:trace>
  <inkml:trace contextRef="#ctx0" brushRef="#br0" timeOffset="1817.66">823 259 14231,'0'0'2689,"13"3"-2535,-12-3-149,20 6 81,0-1-1,0-1 1,32 1-1,-51-47-183,-2 41 100,0 0 0,0 1 0,0-1 0,0 0 0,0 1 0,0-1 0,0 0 1,-1 0-1,1 1 0,0-1 0,0 0 0,0 1 0,-1-1 0,1 1 0,0-1 1,-1 0-1,1 1 0,-1-1 0,1 1 0,-1-1 0,1 1 0,-1-1 0,1 1 1,-1-1-1,1 1 0,-1-1 0,0 1 0,1 0 0,-1-1 0,1 1 0,-1 0 1,0 0-1,0 0 0,1-1 0,-1 1 0,0 0 0,1 0 0,-1 0 0,0 0 1,1 0-1,-1 0 0,0 0 0,0 0 0,1 1 0,-1-1 0,0 0 0,1 0 1,-1 1-1,0-1 0,1 0 0,-2 1 0,0 0 28,-1 0-1,1 0 1,-1 0 0,1 1-1,0-1 1,-1 1 0,1-1-1,0 1 1,0 0 0,0 0-1,0 0 1,-2 3 0,0 2-20,1 1 1,0-1-1,1 1 0,-1-1 1,1 1-1,1 0 1,0 0-1,0-1 0,0 11 1,1-17-12,1 0 1,-1 0 0,1 0-1,0 0 1,-1-1-1,1 1 1,0 0 0,0 0-1,-1 0 1,1-1-1,0 1 1,0 0-1,0-1 1,0 1 0,0-1-1,0 1 1,0-1-1,0 0 1,0 1 0,0-1-1,0 0 1,1 0-1,-1 0 1,0 0 0,0 0-1,0 0 1,2 0-1,40 1-76,-35-1 38,8-1-575,1 0 0,-1 0 0,20-6 0,-28 6-229,1-2 0,0 1 0,-1-2 0,1 1 0,-1-1 0,0 0 0,0 0 0,-1-1 0,1 0 0,-1-1 0,0 0 1,7-8-1,-13 14 929,0-1 0,0 0 1,-1 1-1,1-1 0,0 0 1,-1 0-1,1 0 1,-1 0-1,1 0 0,-1 1 1,1-1-1,-1 0 0,0 0 1,1 0-1,-1 0 0,0 0 1,0 0-1,0 0 0,0 0 1,0-2-1,0 2 195,0 1 0,-1-1 0,1 1 0,-1-1 0,1 1-1,0-1 1,-1 1 0,1 0 0,-1-1 0,1 1 0,-1-1 0,0 1 0,1 0 0,-1 0-1,1-1 1,-1 1 0,1 0 0,-1 0 0,0 0 0,1 0 0,-1-1 0,0 1 0,0 0-1,-27 4 6262,13 4-7696,12-5 1244,0 0 1,0 0-1,0 0 1,0 1-1,0-1 1,1 0-1,-1 1 0,1 0 1,0 0-1,0 0 1,0 0-1,1 0 0,0 0 1,-1 0-1,1 0 1,1 1-1,-1 4 0,4-9-70,0-1-1,0 1 0,0-1 0,0 0 1,0 0-1,0 0 0,-1-1 0,1 1 0,4-4 1,3-3-105,0-1 1,-1 0-1,0 0 1,-1-1-1,0-1 1,0 1-1,-1-1 1,0 0-1,-1-1 1,8-20-1,-5 7-417,-1-1 1,-1 1-1,-2-1 0,4-34 0,-8 306 4322,-1-240-3812,0 1 1,0 0-1,1-1 1,0 1-1,0-1 0,1 0 1,0 1-1,0-1 1,0 0-1,1 0 0,0 0 1,0 0-1,1-1 1,-1 1-1,1-1 0,0 0 1,1 0-1,-1 0 1,1-1-1,10 8 1,-10-9-472,0 0 0,1 0 1,-1-1-1,1 0 0,-1 0 1,1 0-1,0-1 0,-1 0 1,10 1-1,17-1-7031</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8:22.041"/>
    </inkml:context>
    <inkml:brush xml:id="br0">
      <inkml:brushProperty name="width" value="0.035" units="cm"/>
      <inkml:brushProperty name="height" value="0.035" units="cm"/>
      <inkml:brushProperty name="color" value="#E71224"/>
    </inkml:brush>
  </inkml:definitions>
  <inkml:trace contextRef="#ctx0" brushRef="#br0">6 70 11269,'0'0'9322,"-1"-1"-9239,1 1 1,0-1 0,-1 1 0,1-1-1,-1 1 1,1-1 0,-1 0 0,1 1-1,0-1 1,0 1 0,-1-1-1,1 0 1,0 1 0,0-1 0,0 0-1,0 1 1,-1-1 0,1 0-1,0 1 1,1-2 0,98 12 26,-58-4-1968,-39-6 1294,13 3-1466,-8 4-6533</inkml:trace>
  <inkml:trace contextRef="#ctx0" brushRef="#br0" timeOffset="185.36">27 161 12806,'0'0'5586,"41"0"-5570,-13 0 16,5 0-16,0-5-16,-4-4-416,-5 4-1409,-7-4-3873</inkml:trace>
  <inkml:trace contextRef="#ctx0" brushRef="#br0" timeOffset="619.8">553 46 2977,'0'0'15437,"-50"62"-12673,47-58-2686,0 2 0,0-1 1,0 0-1,1 0 0,-1 1 1,1 0-1,1-1 0,-1 1 0,1 0 1,0 0-1,0 0 0,1 0 1,-1 0-1,1 0 0,1 0 1,1 11-1,0-16-75,-1 1 0,1-1 0,0 1-1,-1-1 1,1 0 0,0 1 0,0-1 0,0 0 0,0 0 0,0-1 0,0 1-1,0 0 1,1-1 0,-1 1 0,0-1 0,0 1 0,0-1 0,1 0 0,-1 0 0,0 0-1,3-1 1,2 1-4,1 0-1,0-1 0,-1 1 1,1-2-1,8-2 0,-11 2-7,0-1-1,0 0 0,-1 0 0,1 0 0,-1-1 1,0 1-1,0-1 0,0 0 0,-1 0 1,1 0-1,-1-1 0,0 0 0,0 1 0,0-1 1,-1 0-1,0 0 0,0 0 0,0-1 0,2-8 1,-3 11 12,0-1-1,-1 0 1,1 0 0,-1 0 0,1 0 0,-1 0 0,0 0 0,-1 1 0,1-1 0,-1 0 0,1 0-1,-1 0 1,0 0 0,-1 1 0,1-1 0,-1 0 0,1 1 0,-1-1 0,0 1 0,0 0-1,-1 0 1,1 0 0,-1 0 0,1 0 0,-1 0 0,0 1 0,-6-5 0,7 6-127,0 0 1,0 1-1,0-1 1,-1 0-1,1 1 1,0 0-1,0-1 1,0 1-1,-1 0 1,1 0-1,-3 1 1,5-1-91,-1 0 1,1 0-1,-1 0 1,0 0-1,1 0 0,-1 0 1,1 1-1,-1-1 1,0 0-1,1 0 0,-1 1 1,1-1-1,-1 0 0,1 1 1,-1-1-1,1 0 1,0 1-1,-1-1 0,1 1 1,-1-1-1,1 1 1,0-1-1,-1 1 0,1 0 1,-1 8-4752</inkml:trace>
  <inkml:trace contextRef="#ctx0" brushRef="#br0" timeOffset="1285.8">790 36 8820,'0'0'6392,"0"-5"-1285,0 12-4955,8 194 2825,-8-200-2614,-2-70 174,1 55-552,0 1 0,0-1 1,1 1-1,1-1 0,5-26 0,-5 39 3,0-1 0,0 0 0,0 1 0,0-1 0,0 1 0,0-1 0,1 1 0,-1 0 0,0-1 1,1 1-1,-1 0 0,1 0 0,0 0 0,-1 0 0,1 0 0,0 0 0,-1 0 0,1 1 0,0-1 0,0 1 0,0-1 0,3 1 0,-1-1-25,1 0-1,0 1 1,0 0 0,0 0-1,0 0 1,-1 0 0,10 3 0,-13-3 24,-1 0 1,1 0-1,0 1 1,-1-1-1,1 0 1,-1 0-1,1 1 1,-1-1-1,1 0 1,-1 1-1,0-1 1,1 1-1,-1-1 1,1 0-1,-1 1 1,0-1-1,1 1 1,-1-1-1,0 1 1,1-1-1,-1 1 1,0 0-1,0-1 1,0 1-1,0-1 1,1 1-1,-1-1 1,0 1-1,0 0 1,0-1-1,0 1 1,0-1-1,0 1 1,0 0-1,-1-1 1,1 1-1,0-1 1,0 1-1,0-1 1,-1 1-1,1-1 1,-1 2-1,-15 18-87,-1-12-54,-15 11-582,30-8 406,17 2 192,25 13-537,-27-17-215,0 0 0,1-1 0,0-1 0,19 8 0,-17-11-4662</inkml:trace>
  <inkml:trace contextRef="#ctx0" brushRef="#br0" timeOffset="1554.15">1230 135 7235,'0'0'10781,"-17"9"-10607,-55 31-97,68-38 8,0 1-1,0 0 1,0 1-1,1-1 1,-1 1-1,1-1 1,-1 1-1,1 0 1,0 1 0,1-1-1,-1 0 1,1 1-1,0-1 1,0 1-1,0 0 1,-2 9-1,3-2 28,-1-1 0,2 1 0,-1-1-1,2 1 1,1 12 0,-2-22-119,1 1 1,-1-1-1,1 1 1,0-1 0,0 1-1,0-1 1,0 1-1,0-1 1,0 0 0,1 1-1,-1-1 1,1 0-1,0 0 1,-1 0 0,1 0-1,0-1 1,0 1-1,0 0 1,5 2 0,0 0-405,1 0 1,0-1 0,0 0-1,17 4 1,18 3-1025</inkml:trace>
  <inkml:trace contextRef="#ctx0" brushRef="#br0" timeOffset="2176.23">1533 242 15639,'0'0'2351,"2"9"-1636,8 62 588,-6-33 2764,-8-101-3741,1 45-318,1-1-1,1 1 1,1-1 0,1 0-1,5-34 1,-5 49-22,1 0 1,-1 0-1,1 0 0,-1 1 1,1-1-1,0 0 0,0 1 0,1-1 1,-1 1-1,1 0 0,0 0 1,0 0-1,0 0 0,0 0 0,0 0 1,1 1-1,-1 0 0,1 0 1,-1 0-1,1 0 0,0 0 0,0 1 1,0-1-1,0 1 0,0 0 1,0 0-1,0 1 0,0-1 0,1 1 1,-1 0-1,7 1 0,-10-1 5,0 0-1,0-1 1,0 1-1,0 0 1,0 1-1,1-1 0,-1 0 1,0 0-1,0 0 1,0 1-1,0-1 1,0 0-1,0 1 1,0-1-1,0 1 1,0-1-1,0 1 0,0 0 1,0-1-1,0 1 1,0 0-1,-1 0 1,1-1-1,1 2 1,1 26-110,-4-17 129,1-8-14,0-1 0,0 1-1,-1 0 1,1-1 0,-1 1-1,0-1 1,1 1 0,-1-1-1,-1 0 1,1 1 0,0-1-1,0 0 1,-1 0-1,1 0 1,-1 0 0,0 0-1,-3 4 1,-41 23-415,31-21 151,14-7 257,0 0 0,0 0 0,0 1 0,1-1 0,-1 0 0,0 1 0,0-1 1,1 0-1,-1 1 0,1-1 0,-1 1 0,1-1 0,0 1 0,-1-1 0,1 1 0,0-1 0,0 1 0,0 1 1,1 37-46,0-24 31,-1-13 40,0 0 0,0 1 1,0-1-1,1 0 0,-1 0 1,1 1-1,0-1 0,0 0 1,0 0-1,0 0 0,0 0 0,1 0 1,-1 0-1,1 0 0,0-1 1,0 1-1,0 0 0,0-1 1,0 0-1,6 5 0,-4-5-373,1 1 0,0-1 0,0 0 0,0 0 0,0 0 0,1-1 0,-1 1 0,0-1 0,1-1 0,-1 1 0,1-1 0,5 0 0,9 0-4439</inkml:trace>
  <inkml:trace contextRef="#ctx0" brushRef="#br0" timeOffset="2517.02">1800 303 17032,'0'0'1360,"5"0"-1266,7 0 30,24-3-303,-35 3 159,0-1-1,0 0 1,0 1-1,0-1 1,0 0-1,0 0 1,0 0-1,0 0 1,0 0-1,0 0 0,0 0 1,-1 0-1,1 0 1,0 0-1,-1 0 1,1-1-1,-1 1 1,1 0-1,-1-1 1,1 1-1,-1 0 0,0 0 1,0-1-1,0 1 1,0 0-1,0-1 1,0-1-1,0 2 25,0-1-1,0 1 0,0 0 1,-1 0-1,1-1 0,0 1 1,0 0-1,-1 0 1,1 0-1,-1-1 0,1 1 1,-1 0-1,0 0 0,1 0 1,-1 0-1,0 0 1,0 0-1,0 0 0,0 0 1,0 1-1,0-1 0,0 0 1,0 0-1,0 1 1,0-1-1,0 1 0,0-1 1,0 1-1,-1-1 0,1 1 1,0 0-1,0 0 1,0-1-1,-1 1 0,1 0 1,0 0-1,0 0 0,-1 0 1,1 0-1,0 1 1,0-1-1,-1 0 0,1 1 1,-2 0-1,-2 0 91,1 0 0,-1 0 0,0 1-1,1 0 1,-1 0 0,1 0 0,0 0 0,0 1 0,0 0-1,0 0 1,-5 4 0,6-3-36,0 0 0,0 0 0,0 0 0,1 0-1,0 1 1,0-1 0,0 0 0,0 1 0,-2 8 0,4-12-95,0 0 0,0 0 1,0 0-1,-1 1 0,1-1 1,0 0-1,1 0 0,-1 0 1,0 0-1,0 1 0,0-1 1,1 0-1,-1 0 0,1 0 0,-1 0 1,1 0-1,-1 0 0,1 0 1,0 0-1,-1 0 0,1 0 1,0 0-1,0 0 0,0 0 1,-1 0-1,1-1 0,0 1 1,0 0-1,0-1 0,0 1 1,0-1-1,1 1 0,-1-1 1,0 1-1,0-1 0,0 0 1,0 0-1,0 0 0,1 1 1,-1-1-1,0 0 0,0 0 1,3-1-1,49 1-3533,3-10-3513,-16-3 37</inkml:trace>
  <inkml:trace contextRef="#ctx0" brushRef="#br0" timeOffset="2852.59">2001 268 7459,'0'0'12780,"-6"-1"-12423,4 1-350,1 0-1,-1 0 0,0 0 1,0 0-1,1 0 1,-1 0-1,0 1 1,1-1-1,-1 0 1,0 1-1,1-1 1,-1 1-1,0 0 0,1 0 1,-1-1-1,1 1 1,-1 0-1,1 0 1,0 0-1,-3 3 1,3-2-5,-1 1 0,1 0 0,-1 0 0,1 0 0,0 0 0,0 0 1,1 0-1,-1 0 0,0 0 0,1 0 0,0 0 0,0 0 0,0 5 1,0-8-3,0 0 0,0 1 1,0-1-1,0 0 1,0 0-1,0 1 0,0-1 1,0 0-1,0 0 1,0 1-1,0-1 0,1 0 1,-1 1-1,0-1 1,0 0-1,0 0 0,0 0 1,1 1-1,-1-1 1,0 0-1,0 0 0,0 0 1,1 1-1,-1-1 1,0 0-1,0 0 0,1 0 1,-1 0-1,0 0 1,0 0-1,1 1 0,-1-1 1,0 0-1,1 0 1,-1 0-1,0 0 0,0 0 1,1 0-1,-1 0 1,17-5 118,13-11 138,-23 9-255,-1-1 0,1 0 1,-1 0-1,-1 0 0,0 0 1,0-1-1,0 0 0,-1 0 1,-1 0-1,1 0 1,2-16-1,1-8-32,4-61 1,-7 57 988,-19 110-888,10-55-33,1 0 1,1 0 0,0 0 0,1 25 0,2-37-52,1 0-1,-1 0 0,1 0 0,1 0 1,-1 0-1,1 0 0,0-1 1,1 1-1,-1-1 0,1 1 1,0-1-1,0 0 0,1 0 1,-1 0-1,1 0 0,0-1 0,8 7 1,-5-6-700,0 1 1,1-1 0,0 0-1,0 0 1,11 4 0,13 2-387</inkml:trace>
  <inkml:trace contextRef="#ctx0" brushRef="#br0" timeOffset="3100.71">2354 193 16696,'0'0'4114,"106"-3"-4050,-81 3-48,-13 0-16,0 0-16,-3 0-641,-5 0-1120,-4 5-720,0 5-2801,-8-1-3058</inkml:trace>
  <inkml:trace contextRef="#ctx0" brushRef="#br0" timeOffset="3257.22">2345 326 15607,'0'0'5635,"17"5"-5667,16-5-128,3 0-977,1-7-1616,4-2-3490</inkml:trace>
  <inkml:trace contextRef="#ctx0" brushRef="#br0" timeOffset="3802.24">2806 202 16151,'0'0'1729,"0"16"-1337,0 69 508,0-10 4550,-12-117-4748,10 19-695,2-1 1,0 0-1,2 1 1,6-38 0,-6 52-68,0 0 1,1 0 0,0 0-1,0 0 1,1 1 0,0-1 0,0 1-1,1 0 1,0 0 0,1 1 0,0-1-1,0 1 1,0 0 0,14-10 0,-13 13 21,0 0 1,1 1-1,-1 0 1,1 0-1,0 1 1,9-2-1,18 4-152,-34 0 179,0 1 0,0-1 0,0 0 1,0 1-1,0-1 0,0 1 0,0-1 0,0 1 0,0-1 0,-1 1 0,1-1 0,0 1 0,0 0 0,-1 0 0,1-1 0,0 1 1,-1 0-1,1 0 0,0 0 0,-1 0 0,0 0 0,1-1 0,-1 1 0,1 0 0,-1 2 0,1 1 5,0 1 1,0 0-1,0 0 0,-1 0 0,0 0 1,0-1-1,0 1 0,-1 0 0,0 0 0,0 0 1,0 0-1,0-1 0,-1 1 0,1-1 0,-1 1 1,-1-1-1,1 0 0,0 1 0,-1-1 1,0 0-1,0-1 0,-6 7 0,-3 0 29,-1 0 0,-1-1 0,1-1 0,-2 0 0,-24 11 1,38-19-25,0 1 1,-1 0 0,2 0 0,-1 0 0,0 0 0,0 1-1,0-1 1,0 0 0,1 0 0,-1 0 0,0 1-1,1-1 1,-1 0 0,1 1 0,0-1 0,-1 0 0,1 1-1,0-1 1,0 1 0,0-1 0,0 0 0,0 1 0,0-1-1,0 1 1,0-1 0,1 0 0,-1 1 0,1-1 0,-1 0-1,1 2 1,1 2 5,-1 0 0,1 0 0,0-1 0,1 1 0,-1-1 0,1 1 0,3 4 0,0-3-63,-1 0-1,1-1 0,0 0 1,1 0-1,-1 0 0,1-1 1,0 0-1,0 0 0,0-1 1,12 5-1,25-2-6414,-27-6-981</inkml:trace>
  <inkml:trace contextRef="#ctx0" brushRef="#br0" timeOffset="4490.84">3064 331 17032,'0'0'1777,"7"0"-1468,-1 0-218,5 1 36,-1-2-1,0 1 0,1-1 0,-1-1 0,14-3 0,-21 4-108,-1 0 1,1 0-1,-1 0 0,1 0 0,-1 0 0,0-1 0,1 1 0,-1-1 1,0 1-1,0-1 0,0 0 0,0 0 0,-1 0 0,1 0 0,0 0 1,-1 0-1,1 0 0,-1-1 0,0 1 0,0 0 0,0-1 1,0 1-1,0-1 0,-1 0 0,1 1 0,-1-1 0,1 1 0,-1-1 1,0-3-1,0 4 16,0 1 0,0 0 0,0-1 0,0 1 0,0 0 0,0 0 0,-1-1 0,1 1 0,0 0 0,-1-1 0,1 1 0,-1 0 0,0 0 0,1 0 1,-1 0-1,0-1 0,1 1 0,-1 0 0,0 0 0,0 0 0,0 1 0,0-1 0,0 0 0,0 0 0,0 0 0,-2 0 0,1 0 6,0 1-1,0 0 1,0-1 0,0 1-1,0 0 1,0 0 0,0 0-1,0 0 1,0 0 0,0 1-1,0-1 1,0 1 0,0-1-1,0 1 1,0 0 0,1 0-1,-1-1 1,-3 3-1,2 0-33,0-1-1,0 1 1,1 0-1,-1 0 1,1 1-1,0-1 1,0 0-1,0 1 0,0-1 1,-2 7-1,3-9-13,1 0-1,-1 0 1,0 0-1,1 0 1,-1 0-1,1 0 1,0 0-1,-1 1 1,1-1-1,0 0 1,0 0-1,0 0 1,0 1-1,0-1 1,0 0-1,0 0 1,0 0-1,0 1 1,0-1-1,1 0 1,-1 0-1,1 0 1,-1 0-1,1 1 1,-1-1-1,1 0 0,-1 0 1,1 0-1,0 0 1,0 0-1,-1 0 1,1-1-1,0 1 1,0 0-1,0 0 1,0-1-1,0 1 1,1 0-1,17 3-616,0-2 0,0 0 0,-1-1 0,1-1 0,26-3-1,10 1-558,-4 3 876,-20 0-297,48-4 0,-77 3 601,-1-1 0,1 1 1,-1 0-1,0-1 0,1 1 0,-1 0 1,0-1-1,0 0 0,1 1 0,-1-1 1,0 0-1,0 1 0,0-1 1,0 0-1,0 0 0,0 0 0,0 0 1,0 0-1,0 0 0,0 0 0,0-1 1,0-1-1,-1 3 158,0-1 1,0 0-1,0 1 1,0-1-1,0 0 1,0 1-1,0-1 1,0 0-1,0 1 1,-1-1-1,1 0 1,0 1-1,0-1 0,-1 1 1,1-1-1,0 1 1,-1-1-1,1 1 1,-1-1-1,1 1 1,-1-1-1,1 1 1,-1-1-1,1 1 1,-1 0-1,1-1 0,-1 1 1,0 0-1,1-1 1,-1 1-1,0 0 1,1 0-1,-1 0 1,1-1-1,-1 1 1,0 0-1,1 0 1,-1 0-1,0 0 0,1 0 1,-1 0-1,0 1 1,1-1-1,-1 0 1,0 0-1,0 1 1,-5-1 16,1 0 0,0 1 0,-1 0 0,1 0 0,0 0 0,-1 1 1,1 0-1,0 0 0,0 0 0,-8 6 0,10-7-153,0 1 1,1 0-1,0 0 1,-1 0-1,1 0 0,0 0 1,0 1-1,0-1 0,0 1 1,0-1-1,1 1 0,-1 0 1,1 0-1,0-1 1,0 1-1,0 0 0,0 0 1,0 0-1,1 0 0,-1 0 1,1 4-1,3-6-5,0 0 1,0-1-1,1 0 0,-1 0 1,0 0-1,1 0 0,-1 0 1,0 0-1,0-1 0,6-1 1,-5 0 6,0-1 0,1 1 0,-1-1 1,0 0-1,-1 0 0,1-1 0,0 1 0,-1-1 0,0 1 1,0-1-1,0 0 0,0 0 0,-1-1 0,1 1 1,-1 0-1,2-6 0,6-15 17,11-46 0,-12 39-75,-1 6-110,8-29-13,-9 40 128,-7 15 33,0 0 0,0 0 0,0 0 0,0 0 0,0 0 0,0 0 0,0 0-1,0 0 1,0 1 0,0-1 0,0 0 0,0 0 0,0 0 0,0 0 0,0 0 0,0 0 0,0 0 0,0 0 0,0 0 0,0 0 0,0 0 0,0 0 0,0 1 0,0-1 0,0 0 0,0 0-1,1 0 1,-1 0 0,0 0 0,0 0 0,0 0 0,0 0 0,0 0 0,0 0 0,0 0 0,0 0 0,0 0 0,0 0 0,1 0 0,-1 0 0,0 0 0,0 0 0,0 0 0,0 0-1,-2 35 61,-8 50 0,5-55-15,1 0 1,1 57 0,4-82-334,0 0 0,1-1 1,-1 1-1,1 0 0,0-1 1,0 1-1,0-1 0,1 0 1,0 1-1,0-1 0,0 0 1,0-1-1,0 1 1,1-1-1,0 1 0,0-1 1,0 0-1,0 0 0,0-1 1,0 1-1,5 1 0,25 16-3916</inkml:trace>
  <inkml:trace contextRef="#ctx0" brushRef="#br0" timeOffset="4757.62">3828 391 14006,'0'0'10090,"-4"15"-10028,6 44 25,-1-49-66,0-1 1,-1 1 0,1 0 0,-2-1-1,-2 15 1,3-21-14,-1 0 0,0-1-1,0 1 1,-1 0 0,1 0-1,-1-1 1,1 1 0,-1-1-1,0 1 1,0-1 0,0 0 0,0 1-1,0-1 1,0 0 0,-1-1-1,1 1 1,-1 0 0,1-1-1,-1 1 1,0-1 0,-5 2 0,-43 11-409,17-11-2955,9-3-2705</inkml:trace>
  <inkml:trace contextRef="#ctx0" brushRef="#br0" timeOffset="6042.39">4164 205 10453,'0'0'10746,"4"-18"-8718,-5 29-1977,0 0 0,-1 0 0,-1-1 0,1 1 1,-7 13-1,4-11 40,1 0 0,1 0 1,-3 16-1,1 23 194,5-52-4,-11-45 511,5 16-775,1 0-1,2 0 1,-1-38 0,5 49-29,-1 0 1,2 0-1,0 0 1,1 1-1,1-1 1,10-26 0,-14 42 0,1 0 0,0 1 0,-1-1 0,1 0 0,0 0 0,0 0 0,0 1 1,0-1-1,0 0 0,1 1 0,-1-1 0,1 1 0,-1 0 0,1-1 0,-1 1 1,1 0-1,-1 0 0,1 0 0,0 0 0,0 0 0,0 0 0,0 1 0,-1-1 1,1 1-1,0-1 0,0 1 0,0 0 0,0-1 0,0 1 0,0 0 0,0 0 1,0 1-1,3-1 0,-2 1 6,-1 0 1,1 0-1,-1 1 0,0-1 1,1 1-1,-1-1 1,0 1-1,0 0 0,0-1 1,0 1-1,0 0 1,0 1-1,0-1 0,-1 0 1,1 0-1,-1 1 1,0-1-1,0 1 0,0-1 1,0 1-1,0-1 1,0 1-1,0 4 0,0-2 6,0 0 0,-1 0-1,0 0 1,0 0 0,0 0-1,-1 0 1,1 0 0,-1 0-1,0 0 1,-1 0 0,1 0-1,-1-1 1,0 1 0,0 0 0,-5 6-1,-2 1 23,0 0-1,-1-1 0,-21 19 1,15-15-22,14-12-1,1 0 1,-1 0 0,1 0-1,0 0 1,-1 0 0,2 0 0,-1 1-1,0-1 1,1 0 0,-1 0-1,1 1 1,0-1 0,0 5-1,4 44 92,-4-49-82,0-1 0,1 0 0,-1 1 0,1-1 0,0 0 0,-1 1 0,1-1 0,0 0 0,1 0 0,-1 1 0,0-1 0,1 0 0,-1 0 0,1-1 0,-1 1 0,1 0 0,0 0 0,0-1 0,0 1 0,3 1 0,20 6-1952,3-6-5117,-12-3-168</inkml:trace>
  <inkml:trace contextRef="#ctx0" brushRef="#br0" timeOffset="6681.65">4282 310 13686,'0'0'5184,"9"-5"-5077,63-37 61,-71 41-179,0 1 0,0-1 0,0 1 0,-1-1 0,1 1 0,0-1 0,0 1 1,-1-1-1,1 0 0,0 1 0,-1-1 0,1 0 0,-1 0 0,1 0 0,-1 1 0,1-1 0,-1 0 0,0 0 1,1 0-1,-1 0 0,0 0 0,0 0 0,1 0 0,-1 0 0,0 0 0,0-1 0,-1 1 8,1 0 0,-1 1 1,1-1-1,-1 0 0,1 1 0,-1-1 0,1 0 0,-1 1 0,0-1 0,1 1 0,-1-1 0,0 1 0,0-1 0,1 1 1,-1 0-1,0-1 0,0 1 0,0 0 0,1 0 0,-1-1 0,0 1 0,0 0 0,0 0 0,0 0 0,0 0 0,0 0 0,0 0 1,-4 1 12,1 0 1,0 0-1,0 1 1,0-1-1,0 1 1,1 0-1,-1 0 1,0 0-1,1 0 1,-1 1 0,1-1-1,0 1 1,0 0-1,-4 5 1,5-7-7,0 1 0,0 0 0,0 0 0,0 1 0,0-1 0,1 0 0,-1 0-1,1 1 1,0-1 0,0 1 0,0 0 0,0-1 0,0 1 0,0-1 0,1 1 0,-1 0 0,1 0 0,0-1 0,0 1 0,0 0 0,0 0 0,0 0 0,2 3 0,-2-5-44,1 0 0,0 0 0,0 0 0,0-1 0,0 1 0,0 0 0,0 0 0,0-1 0,0 1 0,0-1 0,0 1 0,0-1 0,1 1 0,-1-1 0,0 0 0,0 0 0,0 1 0,1-1 0,-1 0 0,2 0 0,32 0-835,-25-1 434,11 2-506,-3-1-955,0 0 0,33-5 0,-47 5 1838,0-1 1,-1 0-1,1 0 1,0 0-1,0 0 1,-1-1-1,1 1 1,-1-1-1,1 0 1,-1 0-1,0 0 1,0-1 0,0 1-1,0-1 1,0 0-1,0 0 1,-1 0-1,5-6 1,-7 8 434,1 0 0,-1 1 0,1-1 0,-1 0 0,1 0 0,-1 0 0,0 0 0,1 0 1,-1 0-1,0 0 0,0 0 0,0 0 0,0 0 0,0 0 0,0 0 0,0 0 0,0 0 0,0 0 0,0 0 0,0 0 0,-1-1 1,0 2-189,1-1 1,-1 1 0,1-1 0,-1 1-1,1-1 1,-1 1 0,1-1 0,-1 1-1,0 0 1,1-1 0,-1 1 0,0 0 0,1 0-1,-1 0 1,0-1 0,1 1 0,-1 0-1,0 0 1,0 0 0,1 0 0,-1 0-1,-1 1 1,0-1-129,0 0-1,0 0 1,0 1-1,0-1 1,0 1-1,0 0 1,1-1-1,-1 1 1,0 0-1,0 0 1,0 0-1,1 0 1,-1 1 0,1-1-1,-1 0 1,1 1-1,-1-1 1,1 1-1,-2 3 1,4 1-246,9-10 267,11-16 153,-8-8-190,-2 0 0,-2-1 0,0 0 0,8-53 0,-34 323 500,17-237-565,0-1 0,1 0-1,-1 0 1,1 1 0,-1-1-1,1 0 1,0 0 0,0 0 0,1 0-1,-1 0 1,1 0 0,-1 0 0,1 0-1,0 0 1,0-1 0,0 1 0,0-1-1,1 0 1,-1 1 0,5 2 0,-3-3-510,-1 0 0,1 0-1,0 0 1,0 0 0,0-1 0,0 0 0,0 0 0,0 0 0,0 0 0,7 0 0,13-1-4811</inkml:trace>
  <inkml:trace contextRef="#ctx0" brushRef="#br0" timeOffset="6882.03">4771 260 14391,'0'0'8451,"0"-7"-8499,4 7-384,0 0-1152,4 0-577,0 0-577</inkml:trace>
  <inkml:trace contextRef="#ctx0" brushRef="#br0" timeOffset="7031.83">4771 260 12966,'-21'72'7395,"30"-72"-7363,11 0-32,1 0-496,3 0-1537,-3 0-2833,-5-4-5555</inkml:trace>
  <inkml:trace contextRef="#ctx0" brushRef="#br0" timeOffset="7850.5">5088 200 10629,'0'0'11386,"-2"15"-10449,-28 71-183,8-22 1144,21-89-1896,1 1 0,1-1 0,1 1 0,1-1 0,1 1 0,1 0 0,1 0 0,15-36 0,-19 58-19,-1 0 0,1 0 0,0 0 0,0 0-1,0 0 1,0 0 0,0 1 0,0-1 0,0 1 0,0 0-1,1-1 1,-1 1 0,0 0 0,1 0 0,-1 1-1,1-1 1,0 0 0,-1 1 0,6-1 0,-2 1 14,0-1 1,0 1-1,0 0 1,0 0 0,0 1-1,-1 0 1,11 3 0,-15-4-2,0 1 1,0 0 0,0-1 0,0 1 0,-1 0 0,1 0 0,0 0 0,-1 0 0,1 0 0,0-1 0,-1 1 0,1 0-1,-1 0 1,0 0 0,1 1 0,-1-1 0,0 0 0,1 0 0,-1 0 0,0 0 0,0 0 0,0 0 0,0 0 0,0 0 0,0 1-1,0-1 1,-1 2 0,1-1 12,-1 0-1,1-1 1,0 1 0,-1 0-1,1 0 1,-1 0-1,1-1 1,-1 1-1,0 0 1,0-1-1,0 1 1,0 0 0,0-1-1,0 1 1,-3 1-1,-50 41 23,49-39-28,0 1 0,-1-1 1,1 1-1,-1-2 0,-1 1 1,1-1-1,-1 0 0,1 0 1,-1 0-1,0-1 0,0 0 0,-1-1 1,1 0-1,-13 2 0,19-4 5,42-5-12085,-21-1 4791</inkml:trace>
  <inkml:trace contextRef="#ctx0" brushRef="#br0" timeOffset="8928.44">5103 256 12182,'0'0'10132,"0"0"-10118,0-1 0,0 1 1,0-1-1,0 0 0,0 1 0,0-1 0,0 1 0,0-1 0,0 1 0,0-1 0,0 1 0,0-1 1,0 1-1,0-1 0,1 1 0,-1-1 0,0 1 0,0-1 0,1 1 0,-1-1 0,0 1 0,1-1 1,-1 1-1,0 0 0,1-1 0,-1 1 0,1-1 0,13 1 26,-11 0-39,1-1 0,0 1 0,-1 0 0,1 1-1,0-1 1,-1 1 0,1 0 0,4 1 0,-6-1-5,0 0 0,-1 1 0,1-1 0,0 0 0,-1 1 0,0-1 0,1 1 1,-1 0-1,0-1 0,0 1 0,0 0 0,0 0 0,0 0 0,0 0 0,-1 0 0,1-1 0,-1 1 0,1 3 0,0-3 11,0 1 0,-1-1-1,1 0 1,-1 1 0,0-1-1,0 1 1,1-1-1,-2 0 1,1 1 0,0-1-1,0 1 1,-1-1 0,1 0-1,-1 1 1,0-1 0,0 0-1,0 0 1,0 1-1,0-1 1,0 0 0,-1 0-1,1 0 1,-1 0 0,1-1-1,-1 1 1,0 0 0,1-1-1,-1 1 1,0-1-1,0 1 1,0-1 0,-1 0-1,1 0 1,-3 1 0,-9 3 59,0 0 1,-1-1 0,1-1 0,-27 2-1,6 0-26,31-3-150</inkml:trace>
  <inkml:trace contextRef="#ctx0" brushRef="#br0" timeOffset="9193.79">5321 84 11109,'0'0'10610,"-2"6"-10284,-23 82 259,16-64-765,1 1 0,2 0 1,0 0-1,2 0 0,-2 28 0,6-53-33,0 1 0,0-1 0,0 0-1,0 1 1,0-1 0,0 1 0,0-1 0,0 0-1,0 1 1,0-1 0,0 1 0,0-1 0,0 0-1,0 1 1,0-1 0,0 0 0,0 1 0,0-1-1,1 1 1,-1-1 0,0 0 0,0 0 0,1 1-1,-1-1 1,0 0 0,0 1 0,1-1 0,-1 0-1,0 0 1,1 1 0,-1-1 0,0 0 0,1 0-1,-1 0 1,0 1 0,1-1 0,-1 0 0,0 0-1,1 0 1,-1 0 0,1 0 0,-1 0 0,0 0-1,1 0 1,0 0 0,14 0-10154</inkml:trace>
  <inkml:trace contextRef="#ctx0" brushRef="#br0" timeOffset="10008.6">5423 302 3570,'0'0'15623,"-4"-5"-14668,2 4-898,0-1 0,1 1-1,-1-1 1,0 1 0,0 0 0,0 0 0,0 0-1,0 0 1,0 0 0,0 0 0,0 1 0,-1-1-1,1 1 1,0-1 0,0 1 0,-1 0 0,1 0-1,0 0 1,0 0 0,-5 1 0,3 0 50,-1 1 1,1-1 0,0 1-1,0 0 1,0 0-1,0 0 1,0 1-1,1-1 1,-1 1 0,0 0-1,-5 6 1,8-8-88,0 0 0,0-1 0,0 1 0,0 0 0,0 0 0,1 0 0,-1 0 0,0 0 0,0-1 0,1 1 0,-1 0-1,1 1 1,-1-1 0,1 0 0,-1 0 0,1 0 0,0 0 0,-1 0 0,1 0 0,0 1 0,0-1 0,0 0 0,0 0 0,0 0 0,0 0 0,0 2 0,1-2-12,0 0 0,0 0 0,0-1 0,0 1-1,1 0 1,-1-1 0,0 1 0,0-1 0,0 1 0,1-1-1,-1 1 1,0-1 0,1 0 0,-1 0 0,0 0 0,0 1-1,1-1 1,1-1 0,7 1-227,-1-1 1,0 0-1,0 0 0,0-1 0,12-4 0,14-10-1337,-34 15 1496,1 0 0,0 0 0,-1 0 0,1 0 0,0 0 0,-1 0 0,1 0 0,-1 0 0,1 0 0,-1-1 0,0 1 0,0-1 1,0 1-1,1-1 0,0-3 0,-2 5 326,-4 46-68,5-45-179,-1 0 0,1 0-1,0-1 1,0 1 0,-1 0 0,1-1 0,0 1 0,0-1-1,0 1 1,0-1 0,0 1 0,0-1 0,0 1 0,0-1 0,0 0-1,0 0 1,0 0 0,0 1 0,0-1 0,0 0 0,0 0 0,0 0-1,0 0 1,0-1 0,0 1 0,1 0 0,34-5-245,-25-2-15,0 1-1,0-2 1,-1 1 0,0-2 0,0 1 0,-1-1 0,0-1 0,11-14 0,-11 13 223,49-79 1856,-59 100-1679,-1 0 1,0 0-1,0-1 0,-1 1 0,0-1 0,-1 0 1,0 0-1,-8 14 0,1-3 177,-1-1 0,-26 30 0,38-48 0,93-15 708,-33 1-1292,-52 13-146,-40 10 379,-5-1 103,0-2 0,-64 4 0,85-8-121,17 3-122,17 3 82,17-5-969,0-1-1,61-5 1,-64 1-1298,10-2-2286,-1-7-2062</inkml:trace>
  <inkml:trace contextRef="#ctx0" brushRef="#br0" timeOffset="10255.22">5969 131 14407,'0'0'5642,"2"12"-5554,11 47 76,-5-30 23,-1 0 1,-2 0-1,0 0 1,-3 0-1,0 47 1,-3-73-192,0 1 0,0-1 1,-1 0-1,1 0 0,-1 0 1,0 0-1,0 0 0,0 0 1,0 0-1,0-1 0,-1 1 0,1-1 1,-1 1-1,0-1 0,0 0 1,1 0-1,-6 2 0,-4 3-797,0-1 0,-1-1 0,-15 6 0,-20 1-3988</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8:40.933"/>
    </inkml:context>
    <inkml:brush xml:id="br0">
      <inkml:brushProperty name="width" value="0.035" units="cm"/>
      <inkml:brushProperty name="height" value="0.035" units="cm"/>
      <inkml:brushProperty name="color" value="#E71224"/>
    </inkml:brush>
  </inkml:definitions>
  <inkml:trace contextRef="#ctx0" brushRef="#br0">3 38 7892,'0'0'6957,"-1"-4"-7680,0-9 8154,4 11-6631,182-6-501,-104-2-6822,-75 9 4825</inkml:trace>
  <inkml:trace contextRef="#ctx0" brushRef="#br0" timeOffset="360.82">139 51 6531,'0'0'11459,"1"6"-7464,3 28-4050,7 164-644,-11-114-8799,0-66-1579</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9:19.443"/>
    </inkml:context>
    <inkml:brush xml:id="br0">
      <inkml:brushProperty name="width" value="0.035" units="cm"/>
      <inkml:brushProperty name="height" value="0.035" units="cm"/>
      <inkml:brushProperty name="color" value="#E71224"/>
    </inkml:brush>
  </inkml:definitions>
  <inkml:trace contextRef="#ctx0" brushRef="#br0">0 0 192,'0'0'3922,"99"14"-3954,-71-9-2689</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9:26.973"/>
    </inkml:context>
    <inkml:brush xml:id="br0">
      <inkml:brushProperty name="width" value="0.035" units="cm"/>
      <inkml:brushProperty name="height" value="0.035" units="cm"/>
      <inkml:brushProperty name="color" value="#E71224"/>
    </inkml:brush>
  </inkml:definitions>
  <inkml:trace contextRef="#ctx0" brushRef="#br0">111 1 13830,'0'0'6291,"0"51"-6051,-8-18 144,-13 5-95,-3-1-289,-1-2-144,4-7-3618,9-6-5314</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9:20.879"/>
    </inkml:context>
    <inkml:brush xml:id="br0">
      <inkml:brushProperty name="width" value="0.035" units="cm"/>
      <inkml:brushProperty name="height" value="0.035" units="cm"/>
      <inkml:brushProperty name="color" value="#E71224"/>
    </inkml:brush>
  </inkml:definitions>
  <inkml:trace contextRef="#ctx0" brushRef="#br0">50 93 11093,'0'0'6494,"-1"-11"-5907,-6-42 952,-5 86 582,7 2-2080,-7 56-80,0 95 0,12-186-97,0 1 1,0 0-1,0 0 1,0 0-1,1 0 1,-1 0 0,0 0-1,1 0 1,-1 0-1,1 0 1,-1 0-1,1 0 1,-1-1-1,1 1 1,-1 0-1,1 0 1,0-1 0,-1 1-1,1 0 1,0-1-1,0 1 1,0-1-1,-1 1 1,1-1-1,0 1 1,0-1 0,0 0-1,0 1 1,0-1-1,1 0 1,0 1-448,1-1 1,-1 1 0,0-1 0,1 0 0,-1 0-1,1 0 1,-1-1 0,0 1 0,1 0-1,-1-1 1,0 1 0,4-3 0,15-12-6021</inkml:trace>
  <inkml:trace contextRef="#ctx0" brushRef="#br0" timeOffset="303.56">88 80 3762,'0'0'13062,"-2"-7"-12798,1 5-254,0 0-6,1 1-1,-1-1 0,1 0 1,-1 1-1,1-1 0,0 0 1,0 1-1,0-1 0,0 0 1,0 1-1,0-1 0,0-3 1,1 4-4,0 1 0,0-1 0,0 0 0,0 0 0,0 1 0,0-1 0,0 0 0,0 1-1,0-1 1,0 1 0,0-1 0,0 1 0,0 0 0,1-1 0,-1 1 0,0 0 0,0 0 0,0 0 0,1 0 0,-1 0 0,0 0 0,0 0 0,0 0 0,0 1 0,1-1 0,0 1 0,3 0 10,0 0 0,0 0 0,0 1-1,0-1 1,0 1 0,0 1 0,-1-1 0,1 1-1,-1-1 1,0 1 0,1 1 0,-1-1 0,-1 0-1,1 1 1,0 0 0,-1 0 0,0 0 0,0 0 0,0 1-1,-1-1 1,1 1 0,-1 0 0,0-1 0,0 1-1,1 5 1,2 9 324,0-1 0,-1 1 1,-2-1-1,1 1 0,-2 29 0,-1-44-240,-1-1 0,1 0 0,-1 0 0,0 1 0,0-1 0,0 0 0,-1 0 0,1 0 0,-1 0 0,0 0 0,1-1 0,-1 1 0,0 0 0,-1-1 0,1 1 0,0-1 0,-1 0 0,-3 2 0,3-1-141,-1 0 0,0-1 0,0 1 0,0-1-1,0 0 1,0 0 0,0 0 0,-1-1 0,1 0 0,-1 1 0,1-2 0,-7 2 0,11-2-94,0 0 1,-1 0 0,1 0-1,0 0 1,0 0-1,-1 0 1,1 0 0,0 0-1,-1 0 1,1 0-1,0 0 1,0 0-1,-1 0 1,1 0 0,0 0-1,-1-1 1,1 1-1,0 0 1,0 0 0,-1 0-1,1 0 1,0-1-1,0 1 1,-1 0 0,1 0-1,0 0 1,0-1-1,0 1 1,0 0 0,-1 0-1,1-1 1,0 1-1,0 0 1,0-1 0,0 1-1,0 0 1,0 0-1,0-1 1,0 1 0,-1 0-1,1-1 1,0 1-1,0-17-7993</inkml:trace>
  <inkml:trace contextRef="#ctx0" brushRef="#br0" timeOffset="1247.86">218 258 7027,'0'0'7614,"18"-1"-6664,-6 1-844,8-1 211,-1 0-1,1-2 1,-1 0-1,0 0 0,1-2 1,21-9-1,-39 13-294,-1 0-1,1 0 0,0-1 1,-1 1-1,1-1 0,-1 1 1,1-1-1,-1 1 0,0-1 1,0 0-1,0 0 1,0 0-1,0 0 0,0 0 1,0 0-1,-1 0 0,2-3 1,-2 5 19,0-1 0,0 0 1,1 0-1,-1 1 1,0-1-1,0 0 0,0 0 1,0 0-1,0 1 0,0-1 1,0 0-1,0 0 1,0 1-1,-1-1 0,1 0 1,0 0-1,0 0 0,-1 1 1,1-1-1,0 0 1,-1 1-1,1-1 0,-1 0 1,1 1-1,-1-1 0,1 1 1,-1-1-1,1 0 1,-1 1-1,0 0 0,1-1 1,-1 1-1,0-1 0,1 1 1,-1 0-1,0-1 1,0 1-1,1 0 0,-1 0 1,0-1-1,0 1 0,0 0 1,1 0-1,-2 0 1,-1 0-5,0 1 1,0-1 0,0 1 0,0-1 0,0 1-1,1 0 1,-1 0 0,0 0 0,1 0 0,-1 1-1,1-1 1,-1 1 0,1 0 0,0-1 0,-1 1-1,1 0 1,0 0 0,0 1 0,0-1 0,1 0-1,-1 1 1,1-1 0,-1 1 0,-1 3 0,1 0-34,-1 0 1,1 0 0,0 0 0,1 1 0,-1-1-1,1 0 1,1 1 0,-1-1 0,1 0 0,1 11-1,0-15-56,0 0 0,0 0 0,0 0 0,0 0 0,1-1 0,-1 1-1,0 0 1,1-1 0,-1 1 0,1-1 0,0 0 0,-1 1 0,1-1 0,0 0-1,0 0 1,0 0 0,0 0 0,0-1 0,0 1 0,0 0 0,0-1 0,0 1-1,0-1 1,0 0 0,0 0 0,0 0 0,1 0 0,2-1 0,4 2-270,0-1 0,-1-1 0,1 1 0,-1-2 1,1 1-1,9-4 0,-12 3-29,1-1 0,0-1-1,-1 1 1,1-1 0,-1 0 0,0-1-1,0 0 1,-1 0 0,1 0 0,-1 0-1,0-1 1,-1 0 0,1 0 0,-1 0 0,-1 0-1,1-1 1,-1 0 0,3-8 0,-1 1-38,-1 0 1,0-1-1,-2 1 1,2-17 0,-1-29 3734,-3 58-3154,0 1-1,0 0 1,0 0 0,0 0 0,0 0 0,0 0-1,-1 0 1,1 0 0,0 0 0,0-1 0,-1 1-1,1 0 1,-1 0 0,1 0 0,-1 0 0,1 0-1,-1 1 1,0-1 0,1 0 0,-1 0 0,0 0-1,-1-1 1,2 3-105,-1-1 0,0 0 0,0 0 0,1 0 0,-1 0 0,1 0 0,-1 1 0,0-1 0,1 0 0,-1 1 0,1-1 0,-1 0 0,0 1 0,1-1 0,-1 1 0,1-1 0,-1 1 0,1-1 0,0 1 0,-1-1 0,1 1 0,-1-1 0,1 1 0,0 0 0,0-1 0,-1 1 0,1 0 0,0-1 0,0 1 0,0 0 0,0-1 0,0 1 0,-1 0 0,1-1 0,1 1 0,-1 1 0,-14 87 104,4 0 0,4 1 0,6 96 0,0-100-120,-11-113 601,7-2-775,1 0 0,2 0 0,1 0 0,4-34 1,-3 57 88,0 1 0,1 0 0,-1-1 1,1 1-1,0 0 0,1 0 0,-1 0 1,1 0-1,0 0 0,5-6 1,-7 10 6,0-1 1,0 1 0,0-1 0,1 1-1,-1 0 1,0-1 0,1 1 0,-1 0-1,1 0 1,-1 0 0,1 0 0,0 0-1,-1 1 1,1-1 0,0 0-1,0 1 1,-1-1 0,1 1 0,0 0-1,0 0 1,0-1 0,0 1 0,0 0-1,-1 0 1,1 1 0,0-1 0,0 0-1,0 1 1,-1-1 0,1 1 0,0 0-1,0-1 1,-1 1 0,1 0 0,1 1-1,-1-1-1,-1 0 0,1 0 0,-1 1 0,0-1 0,0 0 0,0 1 0,0-1 0,0 0 0,0 1 0,0-1 0,0 1 0,-1 0-1,1-1 1,-1 1 0,1-1 0,-1 1 0,1 0 0,-1 0 0,0-1 0,0 1 0,0 0 0,0-1 0,0 1 0,0 0 0,-1 0 0,1-1 0,0 1-1,-1 0 1,1-1 0,-2 3 0,1-1 12,-1 0-1,1 0 1,-1 0-1,1 0 1,-1-1-1,0 1 0,0 0 1,0-1-1,-1 0 1,1 1-1,0-1 1,-1 0-1,0 0 1,1 0-1,-4 1 1,2-2 29,0 0 1,1 0-1,-1 0 1,0 0 0,0-1-1,1 1 1,-1-1 0,-5-1-1,3 1 131,5 0-9,5-2-779,9-7 227,16-10-720,-2-1 0,0-1 0,31-33 0,-50 47 1295,-2-1 0,1 0 1,-1-1-1,-1 0 0,1 0 0,-1 0 0,-1-1 0,0 1 1,0-1-1,-1 0 0,0 0 0,-1 0 0,0-1 0,0 1 0,-1-16 1137,-2 36-520,-10 59-655,6-49-61,1 1 1,1-1-1,1 1 0,1 0 0,0 0 0,2-1 1,4 27-1,-5-44-125,1 0 1,0 0 0,0-1-1,1 1 1,-1-1-1,0 1 1,1-1 0,0 1-1,-1-1 1,1 0-1,0 0 1,0 0 0,0 0-1,1 0 1,-1 0-1,0-1 1,1 1-1,-1-1 1,1 0 0,4 2-1,-5-2-175,0 0-1,0-1 0,0 1 1,0-1-1,0 0 0,0 1 1,0-1-1,0 0 0,0 0 1,0-1-1,0 1 0,0 0 1,0-1-1,0 1 0,0-1 1,0 0-1,0 1 0,0-1 1,0 0-1,0 0 0,-1 0 1,1-1-1,0 1 0,-1 0 1,1 0-1,-1-1 0,0 1 1,1-1-1,1-2 0,10-25-6250</inkml:trace>
  <inkml:trace contextRef="#ctx0" brushRef="#br0" timeOffset="1408.11">740 183 12166,'0'0'7267,"-74"24"-7267,78-17-160,20 0-464,13-7-529,13 0-368,3 0-368,4-7-3265</inkml:trace>
  <inkml:trace contextRef="#ctx0" brushRef="#br0" timeOffset="1626.95">1088 193 17208,'0'0'3874,"17"0"-5203,8 0 1105,7 0-1137,-3 0-672,-4 0-768,-9 0-2433</inkml:trace>
  <inkml:trace contextRef="#ctx0" brushRef="#br0" timeOffset="1797.79">1105 295 13094,'0'0'5795,"-12"7"-5795,40-7-224,13 0-977,9-10-688,-1-9-4162</inkml:trace>
  <inkml:trace contextRef="#ctx0" brushRef="#br0" timeOffset="3357.69">1593 44 13862,'0'0'7585,"0"-3"-7425,0-8-154,-2 131 26,1 36 157,5-54-4151,0-79 393,4-9-2058</inkml:trace>
  <inkml:trace contextRef="#ctx0" brushRef="#br0" timeOffset="3575.42">1581 160 13574,'0'0'4610,"-16"-94"-2881,16 80-1297,0 0-432,20 2-128,9 0-336,4 3-336,4 4 31,-5 5-527,1 0 63,-12 14-736,-9 10-1744,-8 2-209</inkml:trace>
  <inkml:trace contextRef="#ctx0" brushRef="#br0" timeOffset="3798.36">1614 288 14231,'0'0'9924,"53"-38"-9892,-16 22-32,-4 4-352,-4 5-320,-9 7-769,-3 0-976,-5 0-80,0 0-225,-4 7 81,-3 0-240,-1 0 336,-4-2 176</inkml:trace>
  <inkml:trace contextRef="#ctx0" brushRef="#br0" timeOffset="3949.5">1848 250 1745,'0'0'14919,"0"14"-14231,0 0-208,0 7 433,0 7-353,0 1-128,0-4-272,0 1-144,0-5-16,4 0-528,-4-7-1729,4-7-1761</inkml:trace>
  <inkml:trace contextRef="#ctx0" brushRef="#br0" timeOffset="4124.07">2033 30 16359,'0'0'2562,"-20"63"-12055</inkml:trace>
  <inkml:trace contextRef="#ctx0" brushRef="#br0" timeOffset="5387.53">2069 331 14967,'0'0'4722,"-1"13"-4607,-6 69 103,7-81-234,4-12-760,7-4 735,1 1-1,1 1 1,1 0 0,0 0-1,15-10 1,-28 23 64,0 0-1,-1-1 1,1 1 0,0 0-1,-1 0 1,1 0 0,0 0-1,-1 0 1,1 0 0,0 0-1,-1 0 1,1 0 0,0 0-1,-1 0 1,1 1 0,0-1-1,-1 0 1,1 0 0,-1 1-1,1-1 1,0 0 0,-1 1-1,1-1 1,-1 1 0,1-1-1,-1 1 1,1-1 0,-1 1-1,1-1 1,-1 1 0,0-1-1,1 1 1,-1-1 0,0 1-1,1 0 1,-1-1 0,0 1-1,1 1 1,14 35 51,-9-23 51,-4-11-193,-1 0-1,1 0 0,0 0 1,0 0-1,0 0 1,0-1-1,0 1 1,1-1-1,-1 0 0,1 0 1,-1 0-1,1 0 1,0 0-1,0 0 0,0-1 1,0 1-1,0-1 1,0 0-1,0 0 1,1 0-1,-1 0 0,0-1 1,1 1-1,-1-1 1,0 0-1,1 0 1,-1 0-1,0 0 0,1-1 1,-1 1-1,0-1 1,0 0-1,1 0 0,-1 0 1,0-1-1,0 1 1,5-3-1,-3 0-122,0 1-1,0 0 1,-1-1-1,1 0 1,-1 0-1,0 0 1,0-1-1,-1 1 1,1-1-1,-1 0 1,0 0-1,0 0 1,0 0-1,-1-1 1,0 1 0,0-1-1,0 1 1,-1-1-1,0 0 1,1-11-1,-2 16 342,0-1-1,0 0 1,0 0-1,0 0 1,-1 0-1,1 0 1,0 0-1,-1 1 1,0-1-1,1 0 1,-1 0-1,0 1 1,0-1-1,0 0 1,0 1 0,0-1-1,-1 1 1,1 0-1,-3-3 1,3 4-89,0-1 0,0 1 1,0 0-1,0-1 1,0 1-1,0 0 1,0 0-1,0 0 1,0 0-1,0 0 0,0 0 1,-1 0-1,1 0 1,0 0-1,0 0 1,0 1-1,0-1 1,0 0-1,0 1 0,0-1 1,0 1-1,0-1 1,0 1-1,0-1 1,0 1-1,0 0 1,1-1-1,-1 1 0,0 0 1,0 0-1,1 0 1,-1 0-1,0 0 1,1 0-1,-1 1 1,-4 4-50,0 1 0,1 0 0,0-1 0,0 1 1,1 1-1,0-1 0,0 0 0,1 1 0,0 0 1,0-1-1,1 1 0,0 0 0,0 13 0,2-20-107,0-1-1,1 1 0,-1-1 0,0 1 1,1-1-1,-1 0 0,0 0 0,1 0 1,-1 0-1,0 0 0,1 0 0,-1 0 1,0 0-1,1 0 0,-1-1 0,0 1 1,3-1-1,2-2-32,0 0 0,0-1-1,0 1 1,-1-1 0,1 0 0,-1 0 0,0-1 0,8-8-1,29-23-379,-41 35 2047,7 1-2474,-1-1 167,1 0 1,-1 0 0,1-1-1,-1 0 1,0 0 0,9-4 0,26-7-4223,-52 29 12007,-7 52-5107,16-62-1804,-1 48 413,2-53-509,0 0 0,0 1 0,0-1 0,0 0 0,1 1 0,-1-1 0,0 0-1,1 0 1,-1 0 0,0 1 0,1-1 0,-1 0 0,1 0 0,0 0 0,-1 0-1,1 0 1,0 0 0,0 0 0,0 0 0,0 0 0,0 0 0,-1 0 0,2-1-1,-1 1 1,0 0 0,0-1 0,0 1 0,0 0 0,0-1 0,0 0 0,1 1 0,-1-1-1,0 0 1,2 1 0,2-2-56,0 1-1,1-1 1,-1 0-1,0 0 0,0 0 1,0-1-1,0 0 1,0 0-1,0 0 1,0 0-1,-1-1 1,1 0-1,-1 0 1,5-4-1,6-7-1370,0-1 1,18-25-1,-24 29 686,0-1-1,1 1 1,0 1-1,1 0 1,0 0-1,14-8 1,-35 56 7648,3 30-4246,7-67-2657,0-1 0,0 1 1,0 0-1,0-1 0,1 1 0,-1 0 1,0-1-1,0 1 0,0-1 0,1 1 1,-1 0-1,0-1 0,1 1 0,-1-1 1,0 1-1,1-1 0,-1 1 0,1-1 0,-1 1 1,1-1-1,-1 1 0,1-1 0,-1 1 1,1-1-1,-1 0 0,1 1 0,0-1 1,-1 0-1,1 0 0,0 0 0,-1 1 1,1-1-1,0 0 0,32-2 168,-22-1-230,-1 0-1,1-1 1,17-9-1,-19 8-238,-1-1 0,0 0 0,0-1 0,8-7 0,-14 11 98,1 1 1,-1-1-1,0 0 1,0 0-1,0 0 1,0 0 0,0 0-1,-1 0 1,0-1-1,1 1 1,-1 0 0,0-1-1,-1 1 1,1-1-1,0-4 1,-25 12 1247,19 1-990,1 0 0,0 0-1,0 0 1,0 1 0,1-1-1,-1 1 1,1 0 0,1 0-1,-1 0 1,1 0 0,0 0-1,1 1 1,-1-1 0,1 1-1,0-1 1,1 1 0,0-1-1,0 11 1,1-15-89,0-1 0,0 0 1,0 0-1,0 0 0,0 0 0,0 0 0,0 0 1,1 0-1,-1 0 0,0 0 0,0-1 0,1 1 1,-1 0-1,0-1 0,1 1 0,-1-1 1,1 0-1,-1 1 0,1-1 0,-1 0 0,1 0 1,2 0-1,35-1-2485,-37 1 2143,23-4-4074</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9:30.064"/>
    </inkml:context>
    <inkml:brush xml:id="br0">
      <inkml:brushProperty name="width" value="0.035" units="cm"/>
      <inkml:brushProperty name="height" value="0.035" units="cm"/>
      <inkml:brushProperty name="color" value="#E71224"/>
    </inkml:brush>
  </inkml:definitions>
  <inkml:trace contextRef="#ctx0" brushRef="#br0">34 51 10373,'0'0'8766,"-6"-3"-7866,-16-10-220,17 10 635,18 18-1467,-4-7 86,0-1 0,1-1 0,0 1-1,1-2 1,-1 1 0,1-1 0,0-1 0,1 0 0,15 3-1,24 10-997,-47-16 1051,-4-1 58,-29 29 1249,-9-1-1092,25-20-210,1 0 1,1 1-1,-1 0 1,1 1-1,1 0 0,0 0 1,-15 21-1,24-19-1510</inkml:trace>
  <inkml:trace contextRef="#ctx0" brushRef="#br0" timeOffset="512.24">391 19 7203,'0'0'11133,"-8"-3"-10220,0-1-597,6 3-180,-1-1 0,1 1 0,-1 0 0,0-1 0,1 1-1,-1 1 1,0-1 0,0 0 0,1 1 0,-1-1 0,-4 1 0,6 0 177,12 0-378,33 4 129,-20-1-569,0-1 0,1-1 0,-1-1 0,1-1 0,47-8 0,-71 9 1489,-6 40-245,-20 43-14,-3 14-881,21-32-7765</inkml:trace>
  <inkml:trace contextRef="#ctx0" brushRef="#br0" timeOffset="728.51">452 167 13830,'0'0'7012,"-8"-2"-7109,24 2 97,9 0 0,8-7 0,8-5-368,0-2-448,0-2-1185,0-1-880,-12 3-4499</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9:28.357"/>
    </inkml:context>
    <inkml:brush xml:id="br0">
      <inkml:brushProperty name="width" value="0.035" units="cm"/>
      <inkml:brushProperty name="height" value="0.035" units="cm"/>
      <inkml:brushProperty name="color" value="#E71224"/>
    </inkml:brush>
  </inkml:definitions>
  <inkml:trace contextRef="#ctx0" brushRef="#br0">21 83 5122,'0'0'13447,"-1"-2"-13085,-3 102 1071,-3 7-275,2-40 302,3-25-3239,1-10-2659,0-5-3614,1-46 3149</inkml:trace>
  <inkml:trace contextRef="#ctx0" brushRef="#br0" timeOffset="253.06">17 97 7331,'0'0'6067,"2"-14"-4922,11-45-556,-12 58-580,0-1-1,0 0 0,0 1 1,0 0-1,0-1 1,0 1-1,0 0 0,1-1 1,-1 1-1,0 0 1,1 0-1,-1 0 0,1 0 1,-1 0-1,1 0 1,0 1-1,-1-1 0,1 0 1,0 1-1,-1 0 1,1-1-1,0 1 0,0 0 1,-1 0-1,1 0 0,3 0 1,-3 0-9,0-1 0,0 1-1,0 0 1,0 1 0,0-1 0,0 0 0,0 0 0,0 1 0,0 0-1,0-1 1,0 1 0,0 0 0,0 0 0,0 0 0,0 0 0,-1 0 0,3 2-1,-3 0 103,0 1 0,0-1 0,0 1-1,0-1 1,-1 1 0,0 0-1,0-1 1,0 1 0,0 0 0,0 0-1,-1-1 1,1 1 0,-1-1-1,0 1 1,0-1 0,0 1 0,-1-1-1,1 1 1,-4 3 0,-3 5 223,-1 1 0,0-1 0,-18 16 0,-18 27-5148</inkml:trace>
  <inkml:trace contextRef="#ctx0" brushRef="#br0" timeOffset="497.6">214 177 2961,'0'0'16952,"0"-21"-17480</inkml:trace>
  <inkml:trace contextRef="#ctx0" brushRef="#br0" timeOffset="1112.62">214 177 12134,'85'-84'2675,"-68"67"-1968,-5 52-80,-6 8 308,-2 0-1,-1 1 0,-2-1 1,-7 56-1,6-98-894,0 0 0,0 0-1,0 0 1,0 1 0,0-1 0,-1 0 0,1 0 0,0 0 0,-1 0-1,1 1 1,-1-1 0,1 0 0,-1 0 0,1 0 0,-1 0 0,0 0 0,1 0-1,-1 0 1,0 0 0,0-1 0,0 1 0,0 0 0,0 0 0,0-1-1,0 1 1,0 0 0,0-1 0,-2 1 0,2-1-1,0 0 0,-1 0 0,1 0 1,0-1-1,0 1 0,0-1 0,0 1 0,0-1 0,0 1 1,0-1-1,0 1 0,0-1 0,0 0 0,0 0 0,0 1 0,0-1 1,0 0-1,1 0 0,-1 0 0,0 0 0,1 0 0,-1 0 1,1 0-1,-1 0 0,1 0 0,-1 0 0,1-1 0,-1-1 1,-3-13-87,1-1-1,0 1 1,1-1 0,1 0 0,1 0 0,0 0 0,1 0 0,1 0 0,1 0 0,0 1 0,1-1 0,1 1 0,7-16 0,-6 18-25,1 0 0,1 0 0,17-22 1,-23 32 67,1 1 0,0 0 1,0 0-1,0 0 1,1 0-1,-1 0 1,1 1-1,-1 0 0,1-1 1,0 1-1,0 0 1,0 1-1,0-1 1,0 1-1,0 0 0,0 0 1,1 0-1,6 0 1,-10 1-4,0 0 0,-1 0 1,1 0-1,0 0 0,-1 0 1,1 0-1,0 1 0,-1-1 1,1 0-1,0 0 0,-1 1 1,1-1-1,0 0 0,-1 1 1,1-1-1,0 1 0,-1-1 1,1 0-1,-1 1 0,1 0 1,-1-1-1,1 1 0,-1-1 1,0 1-1,1 0 0,-1-1 0,0 1 1,1-1-1,-1 1 0,0 1 1,0 27-145,-1-24 119,0 1 0,-1-1 1,0 0-1,0 0 0,0 1 1,0-1-1,-1 0 0,-5 7 1,-33 19-488,33-26 258,1 0-1,0 0 1,0 1 0,0 0 0,0 0-1,1 0 1,-7 11 0,12-13 258,0-1 1,0 1-1,0 0 1,1 0-1,0 0 0,0 0 1,0 0-1,0 0 1,1 0-1,-1 0 1,1 0-1,0 0 1,0-1-1,0 1 1,1 0-1,-1-1 1,1 1-1,3 4 1,5 3-28,1-1 0,0 0 0,0-1 0,1 0 0,0-1 0,1 0 1,17 8-1,23 1-3544,-28-14-1001</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09:35.178"/>
    </inkml:context>
    <inkml:brush xml:id="br0">
      <inkml:brushProperty name="width" value="0.035" units="cm"/>
      <inkml:brushProperty name="height" value="0.035" units="cm"/>
      <inkml:brushProperty name="color" value="#E71224"/>
    </inkml:brush>
  </inkml:definitions>
  <inkml:trace contextRef="#ctx0" brushRef="#br0">7 0 12934,'0'0'4333,"0"1"-4324,-1-1 0,1 0 0,-1 0 0,1 0 0,0 1 0,-1-1 0,1 0 0,0 1 0,-1-1 0,1 0 0,0 1 0,-1-1 0,1 1 0,0-1 0,0 0 0,-1 1 0,1-1 0,0 1 0,0-1 0,0 1 0,0-1 0,0 0 0,0 1 0,-1-1 0,1 1 1,0-1-1,0 1 0,1-1 0,-1 1 0,0 0 0,37 4 261,1-1 0,0-2 0,68-5 0,-21 1-4352,-77 2 854</inkml:trace>
  <inkml:trace contextRef="#ctx0" brushRef="#br0" timeOffset="324.89">212 48 11445,'0'0'5565,"-12"52"-4409,7-26-1096,2-1 0,0 1 0,2 27 0,2-52-576,1 0 1,0 0 0,0 0 0,0-1-1,0 1 1,0 0 0,0-1 0,0 0-1,0 1 1,0-1 0,0 0 0,0 0-1,1 0 1,3-1 0,-4 1-675,15 0-4039</inkml:trace>
  <inkml:trace contextRef="#ctx0" brushRef="#br0" timeOffset="618.79">447 101 11045,'0'0'7902,"0"-4"-7271,0 7-693,0 169-501</inkml:trace>
  <inkml:trace contextRef="#ctx0" brushRef="#br0" timeOffset="893.99">398 76 11557,'0'0'4322,"0"-4"-4322,16 4 0,4 0 64,9-5-32,4 0-32,0 1-16,0 1-256,0-1-736,-9 4-961,-7-3-1905,-9 3-1713</inkml:trace>
  <inkml:trace contextRef="#ctx0" brushRef="#br0" timeOffset="1195.23">696 149 4898,'0'0'13302,"-8"0"-13302,16 0-336,5 0 336,3 0-16,5 0-224,-9 0-304,4 0-112,1 0-273,-5 0-1568,0 0-1937</inkml:trace>
  <inkml:trace contextRef="#ctx0" brushRef="#br0" timeOffset="1380.88">696 149 7796,'37'89'7283,"-24"-89"-7347,11 0 32,5 0-1265,4-7-1648,4-7-561,0 2-2785</inkml:trace>
  <inkml:trace contextRef="#ctx0" brushRef="#br0" timeOffset="1867.79">1210 99 7828,'0'0'8222,"0"0"-8158,-1 0 0,1 0 0,0 0 0,-1 0 0,1 0 0,0 0 0,-1 0 0,1 0 0,0 0 0,-1 1 0,1-1 0,0 0 0,-1 0 0,1 0-1,0 1 1,0-1 0,-1 0 0,1 0 0,0 1 0,0-1 0,-1 0 0,1 0 0,0 1 0,0-1 0,0 0 0,-1 1 0,1-1 0,0 0 0,0 1 0,0-1 0,0 0 0,0 1 0,0-1 0,0 0 0,0 1 0,0-1 0,0 1 0,0-1 0,0 0 0,0 1 0,-1 24 185,-2-1 0,-7 36 0,-1 8 167,9-58-598,-1 14 455,2-17-5951,11-17 9</inkml:trace>
  <inkml:trace contextRef="#ctx0" brushRef="#br0" timeOffset="2180.5">1103 99 9588,'0'0'7815,"-6"-1"-7263,-25-3 865,42 4-1257,22-1-371,-1-2 0,0-2-1,36-8 1,40-16-7132,-105 29 6945,47-15-10324</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34.171"/>
    </inkml:context>
    <inkml:brush xml:id="br0">
      <inkml:brushProperty name="width" value="0.035" units="cm"/>
      <inkml:brushProperty name="height" value="0.035" units="cm"/>
      <inkml:brushProperty name="color" value="#E71224"/>
    </inkml:brush>
  </inkml:definitions>
  <inkml:trace contextRef="#ctx0" brushRef="#br0">202 394 12934,'0'0'4199,"5"-12"-4116,-1 2 286,0 0 0,-1-1 0,0 0 1,-1 1-1,0-1 0,0-20 0,-1 28-310,-1 1 0,0-1 0,-1 0 1,1 0-1,0 1 0,-1-1 0,0 0 0,1 1 0,-1-1 0,0 0 0,0 1 1,0-1-1,-1 1 0,1 0 0,-1-1 0,1 1 0,-1 0 0,0 0 0,0 0 0,0 0 1,0 0-1,0 1 0,0-1 0,0 0 0,-1 1 0,1 0 0,-1-1 0,1 1 1,-1 0-1,1 0 0,-1 1 0,0-1 0,1 0 0,-1 1 0,0 0 0,0-1 0,1 1 1,-1 0-1,-3 1 0,1-1-60,0-1 1,0 1 0,0 0-1,0 1 1,0-1 0,0 1-1,1 0 1,-1 0 0,0 1-1,0 0 1,1-1 0,-1 2-1,1-1 1,-1 0-1,1 1 1,0 0 0,0 0-1,0 0 1,1 0 0,-1 1-1,1-1 1,-1 1 0,1 0-1,0 0 1,1 0 0,-1 1-1,1-1 1,0 0 0,-3 10-1,-2 2-2,1 0 0,1 0-1,1 0 1,0 1 0,1 0 0,1 0-1,0 0 1,2 27 0,0-43 2,0 0 0,1 1 1,-1-1-1,1 0 1,-1 1-1,1-1 0,0 0 1,0 0-1,-1 0 0,1 1 1,0-1-1,0 0 0,0 0 1,0 0-1,0 0 0,0 0 1,0-1-1,1 1 0,-1 0 1,0 0-1,0-1 0,1 1 1,-1-1-1,0 1 1,1-1-1,-1 0 0,0 1 1,1-1-1,-1 0 0,1 0 1,1 0-1,54 2-15,-45-2 29,-5 0-21,-1-1 0,1 0 0,-1 0 0,1 0 0,-1 0 0,0-1-1,1 0 1,-1-1 0,0 0 0,0 1 0,-1-2 0,1 1 0,0-1 0,5-5 0,1-2 29,0-1 0,0-1 0,-1 0 0,12-18 0,-20 27-19,-2 3-18,-1 20-109,0 95 685,0-113-557,0 0 0,0 0-1,1 0 1,-1 0 0,0 0-1,1 0 1,-1 0 0,0 0-1,1 0 1,0 0 0,-1 0-1,1 0 1,-1-1 0,1 1-1,0 0 1,0 0 0,-1-1-1,1 1 1,0 0 0,0-1-1,0 1 1,0-1 0,0 1 0,0-1-1,0 1 1,0-1 0,0 0-1,0 1 1,0-1 0,0 0-1,0 0 1,0 0 0,0 0-1,0 0 1,0 0 0,0 0-1,0 0 1,1 0 0,-1 0-1,1-1 1,2 0 24,0 1-1,0-1 1,1 0 0,-2 0-1,1-1 1,0 1 0,0-1-1,0 0 1,5-3-1,-6 1 2,0 0 0,0 0 0,0 0-1,0 0 1,-1-1 0,1 1 0,-1-1-1,0 0 1,-1 1 0,1-1 0,-1 0-1,0 0 1,0 0 0,0 0 0,-1 0-1,0-7 1,0 8-4,1 0 0,-2 0 1,1 0-1,0 0 0,-1 0 0,0 0 0,1 0 0,-2 1 0,1-1 1,0 0-1,-1 1 0,1-1 0,-1 1 0,0-1 0,0 1 1,-1 0-1,1 0 0,-1 0 0,0 0 0,1 0 0,-5-3 1,6 6-32,0-1 1,0 1-1,0-1 0,-1 1 1,1-1-1,0 1 1,0 0-1,0 0 1,0-1-1,0 1 1,0 0-1,-1 0 1,1 0-1,0 0 1,0 0-1,0 1 1,0-1-1,-1 0 1,1 0-1,0 1 1,0-1-1,0 1 0,0-1 1,0 1-1,0-1 1,0 1-1,0 0 1,0-1-1,0 1 1,1 0-1,-1 0 1,0 0-1,0 0 1,1 0-1,-1-1 1,0 1-1,1 0 1,-1 1-1,1-1 1,-1 0-1,1 0 0,0 0 1,-1 0-1,1 0 1,0 0-1,0 3 1,0-4-45,3 0-62,1 0 118,-1 0-1,0 0 1,1 0-1,-1 1 1,1-1-1,-1 1 1,0 0-1,1 0 1,-1 0-1,0 1 1,0-1-1,0 1 1,0 0-1,0-1 1,0 1-1,0 1 1,-1-1-1,1 0 1,-1 1-1,0-1 1,1 1-1,-1 0 1,0 0-1,-1-1 1,3 6-1,0 2 15,-1 1 0,0-1 0,-1 1 0,-1-1-1,0 1 1,0 0 0,-1 14 0,3-26-26,1-1 1,-1 0-1,0 0 1,0 0-1,0-1 1,-1 1-1,1-1 1,2-3-1,-3 4 15,8-12-103,2 0 1,-1 1-1,2 1 1,-1 0-1,2 0 1,22-14 0,-35 27 93,0-1 0,0 1 0,0 0 1,-1 0-1,1 0 0,0 0 1,0 0-1,-1 0 0,1 0 0,-1 0 1,1 0-1,-1 0 0,1 0 0,-1 1 1,0-1-1,1 0 0,-1 0 1,0 0-1,0 1 0,0 0 0,6 33 329,-5-30-297,0-1 1,0 1 0,1-1 0,0 1-1,0-1 1,0 0 0,0 0 0,0 0-1,1 0 1,0 0 0,0 0 0,0-1-1,0 0 1,1 1 0,5 3-1,9 11 137,-18-17-196,1-1 1,0 1 0,-1-1 0,1 1 0,0-1-1,0 1 1,-1-1 0,1 1 0,0-1 0,0 0 0,0 1-1,0-1 1,-1 0 0,1 0 0,0 0 0,0 0-1,0 1 1,0-1 0,0 0 0,-1-1 0,1 1-1,0 0 1,0 0 0,0 0 0,0 0 0,0-1 0,-1 1-1,1 0 1,0-1 0,0 1 0,1-1 0,25-21-320,-14 12 294,-5 5 16,1 1 88,-1 0 0,0-1 0,0 0 0,-1 0 0,0 0 1,1-1-1,-2-1 0,1 1 0,-1-1 0,9-12 0,-14 17-18,-1 0 0,1 1 0,-1-1 0,0 0 0,1 0 0,-1 0 0,0 0 0,0 0 0,0 1 0,0-1-1,-1 0 1,1-2 0,-1-2-10,1 5 63,-37 1 28,34 1-118,1-1-1,-1 1 1,1 0-1,0 0 1,-1 0-1,1 0 1,0 0-1,-1 0 1,1 1-1,0-1 1,0 1-1,0-1 1,1 1-1,-1 0 0,0 0 1,0 0-1,1 0 1,0 0-1,-1 0 1,1 0-1,0 1 1,0-1-1,0 0 1,-1 5-1,-1 1 2,0 0 0,1 1 1,0-1-1,0 1 0,1-1 0,-1 11 0,2-19 2,0 1 0,0-1 0,0 0 0,0 1 0,0-1-1,0 0 1,0 1 0,0-1 0,0 1 0,0-1 0,0 0 0,1 1 0,-1-1 0,0 0 0,0 1 0,0-1 0,0 0 0,1 1 0,-1-1 0,0 0 0,0 1-1,1-1 1,-1 0 0,0 0 0,0 1 0,1-1 0,-1 0 0,0 0 0,1 0 0,-1 1 0,0-1 0,1 0 0,-1 0 0,1 0 0,-1 0 0,1 0 0,16-5 46,16-17 45,-25 13-65,-1 0 0,0-1-1,0 0 1,-1 0 0,0 0 0,-1 0 0,0-1 0,-1 0 0,5-19-1,-3 8 86,-2-1-1,-1 1 0,0 0 1,-1-25-1,-3 52-117,0 0 1,0 1-1,0-1 1,-1 0-1,1 0 0,-4 7 1,-8 28 23,8 19-15,2 60 0,3-117-49,0 0 1,0 0-1,0 0 0,1 0 0,-1 0 0,0 0 1,1 0-1,0 0 0,-1 0 0,1 0 1,0 0-1,0 0 0,0-1 0,0 1 0,0 0 1,1-1-1,-1 1 0,0-1 0,1 1 0,-1-1 1,1 0-1,0 0 0,-1 1 0,1-1 0,0 0 1,0-1-1,-1 1 0,1 0 0,0 0 0,0-1 1,4 1-1,-1 0-209,0 0 1,0-1-1,0 0 1,0 0 0,0 0-1,0 0 1,0-1-1,1 0 1,-1 0-1,-1-1 1,1 1-1,5-3 1,19-15-4053</inkml:trace>
  <inkml:trace contextRef="#ctx0" brushRef="#br0" timeOffset="1014.28">1290 355 14439,'2'-1'10090,"18"-6"-9920,510-150 455,-503 142-526,-27 14-87,1 1 0,-1-1 0,1 1 0,-1-1 0,0 0 0,1 1 0,-1-1 0,0 0 0,1 1 0,-1-1 0,0 0 0,0 0-1,0 1 1,1-1 0,-1 0 0,0 0 0,0 0 0,0 1 0,0-1 0,0 0 0,-1-1 0,0-1 5,-1 0-1,0 0 1,0 0-1,0 1 0,0-1 1,0 1-1,0-1 1,-1 1-1,1 0 1,-1 0-1,0 0 0,-5-3 1,-69-37 138,76 41-131,30 17-401,-13-9 401,0-1-1,0 0 0,1-2 0,0 0 0,29 4 0,36 7-34,-82-14 9,0-1-1,1 0 0,-1 1 0,1-1 0,-1 1 0,1-1 0,-1 0 0,0 1 0,1-1 0,-1 1 0,0-1 0,0 1 0,1-1 0,-1 1 0,0-1 0,0 1 1,0-1-1,1 1 0,-1 0 0,0-1 0,0 1 0,0-1 0,0 1 0,0-1 0,0 1 0,0 0 0,0-1 0,-1 1 0,1-1 0,0 1 0,0-1 0,0 1 0,0-1 1,-1 1-1,1-1 0,0 1 0,-1-1 0,1 1 0,0-1 0,-1 1 0,1-1 0,-1 0 0,0 1 0,-17 22-12,-44 17-1323,18-17-4959,12-7-3366</inkml:trace>
  <inkml:trace contextRef="#ctx0" brushRef="#br0" timeOffset="2140.21">1294 348 7587,'0'0'11206,"3"0"-11014,-1-1 1,0 2 0,0-1 0,0 0-1,0 0 1,1 1 0,-1-1 0,0 1-1,0-1 1,0 1 0,4 2 0,41 40 868,70 80 0,-71-71-880,59 51-1,-81-82-125,86 68 137,-95-79-157,1 0-1,0-1 1,0-1-1,1 0 1,28 9-1,-45-17-13,0 0 0,0 0 1,0 0-1,1 0 0,-1 0 0,0 0 0,0 0 1,1 0-1,-1 0 0,0 0 0,0 0 1,1 0-1,-1 0 0,0 0 0,0 0 0,0 0 1,1 0-1,-1 0 0,0 0 0,0 0 0,0 0 1,1 0-1,-1-1 0,0 1 0,0 0 1,0 0-1,1 0 0,-1 0 0,0 0 0,0-1 1,0 1-1,0 0 0,0 0 0,1 0 0,-1-1 1,0 1-1,0 0 0,0 0 0,0 0 0,0-1 1,0 1-1,0 0 0,0 0 0,0-1 1,-2-15 144,-7-12-212,6 22 59,1-1 0,0 1 0,0 0 0,1-1 0,0 0 0,-1-8 0,2 15-27,0 9-47,1 0 1,0-1-1,0 1 0,4 15 0,-1-13 15,-2-8 29,-1 0 1,0 0-1,1 1 0,-2-1 0,1 0 1,0 1-1,-1-1 0,1 1 0,-1 6 1,-1-9 13,0 1 1,0 0 0,0-1 0,0 1 0,0-1 0,0 0 0,0 1 0,0-1 0,-1 0 0,1 0 0,-1 0 0,1 0 0,-1 0 0,1 0 0,-1 0-1,1 0 1,-1 0 0,0-1 0,1 1 0,-1-1 0,0 1 0,-2-1 0,-83 21-654,57-18-1887,1-2-3292,12-1-5951</inkml:trace>
  <inkml:trace contextRef="#ctx0" brushRef="#br0" timeOffset="2757.28">2270 29 10549,'0'0'7379,"78"-7"-5370,-4-3-1547,-12 1-1183,-22 7-3518</inkml:trace>
  <inkml:trace contextRef="#ctx0" brushRef="#br0" timeOffset="3039.51">2394 32 10869,'0'0'10074,"-1"30"-7726,-7 25-1642,3-25-468,-2 50 0,5-60-251,1-10-1807,0-1-4066</inkml:trace>
  <inkml:trace contextRef="#ctx0" brushRef="#br0" timeOffset="3455.53">2509 155 12998,'0'0'6275,"6"-3"-6238,-3 1 0,1-1 0,0 1-1,0 1 1,0-1 0,0 0-1,0 1 1,0 0 0,0 0-1,9-1 1,-12 2-2,1 0 0,0 1 0,-1-1 0,1 0 0,0 0 0,0 1 0,-1-1 1,1 1-1,0 0 0,-1-1 0,1 1 0,-1 0 0,1 0 0,-1 0 0,1 0 0,-1 0 0,0 0 0,0 0 0,1 1 0,-1-1 0,0 0 0,0 1 0,0-1 0,0 1 0,0-1 1,-1 1-1,1-1 0,0 1 0,-1 0 0,1-1 0,0 4 0,0-2 20,0 0 0,0 0-1,-1 0 1,1 0 0,0 1 0,-1-1 0,0 0 0,0 0-1,0 1 1,0-1 0,0 0 0,-1 0 0,0 1 0,1-1 0,-1 0-1,0 0 1,-1 0 0,1 0 0,0 0 0,-1 0 0,0 0 0,1-1-1,-1 1 1,0 0 0,-1-1 0,1 0 0,0 1 0,-1-1-1,1 0 1,-1 0 0,1 0 0,-1-1 0,-5 3 0,6-3 1071,2-5-1070,0 0 1,0 0 0,1 0 0,-1 0 0,1 0 0,0 0 0,0 0 0,2-4 0,2 1-204,2 0 1,-1 0-1,1 1 1,0 0-1,0 0 1,0 1-1,1 0 1,0 0-1,11-5 1,14-4-3628,-2 3-4057,-18 9 2138</inkml:trace>
  <inkml:trace contextRef="#ctx0" brushRef="#br0" timeOffset="4153.95">2726 132 5346,'0'0'11200,"-20"19"-10274,17-12-820,1 1 1,0-1-1,0 0 0,0 0 0,1 1 1,0-1-1,1 1 0,0-1 0,0 9 1,0-14-111,1-2 13,0 1 1,-1-1-1,1 1 0,0-1 1,0 1-1,0-1 0,0 1 1,-1-1-1,1 0 0,0 0 0,0 1 1,0-1-1,0 0 0,0 0 1,0 0-1,0 0 0,0 0 0,0 0 1,0 0-1,0 0 0,-1-1 1,1 1-1,0 0 0,0-1 1,0 1-1,1-1 0,26-8 279,-23 4-238,0 0-1,-1-1 0,0 0 1,-1 1-1,1-1 1,4-11-1,1 0 287,-6 15 108,-2 8 271,-3 18-511,1-16-162,1-1 0,0 0 0,0 0 1,0 1-1,1-1 0,1 9 0,0-15-33,-1 0 0,0 0 1,0 0-1,1 0 0,-1 0 1,1 0-1,-1 0 0,1 0 1,-1-1-1,1 1 0,0 0 1,-1-1-1,1 0 0,0 1 1,-1-1-1,1 0 0,0 0 1,0 0-1,-1 0 0,4 0 1,37-4 143,-35 2-105,1 0 1,-1-1-1,1 0 0,-1-1 0,0 1 0,0-1 0,0-1 0,-1 1 0,1-1 0,-1 0 1,0-1-1,-1 1 0,1-1 0,-1 0 0,0-1 0,-1 1 0,1-1 0,-1 0 1,-1 0-1,1 0 0,-1-1 0,0 1 0,-1-1 0,0 0 0,0 1 0,-1-1 0,1-12 1,-2 20-53,-1-1 1,1 1-1,0-1 1,-1 1 0,1-1-1,-1 1 1,1-1-1,-1 1 1,1 0 0,-1-1-1,1 1 1,-1 0-1,1-1 1,-1 1-1,0 0 1,1 0 0,-1 0-1,1-1 1,-1 1-1,0 0 1,1 0 0,-1 0-1,0 0 1,1 0-1,-1 0 1,0 0 0,1 0-1,-1 0 1,1 1-1,-1-1 1,0 0 0,1 0-1,-1 1 1,1-1-1,-1 0 1,0 0 0,0 1-1,-25 11-91,21-5 84,1-1-1,0 1 0,0 0 1,0 1-1,1-1 0,0 1 1,0-1-1,1 1 0,0 0 1,1 0-1,-1 0 0,1 10 0,1-17-55,0 0-1,1 0 1,-1 0-1,0 0 1,1 0-1,-1 0 0,1 0 1,0 0-1,-1 0 1,1 0-1,0 0 0,-1 0 1,1 0-1,0 0 1,0-1-1,0 1 1,0 0-1,0 0 0,0-1 1,0 1-1,0-1 1,0 1-1,0-1 0,0 1 1,0-1-1,0 0 1,0 0-1,0 1 1,0-1-1,1 0 0,0 0 1,44 2-3440,-37-2 2123,20 0-4368</inkml:trace>
  <inkml:trace contextRef="#ctx0" brushRef="#br0" timeOffset="4774.85">2225 769 15703,'0'0'7868,"0"3"-7591,1 11-218,-1 0 1,-1 0-1,0-1 0,0 1 0,-2-1 0,0 1 0,0-1 1,-1 0-1,-1 0 0,-7 14 0,8-15-338,0-3-2095</inkml:trace>
  <inkml:trace contextRef="#ctx0" brushRef="#br0" timeOffset="5020.62">2188 773 14583,'0'0'9012,"25"-86"-8660,-9 79-224,5-3-128,-1 6 16,9-1-16,4 3-32,-8-1-48,-1 3-640,-11 0-1025,-5 7-1072,-8 7-81,0 3-3681</inkml:trace>
  <inkml:trace contextRef="#ctx0" brushRef="#br0" timeOffset="5223.26">2242 824 14823,'0'0'6275,"74"2"-6275,-41-2-304,0 0-1217,-8 0-560,-1 0-1105,-12 0-3793</inkml:trace>
  <inkml:trace contextRef="#ctx0" brushRef="#br0" timeOffset="6483.25">2508 832 1265,'0'0'17055,"-3"-1"-16660,-1 0-273,0 0-1,0 0 1,0 1 0,0 0-1,0 0 1,0 0-1,0 0 1,0 0 0,0 1-1,0 0 1,0 0-1,0 0 1,0 0 0,0 1-1,1-1 1,-1 1-1,0 0 1,1 0 0,0 0-1,-1 1 1,1-1-1,-5 6 1,4-4-93,0 0 0,0 0 0,0 1 1,1-1-1,-1 1 0,1 0 0,1 0 0,-1 0 0,1 0 0,-1 1 1,1-1-1,1 0 0,-1 1 0,1 0 0,0-1 0,0 8 0,42-17-1162,-2-26 114,-23 17 747,-10 11 762,-10 84-300,5-81-184,-1-1 0,0 1-1,0-1 1,1 0 0,-1 1 0,0-1 0,1 1 0,-1-1 0,1 0 0,-1 1 0,0-1 0,1 0 0,-1 0 0,1 1 0,-1-1 0,1 0 0,-1 0 0,1 0 0,-1 1 0,1-1 0,-1 0 0,1 0 0,-1 0 0,1 0-1,-1 0 1,1 0 0,0 0 0,-1 0 0,1 0 0,-1 0 0,1 0 0,-1-1 0,1 1 0,-1 0 0,1 0 0,-1 0 0,0-1 0,1 1 0,23-10 247,-13-2-225,0 0 0,-1-1-1,0 0 1,-1-1 0,-1 0 0,0 0-1,-1-1 1,-1 0 0,10-31-1,-3 11 3,-6 8 197,-6 21 159,-5 18-287,-6 24-167,2-12 136,2 0 0,1 0 0,0 1 0,-1 38 0,10-62-57,0 0-1,-1-1 1,1 1-1,0-1 0,0 0 1,-1 0-1,1 0 1,0-1-1,3 0 0,-1-1 31,-1 1 0,1-2 0,-1 1-1,0-1 1,1 1 0,-1-1-1,-1-1 1,1 1 0,0-1-1,-1 0 1,0 0 0,0 0-1,0 0 1,0-1 0,-1 0-1,0 0 1,0 0 0,0 0-1,0 0 1,-1 0 0,0-1 0,0 1-1,-1-1 1,1 0 0,-1 1-1,0-1 1,0-9 0,-2 15-47,0 0 0,0 0 0,1 0 1,-1 1-1,0-1 0,0 0 0,1 0 1,-1 1-1,0-1 0,0 1 0,1-1 0,-1 0 1,0 1-1,1-1 0,-1 1 0,1 0 1,-1-1-1,0 1 0,1-1 0,-1 1 1,1 0-1,0-1 0,-1 1 0,0 1 1,0 4-51,-1 0 1,1 0-1,0 0 1,1 0 0,-1 0-1,1 0 1,0 0 0,1 1-1,0-1 1,-1 0-1,2 0 1,-1 0 0,1 0-1,0 0 1,0-1-1,1 1 1,0-1 0,0 1-1,0-1 1,0 0 0,1 0-1,0 0 1,0-1-1,5 6 1,-7-9 58,-1 0 0,1 1 0,-1-1 0,0 1 0,0 0 0,0-1 0,0 1 0,0 0 0,0-1 0,-1 1 0,1 0 0,0 0 0,-1 0 0,0 0 0,1-1 0,-1 1 0,0 0 0,0 0 0,0 0 0,0 3 0,-1-4 0,1 0 0,-1 0 1,1 1-1,-1-1 0,0 0 1,0 0-1,1 0 0,-1 0 0,0 0 1,0 0-1,0 0 0,0 0 1,0-1-1,0 1 0,0 0 1,-1 0-1,1-1 0,0 1 1,0-1-1,-1 1 0,1-1 1,0 0-1,0 1 0,-1-1 1,1 0-1,0 0 0,-1 0 0,1 0 1,0 0-1,-2 0 0,2-5-169,1 1 0,0-1 0,0 1 0,1 0 0,-1-1 0,1 1 0,0-1 0,2-4 0,4-2-466,1 0 0,0 0-1,1 1 1,0 0 0,1 1 0,0 0-1,0 0 1,13-8 0,-9 8 268,-2-1 1,1-1 0,-1 0-1,20-26 1,-25 29 1268,-6 6-481,1 0 1,0 0-1,-1 0 1,0 0 0,0 0-1,1 0 1,-1 0-1,0-1 1,-1 1-1,1 0 1,0 0 0,0-6 1045,-5 9-1397,0 0 0,0-1 0,0 1-1,0 0 1,0 1 0,1-1 0,-1 1 0,0 0 0,1 0-1,-1 0 1,1 0 0,0 1 0,-1-1 0,1 1 0,0 0 0,1 0-1,-1 0 1,0 0 0,1 0 0,0 0 0,0 1 0,-3 6-1,1-5-75,1 1-1,0 0 0,0 0 0,1 0 0,-1 0 1,1 1-1,1-1 0,-1 1 0,1-1 0,0 1 1,1-1-1,-1 1 0,2 12 0,0-18-48,-1 0-1,1 0 1,-1 0-1,1 0 1,-1 0-1,1-1 1,0 1-1,-1 0 1,1 0-1,0 0 1,0-1-1,0 1 1,-1 0 0,1-1-1,0 1 1,0-1-1,0 1 1,0-1-1,0 1 1,0-1-1,0 0 1,0 0-1,0 1 1,0-1-1,2 0 1,30 3-1618,-27-3 1327,75 0-5303,-40-4-1130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41.924"/>
    </inkml:context>
    <inkml:brush xml:id="br0">
      <inkml:brushProperty name="width" value="0.035" units="cm"/>
      <inkml:brushProperty name="height" value="0.035" units="cm"/>
      <inkml:brushProperty name="color" value="#E71224"/>
    </inkml:brush>
  </inkml:definitions>
  <inkml:trace contextRef="#ctx0" brushRef="#br0">35 3 11829,'0'-3'14106,"0"8"-13496,-3 45-500,-1 0-1,-21 87 1,24-134 160,0 9-6896,10-16-243,4-7-3178</inkml:trace>
  <inkml:trace contextRef="#ctx0" brushRef="#br0" timeOffset="307.62">298 106 16888,'0'0'7350,"77"-4"-7422,-42 4-1218,-13 0-2340,-17 0 437</inkml:trace>
  <inkml:trace contextRef="#ctx0" brushRef="#br0" timeOffset="508.92">285 219 13478,'0'0'6307,"-8"0"-5971,12 0-224,5 0 112,3 0-96,4 0-48,9 0-80,0 0-480,-1 0-1521,1 0-880,-1 0-4178</inkml:trace>
  <inkml:trace contextRef="#ctx0" brushRef="#br0" timeOffset="961.88">614 65 12070,'0'0'9543,"0"-5"-7746,0 8-593,-2 42-919,-17 88 1,0-7-179,15-100 364,0-9-1677,3-6-4348</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52.256"/>
    </inkml:context>
    <inkml:brush xml:id="br0">
      <inkml:brushProperty name="width" value="0.035" units="cm"/>
      <inkml:brushProperty name="height" value="0.035" units="cm"/>
      <inkml:brushProperty name="color" value="#E71224"/>
    </inkml:brush>
  </inkml:definitions>
  <inkml:trace contextRef="#ctx0" brushRef="#br0">2 493 14423,'0'0'11496,"0"0"-11462,-1 0 1,1-1 0,0 1 0,0 0 0,0 0 0,0-1 0,0 1 0,0 0 0,0 0 0,0-1 0,0 1 0,0 0-1,0 0 1,0-1 0,0 1 0,0 0 0,0 0 0,0-1 0,0 1 0,0 0 0,0 0 0,0-1 0,0 1-1,0 0 1,0 0 0,0-1 0,1 1 0,-1 0 0,0 0 0,0 0 0,0-1 0,0 1 0,1 0 0,-1 0 0,0 0-1,0 0 1,0-1 0,1 1 0,-1 0 0,0 0 0,0 0 0,1 0 0,-1 0 0,0 0 0,1 0 0,105 6 127,207 39 0,-246-33-137,-66-12-24,4 2 11,0-1-1,0 0 0,0 0 1,0 0-1,1-1 0,-1 0 1,0 0-1,0 0 0,0-1 1,0 1-1,0-1 0,0 0 1,0-1-1,0 1 0,0-1 1,0 0-1,7-5 1,94-51-603,1 5 1,197-68-1,-264 111 528,-28 8 124,1-1-1,-1 0 1,0-1 0,20-10 1042,-47 15-3461,5 3-5515</inkml:trace>
  <inkml:trace contextRef="#ctx0" brushRef="#br0" timeOffset="698.65">1413 90 15847,'0'0'9754,"0"-9"-8936,0 4-788,0 8 261,-4 60-61,-2-1 0,-15 67 0,11-78-239,7-37 1183,2-10-4151</inkml:trace>
  <inkml:trace contextRef="#ctx0" brushRef="#br0" timeOffset="940.77">1393 151 8052,'0'0'8617,"5"-15"-5514,0-5-2064,-4 11-548,2 1 1,-1-1-1,1 1 1,1 0-1,-1-1 1,8-10-1,-8 15-390,-1 1 0,1 0 0,0-1 0,1 1 0,-1 0-1,0 1 1,1-1 0,0 1 0,-1-1 0,1 1 0,0 0 0,0 0 0,0 1 0,1-1 0,-1 1-1,0 0 1,0 0 0,9 0 0,8-1-436,0 1 0,34 3 0,-41-1 39,-13-1 127,1 1 0,-1-1-1,1 0 1,-1 1 0,1-1 0,-1 1-1,1-1 1,-1 1 0,0 0-1,1 0 1,-1-1 0,0 1-1,1 0 1,-1 0 0,0 0 0,0 0-1,0 1 1,0-1 0,0 0-1,0 0 1,0 1 0,-1-1-1,1 0 1,0 1 0,-1-1 0,1 1-1,0 1 1,-1-1-318,1 0 0,-1 1 0,0-1 0,0 0 0,0 1 1,0-1-1,0 0 0,0 0 0,0 1 0,-1-1 0,1 0 0,-1 0 0,0 1 0,1-1 0,-1 0 0,0 0 0,0 0 1,-1 0-1,-1 3 0,-19 16-7213</inkml:trace>
  <inkml:trace contextRef="#ctx0" brushRef="#br0" timeOffset="1085.38">1425 234 10373,'0'0'10773,"17"9"-10773,7-4-288,1 0-2066,4 2-927,-1 0-4162</inkml:trace>
  <inkml:trace contextRef="#ctx0" brushRef="#br0" timeOffset="2182.3">1708 262 8260,'0'0'13798,"-6"-5"-12739,2 2-962,1 1-1,0-1 1,-1 1-1,1 0 1,-1 0 0,0 1-1,1-1 1,-1 1-1,0-1 1,0 1-1,0 1 1,0-1-1,-5 0 1,7 1-77,-1 1 1,0-1-1,1 1 1,-1-1-1,0 1 1,1 0-1,-1 0 1,1 0-1,0 0 0,-1 0 1,1 1-1,0-1 1,0 1-1,-1 0 1,1-1-1,0 1 1,1 0-1,-1 0 1,0 0-1,1 1 0,-1-1 1,1 0-1,0 1 1,-1-1-1,0 4 1,1-5-24,0 0 1,1 0-1,-1 0 0,0 0 1,1 1-1,-1-1 0,1 0 1,-1 0-1,1 1 1,0-1-1,0 0 0,-1 1 1,1-1-1,0 1 0,0-1 1,0 0-1,0 1 0,1-1 1,-1 0-1,0 1 1,0-1-1,1 0 0,-1 0 1,1 1-1,1 1 0,-1-2-23,0 0 0,1-1 0,-1 1-1,0 0 1,1-1 0,-1 1 0,1-1 0,-1 1-1,1-1 1,-1 0 0,1 0 0,-1 0-1,1 0 1,0 0 0,-1 0 0,1 0-1,-1 0 1,3-1 0,3-1-75,1 1 0,-1-1 0,0-1 0,0 0 0,1 0 1,-2 0-1,12-8 0,-7 0 9,0 1 382,-10 10-288,-1 1-1,0-1 1,1 0-1,-1 0 1,0 1-1,1-1 1,-1 0 0,0 0-1,0 1 1,1-1-1,-1 0 1,0 1-1,0-1 1,0 0-1,1 1 1,-1-1-1,0 0 1,0 1-1,0-1 1,0 0-1,0 1 1,0-1-1,0 1 1,0-1-1,0 0 1,0 1 0,0-1-1,0 1 1,0-1-1,0 0 1,0 1-1,0-1 1,0 1-1,0-1 1,-1 1-1,1 11 7,4 33 30,-4-43-35,1-1 0,-1 0 0,1 1-1,-1-1 1,1 0 0,0 0-1,0 0 1,0 1 0,-1-1 0,1 0-1,0 0 1,0 0 0,1 0 0,-1-1-1,0 1 1,0 0 0,0 0 0,0-1-1,1 1 1,-1 0 0,0-1-1,1 0 1,-1 1 0,0-1 0,1 0-1,-1 1 1,1-1 0,-1 0 0,3 0-1,1-1 1,0 1-1,0-1 0,1 0 0,-1 0 0,0 0 1,-1-1-1,1 0 0,0 0 0,0 0 1,-1-1-1,1 1 0,-1-1 0,0 0 1,0 0-1,0-1 0,0 1 0,0-1 0,-1 0 1,0 0-1,0 0 0,0 0 0,0-1 1,2-4-1,7-14 8,-2 0 0,0-1 1,9-39-1,-5 18-6,14-43 44,-28 86 451,1 5-491,-1-1-1,0 0 1,0 1-1,0-1 1,0 1 0,0-1-1,0 0 1,-1 1 0,1-1-1,-1 1 1,0-1-1,1 0 1,-1 0 0,-2 4-1,1-1 10,-4 11 11,1 0-1,1 0 1,0 1 0,2 0 0,-1 0 0,2 0 0,0 0 0,3 28-1,-1-44-24,-1 0 0,1 1-1,-1-1 1,1 0 0,-1 0-1,1 0 1,0 0 0,-1 0-1,1 0 1,0-1-1,0 1 1,0 0 0,0 0-1,0 0 1,0-1 0,0 1-1,0-1 1,0 1 0,0-1-1,0 1 1,0-1-1,1 1 1,-1-1 0,0 0-1,0 0 1,0 0 0,1 0-1,-1 0 1,0 0 0,0 0-1,0 0 1,2 0-1,0-1 5,0 1-1,0 0 0,0-1 0,0 1 1,-1-1-1,1 0 0,0 0 0,0 0 1,-1 0-1,1-1 0,-1 1 0,5-3 1,0-6 0,0 0 0,-1 0 0,0 0 0,-1-1 0,0 1 0,0-1 0,-2 0 0,4-14 1,3-6 13,-5 30-288,1 11 122,1 11 58,-3-5 78,0 1 0,-2 0 1,0-1-1,-1 1 0,0 0 0,-4 31 1,3-47 22,0 0 1,0 0-1,-1 0 1,1 0-1,0 0 1,0 0-1,-1 0 1,1 0-1,-1-1 1,1 1-1,-1 0 1,1 0-1,-1 0 1,1-1-1,-1 1 1,0 0-1,1-1 1,-1 1-1,0-1 1,1 1-1,-1-1 1,0 1-1,0-1 1,0 1-1,0-1 1,0 0-1,1 1 1,-1-1-1,0 0 1,0 0-1,0 1 1,0-1-1,0 0 1,0 0-1,0 0 1,0 0-1,-1-1 1,1 1-7,1 0 0,-1 0 0,0-1 0,1 1 1,-1 0-1,0-1 0,1 1 0,-1-1 0,1 1 0,-1-1 0,1 1 1,-1-1-1,1 1 0,-1-1 0,1 1 0,-1-1 0,1 0 0,0 1 0,-1-1 1,1 0-1,0 1 0,-1-1 0,1 0 0,0 1 0,0-1 0,0 0 1,0 0-1,0 1 0,0-1 0,0 0 0,0 0 0,0 1 0,0-1 1,0 0-1,0 0 0,0 1 0,1-1 0,-1 0 0,0 1 0,1-1 0,-1 0 1,0 1-1,1-1 0,-1 1 0,1-1 0,-1 0 0,1 0 0,6-6-198,-1 1-1,1-1 0,1 1 1,-1 0-1,1 1 0,0-1 1,0 2-1,18-8 0,13-10-1003,-20 10 608,-4 4-466,-1-2 0,24-19 0,-35 27 1190,0-1-1,0 0 1,-1 0-1,1 0 1,-1-1 0,1 1-1,-1 0 1,0-1 0,-1 1-1,1-1 1,-1 0-1,1 0 1,-1 1 0,0-1-1,0 0 1,-1 0 0,1-5-1,-5 8 52,1 0-1,-1 1 1,0-1-1,1 1 0,-1 0 1,0 0-1,1 0 1,-1 0-1,0 0 1,-4 2-1,4 1-162,0-1 0,0 1 0,0 0 0,1 0 0,-1 1 0,1-1 0,0 1 0,0-1 0,0 1 0,0 0 0,1 0 0,-1 0 0,1 1 0,0-1 0,0 1 0,1-1 0,0 1 0,-1-1 1,1 6-1,0-7-23,0 1 0,0-1 1,0 0-1,1 1 0,-1-1 1,1 0-1,0 1 0,0-1 1,0 1-1,1-1 0,-1 0 0,1 1 1,0-1-1,0 0 0,0 1 1,0-1-1,0 0 0,1 0 1,0 0-1,-1 0 0,1 0 1,0-1-1,0 1 0,1 0 1,-1-1-1,0 0 0,5 4 1,-1-4-208,-1 0 1,1 0 0,-1 0 0,1-1-1,0 0 1,0 0 0,6 0-1,23-1-4850,-31 0 4182,10 0-5945</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50.241"/>
    </inkml:context>
    <inkml:brush xml:id="br0">
      <inkml:brushProperty name="width" value="0.035" units="cm"/>
      <inkml:brushProperty name="height" value="0.035" units="cm"/>
      <inkml:brushProperty name="color" value="#E71224"/>
    </inkml:brush>
  </inkml:definitions>
  <inkml:trace contextRef="#ctx0" brushRef="#br0">78 28 10741,'0'0'13449,"0"-4"-12804,0-15-220,0 14 103,0 9-371,-2 24-102,-2 1 1,-1-1-1,-1 0 0,-18 50 0,-4 21 173,24-78 488,1-9-2660,1-4-5178</inkml:trace>
  <inkml:trace contextRef="#ctx0" brushRef="#br0" timeOffset="452.41">238 89 16552,'0'0'9401,"0"-6"-9161,0 4-316,0 5-16,1 5 75,0 0 0,1-1 0,-1 1 0,2 0 0,-1-1 0,1 1 0,1-1 0,-1 0 0,1 0 0,0 0 0,1-1 0,-1 1 0,1-1 0,1 0 0,-1 0 0,9 6-1,-4-2-297,-1 0 0,0 0 0,-1 1 0,12 20 0,-20-30 302,1 1 0,-1-1 0,1 0 0,-1 0 0,0 1 0,0-1 0,0 0 0,0 0 0,0 1 0,0-1-1,0 0 1,0 0 0,0 1 0,0-1 0,-1 0 0,1 0 0,-1 1 0,1-1 0,-1 0 0,1 0 0,-1 0 0,0 0-1,1 0 1,-1 0 0,0 0 0,0 0 0,0 0 0,0 0 0,0 0 0,0 0 0,0 0 0,0-1 0,0 1-1,0-1 1,-2 2 0,-54 22 779,32-15-540,-7 5-4,23-11-179,-1 1 1,1 0 0,1 0 0,-1 1-1,0 0 1,-11 10 0,15-6-241,22-6-12281</inkml:trace>
  <inkml:trace contextRef="#ctx0" brushRef="#br0" timeOffset="902.18">472 246 16536,'0'0'9356,"3"-15"-8921,13-47-299,-15 58-131,1 0 0,0 0-1,0 1 1,0-1 0,0 0 0,0 1 0,1-1 0,0 1 0,0 0 0,0 0 0,0 0 0,0 0 0,0 0-1,1 1 1,-1 0 0,1-1 0,0 1 0,0 1 0,0-1 0,0 0 0,0 1 0,0 0 0,0 0-1,0 0 1,1 1 0,-1-1 0,0 1 0,0 0 0,6 1 0,-5-1-13,0 0-1,0 0 1,0 1 0,0 0 0,0 0-1,0 0 1,0 0 0,0 1-1,-1 0 1,1 0 0,0 0 0,-1 1-1,0 0 1,1-1 0,-1 1 0,0 1-1,-1-1 1,1 1 0,-1-1 0,1 1-1,3 6 1,-5-4 3,1 0-1,-2-1 1,1 1-1,-1 0 1,1 0-1,-2 0 1,1 1-1,-1-1 1,0 0-1,0 0 1,0 0-1,-1 0 1,0 0-1,-1 0 1,1 0-1,-1 0 1,0 0-1,0-1 1,-1 1-1,0-1 1,0 1-1,-6 7 1,-7 9 37,-2-1 0,-1-1 0,-40 34 1,1 1 7,57-54-41,0 0 0,-1-1 0,2 1 0,-1 0 0,0 0-1,0 0 1,0 0 0,0 0 0,0 0 0,1 0 0,-1 0 0,0 0 0,1 0 0,-1 0 0,1 0 0,-1 1 0,1-1 0,0 0 0,0 0 0,-1 3 0,30-1-39,-26-3 43,16 0-185,0 0 0,0-2-1,0 0 1,0-1 0,-1-1 0,0 0 0,0-2-1,0 0 1,23-12 0,-41 18-21,1 0-1,0-1 1,-1 1 0,1-1 0,-1 1 0,1-1-1,-1 1 1,1-1 0,-1 1 0,1-1 0,-1 1-1,1-1 1,-1 0 0,0 1 0,1-1-1,-1 0 1,0 1 0,0-1 0,0 0 0,1 1-1,-1-1 1,0 0 0,0 0 0,0 1-1,0-1 1,0 0 0,0 0 0,0 0 0,0-6-4856</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44.224"/>
    </inkml:context>
    <inkml:brush xml:id="br0">
      <inkml:brushProperty name="width" value="0.035" units="cm"/>
      <inkml:brushProperty name="height" value="0.035" units="cm"/>
      <inkml:brushProperty name="color" value="#E71224"/>
    </inkml:brush>
  </inkml:definitions>
  <inkml:trace contextRef="#ctx0" brushRef="#br0">17 429 7619,'0'0'16101,"-3"-3"-15458,-8-8-192,8 8-35,18 3-528,47 4 161,0 3 0,0 2-1,118 34 1,-179-43 1159,6-2-1214,0 0 0,0-1 0,0 0 0,0 0 0,0-1 0,-1 0 0,0 0-1,0 0 1,0-1 0,0 0 0,10-11 0,12-9-99,23-15-138,91-63-584,-119 89 778,0 1 1,1 1-1,0 1 1,41-13-1,-66 23 61,1 0 0,-1 0-1,1 0 1,-1 0 0,0 0 0,1 0-1,-1 1 1,0-1 0,1 0 0,-1 0 0,0 1-1,0-1 1,0 0 0,0 1 0,0-1-1,0 1 1,0-1 0,0 1 0,0 0-1,0-1 1,-2 1 0,-31-17 231,-76-22 2,135 63-376,29 9 142,-38-25-108,0 1 1,-1 1-1,27 23 0,-41-32 89,0 1-1,0-1 0,1 0 1,-1 1-1,-1-1 1,1 1-1,0-1 0,0 1 1,0 0-1,-1-1 0,1 1 1,-1 0-1,0-1 1,1 1-1,-1 0 0,0 0 1,0-1-1,0 1 1,0 0-1,0 0 0,0-1 1,-1 1-1,1 0 0,0-1 1,-1 1-1,0 0 1,1-1-1,-2 4 0,-1-1 12,0 1-1,0-1 0,0 0 0,0 0 1,-1 0-1,0 0 0,1-1 1,-7 5-1,6-5-166,-47 34 245,17-15-6492,25-19-1459</inkml:trace>
  <inkml:trace contextRef="#ctx0" brushRef="#br0" timeOffset="470.3">1158 33 10661,'0'0'8804,"0"0"-8770,0 1 1,0-1 0,0 0-1,0 0 1,0 0-1,0 0 1,0 0-1,0 0 1,0 0-1,0 0 1,0 1-1,0-1 1,0 0-1,0 0 1,0 0-1,0 0 1,0 0-1,0 0 1,0 0 0,0 0-1,1 0 1,-1 0-1,0 0 1,0 1-1,0-1 1,0 0-1,0 0 1,0 0-1,0 0 1,0 0-1,0 0 1,1 0-1,-1 0 1,0 0 0,0 0-1,0 0 1,0 0-1,0 0 1,0 0-1,0 0 1,1 0-1,-1 0 1,0 0-1,0 0 1,0 0-1,0 0 1,0 0-1,0 0 1,0 0 0,0-1-1,0 1 1,1 0-1,-1 182 1996,-4-164-1899</inkml:trace>
  <inkml:trace contextRef="#ctx0" brushRef="#br0" timeOffset="692.48">1121 17 11429,'0'0'12550,"-9"-12"-12550,18 12-112,11-2 112,5 2 48,8-3-48,4 3-96,-5 0-897,-7 0-1456,-4 0-640,-9 3-1921,-12 6-6500</inkml:trace>
  <inkml:trace contextRef="#ctx0" brushRef="#br0" timeOffset="1045.42">1288 90 13190,'0'0'7841,"5"4"-7748,0 2-60,1 0 0,-2 0 0,1 1 0,-1 0 0,0-1 1,0 2-1,0-1 0,-1 0 0,-1 1 0,1-1 0,-1 1 0,0 0 0,-1-1 0,0 1 0,0 0 0,-1 0 0,0 0 0,0 0 0,-1 0 0,-2 12 0,2-17 48,0-1 1,0 1-1,-1 0 0,1 0 0,-1-1 1,0 1-1,1-1 0,-1 1 0,-1-1 1,1 0-1,0 0 0,-5 4 1028,8-12-1095,-1-1 0,2 1 0,-1 0 1,1-1-1,0 1 0,0 0 0,1 0 0,0 0 1,0 1-1,0-1 0,1 1 0,-1 0 1,1-1-1,1 2 0,-1-1 0,1 0 1,-1 1-1,1 0 0,1 0 0,-1 1 1,0-1-1,1 1 0,9-4 0,-1 0-1162,1 1-1,0 0 0,25-5 0,-25 7-1655,0 1-1,1 1 1,18 0 0,-16 2-5627</inkml:trace>
  <inkml:trace contextRef="#ctx0" brushRef="#br0" timeOffset="1650.87">1617 127 6643,'0'0'15805,"-2"3"-15664,-2 5-116,0 0 0,1 0 0,-1 0 0,2 0 1,-1 0-1,1 1 0,0-1 0,1 1 0,0-1 0,0 1 0,2 16 0,35-25 226,-32-1-234,-1 0-1,0 0 0,-1-1 1,1 1-1,0-1 0,0 1 1,-1-1-1,1 0 0,0 0 1,-1 0-1,0 0 1,0 0-1,1-1 0,-1 1 1,2-5-1,24-47 129,-6 12 43,-21 131 482,-1-88-667,0 0 1,0 0 0,0 0-1,1 1 1,-1-1 0,0 0-1,1 0 1,-1 0 0,0 0-1,1 0 1,0 0 0,-1 0-1,1-1 1,-1 1-1,1 0 1,0 0 0,0 0-1,-1-1 1,1 1 0,0 0-1,0 0 1,0-1 0,0 1-1,0-1 1,0 1-1,0-1 1,2 1 0,2 0 9,0 1 1,0-1 0,0 0-1,0-1 1,1 1-1,7-1 1,4-1-31,0-1-1,1-1 1,20-5 0,-15 2-158,0-2 0,0 0-1,41-23 1,-59 28 192,0 1 0,0-2-1,0 1 1,0 0 0,-1-1 0,0 0 0,1 0-1,-1 0 1,-1-1 0,1 1 0,-1-1-1,0 0 1,0 0 0,0 0 0,0 0 0,-1-1-1,0 1 1,0-1 0,-1 1 0,1-1 0,-1 0-1,0-7 1,-1 12 3,0 0-1,0 0 1,0 0 0,0 0-1,-1 1 1,1-1-1,0 0 1,-1 0 0,1 0-1,0 0 1,-1 0 0,1 1-1,-1-1 1,1 0 0,-1 0-1,0 1 1,1-1-1,-1 0 1,0 1 0,1-1-1,-1 1 1,0-1 0,0 1-1,0-1 1,1 1-1,-1-1 1,0 1 0,0 0-1,0-1 1,0 1 0,0 0-1,0 0 1,0 0-1,0 0 1,1 0 0,-1 0-1,0 0 1,0 0 0,0 0-1,0 0 1,0 0-1,-1 1 1,-2 0-23,1-1-1,-1 1 0,0 0 1,1 0-1,-1 1 1,1-1-1,-1 1 1,1 0-1,-6 3 0,2 2 6,0 0-1,1 1 0,0 0 1,0 0-1,1 0 0,0 1 0,-7 15 1,9-19-6,1 1 0,0-1 0,0 0 0,1 1 0,-1-1 0,1 1 0,0 0 0,1-1 0,0 1 0,0 0 0,0-1 0,0 1 0,1-1 0,0 1 0,2 7 0,-2-11-49,0 0 0,1 0 0,-1 0 0,1 0 0,-1 0 0,1 0 0,0-1 0,0 1 0,-1-1 0,1 1 0,1-1 0,-1 1 0,0-1 0,0 0 0,0 0 0,1 0 0,-1 0 0,0-1 0,1 1 0,-1-1 0,4 1 0,58 2-5728,-50-3 2446,16 0-8860</inkml:trace>
  <inkml:trace contextRef="#ctx0" brushRef="#br0" timeOffset="2969.27">418 458 8100,'0'0'9249,"2"17"-7627,20 32-69,-1-4-256,28 90-1,-26-41-580,37 118 294,-52-194-1413,-4-18-2521,-1-10-1840,-2-4-2896</inkml:trace>
  <inkml:trace contextRef="#ctx0" brushRef="#br0" timeOffset="3299.22">697 907 544,'0'0'19743,"4"23"-19151,-1 23-582,-1-34 118,-1 0 0,-1 0 0,0 0 0,-1 0 0,-3 22 0,3-31-72,0 0 0,0-1 0,0 1 0,-1 0 0,1 0 0,-1 0 0,0-1 0,0 1 0,1-1 0,-2 0 0,1 1 1,0-1-1,0 0 0,-1 0 0,1 0 0,-1 0 0,1-1 0,-1 1 0,0-1 0,0 0 0,0 0 0,0 0 0,0 0 0,0 0 0,0 0 0,0-1 1,-3 1-1,-67 1 221,72-2-422,0 0 0,1 0 1,-1-1-1,1 1 0,0 0 0,-1 0 0,1-1 0,-1 1 1,1 0-1,-1 0 0,1-1 0,0 1 0,-1-1 1,1 1-1,-1 0 0,1-1 0,0 1 0,0-1 0,-1 1 1,1-1-1,0 1 0,0-1 0,-1 1 0,1-1 0,0 1 1,0-1-1,0 1 0,0-1 0,0 1 0,0-1 0,0 1 1,0-1-1,0 1 0,0-1 0,0 1 0,0-1 1,1 0-1,-1 0-307,0-10-6884</inkml:trace>
  <inkml:trace contextRef="#ctx0" brushRef="#br0" timeOffset="3863.48">1010 863 15959,'0'0'7887,"-1"9"-7829,-10 71 199,4-40 224,-3 64 1,10-102-460,0 1 1,0 0-1,0 0 1,-1 0 0,1-1-1,-1 1 1,0 0-1,0 0 1,0-1-1,0 1 1,0-1 0,-2 4-1,3-6-12,-1 0-1,1 0 1,0 0-1,0 1 1,0-1-1,0 0 1,0 0-1,0 0 1,-1 0-1,1 0 1,0 0-1,0 1 1,0-1-1,-1 0 1,1 0-1,0 0 1,0 0-1,0 0 1,0 0-1,-1 0 1,1 0-1,0 0 1,0 0-1,0 0 1,-1 0-1,1 0 0,0 0 1,0 0-1,0 0 1,-1 0-1,1 0 1,0 0-1,0 0 1,0 0-1,-1 0 1,1-1-1,0 1 1,0 0-1,0 0 1,0 0-1,-1 0 1,1 0-1,0-1 1,0 1-1,0 0 1,0 0-1,-6-23 335,5 11-314,-1-16 15,0 0 0,3-38 0,0 58-49,0 0 1,1 0-1,0-1 0,0 1 0,0 0 0,1 0 0,0 1 0,1-1 0,0 1 0,0-1 0,1 1 0,7-9 0,-10 14-49,1 0-1,-1 0 0,1 0 0,0 0 0,0 0 0,0 0 0,0 1 1,0 0-1,0-1 0,0 1 0,0 0 0,1 0 0,-1 1 0,0-1 0,1 1 1,-1 0-1,0 0 0,1 0 0,-1 0 0,6 1 0,29 10-2511,-8 8-3290,-17-6-1215</inkml:trace>
  <inkml:trace contextRef="#ctx0" brushRef="#br0" timeOffset="4051.28">944 1035 19689,'0'0'4290,"110"0"-4754,-65 0-1745,-3 0-1505,-1 0-3345</inkml:trace>
  <inkml:trace contextRef="#ctx0" brushRef="#br0" timeOffset="5071.24">1322 1010 13110,'0'0'7097,"-16"1"-5310,-50 6-840,63-6-919,1 0 0,-1 0 0,0 0 0,0 0-1,1 0 1,-1 0 0,0 1 0,1-1 0,-1 1 0,1 0 0,0 0-1,0 0 1,0 0 0,-1 0 0,2 0 0,-1 1 0,0-1 0,0 0-1,1 1 1,0 0 0,-1-1 0,1 1 0,0 0 0,0 0 0,0-1-1,1 1 1,-1 0 0,1 0 0,0 0 0,-1 0 0,1 0 0,1 0-1,-1 4 1,37-8-972,-30-1 860,-1 0 0,0-1 1,0 0-1,0 0 0,0-1 0,0 0 0,-1 0 1,1 0-1,5-7 0,-10 11 895,-1 21-627,0-19-170,0 3 9,0-1 0,0 1 0,0 0-1,1-1 1,0 1 0,2 8 0,-2-12-10,-1 0-1,1 0 1,-1-1 0,1 1 0,-1 0-1,1-1 1,0 1 0,0 0-1,-1-1 1,1 1 0,0-1 0,0 1-1,0-1 1,-1 1 0,1-1-1,0 1 1,0-1 0,0 0 0,0 0-1,0 1 1,0-1 0,0 0-1,0 0 1,0 0 0,0 0-1,0 0 1,0 0 0,0 0 0,0-1-1,0 1 1,0 0 0,-1 0-1,1-1 1,0 1 0,0-1 0,0 1-1,0-1 1,0 1 0,-1-1-1,1 1 1,0-1 0,1-1 0,8-5 17,0-1 1,0 0-1,-1-1 1,0 0-1,-1-1 1,0 1-1,0-2 0,-1 1 1,0-1-1,-1 0 1,0 0-1,-1-1 1,0 0-1,-1 0 1,0 0-1,-1 0 1,-1-1-1,0 1 1,0-1-1,-1-16 1,-21 110 12,18-71-50,-1 10 8,1 1 0,0 0 0,3 38 0,0-57-2,0-1 0,0 1 1,0 0-1,0-1 0,0 1 0,0 0 1,0-1-1,0 1 0,1-1 0,-1 0 1,1 1-1,-1-1 0,1 0 0,-1 0 1,1 0-1,0 0 0,-1 0 0,1 0 1,0-1-1,0 1 0,0-1 0,0 1 1,0-1-1,0 0 0,0 1 0,-1-1 1,1 0-1,0 0 0,3-1 0,4 2 9,1-1 0,-1-1 0,1 0-1,-1 0 1,9-3 0,-11 1 5,0 0 1,-1 0-1,0 0 1,0-1-1,0 0 1,0 0-1,0-1 0,-1 0 1,0 0-1,0 0 1,0 0-1,-1-1 1,0 0-1,0 0 0,0 0 1,-1 0-1,0-1 1,0 1-1,0-1 1,-1 0-1,0 1 1,0-1-1,-1 0 0,0-1 1,0 1-1,-1-9 1,0 16-57,0 40-629,1 6 508,1-22 96,-2 1 1,-4 27 0,4-50 68,-1-1 0,0 1 0,1 0 0,-1-1 0,0 1 0,0-1-1,0 1 1,-1-1 0,1 0 0,0 1 0,0-1 0,-1 0 0,1 0 0,-1 0-1,1 0 1,-1 0 0,1 0 0,-1-1 0,1 1 0,-1 0 0,-2 0 0,-39 7 46,43-8-54,-1 0 1,1 0-1,0 0 1,0 0-1,-1 0 1,1 0-1,0 0 1,0 0-1,0-1 0,-1 1 1,1 0-1,0 0 1,0 0-1,0 0 1,0-1-1,-1 1 1,1 0-1,0 0 1,0 0-1,0-1 0,0 1 1,0 0-1,-1 0 1,1 0-1,0-1 1,0 1-1,0 0 1,0 0-1,0-1 0,0 1 1,0 0-1,0 0 1,0-1-1,0 1 1,0 0-1,0 0 1,0-1-1,0 1 1,0 0-1,0 0 0,1-1 1,-1 1-1,0 0 1,0 0-1,0 0 1,0-1-1,0 1 1,0 0-1,1 0 1,-1 0-1,0-1 0,0 1 1,0 0-1,1 0 1,-1 0-8,8-9-535,1 0-1,0 1 0,0 0 0,1 0 1,0 1-1,20-10 0,-2 0-420,-12 6 771,4-2-373,1-1-1,34-32 1,-50 40 775,0 0 0,1 0 0,-2 0 1,1-1-1,4-9 0,-7 11 302,0 0 0,0 0 0,0 0 0,-1-1 0,1 1 0,-1 0 0,-1-1-1,1-8 1,-1 13-433,0 0-1,0 0 0,-1 0 1,1 0-1,0 0 0,-1 0 0,1 0 1,-1 0-1,1 1 0,-1-1 1,1 0-1,-1 0 0,1 1 1,-1-1-1,0 0 0,1 1 0,-1-1 1,0 0-1,0 1 0,1-1 1,-1 1-1,0-1 0,0 1 1,0 0-1,0-1 0,0 1 0,0 0 1,0 0-1,0-1 0,1 1 1,-1 0-1,0 0 0,0 0 1,0 0-1,0 0 0,0 0 0,-1 1 1,-1-1-76,0 0 1,1 0-1,-1 1 1,1-1-1,-1 1 1,1 0-1,-1-1 0,1 1 1,-1 0-1,1 0 1,0 1-1,-1-1 1,-2 3-1,1 0-6,1 1 1,-1 0-1,1 0 0,0 0 0,0 1 1,1-1-1,-1 1 0,1-1 0,1 1 1,-1 0-1,-1 8 0,-2 66-137,5-79 59,0 1 0,1 0-1,-1-1 1,0 1 0,0 0 0,1-1-1,-1 1 1,0-1 0,1 1 0,0-1-1,-1 1 1,1-1 0,0 1 0,0-1-1,0 0 1,0 1 0,0-1 0,0 0 0,0 0-1,0 0 1,1 0 0,-1 0 0,0 0-1,1 0 1,-1 0 0,0 0 0,1-1-1,2 2 1,3 0-983,1-1-1,-1 1 1,1-1-1,-1-1 1,8 1-1,-11-1 522,33 0-9716</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58.303"/>
    </inkml:context>
    <inkml:brush xml:id="br0">
      <inkml:brushProperty name="width" value="0.035" units="cm"/>
      <inkml:brushProperty name="height" value="0.035" units="cm"/>
      <inkml:brushProperty name="color" value="#E71224"/>
    </inkml:brush>
  </inkml:definitions>
  <inkml:trace contextRef="#ctx0" brushRef="#br0">1495 57 13766,'0'0'4944,"1"-3"-4571,1-13-74,-1 12 1619,-4 2 654,-19-7-2180,-70-3-227,0 4-1,-126 6 0,137 2-155,-483 0 103,547 1-123,1 0 0,-1 2 0,1 0 0,-1 0 0,1 1 0,0 2 0,1-1 0,-1 2 0,-15 8 0,-6 6-20,2 2 0,-47 38 0,77-56 8,0 1 0,0 0 1,0-1-1,1 2 0,0-1 0,0 0 0,1 1 0,-5 12 0,-19 59-163,19-45 136,2 0 1,1 1-1,1 0 1,2 47-1,2-78 49,1-1 0,0 1-1,0-1 1,-1 1 0,1-1 0,1 0-1,-1 0 1,0 1 0,0-1 0,1 0-1,0 0 1,-1 0 0,1 0 0,0-1-1,0 1 1,0 0 0,4 2 0,44 26 9,-38-23-2,8 4-23,0-1-1,1 0 1,1-2-1,-1 0 1,1-1-1,1-2 1,-1 0-1,1-1 1,0-2-1,39 1 1,525 11-239,-567-13 257,1 0 1,-1-1-1,1-1 1,-1-1-1,1-1 1,-1 0-1,0-2 1,0 0 0,0-1-1,-1-1 1,0-1-1,0-1 1,19-13-1,-31 18-1,-1-1 0,0 0 0,0-1 0,-1 0 1,1 0-1,-1 0 0,-1 0 0,1-1 0,-1 0 0,0 0 0,-1 0 0,0 0 0,0 0 0,4-15 0,-1-8-1,0 1 0,1-48 0,-4 48-2,-3 18-8,3-8 10,-1-1 0,-1 1 0,-1-1 0,-1 0 0,0 1 0,-2-1 0,-6-26 0,4 33 97,1 0 0,1 0 0,0-1 0,1 1 0,-1-16 0,2 28-475,0 0-1,0 0 1,0 1-1,0-1 1,0 0-1,0 0 1,-1 1-1,1-1 1,0 1-1,0-1 1,0 1-1,-1-1 1,1 1-1,0 0 1,0 0-1,-1 0 1,1-1-1,0 1 1,-3 1-1,-7-1-4321</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1:59.762"/>
    </inkml:context>
    <inkml:brush xml:id="br0">
      <inkml:brushProperty name="width" value="0.035" units="cm"/>
      <inkml:brushProperty name="height" value="0.035" units="cm"/>
      <inkml:brushProperty name="color" value="#E71224"/>
    </inkml:brush>
  </inkml:definitions>
  <inkml:trace contextRef="#ctx0" brushRef="#br0">718 21 8340,'0'0'7790,"-12"-1"-7750,-64-2 507,1 3 1,-1 3-1,1 4 1,-1 3-1,-112 30 0,175-36-542,1 1 1,0 0-1,-22 13 0,1 0 1,31-16-24,-1-1-1,1 1 1,-1 0 0,1 0-1,0 1 1,0-1 0,0 0-1,0 1 1,0 0-1,0-1 1,1 1 0,-1 0-1,1 0 1,0-1 0,0 1-1,0 0 1,0 0 0,0 1-1,1-1 1,-1 6 0,0 10-32,0 0 0,3 26 0,-1-13 102,-2 1-22,0-21-22,1 0-1,0 1 0,1-1 0,2 15 1,-2-24-9,-1 1 1,1-1 0,0 0 0,1 0-1,-1 0 1,0 0 0,1 0 0,0 0-1,0-1 1,-1 1 0,2-1 0,-1 1-1,0-1 1,0 0 0,1 1 0,-1-1-1,1 0 1,0-1 0,0 1 0,4 2-1,21 7 42,0-2 0,0-1 0,0-1-1,1-1 1,54 4 0,151-9 138,-171-2-157,32-6-35,-1-4 1,0-5-1,119-34 0,-208 49 17,0-1 0,0 0 0,1 0 0,-1 0 0,-1 0 0,1-1 0,0 0 0,0 0 0,-1 0 0,0 0 0,0-1 0,0 0 0,0 0 0,0 0 0,-1 0 0,0 0 0,0-1 0,0 0 0,0 1 0,-1-1 0,0 0 0,0-1 0,0 1 0,0 0 0,1-9 0,-2 1 11,0-1-1,0 0 0,-1 0 1,-1 0-1,0 1 1,-1-1-1,0 0 1,-1 1-1,-6-14 0,7 18 19,-1 0 1,0 0-1,0 0 0,-1 0 0,0 1 0,-1 0 0,0 0 0,0 0 0,-1 1 0,0-1 1,0 2-1,0-1 0,-1 0 0,0 1 0,-1 0 0,1 1 0,-1 0 0,0 0 0,0 1 0,-1 0 1,-14-5-1,4 3 78,1 1 0,-1 1 0,0 0 0,-1 2 0,1 0 0,0 2 0,-33 2 0,47-1-338,-1 0-1,1 0 0,-1 1 1,1 0-1,0 0 1,0 1-1,0 0 1,-8 5-1,-18 15-8726,23-16-787</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2:10.494"/>
    </inkml:context>
    <inkml:brush xml:id="br0">
      <inkml:brushProperty name="width" value="0.035" units="cm"/>
      <inkml:brushProperty name="height" value="0.035" units="cm"/>
      <inkml:brushProperty name="color" value="#E71224"/>
    </inkml:brush>
  </inkml:definitions>
  <inkml:trace contextRef="#ctx0" brushRef="#br0">17 43 1361,'0'0'19843,"-3"-5"-19757,2 3 26,-1 1-16,1-1 1,0 1 0,0 0 0,0 0 0,0-1 0,0 1 0,0-1 0,1 1 0,-1-1-1,0 1 1,1-1 0,-1-2 0,31-1 1498,66-4-1320,-54 9-4749,-42 0 4346,0 0 1,1 0-1,-1 0 0,0 0 1,0 0-1,0 0 0,1 0 0,-1 0 1,0 0-1,0 0 0,0 1 0,1-1 1,-1 0-1,0 0 0,0 0 1,0 0-1,0 0 0,1 1 0,-1-1 1,0 0-1,0 0 0,0 0 0,0 1 1,0-1-1,0 0 0,0 0 1,0 0-1,0 1 0,0-1 0,1 0 1,-1 0-1,0 1 0,0-1 0,0 0 1,0 0-1,-1 0 0,1 1 1,0-1-1,0 0 0,0 1 0,0 0-907</inkml:trace>
  <inkml:trace contextRef="#ctx0" brushRef="#br0" timeOffset="286.3">26 122 10453,'0'0'8473,"66"2"-6205,-31-8-2330,10-2-600,-15 6-7685</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2:13.069"/>
    </inkml:context>
    <inkml:brush xml:id="br0">
      <inkml:brushProperty name="width" value="0.035" units="cm"/>
      <inkml:brushProperty name="height" value="0.035" units="cm"/>
      <inkml:brushProperty name="color" value="#E71224"/>
    </inkml:brush>
  </inkml:definitions>
  <inkml:trace contextRef="#ctx0" brushRef="#br0">99 100 8324,'0'0'9639,"1"-10"-3762,5 39-5769,-1 1 0,-1-1 0,0 46 0,-3-5-2962</inkml:trace>
  <inkml:trace contextRef="#ctx0" brushRef="#br0" timeOffset="299.25">33 108 5923,'0'0'11578,"-7"-1"-10825,1 0-918,-13-2 1517,18 1-540,15 0-453,10-1-630,100-10 802,-83 11-3506,1 1-3696,-28 1-777</inkml:trace>
  <inkml:trace contextRef="#ctx0" brushRef="#br0" timeOffset="689.6">345 120 15911,'0'0'6283,"0"3"-5877,-4 141 498,5-143-895,-1 0 0,1 0-1,0 0 1,-1 0 0,1 0 0,0 0 0,0 0-1,-1-1 1,1 1 0,0 0 0,0 0-1,0-1 1,0 1 0,0-1 0,0 1 0,0-1-1,0 1 1,0-1 0,0 0 0,0 1 0,0-1-1,0 0 1,1 0 0,-1 0 0,0 0-1,0 0 1,0 0 0,0 0 0,0 0 0,0 0-1,1 0 1,1-1 0,42-9 69,-39 7-47,0 0-1,-1 0 1,1 0-1,-1-1 1,0 0-1,0 0 1,0 0-1,0-1 1,-1 0-1,0 0 1,0 0 0,0 0-1,0 0 1,-1-1-1,0 0 1,0 0-1,-1 0 1,0 0-1,0 0 1,0 0-1,0 0 1,-1-1-1,0 1 1,0-12-1,-3 1 194,-1 11-1916,-4 9-4387</inkml:trace>
  <inkml:trace contextRef="#ctx0" brushRef="#br0" timeOffset="1060.99">583 119 10261,'0'0'14524,"1"-6"-14140,-2 5-379,2 0 0,-1 0-1,0-1 1,0 1 0,0 0 0,0 0 0,1 0 0,-1 0 0,0 0-1,1 0 1,-1 0 0,1 0 0,0 0 0,-1 0 0,1 0-1,0 0 1,-1 0 0,1 0 0,0 0 0,0 0 0,0 1 0,1-2-1,0 2-5,-1 0-1,1 0 1,0 0-1,-1 0 1,1 0-1,-1 1 1,1-1-1,0 1 1,-1-1-1,1 1 1,-1-1-1,1 1 1,-1 0-1,1 0 1,-1-1-1,0 1 1,1 0-1,-1 1 1,0-1-1,2 1 1,2 3 3,1 0 0,-1-1-1,0 1 1,-1 1 0,1-1 0,-1 1 0,0 0-1,-1 0 1,1 0 0,-1 0 0,0 1 0,0-1-1,-1 1 1,0 0 0,0-1 0,-1 1 0,0 0 0,0 0-1,-1 0 1,1 0 0,-2 1 0,1-1 0,-1 0-1,-2 10 1,3-16 12,-1 1 1,0-1-1,0 1 0,1-1 0,-1 1 1,0-1-1,0 0 0,0 1 0,-1-1 1,1 0-1,0 0 0,0 0 0,-1 0 1,1 0-1,0 0 0,-1 0 0,1 0 1,-1-1-1,1 1 0,-1 0 0,-3 0 1,5-1 4,-1 0 0,0 0 0,0 0 0,0 0 1,0 0-1,0 0 0,0 0 0,1 0 1,-1 0-1,0-1 0,0 1 0,0 0 1,0-1-1,1 1 0,-1 0 0,0-1 1,0 1-1,1-1 0,-1 1 0,0-1 1,1 1-1,-1-1 0,1 0 0,-1 1 1,0-1-1,1 0 0,-1 1 0,1-1 1,0 0-1,-1 0 0,1 0 0,0 1 1,-1-1-1,1 0 0,0 0 0,0 0 1,0 0-1,0 1 0,0-1 0,0 0 1,0 0-1,0 0 0,0 0 0,0-1 0,0-11 29,0 0 0,0 0 0,2 0 0,0 0 0,0 0 0,6-19 0,-6 29-146,-1-1 0,1 1 0,0 0 0,0 0 1,0 0-1,0 0 0,1 0 0,-1 0 0,1 0 0,-1 1 0,6-4 0,-4 4-326,0-1 0,-1 2 0,2-1 1,-1 0-1,0 1 0,0 0 0,0 0 0,1 0 1,-1 0-1,0 1 0,9-1 0,-10 1-673,1 0 0,-1 0 0,0 1 0,1-1 0,-1 1 0,0-1 0,0 1 0,1 0 0,3 2 0,5 2-3983</inkml:trace>
  <inkml:trace contextRef="#ctx0" brushRef="#br0" timeOffset="1473.82">825 119 5010,'0'0'16781,"3"-2"-15447,-2 2-1293,0 0 0,0-1 1,0 1-1,-1 0 0,1-1 0,0 1 0,0 0 0,0 0 0,0 0 0,-1 0 0,1 0 0,0 0 1,0 0-1,0 0 0,0 0 0,0 0 0,-1 0 0,1 0 0,0 1 0,0-1 0,0 0 0,1 1 0,7 25 220,-5 15 319,0 72 0,-4-105-537,0-7 165,2-17 22,31-65-163,-30 74-106,1-1 0,0 0 1,1 1-1,0 0 0,0 0 0,0 1 0,1-1 0,8-7 0,-13 14 36,0-1 0,0 1 0,0-1 1,-1 1-1,1-1 0,0 1 0,0-1 0,0 1 0,0 0 0,0 0 0,0-1 0,0 1 0,0 0 1,0 0-1,0 0 0,0 0 0,0 0 0,0 0 0,0 0 0,0 0 0,0 1 0,0-1 0,0 0 0,0 1 1,0-1-1,0 1 0,0-1 0,0 1 0,0-1 0,0 1 0,-1-1 0,1 1 0,0 0 0,0 0 1,-1-1-1,1 1 0,-1 0 0,1 0 0,0 0 0,-1 0 0,1-1 0,-1 1 0,0 0 0,1 0 1,-1 0-1,0 0 0,0 0 0,1 0 0,-1 2 0,10 58 62,-9-54-56,0 3 12,7 33-923,3-26-2278,7-8-3438,5-8 685</inkml:trace>
  <inkml:trace contextRef="#ctx0" brushRef="#br0" timeOffset="2343.79">1461 217 15495,'0'0'6368,"-10"-1"-6050,-33-2 167,41 3-423,0 1 0,-1 0-1,1-1 1,0 1 0,0 0-1,0 0 1,1 0-1,-1 0 1,0 0 0,0 0-1,0 1 1,1-1 0,-1 1-1,1-1 1,-1 1 0,1-1-1,0 1 1,-1 0-1,1 0 1,0 0 0,-1 3-1,-14 39 838,15-39-829,0 1 0,0-1 0,0 0 0,1 0 0,-1 1 0,1-1 0,1 0 1,-1 1-1,1-1 0,1 7 0,-1-10-65,0-1-1,0 1 1,0 0 0,0 0 0,1 0-1,-1 0 1,0-1 0,1 1 0,0-1-1,-1 1 1,1-1 0,0 0 0,0 1 0,-1-1-1,1 0 1,0 0 0,0 0 0,0-1-1,1 1 1,-1 0 0,0-1 0,0 1-1,0-1 1,0 0 0,0 0 0,1 0-1,1 0 1,3 1 7,-1-1 0,0 0 0,0-1 0,1 1 0,-1-1 0,0 0-1,0-1 1,0 1 0,0-1 0,0 0 0,0-1 0,9-5 0,-12 6-18,0-1 1,0 1 0,0-1-1,0 0 1,-1 0 0,1 0-1,-1-1 1,0 1 0,0 0-1,0-1 1,0 0 0,-1 1-1,1-1 1,-1 0 0,0 0-1,0 0 1,0 1 0,-1-1-1,1 0 1,-1 0 0,0-6 0,0 5-5,0 0 0,0 0 0,-1 0 0,0-1 0,0 1 0,0 1 0,0-1 0,-1 0 0,0 0 0,0 0 1,-4-6-1,4 8 1,0 1 0,0-1 0,0 1 0,-1 0 0,1 0 0,-1 0 0,1 0 0,-1 0 0,0 0 0,0 1 0,0-1 0,0 1 0,0 0 0,0 0 0,0 0 0,0 0 1,0 1-1,-1-1 0,1 1 0,-4 0 0,-3-1-29,-34 2 59,42-1-38,1 0 1,0 1-1,0-1 0,0 0 0,0 1 1,0-1-1,0 1 0,0 0 1,0-1-1,0 1 0,0 0 0,0-1 1,0 1-1,0 0 0,0 0 1,1 0-1,-1 0 0,0 0 0,1 0 1,-1 0-1,1 0 0,-1 0 1,1 0-1,-1 0 0,1 0 0,0 0 1,-1 0-1,1 0 0,0 1 1,0-1-1,0 0 0,0 1 0,1-1-98,0 0-1,0 0 0,0-1 1,0 1-1,0 0 0,0-1 0,0 1 1,0-1-1,0 0 0,0 1 1,0-1-1,1 0 0,-1 0 0,0 1 1,0-1-1,0 0 0,1 0 0,-1 0 1,0-1-1,0 1 0,2-1 1,0 1-234,13 0-549,-1-1 0,0-1 0,0 0 0,0-1 0,16-6 0,70-31 270,-83 31 1155,19-7 1676,-13 12 2089,-22 8-4182,-1 1 1,0 1 0,0-1 0,0 0 0,0 0 0,-1 10 0,0-11 28,1 127 1333,0-132-1459,-1-1-1,1 1 1,-1-1-1,1 1 1,0-1-1,-1 1 1,1 0-1,0 0 1,0-1-1,0 1 1,0 0-1,0 0 1,1 0-1,1-2 1,3-3 21,12-20-5,-14 20-55,0-1 1,0 1-1,0 0 1,1 0-1,0 1 0,0 0 1,0-1-1,1 2 1,10-8-1,-14 11-27,1 29-86,-3-25 162,0-1 1,0 1-1,1-1 1,-1 0-1,1 1 1,-1-1-1,1 1 1,0-1-1,0 0 1,0 1-1,0-1 1,1 0-1,-1 0 0,0 0 1,1 0-1,0 0 1,-1 0-1,1-1 1,0 1-1,0 0 1,0-1-1,0 1 1,0-1-1,0 0 1,0 0-1,1 0 0,-1 0 1,0 0-1,1 0 1,-1-1-1,1 1 1,-1-1-1,1 1 1,-1-1-1,1 0 1,-1 0-1,1 0 1,-1 0-1,0-1 1,1 1-1,-1-1 0,1 1 1,-1-1-1,0 0 1,1 0-1,-1 0 1,0 0-1,4-3 1,1-1-64,0 0 0,0-1 1,-1 0-1,0 0 1,0-1-1,0 1 0,-1-1 1,8-14-1,1-9-2517,-9 3-3376,-5 12-1478</inkml:trace>
  <inkml:trace contextRef="#ctx0" brushRef="#br0" timeOffset="3873.44">2590 61 15079,'0'0'8342,"-2"-9"-7912,-4-27-222,6 35-186,0 0 1,-1 0-1,1 0 1,-1 1-1,1-1 1,0 0-1,-1 0 0,0 1 1,1-1-1,-1 0 1,1 1-1,-1-1 1,0 0-1,1 1 1,-1-1-1,0 1 0,0-1 1,0 1-1,1-1 1,-1 1-1,0 0 1,0 0-1,0-1 0,0 1 1,0 0-1,0 0 1,1 0-1,-1 0 1,0 0-1,-1 0 0,-22 4 113,18 0-118,1 0 0,0 1 0,0-1 1,0 1-1,1 0 0,0 0 0,0 0 1,0 1-1,0 0 0,1-1 0,0 1 1,0 0-1,1 1 0,0-1 0,0 0 1,-2 13-1,0 0 7,2 0 1,0 0 0,1 0-1,2 32 1,0-48-87,-1 0 0,1 0 0,0 0 0,0 0 0,0 0 0,1 0 1,-1 0-1,1-1 0,-1 1 0,1-1 0,0 1 0,0-1 0,0 1 0,0-1 0,1 0 0,-1 0 0,1 0 1,-1-1-1,1 1 0,-1 0 0,1-1 0,0 0 0,0 1 0,0-1 0,0 0 0,0-1 0,0 1 0,0 0 1,5-1-1,11 3-1742,1-1 1,-1-1-1,29-3 1,-38 2 709,-2-1 152,-1 1 0,1-1 0,-1-1 0,0 0-1,1 0 1,-1 0 0,8-4 0,-8 2 909,0 0 0,0 0-1,0-1 1,-1 0 0,1 0 0,6-8 0,-7 7 805,-1 0 1,0 0-1,0-1 1,-1 0 0,0 0-1,5-10 1,-6 11 400,-1-1 0,0 0 0,0 0-1,0 0 1,-1-1 0,0 1 0,0-9 0,-3 15-1114,0 0 1,-1 0-1,1 0 0,0 0 1,0 1-1,0-1 0,0 1 0,0 0 1,-1 0-1,1 0 0,0 0 1,0 0-1,-1 0 0,1 0 0,0 1 1,0-1-1,-3 2 0,1 0-53,1 0 1,0 1-1,0-1 0,0 1 0,0 0 0,0 0 0,0 0 1,1 1-1,-1-1 0,1 0 0,0 1 0,0 0 0,0-1 0,1 1 1,-1 0-1,1 0 0,-1 7 0,-1 5-5,0-1 0,1 0 0,1 23 0,1-37-3,0-1 0,0 1-1,0-1 1,0 1 0,0 0 0,0-1 0,0 1 0,1-1-1,-1 1 1,0-1 0,0 1 0,0-1 0,1 1-1,-1-1 1,0 1 0,1-1 0,-1 1 0,0-1-1,1 1 1,-1-1 0,1 0 0,-1 1 0,0-1 0,1 0-1,-1 1 1,1-1 0,-1 0 0,1 1 0,-1-1-1,1 0 1,-1 0 0,2 0 0,22-2-251,20-19-441,-36 12 600,1-1 0,-2 1 0,1-1 0,-1-1 0,6-12 0,-8 15 124,-1 77 1510,-4-67-1577,-1 0 0,1 0 0,1 0 1,-1 0-1,0 0 0,0 0 0,1 0 1,-1 0-1,1 0 0,0 0 0,-1 0 0,1 0 1,0 0-1,0 0 0,0-1 0,1 1 1,-1 0-1,0-1 0,1 1 0,-1-1 1,1 1-1,-1-1 0,1 0 0,0 1 0,-1-1 1,1 0-1,0 0 0,0 0 0,0-1 1,0 1-1,0 0 0,0-1 0,0 1 0,0-1 1,0 0-1,0 0 0,0 1 0,0-1 1,3-1-1,-1 1-460,1 0-1,-1-1 1,1 0 0,-1 0 0,0 0 0,1-1-1,-1 1 1,0-1 0,0 0 0,0 0-1,0-1 1,0 1 0,0-1 0,-1 0 0,1 0-1,-1 0 1,5-6 0,0-3-530,0 0-1,-2 0 1,11-25 0,-9 10 3045,-5 1 4896,-3 65-5033,0 75 2150,2-141-3155,0 19-877,0 1 1,1 0 0,0 1 0,0-1 0,1 0 0,5-6-1,-9 11-18,1 0 0,0 1 0,0-1-1,0 1 1,0 0 0,0-1-1,0 1 1,0 0 0,0-1 0,1 1-1,-1 0 1,1 0 0,-1 0 0,0 0-1,1 1 1,0-1 0,-1 0 0,1 0-1,-1 1 1,1-1 0,0 1-1,-1 0 1,1-1 0,0 1 0,0 0-1,-1 0 1,1 0 0,0 0 0,0 0-1,-1 1 1,1-1 0,0 1-1,1 0 1,-1 0 11,0 1 0,0 0-1,0 0 1,0 0 0,0 1-1,-1-1 1,1 0-1,-1 1 1,0-1 0,0 0-1,0 1 1,0 0 0,0-1-1,0 1 1,-1-1 0,1 1-1,-1 0 1,1 3 0,0 59 410,-1-48 251,0-17-642,-1 0 0,1 0 1,0 1-1,0-1 0,-1 0 1,1 0-1,0 0 0,0 0 1,-1 1-1,1-1 0,0 0 1,-1 0-1,1 0 0,0 0 1,-1 0-1,1 0 0,0 0 1,-1 0-1,1 0 0,0 0 1,0 0-1,-1 0 0,1 0 1,0 0-1,-1 0 0,1-1 1,0 1-1,-1 0 1,1 0-1,0 0 0,0 0 1,-1-1-1,1 1 0,0 0 1,0 0-1,-1 0 0,1-1 1,0 1-1,0 0 0,0 0 1,-1-1-1,1 1 0,0 0 1,0 0-1,0-1 0,0 1 1,0 0-1,0-1 0,0 1 1,0 0-1,0-1 0,-1 1 1,1 0-1,0-1 0,1 1 1,-1-7-107,1 0 1,0 1-1,0-1 1,1 1 0,-1 0-1,2-1 1,-1 1-1,1 0 1,0 0 0,0 1-1,0-1 1,1 1-1,0-1 1,0 1 0,0 0-1,1 0 1,0 1 0,0-1-1,0 1 1,0 0-1,1 1 1,-1-1 0,1 1-1,0 0 1,0 1-1,0-1 1,0 1 0,1 0-1,-1 1 1,1 0-1,-1 0 1,1 0 0,10 0-1,-16 2 113,0-1 0,0 0-1,0 1 1,0-1 0,1 0-1,-1 1 1,0-1 0,0 1-1,0 0 1,0-1 0,-1 1-1,1 0 1,0 0 0,0 0-1,0-1 1,0 1 0,-1 0-1,1 0 1,0 0 0,-1 0-1,1 0 1,-1 0 0,1 1-1,-1-1 1,0 0 0,1 0-1,-1 0 1,0 0 0,0 0-1,0 1 1,0-1 0,0 2 0,0 49 759,-1-36-676,0 0-792,1 25 2449,5-26-4366,8-9-5749,-1-6 770</inkml:trace>
  <inkml:trace contextRef="#ctx0" brushRef="#br0" timeOffset="4870">3431 303 14743,'0'0'4335,"13"-2"-4148,-6 1-140,5-1-31,0 0 0,1 0 0,-1-2 1,0 1-1,13-7 0,-22 9 12,0 0 1,-1-1-1,1 1 1,-1-1-1,1 1 1,-1-1-1,0 0 1,0 0-1,1 0 1,-1 0-1,-1 0 0,1 0 1,0-1-1,0 1 1,-1 0-1,0-1 1,1 0-1,-1 1 1,0-1-1,0 0 1,0 0-1,-1 1 0,1-1 1,-1 0-1,1 0 1,-1 0-1,0 0 1,0 0-1,0 1 1,-1-1-1,1 0 1,-2-4-1,2 6 1,-1 0 1,1 0-1,-1 0 0,1 0 0,-1 0 1,1 0-1,-1 1 0,0-1 1,0 0-1,1 0 0,-1 1 0,0-1 1,0 0-1,0 1 0,0-1 1,1 1-1,-1-1 0,0 1 0,0-1 1,0 1-1,0 0 0,0-1 1,0 1-1,-1 0 0,1 0 1,0 0-1,0 0 0,0 0 0,0 0 1,0 0-1,0 0 0,0 0 1,0 1-1,0-1 0,0 0 0,-2 1 1,0 0 72,0 0 1,-1 0 0,1 0-1,0 1 1,0-1 0,0 1-1,0 0 1,0 0 0,-3 3-1,2-1-16,0 0-1,1 1 0,0 0 0,0 0 0,0 0 1,1 0-1,-1 0 0,1 1 0,0-1 1,1 1-1,0-1 0,-1 1 0,2 0 1,-1-1-1,1 1 0,0 0 0,0 0 0,1 6 1,0-10-106,0-1 0,1 1-1,-1-1 1,0 1 0,1-1 0,0 0 0,-1 1 0,1-1 0,0 0 0,-1 0 0,1 0 0,0 0 0,0-1 0,0 1 0,0 0 0,0-1 0,0 1 0,0-1-1,0 0 1,0 1 0,0-1 0,0 0 0,3-1 0,52-2-4290,-46-1 2932,-1 0 0,1-1 0,-2 0 0,1 0 0,0-1 0,-1 0 0,0-1 0,13-12 0,6-9 1858,-3 0 6763,-24 28-7122,-1 0 0,1 0 1,-1-1-1,1 1 0,-1 0 1,1 0-1,-1 0 1,1-1-1,-1 1 0,1 0 1,-1 0-1,1 0 0,-1 0 1,1 0-1,-1 0 0,1 0 1,-1 0-1,1 0 0,-1 1 1,1-1-1,-1 0 1,1 0-1,-1 0 0,1 1 1,-1-1-1,0 0 0,1 0 1,-1 1-1,1-1 0,-1 0 1,1 1-1,-1-1 0,0 0 1,1 1-1,-1-1 1,0 1-1,0-1 0,1 1 1,-1-1-1,0 0 0,0 2 1,17 24-166,-13-20 500,21 48-290,-24-50-105,0 0 0,1-1 0,-2 1 0,1 0 0,0 0 1,-1 0-1,0 0 0,0-1 0,0 1 0,0 0 0,0 0 0,-1 0 1,-1 5-1,2-8 13,-1-1 0,1 0 0,0 1 1,-1-1-1,1 1 0,0-1 0,-1 1 0,1-1 1,0 1-1,-1-1 0,1 0 0,-1 1 0,1-1 1,-1 0-1,1 0 0,-1 1 0,1-1 1,-1 0-1,1 0 0,-1 0 0,1 1 0,-1-1 1,1 0-1,-1 0 0,0 0 0,1 0 0,-1 0 1,1 0-1,-1 0 0,1 0 0,-1 0 0,1-1 1,-1 1-1,0 0 0,1 0 0,-1 0 1,1-1-1,-1 1 0,1 0 0,-1 0 0,1-1 1,0 1-1,-1 0 0,1-1 0,-1 1 0,1-1 1,0 1-1,-1-1 0,-1-1 21,1 1 0,-1-1 0,0 0-1,1 1 1,0-1 0,-1 0 0,1 0 0,0 0-1,0 0 1,0 0 0,0 0 0,0-2 0,0-1-78,0 0 0,1 0-1,0 1 1,0-1 0,0 0 0,0 0 0,1 1 0,-1-1 0,1 0 0,0 0 0,1 1 0,-1-1 0,1 1 0,0-1 0,0 1 0,0 0 0,1 0 0,0 0 0,3-5 0,0 5-213,-1-1 1,1 1 0,0 1-1,0-1 1,0 1-1,0 0 1,1 0 0,-1 1-1,1 0 1,-1 0-1,1 0 1,13 0 0,19-3-1775,-23 4 1058,-1-1 1,0-1-1,27-8 1,-35 5 4043,-16 2-1815,-18 0-463,23 5-806,-1-1-1,0 1 1,1 0-1,0 0 1,-1 1-1,1 0 1,0-1-1,-1 1 1,1 0-1,0 1 1,0-1-1,1 1 1,-1 0-1,0 0 1,1 0-1,0 0 1,0 1-1,0-1 1,0 1-1,0 0 1,1 0-1,0 0 1,-1 0-1,2 0 1,-1 0-1,0 1 1,1-1-1,0 1 1,0-1-1,0 1 1,0-1-1,1 1 1,0-1-1,0 9 1,1-12-63,-1 0 1,0-1 0,1 1 0,-1-1 0,1 1 0,-1 0-1,1-1 1,-1 1 0,1-1 0,0 1 0,-1-1 0,1 1-1,-1-1 1,1 0 0,0 1 0,-1-1 0,1 0 0,0 1-1,0-1 1,-1 0 0,1 0 0,0 0 0,0 0 0,-1 1 0,1-1-1,0 0 1,0 0 0,-1-1 0,1 1 0,0 0 0,0 0-1,-1 0 1,1 0 0,0-1 0,0 1 0,-1 0 0,2-1-1,29-11-303,-17-8 329,9-9 266,-21 32-273,-1 0 0,0 0 0,0 0 0,0 0 0,0 1 0,0-1 0,-1 0 0,1 1 0,-1-1 1,0 6-1,1-1 31,-1-5-65,1-1-1,-1 1 1,1 0-1,0-1 1,0 0-1,0 1 1,1-1-1,-1 0 1,0 1-1,1-1 1,-1 0-1,1 0 1,0 0-1,0 0 1,0-1-1,0 1 1,0 0-1,0-1 1,0 1 0,1-1-1,-1 0 1,0 0-1,1 0 1,-1 0-1,1 0 1,-1 0-1,1-1 1,2 1-1,10 1-815,0 0 0,0-1 0,28-2-1,-17 0-710,19 1-3160,-4 0-7406</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2:22.277"/>
    </inkml:context>
    <inkml:brush xml:id="br0">
      <inkml:brushProperty name="width" value="0.035" units="cm"/>
      <inkml:brushProperty name="height" value="0.035" units="cm"/>
      <inkml:brushProperty name="color" value="#E71224"/>
    </inkml:brush>
  </inkml:definitions>
  <inkml:trace contextRef="#ctx0" brushRef="#br0">146 128 14983,'0'0'5136,"-16"4"-4851,-46 12-61,58-15-173,0 1 1,1 0-1,0 0 0,-1 0 0,1 1 0,0-1 1,0 1-1,0-1 0,1 1 0,-1 0 0,0 0 1,1 1-1,0-1 0,0 0 0,0 1 0,0-1 1,-1 6-1,0 0 147,0 0 0,0 1 0,1 0 1,-1 17-1,2-25-185,0 1-1,1-1 1,0 0-1,-1 1 1,1-1-1,0 1 1,0-1-1,1 1 1,-1-1-1,0 1 1,1-1-1,-1 0 1,1 1 0,0-1-1,0 0 1,0 1-1,0-1 1,0 0-1,1 0 1,-1 0-1,1 0 1,-1 0-1,4 3 1,0-3-122,0 0 1,1 0-1,-1-1 1,1 0-1,-1 0 1,1 0-1,-1-1 1,1 1-1,11-2 1,-8 1-233,0 0 0,0-1-1,0 0 1,1 0 0,-1-1 0,0 0 0,-1 0 0,1-1 0,0 0 0,-1-1 0,1 0 0,-1 0 0,0-1 0,13-10 0,-15 9 325,0-1 0,0 1 0,0-1-1,-1-1 1,0 1 0,0-1 0,-1 1 0,0-1 0,6-17 0,-9 24 134,-1-1 1,1 0-1,-1 0 0,1 1 1,-1-1-1,1 0 1,-1 0-1,0 1 1,0-1-1,0 0 1,0 0-1,0 0 1,0 1-1,-1-4 1,1 5-41,-1-1 0,1 1 0,0 0 0,-1-1 0,1 1 0,-1-1-1,1 1 1,0 0 0,-1 0 0,1-1 0,-1 1 0,1 0 0,-1 0 0,1-1 0,-1 1 0,1 0 0,-1 0 0,1 0 0,-1 0 0,1 0 0,-1 0 0,1 0 0,-1 0 0,1 0 0,-1 0 0,1 0-1,-1 0 1,1 0 0,-1 1 0,0-1 0,-4 2 86,0 0 1,0 1-1,0-1 0,1 1 0,-1 0 1,1 1-1,-1-1 0,-3 5 0,5-4-158,0-1-1,0 0 1,0 1-1,1-1 1,0 1-1,0 0 1,0 0-1,0 0 1,0 0-1,1 0 1,0 0-1,0 1 1,0-1-1,0 0 1,1 1-1,-1-1 1,1 0-1,1 7 1,0-11 1,0 0 0,1 0 0,-1 0 0,0 0 1,1-1-1,-1 1 0,0 0 0,0-1 0,1 1 1,-1-1-1,0 1 0,0-1 0,0 0 0,0 1 1,0-1-1,0 0 0,0 0 0,0 0 0,1-1 1,-2 2-3,0-1 1,0 1-1,0 0 1,0 0-1,0 0 1,0 0-1,0 0 1,0-1-1,0 1 1,1 0-1,-1 0 1,0 0-1,0 0 1,0 0-1,0 0 1,0-1-1,0 1 1,0 0 0,0 0-1,0 0 1,0 0-1,0 0 1,0 0-1,1-1 1,-1 1-1,0 0 1,0 0-1,0 0 1,0 0-1,0 0 1,0 0-1,1 0 1,-1 0-1,0 0 1,0 0-1,0 0 1,0 0-1,0 0 1,1 0 0,-1 0-1,0 0 1,0 0-1,0 0 1,0 0-1,0 0 1,1 0-1,-1 0 1,0 0-1,0 0 1,0 0-1,0 0 1,0 0-1,1 0 1,-1 0-1,0 0 1,0 0-1,0 1 1,0-1-1,0 0 1,0 0 0,0 0-1,4 15 94,4 13-118,-8-27 23,1 0 1,-1 0-1,1 0 0,-1 0 1,1 0-1,-1 0 1,1-1-1,-1 1 0,1 0 1,0 0-1,-1-1 0,1 1 1,0 0-1,0-1 1,-1 1-1,1-1 0,0 1 1,0-1-1,0 0 1,0 1-1,0-1 0,0 0 1,0 1-1,0-1 0,1 0 1,5-1-20,0 0 0,-1 0 0,1-1 0,0 0 0,-1 0 1,0-1-1,1 1 0,-1-2 0,0 1 0,0 0 0,-1-1 0,1 0 0,-1-1 0,0 1 1,0-1-1,0 0 0,7-10 0,-4 6-20,1 0 0,0 1 0,0 0 0,17-11 0,-25 18 35,-1 114 120,0-113-37,5-2 205,76-86-494,-81 88 199,1 0 1,-1 0-1,0 0 0,1 0 0,-1 0 0,0 0 0,1 0 0,-1 0 0,0 0 0,1 0 0,-1 0 0,0 0 0,1 0 0,-1 1 0,0-1 0,1 0 0,-1 0 1,0 0-1,0 1 0,1-1 0,-1 0 0,0 0 0,0 1 0,0-1 0,1 0 0,-1 0 0,0 1 0,0-1 0,0 0 0,0 1 0,1-1 0,-1 0 1,0 1-1,0-1 0,0 0 0,0 1 0,0-1 0,0 0 0,0 1 0,0-1 0,0 0 0,0 1 0,0-1 0,0 0 0,0 1 0,-1-1 0,1 0 0,0 1 1,0-1-1,0 1 0,0 25 125,0-23-115,-12 76 622,12-79-423,0 0-180,-1 0-1,1-1 0,0 1 1,0-1-1,-1 1 0,1-1 1,0 1-1,0-1 0,0 1 1,0-1-1,0 1 0,0-1 1,0 1-1,0-1 0,0 1 1,0-1-1,0 1 0,0-1 1,0 1-1,0-1 0,0 1 1,0-1-1,1 1 0,-1-1 1,0 1-1,0-1 0,1 1 1,-1 0-1,0-1 0,0 1 1,1-1-1,-1 1 0,1 0 1,-1-1-1,0 1 0,1-1 1,18-19-442,-16 17 405,7-8-182,38-36-921,-44 43 1036,0 1 1,0 0 0,0 0 0,1 0-1,-1 0 1,1 1 0,0 0 0,0 0 0,0 0-1,5-1 1,-9 3 100,-1 0 1,1 0-1,-1 0 0,1 1 0,-1-1 1,1 0-1,-1 0 0,0 0 0,1 1 0,-1-1 1,1 0-1,-1 1 0,0-1 0,1 0 1,-1 1-1,1-1 0,-1 0 0,0 1 1,0-1-1,1 1 0,-1-1 0,0 1 0,0-1 1,1 1-1,-1-1 0,0 1 0,0-1 1,0 0-1,0 1 0,0 0 0,0-1 0,0 1 1,0-1-1,0 2 0,0 24 382,0-18-296,0-6-80,1 0-1,-1 0 1,0 0-1,1 0 1,-1 0-1,1 0 1,-1 0 0,1 0-1,0-1 1,0 1-1,0 0 1,0-1-1,0 1 1,0 0-1,1-1 1,-1 1-1,0-1 1,1 0-1,-1 1 1,1-1-1,0 0 1,-1 0-1,1 0 1,3 1-1,-1-1 6,-1 0-1,1 0 0,0-1 1,0 0-1,0 0 0,0 0 1,0 0-1,0 0 0,0-1 0,0 0 1,6-2-1,5-2-53,0-1 0,0-1 1,-1 0-1,0-1 0,15-11 0,-24 16-22,0 0 1,-1 0-1,1-1 1,-1 1-1,0-1 0,0 0 1,0 0-1,0 0 1,-1 0-1,0-1 0,0 0 1,0 0-1,-1 1 1,1-1-1,-1-1 0,0 1 1,0 0-1,-1 0 1,0-1-1,1-5 0,-2 10 61,-1 0 0,1 1 0,-1-1 0,1 1 0,-1-1-1,1 1 1,-1-1 0,1 1 0,-1 0 0,1-1 0,-1 1 0,0 0-1,1-1 1,-1 1 0,0 0 0,1 0 0,-1-1 0,0 1-1,1 0 1,-1 0 0,0 0 0,1 0 0,-1 0 0,0 0 0,0 0-1,1 0 1,-1 0 0,0 0 0,1 1 0,-1-1 0,0 0 0,1 0-1,-1 1 1,0-1 0,1 0 0,-2 1 0,-27 12 54,24-7-65,-1 1-1,1 0 1,0 0-1,0 0 1,1 1-1,0 0 0,0 0 1,1 0-1,0 0 1,1 0-1,-1 1 1,2-1-1,-1 1 1,1-1-1,0 1 1,1 16-1,0-24-3,0-1 0,1 1 1,-1 0-1,0 0 0,0-1 0,0 1 0,0 0 1,1-1-1,-1 1 0,0 0 0,1-1 1,-1 1-1,0 0 0,1-1 0,-1 1 0,1-1 1,-1 1-1,1 0 0,-1-1 0,1 0 0,0 1 1,-1-1-1,1 1 0,0-1 0,-1 0 1,1 1-1,0-1 0,-1 0 0,2 1 0,29 0-19,-24-1-54,0-1 0,0-1 1,0 1-1,0-1 0,0-1 0,9-4 0,24-23-690,-1-3 0,67-72 0,-100 99 643,-5 5 118,0 1 0,0-1 0,-1 0 0,1 1 1,0-1-1,-1 1 0,1-1 0,0 0 0,-1 0 0,1 1 0,-1-1 0,0 0 1,1 0-1,-1 0 0,1 1 0,-1-1 0,0 0 0,0 0 0,0 0 0,1 0 1,-1 0-1,0 0 0,0 1 0,0-1 0,0 0 0,-1-1 0,1 1 34,-1 1 0,0-1 1,1 1-1,-1 0 0,0-1 0,1 1 0,-1 0 0,0-1 0,0 1 0,0 0 0,1 0 0,-1 0 0,0 0 0,0 0 0,0 0 0,1 0 0,-1 0 0,0 0 0,0 0 0,0 0 0,1 0 0,-2 1 0,0-1-8,0 0 1,0 1-1,0-1 0,0 1 0,1-1 0,-1 1 0,0 0 1,0 0-1,0 0 0,1 0 0,-1 0 0,1 0 1,-1 0-1,1 1 0,-1-1 0,1 0 0,0 1 1,-1 0-1,1-1 0,0 1 0,0-1 0,0 1 1,0 0-1,0 0 0,1 0 0,-1 2 0,1-3-37,1 0 0,0 0 0,0 0-1,0 0 1,0 0 0,0 0 0,0 0 0,0-1-1,0 1 1,0 0 0,0 0 0,0-1-1,0 1 1,1-1 0,-1 1 0,0-1 0,0 1-1,1-1 1,-1 0 0,0 0 0,1 1 0,-1-1-1,2 0 1,45 5-937,-36-4 622,-11-1 316,1 0 1,0 0-1,-1 0 0,1 0 1,0 1-1,-1-1 1,1 0-1,-1 1 0,1 0 1,-1-1-1,1 1 1,-1 0-1,1 0 0,-1 0 1,0 0-1,0 0 1,1 0-1,-1 0 0,0 0 1,2 2-1,-2 0 36,-1 0 1,1 0-1,0 0 0,-1 0 0,1-1 1,-1 1-1,0 0 0,0 0 0,-1 4 1,1 9 400,-13 67 1333,14-82-1753,-1-1 1,0 1-1,1-1 0,-1 1 0,1-1 0,-1 1 1,1-1-1,-1 1 0,1-1 0,-1 0 0,1 1 1,-1-1-1,1 1 0,-1-1 0,1 0 0,0 0 1,-1 1-1,1-1 0,0 0 0,-1 0 0,1 0 1,0 0-1,-1 0 0,1 0 0,0 0 0,-1 0 1,1 0-1,1 0 0,26-1 90,-23 1-79,2-1-66,1-1 0,-1 0 1,0 0-1,0-1 0,0 0 0,0 0 1,0 0-1,0-1 0,-1 0 1,11-9-1,-13 10 53,0 0 1,0 0-1,0-1 1,0 0-1,-1 1 0,0-1 1,1 0-1,-1 0 0,-1-1 1,1 1-1,-1-1 1,0 1-1,0-1 0,0 0 1,0 0-1,-1 0 1,1-6-1,-4 11 98,0 0 1,0 1-1,0-1 1,0 1-1,0 0 0,0 0 1,0-1-1,0 1 0,0 0 1,0 1-1,1-1 1,-4 2-1,2 1-90,0-1 0,0 1 0,1-1 0,-1 1 0,1 0 0,0 0 0,0 0 0,0 0 0,0 0 0,1 1 0,-1-1 0,1 0 0,0 1 0,1-1 0,-1 1 0,1-1 0,0 1 0,0-1 0,1 9 0,0-10-137,0 1 0,0-1 0,0 0 0,1 0-1,-1 0 1,1 0 0,0 0 0,-1 0 0,1 0 0,1 0 0,-1-1 0,0 1-1,1-1 1,-1 0 0,1 0 0,0 0 0,-1 0 0,1 0 0,0 0-1,0-1 1,0 1 0,1-1 0,-1 0 0,0 0 0,0 0 0,5 0 0,36 3-3596,1-1-3767</inkml:trace>
  <inkml:trace contextRef="#ctx0" brushRef="#br0" timeOffset="349.15">1775 182 13958,'0'0'9351,"-6"-2"-8686,159-7-13,-119 5-4508,-2 1-4212</inkml:trace>
  <inkml:trace contextRef="#ctx0" brushRef="#br0" timeOffset="575.94">1840 294 14711,'0'0'8190,"-1"2"-7855,9 1-344,39-2 89,74-8 0,-83 3-1158,-26 4-827</inkml:trace>
  <inkml:trace contextRef="#ctx0" brushRef="#br0" timeOffset="3303.5">2559 107 10277,'0'0'5936,"-4"-21"-1318,-3 22-4536,0-1 0,0 2-1,0-1 1,0 1 0,0 0 0,1 0 0,-1 1-1,0-1 1,1 2 0,0-1 0,0 1 0,0 0-1,0 0 1,1 0 0,-1 1 0,1 0 0,0 0 0,0 0-1,1 1 1,0 0 0,0 0 0,0 0 0,1 0-1,0 0 1,0 1 0,0 0 0,1-1 0,0 1 0,0 0-1,1 0 1,0 0 0,-1 12 0,3-17-104,-1-1-1,0 0 1,1 1 0,0-1 0,-1 0 0,1 0-1,0 0 1,-1 1 0,1-1 0,0 0 0,0 0-1,0 0 1,0 0 0,0 0 0,0 0 0,0-1-1,0 1 1,0 0 0,1 0 0,-1-1 0,0 1-1,1-1 1,-1 1 0,0-1 0,1 1 0,-1-1-1,0 0 1,1 0 0,1 0 0,45 4-2618,48-4-6871,-66 0 4800</inkml:trace>
  <inkml:trace contextRef="#ctx0" brushRef="#br0" timeOffset="4927.28">2727 188 6531,'0'0'9172,"1"-12"-8363,5-35-185,-6 46-572,0 0 1,0 0 0,0 0-1,0 1 1,0-1-1,0 0 1,0 0 0,0 0-1,0 0 1,0 1-1,0-1 1,0 0 0,-1 0-1,1 0 1,0 1-1,-1-1 1,1 0 0,0 0-1,-1 1 1,1-1-1,-1 0 1,1 1 0,-1-1-1,0 1 1,1-1-1,-1 1 1,0-1 0,1 1-1,-1-1 1,0 1-1,0-1 1,1 1 0,-1 0-1,0-1 1,-1 1-1,-28 0 594,23 1-453,2 0-96,0-1 0,1 1 1,-1 0-1,0 1 0,1-1 0,-1 1 1,1 0-1,-1 0 0,1 0 0,0 1 1,0 0-1,0-1 0,0 1 0,1 1 1,-1-1-1,1 0 0,0 1 1,0 0-1,-3 5 0,1-3-47,1 1 0,0-1-1,0 1 1,1 0 0,0 0 0,0 0-1,1 0 1,0 0 0,0 1 0,1-1-1,-1 12 1,31-18-762,-25-2 603,0 1-1,0-1 1,0 1-1,0-1 1,0-1 0,0 1-1,0 0 1,-1-1 0,1 0-1,0 0 1,-1 0 0,1 0-1,-1-1 1,0 1 0,0-1-1,0 0 1,0 0-1,0 0 1,-1 0 0,1-1-1,-1 1 1,3-6 0,14-15-193,-12 91 440,-6-65-136,-1 1-1,1-1 1,-1 0-1,1 1 1,0-1-1,0 1 1,0-1-1,1 0 1,-1 0-1,0 0 1,1 0-1,0 0 1,-1 0-1,1 0 1,0 0-1,0-1 1,0 1-1,0 0 1,3 1-1,-3-3 7,0 1-1,0-1 1,0 0 0,0 0-1,0 0 1,0 0 0,0 0-1,0 0 1,0-1 0,0 1 0,0-1-1,0 1 1,-1-1 0,1 0-1,0 1 1,0-1 0,0 0-1,-1 0 1,1 0 0,0-1-1,-1 1 1,1 0 0,-1-1-1,0 1 1,2-3 0,17-18 125,18-17 56,-36 36-182,0 1 0,1 1 0,-1-1 0,1 0 0,0 1 0,-1-1 0,1 1 1,0 0-1,0 0 0,0 0 0,0 0 0,0 0 0,6 0 0,-8 2 12,0-1-1,0 1 0,0-1 0,-1 1 0,1 0 1,0-1-1,0 1 0,-1 0 0,1 0 1,-1-1-1,1 1 0,0 0 0,-1 0 1,1 0-1,-1 0 0,0 0 0,1 0 1,-1 0-1,0 0 0,0 0 0,1 0 0,-1 0 1,0 0-1,0 1 0,3 29 586,-2-29-532,0 69 595,-2-42-254,1-23 210,0-9 429,2-6-1079,0 0-1,0 1 0,0 0 0,1 0 0,1-1 0,-1 2 0,1-1 0,0 0 0,1 1 0,0 0 0,0 0 0,1 0 0,0 1 1,11-11-1,-16 17 17,0-1 1,-1 0-1,1 0 1,0 1-1,0-1 1,0 1-1,0-1 1,0 1 0,0-1-1,0 1 1,0 0-1,0-1 1,0 1-1,0 0 1,0 0-1,0 0 1,1 0 0,-1 0-1,0 0 1,0 0-1,0 0 1,0 0-1,0 0 1,0 1-1,0-1 1,0 0 0,0 1-1,0-1 1,0 1-1,1 0 1,0 1 1,0 0 0,0 0-1,-1 1 1,1-1 0,-1 0 0,1 1 0,-1-1 0,0 1 0,0-1-1,0 1 1,1 5 0,1 7 199,-1 0 0,-1 1-1,0 17 1,1-37-175,-1 1 1,0 0-1,1 0 1,-1 0-1,1 0 0,0 0 1,0 0-1,0 1 0,1-1 1,-1 1-1,1-1 1,-1 1-1,6-4 0,42-29-977,-45 32 921,0 0 1,0 0-1,0 1 0,0 0 0,1 0 1,-1 0-1,1 1 0,-1-1 0,1 1 1,10 0-1,1 56 553,-16-51-496,1-1 0,-1 1-1,1-1 1,0 1 0,1-1-1,-1 0 1,0 0 0,1 0 0,0 0-1,-1-1 1,1 1 0,0-1-1,1 1 1,-1-1 0,0 0 0,1 0-1,-1-1 1,1 1 0,-1-1-1,1 1 1,0-1 0,0 0 0,-1-1-1,1 1 1,0-1 0,0 1-1,0-1 1,0-1 0,0 1 0,0 0-1,-1-1 1,1 0 0,0 0 0,0 0-1,-1 0 1,6-3 0,-4 2-9,0 0 1,0-1-1,0 0 1,-1 0-1,1-1 1,-1 1-1,0-1 0,0 0 1,0 0-1,0 0 1,-1 0-1,0-1 1,0 0-1,0 1 1,0-1-1,-1 0 1,1 0-1,-2-1 1,1 1-1,0 0 1,-1-1-1,0 1 1,0-1-1,0-8 0,-1 14 4,-1-1-1,1 0 1,0 1-1,0-1 1,-1 0-1,1 1 0,0-1 1,-1 0-1,1 1 1,-1-1-1,1 1 1,-1-1-1,1 0 1,-1 1-1,1 0 0,-1-1 1,1 1-1,-1-1 1,0 1-1,1 0 1,-1-1-1,0 1 0,1 0 1,-1 0-1,0-1 1,1 1-1,-1 0 1,0 0-1,0 0 1,1 0-1,-1 0 0,0 0 1,0 0-1,1 0 1,-1 0-1,0 0 1,1 1-1,-1-1 0,0 0 1,0 0-1,1 1 1,-1-1-1,1 0 1,-1 1-1,0 0 0,-3 0 5,1 0 0,0 0 0,0 0 0,0 1 0,0-1 0,0 1 0,0 0 0,1 0 0,-5 4 0,4-2-16,1 1 0,0-1 0,0 1 0,0 0 0,1 0-1,-1 0 1,1 0 0,0 0 0,0 0 0,1 0 0,0 9 0,3-13-24,1-1-1,-1 1 1,1-1 0,-1 1 0,1-1 0,0 0-1,-1 0 1,7-1 0,6-3-221,-1 1 1,0-2-1,0 0 1,0-1-1,19-10 1,-16 7-335,-1 1 0,1 1-1,26-6 1,-36 11 506,22-1-125,-29 3 206,0 0 1,-1 0-1,1 0 1,0 1-1,0-1 1,0 0-1,0 1 1,-1-1-1,1 1 1,0-1-1,0 1 1,-1-1-1,1 1 1,0 0-1,-1-1 0,1 1 1,-1 0-1,1 0 1,-1-1-1,1 1 1,-1 0-1,1 0 1,-1 0-1,0-1 1,0 1-1,1 0 1,-1 2-1,1-2 9,0 1 0,0 0 0,0 0 0,0-1 0,0 1 0,1 0 0,-1-1-1,0 1 1,1-1 0,-1 0 0,1 1 0,0-1 0,-1 0 0,1 0 0,0 0 0,0 0 0,0 0 0,0-1 0,-1 1-1,1 0 1,0-1 0,0 0 0,0 1 0,0-1 0,0 0 0,1 0 0,-1 0 0,0 0 0,0 0 0,0-1-1,2 0 1,3 1 15,-1-1 0,0-1 0,0 1 0,0-1 0,0 0 0,0 0-1,0 0 1,11-7 0,-14 6-2,-1 2 6,1 0 1,-1-1-1,0 1 0,0-1 1,1 0-1,-1 0 0,-1 0 0,1 0 1,0 0-1,0 0 0,-1 0 1,1 0-1,-1-1 0,0 1 1,0-1-1,0 1 0,0-1 1,0 1-1,0-1 0,-1 0 1,2-4-1,-3 6 19,0 1 0,1-1 0,-1 0 0,0 1 1,1-1-1,-1 1 0,0-1 0,0 1 0,1 0 0,-1-1 0,0 1 0,0 0 1,0 0-1,1-1 0,-1 1 0,0 0 0,0 0 0,0 0 0,0 0 0,0 0 1,1 0-1,-1 0 0,0 0 0,0 1 0,0-1 0,0 0 0,1 0 0,-2 1 1,-27 7-115,27-6 36,-1 0 1,1 0 0,0 0-1,1 0 1,-1 1-1,0-1 1,0 0-1,1 1 1,0 0-1,-1-1 1,1 1-1,0-1 1,0 1-1,1 0 1,-1 0-1,0 0 1,1 0-1,0-1 1,0 6-1,3-7-210,0-1 0,0 1 0,0 0-1,0-1 1,1 0 0,-1 0 0,0 0-1,0 0 1,6-1 0,44-14-296,-45 12 661,0 1 1,0-1 0,-1 1 0,2 0 0,-1 1-1,9-1 1,-9 38 805,-8-33-964,0 1 1,1 0 0,-1-1 0,1 1 0,0 0 0,0-1 0,0 1-1,1-1 1,-1 0 0,1 1 0,0-1 0,-1 0 0,2 0 0,-1 0-1,0 0 1,0 0 0,1-1 0,0 1 0,5 4 0,-4-5-731,0 0 1,1-1-1,-1 1 1,0-1-1,1 1 1,-1-1-1,1-1 1,-1 1-1,1-1 1,7 0 0,16 0-6867</inkml:trace>
  <inkml:trace contextRef="#ctx0" brushRef="#br0" timeOffset="5283.16">4233 106 2721,'0'0'18667,"-11"13"-18370,-37 40-17,45-51-254,1 1 1,-1 0-1,1 0 1,0 0 0,0 0-1,0 0 1,1 1-1,-1-1 1,1 1-1,0-1 1,0 1-1,0-1 1,0 1 0,0-1-1,1 1 1,0 0-1,0-1 1,0 1-1,0 0 1,0 0 0,1-1-1,1 6 1,-1-8-23,0-1 0,0 1 1,-1 0-1,1-1 0,0 1 1,1-1-1,-1 1 0,0-1 1,0 0-1,0 1 1,0-1-1,0 0 0,0 0 1,0 0-1,1 0 0,-1 0 1,0 0-1,0 0 0,0 0 1,0 0-1,0-1 0,0 1 1,1 0-1,-1-1 0,1 0 1,28-9-38,-24 6 5,0 0 1,-1-1-1,0 1 1,0-1-1,0 0 1,-1 0-1,0-1 1,7-10 0,-9 13 85,0 0 1,0-1-1,-1 1 1,1-1-1,-1 1 1,0-1-1,0 0 1,0 1-1,-1-1 1,1 0-1,-1 0 0,0 1 1,0-1-1,0 0 1,-1 0-1,1 1 1,-2-7-1,1 9-22,0-1-1,0 1 0,0 0 0,-1-1 0,1 1 0,0 0 0,-1 0 0,1 0 0,-1 0 0,1 0 0,-1 0 0,1 0 1,-1 1-1,1-1 0,-1 0 0,0 1 0,0 0 0,1-1 0,-1 1 0,0 0 0,0 0 0,1 0 0,-1 0 0,0 0 0,0 0 1,1 0-1,-1 1 0,0-1 0,-2 1 0,0 0-153,-1 0 0,0 0 1,0 0-1,1 1 0,-1 0 0,1 0 0,-1 0 1,1 0-1,-5 4 0,-5 16-3522,15-7-5366</inkml:trace>
  <inkml:trace contextRef="#ctx0" brushRef="#br0" timeOffset="5623.74">4410 134 4802,'0'0'16538,"6"1"-16185,-4-1-316,0 0 0,0 0 0,-1 1 0,1-1 0,0 0 0,-1 1 0,1-1 0,-1 1 0,1 0 0,-1 0 0,1-1 0,-1 1 0,1 0 1,-1 0-1,1 0 0,-1 1 0,0-1 0,0 0 0,0 0 0,0 1 0,0-1 0,0 1 0,0-1 0,1 3 0,0 2 110,0 1-1,-1 0 0,0-1 0,0 1 0,-1 0 1,0 10-1,0-17-142,-1 1 1,1 0-1,0-1 1,0 1-1,0-1 1,-1 1-1,1 0 1,0-1-1,0 1 1,0-1-1,0 1 1,0 0 0,0-1-1,0 1 1,1-1-1,-1 1 1,0 0-1,0-1 1,0 1-1,1-1 1,-1 1-1,0-1 1,0 1-1,1-1 1,-1 1-1,1-1 1,-1 1-1,0-1 1,1 1-1,-1-1 1,1 1-1,-1-1 1,1 0-1,-1 1 1,1-1-1,-1 0 1,1 0-1,0 1 1,20-16-542,-5 1 292,-8 8 181,-5 3 54,1 1-1,-1-1 0,1 1 1,-1-1-1,1 1 0,0 0 1,0 1-1,0-1 0,0 0 1,8-1-1,-12 3 192,0 14-344,2 46 1452,5-31-2671,6-8-3706,-2-13-1816</inkml:trace>
  <inkml:trace contextRef="#ctx0" brushRef="#br0" timeOffset="5805.78">4903 244 17032,'0'0'5746,"12"78"-5409,-12-57-97,0-2-80,-8-1-96,-9-1 64,5-5-128,-17-1-1057,1-1-1136,-13-1-2801</inkml:trace>
  <inkml:trace contextRef="#ctx0" brushRef="#br0" timeOffset="7967.55">5542 145 10277,'0'0'7427,"-6"-2"-7136,-1 0-183,0 0-1,0 1 1,1 0 0,-1 0 0,0 1-1,0-1 1,0 2 0,0-1 0,-9 2-1,14-1-88,-1 0-1,0 0 1,1 0-1,-1 0 1,0 0-1,1 0 0,0 1 1,-1-1-1,1 1 1,0 0-1,0 0 0,0 0 1,0 0-1,0 0 1,0 0-1,0 0 0,1 1 1,-1-1-1,1 0 1,0 1-1,0 0 0,0-1 1,0 1-1,0 0 1,0-1-1,1 1 0,-1 0 1,1 5-1,-1-5-66,0-1 0,1 1 0,-1 0-1,1 0 1,0 0 0,0 0 0,0 0 0,1 0-1,-1 0 1,1 0 0,-1-1 0,1 1 0,0 0-1,0 0 1,0-1 0,0 1 0,1 0 0,2 4-1,0-5-106,-1-1-1,0 1 1,1 0-1,-1-1 1,1 0-1,-1 0 0,1 0 1,0 0-1,-1-1 1,1 1-1,0-1 1,0 0-1,-1 0 0,6-1 1,-6 1 140,1-1 1,-1 1 0,1-1-1,-1 0 1,1 0 0,-1-1-1,0 1 1,0-1-1,0 0 1,0 0 0,0 0-1,0 0 1,0 0 0,0 0-1,-1-1 1,1 0-1,-1 1 1,0-1 0,0 0-1,2-4 1,6-8 1190,-1-1 0,11-27 0,-16 34-192,-5 16-781,0-1 1,1 1 0,0 0-1,1 0 1,0 0 0,0 0-1,2 8 1,2 16-118,9 67-46,-8-73-30,-1 1 0,-2 0 1,-1 0-1,-1 0 1,-1 0-1,-4 35 0,3-59 4,1 0 0,-1 0-1,0 0 1,0 0 0,0-1-1,0 1 1,0 0 0,0-1 0,-1 1-1,1 0 1,-1-1 0,1 0-1,-1 1 1,1-1 0,-1 0-1,0 0 1,0 0 0,1 0 0,-1 0-1,0 0 1,0 0 0,0-1-1,0 1 1,0-1 0,0 1-1,0-1 1,0 0 0,0 0 0,0 0-1,0 0 1,-1 0 0,1 0-1,0 0 1,0-1 0,0 1-1,0-1 1,0 0 0,1 0 0,-1 1-1,0-1 1,0 0 0,0 0-1,1-1 1,-1 1 0,0 0-1,1-1 1,-1 1 0,1-1 0,0 1-1,-1-1 1,1 1 0,0-1-1,0 0 1,0 0 0,0 0 0,0 0-1,1 0 1,-2-2 0,1-3-203,0 0-1,0 0 1,0 0 0,1 0 0,0 0 0,1 0 0,-1 0 0,1 0 0,1 0-1,-1 1 1,1-1 0,0 0 0,1 0 0,-1 1 0,1 0 0,1-1 0,6-9-1,5-2-1859,1 0-1,0 1 0,37-30 1,-38 35 1252,0 0 0,-1-1 0,0-1 0,-1 0 0,-1-1 0,14-20 0,-22 26 429,2-7 6035,-7 7 646,-6 13-5532,4-1-759,1 0 1,0 0 0,-1 0-1,2 0 1,-1 0 0,0 0-1,0 0 1,1 1-1,0-1 1,0 0 0,0 1-1,0-1 1,-1 6 0,0 51 353,2-44-245,0-15-129,0 0 0,1 0-1,-1-1 1,0 1 0,0 0 0,0 0-1,1-1 1,-1 1 0,0 0 0,1 0-1,-1-1 1,1 1 0,-1 0 0,1-1-1,-1 1 1,1 0 0,-1-1 0,1 1-1,0-1 1,-1 1 0,1-1 0,0 0-1,-1 1 1,1-1 0,0 1 0,0-1-1,-1 0 1,1 0 0,0 1 0,0-1 0,-1 0-1,1 0 1,0 0 0,0 0 0,0 0-1,-1 0 1,1 0 0,0 0 0,0 0-1,0-1 1,-1 1 0,1 0 0,0 0-1,1-1 1,0 0-27,0 1 1,1-1-1,-1 0 0,1 0 1,-1 0-1,0 0 1,0 0-1,0 0 0,1-1 1,-1 1-1,0-1 0,-1 1 1,1-1-1,3-3 0,-3 0 3,1 0 0,-1 0-1,0-1 1,0 1 0,0-1-1,-1 0 1,0 1 0,0-1-1,0 0 1,-1 1 0,0-1-1,0 0 1,0 0-1,-2-6 1,2 9 54,-1 0-1,0 1 1,1-1 0,-1 1-1,0-1 1,-1 1 0,1-1-1,0 1 1,-1 0 0,1 0-1,-1 0 1,0 0 0,0 0-1,0 0 1,0 0 0,0 0-1,0 1 1,0-1 0,0 1-1,-1-1 1,1 1-1,-1 0 1,1 0 0,-1 0-1,1 0 1,-1 1 0,1-1-1,-1 1 1,0-1 0,1 1-1,-6 0 1,2 0 35,-23 3 34,29-3-109,-1 0 0,1 1 0,-1-1 0,0 0 0,1 1 0,-1-1 0,1 0 0,-1 1 0,1-1 0,0 1 0,-1-1 0,1 1-1,-1-1 1,1 1 0,0-1 0,-1 1 0,1 0 0,0-1 0,0 1 0,-1-1 0,1 1 0,0 0 0,0-1 0,0 1 0,0-1-1,0 1 1,0 0 0,0-1 0,0 1 0,0 0 0,0-1 0,0 1 0,0 0 0,1-1 0,-1 1 0,0-1 0,0 1 0,1 0-1,-1-1 1,0 1 0,1 0 0,3 0-115,0 1-1,0-1 1,-1 0 0,1 0-1,0-1 1,0 1-1,0-1 1,0 0 0,0 0-1,0 0 1,7-2-1,1 2-140,23-1-445,1-1 0,-1-2 0,0-1 0,45-13 0,-80 18 777,1 0 1,-1 0 0,0 1-1,0-1 1,1 0-1,-1 1 1,0-1 0,0 0-1,0 1 1,1-1-1,-1 0 1,0 1 0,0-1-1,0 0 1,0 1 0,0-1-1,0 1 1,0-1-1,1 0 1,-1 1 0,0-1-1,-1 1 1,1-1-1,0 0 1,0 1 0,0-1-1,0 0 1,0 1-1,0-1 1,0 1 0,0-1-1,-1 0 1,1 1-1,0-1 1,0 0 0,-1 1-1,-7 22 470,7-20-287,-3 10-34,1 0 1,0 0-1,0 1 0,1-1 1,0 23-1,3-35-209,0 0 0,0 0 0,0 0 0,0 0-1,0 0 1,0-1 0,1 1 0,-1 0 0,0-1 0,0 1-1,0-1 1,1 0 0,-1 1 0,0-1 0,1 0-1,-1 0 1,0 1 0,1-1 0,-1 0 0,0-1 0,1 1-1,-1 0 1,0 0 0,1 0 0,0-1 0,40-6 178,-35 3-193,-1 0 0,0 0 0,1 0 0,-2-1 0,1 0 0,8-8 0,-13 11 17,1 1 1,-1-1-1,1 1 0,-1-1 1,0 1-1,0-1 0,0 0 1,0 1-1,0-1 0,0 0 1,0 0-1,0 0 0,-1 0 1,1 0-1,-1 0 0,0 0 1,1 0-1,-1 0 0,0 0 1,0 0-1,0 0 0,0 0 1,-1 0-1,1 0 1,0 0-1,-1 0 0,0 0 1,1 0-1,-3-3 0,0 2 50,0 2 0,-1-1-1,1 0 1,0 1 0,-1-1-1,0 1 1,1 0 0,-1 0-1,1 0 1,-1 1 0,0 0-1,0-1 1,-5 2 0,6-2-165,-1 1-1,1 0 1,0-1 0,-1 2 0,1-1-1,0 0 1,-1 1 0,1-1 0,0 1-1,0 0 1,0 0 0,0 1 0,-1-1-1,2 0 1,-5 3 0,5 13-6829,2-10 56</inkml:trace>
  <inkml:trace contextRef="#ctx0" brushRef="#br0" timeOffset="8386.11">6274 153 2785,'0'0'17032,"-9"0"-16557,6-1-453,-1 1 1,0 1-1,0-1 1,1 1-1,-1-1 1,0 1-1,1 0 1,-1 0-1,1 1 1,-1-1-1,1 1 1,0 0-1,-1-1 1,1 1-1,0 1 1,0-1-1,0 0 1,1 1-1,-1 0 1,1-1-1,-1 1 1,1 0-1,0 0 1,0 1-1,0-1 1,0 0-1,1 1 1,-1-1-1,1 1 1,0-1-1,0 1 0,0 0 1,1-1-1,-1 5 1,1-7-33,1-1-1,-1 0 1,0 1 0,1-1-1,-1 0 1,0 1 0,1-1-1,-1 0 1,1 0 0,-1 0 0,0 1-1,1-1 1,-1 0 0,1 0-1,-1 0 1,1 0 0,-1 0-1,1 1 1,-1-1 0,1 0-1,-1 0 1,1 0 0,-1-1-1,0 1 1,1 0 0,-1 0 0,1 0-1,-1 0 1,1 0 0,-1 0-1,1-1 1,0 1 0,17-7-109,-11 2 88,0 0 0,0-1 0,-1 0 0,1-1-1,-1 1 1,-1-1 0,1-1 0,-1 1 0,-1-1 0,1 1 0,-1-1-1,4-12 1,-4 5 358,0-1-1,0 0 0,-2 0 0,0-1 1,-1-30-1,-1 48-294,0-1 0,0 0 0,0 0 0,0 1 0,0-1 1,-1 0-1,1 0 0,0 1 0,0-1 0,0 0 0,-1 0 0,1 0 0,0 1 1,0-1-1,-1 0 0,1 0 0,0 0 0,0 0 0,-1 0 0,1 1 0,0-1 1,-1 0-1,1 0 0,0 0 0,0 0 0,-1 0 0,1 0 0,0 0 0,-1 0 1,1 0-1,0 0 0,0 0 0,-1 0 0,1 0 0,0 0 0,-1-1 0,1 1 1,0 0-1,0 0 0,-1 0 0,1 0 0,0 0 0,0-1 0,-1 1 0,1 0 1,0 0-1,0 0 0,-1-1 0,1 1 0,0 0 0,0 0 0,0-1 0,0 1 1,0 0-1,-1 0 0,1-1 0,0 1 0,0 0 0,0-1 0,0 1 0,0 0 1,0 0-1,0-1 0,0 1 0,-16 21-29,10-7-7,1 0 0,1 0-1,0 1 1,1 0 0,1-1-1,0 1 1,1 0 0,1 0-1,0 0 1,4 28-1,-3-40-238,0 0 0,0 0 0,0 0-1,0 0 1,0 0 0,1 0 0,-1-1-1,1 1 1,0 0 0,0-1 0,0 1-1,0-1 1,0 0 0,0 1 0,1-1-1,-1 0 1,5 2 0,32 12-8409,-11-10 1068</inkml:trace>
  <inkml:trace contextRef="#ctx0" brushRef="#br0" timeOffset="10067.85">6614 131 8884,'0'0'13924,"-1"10"-13844,-11 134 80,12-143-83,0-25 713,1 19-782,-1 0 0,1 0 0,0 0 0,1 0 0,-1 1-1,1-1 1,0 0 0,0 1 0,1 0 0,-1-1 0,7-7 0,-8 10-28,1 0 0,-1 0 1,1 0-1,0 0 0,0 0 0,0 1 1,0-1-1,0 0 0,0 1 0,0 0 1,0-1-1,0 1 0,1 0 0,-1 0 1,0 0-1,1 1 0,-1-1 0,1 0 0,-1 1 1,1 0-1,0 0 0,-1-1 0,1 1 1,-1 1-1,4-1 0,-4 2 16,0-1 0,0 0 1,0 1-1,0 0 0,0-1 0,-1 1 0,1 0 1,-1 0-1,1 0 0,-1 0 0,0 0 0,0 0 0,0 0 1,0 0-1,0 1 0,0-1 0,0 0 0,-1 1 0,1 3 1,8 50 3,-8-51-1,1 21 312,-2-32-212,0 1-1,0-1 0,1 1 0,-1-1 0,1 0 1,1 1-1,-1 0 0,1-1 0,3-7 1,-2 9-180,0-1 0,1 1 0,-1-1 0,1 1 0,0 0 0,0 0 0,0 1 1,1-1-1,-1 1 0,1 0 0,0 0 0,0 1 0,0 0 0,0-1 0,0 1 1,0 1-1,1-1 0,8 0 0,-13 6 191,1 1 0,-1 0 0,-1 0 1,1 0-1,-1 0 0,1 0 0,-2 0 0,0 7 0,1-5 54,-8 103 586,9-109-765,0 0 0,-1-1 0,1 1 0,0-1 1,0 1-1,0-1 0,0 1 0,0-1 0,0 1 0,0-1 1,0 0-1,0 0 0,0 1 0,1-1 0,-1 0 0,0 0 0,0 0 1,0 0-1,0 0 0,0 0 0,0-1 0,2 0 0,29-4-806,-25 2 593,-1 0 1,0 0-1,0-1 0,0 0 1,-1-1-1,1 1 1,-1-1-1,0 0 1,0-1-1,-1 1 0,0-1 1,0 0-1,0 0 1,0 0-1,-1 0 1,0 0-1,3-12 1,-4 10 440,1 1 0,-2-1 0,1 0 0,-1 0 0,0-10 0,-2 17-120,1 1 0,-1-1 0,0 1-1,0-1 1,1 1 0,-1-1-1,0 1 1,0 0 0,1-1 0,-1 1-1,0 0 1,0 0 0,0-1 0,0 1-1,0 0 1,1 0 0,-1 0-1,0 0 1,0 0 0,0 0 0,0 1-1,0-1 1,1 0 0,-1 0 0,0 1-1,0-1 1,0 0 0,0 1 0,-28 9 291,26-7-388,0 1 0,0-1 1,1 1-1,-1 0 0,1-1 1,0 1-1,0 0 0,0 0 1,1 1-1,-1-1 0,1 0 1,0 0-1,0 1 0,1-1 1,-1 8-1,1-11-14,1 0-1,0-1 0,-1 1 1,1-1-1,-1 1 1,1-1-1,0 1 1,0-1-1,-1 1 1,1-1-1,0 0 1,0 1-1,-1-1 1,1 0-1,0 0 1,0 1-1,0-1 1,0 0-1,0 0 1,-1 0-1,1 0 0,0 0 1,0 0-1,0 0 1,0-1-1,-1 1 1,1 0-1,0 0 1,0-1-1,0 1 1,0-1-1,32-9-327,-24 5 321,1 0 1,-1-1 0,0 0-1,-1 0 1,11-11-1,-18 16 876,-1 36-573,0-34-264,-1-1 0,1 1 0,0 0 0,0-1 0,0 1 0,0 0 0,0-1 0,0 1 0,0 0 1,0-1-1,0 1 0,0 0 0,0-1 0,0 1 0,1-1 0,-1 1 0,0 0 0,0-1 0,1 1 0,-1 0 0,0-1 0,1 1 1,-1-1-1,1 1 0,-1-1 0,1 1 0,-1-1 0,1 1 0,-1-1 0,1 0 0,-1 1 0,2 0 0,20-14 221,-16 8-256,1 0 1,-1 0 0,1 0 0,0 1 0,1 0-1,-1 1 1,1-1 0,-1 2 0,1-1-1,0 1 1,14-3 0,-21 6 16,-1-1 0,1 0 0,0 1 1,-1-1-1,1 1 0,-1-1 0,0 0 0,1 1 0,-1-1 0,1 1 1,-1-1-1,1 1 0,-1-1 0,0 1 0,0 0 0,1-1 1,-1 1-1,0-1 0,0 1 0,1 0 0,-1-1 0,0 1 0,0 0 1,0-1-1,0 1 0,0 0 0,0-1 0,0 1 0,0-1 1,-1 2-1,1-1 5,0-1 0,0 1 0,0 0 0,0 0 0,0 0 1,0-1-1,0 1 0,0 0 0,0 0 0,0 0 0,1-1 1,-1 1-1,0 0 0,0 0 0,1 0 0,-1-1 0,0 1 0,1 0 1,-1-1-1,1 1 0,-1 0 0,1-1 0,-1 1 0,1-1 1,0 1-1,-1-1 0,1 1 0,0-1 0,-1 1 0,1-1 0,0 0 1,0 1-1,0-1 0,3 0-23,-1 0-1,0-1 1,0 1-1,0-1 1,1 0 0,-1 0-1,0 0 1,0 0-1,0 0 1,0-1 0,-1 0-1,1 1 1,0-1-1,-1 0 1,1 0 0,-1-1-1,0 1 1,4-5-1,-1 0-67,0 0 0,0-1-1,0 0 1,-1 0-1,-1 0 1,4-10-1,8-42 45,-13 42 1383,-9 51-1341,3-16 1,1 1-1,1 0 0,-1 18 0,39-34 122,-36-2-117,0 0 0,0 1 0,0-1 0,0 0 0,0 0 0,0 1 0,1-1 1,-1 0-1,0 0 0,0 1 0,0-1 0,0 0 0,0 1 0,0-1 0,0 0 0,0 0 1,0 1-1,0-1 0,0 0 0,-1 1 0,1-1 0,0 0 0,0 0 0,0 1 0,0-1 1,0 0-1,0 0 0,-1 1 0,1-1 0,0 0 0,0 0 0,0 0 0,-1 1 0,1-1 1,0 0-1,0 0 0,-1 0 0,1 0 0,0 1 0,0-1 0,-1 0 0,1 0 0,0 0 1,0 0-1,-1 0 0,1 0 0,-14 8 94,13-8-88,-43 23 194,35-18-220,30-15-165,45-15-627,24-11-168,-84 33 959,1-1-1,-1 0 0,0 0 0,0 0 0,0-1 0,-1 0 0,1 0 0,-1-1 0,0 1 0,4-8 0,-8 12 51,0 0 0,0 0 0,-1 0 0,1-1-1,0 1 1,-1 0 0,0 0 0,1-1 0,-1 1 0,1 0 0,-1-1-1,0 1 1,0 0 0,0-1 0,0 1 0,0-3 0,0 4 7,-1-1 0,1 1-1,0-1 1,0 1 0,-1-1 0,1 1 0,0-1 0,-1 1 0,1-1 0,0 1 0,-1 0 0,1-1 0,-1 1 0,1 0 0,-1-1 0,1 1-1,-1 0 1,1 0 0,-1-1 0,1 1 0,-1 0 0,1 0 0,-1 0 0,1 0 0,-1 0 0,1 0 0,-2 0 0,1 0-21,-1 0 0,0 0 0,0 1 0,1-1 0,-1 0 1,0 1-1,1 0 0,-1-1 0,1 1 0,-1 0 0,0 0 0,1 0 0,0 0 1,-1 0-1,1 0 0,0 0 0,-1 1 0,1-1 0,0 0 0,0 1 0,0-1 1,0 1-1,0-1 0,1 1 0,-2 2 0,1 2-139,-1 1 0,2-1-1,-1 0 1,1 0 0,0 1-1,0-1 1,1 0 0,0 0 0,0 1-1,0-1 1,1 0 0,0 0 0,0 0-1,0 0 1,1-1 0,0 1 0,5 8-1,5 13 313,-13-26-170,0 0 1,-1 0 0,1 0-1,-1 0 1,0-1-1,1 1 1,-1 0 0,0 0-1,0 0 1,1-1 0,-1 1-1,0-1 1,0 1-1,0 0 1,0-1 0,0 1-1,0-1 1,0 0-1,0 1 1,0-1 0,0 0-1,0 0 1,0 1-1,0-1 1,0 0 0,0 0-1,0 0 1,0 0-1,0 0 1,0-1 0,-2 1-1,1 0-217,0 1 0,0-1-1,0 0 1,0 0 0,0 0-1,0 0 1,0 0 0,0-1-1,0 1 1,0 0 0,0-1-1,0 0 1,0 1 0,0-1-1,0 0 1,0 0-1,-2-2 1,2-9-5207,2-2-5958</inkml:trace>
  <inkml:trace contextRef="#ctx0" brushRef="#br0" timeOffset="10314.28">7656 134 13654,'0'0'8516,"0"26"-8308,0-7 32,-4-3-32,4 5 17,-4-2-65,4 0-112,0 0-48,0-3 80,0-7-80,0-2-16</inkml:trace>
  <inkml:trace contextRef="#ctx0" brushRef="#br0" timeOffset="10480.01">7709 35 15079,'0'0'8244,"0"21"-12262,0-7-2209</inkml:trace>
  <inkml:trace contextRef="#ctx0" brushRef="#br0" timeOffset="10838.61">7709 35 8228,'86'90'7291,"-66"-61"-3819,-21-16-1922,-1-6-860,1 1-328,0-1 0,0 1 0,-1 0 0,0-1-1,-4 11 1,4-11-246,-1 0 1,1 0-1,1 0 0,-1 0 0,0 10 0,2-16 124,2-4-227,0 0 1,0-1-1,0 1 1,0 0-1,0 0 0,0 0 1,1 1-1,0-1 0,3-2 1,-4 2-12,6-5-32,-5 4-18,1-1 1,0 1-1,1-1 0,-1 1 1,1 1-1,-1-1 1,1 1-1,10-6 0,-14 9 99,-1 13 220,0-11-239,-1 0 0,1-1 0,0 1 1,0 0-1,0 0 0,0 0 0,0 0 0,1 0 1,-1-1-1,0 1 0,1 0 0,0 0 0,0 2 1,0-4-170,0 1 1,0 0 0,-1 0 0,1-1-1,0 1 1,0-1 0,0 1 0,0-1-1,0 1 1,0-1 0,0 0-1,0 1 1,0-1 0,0 0 0,0 0-1,0 1 1,0-1 0,1 0-1,19 0-3827,6 0-825</inkml:trace>
  <inkml:trace contextRef="#ctx0" brushRef="#br0" timeOffset="11496.35">8161 107 15319,'0'0'2633,"0"14"-1221,3 63 216,-2-18 3317,-1-64-4935,1 1-1,0-1 1,1 0-1,-1 0 1,1 1 0,0-1-1,0 1 1,0-1-1,1 1 1,-1 0-1,1 0 1,0 0 0,0 0-1,1 0 1,-1 1-1,1-1 1,4-2-1,-3 2-32,0 0-1,0 0 0,1 0 0,-1 1 0,1 0 0,0 0 0,0 1 0,0-1 0,0 1 0,1 0 0,-1 1 0,0 0 0,8-1 0,-12 3 16,-1 0-1,1 0 0,-1 0 1,1 1-1,-1-1 0,0 0 0,0 1 1,1-1-1,-1 1 0,0-1 1,0 1-1,-1-1 0,1 1 0,0 0 1,0-1-1,-1 1 0,1 0 1,-1 0-1,0-1 0,1 1 0,-1 0 1,0 0-1,0 3 0,4 48 56,-8-13 131,3-35 167,5-16-186,-1 0-209,-1 5 10,1 0 0,0 0-1,1 0 1,-1 0 0,1 1 0,0-1-1,0 1 1,1 0 0,0 1 0,0-1-1,0 1 1,0-1 0,0 2 0,1-1-1,0 1 1,0-1 0,0 2 0,0-1-1,0 1 1,1 0 0,-1 0 0,8-1-1,-13 3 67,0 1 0,0-1-1,0 1 1,0 0 0,0-1 0,0 1-1,-1 0 1,1-1 0,0 1 0,-1 0-1,1 0 1,0 0 0,-1 0-1,1 0 1,-1 0 0,1-1 0,-1 1-1,0 0 1,1 0 0,-1 0-1,0 1 1,0-1 0,0 0 0,1 0-1,-1 0 1,0 0 0,-1 0 0,1 2-1,0 42 783,-1-35-724,1-9-174,0 0 0,0 1-1,0-1 1,0 0 0,0 0 0,0 1-1,0-1 1,0 0 0,0 0-1,1 0 1,-1 1 0,0-1-1,1 0 1,-1 0 0,1 0 0,-1 0-1,1 0 1,0 0 0,-1 0-1,1 0 1,0 0 0,0 0-1,0 0 1,1 1 0,1-1-950,1-1 0,-1 1 1,0-1-1,0 1 1,0-1-1,0 0 0,1-1 1,5 0-1,-5 1 286,20-4-7687</inkml:trace>
  <inkml:trace contextRef="#ctx0" brushRef="#br0" timeOffset="11794.23">8629 229 1921,'0'0'18206,"5"-6"-15192,16-19-1288,-21 25-1703,0 0 0,0 0 0,0 0-1,0 1 1,0-1 0,-1 0 0,1 0 0,0 0-1,0 0 1,0 0 0,0 0 0,0 0-1,-1 0 1,1 0 0,0 0 0,0 0-1,0 1 1,0-1 0,-1 0 0,1 0-1,0 0 1,0 0 0,0 0 0,0 0 0,0 0-1,-1-1 1,1 1 0,0 0 0,0 0-1,0 0 1,0 0 0,-1 0 0,1 0-1,0 0 1,0 0 0,0 0 0,0 0-1,0 0 1,-1-1 0,1 1 0,0 0 0,0 0-1,0 0 1,0 0 0,0 0 0,0 0-1,0-1 1,0 1 0,0 0 0,0 0-1,0 0 1,-1 0 0,1-1 0,0 1-1,0 0 1,0 0 0,0 0 0,0 0 0,0-1-1,0 1 1,0 0 0,1 0 0,-17 7 228,-19 41 102,33-46-354,1 0 1,-1 1-1,1-1 0,0 1 0,0 0 0,0-1 0,0 1 1,1 0-1,-1-1 0,1 1 0,-1 0 0,1 0 0,0 0 1,0-1-1,0 1 0,0 0 0,1 0 0,-1 0 0,2 2 1,0-4-13,-1 1 1,1-1 0,0 0 0,-1 0 0,1 0 0,0-1-1,0 1 1,0 0 0,0-1 0,0 1 0,0-1 0,0 0-1,0 0 1,0 1 0,0-1 0,0-1 0,0 1 0,3-1-1,42-5-308,-34 2 204,-1-1 0,0 0 0,-1 0 0,1-1 0,-1-1 0,18-13-1,-24 17 126,-1-1 0,0 1 0,0-1 0,0 0 0,0 0 0,-1-1 0,1 1 0,-1-1 0,0 1 0,-1-1-1,1 0 1,-1 0 0,0 0 0,0 0 0,0-1 0,-1 1 0,0-1 0,1-7 0,-3 11 21,0 0 0,0 0 0,1 1 0,-1-1 0,0 0 0,-1 1 0,1-1 0,0 1 0,0-1 0,-1 1 0,1 0 0,-1-1 1,1 1-1,-1 0 0,1 0 0,-1 0 0,0 0 0,1 1 0,-1-1 0,0 0 0,0 1 0,0-1 0,0 1 0,1-1 0,-1 1 0,0 0 0,0 0 0,0 0 1,0 0-1,-2 1 0,-34 0-1447,11 7-4308,22-3-13</inkml:trace>
  <inkml:trace contextRef="#ctx0" brushRef="#br0" timeOffset="12491.48">8990 137 11829,'0'0'13807,"-3"4"-13492,1-1-253,-5 6 53,0 0 0,0 0 1,1 1-1,0 0 0,0 1 1,1-1-1,1 1 0,0 0 1,0 0-1,1 0 0,-2 18 1,5-28-122,1 1-1,-1-1 1,1 0 0,-1 0 0,1-1 0,0 1 0,0 0 0,-1 0 0,1 0 0,0 0 0,0-1 0,0 1 0,0 0 0,0-1 0,0 1 0,0 0 0,0-1 0,0 0 0,0 1 0,0-1 0,0 0 0,0 1 0,1-1 0,-1 0 0,0 0 0,0 0-1,0 0 1,0 0 0,1 0 0,0 0 0,43-2-320,-42 1 269,8 0-252,0-2 0,-1 1-1,1-1 1,0-1 0,-1 0 0,0-1 0,0 0 0,0 0 0,14-11 0,9-9-1669,37-36-1,-29 24 671,-11 14 58,12-11 996,-21 11 3209,-22 23-2871,1 0 0,0 1 1,0-1-1,-1 0 0,1 0 0,0 0 0,-1 0 1,1 0-1,0 0 0,-1 0 0,1 0 0,0 0 1,-1 0-1,1 0 0,0 0 0,-1 0 0,1 0 0,0-1 1,0 1-1,-1 0 0,1 0 0,0 0 0,-1 0 1,1 0-1,0-1 0,0 1 0,0 0 0,-1 0 1,1-1-1,0 1 0,0 0 0,0 0 0,-1-1 0,1 1 1,0 0-1,0 0 0,0-1 0,0 1 0,0 0 1,-1-1-1,1 1 0,0 0 0,0 0 0,0-1 1,0 1-1,0 0 0,0-1 0,0 1 0,0 0 0,0-1 1,0 1-1,1 0 0,-1-1 0,0 1 0,0 0 1,0 0-1,0-1 0,0 1 0,0 0 0,1 0 1,-1-1-1,0 1 0,0 0 0,0 0 0,1-1 0,-1 1 1,-24 8 216,15-1-214,0-1 0,0 2 1,1-1-1,0 1 1,-13 16-1,17-19-64,0 0-1,1 1 1,0-1 0,-1 1-1,2-1 1,-1 1 0,1 0-1,0 0 1,0 1 0,1-1-1,-1 0 1,0 11 0,28-17 161,-7-3-80,1-1 0,-1-1 1,1-1-1,19-8 0,-21 7-104,1 0 1,-1 1-1,2 2 0,28-5 1,-158 27-16,95-15 20,0 1 0,0 0-1,0 1 1,1 0 0,0 2 0,0-1 0,-17 13 0,30-18-9,0 0 1,0 1 0,0-1-1,0 0 1,0 1 0,0-1 0,0 1-1,0-1 1,1 1 0,-1-1 0,1 1-1,-1-1 1,1 1 0,0 0 0,-1-1-1,1 1 1,0 0 0,0-1 0,0 1-1,0-1 1,1 1 0,-1 0 0,0-1-1,1 1 1,-1 0 0,1-1 0,-1 1-1,1-1 1,0 1 0,0-1-1,0 0 1,0 1 0,0-1 0,0 0-1,0 1 1,0-1 0,0 0 0,0 0-1,1 0 1,-1 0 0,0 0 0,1 0-1,-1-1 1,4 2 0,51 19-27,0-2 0,106 19 1,-98-24-200,-41-8-520,32 5 179,-16-8-7454</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2:36.444"/>
    </inkml:context>
    <inkml:brush xml:id="br0">
      <inkml:brushProperty name="width" value="0.035" units="cm"/>
      <inkml:brushProperty name="height" value="0.035" units="cm"/>
      <inkml:brushProperty name="color" value="#E71224"/>
    </inkml:brush>
  </inkml:definitions>
  <inkml:trace contextRef="#ctx0" brushRef="#br0">21 44 9668,'0'0'10541,"20"-8"-6179,-21 24-3840,1-18-246,1 0-278,0 1 0,0-1 0,0 1 0,0 0 0,0 0 0,0 0 0,0 0 0,1-1 0,-1 1 0,0 1 0,1-1 0,-1 0 0,0 0 0,1 0 0,-1 1 0,1-1 0,0 1 0,-1-1 1,1 1-1,-1 0 0,1-1 0,3 1 0,-4 0-1,0 0 1,0-1 0,0 1 0,1 0-1,-1 0 1,0 0 0,0 0 0,1 0-1,-1 0 1,0 0 0,0 0 0,0 0-1,1 1 1,-1-1 0,0 1 0,0-1-1,0 1 1,0-1 0,1 1 0,-1-1-1,0 1 1,0 0 0,0 0 0,1 1-1,1 28 117,-3-17-27,-1-9-50,0-1 1,-1 1 0,1-1 0,-1 0 0,0 1-1,0-1 1,0 0 0,-1 0 0,1 0-1,-1 0 1,1-1 0,-1 1 0,0-1 0,0 0-1,0 1 1,0-1 0,-1-1 0,1 1-1,-1 0 1,1-1 0,-1 0 0,1 1 0,-1-1-1,-7 0 1,12-26-169,0 23 108,-1 0-1,1 0 0,0 0 0,0 0 0,0 1 0,1-1 1,-1 0-1,0 0 0,1 1 0,-1-1 0,1 1 0,-1-1 1,1 1-1,0 0 0,0 0 0,-1 0 0,1 0 0,0 0 1,0 0-1,0 0 0,0 1 0,0-1 0,0 0 0,0 1 1,1 0-1,-1 0 0,0 0 0,0-1 0,3 2 0,-4-1-13,-6 4-136,-1-4 202,4 0-40,15-18-2102,-11 16 2052,0 1-1,0-1 1,0 1-1,0 0 1,0 0-1,0 0 1,0 0-1,1 0 0,-1 0 1,0 1-1,1-1 1,-1 1-1,0-1 1,4 1-1,-5 1 58,0 0 1,0-1-1,0 1 0,0 0 1,0 0-1,0 0 0,0 0 1,-1 0-1,1 0 0,0 0 1,-1 0-1,1 0 0,0 1 1,-1-1-1,0 0 0,1 0 1,-1 1-1,0-1 0,1 0 1,-1 0-1,0 1 0,0-1 1,0 0-1,0 1 0,0-1 1,0 0-1,-1 0 0,1 2 1,0 9 84,-1 1 0,0-1 0,-1 0 0,0 1 0,0-1 0,-2 0 0,1-1 0,-2 1 0,1-1 0,-2 1 0,0-1 0,-12 18 0,12-22-470,0 0 1,0-1 0,0 0-1,-1 0 1,0 0-1,0-1 1,-8 5-1,2-5-4258,4-4-5232</inkml:trace>
  <inkml:trace contextRef="#ctx0" brushRef="#br0" timeOffset="1477.64">686 118 7812,'0'0'16698,"0"-40"-15658,-2 56-623,-1-1-1,-1-1 0,-9 22 0,5-11-354,0 0-1,-6 37 0,9-12 105,16-77-3550,-2 8-3696,-4 7-1473</inkml:trace>
  <inkml:trace contextRef="#ctx0" brushRef="#br0" timeOffset="2568.15">658 247 2321,'0'0'14601,"0"0"-14448,-1 0-1,1 0 0,0 0 0,0 0 0,0 0 0,0 0 1,-1 0-1,1 0 0,0 0 0,0 0 0,0 0 0,0 0 1,0 0-1,-1 0 0,1 0 0,0 0 0,0 0 0,0 0 1,0 0-1,-2 1 1369,2-1-1368,0 0-1,0 0 0,0 0 0,0 1 0,0-1 1,0 0-1,0 0 0,0 0 0,0 0 0,0 0 0,0 1 1,0-1-1,0 0 0,0 0 0,0 0 0,0 0 0,0 0 1,0 1-1,0-1 0,0 0 0,0 0 0,0 0 0,0 1 1,184-12-381,-146 8 247,-25 2-1462,-26 2-5408,5-1 43</inkml:trace>
  <inkml:trace contextRef="#ctx0" brushRef="#br0" timeOffset="3006.58">920 103 9476,'0'0'12129,"0"-15"-10898</inkml:trace>
  <inkml:trace contextRef="#ctx0" brushRef="#br0" timeOffset="5790.69">732 126 5122,'0'0'10306,"-33"0"-285,33 0-9986,0 0-22,0-2-13,0 2 19,0-1-9,0 0-15,0 0 16,0-1 2,0 0-13,-1 2-11,-2 0 11,3 0 8,-1 0-13,-2 0 16,3 0-3,0-6-5493</inkml:trace>
  <inkml:trace contextRef="#ctx0" brushRef="#br0" timeOffset="7188.71">587 162 8436,'0'0'10775,"-3"-1"-9849,2 0-722,1 1 1,-1 0-1,1 0 0,-1 0 1,1-1-1,-1 1 0,1 0 0,-1 0 1,1-1-1,-1 1 0,1 0 0,-1-1 1,1 1-1,0-1 0,-1 1 1,1 0-1,-1-1 0,1 1 0,0-1 1,0 1-1,-1-1 0,1 1 1,0-1-1,0 1 0,0-1 0,-1 1 1,1-1-1,0 0 0,0 1 0,0-1 1,16-7 1655,48 1-3099,-43 6 1897,56-3-557,-45 3-67,-1-1 1,0-1 0,42-11 0,-69 13-3396,-9 1 592,-11 3-1738,-10 7-3097</inkml:trace>
  <inkml:trace contextRef="#ctx0" brushRef="#br0" timeOffset="7616.86">669 171 16039,'0'0'8508,"-4"-12"-4511,2 44-3980,-2 0 1,-1 1-1,-15 45 1,5-17 16,11-42-41,-2 9-56,-1-1-1,-15 40 0,21-66 66,0 0 0,1-1-1,-1 1 1,0-1-1,0 1 1,1 0-1,-1-1 1,0 0-1,0 1 1,0-1 0,0 0-1,1 1 1,-1-1-1,0 0 1,0 0-1,0 0 1,0 0 0,0 0-1,0 0 1,0 0-1,0 0 1,0 0-1,0 0 1,1 0 0,-1 0-1,0-1 1,0 1-1,0 0 1,0-1-1,0 1 1,1-1-1,-1 1 1,0-1 0,0 1-1,1-1 1,-1 0-1,0 1 1,1-1-1,-2-1 1,-30-26 5,30 26-156,1-1 1,-1 1 0,1-1 0,-1 1-1,1-1 1,0 1 0,0-1-1,0 0 1,0 0 0,1 1-1,-1-1 1,1 0 0,-1 0-1,1 0 1,0 0 0,0 0 0,1 1-1,0-7 1,-1 7-428,1 0-1,-1 1 1,1-1 0,0 0 0,0 0 0,0 0-1,0 0 1,0 1 0,0-1 0,0 0-1,0 1 1,1-1 0,-1 1 0,1 0-1,-1-1 1,1 1 0,1-1 0,17-10-8847</inkml:trace>
  <inkml:trace contextRef="#ctx0" brushRef="#br0" timeOffset="7996.19">941 269 15559,'0'0'9903,"-5"-2"-9612,1 2-276,-1 0 0,1 0 0,-1 0 0,0 1 0,1 0 1,0-1-1,-1 1 0,1 1 0,-1-1 0,1 1 0,0 0 0,0 0 0,0 0 0,0 0 0,0 1 0,1-1 0,-1 1 0,1 0 0,-1 0 0,-2 5 1,0-3-1,0 0 0,1 1 0,0 0 1,0 0-1,1 0 0,-1 1 0,1 0 1,1-1-1,-1 1 0,1 1 0,1-1 1,-3 10-1,4-15-13,1-1 1,0 1-1,0 0 1,0 0-1,0-1 1,1 1-1,-1 0 0,0-1 1,1 1-1,-1 0 1,1-1-1,-1 1 1,1 0-1,0-1 0,0 1 1,0-1-1,0 1 1,0-1-1,0 0 1,0 1-1,0-1 0,0 0 1,1 0-1,-1 0 1,0 0-1,1 0 1,-1 0-1,1 0 0,-1-1 1,1 1-1,0 0 1,-1-1-1,1 1 0,0-1 1,-1 0-1,1 1 1,0-1-1,0 0 1,-1 0-1,1 0 0,3-1 1,0 1-2,1 0 1,-1 0-1,0-1 0,0 0 0,1 0 1,-1-1-1,0 1 0,0-1 1,0 0-1,0 0 0,-1-1 0,1 0 1,5-4-1,-6 3 7,0 0 0,0 0 0,-1 0 0,0-1 0,1 1 0,-2-1 0,1 0 1,0 0-1,-1 0 0,0 0 0,2-11 0,-1 2 20,-1 0-1,-1 0 1,0-22 0,-1 35-66,0 1-1,-1-1 1,1 0 0,0 1-1,-1-1 1,1 0 0,-1 1-1,1-1 1,0 1 0,-1-1-1,0 1 1,1-1 0,-1 1-1,1-1 1,-1 1-1,0 0 1,1-1 0,-1 1-1,0 0 1,1-1 0,-1 1-1,0 0 1,1 0 0,-1 0-1,0-1 1,0 1-1,1 0 1,-1 0 0,0 0-1,0 0 1,0 1 0,-15 1-7752</inkml:trace>
  <inkml:trace contextRef="#ctx0" brushRef="#br0" timeOffset="9766.1">1100 229 16359,'0'0'9183,"0"-4"-9063,0-7-198,-2 34-10,-5 44 158,3-49 5,1 0 0,1 0-1,0 20 1,3-38-71,0 0 1,1 1-1,-1-1 0,1 0 1,-1 0-1,1 0 0,-1 0 0,0 0 1,1-1-1,-1 1 0,1 0 0,-1-1 1,0 1-1,1-1 0,-1 1 0,0-1 1,0 1-1,1-1 0,0-1 1,5-5 26,-1 0 1,0 0 0,0 0 0,-1-1 0,0 1 0,0-1-1,-1-1 1,0 1 0,0-1 0,-1 1 0,0-1 0,-1 0 0,0 0-1,0 0 1,0-12 0,-2 21 166,0 19-236,-2 17 47,1-25 33,0 1 0,1-1-1,1 1 1,-1-1-1,4 15 1,-1-25-25,0 0-1,1 0 1,-1 0-1,0 0 1,1 0-1,-1-1 1,1 0-1,-1 1 1,1-1-1,-1-1 1,1 1-1,-1 0 1,1-1 0,5-1-1,2-3-19,-1-1 0,0 0 0,0 0 0,0-1-1,10-10 1,-12 10-23,1-1 0,0 2 0,0-1 0,1 2 0,-1-1 0,1 1 0,15-5 0,19 3-294,-43 39 232,-6 0 270,4-28-161,0 0-1,0 1 1,0-1 0,0 1 0,1-1 0,0 0 0,0 1-1,0-1 1,0 1 0,2 6 0,0-10-20,0 0 1,-1 0-1,1 0 0,0 0 1,0-1-1,0 1 0,0-1 1,0 1-1,0-1 0,0 0 1,0 0-1,0 1 1,0-1-1,0-1 0,2 1 1,32-3-155,-31 2-18,-1 1 0,0-1 0,1 0-1,-1-1 1,0 1 0,0-1 0,0 1 0,0-1-1,0-1 1,-1 1 0,1 0 0,0-1 0,-1 0-1,0 0 1,0 0 0,0 0 0,0 0 0,0-1-1,-1 1 1,1-1 0,-1 0 0,0 0 0,0 0-1,0 0 1,-1 0 0,1 0 0,-1 0 0,1-6-1,7-35 1087,-8 57 2652,-10 39-3244,-3-12 48,11-38 99,7-5-486,1-2-97,0 0 0,1 0-1,-1 1 1,1 0 0,0 1 0,0 0 0,1 0 0,-1 0 0,1 1 0,12-2 0,-20 5 79,-1 34 218,0-32-173,0-1 0,-1 1 0,1-1 0,0 1 1,0-1-1,1 1 0,-1-1 0,0 1 0,0-1 0,1 1 1,-1-1-1,1 1 0,-1-1 0,1 0 0,0 1 1,0-1-1,-1 0 0,1 1 0,1 0 0,0-1-3,0 0 0,0-1-1,0 1 1,0-1 0,0 1-1,0-1 1,0 0 0,1 0-1,-1 0 1,0 0 0,3 0 0,4 0-1,0-1-36,0 0 1,-1-1-1,1 0 1,0 0-1,-1 0 1,0-1 0,0-1-1,0 1 1,15-10-1,0-2-484,38-33 1,-58 47 536,-1 0 0,0-1 0,0 0 0,0 1 0,0-1 0,0 0 0,0 0 0,-1 0 0,1 0 0,-1 0 0,1-1 0,-1 1 0,0 0 0,0-1 0,0 1 0,0-1 0,0 1 0,-1-1 0,1 1 0,-1-1 0,1 1 0,-1-1 0,0 0 0,0 1 0,0-1 0,-1-3 0,0 5 3,1 1 0,-1-1-1,1 1 1,-1-1 0,0 1 0,1-1 0,-1 1 0,0-1-1,0 1 1,1 0 0,-1-1 0,0 1 0,0 0 0,1-1-1,-1 1 1,0 0 0,0 0 0,0 0 0,0 0 0,1 0-1,-1 0 1,0 0 0,0 0 0,0 0 0,1 0 0,-1 1-1,0-1 1,0 0 0,0 1 0,1-1 0,-1 0 0,0 1-1,0-1 1,0 1 0,-25 16-136,-6 31 96,30-45-21,1-1-1,0 1 1,-1 0-1,1-1 1,0 1-1,1 0 1,-1 0 0,0-1-1,1 1 1,0 0-1,-1 0 1,1 0-1,0 0 1,1 0-1,-1 0 1,0 0 0,1-1-1,1 4 1,-1-4-70,0-1 1,1 1-1,-1-1 1,1 0-1,-1 0 1,1 0-1,0 0 1,-1 0 0,1 0-1,0 0 1,0 0-1,0-1 1,0 1-1,0-1 1,0 1-1,0-1 1,0 0-1,0 0 1,0 0-1,0 0 1,-1 0 0,1 0-1,0 0 1,0-1-1,2 0 1,4 0-136,0-1 1,0 0 0,-1 0-1,15-6 1,-8 0 217,0 2-1,1 0 1,-1 0-1,2 1 1,25-4 0,-37 8 44,0 0 1,0-1 0,-1 1-1,1-1 1,0 1 0,-1-1-1,1 0 1,5-5 0,5-2 2585,-13 8-2019,-1 14-275,2 89-267,1-37 33,-9 99 1,5-161-72,0 1 0,0 0 0,0 0 1,-1-1-1,1 1 0,-1-1 1,0 1-1,0-1 0,0 0 0,0 0 1,0 1-1,-1-2 0,0 1 1,1 0-1,-1 0 0,0-1 0,-1 0 1,1 1-1,0-1 0,0-1 0,-1 1 1,1 0-1,-1-1 0,0 1 1,1-1-1,-7 1 0,6-1 61,-1 0 0,1-1 0,-1 1 1,1-1-1,-1 0 0,1 0 0,-1 0 0,1-1 0,-1 1 0,1-1 0,0 0 0,-1 0 0,1-1 1,0 1-1,0-1 0,0 0 0,0 0 0,0-1 0,0 1 0,1-1 0,-1 1 0,-4-6 0,3 1-37,1 1 0,0-1 0,0 0 0,0 0-1,1 0 1,0 0 0,1-1 0,0 1-1,0-1 1,0 0 0,1 1 0,0-1-1,1 0 1,0 0 0,0 0 0,0 1-1,1-1 1,3-10 0,-2 8-137,0 0 0,1 0 0,0 1 0,1 0 0,0-1 0,1 1 0,-1 1 0,2-1 0,-1 1 0,1 0 0,1 0 0,-1 0 0,14-11 0,-9 12-539,-1 0 0,1 0 0,0 1 0,0 0 0,20-6 0,31-5-7455,-16 7-5960</inkml:trace>
  <inkml:trace contextRef="#ctx0" brushRef="#br0" timeOffset="10015.46">2550 116 14535,'0'0'11461,"24"14"-11429,-24 25 224,-8 6-96,-4-3-16,4-2-80,-5-2-64,5-8 0,4-4-688,0-3-577,0-11-3217</inkml:trace>
  <inkml:trace contextRef="#ctx0" brushRef="#br0" timeOffset="10404.89">2500 259 18424,'0'0'6977,"6"-4"-7116,6 0-10,0 1-1,0 0 1,0 0 0,1 1-1,-1 1 1,0 0-1,1 0 1,0 1-1,12 2 1,9-1 173,-39 20 1457,-24 11-945,25-29-515,0 1 0,0-1 1,0 1-1,1 0 0,-1-1 0,1 1 0,0 1 1,0-1-1,1 0 0,0 1 0,-1 0 0,1-1 0,1 1 1,-1 0-1,-1 8 0,7-12-35,0 0 0,0 0 0,0-1 1,0 1-1,1-1 0,-1 0 0,6-1 0,-8 1 5,4-1-11,0 1 0,0-1 0,0 0 1,0-1-1,0 1 0,0-1 0,0 0 0,-1-1 0,1 1 0,-1-1 1,0 0-1,0-1 0,0 1 0,0-1 0,0 0 0,-1 0 0,1-1 1,-1 1-1,0-1 0,-1 0 0,1 0 0,-1 0 0,0-1 0,0 1 1,-1-1-1,0 1 0,0-1 0,0 0 0,0 0 0,-1 0 0,0 0 1,0 0-1,-1-9 0,0 13 58,-1 0 0,1-1 0,-1 1 0,0 0 0,0-1 0,0 1 0,0 0 0,-1 0 0,1 0 0,-1 0 0,1 0 0,-1 0 0,1 0-1,-1 1 1,0-1 0,0 0 0,0 1 0,0 0 0,0-1 0,0 1 0,0 0 0,-1 0 0,1 0 0,0 0 0,-1 1 0,1-1 0,-1 1 0,1-1 0,0 1 0,-1 0 0,-2 0 0,-41 0-839,42 1 228,1 0 0,0-1 0,0 1 0,0 0 0,0 0-1,0 1 1,0-1 0,0 1 0,-4 2 0,-6 6-9490</inkml:trace>
  <inkml:trace contextRef="#ctx0" brushRef="#br0" timeOffset="11341.14">3137 78 10949,'0'0'6950,"8"2"-5979,-6-2-858,0 0-1,1 1 1,-1-1 0,0 1-1,1 0 1,-1 0 0,0 0 0,0 0-1,0 0 1,0 0 0,0 0-1,0 1 1,0-1 0,3 4-1,-3-2 97,0 0 0,-1 1-1,1-1 1,-1 1 0,0-1-1,0 1 1,0-1-1,0 1 1,0 0 0,-1 0-1,0 6 1,3 44 831,-6 67 1,3-120-963,1 1 1,-1-1-1,-1 1 1,1-1-1,0 1 1,0-1-1,0 1 1,-1-1-1,1 1 1,-1-1-1,1 1 1,-1-1 0,0 0-1,0 1 1,1-1-1,-1 0 1,0 0-1,0 1 1,0-1-1,0 0 1,0 0-1,-1 0 1,1 0-1,0 0 1,0-1-1,-1 1 1,1 0-1,0 0 1,-1-1-1,1 1 1,-1-1-1,1 1 1,-1-1-1,-2 0 1,8-39 54,2 32-236,1 0 0,0 1-1,0 1 1,1-1 0,-1 1 0,1 0 0,1 1-1,13-6 1,8-6-214,-13 8 127,-1-2 1,-1 0-1,0 0 0,0-1 0,-1-1 0,17-18 1,-23 18 1192,-12 15 339,-16 23-835,14-17-504,0 1-1,1 0 1,0 0 0,0 0 0,1 1 0,0 0 0,1-1 0,0 1 0,-1 18 0,29-26-89,-20-4 81,-4 1 5,10 1 1,1-1 0,-1 0 0,0-1 1,0 0-1,0-1 0,-1 0 0,1-1 0,0 0 0,14-6 0,-24 45-166,-1-32 171,-1 0 7,1 0 0,0 1-1,0-1 1,0 0 0,1 1-1,0-1 1,0 0 0,0 0-1,2 5 1,-2-7-9,1-1 0,-1 1-1,0-1 1,1 0 0,0 0 0,-1 0 0,1 0 0,0 0-1,0 0 1,-1 0 0,1 0 0,0-1 0,0 1 0,0-1-1,0 1 1,0-1 0,0 0 0,0 0 0,0 0-1,0 0 1,0 0 0,3 0 0,0 0-18,0 0 0,1-1-1,-1 1 1,0-1 0,1 0 0,-1 0 0,0-1 0,0 1-1,0-1 1,0 0 0,0-1 0,0 1 0,0-1 0,-1 0 0,1 0-1,-1 0 1,0-1 0,4-4 0,-4 2-6,0 1 0,0-1 1,-1 0-1,0 1 0,0-2 0,-1 1 1,1 0-1,-1 0 0,-1-1 0,1 1 0,-1-1 1,0 0-1,-1 1 0,0-11 0,0 17 23,0-1-1,0 0 0,0 1 0,0-1 1,0 0-1,0 1 0,0-1 0,0 1 1,0-1-1,-1 0 0,1 1 0,0-1 1,0 1-1,-1-1 0,1 0 0,-1 1 1,1-1-1,0 1 0,-1-1 1,1 1-1,-1 0 0,1-1 0,-1 1 1,1-1-1,-1 1 0,1 0 0,-1-1 1,1 1-1,-1 0 0,0-1 0,-23 3 70,19-1-66,0 1 0,0 0-1,0 0 1,1 0-1,-1 0 1,1 1 0,-7 4-1,5-1-31,0 0 0,0 0 0,1 1 0,-1 0 0,1-1 0,1 2 0,-1-1 0,2 0 0,-1 1 0,1 0 0,0 0 1,0 0-1,1 0 0,-2 15 0,4-22-76,0 1 0,0-1 1,0 1-1,1-1 1,-1 1-1,1-1 0,-1 1 1,1-1-1,0 1 1,-1-1-1,1 1 0,0-1 1,0 0-1,0 0 1,0 1-1,0-1 0,0 0 1,0 0-1,1 0 1,-1 0-1,0 0 0,1-1 1,-1 1-1,0 0 1,1 0-1,-1-1 0,1 1 1,-1-1-1,1 0 1,2 1-1,53 3-5896,-49-4 4421,34 0-8116</inkml:trace>
  <inkml:trace contextRef="#ctx0" brushRef="#br0" timeOffset="12827.16">4257 147 7395,'0'0'18502,"0"-5"-17475,0-15-240,0 15-320,0 32-339,-2 0-1,-9 50 0,9-65-97,-1 1 0,-1-1 0,0-1 0,-1 1 0,0-1 0,-1 1-1,0-2 1,-11 15 0,2-13 96,12-23 61,3 9-194,0-1 0,1 0 1,-1 0-1,1 0 0,0 0 0,0 0 0,0 1 0,0-1 0,0 0 1,3-3-1,4-1-110,0 1 0,0 1 0,1-1 0,0 1 1,0 1-1,0-1 0,0 2 0,1-1 0,17-3 1,-13 3-161,1-1 1,-1 0 0,24-13 0,-32 15 283,0 0 1,0-1 0,-1 1 0,1-1 0,-1-1 0,0 1 0,0-1 0,0 0 0,-1 0 0,1 0-1,-1-1 1,0 1 0,-1-1 0,0 0 0,0 0 0,0 0 0,0-1 0,-1 1 0,0 0 0,-1-1-1,1 0 1,-1 1 0,0-1 0,-1-8 1761,-8 54-1617,-4-5 99,-8 21 424,-12 58 0,31-109-667,0-1 0,0 1 0,0-1 0,1 1 0,0-1 0,-1 1 0,1-1 0,1 1 0,-1-1 0,0 1 0,1-1 0,0 1 0,0-1 0,2 6 0,-2-8-9,1 1-1,0 0 0,0-1 0,-1 1 0,1-1 0,0 0 0,0 1 1,1-1-1,-1 0 0,0 0 0,0 0 0,0-1 0,1 1 0,-1-1 1,0 1-1,1-1 0,-1 0 0,1 1 0,-1-1 0,0 0 1,4-1-1,2 1-39,1 1 0,-1-1 0,0-1 0,0 0 0,0 0 1,0-1-1,0 1 0,0-2 0,0 1 0,0-1 0,-1 0 1,0-1-1,1 0 0,-1 0 0,0-1 0,-1 1 0,1-1 1,-1-1-1,0 1 0,-1-1 0,1 0 0,-1-1 0,0 1 1,0-1-1,6-14 0,-8 14 15,-1 0-1,1 0 1,-1 0-1,-1-1 1,0 1 0,0 0-1,0-1 1,-1 1 0,0-10-1,0 16 27,0 0-5,-1 1 0,1-1 0,0 1 1,0 0-1,0-1 0,-1 1 1,1-1-1,0 1 0,-1 0 0,1-1 1,0 1-1,-1 0 0,1 0 0,0-1 1,-1 1-1,1 0 0,-1 0 0,1 0 1,0-1-1,-1 1 0,1 0 0,-1 0 1,1 0-1,-1 0 0,1 0 0,-1 0 1,1 0-1,0 0 0,-1 0 0,1 0 1,-1 0-1,1 0 0,-1 0 0,1 0 1,-1 0-1,0 1 0,-18 5-131,14 0 127,-1 1 1,1-1-1,1 1 1,-1 0-1,1 0 1,0 0-1,1 0 1,0 1 0,0 0-1,0-1 1,1 1-1,0 0 1,1 0-1,0 0 1,0 0-1,0 1 1,2 14 0,0-22 1,0 1 0,0-1 0,0 1 0,1-1 0,-1 0 0,0 1 0,0-1 0,1 0 0,-1 0 0,1 0 0,-1 0 0,1 0 0,0 0 1,-1-1-1,1 1 0,0 0 0,-1-1 0,1 1 0,0-1 0,0 0 0,0 0 0,-1 1 0,1-1 0,0 0 0,0 0 0,2-1 0,54-1-288,-57 2 287,9-3-20,0 1 1,1-1 0,-1-1 0,-1 0-1,1 0 1,-1-1 0,1 0 0,-1-1-1,-1 0 1,1 0 0,-1-1 0,0 0-1,-1 0 1,11-13 0,7-10-82,-2-1 1,32-55 0,-49 78 128,-1-1 0,0 0 0,-1 0 0,0 0 0,0 0 0,-1-1 0,0 0 0,0 0 0,2-19 0,-5 28 23,-7 11-195,-12 18 124,-2 3 71,-24 45 0,40-65-40,0 0 1,0 0-1,1 0 0,1 0 1,0 1-1,1 0 0,0 0 0,-1 18 1,4-29-5,0 0 0,-1-1 1,1 1-1,-1-1 0,1 1 0,0-1 1,0 1-1,-1-1 0,1 1 1,0-1-1,0 0 0,-1 1 0,1-1 1,0 0-1,0 0 0,0 1 1,-1-1-1,1 0 0,0 0 0,0 0 1,0 0-1,0 0 0,0-1 1,1 1-1,26-1-8,-27 1 9,10-2-4,-1-1 0,1 0 0,-1 0 0,0-1-1,0 0 1,0-1 0,-1 0 0,0-1 0,0 0 0,0 0 0,-1-1 0,1 0 0,7-9-1,2-2 1,-1-1 1,-1-1-1,-1-1 0,18-29 0,-28 41 4,0-1 1,-1 1-1,0-1 1,0 0-1,-1 0 1,0 0-1,-1-1 1,0 1-1,1-20 1,-14 39-100,-4 10 75,0 1 1,1 0-1,2 1 0,0 1 0,1 0 0,1 0 1,1 1-1,1 1 0,1-1 0,1 1 0,1 0 0,1 1 1,-1 40-1,6-64-149,-1 0-1,1 0 1,-1 0 0,1 0 0,0-1 0,-1 1-1,1 0 1,0 0 0,0 0 0,0-1 0,-1 1-1,1-1 1,0 1 0,0 0 0,0-1 0,0 0 0,0 1-1,0-1 1,0 0 0,0 1 0,1-1 0,-1 0-1,0 0 1,0 0 0,0 0 0,0 0 0,0 0-1,0 0 1,0 0 0,2-1 0,0 1-813,17 0-6895</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3:05.622"/>
    </inkml:context>
    <inkml:brush xml:id="br0">
      <inkml:brushProperty name="width" value="0.035" units="cm"/>
      <inkml:brushProperty name="height" value="0.035" units="cm"/>
      <inkml:brushProperty name="color" value="#E71224"/>
    </inkml:brush>
  </inkml:definitions>
  <inkml:trace contextRef="#ctx0" brushRef="#br0">10468 697 10629,'0'0'8377,"1"9"-1622,4-2-7360,61 66 694,83 119 0,-136-173-80,0 1-1,-2 1 0,-1 0 0,0 1 0,7 24 1,-13-32-19,0 0 0,-1 0 0,-1 1 0,-1-1 0,0 0 0,0 1 0,-1-1 0,-1 1 0,-4 21 0,2-26 8,-1 1 1,0-1 0,0-1-1,-1 1 1,0-1-1,-1 0 1,0 0 0,0 0-1,-9 8 1,-75 73-389,57-60-194,-46 41-4855,38-46-580</inkml:trace>
  <inkml:trace contextRef="#ctx0" brushRef="#br0" timeOffset="1399.92">369 23 9716,'0'0'10355,"-1"-4"-9854,1 3-487,0 0 0,0 0 0,0 1 0,-1-1 0,1 0 0,0 0 0,0 0-1,-1 1 1,1-1 0,-1 0 0,1 0 0,0 1 0,-1-1 0,1 0 0,-1 1 0,0-1 0,1 1 0,-1-1 0,0 1 0,1-1-1,-1 1 1,0-1 0,1 1 0,-1-1 0,0 1 0,0 0 0,1-1 0,-1 1 0,-2 0 0,1 0 14,0 0 1,0 0-1,0 0 1,0 1-1,-1-1 1,1 1-1,0 0 1,0-1-1,0 1 1,0 0-1,0 0 1,0 0-1,-2 3 0,-27 18 341,2 2-1,1 2 1,1 0-1,1 2 1,1 0-1,2 2 0,1 1 1,1 0-1,2 2 1,-24 54-1,38-74-346,1-1 1,0 1-1,0-1 0,1 1 1,1 0-1,0 0 0,1 0 1,0 0-1,3 25 0,-1-30-18,1 0 0,0 0 0,0 0 0,1 0 0,0 0 0,0-1 0,1 1 0,0-1 0,1 0 0,-1 0 0,1-1 0,0 1 0,1-1 0,0 0 0,0 0 0,9 6 0,3 1-161,0 0 0,0-2 1,1 0-1,1-1 0,39 14 1,-4-10-2795,3-7-3816,-40-7-591</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1.045"/>
    </inkml:context>
    <inkml:brush xml:id="br0">
      <inkml:brushProperty name="width" value="0.035" units="cm"/>
      <inkml:brushProperty name="height" value="0.035" units="cm"/>
      <inkml:brushProperty name="color" value="#E71224"/>
    </inkml:brush>
  </inkml:definitions>
  <inkml:trace contextRef="#ctx0" brushRef="#br0">6 383 8436,'-4'0'12273,"4"0"-12147,0 0 0,0 1 0,0-1 1,0 0-1,0 0 0,0 0 0,0 0 1,0 0-1,0 0 0,0 0 0,0 1 1,0-1-1,0 0 0,0 0 0,0 0 1,0 0-1,0 0 0,0 0 0,0 0 1,0 1-1,0 20-65,-1-12-12,1 1 1,0-1 0,0 1-1,1-1 1,1 0 0,3 13-1,-4-19-34,0-1-1,0 0 1,0 1-1,0-1 1,1 0-1,-1 0 0,1 0 1,0 0-1,0 0 1,0 0-1,0-1 1,0 1-1,0-1 0,0 1 1,0-1-1,0 0 1,1 1-1,-1-1 1,1-1-1,-1 1 1,0 0-1,1 0 0,0-1 1,-1 0-1,1 1 1,-1-1-1,1 0 1,4-1-1,10 2 51,0-2 0,1 0 0,21-4 0,-33 3-64,0 0 0,0 0-1,0 0 1,0-1 0,-1 1-1,1-2 1,-1 1 0,0 0 0,0-1-1,0 0 1,0 0 0,7-9 0,-1-3-55,0-2 1,-1 0 0,-1 0 0,-1 0 0,0-1 0,-1 0 0,5-27 0,-12 45 56,6-15-257,-6 30-159,-1 7 485,1 81-48,0-100-23,1-1-1,-1 0 1,1 0 0,-1 0 0,1 0-1,-1 0 1,1 0 0,-1 0-1,1 0 1,0 0 0,0 0-1,0 0 1,-1 0 0,1-1-1,0 1 1,0 0 0,0-1-1,0 1 1,0 0 0,0-1 0,0 1-1,1-1 1,-1 0 0,0 1-1,0-1 1,0 0 0,0 0-1,1 0 1,-1 0 0,0 0-1,2 0 1,47 1 25,-39-1-23,-3-1-4,-1 0 1,1 0-1,-1-1 1,1 0-1,-1 0 1,0-1-1,0 0 0,0 0 1,0-1-1,-1 0 1,1 0-1,-1 0 1,0-1-1,0 0 1,-1 0-1,1-1 1,-1 1-1,0-1 1,-1 0-1,7-12 0,3-4-3,-1-1-1,-1-1 0,-2 0 1,14-44-1,-17 41 22,-2 0 0,-1-1 0,-1 1 0,-2-51 0,-1 77 2,-22 36-456,16-24 423,-10 17 23,2 0-1,1 1 1,1 1 0,1 0-1,2 0 1,1 1-1,2 0 1,-3 33 0,-28 114 102,23-121-50,3 0-1,-5 62 1,15 26 64,1-143-120,0 0 0,1-1-1,-1 1 1,1 0 0,-1-1-1,1 1 1,-1 0 0,1-1-1,0 1 1,0-1 0,0 1-1,0-1 1,0 1 0,0-1-1,0 0 1,0 1 0,0-1-1,1 0 1,-1 0-1,1 0 1,-1 0 0,0 0-1,1 0 1,0-1 0,-1 1-1,1 0 1,-1-1 0,1 1-1,0-1 1,0 0 0,-1 1-1,1-1 1,0 0 0,0 0-1,-1 0 1,1 0 0,3-1-1,1 1 12,1-1 0,-1 0-1,0 0 1,1 0 0,-1 0-1,0-1 1,0 0 0,0-1-1,8-4 1,-3 0-18,0-1 0,-1-1 0,0 0 0,-1 0 0,0-1 0,0 0 0,-1 0 0,-1-1 0,1 0 0,-2-1 0,1 0 0,-2 0 0,0 0 0,0 0 0,-1-1 0,0 0 0,-2 0 0,1 0 0,-1 0 0,-1 0 0,0 0 0,-1-1 0,-2-14 0,1 24 0,0-1 0,-1 1-1,1 0 1,-1 0 0,0 0 0,0 0 0,-1 0-1,1 0 1,-1 0 0,0 1 0,1-1-1,-2 1 1,1 0 0,0 0 0,-5-4 0,-66-42-52,39 28 44,19 6 2,15 4-17,4 9 23,-1 0 0,1 1 0,-1-1 0,1 0 0,0 1 0,-1 0 0,1 0 1,0 0-1,4-1 0,4-2 20,57-22-42,60-23-1806,-48 12-2394,-77 35 3490,1 0 0,0 0 0,-1 0 0,1 0 0,-1-1 0,0 0 1,1 1-1,-2-1 0,5-4 0,-5-7-6430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1.382"/>
    </inkml:context>
    <inkml:brush xml:id="br0">
      <inkml:brushProperty name="width" value="0.035" units="cm"/>
      <inkml:brushProperty name="height" value="0.035" units="cm"/>
      <inkml:brushProperty name="color" value="#E71224"/>
    </inkml:brush>
  </inkml:definitions>
  <inkml:trace contextRef="#ctx0" brushRef="#br0">8 19 15607,'0'0'4130,"-8"-19"-6819,16 21 656,9 8-3266</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1.943"/>
    </inkml:context>
    <inkml:brush xml:id="br0">
      <inkml:brushProperty name="width" value="0.035" units="cm"/>
      <inkml:brushProperty name="height" value="0.035" units="cm"/>
      <inkml:brushProperty name="color" value="#E71224"/>
    </inkml:brush>
  </inkml:definitions>
  <inkml:trace contextRef="#ctx0" brushRef="#br0">320 8 14823,'0'0'7526,"-1"-1"-7511,1 0 1,-1 1 0,1-1-1,-1 1 1,0-1-1,0 1 1,1-1 0,-1 1-1,0-1 1,0 1-1,0-1 1,1 1 0,-1 0-1,0 0 1,0-1-1,0 1 1,0 0-1,-1 0 1,-1 1-12,1-1-1,-1 1 1,1 0-1,-1 0 1,1 0-1,0 0 1,0 1-1,-1-1 1,1 1-1,0-1 1,0 1-1,0 0 1,1-1-1,-4 4 1,-25 34 15,26-34-19,-30 39 125,3 2 1,2 1-1,2 1 1,1 2-1,3 0 0,-27 91 1,46-126-111,1-1-1,0 1 1,1 0 0,1 0 0,0 0 0,1 0-1,1 0 1,3 20 0,-2-29-110,0 1 0,0-1 0,0 0 0,0 0 0,1 0 0,0 0 0,1 0 0,-1 0 0,1-1 0,0 0 0,1 0 0,-1 0 0,1 0 0,0 0 0,0-1 0,0 0 0,1 0 0,0-1 0,-1 0 0,13 5 0,-5-3-688,0 0 0,0-2 1,0 0-1,1 0 0,18 0 0,37 0-6715,-37-3 3611</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2.798"/>
    </inkml:context>
    <inkml:brush xml:id="br0">
      <inkml:brushProperty name="width" value="0.035" units="cm"/>
      <inkml:brushProperty name="height" value="0.035" units="cm"/>
      <inkml:brushProperty name="color" value="#E71224"/>
    </inkml:brush>
  </inkml:definitions>
  <inkml:trace contextRef="#ctx0" brushRef="#br0">178 30 16760,'0'0'5594,"-1"1"-5579,0-1-1,0 0 1,0 0-1,1 1 1,-1-1-1,0 0 1,0 1-1,0-1 0,0 1 1,1-1-1,-1 1 1,0-1-1,0 1 1,1 0-1,-1-1 1,1 1-1,-1 0 1,0 0-1,1-1 1,-1 1-1,1 0 1,0 0-1,-1 0 0,1 0 1,-1 1-1,-157 276 1379,156-284-902,3-19-389,9-30-137,-4 33 34,2 1 1,1 0 0,1 0 0,0 1-1,1 1 1,2 0 0,0 0 0,0 1-1,20-19 1,-31 35-11,0 0 0,-1 1 0,1-1-1,0 0 1,0 1 0,1-1 0,-1 1 0,0-1 0,0 1 0,1 0 0,-1 0 0,1 0-1,-1 0 1,1 1 0,-1-1 0,1 1 0,0 0 0,-1-1 0,1 1 0,-1 0-1,1 0 1,0 1 0,-1-1 0,6 2 0,-5-1 3,-1 1-1,1 0 1,0 0 0,-1 0 0,1 0-1,-1 1 1,0-1 0,1 1 0,-1-1 0,-1 1-1,1 0 1,0-1 0,-1 1 0,1 0-1,-1 0 1,0 0 0,0 1 0,0-1-1,1 4 1,4 25 107,-1 1 0,-2 0-1,-1 0 1,-2-1 0,-5 55-1,3-76-71,-1-1 0,1 0 0,-2 0-1,1-1 1,-9 17 0,-5 13-1711,16-37 1338</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3.778"/>
    </inkml:context>
    <inkml:brush xml:id="br0">
      <inkml:brushProperty name="width" value="0.035" units="cm"/>
      <inkml:brushProperty name="height" value="0.035" units="cm"/>
      <inkml:brushProperty name="color" value="#E71224"/>
    </inkml:brush>
  </inkml:definitions>
  <inkml:trace contextRef="#ctx0" brushRef="#br0">1 143 3586,'0'0'17949,"1"-5"-17514,0 2-426,0 1-1,1-1 1,-1 1-1,1 0 1,-1-1-1,1 1 1,0 0-1,0 0 1,0 1-1,0-1 1,0 0-1,0 1 1,1-1-1,-1 1 1,0-1-1,1 1 1,-1 0-1,1 0 1,-1 0-1,1 1 1,0-1-1,3 0 1,76-9-14,-56 9-15,63-4-416,-58 5-255,0-1 0,0-2 1,0-1-1,50-14 0,-79 18 747,0-1 0,-1 1 0,1-1 1,0 0-1,0 1 0,0-1 0,-1 0 0,1 0 0,0 0 0,-1 0 1,1 0-1,-1-1 0,1 1 0,-1 0 0,0-1 0,0 1 0,1-1 1,-1 0-1,0 1 0,0-1 0,-1 0 0,1 1 0,0-1 0,0 0 1,0-2-1,-2 3 24,1-1 1,-1 1-1,1 0 1,-1 0-1,1-1 1,-1 1-1,0 0 1,0 0-1,1 0 1,-1 0-1,0 0 0,0 0 1,0 0-1,0 0 1,0 0-1,0 1 1,-1-1-1,1 0 1,0 1-1,0-1 1,0 1-1,-1-1 1,1 1-1,0 0 1,-1-1-1,1 1 1,0 0-1,-1 0 1,1 0-1,0 0 1,-1 0-1,1 0 1,0 0-1,-3 1 1,-1-2-78,0 1 1,1 0-1,-1 0 1,0 1-1,0-1 1,0 1 0,1 0-1,-1 0 1,0 1-1,1-1 1,-1 1-1,1 0 1,0 0-1,0 1 1,-1-1 0,1 1-1,1 0 1,-1 0-1,0 0 1,1 0-1,-1 1 1,1 0-1,0-1 1,1 1 0,-1 0-1,0 1 1,1-1-1,0 0 1,-2 7-1,1-4-29,1 0-1,0 0 0,1 0 0,-1 0 1,1 0-1,1 1 0,-1-1 0,2 13 0,-1-18-30,0 0-1,1 0 0,-1 0 0,1 0 0,-1 0 0,1 0 0,-1 0 1,1 0-1,0 0 0,0 0 0,0 0 0,0 0 0,0-1 0,1 1 1,-1 0-1,1-1 0,-1 1 0,1-1 0,-1 0 0,1 1 0,0-1 1,-1 0-1,1 0 0,0 0 0,0 0 0,0 0 0,0-1 0,0 1 1,0 0-1,0-1 0,0 0 0,3 1 0,-3-1 41,1 0 1,-1 0-1,1 0 0,-1 0 1,1 0-1,0-1 0,-1 1 1,0-1-1,1 0 0,-1 0 1,1 0-1,-1 0 0,0 0 1,1 0-1,-1-1 0,0 1 1,0-1-1,0 1 0,0-1 1,0 0-1,-1 0 0,1 0 1,0 0-1,2-4 0,0-2 213,0-1-1,0 0 1,-1 0-1,0 0 1,2-11-1,-4 12 60,-5 130 986,-2-63-1169,3-27-39,-1 1 0,-1-1 0,-2 0 0,-17 50 0,22-76 7,-1-1 1,0 0-1,0 1 0,0-1 0,-1-1 0,1 1 1,-1 0-1,0-1 0,-1 0 0,1 0 0,-1 0 1,0 0-1,0-1 0,0 0 0,0 0 1,0 0-1,-1-1 0,1 0 0,-1 0 0,0 0 1,1 0-1,-1-1 0,0 0 0,0 0 0,0-1 1,0 0-1,-10-1 0,16 1-33,-1 0-1,1 0 1,-1-1-1,1 1 1,-1-1-1,0 1 1,1 0-1,-1-1 1,1 1-1,-1-1 1,1 1-1,0-1 1,-1 1-1,1-1 1,0 0 0,-1 1-1,1-1 1,0 1-1,-1-1 1,1 0-1,0 1 1,0-1-1,0 0 1,0 1-1,0-1 1,0 0-1,0 1 1,0-1-1,0-1 1,0-26-62,0 21 7,1 1 12,-1 1-1,2-1 0,-1 1 0,1-1 0,0 1 0,0 0 0,0 0 0,0 0 0,1 0 0,0 0 1,0 0-1,1 1 0,-1-1 0,6-4 0,10-10-256,36-28 0,-44 38 120,138-97-1143,-97 72 1284,77-65 1,-126 96 180,0 0 0,0 0 1,0 0-1,0-1 1,-1 1-1,0-1 0,1 1 1,-1-1-1,0 0 1,-1 0-1,1 1 0,-1-1 1,0-1-1,0 1 1,0 0-1,0 0 0,-1 0 1,1 0-1,-2-9 1,1 13-144,0 0 1,-1-1 0,1 1 0,0 0-1,-1 0 1,1-1 0,-1 1 0,1 0 0,0 0-1,-1 0 1,1-1 0,-1 1 0,1 0-1,0 0 1,-1 0 0,1 0 0,-1 0 0,1 0-1,-1 0 1,1 0 0,-1 0 0,1 0-1,-1 0 1,1 0 0,0 0 0,-1 0 0,1 0-1,-1 1 1,1-1 0,-1 0 0,1 0-1,0 0 1,-1 1 0,0-1 0,-17 9-52,10-2 29,1 0 1,0 1 0,1 0 0,0 0 0,0 0 0,1 1-1,0 0 1,0 0 0,1 0 0,0 1 0,1-1 0,0 1-1,0 0 1,1 0 0,0 0 0,1 0 0,0 1 0,1 18-1,1-28-47,-1 1 0,0-1-1,1 1 1,-1-1-1,1 1 1,-1-1-1,1 1 1,0-1 0,0 0-1,-1 1 1,1-1-1,0 0 1,0 0-1,0 0 1,0 1 0,1-1-1,-1 0 1,0 0-1,0-1 1,1 1-1,-1 0 1,0 0 0,1-1-1,-1 1 1,1 0-1,-1-1 1,1 0-1,-1 1 1,1-1 0,-1 0-1,1 0 1,3 0-1,59 0-3773,-55-1 2804,27-4-3865,-3-8-3935</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5.322"/>
    </inkml:context>
    <inkml:brush xml:id="br0">
      <inkml:brushProperty name="width" value="0.035" units="cm"/>
      <inkml:brushProperty name="height" value="0.035" units="cm"/>
      <inkml:brushProperty name="color" value="#E71224"/>
    </inkml:brush>
  </inkml:definitions>
  <inkml:trace contextRef="#ctx0" brushRef="#br0">222 29 6003,'0'0'8902,"-8"-4"1028,-25-7-9047,-13 0-443,35 8-362,20 7-19,2 1-40,-1 1 1,0 0 0,-1 1 0,12 9 0,24 15 59,-27-20-75,-12-6 11,0-1-1,1 0 1,-1 0-1,1-1 0,0 0 1,0 0-1,1 0 0,13 2 1,-20-5-9,-1 0 1,0 0-1,1 0 0,-1 0 1,0 0-1,0 1 1,1-1-1,-1 0 0,0 0 1,0 0-1,1 0 1,-1 1-1,0-1 0,0 0 1,1 0-1,-1 1 1,0-1-1,0 0 0,0 0 1,1 1-1,-1-1 1,0 0-1,0 0 0,0 1 1,0-1-1,0 0 1,0 1-1,0-1 0,0 0 1,0 1-1,0-1 1,0 0-1,0 0 0,0 1 1,0-1-1,0 0 1,0 1-1,0-1 0,0 0 1,0 1-1,0-1 0,0 0 1,0 0-1,-1 1 1,1-1-1,0 0 0,0 0 1,0 1-1,-1-1 1,1 0-1,0 1 0,-8 13-101,-12 5 86,-1-1 0,-1 0-1,0-2 1,-1 0-1,-1-2 1,-43 20 0,-46 30-7420,98-51-620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6.001"/>
    </inkml:context>
    <inkml:brush xml:id="br0">
      <inkml:brushProperty name="width" value="0.035" units="cm"/>
      <inkml:brushProperty name="height" value="0.035" units="cm"/>
      <inkml:brushProperty name="color" value="#E71224"/>
    </inkml:brush>
  </inkml:definitions>
  <inkml:trace contextRef="#ctx0" brushRef="#br0">66 26 7363,'0'0'7737,"-7"-1"-7198,-31-2 594,17 2 5829,83-11-5207,61 4-3475,-97 7-2365,0 1-3372,-17 0-1088</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6.338"/>
    </inkml:context>
    <inkml:brush xml:id="br0">
      <inkml:brushProperty name="width" value="0.035" units="cm"/>
      <inkml:brushProperty name="height" value="0.035" units="cm"/>
      <inkml:brushProperty name="color" value="#E71224"/>
    </inkml:brush>
  </inkml:definitions>
  <inkml:trace contextRef="#ctx0" brushRef="#br0">0 24 9220,'0'0'12243,"31"2"-10255,93-8-1775,-41-7-6538,-50 6 527</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6.734"/>
    </inkml:context>
    <inkml:brush xml:id="br0">
      <inkml:brushProperty name="width" value="0.035" units="cm"/>
      <inkml:brushProperty name="height" value="0.035" units="cm"/>
      <inkml:brushProperty name="color" value="#E71224"/>
    </inkml:brush>
  </inkml:definitions>
  <inkml:trace contextRef="#ctx0" brushRef="#br0">8 42 14150,'0'0'9407,"2"-7"-8689,3-21 50,-3 21 1359,-2 30-2026,0-8-237,-6 157 521,-4-99-2701,9-56-1236</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7.555"/>
    </inkml:context>
    <inkml:brush xml:id="br0">
      <inkml:brushProperty name="width" value="0.035" units="cm"/>
      <inkml:brushProperty name="height" value="0.035" units="cm"/>
      <inkml:brushProperty name="color" value="#E71224"/>
    </inkml:brush>
  </inkml:definitions>
  <inkml:trace contextRef="#ctx0" brushRef="#br0">62 206 13206,'0'0'7078,"2"-7"-6526,-1 1-1099,3-10 3548,-6 14-1375,-7 10-1280,3-2-340,0 1-1,1-1 0,0 1 1,0 1-1,1-1 0,0 1 1,0-1-1,0 1 0,1 0 1,0 0-1,1 1 0,0-1 1,0 1-1,0 15 0,2-23 0,1 0-1,0 0 0,-1 0 1,1 0-1,0 0 0,0 0 1,0 0-1,0 0 0,0 0 1,0 0-1,0 0 0,0-1 1,0 1-1,1-1 0,-1 1 0,0-1 1,0 1-1,1-1 0,-1 1 1,0-1-1,0 0 0,1 0 1,-1 0-1,0 0 0,1 0 1,-1 0-1,0 0 0,3-1 1,40 0 64,-38-1-45,1 0 1,-1 0-1,1 0 1,-1-1-1,0 0 0,0 0 1,0 0-1,0-1 0,0 0 1,-1 0-1,7-7 0,-9 9-15,-1 0-1,0 0 0,0 0 0,0 0 0,0 0 0,0-1 0,0 1 0,-1-1 0,1 1 0,-1-1 0,0 1 0,0-1 0,0 0 0,0 1 0,0-1 0,0 0 0,-1 0 0,1 0 0,-1 0 0,0 0 0,0 0 0,0 1 0,0-1 0,-1 0 0,1 0 0,-1 0 0,0 0 1,1 0-1,-3-3 0,-1 1-4,0 0 0,0 1 1,-1 0-1,0 0 0,1 0 1,-1 0-1,-1 1 0,1 0 0,0 0 1,-8-3-1,5 3 2,1-1 0,0 0 0,0-1 0,0 1-1,-6-7 1,7 6 3,1 0 0,0 0-1,0 0 1,0-1 0,0 0-1,1 0 1,0 0 0,0 0-1,1-1 1,0 0 0,0 1-1,0-1 1,1 0 0,0 0-1,-1-8 1,3 14-28,1 0 1,-1 1-1,1-1 0,0 0 1,-1 1-1,1-1 1,0 0-1,-1 1 0,1-1 1,0 1-1,0-1 0,-1 1 1,1-1-1,0 1 0,0 0 1,0-1-1,0 1 0,-1 0 1,1 0-1,0 0 0,0 0 1,0 0-1,0-1 0,1 2 1,32-4-165,-26 2 125,10-1-33,-5 1 45,0-1 0,0 2-1,1 0 1,18 2-1,-30-2 43,1 1 0,-1-1 0,1 1 0,-1-1-1,0 1 1,1 0 0,-1 0 0,0 0 0,0 0 0,1 1-1,-1-1 1,0 0 0,0 1 0,-1 0 0,1-1-1,0 1 1,0 0 0,-1 0 0,1 0 0,-1 0-1,0 0 1,0 0 0,1 0 0,-1 1 0,-1-1 0,1 0-1,0 1 1,0-1 0,0 5 0,-1-2 1,0-1 1,0 1-1,0 0 1,-1-1-1,1 1 1,-1 0-1,0-1 1,-1 1-1,1-1 1,-1 1-1,0-1 1,0 0-1,0 1 1,-6 6-1,-4 4 9,0 0-1,-22 19 0,0 1-1082,17-15-2440,1 1-2325</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8.276"/>
    </inkml:context>
    <inkml:brush xml:id="br0">
      <inkml:brushProperty name="width" value="0.035" units="cm"/>
      <inkml:brushProperty name="height" value="0.035" units="cm"/>
      <inkml:brushProperty name="color" value="#E71224"/>
    </inkml:brush>
  </inkml:definitions>
  <inkml:trace contextRef="#ctx0" brushRef="#br0">157 44 8756,'0'0'12849,"-30"0"-10048,29 0-2772,0 0 0,0 0 1,0-1-1,0 1 0,0 0 0,0 0 1,-1 0-1,1-1 0,0 1 0,0 0 0,0-1 1,0 1-1,0-1 0,0 0 0,1 1 1,-1-1-1,0 1 0,0-1 0,0 0 1,0 0-1,1 0 0,-1 1 0,0-1 1,1 0-1,-2-2 0,2 2-36,0 1 0,0-1-1,0 0 1,0 0 0,0 1 0,0-1 0,0 0-1,1 0 1,-1 1 0,0-1 0,0 0 0,1 1-1,-1-1 1,0 0 0,1 1 0,-1-1 0,0 0-1,1 1 1,-1-1 0,1 1 0,-1-1 0,1 1-1,-1-1 1,1 1 0,0-1 0,-1 1 0,1-1-1,-1 1 1,1 0 0,0-1 0,-1 1 0,1 0-1,0 0 1,0 0 0,-1-1 0,1 1 0,0 0-1,0 0 1,0 0 0,32-1-166,-33 1 171,1 0 0,0 0 0,-1 0 0,1 0 0,-1 0 0,1 0 0,0 0 0,-1 1 0,1-1 0,-1 0 0,1 0 0,-1 1 0,1-1 0,-1 0 0,1 1 0,-1-1 0,1 1 0,-1-1 0,0 0 0,1 1 0,-1-1 0,0 1 0,1-1 0,-1 1 0,0-1 0,1 1 0,-1 0 0,0-1 0,0 1 0,0-1-1,0 1 1,1-1 0,-1 1 0,0 0 0,0-1 0,0 1 0,0-1 0,0 1 0,0 0 0,-1-1 0,1 1 0,0-1 0,0 1 0,0 0 0,-1-1 0,1 1 0,0-1 0,-1 1 0,-1 1 12,1-1 1,-1 0-1,0 0 1,0 0-1,0 0 1,0 0-1,0 0 1,0-1-1,0 1 1,0-1-1,0 1 1,0-1-1,0 0 1,0 0-1,0 0 1,0 0-1,0 0 1,-5-1-1,1 1-1,6 0-21,0-1 0,0 1 0,-1 0 0,1-1 0,0 1 0,0 0 0,0-1 0,0 1 0,0 0 0,0-1-1,-1 1 1,1 0 0,0-1 0,0 1 0,0 0 0,0-1 0,0 1 0,0 0 0,0-1 0,1 1 0,-1 0 0,0-1 0,0 1 0,0 0 0,0-1 0,0 1 0,0 0 0,1 0 0,-1-1 0,0 1-1,0 0 1,0-1 0,1 1 0,-1 0 0,0 0 0,0 0 0,1-1 0,-1 1 0,1 0 0,9-13-392,-9 11 384,1 1 0,-1 0 0,1 0-1,0-1 1,0 1 0,0 0 0,-1 1 0,1-1-1,0 0 1,0 0 0,0 1 0,0-1-1,0 1 1,1 0 0,-1 0 0,0 0-1,0 0 1,0 0 0,0 0 0,0 0 0,0 0-1,0 1 1,0-1 0,3 2 0,-3 0 12,0 0-1,-1-1 1,1 1 0,-1 0 0,1 0 0,-1 1-1,0-1 1,0 0 0,0 0 0,0 0 0,0 1-1,-1-1 1,1 0 0,-1 1 0,1-1 0,-1 1-1,0-1 1,0 1 0,0-1 0,0 3 0,0 1 20,0 0 1,-1-1-1,1 1 1,-1 0-1,0 0 1,-1-1-1,1 1 1,-1-1 0,0 1-1,-1-1 1,1 0-1,-1 0 1,0 0-1,0 0 1,-1 0-1,0 0 1,1-1 0,-1 0-1,-1 0 1,1 0-1,-1 0 1,1-1-1,-1 0 1,0 0-1,0 0 1,-10 4-1,-71 26-4584,62-26-150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09.202"/>
    </inkml:context>
    <inkml:brush xml:id="br0">
      <inkml:brushProperty name="width" value="0.035" units="cm"/>
      <inkml:brushProperty name="height" value="0.035" units="cm"/>
      <inkml:brushProperty name="color" value="#E71224"/>
    </inkml:brush>
  </inkml:definitions>
  <inkml:trace contextRef="#ctx0" brushRef="#br0">58 2 15351,'0'0'8359,"-1"0"-8342,1-1 0,-1 1 0,1 0 0,0 0 0,-1 0 0,1 0 1,-1 0-1,1-1 0,-1 1 0,1 0 0,0 0 0,-1 0 0,1 0 1,-1 0-1,1 0 0,-1 0 0,1 1 0,-1-1 0,1 0 1,0 0-1,-1 0 0,1 0 0,-1 0 0,1 1 0,0-1 0,-1 0 1,0 1-1,-31 37 498,20-13-1455,12-3-4726,6-19 1171,12-3-2178</inkml:trace>
  <inkml:trace contextRef="#ctx0" brushRef="#br0" timeOffset="181.59">58 2 13926,'90'9'1665,"-102"-9"-160,3 0 592,1 0-1057,-4 0-736,4 7-128,-5 5-47,5 0-129,4 2-129,4 2 17,0-2-784,4 0-2113,12-4-4403</inkml:trace>
  <inkml:trace contextRef="#ctx0" brushRef="#br0" timeOffset="20986.68">255 377 2449,'0'0'9898,"-6"1"-8535,-12 3-1813,-2-1 8484,20-4-7887,0 0 0,0 0 1,1 0-1,-1 1 0,0-1 1,0 0-1,1 0 1,-1 1-1,0-1 0,1 0 1,-1 1-1,1-1 1,-1 0-1,1 1 0,-1-1 1,1 1-1,-1-1 0,1 1 1,0-1-1,-1 1 1,1-1-1,0 1 0,-1-1 1,1 1-1,0 0 1,1-1-1,75-55 24,-45 34-140,-2-2 0,29-26 0,-34 26-39,-17 17-74,0-1 0,0 0 0,0 0 0,-1-1 0,0 1-1,-1-2 1,0 1 0,9-20 0,-12 24-38,-1-1 0,0 1 0,-1-1 0,1 1 0,-1-1 0,0 0 0,0-9 0,-1 15 77,-55 2-1291,52 2 1329,0-1 0,0 0 0,0 1 0,0-1 0,1 1 0,-1 0 0,1 0 0,0 0 0,0 0 0,1 0 0,-1 1 0,1-1 0,0 0 0,0 1 0,0-1 0,1 9-1,-2 15-43,4 44-1,-1-30 32,0-16 32,0-20-6,0 0 0,-1 0 0,0 0 0,0 0 1,0-1-1,-1 1 0,1 0 0,-1 0 0,-1-1 0,1 1 1,-1 0-1,0-1 0,-1 0 0,1 1 0,-7 9 0,2-8-5,5-5-8,0 0-1,0-1 1,1 1-1,-1 0 1,0 1-1,1-1 1,-1 0-1,1 0 1,0 0-1,0 1 1,0-1-1,0 1 1,0-1-1,1 1 1,-1-1-1,0 5 1,39-10 82,-21-5-72,-1 0 1,0-1-1,0-1 1,-1 0-1,0-1 1,14-14-1,72-82-327,-98 103 318,-5 68-621,-7 24 802,54-89 108,-37-2-282,-1-1 0,1-1 0,-1 0 0,0 0 0,0 0 0,0 0 0,-1-1 0,0-1 0,0 1 0,0-1-1,-1 0 1,7-11 0,6-13-96,23-58-1,-21 44-74,-1 8 104,-11 24 88,-1-2 0,0 1 0,6-23 0,-12 32 21,1-1-38,-3 8-90,-13 38-127,-3-9 250,2 1-1,1 0 0,1 1 0,2 1 1,1-1-1,-8 50 0,18-82-36,-1 1 0,1 0 0,-1-1 0,1 1 0,0 0 0,0-1 0,0 1 0,0 0-1,0-1 1,0 1 0,0 0 0,0-1 0,1 1 0,-1 0 0,1-1 0,-1 1 0,1-1 0,0 1 0,-1-1 0,1 1-1,0-1 1,0 1 0,0-1 0,0 0 0,0 1 0,0-1 0,1 0 0,-1 0 0,0 0 0,1 0 0,-1 0 0,3 1-1,1-1 13,-1 0 0,1 0 0,0 0 0,0-1-1,0 0 1,0 0 0,0 0 0,0-1-1,0 1 1,8-3 0,-2-2-4,1 0 0,-1-1 0,0 0 0,0-1 0,-1 0 0,0 0-1,0-1 1,-1-1 0,0 0 0,11-13 0,2-18-34,-21 40 22,-1-1 1,1 0-1,-1 1 1,0-1-1,1 0 1,-1 1-1,0-1 1,1 0-1,-1 0 1,0 0-1,0 1 0,0-1 1,0 0-1,0 0 1,0 0-1,0 1 1,0-1-1,0 0 1,0 0-1,0 0 1,0 1-1,-1-1 1,1 0-1,0 0 1,-1 0-1,1 1 1,0-1-1,-1 0 1,1 1-1,-1-1 0,1 0 1,-1 1-1,1-1 1,-1 1-1,0-1 1,1 1-1,-1-1 1,0 1-1,1-1 1,-1 1-1,0 0 1,1-1-1,-1 1 1,0 0-1,0-1 1,0 1-1,1 0 1,-1 0-1,0 0 0,0 0 1,-1 0-1,-2 0-4,0 1-1,0 0 1,0 0 0,0 0-1,0 0 1,1 0-1,-1 1 1,0 0-1,0 0 1,1 0-1,-1 0 1,1 0-1,0 1 1,0-1-1,0 1 1,0 0-1,0 0 1,0 0-1,1 1 1,0-1-1,-1 1 1,1-1 0,1 1-1,-1-1 1,-2 7-1,0 2 13,-1 1 0,2-1 0,0 1 0,0 0 0,1 0 0,-1 25 0,6-37 15,1 1-1,-1-1 1,0 0 0,0-1-1,0 1 1,1-1 0,-1 1 0,0-1-1,1 0 1,-1 0 0,0 0-1,5-2 1,-1 2 46,5 0-58,-1-1 0,0-1 0,0 0 0,0-1 0,0 0 0,0 0 0,-1-1 0,1-1 0,-1 0 0,0 0 0,0-1 0,-1 0 0,0 0 0,0-1 0,10-11 0,11-12-384,-1-2 1,41-60 0,-43 55-396,-22 31 778,1 0 1,-1-1-1,-1 0 1,1 0-1,-1 0 1,0-1-1,-1 0 1,0 1-1,0-1 1,-1 0 0,0 0-1,0 0 1,0-9-1,-35 18 434,26 3-458,0 0-1,0 1 1,1-1 0,-1 1 0,1 1-1,1-1 1,-1 1 0,1 0-1,0 0 1,0 1 0,0 0 0,1-1-1,-4 11 1,-5 9 70,1 1 1,-10 37-1,13-35 41,2 1 1,1 0-1,1 0 1,1 0-1,1 45 1,4-74-93,-1 0 1,0 0 0,1 0-1,-1 0 1,0 0-1,1-1 1,-1 1 0,1 0-1,-1 0 1,1 0-1,0 0 1,-1-1-1,1 1 1,0 0 0,-1-1-1,1 1 1,0-1-1,0 1 1,0-1-1,0 1 1,-1-1 0,1 1-1,0-1 1,0 0-1,0 1 1,0-1-1,0 0 1,0 0 0,0 0-1,0 0 1,0 0-1,0 0 1,0 0-1,0 0 1,0 0 0,0 0-1,0-1 1,0 1-1,0 0 1,1-1-1,41-13-34,2-18-1633,0-3 0,59-59 0,-88 80 2575,-16 14-900,0 0-1,0 1 1,0-1-1,0 0 1,0 0-1,0 0 1,0 0-1,0 0 1,0 0-1,0 0 0,0 0 1,0 0-1,0 0 1,-1 0-1,1 1 1,0-1-1,0 0 1,0 0-1,0 0 1,0 0-1,0 0 1,0 0-1,0 0 1,0 0-1,0 1 1,0-1-1,0 0 0,0 0 1,1 0-1,-1 0 1,0 0-1,0 0 1,0 0-1,0 0 1,0 0-1,0 0 1,0 1-1,0-1 1,0 0-1,0 0 1,0 0-1,0 0 0,0 0 1,0 0-1,0 0 1,1 0-1,-1 0 1,0 0-1,0 0 1,0 0-1,0 0 1,0 0-1,0 0 1,0 0-1,0 0 1,0 0-1,1 0 1,-1 0-1,0 0 0,0 0 1,0 0-1,0 0 1,0 0-1,0 0 1,0 0-1,0 0 1,0 0-1,1 0 1,-1 0-1,-16 31 866,10-21-926,-19 29 493,19-30-247,-1 0 0,2 0 0,-1 1 1,1 0-1,-6 16 0,11-26-187,0 1 0,0-1 0,0 1-1,0-1 1,0 1 0,0-1 0,0 0 0,0 1 0,0-1-1,0 1 1,0-1 0,0 1 0,0-1 0,0 0-1,0 1 1,1-1 0,-1 1 0,0-1 0,0 0-1,1 1 1,-1-1 0,0 0 0,0 1 0,1-1-1,-1 0 1,0 1 0,1-1 0,-1 0 0,0 0-1,1 1 1,-1-1 0,0 0 0,1 0 0,0 1 0,21 1 223,24-8-23,-20-4-266,0-1 0,0 0-1,-1-2 1,-1-1 0,0-1 0,-1-1-1,0-1 1,-2-2 0,34-34-1,-55 53-27,-57 57 231,52-52-50,0 1-1,0-1 1,0 1 0,1 1 0,0-1 0,1 1-1,-1-1 1,1 1 0,0 0 0,1 0-1,0 0 1,-2 13 0,7-19-37,0 1 1,0-1-1,1-1 1,-1 1-1,1 0 0,-1-1 1,0 0-1,1 0 1,6 0-1,-9 0 0,2 0-41,1-1 0,-1 1 0,0-1 0,0 1 0,0-1 0,0 0 0,-1 0 0,1 0 0,0-1 0,0 1 0,0-1-1,-1 1 1,1-1 0,-1 0 0,0 0 0,1 0 0,-1 0 0,0-1 0,0 1 0,0-1 0,0 1 0,-1-1 0,1 1 0,-1-1 0,0 0 0,2-4 0,1-3 17,-1 1 0,-1-1 1,0 0-1,0 0 0,-1-1 1,1-17-1,-3 28-29,1-1 1,0 0-1,-1 1 0,1-1 1,0 1-1,-1 0 0,1-1 1,-1 1-1,1-1 0,-1 1 1,0 0-1,1-1 0,-1 1 1,1 0-1,-1-1 1,1 1-1,-1 0 0,0 0 1,1 0-1,-1 0 0,0 0 1,1-1-1,-1 1 0,0 0 1,1 0-1,-1 1 0,1-1 1,-1 0-1,0 0 0,1 0 1,-1 0-1,0 0 0,1 1 1,-2-1-1,-22 9-61,20-6 34,1 0 0,-1 1 1,1 0-1,0 0 1,0 0-1,1 0 0,-1 0 1,1 0-1,0 1 0,0-1 1,0 1-1,1-1 1,-2 8-1,29-12-143,-10-1 135,0-1 0,0 0-1,0-1 1,-1-1 0,27-10-1,44-10-70,-84 23 97,1 0-1,-1 1 1,1 0 0,-1 0 0,0 0-1,1 0 1,-1 0 0,1 0 0,-1 1-1,1-1 1,-1 1 0,4 1 0,-5-2-1,0 1 1,-1-1-1,1 1 1,0-1 0,-1 1-1,1-1 1,-1 1-1,1 0 1,-1-1-1,1 1 1,-1 0 0,0-1-1,1 1 1,-1 0-1,0 0 1,1-1-1,-1 1 1,0 0 0,0 0-1,0-1 1,0 1-1,0 0 1,0 0 0,0 0-1,0 1 1,-1 3-8,-1 1 1,0 0 0,0 0-1,0-1 1,-1 1 0,0-1-1,0 0 1,-6 8 0,-7 7 37,9-16 149,7-15 407,2 6-592,1 0 0,0 0 1,0 0-1,0 0 0,1 0 0,0 0 0,-1 1 0,2 0 0,-1 0 0,0 0 0,9-5 0,57-36-97,-59 37 88,-8 6 9,-1 0 1,1 0 0,0 1 0,0-1 0,1 1 0,-1-1 0,0 1 0,0 0-1,1 0 1,6 0 0,-8 0-17,-2 41-168,0-32 199,-1-1 0,0 0 0,0 0 0,-1 1 0,0-1 0,0 0 0,-4 8 0,5-13 32,0 1 0,0-1 1,0 0-1,0 0 0,0 1 0,-1-1 0,1 0 0,-1 0 1,0 0-1,1-1 0,-1 1 0,0 0 0,0-1 0,0 1 1,0-1-1,-1 0 0,1 1 0,0-1 0,-1 0 0,1 0 1,0-1-1,-1 1 0,1 0 0,-5 0 0,6-1 313,3-5-347,1 1-1,-1-1 1,1 1-1,-1 0 0,1 0 1,0 1-1,1-1 1,-1 0-1,1 1 0,0 0 1,-1 0-1,6-3 0,-4 2-5,12-10-76,1 0 0,1 2-1,0 0 1,33-15 0,-47 26 63,-4 1-31,-1 24-147,-1-16 266,1 0 0,-1 0 0,-1 0 0,-4 15 0,0-2 92,6-20-164,0-1 1,0 1-1,-1-1 0,1 1 1,0-1-1,0 1 0,0-1 1,0 1-1,0-1 0,0 1 1,0-1-1,0 1 0,0-1 1,0 1-1,1-1 0,-1 1 1,0-1-1,0 1 0,0-1 1,1 1-1,-1-1 0,0 1 1,0-1-1,1 1 1,-1-1-1,0 0 0,1 1 1,-1-1-1,1 0 0,-1 1 1,0-1-1,2 1 0,19 1 85,27-16 51,-41 11-129,21-9 24,54-31 1,-76 39-40,1 0-1,-1 0 1,0-1 0,-1 0 0,1 0 0,-1 0 0,0-1 0,0 0-1,-1 0 1,1 0 0,-1-1 0,-1 1 0,1-1 0,2-7 0,-6 13-3,1 1 0,-1-1 1,0 0-1,1 1 0,-1-1 1,0 0-1,1 0 0,-1 1 1,0-1-1,0 0 0,0 0 1,0 1-1,0-1 1,0 0-1,0 0 0,0 1 1,0-1-1,0 0 0,0 0 1,0 1-1,-1-1 0,1 0 1,0 1-1,-1-1 0,1 0 1,0 1-1,-1-1 1,1 0-1,-1 1 0,1-1 1,-1 1-1,1-1 0,-1 1 1,1-1-1,-1 1 0,0-1 1,1 1-1,-1-1 0,1 1 1,-1 0-1,0-1 1,0 1-1,1 0 0,-1 0 1,0 0-1,0-1 0,1 1 1,-1 0-1,0 0 0,0 0 1,1 0-1,-1 0 0,0 0 1,0 1-1,1-1 1,-1 0-1,0 0 0,1 0 1,-1 1-1,0-1 0,1 0 1,-1 1-1,-1 0 0,-5 1-20,0 1-1,0 0 0,0 1 1,1-1-1,-8 6 1,5-2-80,-41 35 290,47-39-270,1-1 1,0 1-1,-1 0 0,1 0 1,0 0-1,0 0 1,0 0-1,1 1 1,-1-1-1,1 0 1,0 1-1,0-1 1,0 1-1,0 0 0,0 3 1,1-6-26,1 0-1,-1-1 1,0 1 0,0-1 0,1 1-1,-1 0 1,1-1 0,-1 1 0,0-1-1,1 1 1,-1 0 0,1-1 0,-1 0 0,1 1-1,0-1 1,-1 1 0,1-1 0,-1 0-1,1 1 1,0-1 0,-1 0 0,1 1-1,0-1 1,-1 0 0,1 0 0,0 0-1,-1 0 1,1 0 0,0 0 0,0 0-1,0 0 1,31 1-2392,-24-2 1243,33 1-5212</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30.972"/>
    </inkml:context>
    <inkml:brush xml:id="br0">
      <inkml:brushProperty name="width" value="0.035" units="cm"/>
      <inkml:brushProperty name="height" value="0.035" units="cm"/>
      <inkml:brushProperty name="color" value="#E71224"/>
    </inkml:brush>
  </inkml:definitions>
  <inkml:trace contextRef="#ctx0" brushRef="#br0">2 467 12486,'0'0'7302,"-1"1"-7126,1 0 1,0 0 0,0 0-1,0 0 1,1 0 0,-1 0-1,0-1 1,0 1 0,0 0-1,1 0 1,-1 0-1,0 0 1,1-1 0,-1 1-1,1 0 1,-1 0 0,1-1-1,0 2 1,5-3-133,1 0 0,-1 0 0,0 0 0,0-1 0,0 0 0,0 0 0,0-1 0,0 0 0,0 0 0,-1 0 0,0-1 0,1 1 0,-1-1-1,-1 0 1,1-1 0,-1 1 0,1-1 0,-1 0 0,0 0 0,-1-1 0,6-9 0,6-13-34,-1-1 0,-1-1 0,10-30 0,-16 40 15,29-115-215,-24 86 220,-69 122-307,44-53 290,1 1 0,1 0 0,1 0 0,0 1 0,2 1 0,0-1 1,2 1-1,1 0 0,0 1 0,-1 31 0,6-54-18,0 0 1,0 0-1,0 0 1,0 0-1,1 0 1,-1 0-1,0 0 1,1 0-1,-1 0 1,1 0-1,-1 0 0,1 0 1,-1 0-1,1-1 1,-1 1-1,1 0 1,0 0-1,0-1 1,-1 1-1,1 0 1,0-1-1,0 1 1,0-1-1,1 2 1,32 5-296,38-11-1357,-65 2 1125,1 0 0,0 0 0,-1 0 0,1-1 0,11-6 0,-15 7-303,0 0-1,-1 0 0,0-1 1,1 1-1,-1-1 0,0 0 1,5-6-1,0-5-4569</inkml:trace>
  <inkml:trace contextRef="#ctx0" brushRef="#br0" timeOffset="345.29">1 300 14054,'0'0'8004,"7"-2"-7838,147-30-194,-9 2 104,-117 21 160,-1 0-2058,-17 7-2888,1 1-3377,-3 1 582</inkml:trace>
  <inkml:trace contextRef="#ctx0" brushRef="#br0" timeOffset="734.97">415 237 1553,'0'0'12469,"0"7"-10921,-2 0-1088,1-1 0,-1 1 0,0-1 0,0 1 0,-1-1 0,0 0 0,0 0 0,0 0 0,-1-1 0,0 1 0,-8 8 0,7-7-164,0 0 0,1 1 0,-1-1 0,-4 13 0,6 4 153,3-23-444,1 0-1,-1-1 1,0 1 0,1 0 0,-1-1-1,1 1 1,-1-1 0,1 1-1,-1 0 1,1-1 0,-1 1-1,1-1 1,0 0 0,-1 1-1,1-1 1,-1 1 0,1-1 0,0 0-1,0 0 1,-1 1 0,1-1-1,0 0 1,-1 0 0,1 0-1,0 0 1,0 0 0,-1 0 0,1 0-1,1 0 1,6 0 101,0 0 0,1 0 0,-1-1 0,0 0-1,0-1 1,0 0 0,0 0 0,0 0 0,11-6 0,-14 5-82,-1 0 0,0 0 0,0-1 0,0 1 0,0-1 0,0 0 0,-1 0 0,1 0 0,-1-1 0,0 1 0,-1-1 0,1 0 0,-1 1 0,0-1 0,3-9 0,-2 7-27,-1 0 0,0 0 1,0-1-1,-1 1 0,1-1 0,-2 0 0,1 1 0,-1-1 0,0 1 0,-2-9 0,1 14-8,0 1 0,0 1 0,0-1 0,-1 0 0,1 0 0,0 0 0,-1 1 0,1-1 0,0 0 0,-1 1 0,1-1-1,-1 1 1,1 0 0,-1 0 0,1-1 0,-1 1 0,1 0 0,-1 0 0,1 0 0,-1 1 0,1-1 0,-1 0 0,-1 1 0,-40 6-404,33-3 118,0 0 0,1 0 0,-1 1 1,1 1-1,-17 12 0,-17 18-6040,30-25-728</inkml:trace>
  <inkml:trace contextRef="#ctx0" brushRef="#br0" timeOffset="2734.46">1151 38 12598,'0'0'6710,"0"-9"-5075,-2 22-1452,0-1 1,-1 0-1,-1 0 1,0 0-1,0 0 1,-1-1-1,-11 20 0,-5 13 127,-65 174 197,95-219-10428,5-10 5766,-1-7-3315</inkml:trace>
  <inkml:trace contextRef="#ctx0" brushRef="#br0" timeOffset="3839.31">1032 212 9973,'0'0'10962,"0"-1"-10930,-1 1 1,1 0-1,0-1 0,0 1 0,0-1 1,0 1-1,0 0 0,0-1 1,0 1-1,0-1 0,0 1 1,0 0-1,0-1 0,0 1 0,1 0 1,-1-1-1,0 1 0,0-1 1,0 1-1,0 0 0,1-1 1,-1 1-1,0 0 0,0-1 1,1 1-1,-1 0 0,0 0 0,1-1 1,-1 1-1,0 0 0,0 0 1,1-1-1,-1 1 0,1 0 1,-1 0-1,1 0 0,50-18 90,62-14 0,-78 25-173,1-3-1,-2-1 1,1-1 0,-2-2-1,37-20 1,-68 33 27,1 0 1,-1-1-1,0 1 0,1-1 1,-1 1-1,0-1 0,0 0 0,0 0 1,0 0-1,0 0 0,-1 0 1,1 0-1,0 0 0,-1-1 1,0 1-1,0 0 0,0-1 0,0 0 1,0 1-1,0-1 0,0 1 1,-1-1-1,1 0 0,-1 0 1,0-3-1,-52 4-182,48 2 199,-1 1-1,1 0 1,-1 0 0,1 1-1,0-1 1,0 1-1,0 0 1,0 0-1,0 1 1,0-1-1,1 1 1,-1 0-1,1 0 1,-5 4-1,-41 49 110,38-39-20,1 1 1,0 0 0,2 0-1,0 1 1,1 0 0,-8 33 0,-6 16 578,22-67-556,1-1 0,-1 0 0,0 0 0,1 0-1,-1 0 1,1 0 0,-1 0 0,0 0 0,1 0 0,-1-1 0,0 1-1,1 0 1,-1-1 0,0 1 0,0-1 0,1 1 0,-1-1-1,0 0 1,0 0 0,2-1 0,45-20-215,-43 19 257,9-4-107,-7 3-37,-1 1 0,1 0 0,0 0 0,0 0 0,0 1 0,0 0 0,9-2 0,-15 4-30,-1 19-419,0-11 456,1 30 126,-1-36-129,0-1-1,0 1 1,0 0 0,0 0 0,1-1 0,-1 1 0,1 0-1,-1-1 1,1 1 0,0-1 0,-1 1 0,1-1 0,0 1-1,0-1 1,0 1 0,3 2 0,-1-3 8,1 0 0,0 0 0,0 0 0,-1 0 0,1 0 1,0-1-1,0 0 0,0 1 0,0-2 0,0 1 0,0 0 0,0-1 0,-1 0 1,1 1-1,0-2 0,0 1 0,5-3 0,15-5-44,45-24 1,-62 29 20,-1 0-1,1 0 1,-1 0 0,0-1 0,0 0 0,-1 0 0,1 0 0,-1-1 0,-1 0 0,1 0-1,5-10 1,-9 15 4,0-1-1,0 1 0,-1 0 0,1-1 0,-1 1 1,1-1-1,-1 1 0,1-1 0,-1 1 0,0-1 1,0 1-1,0-1 0,0 1 0,0-1 0,0 1 0,0-1 1,0 1-1,-1-1 0,1 1 0,-1-1 0,1 1 1,-1 0-1,0-3 0,0 3-8,-1 0-1,1 1 1,0-1-1,0 0 1,-1 0-1,1 0 1,0 1-1,-1-1 1,1 1-1,-1-1 1,1 1-1,-1-1 1,1 1-1,-1 0 1,1 0-1,-1 0 1,1 0-1,-4 0 1,1 1-14,-1-1 1,0 1-1,1 0 0,-1 0 1,0 0-1,1 1 0,0-1 1,-1 1-1,1 1 0,0-1 1,0 0-1,0 1 1,0 0-1,-4 3 0,4 0 13,-1 0 0,1-1 0,0 2 1,0-1-1,1 0 0,0 1 0,0 0 0,0 0 0,1-1 0,0 2 0,0-1 0,1 0 0,0 0 0,0 0 0,1 1 0,0-1 0,1 12 1,0-18-12,0 0 1,-1 0 0,1 0 0,0 0-1,0 0 1,-1-1 0,1 1 0,0 0-1,0 0 1,0-1 0,0 1 0,0-1 0,0 1-1,0-1 1,0 1 0,1-1 0,-1 0-1,0 1 1,0-1 0,0 0 0,0 0 0,0 0-1,1 0 1,0 0 0,38 0-1821,-27-1 862,72-2-7874,-36-6-929</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39.985"/>
    </inkml:context>
    <inkml:brush xml:id="br0">
      <inkml:brushProperty name="width" value="0.035" units="cm"/>
      <inkml:brushProperty name="height" value="0.035" units="cm"/>
      <inkml:brushProperty name="color" value="#E71224"/>
    </inkml:brush>
  </inkml:definitions>
  <inkml:trace contextRef="#ctx0" brushRef="#br0">223 82 13718,'0'0'8287,"3"-7"-6887,-7 17-1401,0 0 0,-1 0 0,-1-1 0,0 0 0,0 0-1,-9 10 1,-12 18 36,-1 1 17,-54 57 0,40-48-57,42-46 11,1-1 0,-1 1 0,1 0 1,0-1-1,-1 1 0,1-1 0,0 1 0,0 0 1,-1-1-1,1 1 0,0-1 0,0 0 0,0 1 0,0-1 1,0 0-1,0 1 0,-1-1 0,1 0 0,0 0 1,0 0-1,0 0 0,0 0 0,0 0 0,0 0 1,0 0-1,0 0 0,1-1 0,37 3 61,-8-2-62,-15 1-104,1-1-1,-1 0 1,0-1-1,1-1 1,-1-1-1,31-8 1,-15-6-645,-32 17 1064,25-26-190,-7-4-685,-14 24 394,0-1 0,0 1 0,0-1-1,-1 0 1,0 0 0,3-9 0,-3 3 143,-4 16 119,-10 26 5,1-12-86,5-11-1,1 1 1,0-1-1,1 1 1,-1 0-1,1 0 1,0 1-1,1-1 1,0 1-1,0-1 1,1 1-1,-1 14 1,8-21-21,0 1 0,0-1 0,0-1 0,0 1 0,0-1 0,0 0 0,0 0 0,7-1 0,-13 1-1,4 0-252,0-1 0,0 0-1,0 1 1,0-2 0,0 1-1,0 0 1,0-1 0,6-3-1,13-13-4870,-10 0-4114</inkml:trace>
  <inkml:trace contextRef="#ctx0" brushRef="#br0" timeOffset="208.06">454 133 2849,'0'0'17384,"20"-9"-18888,-12 9-593</inkml:trace>
  <inkml:trace contextRef="#ctx0" brushRef="#br0" timeOffset="1184.77">413 343 1761,'0'0'14740,"8"0"-14404,-2 1-297,-1-1 1,0 1-1,0-1 1,0-1-1,1 1 0,-1-1 1,0 1-1,0-2 0,0 1 1,0 0-1,0-1 1,0 0-1,0 0 0,-1-1 1,1 1-1,-1-1 1,0 0-1,1 0 0,-1 0 1,5-7-1,17-19-36,-2-2-1,-2 0 1,0-2 0,-3 0-1,28-61 1,-97 195-491,-142 219 3182,185-310-2522,1 1 0,0 0-1,0 1 1,2-1 0,-1 1-1,1 0 1,1 1 0,0-1-1,1 0 1,0 1-1,0 22 1,3-35-154,-1 1 0,1 0-1,-1-1 1,1 1 0,0 0-1,-1-1 1,1 1 0,0-1 0,-1 1-1,1-1 1,0 0 0,0 1 0,0-1-1,-1 0 1,1 1 0,0-1 0,0 0-1,0 0 1,0 0 0,-1 0-1,1 0 1,0 0 0,0 0 0,2 0-1,31 0 156,-27 0-117,2-1-9,-1 0 0,0 0 0,0-1 0,0 0 0,0 0 0,0-1 0,0 0 0,-1 0 0,0-1 0,1 0 0,-1-1-1,0 1 1,-1-1 0,1 0 0,-1-1 0,0 0 0,-1 0 0,10-11 0,-9 9-43,-1 0 1,1-1-1,-1 1 1,0-1-1,-1 0 1,0 0-1,-1-1 1,0 1-1,0-1 1,-1 1-1,0-1 1,-1 0-1,0 0 1,0 0-1,-2-13 0,1 21-22,-1 0 0,1 0 0,-1 0-1,0 0 1,1 0 0,-1 0-1,0 0 1,0 0 0,-1 1-1,1-1 1,0 0 0,0 1 0,-1-1-1,1 1 1,-1-1 0,1 1-1,-1-1 1,0 1 0,0 0-1,1 0 1,-5-1 0,2 0-4,-1 0 1,1 0 0,-1 1-1,0 0 1,1 0 0,-1 0-1,-10 0 1,15 1-43,3 0-491,40-2 436,0-1 0,0-3 1,-1-2-1,1-1 0,71-26 1,-112 34 131,1 0 0,-1 1 1,1-1-1,-1 0 1,0 0-1,1-1 1,-1 1-1,0-1 0,0 1 1,0-1-1,0 1 1,0-1-1,0 0 1,-1 0-1,1 0 0,0 0 1,-1 0-1,0-1 1,1 1-1,-1 0 1,0 0-1,0-1 0,0 1 1,-1-1-1,1 1 1,-1-1-1,1 1 1,-1-1-1,0-3 0,-1 5-24,0 0 0,0 0 0,0 0 0,0 0 0,0 0 0,0 0 0,0 0 0,0 0 0,-1 1 0,1-1 0,0 0 0,-1 1 0,1-1 0,-1 1-1,1-1 1,0 1 0,-1 0 0,1 0 0,-1-1 0,1 1 0,-1 0 0,1 0 0,-1 1 0,1-1 0,-2 0 0,-44 2-160,42-1 165,0 0 1,0 0-1,0 1 1,0 0-1,0-1 1,1 2-1,-1-1 1,0 0-1,1 1 1,0 0-1,-1 0 1,1 0-1,1 1 1,-1-1-1,0 1 1,1 0-1,0 0 1,0 0-1,0 1 1,0-1-1,1 1 1,-1-1-1,1 1 1,0 0-1,1 0 1,-1 0-1,1 0 1,0 0-1,0 0 1,1 0-1,-1 0 1,2 8-1,-1-12 0,0 0-1,0 0 1,1 0-1,-1 0 1,1 0 0,-1 0-1,1 0 1,-1 0-1,1 0 1,0 0-1,-1 0 1,1 0 0,0 0-1,0 0 1,0-1-1,0 1 1,0 0 0,-1-1-1,1 1 1,0-1-1,1 1 1,-1-1-1,0 1 1,0-1 0,0 0-1,0 1 1,0-1-1,0 0 1,0 0-1,1 0 1,1 0 0,46 1-943,-36-2 185,72-3-5908,-39-6-1007</inkml:trace>
  <inkml:trace contextRef="#ctx0" brushRef="#br0" timeOffset="1526.9">1184 25 9060,'0'0'8487,"12"-5"-7249,-11 10-1077,0 0 0,0-1 1,0 1-1,-1 0 1,1 0-1,-1 0 0,-1 0 1,1 0-1,-1 0 0,1-1 1,-1 1-1,-1 0 1,1 0-1,-3 5 0,-3 7-102,-2 0 0,-13 21 0,9-17-1333,12-16-2477</inkml:trace>
  <inkml:trace contextRef="#ctx0" brushRef="#br0" timeOffset="1785.92">1303 0 14231,'0'0'4081,"0"14"-3744,0 5-65,0 5 16,0 4-128,-8 0 16,-9-2-96,-3 2-80,-1-2-1329,1-8-704,-5 1-4610</inkml:trace>
  <inkml:trace contextRef="#ctx0" brushRef="#br0" timeOffset="4734.39">1487 399 5539,'-4'3'13382,"4"-3"-13407,0 0 1,1 0-1,-1 0 1,0 0 0,0 0-1,1-1 1,-1 1-1,0 0 1,0 0-1,1 0 1,-1 0 0,0 0-1,1 0 1,-1 0-1,0 0 1,0 0 0,1 1-1,-1-1 1,0 0-1,0 0 1,1 0-1,-1 0 1,0 0 0,0 0-1,0 0 1,1 1-1,-1-1 1,0 0 0,0 0-1,0 0 1,1 0-1,-1 1 1,0-1-1,0 0 1,0 0 0,0 1-1,0-1 1,0 0-1,1 0 1,-1 1 0,0-1-1,0 0 1,0 0-1,0 1 1,0-1-1,0 0 1,0 0 0,0 1-1,0-1 1,0 0-1,0 0 1,0 1 0,0-1-1,0 0 1,0 0-1,-1 1 1,1-1-1,0 0 1,0 0 0,0 0-1,0 1 1,0-1-1,-1 1 52,1 0 0,0 0-1,-1 0 1,1 0 0,0 0-1,-1 0 1,1 0-1,-1 0 1,1 0 0,-1-1-1,0 1 1,1 0 0,-1 0-1,0 0 1,0-1-1,1 1 1,-1-1 0,0 1-1,0 0 1,0-1 0,0 1-1,-1 0 1,-14-1 1620,27-3 553,-10 3-2299,-1 2-478,-1 1 571,1-1 0,-1 0 0,1 0 0,-1 1 0,0-1 0,1 0 0,-1 0 0,0 0 0,-1 0 0,1 0 0,0 0 0,0 0 0,-1-1 0,1 1 0,-1 0 0,0-1 0,1 1 0,-1-1 0,0 0 0,0 1-1,0-1 1,0 0 0,0 0 0,0 0 0,-4 1 0,-2 0 63,1 1-1,-1-2 1,0 1-1,1-1 1,-1 0-1,-9 0 0,16-1-45,1 0-1,-1 0 1,0 0-1,1 0 1,-1 0-1,1 0 1,-1 0-1,0 0 1,1 0-1,-1 0 1,0 0-1,1 0 0,-1 0 1,1-1-1,-1 1 1,1 0-1,-1 0 1,0-1-1,1 1 1,-1 0-1,1-1 1,-1 1-1,1 0 1,0-1-1,-1 1 0,1-1 1,-1 1-1,1-1 1,0 1-1,-1-1 1,1 1-1,0-1 1,0 0-1,-1 0 1,10-21-31,-4 16-36,-1 0 0,1 1 0,1-1 0,-1 1 0,11-7 0,-15 11 41,1 0 0,0-1-1,-1 1 1,1 1 0,0-1-1,0 0 1,0 0 0,-1 1-1,1-1 1,0 1 0,0-1 0,0 1-1,0 0 1,0 0 0,0 0-1,0 0 1,0 0 0,0 0-1,0 1 1,0-1 0,0 1-1,0-1 1,-1 1 0,1 0 0,0-1-1,0 1 1,-1 0 0,1 0-1,0 0 1,-1 1 0,1-1-1,-1 0 1,1 1 0,-1-1 0,0 0-1,0 1 1,1 0 0,-1-1-1,1 4 1,0-1 1,0 1 1,0-1-1,-1 1 1,1 0-1,-1 0 0,0 0 1,-1 0-1,1 0 0,-1 0 1,0 0-1,0 0 1,0 0-1,-1 0 0,-2 8 1,3-13 23,0 1 0,0 0 1,0-1-1,0 1 0,0-1 1,0 1-1,0 0 0,0-1 0,0 1 1,-1-1-1,1 1 0,0-1 1,0 1-1,-1 0 0,1-1 0,0 1 1,-1-1-1,1 0 0,0 1 1,-1-1-1,1 1 0,-1-1 1,1 1-1,-1-1 0,1 0 0,-1 1 1,1-1-1,-1 0 0,1 0 1,-1 1-1,0-1 0,1 0 0,-1 0 1,1 0-1,-1 0 0,0 0 1,1 0-1,-1 0 0,1 0 1,-1 0-1,0 0 0,1 0 0,-1 0 1,1 0-1,-1 0 0,0-1 1,1 1-1,-1 0 0,1 0 1,-1-1-1,1 1 0,-1 0 0,0-1 1,0-1 24,-1 1 0,0-1 0,1 1 0,-1-1 0,1 1 0,0-1 0,0 0 0,0 0 0,-1 0 0,2 0 0,-2-3 0,-1-30-211,3 35 139,0-1 0,0 0-1,0 0 1,0 1 0,0-1-1,0 0 1,1 0 0,-1 1 0,0-1-1,0 0 1,1 0 0,-1 1 0,1-1-1,-1 0 1,0 1 0,1-1-1,0 1 1,-1-1 0,1 0 0,-1 1-1,1-1 1,-1 1 0,1 0 0,0-1-1,0 1 1,-1 0 0,1-1-1,0 1 1,-1 0 0,1-1 0,0 1-1,0 0 1,0 0 0,-1 0-1,2 0 1,-1 1 9,0-1 1,0 1-1,0 0 0,0 0 0,-1 0 0,1 0 1,0 0-1,-1 0 0,1 0 0,-1 0 1,1 0-1,-1 0 0,1 0 0,-1 0 0,0 1 1,1-1-1,-1 0 0,0 0 0,0 0 1,0 0-1,0 1 0,0-1 0,0 0 0,0 0 1,0 0-1,-1 2 0,1 1 47,-1-1 0,1 1-1,0-1 1,-1 1 0,0-1-1,0 1 1,0-1 0,0 0 0,-3 6-1,-33 21 203,9-18-3635,19-12-1522</inkml:trace>
  <inkml:trace contextRef="#ctx0" brushRef="#br0" timeOffset="6213.24">1439 501 3282,'0'0'10868,"9"-2"-4396,27-5-6445,-30 9-325,-13 8 335,-12 8 208,14-14-177,-1 0-1,1-1 0,-1 0 0,1 0 0,-1 0 0,0-1 0,0 0 1,0 0-1,-1 0 0,1-1 0,-9 1 1115,25-13-824,-9 9-384,1 0 1,0 0-1,-1 1 1,1-1-1,0 0 0,-1 1 1,1-1-1,0 1 1,0 0-1,0-1 0,1 1 1,-1 0-1,0 0 1,0 0-1,1 1 0,-1-1 1,0 1-1,1-1 1,-1 1-1,0 0 0,4 0 1,-4-1 9,0 1 1,-1 0 0,1 0-1,0 0 1,-1 0-1,1 0 1,0 0 0,-1 1-1,1-1 1,0 0-1,-1 1 1,1-1-1,-1 1 1,1 0 0,-1 0-1,1-1 1,-1 1-1,1 0 1,-1 0-1,0 0 1,0 1 0,2 0-1,-2 1-22,0 0 0,0 0 0,-1 1 0,1-1 0,-1 0 0,1 0 0,-1 0 0,0 1 0,-1 5 0,1 9 2,-1-12-100,0 0 1,-1 0 0,1 0-1,-1 0 1,0 0-1,0 0 1,-1 0-1,0-1 1,0 1 0,0-1-1,-1 0 1,0 0-1,0 0 1,0 0-1,-1-1 1,1 0 0,-1 0-1,-7 5 1,-11 8-1318,-1-2 0,-40 20 1,47-27-3663,0-1-2816</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5:51.074"/>
    </inkml:context>
    <inkml:brush xml:id="br0">
      <inkml:brushProperty name="width" value="0.035" units="cm"/>
      <inkml:brushProperty name="height" value="0.035" units="cm"/>
      <inkml:brushProperty name="color" value="#E71224"/>
    </inkml:brush>
  </inkml:definitions>
  <inkml:trace contextRef="#ctx0" brushRef="#br0">9 24 10869,'0'0'12414,"-8"33"-12009,8-31-432,0 0 1,-1 0-1,2 0 0,-1 0 0,0 0 0,0 0 0,1 0 1,-1 0-1,1 0 0,-1 0 0,1 0 0,0 0 0,0 0 1,0 0-1,0-1 0,0 1 0,0 0 0,1-1 0,-1 1 1,2 1-1,0-1-390,0-1 1,0 0 0,0 1-1,0-1 1,1 0 0,-1 0-1,0-1 1,1 1 0,-1-1-1,0 0 1,1 0-1,3 0 1,6 0-3239,-1 0-2174</inkml:trace>
  <inkml:trace contextRef="#ctx0" brushRef="#br0" timeOffset="122.23">22 24 5138</inkml:trace>
  <inkml:trace contextRef="#ctx0" brushRef="#br0" timeOffset="304.83">22 24 5138,'86'-7'4197,"-69"2"1596,-20 0-1538,-15-2-2113,15 7-2148,-1 0 1,1 0 0,-1 1-1,1-1 1,0 1 0,-1 0-1,1 0 1,0 0-1,0 0 1,-1 0 0,1 1-1,0 0 1,0-1 0,0 1-1,1 0 1,-1 0 0,0 1-1,1-1 1,-1 0 0,1 1-1,0 0 1,0-1 0,0 1-1,0 0 1,1 0 0,-1 0-1,1 0 1,-1 1 0,1-1-1,0 0 1,0 1 0,1-1-1,-1 0 1,1 1 0,0-1-1,-1 1 1,1-1 0,1 4-1,-1-5-246,0-1 0,0 0-1,0 0 1,0 0 0,0 0-1,1 0 1,-1 1 0,0-1-1,0 0 1,1 0 0,-1 0-1,1 0 1,-1 0 0,1 0-1,0 0 1,-1 0 0,1 0-1,0 0 1,0-1 0,-1 1-1,1 0 1,0 0 0,1 0-1,7 2-4442</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26:01.857"/>
    </inkml:context>
    <inkml:brush xml:id="br0">
      <inkml:brushProperty name="width" value="0.035" units="cm"/>
      <inkml:brushProperty name="height" value="0.035" units="cm"/>
      <inkml:brushProperty name="color" value="#E71224"/>
    </inkml:brush>
  </inkml:definitions>
  <inkml:trace contextRef="#ctx0" brushRef="#br0">156 213 12374,'0'0'10842,"-2"-45"-5562,-46 137-5487,29-60 154,1 1 0,2 1 0,1 0-1,2 1 1,-11 45 0,24-79 28,0 0-1,-1 0 1,1 0 0,0 0-1,0 0 1,0 0-1,1 0 1,-1 0 0,0-1-1,0 1 1,0 0 0,1 0-1,-1 0 1,0 0-1,1 0 1,-1 0 0,1-1-1,-1 1 1,1 0 0,0 0-1,-1-1 1,1 1-1,0 0 1,-1-1 0,1 1-1,0 0 1,0-1-1,-1 1 1,1-1 0,1 1-1,2 1-23,0-1-1,1 0 1,-1 0-1,0 0 1,0 0-1,0-1 0,8 0 1,2 0-134,-1-1-1,1-1 1,0 0 0,16-5 0,-16 2-56,1-2 0,-1 0 0,0-1 0,-1 0 0,0-1 0,0-1 0,-1 0 0,0 0 1,-1-1-1,0-1 0,0 0 0,15-24 0,-17 20 512,-10 15 550,-17 27-377,11-16-403,1 1-1,0 0 1,0 0 0,1 0 0,1 1-1,0 0 1,1 0 0,0 0-1,0 0 1,0 21 0,3-33-73,0 1-1,1 0 1,-1-1 0,1 1 0,-1-1 0,1 1 0,-1 0-1,1-1 1,-1 1 0,1-1 0,0 1 0,-1-1 0,1 0 0,-1 1-1,1-1 1,0 1 0,0-1 0,-1 0 0,1 0 0,0 0-1,-1 1 1,1-1 0,0 0 0,0 0 0,0 0 0,-1 0 0,1 0-1,0 0 1,0 0 0,-1 0 0,1-1 0,0 1 0,0 0 0,-1 0-1,1-1 1,1 0 0,32-10-4017,-8-7-1387,-5-7-3143</inkml:trace>
  <inkml:trace contextRef="#ctx0" brushRef="#br0" timeOffset="203.5">480 195 14983,'0'0'8708,"0"-36"-8708,0 39-2209,0 13-224,-4 3-401,-5 4-5137</inkml:trace>
  <inkml:trace contextRef="#ctx0" brushRef="#br0" timeOffset="511.5">443 391 16872,'0'0'8107,"0"-8"-7987,0 4-99,0 7-15,4 181 424,-4-180-456,0 0 1,0 0-1,0 0 0,0 0 1,1 0-1,0 0 1,2 7-1,8 0-3179,11-7-5458,-3-4 1711</inkml:trace>
  <inkml:trace contextRef="#ctx0" brushRef="#br0" timeOffset="725.41">673 447 7555,'0'0'16456,"8"-33"-15832,-16 35-352,-12 15-112,-1 6-79,1-2-33,3 5 0,5-2-96,0 1-257,3-1-1087,1-5-2290,4-10-1616</inkml:trace>
  <inkml:trace contextRef="#ctx0" brushRef="#br0" timeOffset="1060.95">649 613 12134,'0'0'10084,"14"-7"-9668,6-2-249,-11 5-53,-1 0 0,1 0 0,-1-1 0,1 0 0,11-11 0,-16 13-56,0-1-1,-1 0 0,0 0 0,0 1 1,0-2-1,0 1 0,-1 0 0,0-1 0,0 1 1,0-1-1,0 1 0,-1-1 0,1 0 1,-1 0-1,-1 0 0,1 0 0,-1 0 0,1 0 1,-2-6-1,1 10-50,0 1-1,-1 0 1,1-1 0,0 1-1,-1 0 1,1-1 0,-1 1-1,1 0 1,0-1 0,-1 1-1,1 0 1,-1 0 0,1 0-1,0 0 1,-1-1 0,1 1-1,-1 0 1,1 0 0,-1 0-1,1 0 1,-1 0 0,1 0-1,-1 0 1,1 0 0,-1 0-1,1 0 1,0 0 0,-1 0-1,1 1 1,-1-1 0,1 0-1,-1 0 1,1 0 0,0 1-1,-1-1 1,1 0 0,-1 0-1,1 1 1,0-1 0,-1 1-1,-20 10-20,4 6 10,-1 1 0,-15 21 0,27-32 4,1 0-1,-1 1 0,2 0 0,-1 0 0,1 0 0,0 1 1,1-1-1,-5 17 0,8-24-20,0 0 0,0 1 0,0-1 0,0 0 0,0 0 0,0 1 0,0-1 0,1 0 0,-1 0 0,1 1 0,-1-1 0,1 0-1,-1 0 1,1 0 0,-1 0 0,1 0 0,0 0 0,0 0 0,-1 0 0,1 0 0,0 0 0,0 0 0,0-1 0,0 1 0,0 0 0,0 0 0,0-1 0,1 1 0,-1-1 0,0 1 0,0-1 0,0 0 0,0 1 0,1-1 0,-1 0-1,0 0 1,0 0 0,2 0 0,60 0-1835,-42-1 963,-6 1-1326,1 0-1,-1-1 0,24-6 1,-5-3-9002</inkml:trace>
  <inkml:trace contextRef="#ctx0" brushRef="#br0" timeOffset="3023.07">1248 474 5250,'0'0'16565,"-4"-19"-13934,3 19-2600,1 0 1,0 0-1,-1 0 0,1 0 1,0 0-1,-1 0 0,1 0 1,-1 0-1,1 0 0,0-1 1,-1 1-1,1 0 0,0 0 1,-1 0-1,1 0 0,0-1 1,-1 1-1,1 0 0,0 0 1,0 0-1,-1-1 0,1 1 1,0 0-1,0-1 0,-1 1 1,1 0-1,0-1 0,0 1 1,0 0-1,0-1 0,-1 1 1,1 0-1,0-1 0,0 1 1,0 0-1,0-1 0,0 1 1,0-1-1,0 1 0,0 0 1,0-1-1,0 1 0,0 0 1,0-1-1,0 1 0,1 0 1,-1-1-1,0 1 0,0-1 1,1 1-1,-1-1 401,-1 5-428,0 1 0,0-1 0,0 0-1,0 0 1,0 1 0,-1-1 0,-2 4 0,4-8-3,-6 11 23,1 0-1,1 0 1,-1 0 0,2 0-1,0 1 1,0 0-1,1 0 1,0 0 0,1-1-1,1 1 1,0 1-1,1 11 1,0-23-21,1 0 0,-1 0 0,0 0 0,1 0 0,-1 0 0,1 0 0,-1 0 1,1 0-1,-1-1 0,1 1 0,0 0 0,-1-1 0,1 0 0,0 1 0,-1-1 0,1 0 0,0 0 0,0 0 0,-1 0 0,1 0 1,2-1-1,40-2-50,-38 0 47,0 0 0,1-1-1,-2 1 1,1-1 0,0 0-1,-1-1 1,1 1 0,-1-1-1,-1 0 1,1-1 0,-1 1-1,0-1 1,5-8 0,-2 3 8,-1-1-1,0 1 1,-1-1 0,0 0 0,-1 0 0,4-18 0,-8 16 16,0 13-29,0 4-86,-1 20 50,-2 0 0,0-1-1,-2 1 1,-11 31 0,-5 29 52,11-28-14,3-15-19,-11 41 1,15-72-2,0 1 1,0-1 0,-1-1-1,0 1 1,0 0 0,-1-1 0,0 0-1,-1 0 1,-12 13 0,15-18 2,-1 0-1,1-1 1,-1 1 0,0-1 0,0 0 0,0 0 0,0-1-1,0 1 1,0-1 0,0 0 0,0 0 0,-1 0 0,1 0 0,0-1-1,-1 0 1,1 0 0,-6-1 0,9 1 21,0-1 0,1 1 0,-1-1 0,0 0 0,1 1 0,-1-1 0,0 0 0,1 0 0,-1 0 0,1 1 0,-1-1 0,1 0 0,0 0 0,-1 0 0,1 0 0,0 0 0,0 0 0,-1 0 0,1 0 0,0 0 0,0 0 0,0 0 0,0 1 0,0-1 0,0 0 1,1-2-1,0-35-146,-1 34 104,1-5 27,0 0-1,1 0 1,0 0-1,0 0 0,1 1 1,0-1-1,0 1 0,1-1 1,0 1-1,0 0 1,1 1-1,0-1 0,1 1 1,0 0-1,0 0 0,0 1 1,1 0-1,0 0 1,9-6-1,13-6-16,0 2 0,2 0 0,62-21 0,-64 27 24,0-2-1,0-1 1,-1-1-1,29-19 1,-44 24 9,0-1 1,-1 0-1,0-1 1,0 0-1,-2-1 1,1 0-1,-1-1 0,-1 0 1,0 0-1,7-16 1,-39 75-218,18-37 208,0 0 0,0 0 1,1 1-1,0-1 0,0 1 0,1 0 0,1 0 0,-1 0 1,0 17-1,3-25 6,0-1 1,0 1-1,0-1 1,0 1-1,0-1 1,0 1-1,1-1 1,-1 1-1,0-1 1,1 1-1,0-1 1,-1 0-1,1 1 1,0-1-1,-1 0 1,1 1-1,0-1 1,0 0-1,0 0 1,0 0 0,2 1-1,-2-1 2,0-1-1,1 1 1,-1-1 0,1 0-1,-1 1 1,1-1 0,-1 0-1,1 0 1,-1 0-1,1 0 1,-1 0 0,1-1-1,-1 1 1,1 0 0,-1-1-1,1 1 1,-1-1 0,1 1-1,-1-1 1,0 0 0,1 1-1,-1-1 1,0 0 0,2-1-1,3-3 17,0 0 0,0-1 0,0 1-1,0-1 1,-1 0 0,0 0 0,0-1-1,-1 0 1,0 0 0,6-14 0,-7 16-3,-1-1 0,0 0 1,0 0-1,0 1 0,-1-1 1,0 0-1,0-1 0,-1 1 1,0 0-1,0 0 0,0 0 0,-1 0 1,0 0-1,0 0 0,-2-7 1,1 10-18,1 1 0,-1-1 1,0 1-1,0-1 0,0 1 1,0 0-1,-1 0 0,1 0 1,-1 0-1,1 0 0,-1 1 1,1-1-1,-1 1 0,0 0 1,0-1-1,0 1 0,0 1 0,0-1 1,0 0-1,0 1 0,0-1 1,0 1-1,0 0 0,0 0 1,0 0-1,0 1 0,-4 0 1,2-1-6,0 0 0,0 1 0,0 0 0,0 0 0,0 0 0,0 1 0,1-1 0,-1 1 0,0 1 0,1-1 0,0 0 0,-1 1 0,1 0 0,0 0 0,0 0 0,-3 4 0,6-6-22,0 0 1,0 0-1,0 0 0,1 0 1,-1 0-1,0 1 0,1-1 1,-1 0-1,1 0 0,-1 0 1,1 1-1,-1-1 0,1 0 1,0 0-1,0 1 0,0-1 1,0 0-1,0 1 0,0-1 1,0 0-1,0 0 0,0 1 1,0-1-1,1 0 0,0 2 0,0-1-39,0-1 0,1 0 0,-1 0 0,0 1 0,1-1 0,-1 0 0,1-1 0,-1 1-1,1 0 1,0 0 0,-1-1 0,1 1 0,0-1 0,0 1 0,-1-1 0,3 1-1,12 0-445,1 0-1,-1-1 0,21-3 0,-25 2 348,3-1 246,-1-1 0,1-1 0,-1 0 0,1-1 0,-1-1-1,-1 0 1,1-1 0,19-13 0,-17 11 1126,-15 8-812,-1 14-451,-8 123 449,8-135-350,4-1-5,0-1 0,1 0 0,-1-1-1,0 1 1,0-1 0,0 1 0,0-1 0,0 0 0,-1-1 0,1 1 0,-1-1 0,1 0-1,4-5 1,44-48-1,-41 43-23,-9 11-9,3-3 1,-1 0-1,1 0 1,-1 0-1,0-1 1,0 1-1,-1-1 1,1 0-1,3-12 0,-8 26-20,0-1-1,-1 0 0,1 0 1,-2 1-1,1-1 0,-1-1 1,0 1-1,-7 11 0,6-11 26,0 0 0,1 0 0,0 0 0,0 1-1,0-1 1,1 0 0,0 1 0,-1 15 0,3-23-5,1 1 0,-1-1 0,1 1 0,0-1 0,-1 0 0,1 0 0,0 1 0,-1-1 0,1 0 0,0 0 0,-1 1 0,1-1 0,0 0 0,-1 0 0,1 0 0,0 0 0,0 0 0,-1 0 0,1 0 0,0-1 0,-1 1 0,1 0 0,0 0 0,0 0 0,-1-1 0,1 1 0,0-1 0,21-6 22,51-37 59,-57 33-112,0 0-1,1 1 1,24-10-1,-41 20 29,1 0-1,-1 0 0,1 0 1,-1-1-1,0 1 1,1 0-1,-1 0 0,0 1 1,1-1-1,-1 0 1,0 0-1,1 0 0,-1 0 1,0 0-1,1 0 1,-1 0-1,0 0 1,1 1-1,-1-1 0,0 0 1,1 0-1,-1 0 1,0 1-1,0-1 0,1 0 1,-1 0-1,0 1 1,0-1-1,1 0 0,-1 1 1,0-1-1,0 0 1,0 1-1,0-1 1,0 0-1,0 1 0,1-1 1,-1 0-1,0 1 1,0-1-1,0 0 0,0 1 1,3 26 159,-3-24-134,0 0 1,0 0-1,0 1 0,0-1 1,1 0-1,0 0 0,-1 0 1,1 0-1,0 0 0,3 5 1,-1-6-207,0 0 1,0-1-1,0 1 1,0-1 0,0 1-1,0-1 1,1 0-1,-1 0 1,0-1-1,1 1 1,-1-1 0,1 1-1,-1-1 1,1 0-1,4-1 1,12 1-5165</inkml:trace>
  <inkml:trace contextRef="#ctx0" brushRef="#br0" timeOffset="4889.71">2701 396 13718,'0'0'5085,"-6"12"-4495,-16 38 402,22-49-931,0-1 0,-1 1 0,1-1-1,0 1 1,0 0 0,-1-1 0,1 1 0,0 0-1,0-1 1,0 1 0,0 0 0,0-1-1,0 1 1,0 0 0,0-1 0,0 1-1,0-1 1,0 1 0,1 0 0,-1-1 0,0 1-1,0 0 1,1-1 0,-1 1 0,0-1-1,1 1 1,-1-1 0,0 1 0,1-1-1,-1 1 1,1-1 0,-1 1 0,1-1 0,-1 1-1,1-1 1,-1 0 0,1 1 0,0-1-1,-1 0 1,1 1 0,-1-1 0,1 0 0,0 0-1,-1 0 1,1 0 0,0 0 0,-1 0-1,2 1 1,32-2 613,-30 0-473,4 0-150,0-1 0,0 0 0,1 0 0,-1-1 0,-1 0-1,1-1 1,0 1 0,-1-1 0,0-1 0,0 0 0,0 0 0,0 0 0,8-9 0,1-2-51,0-1 0,-1-1-1,21-32 1,-29 39-41,0-1 0,0-1 0,-2 1 0,1-1-1,-1 0 1,-1 0 0,-1 0 0,0-1 0,0 0 0,-1 1 0,0-18 0,-2 30 9,-6 5-73,1 0 94,0 0 0,0 1-1,0 0 1,1 0 0,0 0 0,-1 0 0,2 1-1,-1 0 1,1-1 0,0 2 0,0-1 0,-2 8-1,-5 11 19,-11 52-1,17-59-15,1 1-1,1 0 0,1 0 1,0 1-1,1-1 1,5 28-1,-5-45 4,1 0 0,0 0 0,0 1 0,0-1 0,0 0 0,1 0 0,-1 0 0,1 0 0,-1 0-1,1-1 1,0 1 0,-1 0 0,1-1 0,0 1 0,0-1 0,0 0 0,0 1 0,1-1 0,-1 0-1,0 0 1,0-1 0,1 1 0,-1 0 0,0-1 0,1 1 0,2-1 0,9 2-200,1 0 1,0-2 0,16 0-1,-16 0-158,-9-1 309,0 0 0,0 0 0,-1-1-1,1 0 1,-1 0 0,1 0-1,-1 0 1,0-1 0,0 0 0,0 0-1,0 0 1,0-1 0,-1 0-1,0 0 1,0 0 0,0 0-1,6-8 1,-1 1 101,0-2 0,-1 1 0,-1-1-1,1 0 1,8-25 0,-19 115 565,2-75-609,1-1 0,0 1 0,0 0 0,0-1 0,0 1 0,0 0 0,0 0-1,0-1 1,1 1 0,-1 0 0,1-1 0,-1 1 0,1-1 0,0 1 0,-1-1 0,1 1 0,0-1 0,0 1 0,0-1 0,0 0-1,3 3 1,-1-3 3,1 0-1,0 0 0,-1 0 0,1 0 0,0-1 1,0 1-1,-1-1 0,1 0 0,5-1 0,-5 1 0,8-1-87,0 0 0,0-1-1,0-1 1,0 0 0,0 0 0,-1-1 0,0-1 0,0 0-1,0 0 1,0-1 0,-1-1 0,0 1 0,0-2-1,-1 1 1,15-17 0,-7 6-230,-1 0-1,0-2 1,-1 0 0,-2-1-1,0 0 1,17-39 0,-28 55 335,3-6 68,0 1 0,-1-1 1,-1 0-1,0 0 0,0 0 0,2-21 0,-5 32 308,-6 12-166,-30 61-235,18-40 60,1 1 1,2 1-1,-12 42 1,14-27-46,2-1-1,3 2 1,1-1 0,0 54 0,7-103-18,0-1 1,0 1 0,0-1 0,0 1 0,0 0 0,0-1 0,0 1 0,0-1 0,0 1 0,1-1 0,-1 1 0,0-1 0,0 1 0,0-1 0,1 1 0,-1-1 0,0 1 0,0-1 0,1 1 0,-1-1 0,0 0-1,1 1 1,-1-1 0,1 1 0,-1-1 0,0 0 0,1 1 0,-1-1 0,1 0 0,-1 0 0,1 1 0,-1-1 0,1 0 0,0 0 0,21-5-85,16-22 106,-32 21-16,-1-1 1,-1 1 0,1-1-1,-1 0 1,0 0 0,0 0-1,-1-1 1,0 1-1,-1-1 1,1 0 0,-1 0-1,-1 0 1,0 0 0,0 0-1,0 0 1,-1 0 0,0 0-1,-1 0 1,0 0-1,-3-15 1,1 19 22,1 0 1,0 1-1,-1-1 0,0 1 0,0 0 1,0 0-1,0 0 0,0 0 0,-1 1 1,1-1-1,-1 1 0,0 0 1,0 0-1,1 0 0,-1 1 0,-1-1 1,1 1-1,0 0 0,0 0 0,0 0 1,0 1-1,-1 0 0,1-1 0,-6 2 1,27 10-395,8-9 160,1 0 0,-1-2 0,1-1 0,-1-1 0,0-1 0,1-1 0,-1-1 0,-1-2 0,1 0 0,-1-1 0,0-2 0,42-23 0,-34 6 1099,-31 26-855,0 1 1,0-1-1,0 0 0,0 0 1,0 1-1,-1-1 0,1 0 1,0 0-1,0 0 0,-1 0 1,1 0-1,-1 0 0,1 0 1,-1 0-1,0 0 0,1 0 1,-1 0-1,0 0 0,1 0 1,-1-1-1,0 1 0,0 0 1,0 0-1,0 0 0,0 0 1,0 0-1,-1 0 0,1-1 1,0 1-1,-1 0 0,1 0 1,-1-1-1,0 1-10,0 1 1,-1-1-1,1 1 1,0-1-1,0 1 1,-1-1-1,1 1 1,0 0-1,-1 0 1,1 0-1,0 0 1,-1 0-1,1 0 1,0 0-1,-1 0 1,1 0-1,0 0 1,-1 1-1,1-1 1,0 1-1,-1-1 1,0 1-1,-28 15-78,25-11 41,-1 0 0,1 0 0,0 1 0,0 0 0,1 0 0,0 0 0,0 1 0,0-1-1,1 1 1,0 0 0,0 0 0,1 0 0,-1 0 0,2 1 0,-1-1 0,1 1 0,0-1 0,1 1-1,0-1 1,0 9 0,1-14-26,0 0 0,0 1 0,0-1 0,0 0 0,1 0 1,-1 0-1,0 0 0,1 0 0,0 0 0,-1 0 0,1 0 0,0-1 0,0 1 0,0-1 0,0 1 0,0-1 0,0 0 0,1 0 0,-1 0 0,0 0 0,1 0 0,-1 0 0,0-1 0,1 1 0,-1-1 0,1 0 0,-1 0 1,4 0-1,2 1-785,0 0 0,0-1 0,0 0 0,0 0 0,0-1 0,0 0 0,0-1 1,8-2-1,10-12-7224</inkml:trace>
  <inkml:trace contextRef="#ctx0" brushRef="#br0" timeOffset="5156.57">3312 85 17800,'0'0'6227,"-9"-14"-7476</inkml:trace>
  <inkml:trace contextRef="#ctx0" brushRef="#br0" timeOffset="5524.49">4223 123 14150,'0'0'7748,"-37"26"-7572,24-12-16,1 7-112,4-5-48,4 1-16,0-3-2193,4-2-768,0-8-2514</inkml:trace>
  <inkml:trace contextRef="#ctx0" brushRef="#br0" timeOffset="5721.74">4280 152 13782,'0'0'7700,"0"64"-7700,-16-29-64,-1-2-2609,-3 0-4643</inkml:trace>
  <inkml:trace contextRef="#ctx0" brushRef="#br0" timeOffset="6365.07">4732 9 15271,'0'0'9943,"0"0"-9938,0 0-1,0-1 0,0 1 1,0 0-1,0-1 0,0 1 1,0 0-1,0-1 0,1 1 1,-1-1-1,0 1 1,0 0-1,0 0 0,0-1 1,1 1-1,-1 0 0,0-1 1,0 1-1,0 0 0,1 0 1,-1-1-1,0 1 0,1 0 1,-1 0-1,0-1 1,0 1-1,1 0 0,-1 0 1,0 0-1,1 0 0,-1 0 1,0-1-1,1 1 0,-1 0 1,1 0-1,-1 0 1,0 0-1,1 0 0,-1 0 1,1 0-1,4 7 8,0-1 0,0 1 1,-1 0-1,1 0 0,-2 0 0,1 0 1,3 11-1,-6-16-6,8 27 114,0 0 0,-2 0-1,-1 1 1,-1 0 0,-2 0 0,-1 0 0,-2 1 0,0-1-1,-2 0 1,-6 32 0,4-44-68,-1 0-1,0-1 1,-1 1-1,-1-1 1,-1-1-1,0 1 1,-1-1 0,-1-1-1,0 0 1,-1 0-1,-17 17 1,12-15-504,-2 0 0,0-2-1,-23 17 1,22-20-1567,-1 0 0,0-1 0,-27 10 0,-18 0-13513</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39:23.135"/>
    </inkml:context>
    <inkml:brush xml:id="br0">
      <inkml:brushProperty name="width" value="0.035" units="cm"/>
      <inkml:brushProperty name="height" value="0.035" units="cm"/>
      <inkml:brushProperty name="color" value="#E71224"/>
    </inkml:brush>
  </inkml:definitions>
  <inkml:trace contextRef="#ctx0" brushRef="#br0">29 33 5699,'0'0'8790,"0"-8"-4041,0 206-6798</inkml:trace>
  <inkml:trace contextRef="#ctx0" brushRef="#br0" timeOffset="595.77">12 7 9620,'0'0'4851,"-2"-1"-4742,-6-4-85,6 4-45,31 10-102,12-2 439,-34-6-278,0-1 1,0 1-1,-1 0 0,1 0 1,0 1-1,-1 0 1,0 0-1,1 1 0,-1-1 1,0 1-1,11 8 0,-14-7-17,-1 0-1,1 0 0,-1 0 0,0 0 0,-1 0 1,1 1-1,-1-1 0,0 0 0,0 1 0,0-1 1,-1 1-1,1 0 0,-1-1 0,0 1 0,0-1 1,-1 1-1,0-1 0,1 1 0,-2-1 0,1 1 1,0-1-1,-1 1 0,0-1 0,0 0 0,0 0 0,0 0 1,-5 5-1,1-2-4,-1 0 1,0-1 0,0 0-1,-1 0 1,0-1-1,0 0 1,0 0 0,0-1-1,-1 0 1,0-1-1,0 0 1,0 0-1,-10 1 1</inkml:trace>
  <inkml:trace contextRef="#ctx0" brushRef="#br0" timeOffset="1298.36">263 206 11013,'0'0'5371,"7"-4"-4961,17-4-315,-15 6-121,0 0 1,-1-1 0,1 0-1,-1-1 1,0 0 0,0 0 0,0 0-1,9-8 1,-17 12 22,0 0 0,0 0 0,1 0 0,-1 0 0,0 0 0,0-1 0,1 1 0,-1 0 0,0 0 0,0 0 0,0-1 0,0 1 0,1 0 0,-1 0 0,0-1 0,0 1 0,0 0 0,0 0 0,0-1 0,0 1 0,1 0 0,-1 0 0,0-1-1,0 1 1,0 0 0,0-1 0,0 1 0,0 0 0,0 0 0,0-1 0,0 1 0,-1 0 0,1-1 0,0 1 0,0 0 0,0 0 0,0-1 0,0 1 0,0 0 0,0 0 0,-1-1 0,1 1 0,0 0 0,0 0 0,0 0 0,-1-1 0,1 1 0,0 0 0,0 0 0,0 0 0,-1 0 0,1-1 0,-1 1 0,-22-1-63,-31 15 103,48-12-24,1 1 1,-1 1-1,1-1 1,0 1-1,-9 8 1,13-11-29,-1 1 0,1 0 1,0-1-1,0 1 0,0 0 1,0 0-1,0-1 1,0 1-1,0 0 0,0 0 1,1 0-1,-1 0 0,1 0 1,0 0-1,-1 0 0,1 1 1,0-1-1,0 0 0,0 0 1,1 0-1,-1 0 0,1 2 1,-1-3 2,1 0 0,-1 0-1,1 0 1,0-1 0,-1 1 0,1 0 0,0 0 0,-1-1 0,1 1 0,0 0-1,0-1 1,0 1 0,-1-1 0,1 1 0,0-1 0,0 1 0,0-1 0,0 0 0,0 1-1,0-1 1,0 0 0,0 0 0,0 0 0,2 1 0,29 0-245,-24-2 230,3 1-173,-1 0 0,1-1-1,0 0 1,0-1 0,0-1 0,0 1 0,-1-2 0,0 1 0,1-2 0,-1 1 0,-1-1-1,1-1 1,-1 0 0,0 0 0,0 0 0,-1-2 0,0 1 0,0-1 0,0 0 0,-1 0-1,-1-1 1,11-16 0,-13 16 582,1-1 0,-1 0 1,-1 1-1,0-2 0,0 1 0,-1 0 0,0 0 0,-1-1 0,0-15 1107,-1 38-1185,-3 58 826,-18 100-1,10-100-1961,-3 104 0,13-163-2262,-2-5-2242</inkml:trace>
  <inkml:trace contextRef="#ctx0" brushRef="#br0" timeOffset="1630.11">526 188 12630,'0'0'2900,"5"-16"-2044,16-49-176,-19 62-677,0-1-1,0 0 0,0 1 0,0-1 0,1 1 0,0 0 1,0-1-1,0 1 0,0 1 0,0-1 0,0 0 0,1 1 0,-1 0 1,1 0-1,-1 0 0,1 0 0,0 0 0,0 1 0,0-1 1,0 1-1,0 0 0,0 1 0,1-1 0,-1 1 0,0 0 0,0 0 1,0 0-1,1 0 0,-1 1 0,6 1 0,-9-1-10,0 1 0,1 0 0,-1 0 0,0-1-1,0 1 1,0 0 0,-1 0 0,1 0 0,0 0 0,-1 0 0,1 0 0,-1 0-1,0 0 1,0 1 0,0-1 0,0 0 0,0 3 0,-4 38 381,1-40-332,0 1 0,1 0 0,-1-1-1,-1 1 1,1-1 0,0 0 0,-1 0 0,0-1 0,1 1-1,-1-1 1,0 1 0,0-1 0,-1-1 0,1 1 0,0 0 0,-9 1-1,-21 2-2199</inkml:trace>
  <inkml:trace contextRef="#ctx0" brushRef="#br0" timeOffset="2534.04">801 131 5250,'0'0'10149,"-1"-9"-9853,-5-25-74,6 33-212,0 1 1,0-1 0,0 1 0,0-1 0,0 1 0,0-1 0,0 1 0,-1-1-1,1 1 1,0 0 0,0-1 0,0 1 0,-1-1 0,1 1 0,0 0-1,0-1 1,-1 1 0,1 0 0,0-1 0,-1 1 0,1 0 0,0 0 0,-1-1-1,1 1 1,-1 0 0,1 0 0,0-1 0,-1 1 0,1 0 0,-1 0-1,1 0 1,-1 0 0,1 0 0,-1 0 0,1 0 0,0 0 0,-1 0 0,1 0-1,-1 0 1,1 0 0,-1 0 0,1 0 0,-1 0 0,1 0 0,0 1-1,-1-1 1,1 0 0,-1 0 0,1 0 0,0 1 0,-1-1 0,1 0 0,-1 1-1,1-1 1,-16 13 459,11-7-492,1-1-1,0 0 1,0 1 0,1 0 0,-1 0-1,1 0 1,1 1 0,-1-1 0,1 0-1,0 1 1,0 0 0,1 0 0,0-1 0,0 8-1,3-13 11,0-1 1,0 0-1,0-1 0,0 1 0,-1 0 0,1-1 1,0 1-1,0-1 0,0 1 0,0-1 0,-1 0 1,1 0-1,3-1 0,36-50 295,-38 54-297,-1 1-1,0 0 1,0 0 0,0 0 0,0 0 0,-1 1 0,1-1-1,1 7 1,2 2 64,-4-11-44,-1 0-1,1 0 0,-1-1 1,1 1-1,-1 0 1,1 0-1,-1 0 0,1-1 1,0 1-1,-1 0 1,1-1-1,0 1 0,0 0 1,-1-1-1,1 1 1,0-1-1,0 1 0,0-1 1,0 0-1,0 1 0,0-1 1,0 0-1,0 0 1,0 0-1,0 1 0,0-1 1,0 0-1,0 0 1,0 0-1,0-1 0,0 1 1,0 0-1,0 0 1,-1 0-1,1-1 0,0 1 1,0 0-1,0-1 0,0 1 1,1-2-1,24-23 45,-25 24-54,10-13-77,24-28 11,-33 41 49,0 0 0,0-1 0,-1 1-1,1 0 1,0 0 0,0 0-1,0 0 1,0 0 0,0 0 0,0 0-1,1 1 1,-1-1 0,0 1-1,0 0 1,0-1 0,1 1 0,-1 0-1,0 0 1,0 1 0,0-1-1,3 1 1,-2 2-3,-1 1 0,0 0 0,0 0 0,-1 0 0,1 0 0,-1 0-1,0 0 1,0 0 0,0 0 0,0 6 0,3 6 121,-4-15-89,0 1 0,0-1-1,1 0 1,-1 1 0,1-1 0,-1 0-1,1 1 1,-1-1 0,1 0-1,0 1 1,-1-1 0,1 0 0,0 0-1,0 0 1,0 0 0,0 0 0,0 0-1,0 0 1,0 0 0,1 0 0,-1 0-1,0 0 1,0-1 0,1 1 0,-1-1-1,0 1 1,1-1 0,-1 1 0,0-1-1,1 0 1,-1 0 0,1 0 0,-1 1-1,1-1 1,-1-1 0,1 1 0,-1 0-1,0 0 1,1 0 0,-1-1-1,1 1 1,-1-1 0,0 1 0,1-1-1,-1 0 1,0 1 0,0-1 0,1 0-1,-1 0 1,0 0 0,0 0 0,0 0-1,2-2 1,4-4-46,0 0-1,0 0 1,0 0 0,-1-1-1,0-1 1,9-15-1,-12 16 255,0 1-1,-1-1 1,0 0-1,0 0 1,0 0-1,-1 0 1,0-16-1,-1 49-354,2 64 499,-1-84-377,0 0-1,-1 0 0,2 0 0,-1 0 0,0 0 0,1-1 0,0 1 0,0-1 0,0 1 0,1-1 0,0 0 0,0 0 0,0 0 0,7 7 0,4-5-591,-5-3-1287,-4-16-12217</inkml:trace>
  <inkml:trace contextRef="#ctx0" brushRef="#br0" timeOffset="2689.78">1035 73 11877,'0'0'2017,"94"-21"-2497,-57 16-945,0 1-1296,-4-1-128,-4 0-1425</inkml:trace>
  <inkml:trace contextRef="#ctx0" brushRef="#br0" timeOffset="3784.41">1322 41 5186,'0'0'7791,"0"12"-6007,0 141 1554,13-157-2925,18-37-143,-28 34-272,0 1 0,1 1-1,0-1 1,0 0 0,1 1 0,-1 0 0,1 0 0,0 0 0,9-5 0,-14 10-13,1 0 1,0 0 0,0 0 0,0 0 0,-1 0 0,1 0 0,0 0 0,0 0-1,-1 1 1,1-1 0,0 0 0,0 1 0,-1-1 0,1 0 0,0 1 0,-1-1-1,1 1 1,-1-1 0,1 1 0,0-1 0,-1 1 0,1 0 0,-1-1 0,1 1-1,-1 0 1,0-1 0,1 1 0,-1 0 0,0-1 0,1 1 0,-1 0 0,0 0-1,0-1 1,0 1 0,0 0 0,1 1 0,7 31 547,-8 13 118,17-48-115,12-31-269,-24 26-330,-1 1-1,1 1 0,1-1 1,-1 1-1,1 0 0,11-9 1,-16 14 53,0 0 0,-1-1 0,1 1 0,0 0-1,0-1 1,0 1 0,-1 0 0,1 0 0,0 0 0,0 0 0,0 0 0,0 0 0,-1 0 0,1 0 0,0 0 0,0 0 0,0 1 0,0-1 0,-1 0 0,1 0 0,0 1 0,0-1 0,-1 1 0,1-1-1,0 0 1,-1 1 0,1 0 0,0-1 0,-1 1 0,1-1 0,-1 1 0,1 0 0,-1-1 0,1 1 0,-1 0 0,1-1 0,-1 1 0,1 1 0,15 39 270,-9-21-139,-6-18-107,-1 0 0,1-1 0,1 1 0,-1 0 0,0 0 0,0-1-1,1 1 1,-1-1 0,1 1 0,-1-1 0,1 1 0,0-1 0,-1 0 0,1 0 0,0 0 0,0 0 0,0 0 0,0 0-1,0-1 1,0 1 0,0-1 0,0 1 0,0-1 0,4 0 0,-2 0-49,1-1 1,-1 0 0,0 0-1,0 0 1,1 0-1,-1-1 1,0 1-1,0-1 1,-1 0-1,1-1 1,6-4-1,-4 3-77,1-1-1,-1-1 1,0 1-1,-1-1 1,1 0-1,-1-1 1,0 1-1,-1-1 1,1 0-1,-2 0 1,1 0-1,-1-1 1,4-9-1,-7 16 162,0 0 0,1 0 0,-1 0-1,0 0 1,0 0 0,0 0 0,0 0 0,0-1-1,0 1 1,0 0 0,-1 0 0,1 0-1,0 0 1,0 0 0,-1 0 0,1 0 0,-2-2-1,2 3-14,0 0-1,-1 0 0,1 0 0,-1-1 1,1 1-1,-1 0 0,1 0 0,0 0 0,-1 0 1,1 0-1,-1 0 0,1 0 0,-1 0 1,1 0-1,-1 0 0,1 0 0,0 0 1,-1 0-1,1 1 0,-1-1 0,1 0 0,0 0 1,-1 0-1,1 1 0,-1-1 0,1 0 1,-1 1-1,-2 1-8,1 0 1,-1 0-1,1 1 0,0-1 1,-1 0-1,1 1 0,0 0 1,1 0-1,-4 5 1,3 0-52,0-1 1,0 1 0,1 0 0,0 0 0,0-1 0,1 12-1,1-18-29,-1 0-1,1 0 0,0-1 0,-1 1 0,1 0 1,0-1-1,0 1 0,-1-1 0,1 1 0,0-1 1,0 1-1,0-1 0,0 0 0,0 1 0,0-1 0,0 0 1,0 0-1,0 0 0,-1 1 0,1-1 0,0 0 1,0 0-1,0 0 0,0-1 0,0 1 0,0 0 0,1 0 1,31-5-618,9-20 198,-38 21 525,0 1 0,1-1 0,-1 1 1,1 1-1,-1-1 0,1 0 1,0 1-1,0 0 0,0 0 0,0 1 1,9-2-1,13 33 707,-14-14-612,-10-13-118,-1 0 0,1 0 0,0-1 0,0 0 0,0 1 0,0-1 0,1 0 0,-1-1 0,0 1 0,1 0 0,-1-1 0,1 0 0,0 0 0,-1 0 0,1 0 0,0-1 0,0 1 0,0-1 0,-1 0 0,8-1 0,-6 0-16,1-1 1,-1 1-1,1-2 0,-1 1 0,0-1 1,0 1-1,0-1 0,0-1 1,0 1-1,-1-1 0,0 0 0,6-5 1,2-6-20,0 0 0,0 0 0,-1-2 0,-2 1 0,1-1 0,-2-1 0,7-18 1,-18 54 3343,-8 63-3434,8-54-288,1-1 0,1 1 0,3 34 0,-2-60 161,0 0 1,0 0-1,0 0 1,1 1-1,-1-1 1,0 0-1,1 0 1,-1 0-1,1 0 1,-1 0 0,1 0-1,0 0 1,-1 0-1,1 0 1,0 0-1,0 0 1,0-1-1,0 1 1,0 0-1,0 0 1,2 0-1,5 1-5617</inkml:trace>
  <inkml:trace contextRef="#ctx0" brushRef="#br0" timeOffset="3963.23">2040 139 608,'0'0'22651,"-24"-19"-23372,48 17-415,13-3 896,17-2-513,7-3-639,9 6-161,-4-3-2561</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39:27.493"/>
    </inkml:context>
    <inkml:brush xml:id="br0">
      <inkml:brushProperty name="width" value="0.035" units="cm"/>
      <inkml:brushProperty name="height" value="0.035" units="cm"/>
      <inkml:brushProperty name="color" value="#E71224"/>
    </inkml:brush>
  </inkml:definitions>
  <inkml:trace contextRef="#ctx0" brushRef="#br0">5 167 8308,'0'0'15399,"-4"0"-15399,16 0-112,5 0 48,3 0 0,1 0-849,-1 0-799,-3 0-1154,-9 3-1408</inkml:trace>
  <inkml:trace contextRef="#ctx0" brushRef="#br0" timeOffset="259.69">1 294 14519,'0'0'9236,"0"2"-9300,4 1 48,12-3 16,9 0-128,0 0-480,3 0-609,-7 0-1584,-1 0-1601,-7 0-9733</inkml:trace>
  <inkml:trace contextRef="#ctx0" brushRef="#br0" timeOffset="1757.8">838 117 7876,'0'0'9407,"-5"-4"-9119,1 2-212,1 0-1,-1 0 1,1 1 0,-1-1 0,0 1 0,1 0-1,-1 0 1,0 0 0,0 0 0,0 0 0,0 1-1,0 0 1,0 0 0,0 0 0,0 0 0,0 1-1,0 0 1,0-1 0,0 1 0,1 1 0,-1-1-1,0 1 1,1-1 0,-1 1 0,1 0 0,-1 0-1,1 0 1,-5 5 0,-2 3-1,1 1 0,1 0 0,-1 0 0,2 1 0,0 0 0,0 1 0,1-1 0,1 1 0,0 0 0,0 1 0,2-1 0,0 1 0,0 0 0,1 0 0,1 0 0,0-1 0,1 2-1,1-1 1,3 21 0,-4-33-70,1-1-1,0 0 0,0 0 0,-1 1 0,1-1 0,0 0 0,0 0 1,0 0-1,0 0 0,1 0 0,-1 0 0,0-1 0,0 1 1,1 0-1,-1 0 0,0-1 0,1 1 0,-1-1 0,0 1 0,1-1 1,-1 0-1,1 0 0,-1 1 0,1-1 0,2 0 0,47 0-449,-38-1 139,-7 1 210,1 0 0,-1-1 0,-1 0 0,1-1-1,0 1 1,0-1 0,0 0 0,-1-1-1,1 1 1,-1-1 0,0 0 0,0-1-1,0 1 1,0-1 0,0 0 0,4-5 0,-2 1 106,1 0 0,-2-1 0,1 0 0,-1 0 0,-1-1 0,1 0 0,-2 1 1,5-13-1,-9 113 2004,1-90-2021,-1-1 1,1 1-1,0 0 0,-1-1 1,1 1-1,-1-1 0,1 1 0,0-1 1,0 1-1,-1-1 0,1 1 1,0-1-1,0 0 0,-1 1 1,1-1-1,0 0 0,0 1 1,0-1-1,0 0 0,0 0 1,-1 0-1,1 0 0,0 0 0,0 0 1,0 0-1,1-1 0,26-1-250,-20-2 209,0 0 0,-1-1 0,0 0 0,0 0 0,-1-1 0,8-7-1,-2 3 261,-12 12-206,0 0 0,0 1 0,0-1 0,0 0 0,1 0 0,-1 1-1,1-1 1,-1 0 0,1 0 0,0 0 0,0 1 0,0-1 0,0 0 0,0 0 0,0 0 0,0 0 0,1-1 0,-1 1 0,1 0-1,0-1 1,-1 1 0,4 2 0,-2-3-4,0 0 0,0 1-1,1-1 1,-1 0 0,0-1-1,0 1 1,1 0 0,-1-1 0,1 0-1,-1 0 1,0 0 0,1 0-1,5-2 1,-1 1-26,-1-1-1,0 0 1,0 0 0,0-1-1,0 0 1,0 0-1,0 0 1,-1-1 0,1 0-1,-1-1 1,0 1-1,-1-1 1,8-7 0,-9 3 177,-1 1 0,0-1 0,-1 1 0,1-1 0,-2 0 0,1 0 1,-1 0-1,-1 0 0,1 0 0,-3-15 0,2 20 316,1 10-483,0 1 1,0-1-1,0 0 1,0 0-1,1 0 1,0-1-1,0 1 0,1 0 1,0-1-1,0 1 1,0-1-1,5 5 1,18 40-35,-27-50 87,1 1 0,-1 0 1,0 0-1,0-1 1,0 1-1,1 0 1,-1-1-1,0 1 1,0-1-1,0 1 1,0-1-1,0 0 1,0 1-1,0-1 1,0 0-1,0 0 0,0 1 1,0-1-1,0 0 1,0 0-1,-1 0 1,0-1-1,1 2-12,0-1-1,0 0 1,0 0 0,1 0-1,-1 0 1,0 0-1,0 0 1,0 0 0,0 0-1,0 0 1,0 0-1,1 0 1,-1 0-1,0-1 1,0 1 0,0 0-1,0-1 1,1 1-1,-1 0 1,0-1-1,0 1 1,1-1 0,-1 0-1,0 1 1,1-1-1,-1 1 1,1-1 0,-1 0-1,1 1 1,-1-1-1,1 0 1,-1 0-1,1 0 1,0-6-237,0 0-1,0 1 1,1-1 0,0 0-1,1 1 1,0-1 0,0 1-1,0 0 1,6-11 0,1 3-751,0 0 1,20-22 0,-25 31 851,23-26-815,49-63-260,-69 83 1774,0 0 1,-1-1-1,9-22 0,-28 68 4256,-3 6-4666,-23 84 0,33-94-485,-9 52 503,11-29-5515</inkml:trace>
  <inkml:trace contextRef="#ctx0" brushRef="#br0" timeOffset="2121.39">1298 269 3506,'0'0'14788,"1"-8"-14153,-1 6-637,1 0 1,-1 0 0,1 0-1,-1-1 1,1 1 0,0 0-1,-1 0 1,1 0 0,0 0 0,0 0-1,1 1 1,-1-1 0,0 0-1,1 0 1,-1 1 0,1-1-1,-1 1 1,1-1 0,0 1-1,2-2 1,2 1-53,0 0 0,1 0-1,-1 0 1,1 0 0,0 1 0,-1 0-1,8 0 1,44-6-242,-58 7 472,0 136 2054,3-136-2190,0 0 0,0 0 0,0 0 0,0 0 1,-1 0-1,1-1 0,0 1 0,0-1 0,0 0 0,-1 0 0,1 0 0,4-3 0,-1-1 106,-1 0 0,-1-1 0,1 1 0,-1-1 0,0-1 0,0 1 0,-1 0 0,0-1 0,0 0 0,0 0 0,2-11 1,-4 16-93,-1-1-1,1 1 1,-1 0 0,0 0 0,0-1 0,0 1 0,0 0 0,0 0 0,0-1 0,-1 1 0,1 0 0,-1 0 0,1 0 0,-1-1 0,0 1 0,0 0 0,-2-2 0,2 2-187,-1 1 1,1 0 0,-1-1 0,0 1 0,0 0 0,0 0 0,0 0 0,1 0-1,-1 0 1,0 0 0,-1 1 0,1-1 0,0 1 0,0 0 0,0-1 0,0 1 0,0 0-1,0 0 1,-1 0 0,1 0 0,0 1 0,-2 0 0,-8 2-4241,0 5-3393</inkml:trace>
  <inkml:trace contextRef="#ctx0" brushRef="#br0" timeOffset="2920.2">1729 225 13782,'0'0'8514,"-2"7"-8405,1 0-44,-1-1 1,0 0-1,-1 1 1,0-1-1,0 0 1,0-1-1,0 1 1,-1-1-1,0 1 1,-7 6-1,11-11 333,1-7-427,1 1 1,0 0 0,0 0-1,1 0 1,-1 0-1,1 0 1,0 0-1,1 1 1,-1 0 0,1-1-1,-1 1 1,1 1-1,1-1 1,-1 0 0,0 1-1,1 0 1,0 0-1,0 1 1,9-5 0,-14 7 22,1 0 1,0 0 0,0 0 0,0 0 0,-1 0 0,1 1 0,0-1-1,0 0 1,-1 0 0,1 1 0,0-1 0,0 0 0,-1 1 0,1-1 0,0 0-1,-1 1 1,1-1 0,-1 1 0,1-1 0,0 1 0,-1 0 0,1-1 0,-1 1-1,0 0 1,1-1 0,-1 1 0,1 0 0,-1-1 0,0 1 0,0 0-1,1 0 1,-1-1 0,0 1 0,0 0 0,0 0 0,0-1 0,0 1 0,0 0-1,0 1 1,1 40 229,-1-36-144,36-5 318,-34-1-393,-1 0 0,1 1 1,-1-1-1,0 0 0,1 0 1,-1 1-1,0-1 0,1 1 1,-1 0-1,0-1 0,1 1 1,-1 0-1,0-1 0,0 1 1,0 0-1,0 0 0,0 0 1,0 0-1,0 0 0,0 0 1,0 1-1,-1-1 0,1 0 0,0 0 1,-1 1-1,1-1 0,-1 0 1,1 1-1,-1-1 0,1 2 1,-1-1 6,0-1 1,1 1-1,-1-1 1,1 1 0,-1-1-1,1 1 1,0-1-1,0 1 1,0-1 0,0 0-1,-1 0 1,2 1-1,-1-1 1,0 0 0,0 0-1,0 0 1,0 0-1,1 0 1,-1 0 0,0-1-1,1 1 1,-1 0-1,1-1 1,-1 1 0,1-1-1,-1 1 1,3-1-1,0 1 7,0-1-1,0 0 1,0-1-1,0 1 1,0-1-1,1 0 0,-1 0 1,0 0-1,-1 0 1,1-1-1,0 0 1,0 1-1,-1-1 1,1-1-1,-1 1 0,1 0 1,-1-1-1,0 0 1,0 0-1,0 0 1,0 0-1,-1 0 1,1 0-1,-1-1 0,0 0 1,0 1-1,0-1 1,-1 0-1,1 0 1,-1 0-1,0 0 1,0 0-1,0 0 0,0-7 1,-1 11-27,0-1-1,0 1 1,0 0 0,1 0-1,-1-1 1,0 1 0,0 0-1,0-1 1,0 1 0,0 0 0,0-1-1,1 1 1,-1 0 0,0 0-1,0-1 1,0 1 0,1 0-1,-1 0 1,0 0 0,0-1-1,1 1 1,-1 0 0,0 0-1,1 0 1,-1 0 0,0 0 0,0-1-1,1 1 1,-1 0 0,0 0-1,1 0 1,-1 0 0,0 0-1,1 0 1,-1 0 0,0 0-1,1 0 1,-1 0 0,0 0 0,1 0-1,-1 0 1,0 1 0,0-1-1,1 0 1,-1 0 0,0 0-1,1 0 1,-1 0 0,0 1-1,0-1 1,1 0 0,15 9-11,-16-9 6,8 8-1,-5-5 1,0-1 1,-1 0-1,1 0 1,-1 1-1,0-1 1,0 1-1,0 0 1,0 0-1,0 0 0,0 0 1,-1 0-1,0 0 1,1 0-1,-1 0 1,0 0-1,-1 1 1,1-1-1,-1 0 0,1 1 1,-1 3-1,0-7 30,0 1-1,0 0 0,0 0 1,0 0-1,0-1 1,0 1-1,0 0 0,0 0 1,1-1-1,-1 1 1,0 0-1,0 0 0,1-1 1,-1 1-1,1 0 1,-1-1-1,0 1 0,1-1 1,-1 1-1,1 0 1,-1-1-1,1 1 0,0-1 1,-1 1-1,1-1 1,0 0-1,-1 1 0,1-1 1,0 1-1,0-1 1,27-2 259,26-22-364,-16 1-2055,-2 2-4860,-11 8-4258</inkml:trace>
  <inkml:trace contextRef="#ctx0" brushRef="#br0" timeOffset="4274.05">2714 64 15847,'0'0'10410,"-2"-10"-9924,2 9-482,0-2 28,-1-1-1,1 0 0,-1 1 1,0-1-1,0 1 0,0-1 0,-1 1 1,1 0-1,-3-5 0,3 7-23,-1 0-1,1 0 0,0-1 0,-1 1 0,1 0 0,-1 0 1,1 0-1,-1 0 0,0 1 0,1-1 0,-1 0 0,0 1 1,0-1-1,1 1 0,-1 0 0,0-1 0,0 1 1,0 0-1,0 0 0,1 0 0,-1 0 0,0 1 0,0-1 1,0 0-1,1 1 0,-1-1 0,0 1 0,-2 1 0,0 0-12,1-1 0,0 1-1,0 0 1,0 0-1,0 1 1,0-1 0,1 1-1,-1-1 1,1 1-1,-1 0 1,1 0 0,0 0-1,0 0 1,0 0-1,1 0 1,-1 1-1,1-1 1,-2 6 0,-1 3-5,1 0 1,0 0 0,1 1-1,-1 13 1,2-14-99,0-1-1,1 1 1,0-1-1,1 0 1,1 1-1,-1-1 1,2 0-1,0 0 1,0 0-1,1 0 1,9 18-1,-13-28 101,1 0 1,-1-1-1,1 1 0,0 0 0,-1 0 0,1 0 0,-1 0 1,0 0-1,1-1 0,-1 1 0,0 0 0,1 0 0,-1 0 1,0 0-1,0 0 0,0 0 0,0 0 0,0 0 1,0 0-1,0 0 0,0 0 0,0 0 0,-1 0 0,1 0 1,0 0-1,-1 0 0,1 0 0,0 0 0,-1-1 0,1 1 1,-1 0-1,1 0 0,-1 0 0,0-1 0,1 1 1,-1 0-1,0-1 0,0 1 0,1 0 0,-1-1 0,0 1 1,-2 0-1,-2 0-31,0 1-1,0-1 1,0 0 0,-1-1 0,1 1-1,-8-2 1,15-22-927,5 14 597,1 0 0,0 1-1,1 0 1,0 1 0,0 0-1,1 0 1,0 1-1,0 0 1,16-6 0,13-9-441,30-24 252,-69 45 1228,-2 10-502,-10 14 454,8-18-536,1 0-1,-1 0 1,1 1-1,1 0 1,-1-1 0,1 1-1,1 0 1,-1 0-1,1 0 1,-1 9 0,24-17 116,-13-3-286,1 0 0,-1-1 0,1-1 0,-2 0 0,1 0-1,0 0 1,-1-1 0,-1 0 0,1-1 0,10-13 0,-15 15 106,0 4 353,-3 2-356,0 1 0,-1-1 0,1 1 0,0 0 0,0-1 0,0 1 0,-1 0 0,1-1 0,0 1 0,0-1 0,0 1-1,0 0 1,0-1 0,0 1 0,1 0 0,-1-1 0,0 1 0,0 0 0,0-1 0,1 1 0,-1-1 0,0 1 0,0-1 0,1 1 0,-1 0 0,1-1 0,-1 1 0,0-1 0,1 0 0,-1 1 0,1-1 0,-1 1 0,1-1 0,0 0 0,-1 1 0,1-1 0,-1 0 0,1 1 0,-1-1 0,1 0 0,0 0 0,-1 0 0,2 0 0,6 2-55,1-2 1,-1 1-1,1-1 0,-1 0 0,1-1 1,0 0-1,-1-1 0,0 0 1,1 0-1,-1 0 0,0-1 0,0 0 1,0-1-1,-1 0 0,1 0 0,-1-1 1,0 0-1,0 0 0,0 0 1,-1-1-1,0 0 0,0 0 0,-1-1 1,1 0-1,-1 0 0,-1 0 0,6-11 1,0-12 226,2-7 1976,-11 35-1126,-5 21-473,-6 13-424,-2 0 0,-25 48 0,3-8 168,17-31-208,2-3 212,-29 50 1,39-78-429,-1 0 0,-1-1 0,0 0 0,0 0 1,-1-1-1,0 0 0,0 0 0,-1-1 0,-18 12 1,3-10-2800,16-12-5941,7-7-3252</inkml:trace>
  <inkml:trace contextRef="#ctx0" brushRef="#br0" timeOffset="5066.68">3013 279 14983,'0'0'4815,"15"-15"-2571,51-47-937,-60 56-1214,1 1 0,0 0 1,0 0-1,1 1 0,-1 0 0,1 0 0,0 1 0,0 0 0,0 0 0,0 1 0,0 0 0,1 0 0,-1 1 0,1 0 0,-1 0 0,16 2 0,-22 2-57,-2-1-1,1 0 0,0 1 0,0 0 0,-1-1 1,1 1-1,-1-1 0,0 1 0,0 0 0,0-1 0,0 1 1,0 0-1,-1-1 0,1 1 0,-2 3 0,0-1-4,-1-1 0,0 1-1,0 0 1,-1-1-1,1 0 1,-1 0 0,0 0-1,0 0 1,0 0-1,-1-1 1,1 0 0,-1 0-1,0 0 1,1 0-1,-11 3 1,2 0-174,-1-1-1,0-1 1,1 0-1,-1-1 1,-15 2-1,175-73-9361,-19-9 6710,-54 16 5502,-68 57-2480,-1 0 0,0-1 0,0 1 0,-1-1 0,0 0 0,4-7 0,-2-8 7543,-6 28-7490,-4 10-246,0-1 0,-1 1 0,0-1-1,-14 23 1,-4 13 112,-111 262 409,134-313-665,0-1 0,0 1 0,0 0 0,0 0 0,-1-1 0,1 1 0,-1 0 0,1-1 0,-1 0 0,0 1 0,-2 0 0,4-1 38,0-1 1,0 0-1,-1 0 1,1 1-1,0-1 1,-1 0-1,1 0 1,-1 0-1,1 0 1,0 0-1,-1 0 1,1 1-1,0-1 1,-1 0 0,1 0-1,-1 0 1,1 0-1,0 0 1,-1-1-1,1 1 1,0 0-1,-1 0 1,1 0-1,-1 0 1,1 0-1,0 0 1,-1-1 0,1 1-1,0 0 1,-1 0-1,1 0 1,0-1-1,0 1 1,-1 0-1,1 0 1,0-1-1,0 1 1,-1 0-1,1-1 1,0 1-1,0 0 1,0-1 0,-1 1-1,1 0 1,0-1-1,0 1 1,0-1-1,0 1 1,0 0-1,0-1 1,0 1-1,0-1 1,0 1-1,0 0 1,0-1-1,0 1 1,0 0 0,0-1-1,1 0 1,-1-15 219,1 0 1,0 0 0,1 0 0,1 0-1,1 0 1,0 1 0,1-1 0,1 1-1,0 0 1,1 1 0,0-1 0,2 1-1,10-15 1,-11 20-21,0 0-1,0 0 1,1 1 0,1 0 0,-1 0-1,1 1 1,0 1 0,0-1-1,1 2 1,0-1 0,0 1-1,1 1 1,-1 0 0,1 1 0,0 0-1,0 1 1,0 0 0,14 0-1,23 2-151,-58 16-360,-27 10 131,-56 32-1,87-54-1972</inkml:trace>
  <inkml:trace contextRef="#ctx0" brushRef="#br0" timeOffset="5729.61">3708 167 11253,'0'0'13276,"2"-2"-12234,-5 5-948,0 0-70,0 1-1,0-1 1,0 0 0,0 1-1,1-1 1,0 1 0,-1 0-1,1 0 1,1 0-1,-1 0 1,1 0 0,-1 0-1,0 8 1,2-12 437,0 0-458,-1-1 0,1 1-1,0-1 1,0 1-1,0-1 1,0 1 0,0-1-1,0 1 1,0-1-1,0 0 1,0 1 0,0-1-1,0 1 1,0-1-1,1 1 1,-1-1 0,0 1-1,0-1 1,1 1-1,-1-1 1,0 1 0,0 0-1,1-1 1,-1 1-1,0-1 1,1 1 0,-1 0-1,1-1 1,-1 1-1,1 0 1,-1-1 0,0 1-1,1 0 1,-1 0-1,1-1 1,-1 1-1,1 0 1,-1 0 0,1 0-1,0 0 1,22-9-182,-11 8 138,0 0-1,0 1 0,0 0 0,1 1 0,-1 1 1,0-1-1,0 2 0,-1 0 0,1 1 0,0 0 1,14 7-1,-13-2-569,-13-9 604,1 1-1,0 0 0,-1-1 0,1 1 0,0-1 0,0 1 0,0-1 1,-1 0-1,1 1 0,0-1 0,0 0 0,0 0 0,0 1 0,0-1 1,0 0-1,0 0 0,0 0 0,-1 0 0,1 0 0,0 0 1,0 0-1,0 0 0,0-1 0,0 1 0,0 0 0,0 0 0,0-1 1,-1 1-1,1-1 0,0 1 0,1-1 0,9-5-28,1-1 0,-1 1 0,-1-2 0,1 0 0,-1 0 0,-1 0 0,1-2 0,-1 1 0,-1-1 0,0 0 0,0-1 0,-1 0 0,-1 0 0,1 0 0,-2-1 0,0 0 0,0 0 0,-1-1 0,4-22 0,-4 13 318,-8 25 132,-11 37 189,8-21-766,-14 42 238,17-45-468,-1 0 0,-1 0 0,0-1 0,-1 1 0,-10 15 0,8-21-4586,1-5-3881</inkml:trace>
  <inkml:trace contextRef="#ctx0" brushRef="#br0" timeOffset="5934.21">3941 162 19305,'0'0'7075,"111"-26"-7075,-50 21 0,17 5-64,8 0-160,-16 0 208,-17 0-16,-24 0-96,-25 0-208,0 0-609</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39:36.081"/>
    </inkml:context>
    <inkml:brush xml:id="br0">
      <inkml:brushProperty name="width" value="0.035" units="cm"/>
      <inkml:brushProperty name="height" value="0.035" units="cm"/>
      <inkml:brushProperty name="color" value="#E71224"/>
    </inkml:brush>
  </inkml:definitions>
  <inkml:trace contextRef="#ctx0" brushRef="#br0">6 1 19529,'0'0'5040,"8"60"-5350,-8-58 313,1 0 0,-1-1 0,1 1-1,0 0 1,-1 0 0,1-1 0,0 1 0,0-1-1,0 1 1,0-1 0,1 1 0,-1-1 0,0 0-1,0 1 1,1-1 0,-1 0 0,1 0 0,-1 0 0,1 0-1,0 0 1,-1 0 0,1-1 0,0 1 0,-1 0-1,1-1 1,0 1 0,0-1 0,0 0 0,0 0-1,-1 0 1,1 0 0,0 0 0,0 0 0,0 0-1,0 0 1,-1-1 0,1 1 0,0-1 0,0 1 0,-1-1-1,3-1 1,2-1-7,1 1 0,-1-2 0,0 1 0,0-1 0,0 0 0,0 0 0,-1-1 0,1 0 0,6-8-1,7-7 32,-20 25-110,0 0-1,1 1 1,0-1 0,0 0-1,0 1 1,2 7-1,-1 0 76,-2 2 23,-1 1 0,-1-1-1,0 1 1,0-1 0,-2 0 0,0 0 0,-9 19 0,-1-5 27,0 0 0,-29 40 0,43-67-36,-1 0 0,1 0 0,0-1 0,-1 1 0,1 0 0,-1-1 0,1 1 0,-1-1 0,1 1 0,-1-1 0,0 0 0,0 0 0,0 0 0,0 0 0,0 0 0,0 0 0,0 0 0,-3 0 0,4-1 3,0-1-1,0 1 1,0-1 0,0 0 0,0 1-1,1-1 1,-1 0 0,0 1 0,0-1-1,0 0 1,0 0 0,1 0 0,-1 1-1,0-1 1,1 0 0,-1 0 0,1 0-1,-1 0 1,1 0 0,0 0 0,-1-1-1,1 1 1,0 0 0,0 0-1,-1 0 1,1 0 0,0 0 0,0 0-1,0 0 1,1-1 0,-1 1 0,0 0-1,1-2 1,-2-4-82,1-1-1,0 1 1,0-1 0,1 1-1,0-1 1,0 1 0,1-1-1,0 1 1,0 0 0,0 0-1,1 0 1,1 0-1,-1 0 1,1 0 0,0 1-1,0 0 1,9-10 0,3-1-2157,0 1 1,21-16-1,-16 15-3511</inkml:trace>
  <inkml:trace contextRef="#ctx0" brushRef="#br0" timeOffset="421.51">199 113 8788,'0'0'9068,"7"0"-8099,-2 1-818,-1-2 1,1 1 0,0 0-1,-1-1 1,1 0-1,-1 0 1,9-4 0,-11 5-132,0-1 1,-1 0-1,1 0 1,-1-1-1,1 1 1,-1 0 0,1 0-1,-1-1 1,0 1-1,1-1 1,-1 1-1,0-1 1,0 1-1,0-1 1,0 0 0,-1 0-1,1 1 1,0-1-1,-1 0 1,1 0-1,-1 0 1,0 0-1,1 0 1,-1 0 0,0-3-1,1 5-124,1 0-1,0 0 1,-1 0-1,1 0 1,0 1 0,-1-1-1,1 0 1,-1 1-1,1-1 1,0 1-1,-1 0 1,1 0 0,1 1-1,0 0 81,-1 1-1,0-1 0,0 1 1,0 0-1,0 0 1,-1-1-1,1 1 1,-1 0-1,0 1 1,0-1-1,0 0 0,0 0 1,0 0-1,-1 1 1,1 4-1,10 29-38,-10-37 78,0 1 0,1 0 0,-1-1 1,1 1-1,-1 0 0,1-1 0,-1 0 0,1 1 1,-1-1-1,1 0 0,-1 0 0,1 0 1,-1 0-1,1 0 0,0 0 0,-1 0 0,1-1 1,2 0-1,30-7-558,-6-1-1607,-3-3-2671</inkml:trace>
  <inkml:trace contextRef="#ctx0" brushRef="#br0" timeOffset="1165.06">724 123 11333,'0'0'11147,"-1"4"-11091,1-4-54,-6 26-106,6-25 85,0-1 1,1 1-1,-1-1 1,0 1-1,0 0 1,0-1-1,1 1 1,-1-1-1,0 1 1,1-1-1,-1 1 1,1-1-1,-1 1 1,0-1-1,1 1 1,-1-1 0,1 0-1,-1 1 1,1-1-1,-1 0 1,1 1-1,0-1 1,-1 0-1,1 0 1,-1 1-1,1-1 1,-1 0-1,1 0 1,0 0-1,-1 0 1,1 0-1,0 0 1,-1 0-1,1 0 1,-1 0-1,1 0 1,0 0-1,-1 0 1,1-1-1,-1 1 1,1 0-1,0 0 1,-1-1-1,1 1 1,-1 0-1,1-1 1,1 0-23,-1 0 1,1 1 0,-1-1-1,0 0 1,1 0 0,-1 0 0,0 0-1,0-1 1,0 1 0,0 0 0,0 0-1,0-1 1,0 1 0,0 0 0,1-3-1,-2 4 36,0-1 1,0 1-1,1-1 0,-1 1 0,0-1 1,0 1-1,0 0 0,0-1 0,1 1 0,-1-1 1,0 1-1,0-1 0,0 1 0,0-1 1,0 1-1,0-1 0,-1 1 0,1-1 0,0 1 1,0-1-1,0 1 0,0-1 0,0 1 1,-1-1-1,1 1 0,0 0 0,0-1 0,-1 1 1,1-1-1,0 1 0,-1 0 0,1-1 1,-1 1-1,1 0 0,0 0 0,-1-1 0,1 1 1,-1 0-1,1 0 0,0-1 0,-1 1 1,1 0-1,-1 0 0,1 0 0,-1 0 0,1 0 1,-1 0-1,1 0 0,-1 0 0,1 0 1,-1 0-1,1 0 0,-1 0 0,0 0 0,-2 0 12,-1 0-1,1 1 1,-1-1-1,1 1 1,-1 0-1,1 0 1,-1 0-1,-4 2 1,7-2-15,0-1 0,0 1 1,0-1-1,1 1 1,-1 0-1,0-1 0,0 1 1,0 0-1,1 0 0,-1-1 1,0 1-1,1 0 0,-1 0 1,1 0-1,-1 0 1,1 0-1,-1 0 0,1 0 1,0 0-1,-1 0 0,1 0 1,0 0-1,0 0 1,0 0-1,0 0 0,0 0 1,0 0-1,0 0 0,0 0 1,0 0-1,0 0 0,1 0 1,-1 0-1,0 0 1,1 0-1,0 1 0,2 0-164,0-1 0,1 0 0,-1 0 0,0 0 0,1-1 0,-1 1 0,1-1-1,-1 0 1,1 1 0,-1-2 0,1 1 0,5-1 0,3 0-261,-2 1 185,0 0 0,0-1 0,0-1 0,-1 1 0,1-1 0,0-1 1,-1 0-1,0 0 0,1-1 0,15-9 0,-20 9 259,-1 1 0,1 0 0,-1-1 0,0 0 0,0 0 0,-1 0 0,1-1 0,5-7 0,-7 7 442,0 0 0,0 1 0,0-1 0,0 0 0,0 0 0,-1-1 0,0 1 0,0 0 0,-1 0 0,0-7 1,-2 44 503,-15 62 0,-5 39-1057,18 46 116,4-178-29,0-1-1,0 1 1,0 0 0,0-1 0,0 1 0,0-1 0,0 1 0,0-1-1,0 1 1,0 0 0,0-1 0,0 1 0,0-1 0,0 1 0,1-1-1,-1 1 1,0-1 0,0 1 0,1-1 0,-1 1 0,0-1 0,1 1-1,-1-1 1,0 0 0,1 1 0,-1-1 0,1 1 0,-1-1 0,0 0-1,1 1 1,-1-1 0,1 0 0,-1 0 0,1 1 0,-1-1 0,1 0-1,0 0 1,-1 0 0,1 0 0,-1 0 0,1 0 0,-1 0 0,1 0-1,-1 0 1,1 0 0,0 0 0,-1 0 0,1 0 0,-1 0 0,1 0-1,-1-1 1,1 1 0,0-1 0,25-18-339,-21 13 312,-1 1-1,-1-1 1,1-1 0,-1 1 0,0 0-1,0-1 1,-1 0 0,0 1 0,0-1-1,-1 0 1,0 0 0,0 0 0,0 0-1,-1 0 1,0 0 0,-1 0 0,1 0 0,-1 0-1,-1 0 1,1 0 0,-5-11 0,4 12 180,-1 1 0,0 0 0,0-1 1,0 1-1,-1 0 0,1 0 0,-1 1 1,0-1-1,-1 1 0,1 0 1,-1 0-1,0 0 0,0 1 0,0-1 1,0 1-1,-8-3 0,89 9-5664,-49-4 2266,25 1-6040</inkml:trace>
  <inkml:trace contextRef="#ctx0" brushRef="#br0" timeOffset="1414.71">1439 61 18104,'0'0'6067,"0"7"-6222,-2 30 243,-10 50 0,6-47 75,-3 62 0,9-102-228,0 1 1,1 0-1,-1-1 0,0 1 1,0 0-1,1-1 1,-1 1-1,0-1 0,1 1 1,-1 0-1,0-1 1,1 1-1,-1-1 0,1 1 1,-1-1-1,1 0 1,0 1-1,-1-1 0,1 1 1,-1-1-1,1 0 1,0 0-1,-1 1 0,1-1 1,-1 0-1,1 0 1,0 0-1,-1 0 0,1 1 1,0-1-1,0 0 1,17-6-5630,-3-12-1010</inkml:trace>
  <inkml:trace contextRef="#ctx0" brushRef="#br0" timeOffset="1555.67">1454 208 14807,'0'0'5987,"0"5"-5987,9-5-65,7 0-623,5 0-897,3 0-415,-3-12-4628</inkml:trace>
  <inkml:trace contextRef="#ctx0" brushRef="#br0" timeOffset="1726.58">1409 96 13270,'0'0'7171,"0"-3"-8339,29 3-1,8-2-399,4 0-4643</inkml:trace>
  <inkml:trace contextRef="#ctx0" brushRef="#br0" timeOffset="2107.33">1878 168 13926,'0'0'11139,"-19"9"-10747,16-8-376,-19 8 41,1 1 0,0 1 0,0 0 1,1 2-1,1 1 0,-18 16 0,25-18-1122,0-3-4406,10-29 1453,1 19 4041,1 0 0,0-1 0,0 1 0,0 0 0,0-1 0,0 1 0,0 0 0,0 0 0,0-1 0,0 1 0,1 0 0,-1-1 0,0 1 0,1 0 0,-1 0 0,1 0 0,0 0 0,-1-1 0,1 1 0,0 0 0,-1 0 0,1 0 0,0 0 0,0 1 0,0-1 0,0 0 0,0 0 0,0 0 0,0 1 0,2-2 0,0 2 23,1 0 0,-1 0-1,1 0 1,-1 1 0,1-1 0,-1 1 0,1 0 0,-1 0-1,7 3 1,29 4-950,0-6-3351,-10-2-17</inkml:trace>
  <inkml:trace contextRef="#ctx0" brushRef="#br0" timeOffset="2505.42">1865 181 10181,'90'-46'3665,"-88"45"-3421,0 0-1,1 0 1,-1-1 0,0 1-1,-1-1 1,1 1-1,0-1 1,0 1-1,-1-1 1,1 0-1,-1 0 1,1 0 0,-1 0-1,0 0 1,0 0-1,0 0 1,0 0-1,0-1 1,0 1-1,-1 0 1,1-1 0,-1 1-1,1-5 1,-1 6 1092,0 25-571,-1-18-716,-2 19 23,-2 1 0,-1-1 0,-15 38 0,-5 22 40,17-48 324,2 0 0,-5 73-1,12-109-18,0-4 498,1-8-785,1 1-1,0-1 1,0 1 0,2 0 0,-1-1 0,1 1 0,1 1 0,-1-1-1,2 1 1,-1-1 0,1 2 0,9-11 0,-5 6-223,1 1-1,0 0 1,0 0 0,2 1-1,-1 1 1,1 0 0,21-12 0,-33 22 75,0-1 1,0 0 0,-1 1 0,1-1 0,0 1-1,0-1 1,0 1 0,0-1 0,0 1 0,0 0-1,0 0 1,0-1 0,0 1 0,0 0 0,0 0 0,0 0-1,1 0 1,-1 0 0,0 0 0,0 0 0,0 0-1,0 1 1,0-1 0,0 0 0,0 1 0,0-1 0,0 0-1,0 1 1,0 0 0,-1-1 0,1 1 0,0-1-1,1 3 1,-1-2 10,-1 0 0,0 1 0,1-1-1,-1 1 1,0-1 0,0 1-1,0-1 1,-1 1 0,1-1 0,0 1-1,0-1 1,-1 1 0,1-1 0,-1 1-1,1-1 1,-1 0 0,0 1 0,0-1-1,1 0 1,-1 1 0,0-1 0,0 0-1,0 0 1,-2 1 0,-12 12-73,-1-1 1,-1-1 0,0 0 0,-1-2-1,0 0 1,-1-1 0,1 0-1,-2-2 1,1 0 0,-32 6-1,41-12-3316,6-1-2361</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39:39.917"/>
    </inkml:context>
    <inkml:brush xml:id="br0">
      <inkml:brushProperty name="width" value="0.035" units="cm"/>
      <inkml:brushProperty name="height" value="0.035" units="cm"/>
      <inkml:brushProperty name="color" value="#E71224"/>
    </inkml:brush>
  </inkml:definitions>
  <inkml:trace contextRef="#ctx0" brushRef="#br0">26 153 11925,'0'0'14290,"-2"-3"-13506,1 3-747,1-1 1,0 1-1,0 0 0,-1 0 1,1-1-1,0 1 0,0 0 1,-1-1-1,1 1 0,0 0 1,0 0-1,0-1 0,0 1 1,-1-1-1,1 1 0,0 0 0,0-1 1,0 1-1,0 0 0,0-1 1,0 1-1,0 0 0,0-1 1,0 1-1,0-1 0,0 1 1,0 0-1,0-1 0,1 1 1,-1 0-1,0-1 0,0 1 1,0 0-1,0-1 0,1 1 1,-1 0-1,0-1 0,0 1 1,0 0-1,1 0 0,-1-1 1,0 1-1,1 0 0,22 2 447,47 23-843,-46-16 526,14 3-256,-27-10-133,0 1 0,-1 0 0,1 1 0,-1 0 0,0 1 0,19 11 0,-29-16 209,0 0 1,0 1-1,0-1 1,1 0-1,-1 0 1,0 1-1,0-1 1,0 0-1,0 0 1,0 1-1,0-1 1,1 0-1,-1 0 1,0 1-1,0-1 1,0 0-1,0 1 1,0-1-1,0 0 1,0 0-1,0 1 1,0-1-1,0 0 1,0 1-1,0-1 1,-1 0-1,1 0 1,0 1-1,0-1 1,0 0-1,0 0 1,0 1-1,0-1 1,-1 0-1,1 0 1,0 1-1,0-1 1,0 0-1,-1 0 1,1 0-1,0 1 1,0-1-1,-1 0 1,1 0-1,-1 0 1,-12 8 30,11-7-35,-89 38 204,-64 33 56,149-68-4950,11-5 2191,11-4-2035,8-9-6915</inkml:trace>
  <inkml:trace contextRef="#ctx0" brushRef="#br0" timeOffset="678.09">638 69 10661,'0'0'13278,"-5"-16"-12037,3 15-1238,-1 1 1,1 0 0,-1 0-1,1 0 1,-1 1 0,1-1 0,-1 0-1,1 1 1,-1 0 0,1 0 0,-1-1-1,1 1 1,0 1 0,0-1-1,0 0 1,-1 1 0,1-1 0,0 1-1,-2 1 1,2 1-6,1-1 0,-1 0 1,1 1-1,-1-1 0,1 1 0,0-1 0,0 1 0,1 0 1,-1-1-1,1 1 0,0 0 0,0 7 0,1-2 7,-1-1 0,2 1 0,-1 0-1,1-1 1,0 1 0,1-1 0,0 0-1,0 0 1,1 0 0,0 0 0,1 0 0,-1-1-1,1 0 1,1 0 0,-1 0 0,1-1-1,0 0 1,10 8 0,-14-13-1,0 1-1,-1-1 1,1 1-1,0 0 1,-1-1-1,1 1 1,-1 0 0,0 0-1,0 0 1,0 0-1,0 0 1,0 0 0,0 0-1,0 0 1,-1 1-1,1-1 1,-1 0-1,1 3 1,-2-3 7,1-1 1,-1 0-1,0 1 1,1-1-1,-1 1 1,0-1-1,0 0 0,0 0 1,0 1-1,0-1 1,-1 0-1,1 0 0,0 0 1,0 0-1,-1 0 1,1-1-1,0 1 0,-1 0 1,1-1-1,-1 1 1,1-1-1,-1 1 0,1-1 1,-1 1-1,1-1 1,-3 0-1,-5 2-142,-27 5 245,13-7-3504,17-4-2618,2-10-5680</inkml:trace>
  <inkml:trace contextRef="#ctx0" brushRef="#br0" timeOffset="944.69">613 25 17528,'0'0'9869,"4"0"-9779,33-6-83,49 1 0,-46 3-154,50-8 0,-86 8 160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39:47.796"/>
    </inkml:context>
    <inkml:brush xml:id="br0">
      <inkml:brushProperty name="width" value="0.035" units="cm"/>
      <inkml:brushProperty name="height" value="0.035" units="cm"/>
      <inkml:brushProperty name="color" value="#E71224"/>
    </inkml:brush>
  </inkml:definitions>
  <inkml:trace contextRef="#ctx0" brushRef="#br0">1 342 17960,'0'0'7107,"0"30"-6557,0-27-538,1 1 0,-1-1 0,1 0-1,0 0 1,0 1 0,1-1 0,-1 0 0,1 0-1,-1 0 1,1 0 0,0-1 0,0 1 0,0 0 0,0-1-1,1 1 1,-1-1 0,1 0 0,-1 0 0,1 0-1,0 0 1,0 0 0,0-1 0,0 1 0,0-1 0,0 0-1,1 1 1,-1-2 0,4 2 0,-3-1-27,1 1 1,0-1-1,0 0 0,0-1 1,0 1-1,-1-1 1,1 0-1,0 0 0,0-1 1,0 1-1,0-1 1,0 0-1,0-1 0,-1 1 1,1-1-1,-1 0 1,1 0-1,-1 0 0,5-3 1,-2-1 31,-1 1 1,1-2 0,-1 1-1,-1 0 1,1-1-1,-1 0 1,0-1 0,-1 1-1,0-1 1,0 1-1,0-1 1,-1-1 0,0 1-1,-1 0 1,0-1-1,0 1 1,-1-1 0,0 0-1,0-12 1,-18 74-200,17-51 177,0-1-1,0 1 0,0 0 1,0 0-1,0 0 0,0-1 1,0 1-1,0 0 0,1 0 1,-1-1-1,1 1 0,-1 0 1,1-1-1,0 1 0,0 0 1,-1-1-1,1 1 0,0-1 1,0 1-1,1-1 0,-1 0 1,2 2-1,1-2-35,0 1 0,0-1 0,0 0 0,0-1 0,1 1 0,-1-1 0,0 0 1,9 0-1,-3 0-34,0 0 0,0-1 0,0 0 0,0-1 0,0 0 0,-1 0 0,1-1 0,-1-1 0,1 1 0,14-9 0,-18 8 50,0-1 1,0 1-1,-1-1 1,0 0-1,0 0 1,0-1-1,0 1 1,-1-1-1,0 0 1,0 0-1,-1-1 1,0 1-1,0-1 1,0 0 0,3-13-1,-1-10 311,-1-1-1,-1 0 1,-3-49 0,0 56 145,-2 49-470,-1 0-1,-1 0 1,-2-1 0,-11 34-1,7-23 48,-9 47 0,15-55-23,0-5-6,1-1 0,0 1 0,2 0 0,1 0-1,3 33 1,-2-54 3,0 0 0,-1 1 0,1-1-1,0 0 1,0 0 0,1 0 0,-1 0 0,0 0-1,0 0 1,0 0 0,1 0 0,-1 0 0,0 0-1,1-1 1,-1 1 0,1-1 0,-1 1-1,1-1 1,-1 1 0,1-1 0,-1 0 0,1 0-1,-1 0 1,1 0 0,0 0 0,-1 0 0,1 0-1,-1 0 1,3-1 0,1 0-9,0 1-1,1-1 1,-1 0-1,0 0 1,0 0-1,0-1 1,6-2 0,-9 2 5,0 1 1,-1 0 0,1 0-1,0-1 1,0 1 0,-1-1-1,1 0 1,-1 1 0,0-1 0,1 0-1,-1 0 1,0 0 0,0 0-1,0 0 1,0 0 0,-1 0-1,1 0 1,0 0 0,-1 0 0,0 0-1,1-1 1,-1 1 0,0 0-1,0 0 1,0 0 0,0-1-1,-1 1 1,1 0 0,-1 0 0,1 0-1,-1 0 1,0 0 0,0-1-1,1 1 1,-2 1 0,1-1-1,0 0 1,0 0 0,0 0 0,-1 1-1,-2-3 1,-3-5-67,-1 0 0,0 1 0,-1 1 0,1-1 0,-1 1 0,-15-8 1,12 9 91,10 5 13,-1 0-1,1 0 1,0 0 0,-1 0-1,1 0 1,0 0-1,0-1 1,0 1 0,0-1-1,0 1 1,0-1-1,0 0 1,0 0 0,1 0-1,-1 0 1,1 0-1,-1 0 1,0-3 0,3 4-30,0 0 0,0 0 0,0 0 1,0 0-1,0 0 0,1 0 1,-1 0-1,0 1 0,1-1 0,-1 1 1,0-1-1,1 1 0,-1-1 0,1 1 1,-1 0-1,1 0 0,2-1 0,0 1 3,32-8-27,-10 3-666,0 0 0,-1-2 0,31-13-1,-55 20 419,1-1 0,-1 0 0,0 1 0,1-1 0,-1 0 0,0 0 0,0 1 0,1-1 0,-1 0 0,0 0 0,0 0 0,0-1 0,0 1 0,0 0 0,-1 0 0,1 0 0,0-1 0,1-1-1,-2-5-4975</inkml:trace>
  <inkml:trace contextRef="#ctx0" brushRef="#br0" timeOffset="216.84">99 100 9748,'0'0'11862,"21"-14"-14551,-1 14-65,9 0-5505</inkml:trace>
  <inkml:trace contextRef="#ctx0" brushRef="#br0" timeOffset="502.36">1060 1 16712,'0'0'6611,"-106"105"-6467,77-51 192,0 0-192,4 2 224,5 1-176,4-3-64,7-5 0,5 0-96,4-7 16,4-2-48,29-9-576,12-8-1729,13-7-2097</inkml:trace>
  <inkml:trace contextRef="#ctx0" brushRef="#br0" timeOffset="1629.35">1467 249 7187,'0'0'16010,"-2"-7"-15866,-5 16-79,0-1 0,0 1 0,1 1 0,0-1-1,1 1 1,-8 19 0,10-23-23,1 0 0,-1 0-1,1 0 1,1 0 0,-1 0 0,1 0 0,0 0 0,0 1 0,1-1 0,0 0-1,0 1 1,2 10 0,-1-14-177,0 0 0,1-1 0,-1 1 0,1-1 0,-1 1 1,1-1-1,0 1 0,0-1 0,0 0 0,1 0 0,-1 0 0,0 0 0,1 0 0,-1 0 0,1-1 0,-1 1 0,1-1 1,0 0-1,0 0 0,0 0 0,0 0 0,0 0 0,0-1 0,0 1 0,0-1 0,0 0 0,5 0 0,30 2-1815,21-7-5913,-55 4 7309,0 0 1,1-1-1,-1 1 1,0-1 0,0 0-1,0 0 1,0 0-1,0-1 1,-1 1-1,6-6 1,-6 6 674,-1-1-1,0 0 1,0 1 0,0-1-1,0 0 1,0 0 0,-1-1-1,1 1 1,1-4 0,-3 6 531,1 0 1,-1-1 0,0 1 0,1 0-1,-1 0 1,0 0 0,1 0 0,-1 0-1,0-1 1,0 1 0,0 0 0,0 0-1,0 0 1,0-1 0,-1 1 0,1 0-1,0 0 1,0 0 0,-2-2 0,2 3-501,-1-1 1,1 1-1,-1 0 1,1 0-1,-1 0 1,1-1-1,-1 1 0,1 0 1,-1 0-1,0 0 1,1 0-1,-1 0 1,1 0-1,-1 0 1,1 0-1,-1 0 1,0 0-1,1 1 1,-1-1-1,1 0 1,-1 0-1,1 0 1,-1 1-1,1-1 1,-1 0-1,1 1 1,-1-1-1,-2 2-168,0 0 1,1 0-1,-1 0 0,1 0 0,0 0 1,-1 1-1,1-1 0,0 1 0,0-1 0,1 1 1,-1 0-1,0-1 0,1 1 0,-2 4 0,3-7 4,0 1 0,0-1-1,0 1 1,0-1 0,0 1-1,0-1 1,0 1-1,0 0 1,0-1 0,0 1-1,1-1 1,-1 1 0,0-1-1,0 1 1,0-1-1,1 1 1,-1-1 0,0 1-1,1-1 1,-1 0-1,0 1 1,1-1 0,-1 1-1,1-1 1,-1 0 0,0 1-1,1-1 1,-1 0-1,1 0 1,-1 1 0,1-1-1,-1 0 1,2 0 0,26 3-166,-25-3 187,0 0-1,1 0 1,-1-1 0,0 1-1,0-1 1,1 0-1,-1 0 1,0 0-1,0-1 1,0 1-1,0-1 1,0 0-1,0 1 1,-1-1-1,4-3 1,-4 0 166,1 0 0,-1 0 1,-1 0-1,1 0 0,-1 0 0,0-1 0,0 1 0,0 0 1,-1-1-1,1 1 0,-1-1 0,-1 1 0,1 0 1,-2-8-1,1 13-222,1-1 1,-1 0-1,1 0 1,-1 1 0,1-1-1,-1 0 1,1 1-1,-1-1 1,0 0-1,1 1 1,-1-1-1,0 1 1,1-1 0,-1 1-1,0 0 1,0-1-1,0 1 1,1 0-1,-1-1 1,0 1-1,0 0 1,0 0 0,0 0-1,-1 0 1,-13-1-5037,13 1 3593</inkml:trace>
  <inkml:trace contextRef="#ctx0" brushRef="#br0" timeOffset="2663.05">1884 322 14391,'0'0'8089,"0"5"-7988,-12 102 657,12-107-697,9 0-11,0-1 0,0 0 0,-1-1 0,1 0 0,-1 0 0,1-1 0,-1 0 0,0-1 0,8-4-1,38-14-121,-54 22 56,1 0-1,0 0 1,0 0 0,0 0-1,0 0 1,0 0 0,0 1 0,-1-1-1,1 0 1,0 0 0,0 1-1,0-1 1,-1 1 0,1-1-1,0 1 1,0-1 0,-1 1 0,1-1-1,0 1 1,-1-1 0,1 1-1,-1 0 1,1-1 0,0 2 0,17 25 121,-5-6-57,-10-18 107,0 0-1,1 0 1,-1 0-1,1-1 1,-1 0-1,1 0 0,0 0 1,7 3-1,-6-4-805,0 1-1,0-1 1,0 0 0,0 0-1,0-1 1,0 0-1,0 0 1,0 0 0,0 0-1,0-1 1,8-1-1,-10 1-35,1-1-1,0 1 0,0 0 1,-1-1-1,1 0 0,-1 0 1,0 0-1,0 0 0,1 0 1,-1-1-1,0 0 1,-1 1-1,1-1 0,4-6 1,-5 6 432,-1 0 1,1 0 0,-1 0-1,1-1 1,-1 1 0,0 0 0,0-1-1,-1 1 1,1-1 0,-1 1 0,1-6-1,-1 6 1271,0-1-1,0 0 0,0 1 0,0-1 1,-1 0-1,1 1 0,-1-1 0,0 0 1,-2-5-1,2 8-769,1 0 1,-1 0-1,0 1 1,0-1-1,1 0 1,-1 1-1,0-1 1,0 1-1,0-1 1,0 1-1,0-1 1,1 1-1,-1-1 1,0 1-1,0 0 1,0 0-1,0 0 1,-2-1-1,-19 2-715,19 0 518,1 0-1,0 0 1,0 1-1,-1-1 1,1 1-1,0-1 1,0 1-1,0 0 1,1 0-1,-1 0 1,0 0-1,1 0 1,-1 0-1,1 0 1,0 1 0,0-1-1,0 0 1,0 1-1,0-1 1,0 3-1,-1 0 2,0 0-1,0 0 1,1 0 0,0 1-1,0-1 1,1 0-1,-1 0 1,1 1 0,1 7-1,-1-12-49,1 0 0,-1-1 1,1 1-1,-1 0 0,1-1 0,0 1 0,-1 0 0,1-1 0,0 1 0,-1-1 0,1 1 0,0-1 0,0 1 0,0-1 0,-1 0 0,1 1 0,0-1 0,0 0 1,0 0-1,0 0 0,0 1 0,-1-1 0,1 0 0,2 0 0,28-1-460,-21 1 291,-3 0 68,0-1-1,-1 0 0,1 0 0,-1 0 0,1-1 0,-1 1 1,0-2-1,0 1 0,0-1 0,0 0 0,0 0 0,0-1 0,-1 1 1,0-1-1,1 0 0,-2-1 0,1 1 0,0-1 0,-1 0 1,0 0-1,0-1 0,0 1 0,-1-1 0,5-10 0,-2 3 180,0-1 0,-1 0 0,-1 0-1,4-18 1,-5 13 1654,0-1 0,-1-28 536,-3 48-2280,0 1-1,0-1 1,0 1-1,0 0 1,0-1-1,0 1 1,0 0-1,0 0 1,0 0-1,0 0 1,0 0-1,0 0 1,1 0-1,-1 0 1,0 0-1,1 0 1,-1 0-1,1 1 1,-1-1-1,1 0 1,0 0-1,0 1 1,-1-1-1,1 2 1,-6 32-36,5-24 39,0 3 12,0 0 0,0 0 0,1-1-1,1 1 1,3 16 0,-3-28-15,0 1-1,1-1 0,-1 0 1,0 0-1,1 0 0,0 0 1,-1 0-1,1-1 1,0 1-1,0 0 0,0-1 1,0 0-1,0 1 0,0-1 1,1 0-1,-1 0 1,0 0-1,1 0 0,-1 0 1,0-1-1,1 1 0,-1-1 1,1 0-1,-1 1 1,1-1-1,-1 0 0,1-1 1,4 0-1,-2 1-48,-1 0 0,1 0 0,0-1 0,-1 0 0,1 0 0,0 0 0,-1-1 0,0 0 0,1 0 0,-1 0 0,0 0 0,0 0 0,0-1 0,0 0 0,3-3 0,17-40-246,-16 21 2116,-19 46-1673,7-14-85,0 0 0,1 0 0,-1 1 0,2-1 0,-1 1 0,1 0 0,0-1 0,0 1 0,0 13 0,3-21-133,-1 1 0,1-1 0,0 1 1,-1 0-1,1-1 0,0 1 0,0-1 0,0 0 1,0 1-1,-1-1 0,1 0 0,0 1 0,0-1 1,0 0-1,0 0 0,0 0 0,0 0 0,0 0 1,0 0-1,0 0 0,0 0 0,-1 0 0,3-1 1,24-2-3753,-2-11-3380</inkml:trace>
  <inkml:trace contextRef="#ctx0" brushRef="#br0" timeOffset="2824.31">2649 123 18360,'0'0'6339,"-13"-14"-10389,13 21 209,13 0-7316</inkml:trace>
  <inkml:trace contextRef="#ctx0" brushRef="#br0" timeOffset="3225.75">2649 110 15927,'38'-5'809,"-1"1"307,-2 3 3429,-35 26-3577,-1 8-540,-10 51 0,6-51-129,-2 54 0,7-86-296,1 1-1,0-1 1,0 0-1,0 0 0,0 0 1,0 0-1,0 0 1,0 0-1,0 0 0,0 0 1,0-1-1,0 1 1,1 0-1,-1-1 0,0 1 1,1 0-1,-1-1 1,0 0-1,1 1 1,-1-1-1,0 0 0,1 0 1,-1 0-1,1 0 1,-1 0-1,1 0 0,-1 0 1,3-1-1,44-2-600,-42 1 523,-1 0 0,1 0 0,-1 0 0,0-1-1,0 0 1,0 0 0,0-1 0,0 1 0,-1-1 0,1 0 0,-1 0-1,0 0 1,0-1 0,-1 0 0,1 1 0,-1-1 0,0 0 0,-1-1-1,1 1 1,-1 0 0,0-1 0,0 1 0,1-9 0,-3 13 493,0 40-119,-1-15-223,1-22-70,-1 0-1,1 0 1,0 1 0,0-1-1,0 0 1,0 0 0,0 0 0,1 0-1,-1 1 1,1-1 0,-1 0-1,2 2 1,-1-3-214,0 1 0,1-1 0,-1 0 0,1 0 0,-1-1 0,1 1 0,-1 0 0,1-1 0,0 1 0,-1 0 0,1-1 0,0 0 0,-1 1 0,1-1 0,0 0 0,0 0 0,-1 0 0,1 0 0,3-1 0,12 1-4885</inkml:trace>
  <inkml:trace contextRef="#ctx0" brushRef="#br0" timeOffset="3400.36">2743 217 17048,'0'0'5971,"20"-16"-9253,21 9 513,1 0-4915</inkml:trace>
  <inkml:trace contextRef="#ctx0" brushRef="#br0" timeOffset="3551.17">3042 133 14279,'0'0'11093,"0"-5"-11093</inkml:trace>
  <inkml:trace contextRef="#ctx0" brushRef="#br0" timeOffset="3865.18">3042 133 11781,'55'77'4901,"-54"-76"-4793,0 0 0,0 0 0,-1-1 1,1 1-1,0 0 0,-1 0 0,1 0 0,-1 0 0,1 0 0,-1 0 0,1 0 0,-1 0 0,0 0 0,1 0 0,-1 0 0,0 0 0,0 0 0,0 0 0,0 0 1,0 0-1,0 0 0,0 0 0,0 0 0,0 0 0,0 0 0,-1 1 0,1-1 0,0 0 0,-1 0 0,1-1 0,-1 1 0,1 0 0,-1 0 0,0 0 0,1 0 1,-1 0-1,0 0 0,1-1 0,-1 1 0,0 0 0,0-1 0,0 1 0,-1 0 0,-3 4 622,2-1-611,0 0 0,0 0 0,0 1 0,1-1 0,0 1 0,0-1 0,0 1 0,1 0 0,-1 0 0,1 0 0,0 0 0,1 0 0,-1 0 0,1 0-1,0 0 1,0 0 0,0 0 0,2 7 0,0-10-104,1-1 0,-1 1 0,0-1 0,1 1 0,-1-1 0,0 0 0,1 0 0,0 0 0,-1 0 0,1-1 0,-1 1 0,1-1 0,0 1 0,-1-1 0,1 0-1,0 0 1,3 0 0,-3 0-11,0 0 0,1 0-1,-1 0 1,0 0-1,1 0 1,-1-1-1,0 1 1,0-1 0,1 0-1,-1 0 1,0 0-1,0 0 1,0-1-1,3-1 1,-4 0 21,-1 0 0,1 0 0,-1 0 0,0 0 0,0 0 0,0-1 0,0 1-1,-1 0 1,1 0 0,-1 0 0,0-1 0,0 1 0,0-6 0,0 8-20,0-1-1,-1 1 0,1 0 1,0-1-1,0 1 1,-1-1-1,1 1 1,-1 0-1,1-1 0,-1 1 1,0 0-1,0-1 1,1 1-1,-1 0 1,0 0-1,0 0 0,0 0 1,0 0-1,0 0 1,0 0-1,-1 0 1,1 0-1,0 0 0,0 1 1,-1-1-1,1 1 1,0-1-1,-1 1 1,1-1-1,-1 1 0,-2-1 1,-2 1-299,0-1 0,0 1 0,0 1 0,0-1 0,0 1 0,0 0 0,-6 2 0,9-2-622,0 0 0,1 0 0,-1 0 1,1 1-1,-1 0 0,1-1 0,-1 1 0,1 0 0,0 0 0,-3 3 0</inkml:trace>
  <inkml:trace contextRef="#ctx0" brushRef="#br0" timeOffset="4181.15">3198 285 11541,'0'0'10562,"1"5"-9532,-2 69 872,23-81-3065,83-55 395,-104 62 1502,12 46-348,-13-45-403,15 32-328,2-18-6736,-9-14-3137</inkml:trace>
  <inkml:trace contextRef="#ctx0" brushRef="#br0" timeOffset="4398.16">3519 103 22170,'0'0'3314,"57"84"-3314,-36-37 32,-5 4-32,-12-1 0,-4 1 0,-4-4-609,-37-7-991,-21-5-3603,-16-7-9491</inkml:trace>
  <inkml:trace contextRef="#ctx0" brushRef="#br0" timeOffset="4959.3">1413 289 4562,'0'0'22362,"-107"66"-22426,75-24 112,3 5-48,12 2 32,9-2 0,8 2-32,0-4-304,33-5-1216,20-7-2450,17-10-4354</inkml:trace>
  <inkml:trace contextRef="#ctx0" brushRef="#br0" timeOffset="5955.63">4077 510 19321,'0'0'3940,"-6"5"-3905,2-2-11,2 0-6,-1 0 1,0-1-1,0 1 1,0-1 0,-1 0-1,1 0 1,-1 0-1,1 0 1,-1-1-1,1 1 1,-1-1-1,0 0 1,0 0-1,1 0 1,-6 0-1,8-1-4,1 0 0,0-1 0,0 1 0,0 0 0,-1-1 0,1 1 0,0 0 0,0-1 0,0 1 0,0 0 0,0 0 0,0-1 0,0 1 0,0 0 0,0-1 0,0 1 0,0-1 0,0 1 0,0 0 0,0-1 0,0 1 0,0 0 0,0 0 0,0-1 0,0 1 0,0 0 0,1-1 0,-1 1 0,0 0 0,0-1 0,0 1 0,0 0 0,1 0 0,-1-1 0,0 1-1,0 0 1,1 0 0,-1 0 0,0-1 0,1 1 0,-1 0 0,10-13-3,35-1 26,-30 14 174,-31 9 136,-73 25 592,90-34-282,20 0-705,-21 0 38,1 0 1,0 0-1,-1 0 1,1 0 0,-1 0-1,1 1 1,0-1 0,-1 0-1,1 0 1,-1 1 0,1-1-1,-1 0 1,1 1 0,-1-1-1,1 0 1,-1 1 0,1-1-1,-1 1 1,1-1 0,-1 1-1,0-1 1,1 1-1,-1-1 1,0 1 0,1-1-1,-1 1 1,0-1 0,0 1-1,1 0 1,-1-1 0,0 1-1,0-1 1,0 2 0,1 4-36,-1 0 1,1 1-1,-2-1 1,1 0-1,0 0 1,-1 0 0,0 0-1,-1 0 1,1 0-1,-1 0 1,-1 0-1,1 0 1,-1-1 0,0 1-1,0-1 1,0 0-1,-1 0 1,1 0-1,-2 0 1,1 0 0,0-1-1,-8 6 1,-30 19-4203,-13-1-4710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0:21.720"/>
    </inkml:context>
    <inkml:brush xml:id="br0">
      <inkml:brushProperty name="width" value="0.035" units="cm"/>
      <inkml:brushProperty name="height" value="0.035" units="cm"/>
      <inkml:brushProperty name="color" value="#E71224"/>
    </inkml:brush>
  </inkml:definitions>
  <inkml:trace contextRef="#ctx0" brushRef="#br0">235 274 9973,'0'0'11487,"-9"-1"-8321,-31-3-3034,33 3-120,1 1 0,0 0 0,0 0-1,0 1 1,0-1 0,0 1 0,0 1 0,0-1 0,0 1 0,0 0-1,0 0 1,1 1 0,-1 0 0,1 0 0,-1 0 0,1 0 0,0 1-1,1 0 1,-1 0 0,1 0 0,-1 1 0,1 0 0,1-1 0,-1 1-1,1 1 1,-4 5 0,1-1 16,1 1-1,0-1 1,1 1-1,0 0 1,1 0-1,0 0 1,0 0-1,1 0 1,1 1-1,0-1 1,1 1-1,1 16 1,-1-26-28,1-1 1,0 1-1,0-1 1,0 0 0,0 1-1,0-1 1,0 0 0,0 0-1,0 1 1,0-1-1,0 0 1,1 0 0,-1 0-1,0-1 1,1 1-1,-1 0 1,1 0 0,-1-1-1,1 1 1,-1-1-1,1 1 1,0-1 0,-1 0-1,1 0 1,-1 1-1,4-1 1,52 0 54,-44-1-4,5 0-81,0-1 0,0 0 0,0-2 0,0 0 0,0-1 0,-1 0 0,0-2 0,0 0 0,-1 0 0,25-17 0,-37 20 28,1-1 0,-1 0 1,0 0-1,-1 0 1,1-1-1,-1 0 1,0 1-1,0-1 0,-1 0 1,0 0-1,0 0 1,0-1-1,0 1 1,-1 0-1,-1-1 0,1 1 1,-1-11-1,0 13 4,0-1 0,0 1-1,0 0 1,-1-1 0,1 1-1,-1 0 1,0 0 0,-1 0-1,1 0 1,-1 0 0,1 0-1,-1 0 1,0 0 0,-1 1-1,1-1 1,-1 1 0,1-1-1,-1 1 1,0 0 0,-1 0 0,1 0-1,0 1 1,-1-1 0,1 1-1,-1 0 1,0 0 0,-4-2-1,-2 1 27,0 1 0,-1 0 0,0 0-1,1 1 1,-1 0 0,1 1 0,-1 0-1,-14 3 1,20-2-299,-1-1 0,1 1 0,0 1-1,0-1 1,0 1 0,0 0 0,0 0-1,0 0 1,0 1 0,1 0 0,0 0-1,-1 0 1,1 0 0,0 1 0,0-1-1,1 1 1,-1 0 0,-3 5 0,2 5-3664,5-2-2404</inkml:trace>
  <inkml:trace contextRef="#ctx0" brushRef="#br0" timeOffset="2574.98">502 239 7459,'0'0'6902,"4"-2"-6179,-4 2-668,1 0 0,-1 0 0,1-1 0,-1 1 0,1 0 0,-1 0 0,1 0-1,0 0 1,-1-1 0,1 1 0,-1 0 0,1 0 0,-1 0 0,1 0 0,0 0 0,-1 1 0,1-1 0,-1 0-1,1 0 1,-1 0 0,1 0 0,-1 1 0,1-1 0,-1 0 0,1 0 0,-1 1 0,1-1 0,-1 0 0,1 1-1,-1-1 1,1 1 0,-1-1 0,0 0 0,1 1 0,-1-1 0,1 1 0,0 27 3057,-1-14-2773,-3 44 559,-2 1 1,-3-2-1,-25 91 0,22-122-286,5-42 668,2-46-488,3 10-785,0 28 61,0 0 1,2-1 0,7-46-1,-7 65-57,1-1-1,0 1 0,0-1 0,1 1 0,-1-1 1,2 1-1,-1 0 0,1 1 0,-1-1 0,1 0 1,1 1-1,-1 0 0,1 0 0,0 0 0,0 1 1,1 0-1,-1 0 0,11-6 0,47-17-38,-58 25 19,-1 1 1,1 0-1,0-1 0,-1 1 0,1 1 0,0-1 0,0 1 0,0 0 0,-1 0 0,1 0 0,0 1 0,5 1 0,-9-1 1,0-1 0,0 1-1,0 0 1,-1 0 0,1 0 0,0 0-1,-1 0 1,1 0 0,-1 0 0,1 0-1,-1 0 1,1 0 0,-1 1-1,0-1 1,1 0 0,-1 0 0,0 0-1,0 0 1,0 1 0,0 1 0,0 31-29,-1-25 26,0-1-20,0-1 0,0 1 0,-1 0 0,0-1 0,0 1 0,-1-1 0,0 1 0,0-1 0,-1 0 0,0 0 0,0-1 0,-1 1 0,0-1 0,0 0 0,0 0 0,-1-1 0,0 1 0,0-1 0,0-1 0,0 1 0,-1-1 0,-10 5 0,4-2-345,-1 0 0,0 0 0,-1-1 0,1-1 1,-1-1-1,0 0 0,-1-1 0,-25 2 0,59-5 413,0 1 0,1 0 0,-1 2 0,0 0 0,0 0 0,-1 2 0,1 0 0,-1 2 0,0-1 0,-1 2-1,30 18 1,-33-19 146,-10-6-109,0 0 1,-1 0-1,1 0 0,-1 0 0,1 1 0,-1-1 0,0 1 0,0-1 0,1 1 0,-1 0 0,0 0 0,0 0 0,-1 0 0,4 5 0,-5-6 276</inkml:trace>
  <inkml:trace contextRef="#ctx0" brushRef="#br0" timeOffset="2695.4">1380 270 4034,'0'0'18518,"0"4"-18481,1 30 434,-2-1-1,-1 1 1,-2 0 0,-1-1-1,-2 1 1,-16 48 0,23-82-456,0 0-1,0 1 1,0-1 0,0 1-1,0-1 1,0 0 0,0 1 0,-1-1-1,1 0 1,0 1 0,0-1-1,0 0 1,0 1 0,-1-1 0,1 0-1,0 1 1,0-1 0,0 0-1,-1 0 1,1 1 0,0-1-1,-1 0 1,1 0 0,0 1 0,-1-1-1,1 0 1,0 0 0,-1 0-1,1 0 1,0 0 0,-1 1 0,1-1-1,0 0 1,-1 0 0,1 0-1,0 0 1,-1 0 0,0 0 0,-5-15 243,1-24-154,1-104-2,4 142-97,0 0 1,0 0-1,0 0 1,0 0-1,0 1 0,0-1 1,0 0-1,0 0 1,0 0-1,0 0 1,1 1-1,-1-1 1,0 0-1,1 0 1,-1 0-1,0 1 1,1-1-1,-1 0 1,1 0-1,-1 1 0,1-1 1,-1 0-1,1 1 1,0-1-1,-1 1 1,1-1-1,0 1 1,1-1-1,-1 0-5,1 1-1,-1 0 1,1 0-1,-1 0 0,1 0 1,0 1-1,-1-1 1,1 0-1,-1 1 1,0-1-1,1 1 1,-1-1-1,1 1 0,1 1 1,41 30-20,5 13 187,81 57 0,-129-101-254,-1-1 0,1 1 0,0 0 0,-1 0 0,1-1 0,0 1 0,-1-1 0,1 1 0,0-1 1,0 1-1,0-1 0,0 1 0,0-1 0,-1 0 0,1 1 0,0-1 0,0 0 0,0 0 0,0 0 0,0 0 0,0 0 0,0 0 0,0 0 0,0 0 0,0 0 1,0 0-1,0 0 0,0-1 0,0 1 0,-1 0 0,1-1 0,0 1 0,0 0 0,0-1 0,0 1 0,-1-1 0,1 0 0,0 1 0,1-2 0,-1-2-568,1-1 0,0 1-1,-1 0 1,0-1-1,0 1 1,-1-1-1,1-5 1,1-5 545,26-126-3442,1 52 6925,-29 89-3254,0 0 0,0 0 0,1 0-1,-1 0 1,0 1 0,0-1-1,0 0 1,0 0 0,0 0 355,0 0-355,0 0 0,1 0 0,-1 1-1,0-1 1,0 0 0,0 0-1,0 0 1,0 0 0,0 0-1,0 0 1,1 0 0,-1 0 0,0 0-1,0 0 1,0 0 0,0 0-1,0 0 1,1 0 0,-1 0-1,0 0 1,0 0 0,0 0 0,0 0-1,0 0 1,0 0 0,1 0-1,-1 0 1,0 0 0,0 0-1,0-1 1,0 1 0,0 0 356,1 0-357,1 27 1022,-3 38-963,-15 32 586,9-68-953,2 1-1,-2 50 1,11-79-269,0 0 0,1-1 0,-1 1 0,0-1 0,1 0 1,-1 0-1,1-1 0,5 0 0,-3-1 163,0 0 1,-1 0-1,0-1 1,0 0-1,0 0 0,0-1 1,0 1-1,0-1 1,-1 0-1,0-1 1,0 1-1,0-1 0,0 0 1,-1 0-1,7-11 1,-6 8 432,0-1 0,-1 1-1,0 0 1,4-15 0,-5 14 1262,-1 0-1,-1 0 1,1 0-1,-1-15 1185,-4 27-2533,1 0-1,-1 0 0,1 0 0,-1 0 0,1 1 0,0-1 0,1 1 0,-3 6 0,1-6-8,-20 55 69,22-55-106,0 0 0,0-1 0,0 1 0,1 0 0,-1 0-1,1 0 1,0 0 0,0 0 0,0 0 0,1 0 0,-1-1 0,1 1 0,0 0 0,2 4-1,-2-7-5,1 1 0,-1-1 0,0 0-1,1 0 1,0 0 0,-1 0 0,1 0-1,0 0 1,-1 0 0,1 0-1,0-1 1,0 1 0,-1-1 0,1 1-1,0-1 1,0 0 0,0 0 0,0 0-1,3 0 1,39-5-185,-36 2 185,1-1 0,-1 0 0,0 0 0,0-1 0,0 0 0,-1-1 0,0 0 0,0 0 0,0 0 0,-1-1 0,0 0-1,0 0 1,0-1 0,-1 0 0,0 1 0,-1-2 0,0 1 0,0 0 0,-1-1 0,0 0 0,0 0 0,-1 0 0,-1 0 0,1 0-1,-1 0 1,-1-12 0,0 18 20,0 0 0,0 0 0,-1 1 0,0-1 0,1 0 0,-1 1 0,0-1 1,0 0-1,-1 1 0,1-1 0,0 1 0,-1 0 0,0 0 0,1-1 0,-1 1 0,0 0 0,0 0 0,0 0 0,0 1 0,-1-1 0,1 1 0,0-1 0,-1 1 0,1 0 0,-1-1 0,0 1 0,1 0 0,-1 1 0,0-1 0,1 1 0,-1-1 0,0 1 0,-4 0 0,3-1-22,-1 1-1,0-1 1,0 1 0,0 1-1,0-1 1,0 1 0,1 0-1,-1 0 1,0 0 0,1 0-1,-1 1 1,1 0-1,-1 0 1,1 0 0,0 1-1,0-1 1,0 1 0,0 0-1,-4 4 1,5-3-265,0 1 1,0-1-1,0 1 0,0 0 0,1 0 1,0 0-1,0 0 0,-2 8 1,3-10-251,1-1 0,-1 1 0,1-1 1,0 1-1,0-1 0,0 1 1,0-1-1,1 1 0,-1-1 0,1 1 1,-1-1-1,3 5 0,10 8-5681</inkml:trace>
  <inkml:trace contextRef="#ctx0" brushRef="#br0" timeOffset="2696.4">2225 193 9284,'0'0'15375,"5"-12"-15001,0 0-317,8-14 20,-9 31-34,-2 23 36,-4-2 77,-1 0-1,-1 0 1,-1 0 0,-12 33 0,10-33-113,0 0-1,1 0 1,2 1 0,-3 35-1,7-61-53,1 0-1,-1 0 1,0 0-1,0 0 1,0 0-1,0 1 1,1-1-1,-1 0 1,0 0-1,1-1 1,-1 1-1,1 0 1,0 0-1,-1 0 1,1 0-1,-1 0 1,1 0-1,0-1 1,0 1-1,0 0 1,-1-1-1,1 1 1,0 0-1,0-1 1,1 1-1,32 5-1520,-25-6 546,-1 0 0,1-1-1,-1-1 1,0 0 0,1 0 0,9-4 0,8-9-4251</inkml:trace>
  <inkml:trace contextRef="#ctx0" brushRef="#br0" timeOffset="2803.67">2249 369 3153,'0'0'9984,"-16"-6"-5537,-18-5-2716,-45-15 4118,78 24-4519,7-1-1153,10 1-377,155-19 281,-8 1-1506,-52 14-6283,-99 6 886</inkml:trace>
  <inkml:trace contextRef="#ctx0" brushRef="#br0" timeOffset="3906.13">3247 206 11957,'0'0'11238,"2"-8"-10231,-1 5-811,0 5 852,-5 39-913,-1 0-1,-2 0 0,-20 66 0,9-34-76,17-69-29,0-1 0,1 1-1,-1 0 1,0-1 0,0 1-1,0 0 1,0-1-1,-1 1 1,1-1-1,-1 0 1,0 1-1,0-1 1,-3 4-1,5-51 912,0 23-929,1-1 1,1 0 0,1 0-1,1 1 1,1 0 0,8-23-1,-10 35-13,1 0 0,0 0-1,0 1 1,1 0 0,0 0-1,0 0 1,1 0 0,0 1 0,0 0-1,0 0 1,1 1 0,0-1-1,1 2 1,0-1 0,-1 1 0,16-8-1,-21 12-2,0 1 0,1-1 0,-1 0 0,0 0 0,1 1 0,-1-1 0,0 1 0,1 0 0,-1 0 0,1 0 0,-1 0-1,0 0 1,1 0 0,-1 1 0,0-1 0,1 1 0,-1 0 0,0-1 0,1 1 0,-1 0 0,0 0 0,0 1 0,0-1 0,0 0 0,0 1 0,0-1 0,0 1 0,-1 0-1,1-1 1,0 1 0,-1 0 0,0 0 0,1 0 0,-1 0 0,0 0 0,0 1 0,0-1 0,0 0 0,0 0 0,0 3 0,4 11 20,-1-1-1,0 1 1,-1 0 0,2 25 0,-1 125 142,-4-127-135,0-33-75,-1 0 0,1-1 0,-1 1 0,0 0 0,-1-1 0,1 1 0,-5 9 0,-11 7-2507,16-21 2000,0 0-1,-1 0 1,1 0-1,-1-1 0,1 1 1,-1 0-1,1-1 1,-1 1-1,0-1 0,1 1 1,-1-1-1,0 0 1,-3 1-1,-7-1-7848</inkml:trace>
  <inkml:trace contextRef="#ctx0" brushRef="#br0" timeOffset="4832.12">3226 493 3089,'0'0'21005,"-14"-13"-19786,-40-42-533,53 55-678,0-1 1,0 1-1,0-1 1,1 1 0,-1-1-1,0 1 1,1-1 0,-1 0-1,0 0 1,1 1 0,-1-1-1,1 0 1,-1 0-1,1 1 1,0-1 0,-1 0-1,1 0 1,0 0 0,-1 0-1,1 0 1,0 0-1,0 0 1,0 1 0,0-1-1,0 0 1,0 0 0,0 0-1,0 0 1,0 0 0,0 0-1,1 0 1,-1 0-1,0 0 1,1 1 0,-1-1-1,1 0 1,-1 0 0,0 0-1,1 1 1,0-1 0,-1 0-1,2 0 1,28-11-178,-27 11 183,29-8-174,1 2 0,-1 1 1,48-3-1,102 5 30,-177 4 133,-5 1-5,1-1 0,0 1-1,0 0 1,0 0 0,0 0 0,-1 0-1,1 0 1,-1 0 0,1 0 0,0 0-1,-1 0 1,0 0 0,1 1 0,-1-1-1,0 0 1,1 0 0,-1 0 0,0 1-1,0-1 1,0 0 0,0 0 0,0 0 0,0 1-1,-1-1 1,1 2 0,-1 1 7,3 25 83,-2 48 242,0-73-303,-1-1 1,1 0-1,-1 0 1,1 0-1,-1 0 1,0 1-1,0-1 1,0 0-1,-1-1 1,1 1-1,-1 0 1,0 0-1,1-1 1,-1 1 0,0-1-1,-1 1 1,1-1-1,0 0 1,-4 3-1,6-7 56,0-1 0,-1 1 0,1 0 0,0 0 0,1 0 0,-1 0 0,0-1 0,1 1 0,-1 0 0,1 0 0,0 0 1,-1 0-1,1 0 0,0 0 0,2-2 0,2-4-92,0 0-1,1 1 1,0-1 0,1 1 0,-1 1 0,2-1 0,-1 1 0,0 0-1,1 1 1,0 0 0,1 0 0,-1 1 0,1 0 0,0 0-1,0 1 1,0 0 0,0 0 0,0 1 0,1 1 0,13-2 0,-21 9 0,0 1 1,0-1-1,0 0 1,-1 0 0,1 1-1,-1 7 1,0 7 56,-1-18-40,0 0 1,0 0-1,0-1 0,1 1 0,-1 0 0,0-1 0,1 1 0,0-1 0,0 1 0,0-1 0,1 3 0,-1-3-10,1-1-1,0 0 1,-1 1-1,1-1 1,0 0-1,-1 0 1,1 0-1,0-1 1,0 1-1,0 0 1,0-1 0,0 1-1,0-1 1,0 0-1,0 1 1,0-1-1,0 0 1,0 0-1,3-1 1,11 1-310,-1-2 0,1 1 0,0-2 0,-1 0 0,0-1 0,1-1 0,-2 0 0,22-10 0,-30 12 193,1-1 1,0 0-1,-1 0 0,0 0 1,1-1-1,-2 1 0,1-2 1,-1 1-1,1 0 0,-2-1 1,1 0-1,-1 0 0,1-1 1,-2 1-1,1-1 0,-1 0 1,0 0-1,0 0 1,2-13-1,-4 19 227,-1-1 1,0 0-1,1 0 1,-1 0-1,0 0 1,0 0-1,0 1 1,0-1-1,-1 0 1,1 0-1,0 0 1,-1 0-1,1 1 1,-1-1-1,0 0 1,0 0-1,0 1 1,1-1-1,-1 0 1,-1 1-1,1-1 1,0 1-1,-3-3 1,2 3-20,-1-1 0,1 1 0,-1 0 0,0-1 0,0 1 0,1 1 0,-1-1 0,0 0 1,0 1-1,0-1 0,0 1 0,0 0 0,-5 0 0,1 1-48,0-1 0,-1 1 0,1 1 1,0-1-1,1 1 0,-1 0 0,0 1 0,1 0 0,-1 0 0,1 0 1,0 1-1,-6 4 0,5-1-38,0-1 1,1 2-1,0-1 0,-8 15 1,12-19-14,1-1 0,-1 1 0,1 0 0,0-1 0,0 1 0,0 0 0,0 0-1,0 0 1,1 0 0,0 0 0,-1 0 0,1 0 0,0 0 0,0 0 0,1 0 0,-1 0 0,1 0 0,-1 0 0,2 4 0,0-5-14,0-1 0,0 1 0,0 0 0,0-1 0,1 0 0,-1 1-1,0-1 1,0 0 0,1 0 0,-1 0 0,1 0 0,-1-1 0,1 1 0,-1-1 0,1 0 0,-1 1 0,1-1 0,0 0 0,4-1 0,54-4-50,-51 3 90,-1-1 1,0 0-1,1 0 1,-2-1-1,1-1 1,0 1-1,-1-1 0,0-1 1,0 0-1,0 0 1,-1 0-1,0-1 1,0 0-1,-1 0 1,0-1-1,0 0 0,-1 0 1,0 0-1,0-1 1,5-13-1,2-7 122,-1 0 0,-2-1 1,0 0-1,-3-1 0,4-33 0,-4-16 176,-4 53 29,-1 23-106,-1 8 51,-2 23-314,0 0 0,-9 34 1,-3 23 43,6 197-186,8-211-857,0-66 902,-3 22-1635,-11-11-2337,-22 2-5784</inkml:trace>
  <inkml:trace contextRef="#ctx0" brushRef="#br0" timeOffset="5216.28">3111 780 15143,'0'0'12251,"-5"-2"-11878,-8-4-226,14 3-42,29 2-4,-6 2-96,408-28 366,0-30-1775,-347 45 737,-41 6 192,135-24-4986,-116 11-1758</inkml:trace>
  <inkml:trace contextRef="#ctx0" brushRef="#br0" timeOffset="5697.23">1400 797 19785,'0'0'6707,"152"32"-6419,-29-32-80,29 0-208,29 0-192,-1-16-2017,-15-3-5106</inkml:trace>
  <inkml:trace contextRef="#ctx0" brushRef="#br0" timeOffset="6177.46">1 967 16648,'0'0'11189,"20"-5"-11189,21 5 0,42-5 0,40-2 208,37-7-208,29-7 0,20 0-80,0 0-1425,-24 0-5314</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1:21.481"/>
    </inkml:context>
    <inkml:brush xml:id="br0">
      <inkml:brushProperty name="width" value="0.035" units="cm"/>
      <inkml:brushProperty name="height" value="0.035" units="cm"/>
      <inkml:brushProperty name="color" value="#E71224"/>
    </inkml:brush>
  </inkml:definitions>
  <inkml:trace contextRef="#ctx0" brushRef="#br0">94 252 400,'-3'-1'26038,"2"-3"-26651,3-38 851,0 27-202,-2 26-251,-3 26 216,-3 0 0,-1-1 0,-1 1-1,-3-1 1,-23 57 0,31-86 9,0 0 0,0-1 0,0 1-1,-1 0 1,-4 5 0,7-11 115,1-10 153,0-30-311,2 1 0,9-50 1,-8 73-1,0 0 1,1 0 0,1 1-1,0 0 1,1 0 0,0 1-1,1-1 1,1 1 0,10-14-1,-16 24 22,0 1 1,0-1-1,1 0 0,-1 1 0,0 0 1,1-1-1,0 1 0,0 0 0,-1 0 0,1 0 1,0 1-1,0-1 0,1 1 0,-1 0 0,0-1 1,0 2-1,1-1 0,-1 0 0,1 1 1,5-1-1,-5 2-5,-1-1 0,0 1 1,0 1-1,0-1 0,0 0 1,0 1-1,0-1 0,0 1 1,-1 0-1,1 0 1,-1 0-1,1 0 0,-1 1 1,0-1-1,0 0 0,0 1 1,0 0-1,0 0 0,0-1 1,-1 1-1,3 5 0,3 11-15,0 1 0,-1-1-1,-1 1 1,-1 0 0,-1 0 0,0 1-1,-2-1 1,0 1 0,-1-1-1,-5 30 1,5-50 24,-5 29-1794,5-28 1451,-1 0-1,1 0 1,0 0-1,-1 0 1,1 0-1,-1 0 1,1 0-1,-1-1 1,0 1-1,1 0 1,-1 0-1,0 0 1,0-1-1,1 1 1,-1 0-1,0-1 1,0 1-1,0-1 1,0 1-1,0-1 1,0 1-1,0-1 1,0 0-1,-1 1 1,-10-1-6394</inkml:trace>
  <inkml:trace contextRef="#ctx0" brushRef="#br0" timeOffset="1061.29">21 359 13526,'0'0'8567,"11"-11"-8292,0 7-324,1 0 1,0 0 0,0 1 0,0 1-1,24-2 1,-2-1-321,146-30-6397,-176 45 11781,-3 21-5599,-1-26 1120,0 116 2685,0-120-2901,2-24 1259,1 13-1562,1 1 0,1-1 0,0 1 1,0 0-1,1 0 0,13-15 0,-15 19-14,0 0 0,1 0 1,-1 0-1,1 1 0,1 0 1,-1 0-1,0 0 0,1 1 1,0-1-1,0 1 0,0 1 1,9-4-1,-14 6-18,0 1 1,0-1 0,0 0-1,0 1 1,0-1-1,0 0 1,0 1-1,0-1 1,0 1 0,-1 0-1,1-1 1,0 1-1,0 0 1,0-1-1,-1 1 1,1 0 0,0 0-1,-1-1 1,1 1-1,-1 0 1,1 0-1,-1 0 1,0 0 0,1 0-1,-1 0 1,0 0-1,1 0 1,-1 0-1,0 1 1,9 38 65,-9-35 0,1 37 194,-1-37-236,-1 0 0,1 1-1,0-1 1,0 0 0,1 1 0,-1-1-1,1 1 1,1-1 0,-1 0 0,3 6 0,-2-10-257,0 1 1,1-1 0,-1 0 0,1 0 0,0 0-1,-1 0 1,1 0 0,0-1 0,0 1 0,-1-1-1,1 0 1,0 0 0,0 0 0,-1 0 0,1 0-1,0-1 1,4 0 0,3 0-1063,4 0-347,0-1 0,0-1 0,0 0 0,0-1 0,-1 0 0,19-9 0,-24 9 977,0 0 1,0-1-1,-1 1 1,1-1-1,-1-1 1,9-8-1,-14 11 1010,1 0 0,0 0 0,-1 0 0,0-1 0,0 1 1,0-1-1,0 1 0,2-8 0,-1-15 8467,-11 11-3355,6 14-5219,0 0 0,0 0 0,0 1 0,0-1 0,0 1 0,0-1 0,0 1 0,0-1 0,0 1 0,0 0 0,0 0 0,0 0 0,-1 0 1,1 1-1,0-1 0,-3 1 0,-4 2-225,-1 0 1,1 0 0,0 1 0,0 0 0,1 0 0,-1 1 0,-10 7-1,9-3 141,1 0 0,0 1 0,-14 18 0,21-25-132,-1 0 0,1 0 1,0 0-1,1 0 1,-1 1-1,0-1 0,1 1 1,0-1-1,0 1 1,0-1-1,0 1 0,1 0 1,-1-1-1,1 1 1,0 0-1,0 0 0,1 6 1,0-9-13,0 0 0,1 0 1,-1 0-1,0 0 0,1 0 1,-1-1-1,0 1 0,1 0 0,-1-1 1,1 1-1,-1-1 0,1 1 1,-1-1-1,1 0 0,-1 0 1,1 0-1,0 0 0,-1 0 1,1 0-1,-1 0 0,3-1 1,35-5 152,-32 2-127,0-1 0,0 0 1,0 0-1,-1 0 0,0-1 0,0 0 0,-1 0 1,1-1-1,-1 1 0,-1-1 0,5-8 0,5-10-150,20-51-1,-28 60 93,-1 0 1,0 0 0,-1 0 0,-1-1 0,0 0-1,0-30 1,-20 72-297,8-9 334,1 0 0,1 1 0,0 0 0,1 0 0,1 0 0,0 1 1,2 0-1,0 0 0,1 0 0,1 1 0,1 24 0,0-40-22,1 0 0,-1 1 0,1-1 1,0 0-1,-1 0 0,2 0 0,-1 0 0,0 0 0,1 0 0,-1 0 0,1-1 0,0 1 1,0 0-1,0-1 0,0 1 0,0-1 0,1 0 0,-1 0 0,1 0 0,-1 0 0,1 0 0,4 2 1,-2-2-685,0 0 0,0 0 0,0 0 0,1-1 0,-1 0 0,0 0 0,11 0 0,16 0-4812</inkml:trace>
  <inkml:trace contextRef="#ctx0" brushRef="#br0" timeOffset="1399.16">1248 54 9716,'0'0'8925,"-16"3"-7602,2-2-1108,9-1-168,-1 1 0,1-1 1,0 1-1,0 0 1,-1 0-1,1 1 0,0 0 1,0 0-1,0 0 1,0 0-1,1 1 0,-1 0 1,1 0-1,-1 0 0,1 0 1,0 1-1,0-1 1,-3 5-1,-14 19 366,2 0 1,0 0-1,2 2 0,1 0 0,-13 36 1,22-46-366,0 0 1,1 1-1,2-1 0,0 1 1,1 0-1,1 1 1,0-1-1,2 0 1,3 37-1,-2-52-82,0-1-1,0 1 1,1-1-1,-1 1 1,1-1-1,0 1 1,0-1-1,0 0 1,1 0-1,-1 0 1,1 0 0,0-1-1,0 1 1,0-1-1,1 1 1,-1-1-1,9 5 1,-4-3-428,0-1 0,1 0 1,-1 0-1,1-1 0,0 0 1,0-1-1,0 0 0,11 1 0,40 3-4735</inkml:trace>
  <inkml:trace contextRef="#ctx0" brushRef="#br0" timeOffset="2538.07">1539 220 13926,'0'0'6964,"0"-6"-5161,-6 154-118,1-57-3013,4-31-5016,1-73-1270</inkml:trace>
  <inkml:trace contextRef="#ctx0" brushRef="#br0" timeOffset="2988.3">1502 216 14391,'0'0'8363,"0"0"-8365,0-1 0,0 1 0,0 0 0,0 0 0,0 0 0,0 0 0,0 0 0,0-1 0,0 1 0,0 0 0,0 0 0,0 0 0,0 0 0,0-1 0,0 1 0,0 0 0,0 0 0,0 0 0,0 0 0,0-1 0,0 1 0,0 0 0,0 0 0,0 0 0,1 0 0,-1 0 0,0 0 0,0-1 0,0 1 0,0 0 0,0 0 0,0 0 0,1 0 0,-1 0 0,0 0 0,0 0 0,0 0 0,0 0 0,0 0 0,1-1 0,-1 1 0,0 0 0,0 0 0,0 0 0,0 0 0,1 0 0,-1 0 0,0 0 0,0 0 0,0 0 0,0 0 0,0 1 0,1-1 0,-1 0 0,0 0 0,0 0 0,0 0 0,0 0 0,1 0 0,10 0 28,0 1-1,0 0 0,0 1 0,0 0 0,0 1 1,0 0-1,-1 0 0,1 1 0,-1 1 1,0 0-1,0 0 0,0 1 0,12 10 0,-16-11-28,0 0-1,0 1 0,0 0 0,-1 0 0,0 1 0,0-1 1,-1 1-1,1 0 0,-1 0 0,-1 1 0,0-1 0,0 1 1,0 0-1,-1-1 0,0 1 0,0 1 0,-1-1 0,0 14 0,-1-18 9,0 0 0,0 0 0,0 0 0,-1 0 0,0 0 0,1-1 0,-1 1 0,-1 0 0,1 0 0,-1-1 0,1 1 0,-1-1 0,0 1 0,0-1 0,-4 5 0,0-3 141,-1 1 1,1-1-1,-1 0 1,0-1-1,0 1 1,-10 3-1,3 0 67,10-5-181,0-1 0,0 0 0,0 1 1,0-1-1,-1-1 0,1 1 0,-1-1 1,1 0-1,-1 0 0,0 0 0,1 0 1,-1-1-1,0 0 0,-8 0 0,12-1-191,1 1-1,-1 0 1,1 0-1,0-1 1,-1 1-1,1 0 0,0-1 1,-1 1-1,1 0 1,0-1-1,0 1 1,-1-1-1,1 1 0,0 0 1,0-1-1,0 1 1,-1-1-1,1 1 1,0-1-1,0 1 1,0-1-1,0 1 0,0 0 1,0-1-1,0 1 1,0-1-1,0 1 1,0-1-1,0 1 1,0-1-1,1 0 0,-1-2-1678,0-15-8426</inkml:trace>
  <inkml:trace contextRef="#ctx0" brushRef="#br0" timeOffset="3440.07">1868 399 14759,'0'0'3785,"16"0"-3603,-3 0-102,-1 1-13,-1 0 1,1-1-1,-1 0 0,1-1 1,0 0-1,-1-1 1,22-6-1,-32 7 28,0 1 1,0 0-1,-1 0 0,1-1 1,0 1-1,0 0 0,-1-1 1,1 1-1,0-1 1,-1 1-1,1-1 0,0 1 1,-1-1-1,1 0 0,-1 1 1,1-1-1,-1 0 0,1 1 1,-1-1-1,1 0 1,-1 1-1,0-1 0,1 0 1,-1 0-1,0 0 0,0 1 1,1-1-1,-1 0 0,0 0 1,0 0-1,0-1 1,-1 1-18,1 0 1,-1 0-1,0 1 1,1-1-1,-1 0 1,0 0-1,0 1 1,1-1-1,-1 0 1,0 1-1,0-1 1,0 1-1,0-1 1,0 1-1,0 0 1,0-1-1,0 1 1,0 0-1,0-1 1,0 1-1,0 0 1,0 0-1,0 0 1,0 0-1,-2 0 1,-4 0-89,0 0-1,0 1 1,1-1 0,-1 1-1,0 1 1,0-1 0,1 1-1,-1 0 1,1 1 0,-8 3-1,11-4 19,0 0-1,0 0 0,1 0 1,-1 1-1,1-1 0,0 1 0,0 0 1,-1-1-1,2 1 0,-1 0 1,0 0-1,1 0 0,-1 1 0,1-1 1,0 0-1,0 0 0,0 1 1,0-1-1,1 1 0,0-1 0,-1 1 1,1-1-1,1 4 0,-1-6-10,0 0 0,0 0 0,0 0 0,1 0 0,-1-1-1,0 1 1,1 0 0,-1 0 0,1 0 0,-1 0 0,1-1 0,0 1-1,-1 0 1,1 0 0,-1-1 0,1 1 0,0-1 0,0 1 0,0 0 0,-1-1-1,1 1 1,0-1 0,0 0 0,0 1 0,0-1 0,0 0 0,0 0-1,0 1 1,-1-1 0,1 0 0,1 0 0,37 2-24,-32-2 23,17 0-547,0-2-1,0-1 0,0 0 0,45-14 0,-54 12-435,-1-1 0,1 0-1,18-12 1,-24 13-301,0-1-1,-1 0 1,0-1 0,0 0-1,12-15 1,3-10-3904</inkml:trace>
  <inkml:trace contextRef="#ctx0" brushRef="#br0" timeOffset="3925.94">2295 242 6515,'0'0'15794,"-1"-11"-14503,-2-29-533,-18 92-395,-24 95 138,-37 208 1,76-322-339,4-32 191,1-6 97,1-55 1048,1 32-1851,0 2 312,0 0 0,2 0-1,2 1 1,9-35 0,-10 44 6,2-1 0,0 2 0,1-1 1,0 1-1,1 0 0,1 0 0,18-22 0,-25 34 10,0 1-1,0 0 1,0 0 0,0 0-1,0 0 1,1 0-1,-1 0 1,1 1-1,-1-1 1,1 1 0,-1 0-1,1 0 1,0 0-1,0 0 1,0 0-1,-1 0 1,1 1 0,0-1-1,0 1 1,0 0-1,0 0 1,0 0 0,0 0-1,0 0 1,0 1-1,0 0 1,-1-1-1,6 3 1,-5-1 6,0-1 0,0 1 0,0 0 0,-1 0 0,1 1-1,-1-1 1,1 0 0,-1 1 0,0-1 0,0 1 0,0 0 0,0 0 0,0 0 0,-1 0 0,0 0 0,1 0-1,-1 0 1,0 1 0,0-1 0,-1 0 0,1 1 0,-1-1 0,0 0 0,1 4 0,-1-4 14,0-1 0,0 0 0,-1 1 0,1-1 1,0 0-1,-1 1 0,1-1 0,-1 0 0,0 1 1,0-1-1,0 0 0,0 0 0,0 0 0,0 0 1,-1 0-1,1 0 0,-1 0 0,1-1 0,-1 1 1,0 0-1,1-1 0,-4 3 0,0-2 30,0 1 0,-1-1 0,1 0 0,-1 0 0,1-1 0,-1 0 0,1 0 0,-9 1 0,-52-1-1434,37-2-6228,17 1-1781</inkml:trace>
  <inkml:trace contextRef="#ctx0" brushRef="#br0" timeOffset="4867.74">2562 380 13942,'0'0'5614,"0"-9"-5105,2-29-47,-2 37-440,0 1 0,0-1 0,0 1 0,-1-1 0,1 1 1,0-1-1,-1 0 0,1 1 0,0-1 0,-1 1 0,1 0 0,-1-1 1,1 1-1,0-1 0,-1 1 0,1 0 0,-1-1 0,0 1 0,1 0 1,-1-1-1,1 1 0,-1 0 0,1 0 0,-1 0 0,0-1 0,1 1 1,-1 0-1,1 0 0,-1 0 0,0 0 0,1 0 0,-1 0 0,0 0 0,0 1 1,-20 0-49,20-1 53,-2 1-27,0 0-1,0 0 1,0 0 0,0 1-1,0-1 1,0 1 0,0-1-1,0 1 1,0 0 0,1 0-1,-1 0 1,1 1 0,-1-1-1,1 0 1,0 1 0,0 0-1,0-1 1,0 1 0,1 0-1,-1 0 1,1 0 0,0 0-1,-2 6 1,0 3-19,0-1 1,1 1-1,0 0 0,1-1 1,0 17-1,2-28 28,-1 1-1,1-1 1,-1 0-1,1 1 1,-1-1-1,1 0 1,0 1-1,-1-1 1,1 0-1,0 0 1,-1 0 0,1 1-1,0-1 1,-1 0-1,1 0 1,0 0-1,-1 0 1,1 0-1,0 0 1,-1 0 0,1-1-1,0 1 1,-1 0-1,1 0 1,0 0-1,-1-1 1,2 1-1,20-8 220,-17 4-192,0-1 1,0-1-1,0 1 1,-1 0-1,0-1 1,5-8-1,12-17 136,-21 34-184,0 0 0,1-1 1,-1 1-1,0-1 0,1 1 1,0 0-1,0-1 0,-1 1 1,1-1-1,1 0 1,-1 1-1,0-1 0,1 0 1,-1 0-1,1 0 0,-1 0 1,1 0-1,0 0 0,0 0 1,0 0-1,0-1 0,0 1 1,1-1-1,-1 0 0,0 1 1,5 0-1,-4-2 57,1-1-1,0 0 1,0 0-1,-1 0 1,1 0-1,-1 0 1,1-1-1,-1 0 1,1 1-1,-1-1 1,0-1 0,0 1-1,0 0 1,0-1-1,0 1 1,-1-1-1,1 0 1,-1 0-1,0 0 1,0 0-1,3-5 1,-4 4-58,1 1-1,0 0 1,0 0-1,1 0 1,-1 0 0,1 0-1,-1 1 1,1-1 0,0 1-1,0-1 1,0 1-1,0 0 1,0 0 0,1 1-1,-1-1 1,1 1 0,-1-1-1,1 1 1,-1 0-1,1 0 1,4 0 0,-7 1-13,0 1-1,1-1 1,-1 0 0,0 1 0,-1-1 0,1 1 0,0 0 0,0-1 0,0 1 0,0 0 0,0-1 0,-1 1 0,1 0 0,0 0 0,0 0 0,-1-1 0,1 1 0,-1 0-1,1 0 1,-1 0 0,1 0 0,-1 0 0,0 0 0,1 0 0,-1 2 0,10 36 63,-5-17-29,-4-20 5,0 0 0,0 0-1,0 1 1,0-1-1,0 0 1,0 0-1,1 0 1,-1-1 0,1 1-1,0 0 1,-1 0-1,1-1 1,0 1 0,0-1-1,0 0 1,0 1-1,0-1 1,0 0 0,1 0-1,-1-1 1,0 1-1,5 1 1,-2-2 2,-1 1 0,1-1 0,0-1 0,0 1 0,0-1 0,0 1 0,0-1 0,-1-1 0,1 1 0,0-1 0,4-1 0,-2-1-41,1 1-1,-1-1 1,0 0-1,0-1 1,0 0-1,-1 0 1,0 0-1,0-1 1,0 0-1,0 0 1,-1 0-1,0-1 1,7-13-1,-7 3 52,0-1 0,-2 0-1,0 0 1,-2-1 0,0 1 0,-1-28 0,-1 20 1172,-11 48-1047,2 1-359,2 0 1,0 1 0,1 0-1,2 0 1,0 0-1,2 1 1,1-1 0,1 51-1,4-61-3191,6-10-1793,-1-3-5564</inkml:trace>
  <inkml:trace contextRef="#ctx0" brushRef="#br0" timeOffset="6135.4">2857 396 17048,'0'0'2945,"15"-1"-4271,122-17-2832,-73 7 5392,-59 23 4889,-5 22-6557,0-29 1108,0 2-410,-2 30 47,2-36-261,0 0 0,0 0 1,0 0-1,0 0 0,0 0 0,-1-1 1,1 1-1,0 0 0,-1 0 0,1 0 1,0 0-1,-1 0 0,1 0 0,-1-1 0,0 1 1,1 0-1,-1 0 0,1-1 0,-1 1 1,0-1-1,0 1 0,1 0 0,-1-1 1,0 1-1,0-1 0,0 0 0,0 1 0,0-1 1,0 0-1,1 1 0,-2-1 0,2-29 1042,2 24-1150,-1 0 0,1 0 0,0 0 0,0 0 0,1 0 0,-1 1 0,1-1 0,0 1 0,0-1 0,1 1 0,7-7 0,-10 9 40,1 0-1,0 0 1,0 0-1,0 1 1,0-1-1,0 1 1,0-1-1,0 1 0,0 0 1,0-1-1,1 1 1,-1 0-1,1 1 1,-1-1-1,1 0 1,-1 1-1,1-1 1,-1 1-1,1 0 1,-1 0-1,1 0 1,0 0-1,-1 0 1,1 1-1,-1-1 1,1 1-1,3 1 1,-3 0 1,-1 0 1,0 0-1,0 0 1,-1 0 0,1 0-1,0 0 1,-1 1-1,1-1 1,-1 0 0,1 1-1,-1-1 1,0 1-1,0 0 1,-1-1 0,1 1-1,0 0 1,-1 4-1,4 50 365,-4-55-296,26-21 743,-26 19-795,5-5-27,-1 0-1,1 0 1,0 0 0,1 1-1,-1 0 1,1 0 0,0 0-1,0 1 1,0 0-1,0 0 1,11-3 0,-17 39-542,1-27 582,-1 2 14,1-1 0,0 0 0,1 0 0,-1 0 0,1 0 0,5 11 0,-5-15-17,-1-1-1,1-1 1,-1 1 0,1 0 0,0 0-1,0-1 1,-1 1 0,1 0 0,0-1 0,0 0-1,1 0 1,-1 1 0,0-1 0,0-1-1,1 1 1,-1 0 0,0 0 0,1-1-1,-1 1 1,1-1 0,-1 0 0,1 0-1,-1 0 1,3 0 0,3-1 9,0 1 1,0-1-1,-1 0 0,1-1 1,0 0-1,-1 0 0,0 0 0,1-1 1,-1 0-1,0-1 0,0 0 1,8-6-1,-10 7-33,-1 0 1,-1 0-1,1-1 1,0 1-1,-1-1 0,0 0 1,0 0-1,0-1 0,0 1 1,-1 0-1,0-1 1,0 1-1,0-1 0,0 0 1,-1 0-1,1 0 0,-1 0 1,-1 0-1,1-9 1,0 13 17,-1 0 0,0 0 0,0 0 0,0 0 0,0 0 0,0 0 0,0-1 0,-1 1 0,1 0 0,0 0 0,-1 0-1,1 0 1,0 0 0,-1 0 0,1 0 0,-1 0 0,0 0 0,1 0 0,-1 0 0,0 0 0,1 1 0,-1-1 0,0 0 0,0 0 0,0 1 0,0-1 0,0 0 0,0 1 0,-1-1 0,0 0-3,0 1-1,0 0 1,1 0-1,-1 1 0,0-1 1,0 0-1,1 1 1,-1-1-1,0 1 1,1-1-1,-1 1 0,0 0 1,1 0-1,-1-1 1,1 1-1,-1 0 0,1 0 1,0 1-1,-3 1 1,-2 2-16,0 0 1,1 1-1,-1 0 1,1 0-1,0 0 1,0 1 0,1 0-1,0-1 1,0 2-1,1-1 1,-1 0-1,2 1 1,-1-1 0,1 1-1,0 0 1,-1 10-1,7-18 24,0 1 0,-1-1 1,1 1-1,0-1 0,0 0 0,-1-1 0,1 1 0,0-1 0,0 1 0,-1-1 0,7-2 1,123-65-133,-129 67 112,-3 1-58,0 1 38,0 0 1,0 0-1,0 0 1,0 1-1,0-1 1,0 0-1,-1 0 0,1 1 1,0-1-1,-1 0 1,1 1-1,-1-1 1,0 0-1,1 1 1,-1-1-1,0 1 1,0 1-1,6 17 53,-4-18-16,1 0-1,-1 1 1,1-1 0,-1-1 0,1 1 0,0 0 0,0 0 0,0-1 0,0 0 0,0 0 0,0 0 0,0 0 0,0 0 0,0 0-1,0-1 1,1 1 0,-1-1 0,0 0 0,0 0 0,1 0 0,-1-1 0,5 0 0,1 0 18,-1-1 1,0 0-1,0 0 0,0 0 0,0-1 1,-1 0-1,15-9 0,-14 6-2,-1 0 0,-1-1-1,1 0 1,-1 0-1,0 0 1,-1-1-1,0 0 1,0 0-1,-1 0 1,0-1 0,4-12-1,2-8 11,-1 0 0,5-34 0,-7-11 1011,-7 73-704,-1 2-335,0 0 0,0-1 0,0 1 0,0 0 0,0 0 0,0 0 0,0 0 0,0 0 0,1 0-1,-1 0 1,0 0 0,0 0 0,1 0 0,-1 0 0,1 1 0,-1-1 0,1 0 0,0 0 0,-1 1 0,1 1 0,-2 3-20,-12 31 25,1 2 0,-14 75 1,20-28-6809,7-80 308</inkml:trace>
  <inkml:trace contextRef="#ctx0" brushRef="#br0" timeOffset="6300.78">3669 380 20729,'0'0'3842,"62"-7"-7331,-25 7-721,0 0-7524</inkml:trace>
  <inkml:trace contextRef="#ctx0" brushRef="#br0" timeOffset="6552.79">4075 384 4562,'0'0'20714,"9"0"-20907,7-5 193,5 0 0,7 0 0,1 1-16,4-3-1088,0 4-2001,-13-1-1794,-7 4-5121</inkml:trace>
  <inkml:trace contextRef="#ctx0" brushRef="#br0" timeOffset="6748.03">4068 477 17848,'0'0'5731,"49"7"-5603,-12-7 176,8 0-304,-4-7-112,-8-7-4034,-12 3-7139</inkml:trace>
  <inkml:trace contextRef="#ctx0" brushRef="#br0" timeOffset="8352.04">4765 333 13094,'0'0'7073,"1"-13"-6164,0-39 9,-1 51-874,0 0 0,0 0 0,0 0 0,0 0 1,-1 0-1,1 1 0,0-1 0,-1 0 0,1 0 0,0 0 0,-1 0 0,1 1 0,-1-1 0,1 0 1,-1 0-1,1 1 0,-1-1 0,0 1 0,1-1 0,-1 0 0,0 1 0,1-1 0,-1 1 0,0-1 1,0 1-1,1 0 0,-1-1 0,0 1 0,0 0 0,0 0 0,0-1 0,-1 1 0,-28 2 94,26-2-101,0 2-37,1-1-1,-1 0 1,0 1-1,0 0 1,1 0-1,-1 0 1,1 1-1,0-1 1,0 1-1,-1-1 1,2 1-1,-1 0 1,0 0-1,1 1 1,-1-1-1,1 0 1,0 1-1,0-1 1,-3 8-1,-3 9 26,0 0-1,-6 28 1,14-48-25,-5 16 13,1 0 0,0 1 0,2-1 0,0 1 0,1-1 0,0 1 0,1-1 1,4 26-1,-3-39-13,0-1 0,0 0 1,0 1-1,0-1 0,0 0 0,1 0 1,-1 0-1,1 0 0,-1 0 1,1-1-1,0 1 0,0 0 1,-1-1-1,1 1 0,0-1 1,1 0-1,-1 0 0,0 1 1,0-1-1,0-1 0,1 1 0,-1 0 1,0 0-1,1-1 0,-1 0 1,1 1-1,-1-1 0,1 0 1,3 0-1,-1 0-75,0 0 1,0-1-1,0 1 1,0-1-1,0 0 0,0 0 1,-1-1-1,1 1 0,0-1 1,-1 0-1,1-1 1,-1 1-1,8-5 0,0-5 1,-1 1 0,0-2 0,12-14-1,-20 22 151,1 0 0,-1-1 1,0 1-1,0-1 0,-1 1 0,1-1 0,-1 0 0,0 0 0,-1 0 0,0 0 1,1-9-1,-2 15 52,2 4-186,-1 1 9,-1 0-1,1 0 1,-1 0-1,0 0 1,0 0-1,-1 0 0,0 6 1,-1 9 71,2-14-31,0 0 24,0-1-1,0 1 1,0-1 0,1 1 0,0-1-1,0 1 1,0-1 0,3 7 0,-3-11-34,0 1 0,0-1 0,0 1 0,1-1 1,-1 0-1,1 1 0,-1-1 0,1 0 0,-1 0 1,1 0-1,0 0 0,0 0 0,-1-1 0,1 1 0,0 0 1,0-1-1,0 0 0,0 1 0,0-1 0,0 0 1,-1 0-1,1 0 0,0 0 0,0 0 0,0 0 0,0-1 1,0 1-1,2-1 0,1-1-22,1 0 0,-1 0 0,1 0 0,-1-1 0,0 1 0,0-1 1,0-1-1,0 1 0,0-1 0,-1 0 0,0 0 0,1 0 0,-2 0 0,1-1 0,0 0 0,4-8 0,-3 6 103,-1 0 0,0 0 0,0-1 0,0 0 0,-1 1 0,0-1 0,0-1-1,1-9 1,-10 63-105,4-37 53,0 0 1,1-1-1,0 1 0,1 0 1,-1 0-1,2 12 1,0-19-13,-1 0 1,1 0 0,-1 1-1,1-1 1,-1 0 0,1 0 0,0 0-1,0 0 1,-1 0 0,1 0-1,0 0 1,0 0 0,0 0-1,0 0 1,0-1 0,0 1-1,1 0 1,-1-1 0,0 1 0,0-1-1,0 1 1,1-1 0,-1 1-1,0-1 1,0 0 0,1 0-1,-1 1 1,0-1 0,1 0 0,-1 0-1,0-1 1,1 1 0,-1 0-1,0 0 1,0 0 0,1-1-1,-1 1 1,0-1 0,2 0-1,2 0 7,0-1 0,0 1 0,-1-1 0,1 0 0,0-1 0,-1 1 0,1-1 0,6-6 0,11-20 48,-19 25-59,0-1 0,0 1 0,1-1 0,-1 1 0,1 0 0,0 0 0,7-5 0,-9 8-5,0 1 0,-1-1 0,1 1 0,0-1 0,0 1-1,-1-1 1,1 1 0,0 0 0,0 0 0,0 0 0,-1 0 0,1 0-1,0 0 1,0 1 0,-1-1 0,1 1 0,0-1 0,0 1 0,-1-1-1,1 1 1,-1 0 0,1 0 0,0 0 0,-1 0 0,0 0 0,1 0-1,-1 0 1,2 3 0,1-1-2,0 1 0,0 0-1,0 0 1,-1 0-1,1 1 1,-1-1 0,0 1-1,-1 0 1,1 0 0,-1 0-1,0 0 1,0 0 0,-1 0-1,1 1 1,-1-1 0,0 1-1,-1-1 1,1 7 0,-2-10 10,1-1 1,-1 0 0,1 0 0,-1 0-1,1 1 1,-1-1 0,0 0 0,0 0 0,0 0-1,0 0 1,0 0 0,0 0 0,0 0-1,0-1 1,0 1 0,0 0 0,0 0-1,0-1 1,-1 1 0,1-1 0,0 1-1,-1-1 1,1 0 0,0 1 0,-1-1-1,1 0 1,0 0 0,-1 0 0,-1 0-1,-50 2 193,44-2-142,9-1-40,-1 1 0,0-1 0,0 0 0,0 0-1,0 1 1,1-1 0,-1 0 0,0 0-1,1 0 1,-1 0 0,1 0 0,-1 0 0,1 0-1,0 0 1,-1 0 0,1 0 0,0-1-1,0 1 1,0 0 0,-1 0 0,1 0-1,0 0 1,1 0 0,-1 0 0,0-1 0,0 1-1,0 0 1,1 0 0,-1 0 0,1-1-1,10-42-232,4 16 119,2 1 0,25-31 0,-29 43 62,0-1 0,-2 0-1,0-1 1,-1 0-1,0 0 1,-2-1 0,0-1-1,11-38 1,-18 11 3536,-15 69-3343,6-9-139,1 0-1,0 1 0,1 0 0,0 0 1,1 0-1,1 1 0,-4 22 0,4 4 20,-1 69-1,6-102 42,-1 0-1,2 0 1,-1 0-1,1 0 1,5 12-1,10 10-2075,-16-30 1502,0 0-1,0 0 1,1 0-1,-1 0 1,0 0 0,1 0-1,-1 0 1,0-1-1,1 1 1,-1 0-1,1-1 1,-1 1-1,1-1 1,-1 0 0,1 1-1,-1-1 1,3 0-1</inkml:trace>
  <inkml:trace contextRef="#ctx0" brushRef="#br0" timeOffset="8772.91">5217 488 9973,'0'0'11696,"-3"-5"-11093,3 5-608,-1-1 1,1 1-1,0-1 1,-1 1 0,1-1-1,-1 1 1,1-1 0,0 1-1,0-1 1,-1 1 0,1-1-1,0 1 1,0-1 0,0 0-1,-1 1 1,1-1 0,0 1-1,0-1 1,0 0 0,0 1-1,0-1 1,0 1 0,0-1-1,0 0 1,1 1-1,-1-1 1,0 1 0,0-1-1,0 0 1,1 1 0,-1-1-1,0 1 1,1-1 0,-1 1-1,0-1 1,1 1 0,-1-1-1,1 1 1,-1 0 0,0-1-1,1 1 1,0-1 0,35-5-71,-21 5 80,13-2-24,122-6-186,-148 9 184,-3 14 235,0 0 0,0-1 0,-2 1-1,1 0 1,-10 24 0,7 5-54,5-37-149,3-5 11,0 0-1,0 0 1,0-1-1,0 1 1,0-1-1,0 0 1,0 0-1,0 0 1,6-1-1,-7 1 12,2-1 6,1 0 1,0 0-1,-1 0 1,0 0-1,1-1 0,-1 0 1,0 0-1,0 0 1,0 0-1,0-1 0,0 0 1,0 1-1,-1-1 1,1-1-1,-1 1 0,0 0 1,0-1-1,0 0 1,0 1-1,2-7 0,-2 5 29,0 0-1,-1 0 0,0 0 0,0 0 0,0 0 0,-1-1 0,1 1 0,-1-1 1,0 1-1,-1-1 0,0 1 0,1-1 0,-2 1 0,1-1 0,-1 1 0,0-1 1,-2-7-1,2 12-75,0 0 0,0-1 1,0 1-1,0 0 0,-1 0 1,1 0-1,-1 0 1,1 0-1,-1 0 0,1 0 1,-1 0-1,1 1 0,-1-1 1,1 0-1,-1 1 1,0 0-1,0-1 0,1 1 1,-1 0-1,0 0 0,1 0 1,-1 0-1,0 0 0,0 0 1,1 0-1,-1 1 1,0-1-1,-1 1 0,-3 0-786,1 0-1,-1 1 0,1-1 0,-1 1 1,1 0-1,0 0 0,-8 5 1,-3 5-5425</inkml:trace>
  <inkml:trace contextRef="#ctx0" brushRef="#br0" timeOffset="9675.75">5742 475 17288,'0'0'5781,"0"9"-5677,0-7-101,-4 54 232,3-52-178,1-1 0,-1 0 0,0 0 0,0 1 0,0-1 0,-1 0-1,1 0 1,-1 0 0,1 0 0,-1 0 0,0-1 0,0 1 0,-1 0 0,1-1 0,0 0-1,-1 1 1,-3 1 0,5-9 192,0 0 0,0 0 1,1 0-1,0 0 0,-1 0 0,2 0 0,0-7 0,0 7-276,0 0 0,1 0 1,0 0-1,0 1 0,0-1 0,1 0 0,0 1 1,0 0-1,0-1 0,0 1 0,1 0 0,-1 1 1,1-1-1,8-6 0,-9 8 2,0 0-1,0 0 1,1 0 0,-1 0-1,1 0 1,-1 1-1,1-1 1,0 1 0,-1 0-1,1 0 1,0 1-1,0-1 1,-1 1 0,1 0-1,0 0 1,0 0 0,0 0-1,0 1 1,-1-1-1,1 1 1,5 2 0,-5-1 20,-1 0 1,1 1-1,-1-1 1,1 1-1,-1 0 1,0 0-1,0 0 0,0 0 1,-1 1-1,1-1 1,-1 1-1,0-1 1,0 1-1,0 0 1,2 7-1,-1-2 11,0-1-1,0 1 0,-1 1 1,0-1-1,-1 0 1,0 11-1,-1-19 398,3-3-364,-1 1 0,1-1 0,-1 1 0,0-1 1,0 0-1,1 0 0,-1 0 0,0 0 0,-1 0 0,1 0 0,0 0 1,1-4-1,7-7-36,-2 6-45,0 0 0,1 0 0,0 1 0,0 0 0,0 0-1,0 1 1,1 0 0,18-6 0,-26 11-14,-3 33-187,0-24 259,0 0 0,1 1 0,0-1 0,1 1 0,0-1 0,0 1 0,4 12 0,-4-20-11,1 0 0,-1-1 0,0 1 0,1-1 0,-1 1 0,1-1-1,-1 0 1,1 0 0,0 0 0,0 0 0,-1 0 0,1 0-1,0 0 1,0 0 0,0-1 0,0 1 0,0-1 0,0 1 0,0-1-1,0 0 1,0 0 0,0 0 0,0 0 0,0 0 0,0 0-1,0 0 1,0-1 0,0 1 0,3-2 0,2 0 26,1 1 0,-1-1 0,0-1 0,0 0 0,0 0 0,10-5 0,-12 4-16,0 1-1,-1-1 0,1 0 0,-1-1 0,0 1 1,0-1-1,0 0 0,0 0 0,-1 0 1,0 0-1,0 0 0,0-1 0,-1 1 0,1-1 1,-2 0-1,1 0 0,0 0 0,-1 0 1,0 0-1,-1 0 0,1 0 0,-1 0 1,-1-11-1,1 17-46,0 1-589,0 0 584,0 0 1,0 0-1,0 0 0,0 0 1,1 0-1,-1 0 1,0 0-1,1 0 0,-1 0 1,1 0-1,0 0 1,-1 0-1,1 0 0,-1 0 1,1 0-1,1 1 1,18 11-191,-12-8 214,0 0 0,0 1 0,0 0 0,-1 0 0,8 9 0,-12-12 31,1 1 0,-1-1 0,1-1 0,0 1 0,0 0-1,1-1 1,-1 0 0,0 0 0,1 0 0,-1-1 0,1 1 0,0-1-1,-1 0 1,1 0 0,0-1 0,0 1 0,0-1 0,-1 0-1,1-1 1,7 0 0,44-11-1441,-5-7-4631,-15 3-2803</inkml:trace>
  <inkml:trace contextRef="#ctx0" brushRef="#br0" timeOffset="11981.13">6826 197 6451,'0'0'15447,"-17"-6"-15276,-55-15-131,70 20-34,0 1-1,-1-1 1,1 1 0,0 0 0,0 0-1,-1 0 1,1 0 0,0 0 0,0 1-1,0-1 1,-1 1 0,1-1 0,0 1-1,0 0 1,0 0 0,0 0 0,0 0-1,0 0 1,0 0 0,0 0-1,1 1 1,-1-1 0,0 1 0,1-1-1,-1 1 1,1 0 0,0 0 0,-1 0-1,1-1 1,-1 5 0,-1 0 31,0 1 1,1-1-1,0 1 1,1 0-1,-1 0 1,0 12-1,2-11-16,-1 0 0,1 0 0,1 0 0,-1 0 0,2 0 1,-1 0-1,1 0 0,0-1 0,0 1 0,1-1 0,5 11 0,3-1 1,0 0-1,1-1 1,18 19 0,-25-29-21,-2-4 2,-1 1 0,0-1 0,1 1 0,-1 0 0,-1 0 0,1 0 0,0 0 0,-1 0 0,1 0 0,-1 0 0,0 0 0,0 1 0,0-1 0,-1 1 0,1-1 0,0 7 0,-24-7 272,22-2-259,0-1 1,1 0-1,-1 0 0,0 0 0,0 0 1,0 0-1,1 0 0,-1 0 1,0 0-1,0 0 0,0 0 0,0 0 1,1 0-1,-1-1 0,0 1 0,0 0 1,1 0-1,-1-1 0,0 1 1,0-1-1,1 1 0,-1-1 0,1 1 1,-1-1-1,0 1 0,1-1 0,-1 0 1,1 1-1,-2-2 0,3-1-71,0 0-1,-1 0 1,1 0-1,0 0 1,0 0-1,0 1 1,1-1-1,-1 0 1,1 1-1,0-1 1,-1 1-1,1-1 1,0 1-1,0 0 1,1 0-1,-1 0 1,0 0-1,1 0 1,-1 1-1,6-4 1,69-31-1107,-38 19 896,-27 11 357,22-12-295,-32 18 287,-1-1-1,0 1 0,1-1 0,-1 0 0,0 0 0,0 0 1,0 0-1,1 0 0,-1 0 0,0 0 0,0 0 0,-1 0 1,1 0-1,0-1 0,0 1 0,-1 0 0,1-1 0,0-1 1332,-21 32-1179,18-25-232,0 0 1,0 0 0,0 0-1,1 0 1,0 0 0,-1 1-1,2-1 1,-1 0 0,0 1-1,1-1 1,0 1 0,0-1-1,0 1 1,0-1 0,2 6-1,3-9 12,1 0 0,-1 0 0,1 0 0,-1-1 0,1 0 0,0 0 0,-1 0 0,1-1 0,6-1 0,-6 1 5,0-1 0,0 0 0,0 0 1,0-1-1,0 0 0,-1 0 0,1 0 0,-1 0 1,0-1-1,0 0 0,0 0 0,0 0 0,7-10 1,5 17 755,-13-2-819,0 0 0,1 0 1,-1 0-1,1 0 0,-1 0 0,1-1 0,-1 0 0,1 0 0,-1-1 0,1 1 0,0-1 0,-1 0 1,8-2-1,-9 0 31,-1 1 1,1-1-1,-1 0 1,1 0-1,-1 0 1,0 0-1,-1 0 1,1 0-1,0-1 1,-1 1-1,0-1 1,0 1-1,0-1 1,1-3-1,5-61-96,-1 12 122,-5 109-73,-7 47 131,-3-15-61,6-38-10,-2 0 0,-3 0 0,-1 0 0,-26 72 0,33-114 5,-1 0 0,0 1 0,0-2 0,0 1 0,-1 0 0,-7 7 0,11-12-2,-1 1-1,1 0 1,-1-1 0,1 1-1,-1-1 1,1 1-1,-1-1 1,1 1 0,-1-1-1,0 1 1,1-1-1,-1 0 1,0 1 0,0-1-1,1 0 1,-1 1 0,0-1-1,1 0 1,-1 0-1,0 0 1,0 0 0,0 0-1,1 0 1,-1 0 0,0 0-1,0 0 1,1 0-1,-1 0 1,0 0 0,0-1-1,1 1 1,-1 0-1,0-1 1,0 1 0,1 0-1,-1-1 1,0 1 0,1-1-1,-1 1 1,1-1-1,-1 1 1,1-1 0,-1 1-1,1-1 1,-1 0 0,1 1-1,-1-1 1,1 0-1,0 1 1,-1-1 0,1 0-1,0 0 1,0 1-1,-1-1 1,1 0 0,0-1-1,-4-14 7,1 0 0,0-1 0,1 1 0,1-1 0,1 1 0,0-1-1,1 0 1,1 1 0,0 0 0,1-1 0,1 1 0,12-31 0,-10 30-56,1 0 0,1 1 1,0 0-1,1 0 1,1 1-1,1 0 0,0 1 1,0 0-1,2 1 1,0 0-1,24-19 0,-30 28-25,0 0 0,0 1-1,0 0 1,0 0-1,1 1 1,8-3-1,-12 4 54,-1 1 0,1-1 0,-1 0-1,1 1 1,0 0 0,-1 0-1,1 0 1,-1 0 0,1 1 0,-1-1-1,1 1 1,-1 0 0,1 0 0,-1 0-1,4 2 1,-5-2 10,-1 0 0,0 0 1,0 0-1,0 0 0,0 0 0,0 0 0,0 1 0,-1-1 1,1 0-1,0 0 0,0 1 0,-1-1 0,1 0 0,-1 1 1,0-1-1,1 0 0,-1 1 0,0-1 0,0 1 0,1-1 0,-1 1 1,0-1-1,-1 1 0,1-1 0,0 0 0,0 1 0,-1-1 1,1 1-1,0-1 0,-1 0 0,0 1 0,1-1 0,-2 2 1,0 1-12,-1 1 1,1-1-1,-1 0 1,0 0 0,0 0-1,0-1 1,-1 1-1,-5 4 1,-52 50-369,64-58 199,0 0-1,0 0 1,0 0-1,0 0 1,0 0-1,0-1 1,0 0 0,0 1-1,-1-1 1,1 0-1,0 0 1,3-2-1,-6 3 139,9-4 51,-1-1 0,1 1 0,-1-1 0,0-1 0,-1 0 0,0 0 0,0 0 0,0-1 0,0 0 0,-1 0 0,0 0 0,-1-1 0,0 0 0,0 0 0,-1-1 0,1 1 0,4-18 0,-6 15 674,0 1 0,0-1 1,-2 0-1,1 0 0,-1-14 0,-1 24 304,-5 26-1038,-104 344 27,106-357 39,0 0 0,-1 0-1,-1 0 1,0-1 0,-9 15-1,14-26 15,0 1 0,0-1 0,0 0 0,0 0 0,0 0-1,0 0 1,0 0 0,0 0 0,0 0 0,0 1 0,0-1 0,0 0 0,-1 0-1,1 0 1,0 0 0,0 0 0,0 0 0,0 0 0,0 0 0,0 0-1,0 0 1,-1 0 0,1 0 0,0 1 0,0-1 0,0 0 0,0 0 0,0 0-1,0 0 1,-1 0 0,1 0 0,0 0 0,0 0 0,0 0 0,0 0-1,0-1 1,0 1 0,-1 0 0,1 0 0,0 0 0,0 0 0,0 0 0,0 0-1,0 0 1,0 0 0,-1 0 0,1 0 0,0 0 0,0 0 0,0-1-1,0 1 1,0 0 0,0 0 0,0 0 0,0 0 0,0 0 0,0 0-1,0-1 1,-4-12 745,1-16-202,3 16-576,0 0 0,1 0 0,1 0 0,0 0 0,1 1-1,0-1 1,1 0 0,0 1 0,1 0 0,0 0 0,1 1-1,0-1 1,1 1 0,0 0 0,16-16 0,-13 16-106,0 0 0,1 1 1,0 0-1,0 1 0,1 0 1,1 1-1,-1 0 0,1 1 1,0 1-1,1 0 0,0 0 1,0 1-1,0 1 0,0 1 1,1 0-1,-1 1 0,1 0 1,29 1-1,-43 1 102,-30 24-240,6-7 349,-30 27 69,51-42-166,-1 1 0,1 0 0,0 0 1,-1 0-1,1 0 0,1 0 0,-1 0 1,0 1-1,1-1 0,-1 0 0,1 1 1,0-1-1,0 1 0,1 0 0,-1 4 1,1-7 5,0-1 1,0 1 0,1-1 0,-1 0-1,0 1 1,1-1 0,-1 0 0,0 1-1,1-1 1,-1 0 0,1 1 0,-1-1-1,0 0 1,1 0 0,-1 1 0,1-1-1,-1 0 1,1 0 0,-1 0 0,1 0-1,-1 0 1,1 0 0,-1 1 0,1-1-1,-1 0 1,1 0 0,-1-1 0,1 1 0,-1 0-1,1 0 1,-1 0 0,1 0 0,-1 0-1,0 0 1,1-1 0,0 1 0,20-11 591,-14-5-1483,-5 10 1399,-1 1 1,0-1 0,0 0-1,-1 0 1,0 0 0,0-7 0,-7-17-2816,2 21-3296,41 6-10664,10 5 14566,11 4 4320,-44-4-684,0 1-1,0 0 1,0 1 0,12 6-1,-24-10-1830,0 1 0,0-1 0,0 0 0,-1 1-1,1-1 1,0 1 0,0-1 0,-1 1 0,1 0 0,0-1-1,-1 1 1,1 0 0,-1-1 0,1 1 0,-1 0 0,1 0-1,-1-1 1,0 1 0,1 0 0,-1 0 0,0 0 0,0 0-1,1 0 1,-1-1 0,0 1 0,0 0 0,0 0 0,0 0-1,0 0 1,0 0 0,-1 0 0,1 0 0,0-1 0,0 1-1,0 0 1,-1 0 0,1 0 0,-1 0 0,1-1 0,0 1-1,-1 0 1,1 0 0,-1-1 0,-1 2 0,0 1 220,0 0 0,-1 0 0,0 0 0,1 0 0,-1-1 0,0 1 0,-1-1 0,-4 4 0,-10-1 673,23-17-698,25-17-1219,-26 25 753,1 0 0,0 1 0,1-1 0,-1 1 1,1 0-1,-1 0 0,1 1 0,0 0 0,0 0 1,0 0-1,0 1 0,9-2 0,-14 4 149,0-1 0,0 1 0,0 0 0,0-1 0,-1 1 0,1 0 0,0-1 0,0 1 0,-1 0 0,1 0 0,0 0 0,-1-1-1,1 1 1,-1 0 0,1 0 0,-1 0 0,1 0 0,-1 2 0,1-2 23,0 1-1,-1 0 1,1-1 0,0 1-1,0-1 1,0 1 0,0-1-1,0 0 1,0 1 0,0-1-1,0 0 1,1 0 0,-1 1-1,0-1 1,1 0 0,-1-1-1,1 1 1,2 1 0,0-1 14,-1-1 1,1 0-1,-1 0 0,1 0 1,0-1-1,-1 1 1,1-1-1,-1 0 1,1 0-1,-1 0 1,1-1-1,-1 1 1,0-1-1,0 1 1,0-1-1,0 0 1,0-1-1,0 1 1,0 0-1,-1-1 0,1 1 1,-1-1-1,1 0 1,-1 0-1,0 0 1,-1 0-1,1 0 1,0-1-1,-1 1 1,1 0-1,0-5 1,3-6 58,-1 0 0,-1-1 0,0 1 1,-1-1-1,0 0 0,-1-17 0,-3 7 1177,-2 20 132,-11 33 101,8-10-1984,2-4 459,0 0 0,2 0 0,0 1 0,0-1 0,1 1 0,1 26 0,-3 18-7769,0-44-2380</inkml:trace>
  <inkml:trace contextRef="#ctx0" brushRef="#br0" timeOffset="12146.14">7840 371 6883,'0'0'19337,"69"-22"-20570,-36 22-3841,-4 3-5187</inkml:trace>
  <inkml:trace contextRef="#ctx0" brushRef="#br0" timeOffset="12354.32">8197 510 17224,'0'0'9476,"0"78"-9220,-17-57-240,-12 0-32,-3-2-464,-14-5-3266,1 0-13125</inkml:trace>
  <inkml:trace contextRef="#ctx0" brushRef="#br0" timeOffset="15102.82">8644 464 13286,'0'0'10271,"1"-5"-9580,3-17-259,-1 10 1749,6 35-1533,-6-16-664,0-1 0,0 0 0,0 0 0,1 0 0,0 0 0,0-1 0,1 0 0,0 0 0,-1 0 0,2 0 0,-1-1 0,0 0 0,1 0 0,0 0-1,0 0 1,0-1 0,0 0 0,1-1 0,-1 1 0,1-1 0,0-1 0,-1 1 0,1-1 0,0 0 0,0-1 0,0 1 0,0-1 0,0-1 0,0 1 0,-1-1 0,14-3 0,-17 2 21,0 0-1,0 0 0,0 0 1,0-1-1,0 1 0,-1-1 0,1 1 1,-1-1-1,1 0 0,-1 0 1,0 0-1,0 0 0,0 0 1,-1 0-1,1-1 0,-1 1 1,0-1-1,1 1 0,-2-1 0,1 1 1,0-5-1,8-53 173,-13 101-201,0-1 0,-3 1-1,-1-1 1,-2 0 0,-2-1-1,-17 39 1,24-64 17,-1 0 0,0 0 0,-1-1 0,-9 13 0,14-22 12,0-1 0,0 1 0,0-1 0,0 1-1,0-1 1,-1 0 0,1 0 0,-1 0 0,1 0 0,-1 0 0,0-1 0,0 1 0,0-1 0,0 0-1,0 0 1,0 0 0,0 0 0,0 0 0,0-1 0,-1 1 0,1-1 0,0 0 0,-7-1-1,8 1 7,0-1-1,0 0 0,0 0 0,0 0 1,1-1-1,-1 1 0,0 0 0,0-1 0,1 1 1,-1-1-1,1 1 0,-1-1 0,1 0 1,0 0-1,0 1 0,0-1 0,0 0 0,0 0 1,0 0-1,0 0 0,0-1 0,1 1 0,-1 0 1,1 0-1,0 0 0,0 0 0,0-1 1,0 1-1,0-4 0,0 0-17,0 0-1,1 0 1,-1 0 0,1 0 0,0 0-1,1 0 1,-1 0 0,1 0 0,0 1-1,5-9 1,10-7-131,0 1 0,2 1 0,0 1 0,1 1 0,1 1 0,35-22 0,-21 14-265,43-37 1,-65 49 413,-9 9 12,1 0 1,-1-1-1,0 1 1,0-1-1,0 0 1,-1 0-1,1 0 1,-1 0-1,0-1 1,0 0-1,-1 1 1,0-1 0,1 0-1,-1 0 1,-1 0-1,2-7 1,-4 11-10,-1 0 0,1 1 0,-1 0 0,1-1 0,-1 1 0,1 0 0,-1 0 0,1-1 0,-1 1 0,1 1 0,-1-1 1,1 0-1,-1 0 0,1 0 0,-1 1 0,1-1 0,-3 2 0,1-1-35,1 1-1,-1 0 1,1 0-1,0 0 1,0 1-1,0-1 1,0 0 0,0 1-1,0 0 1,0-1-1,1 1 1,-1 0-1,1 0 1,0-1 0,0 1-1,0 0 1,-1 5-1,2-6 1,0-1-1,0 1 1,0 0-1,0-1 1,0 1 0,0 0-1,0 0 1,0-1-1,1 1 1,-1 0-1,1-1 1,-1 1-1,1-1 1,-1 1 0,1 0-1,0-1 1,0 0-1,0 1 1,0-1-1,0 1 1,0-1-1,0 0 1,1 0-1,-1 0 1,0 0 0,1 0-1,-1 0 1,1 0-1,-1 0 1,1 0-1,-1-1 1,1 1-1,-1 0 1,3-1 0,32 9-118,-24-7 129,1 1 0,-1 0-1,0 1 1,19 9 0,-30-12 21,1 0 1,-1 0-1,0 0 1,0 0-1,0 1 0,0-1 1,0 0-1,0 0 0,0 1 1,0-1-1,-1 1 1,1-1-1,-1 1 0,1-1 1,-1 1-1,1-1 0,-1 1 1,0-1-1,0 1 1,1 0-1,-1-1 0,-1 4 1,1-4 3,0 1 1,0-1-1,0 1 1,0 0 0,0-1-1,0 1 1,0-1-1,1 1 1,-1-1-1,1 1 1,-1-1 0,1 1-1,-1-1 1,1 0-1,0 1 1,0-1-1,-1 0 1,1 0 0,0 1-1,0-1 1,0 0-1,1 0 1,-1 0-1,0 0 1,0 0 0,0 0-1,1-1 1,-1 1-1,1 0 1,1 0-1,10 2-407,-1 0 0,1-1 0,-1 0 0,1-2 0,16 1 0,30-7-8551,-22-6-3015</inkml:trace>
  <inkml:trace contextRef="#ctx0" brushRef="#br0" timeOffset="15796.4">9666 328 8132,'0'0'14748,"-4"-2"-13478,-17-7 2793,28 9-4381,7 1 290,-1 1 0,1 0-1,-1 2 1,16 5-1,16 3 129,6-2-56,-26-6-48,1 2 0,48 16 0,-74-22 1,1 0 0,-1 0 0,0 1 1,1-1-1,-1 0 0,0 1 0,1-1 1,-1 0-1,0 0 0,1 1 0,-1-1 0,0 1 1,1-1-1,-1 0 0,0 1 0,0-1 1,0 0-1,1 1 0,-1-1 0,0 1 1,0-1-1,0 1 0,0-1 0,0 1 0,0-1 1,0 0-1,0 1 0,0-1 0,0 1 1,0-1-1,0 1 0,0-1 0,0 1 0,0-1 1,-1 0-1,1 1 0,0-1 0,0 1 1,0-1-1,-1 0 0,1 1 0,0-1 1,0 0-1,-1 1 0,1-1 0,0 0 0,-1 1 1,1-1-1,-1 0 0,1 1 0,-20 15 0,19-15 12,-45 31 167,25-19-118,1 1-1,0 1 0,-32 32 0,52-47-137,25-12-12197,-1-6-1839</inkml:trace>
  <inkml:trace contextRef="#ctx0" brushRef="#br0" timeOffset="16010.42">10224 297 16279,'0'0'8901,"70"-10"-8645,-33 8-224,4-3 80,-8 1-112,-5 1-80,-7 1-961,-17-3-2032</inkml:trace>
  <inkml:trace contextRef="#ctx0" brushRef="#br0" timeOffset="16349.32">10158 325 368,'0'0'21541,"-11"12"-20898,-30 37-182,40-48-431,0 1 0,0-1 0,0 0 0,1 0 0,-1 1 1,0-1-1,0 0 0,1 1 0,-1-1 0,1 1 0,-1-1 0,1 1 0,0-1 0,-1 1 0,1-1 0,0 1 0,0-1 0,0 1 0,0-1 0,0 1 0,1-1 0,-1 1 0,0 0 0,1-1 0,-1 0 1,1 1-1,0-1 0,-1 1 0,1-1 0,0 0 0,0 1 0,0-1 0,1 2 0,3 1 48,0 0 0,-1-1 0,1 0 0,1 0 0,-1 0 0,9 3 0,-2 0 112,52 21 200,-51-23-367,0 1-1,-1 0 1,1 1 0,-1 0-1,0 1 1,-1 0 0,17 15-1,-27-22-17,0 1-1,-1-1 1,1 0-1,0 1 1,-1 0-1,1-1 1,-1 1-1,1-1 1,-1 1-1,1 0 1,-1-1-1,1 1 1,-1 0-1,0 0 1,1-1-1,-1 1 1,0 0-1,0 0 1,0-1 0,1 1-1,-1 0 1,0 0-1,0 0 1,0-1-1,0 1 1,0 0-1,0 0 1,-1 0-1,1-1 1,0 1-1,0 0 1,-1 0-1,1-1 1,0 1-1,-1 0 1,1 0-1,0-1 1,-1 1-1,1 0 1,-1-1-1,1 1 1,-1-1-1,0 1 1,1-1-1,-1 1 1,0-1-1,1 1 1,-1-1-1,0 0 1,1 1-1,-1-1 1,0 0-1,0 1 1,1-1-1,-2 0 1,-52 11 717,46-9-614,-131 13 306,79-14-3311,52-2-3410</inkml:trace>
  <inkml:trace contextRef="#ctx0" brushRef="#br0" timeOffset="16950.64">10466 21 4306,'0'0'19782,"-3"-3"-18827,-6-11 355,17 11 1121,37 16-1279,-13 2-1097,0 1-1,-2 1 1,1 2-1,-2 1 1,40 35-1,-49-37-57,-2 1-1,0 0 1,0 1 0,-2 1-1,-1 1 1,0 1-1,-2 0 1,12 26 0,-21-40-2,-1 0 0,0 0 1,0 1-1,0 0 0,-1-1 1,-1 1-1,0 0 0,0 0 1,-1 0-1,0 0 1,0 0-1,-4 15 0,2-17-21,-1 0 0,0 1 0,-1-1-1,0-1 1,0 1 0,-1 0 0,1-1 0,-2 0-1,1 0 1,-1 0 0,0-1 0,0 0-1,-1 0 1,-10 7 0,-13 7-540,0-1 1,-1-2-1,-45 19 0,-46 10-4401,-3-6-8426</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1:46.048"/>
    </inkml:context>
    <inkml:brush xml:id="br0">
      <inkml:brushProperty name="width" value="0.035" units="cm"/>
      <inkml:brushProperty name="height" value="0.035" units="cm"/>
      <inkml:brushProperty name="color" value="#E71224"/>
    </inkml:brush>
  </inkml:definitions>
  <inkml:trace contextRef="#ctx0" brushRef="#br0">0 633 176,'0'0'18358,"4"0"-14052,1 4-4191,-4-1-102,0-1 0,0 1 0,0-1 0,1 1 0,-1-1 1,1 0-1,0 1 0,0-1 0,0 0 0,0 0 0,0-1 1,0 1-1,0 0 0,1-1 0,-1 1 0,0-1 0,1 0 1,0 0-1,-1 0 0,1 0 0,0 0 0,-1 0 0,1-1 1,0 1-1,0-1 0,-1 0 0,1 0 0,0 0 0,0 0 1,0 0-1,-1-1 0,1 1 0,0-1 0,-1 0 0,1 0 1,4-2-1,-1 0 16,1 0 0,-1-1 0,0 0 0,0 0 0,0-1 0,-1 1 0,0-1 0,1-1 0,-2 1 0,1-1 0,-1 1 0,0-1 0,5-9 0,-1-4 18,0-1 0,-1-1 0,4-22 0,1-1-77,-18 52-27,1 0 1,0 1 0,1-1-1,0 1 1,1 0 0,0 0-1,0 1 1,-2 11 0,5-18 49,0-1 0,0 0 1,1 1-1,-1-1 0,1 0 1,-1 1-1,1-1 1,0 0-1,0 0 0,0 0 1,0 0-1,0 1 0,1-1 1,-1-1-1,0 1 0,1 0 1,0 0-1,-1 0 0,1-1 1,0 1-1,0-1 0,0 0 1,0 1-1,0-1 0,0 0 1,0 0-1,0 0 0,1-1 1,-1 1-1,0 0 0,1-1 1,-1 1-1,0-1 0,1 0 1,-1 0-1,0 0 0,1 0 1,2-1-1,3 1-48,0 0 0,-1-1 0,1-1 0,0 1 0,-1-1 0,1 0 0,-1-1 0,1 0 0,-1 0 0,13-8 0,-4-1-29,0-2-1,0 1 1,-2-2 0,0 0-1,-1 0 1,0-2-1,-1 1 1,-1-2-1,0 1 1,14-36-1,-15 25 170,-1 0-1,-1 0 1,-1 0-1,-2-1 1,0 0-1,-3-1 0,0-29 1,-3 69-118,-1 0 0,0 1 0,-1-1 0,0 0 0,0 0 0,-10 17 0,-8 27 69,1 33 131,3 2-1,5 0 1,3 0-1,5 128 1,3-216-155,1 0 1,0 0-1,0 0 1,0 0-1,0-1 1,1 1 0,-1 0-1,0 0 1,0 0-1,0 0 1,1 0-1,-1 0 1,1 0 0,-1 0-1,0 0 1,1 0-1,0 0 1,-1-1 0,1 1-1,-1 0 1,2 1-1,-1-3 11,-1 1 1,1 0-1,0 0 0,-1 0 0,1 0 0,-1 0 0,1 0 0,-1-1 1,1 1-1,-1 0 0,1 0 0,0-1 0,-1 1 0,0 0 0,1-1 1,-1 1-1,1-1 0,-1 1 0,1 0 0,-1-1 0,0 1 0,1-1 1,-1 1-1,0-1 0,1 1 0,-1-1 0,0 0 0,0 1 0,0-1 1,0 1-1,1-1 0,-1 1 0,0-1 0,0 0 0,0 0 0,5-16 47,-1-1 0,0 1-1,-1-1 1,-1 0 0,0 0 0,-2 0-1,-1-20 1,1 35-71,-1 0-1,1 0 1,-1-1 0,0 1-1,0 0 1,0 0 0,0 0-1,0 1 1,-1-1 0,1 0-1,-1 0 1,0 1 0,1-1-1,-1 1 1,-1-1 0,1 1-1,-4-4 1,-3 1 1,1 0-1,0 0 1,-1 1 0,-13-5-1,-20-11 3,42 20-6,0 0 1,-1 0-1,1 0 1,0-1-1,0 1 1,0 0-1,0 0 1,-1 0-1,1-1 1,0 1-1,0 0 0,0-1 1,0 1-1,0 0 1,0 0-1,0-1 1,0 1-1,-1 0 1,1 0-1,0-1 1,0 1-1,0 0 1,0-1-1,1 1 0,-1 0 1,0 0-1,0-1 1,0 1-1,0 0 1,0 0-1,0-1 1,0 1-1,0 0 1,1 0-1,-1-1 1,0 1-1,0 0 0,0 0 1,0 0-1,1-1 1,-1 1-1,0 0 1,0 0-1,1 0 1,-1 0-1,0-1 1,0 1-1,1 0 1,-1 0-1,1 0 0,12-8-218,-13 7 217,56-24-24,25-14-3619,-68 29-57,-11 1-1866</inkml:trace>
  <inkml:trace contextRef="#ctx0" brushRef="#br0" timeOffset="252.72">140 186 16424,'0'0'4386,"4"-7"-6724,12 7-479,5 0-4642</inkml:trace>
  <inkml:trace contextRef="#ctx0" brushRef="#br0" timeOffset="840.01">1190 12 12118,'0'0'12194,"1"-8"-10920,-2 8-1252,1 0 1,0 0 0,0 0-1,0 0 1,0 0-1,0 0 1,0 0 0,0 0-1,0 0 1,-1 0-1,1 0 1,0 0 0,0 0-1,0 0 1,0 0-1,0 0 1,0 0 0,0 0-1,0 0 1,-1 0-1,1 0 1,0 0 0,0 0-1,0 0 1,0 0-1,0 0 1,0 0 0,0 0-1,0 0 1,0 0-1,-1 0 1,1 0 0,0 0-1,0-1 1,0 1-1,0 0 1,0 0 0,0 0-1,0 0 1,0 0-1,0 0 1,0 0 0,0 0-1,0 0 1,0-1-1,0 1 1,0 0 0,0 0-1,0 0 1,0 0-1,0 0 1,0 0 0,0 0-1,0 0 1,0-1-1,0 1 1,0 0 0,0 0-1,0 0 1,0 0-1,0 0 1,0 0 0,-28 33 124,1 2 1,2 1-1,1 1 1,2 1 0,-24 56-1,34-62-100,0 0-1,2 0 0,2 1 1,1 0-1,1 0 1,2 1-1,0 56 0,5-78-78,0 1 0,1-1 0,0 0 0,0 0 0,1 0 0,1-1 0,0 1 0,1-1 0,0 0 0,1 0 0,0 0 0,0-1 0,1 0 0,1 0 0,0-1 0,0 0 0,1 0 0,0-1 0,0 0 0,1 0 0,0-1 0,19 10 0,-8-6-279,0 0 0,1-2-1,0 0 1,1-2 0,0 0 0,31 4 0,-4-4-4077,96 0 0,-50-7-5545</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1:50.632"/>
    </inkml:context>
    <inkml:brush xml:id="br0">
      <inkml:brushProperty name="width" value="0.035" units="cm"/>
      <inkml:brushProperty name="height" value="0.035" units="cm"/>
      <inkml:brushProperty name="color" value="#E71224"/>
    </inkml:brush>
  </inkml:definitions>
  <inkml:trace contextRef="#ctx0" brushRef="#br0">111 101 16840,'0'0'7382,"0"-5"-6822,-1 1-489,-7-24 753,7 28-807,0-1 0,0 0 0,0 0 0,0 1 0,0-1 0,0 1 0,0-1 0,0 1 0,0 0 0,0-1 0,0 1 0,0 0 0,0-1 0,0 1 0,0 0 0,0 0 0,0 0 0,0 0 0,-1 0 0,1 0 0,0 1 0,0-1 0,0 0 0,0 0 0,0 1 0,0-1 0,0 1 0,0-1 0,0 1 0,-1 0 0,-11 6 3,8-5-3,1 1 0,-1-1 0,0 0-1,0 0 1,0-1 0,0 0 0,-8 2 0,15-29-12,0 22-32,1 0 1,0 0-1,0 0 1,0 0-1,1 0 1,-1 1-1,1-1 0,0 1 1,0 0-1,0 0 1,0 1-1,0-1 0,1 1 1,0 0-1,-1 0 1,1 1-1,0-1 1,-1 1-1,1 0 0,0 0 1,0 0-1,0 1 1,0 0-1,0 0 0,0 0 1,0 1-1,6 1 1,-10-1 20,0 0 1,1 1-1,-1-1 1,-1 0 0,1 1-1,0-1 1,0 1-1,0-1 1,-1 1 0,1 0-1,-1-1 1,1 1-1,-1 0 1,0-1-1,0 1 1,0 0 0,1-1-1,-2 1 1,1 0-1,0 2 1,0 0 15,0 0-1,0-1 1,-1 1 0,1 0-1,-1 0 1,0 0 0,0-1-1,-2 6 1,0-6 0,0 0 0,0 0 0,1 0 0,-2 0 0,1-1 0,0 1 0,0-1-1,-1 0 1,0 0 0,1 0 0,-1 0 0,0-1 0,0 1 0,-4 0 0,-3 0 29,0 0 0,0 0-1,-22-1 1,32-47-57,2 45 2,-1-1 0,0 1 0,1-1 1,-1 1-1,1 0 0,-1-1 1,1 1-1,0 0 0,-1-1 1,1 1-1,0 0 0,0 0 1,0 0-1,0 0 0,0 0 1,0 0-1,0 0 0,1 0 1,-1 0-1,0 0 0,0 1 0,1-1 1,-1 1-1,0-1 0,1 1 1,-1-1-1,1 1 0,-1-1 1,0 1-1,1 0 0,-1 0 1,3 0-1,-3 0-48,-4 16 75,3-16-4,0 0-1,1 0 0,-1 0 0,0-1 1,0 1-1,0 0 0,0 0 0,0-1 1,0 1-1,0 0 0,1 0 0,-1 0 1,0 0-1,0-1 0,0 1 0,1 0 1,-1 0-1,0 0 0,0 0 0,0 0 1,1 0-1,-1 0 0,0 0 0,0-1 1,1 1-1,-1 0 0,0 0 0,0 0 1,0 0-1,1 0 0,-1 0 0,0 0 1,0 0-1,1 0 0,-1 0 0,0 1 1,0-1-1,1 0 0,-1 0 0,0 0 1,0 0-1,0 0 0,1 0 1,-1 0-1,0 1 0,0-1 0,0 0 1,0 0-1,1 0 0,-1 0 0,0 1 1,0-1-1,0 0 0,0 0 0,0 0 1,1 1-1,-1-1 0,0 0 0,0 0 1,0 1-1,0-1 0,0 0 0,0 0 1,0 0-1,0 1 0,2-4-16,1 0 0,0 0-1,0 1 1,0-1 0,0 1-1,0 0 1,1 0 0,-1 0-1,0 0 1,1 0 0,0 1 0,-1 0-1,1 0 1,0 0 0,0 0-1,0 0 1,0 1 0,-1-1-1,5 1 1,-5 1 6,-1-1 1,0 1-1,0-1 1,0 1-1,0 0 0,0 0 1,0 0-1,0 0 0,0 0 1,0 0-1,-1 0 0,1 1 1,0-1-1,-1 1 0,1-1 1,-1 1-1,0 0 1,1-1-1,-1 1 0,0 0 1,0 0-1,0 0 0,0 0 1,0 0-1,-1 0 0,1 0 1,-1 0-1,1 0 0,-1 1 1,0-1-1,1 0 1,-1 0-1,0 0 0,-1 4 1,1 6-56,0-1 0,0 1 1,-1-1-1,-1 1 1,0-1-1,0 0 1,-1 0-1,-1 0 0,0 0 1,0-1-1,-1 1 1,0-1-1,-1 0 1,0-1-1,-1 1 0,0-1 1,0 0-1,-1-1 1,0 0-1,-1 0 1,-17 12-1,-5-1-3935,1-6-4041</inkml:trace>
  <inkml:trace contextRef="#ctx0" brushRef="#br0" timeOffset="1320.48">485 301 16343,'0'0'8644,"0"-2"-8683,0 0-1,0 1 0,0-1 0,0 1 0,0-1 1,-1 0-1,1 1 0,0-1 0,-1 1 0,0-1 0,1 1 1,-2-3-1,-9-1-5872,-1 0-3794</inkml:trace>
  <inkml:trace contextRef="#ctx0" brushRef="#br0" timeOffset="3798.11">481 275 15319,'0'0'6326,"-8"-10"-5678,8 38-260,1 0 0,1 0 0,2-1 1,1 1-1,1-1 0,1 0 0,17 43 0,-7-28-312,-13-27-53,1-1 0,1 0 0,1 0 0,0 0 0,0-1 1,11 13-1,-18-26-158,1 1 1,-1-1-1,1 0 1,0 1 0,-1-1-1,1 0 1,0 0-1,-1 0 1,1 1-1,0-1 1,-1 0 0,1 0-1,0 0 1,-1 0-1,1 0 1,0 0-1,-1 0 1,1-1 0,0 1-1,-1 0 1,1 0-1,0 0 1,-1-1-1,1 1 1,0 0 0,-1-1-1,1 1 1,-1 0-1,1-1 1,-1 1-1,1-1 1,-1 1 0,1-1-1,-1 1 1,1-1-1,-1 1 1,1-2-1,17-21-4214,-3-2-907,-2-2-2336</inkml:trace>
  <inkml:trace contextRef="#ctx0" brushRef="#br0" timeOffset="4090.14">818 249 13126,'0'0'9364,"0"-8"-8739,0 6-614,-1-21 320,-1 31 13,-12 43 130,-39 80 788,-17 51-432,56-130-723,12-31-3707</inkml:trace>
  <inkml:trace contextRef="#ctx0" brushRef="#br0" timeOffset="4668.07">911 520 3298,'0'0'20153,"5"-1"-19852,42-5-306,-37 6 67,0 0 0,-1-1 0,1-1 0,0 0 0,14-4 0,-22 5-33,1 0-1,-1 0 1,0-1-1,0 1 1,0 0-1,0-1 1,0 1 0,-1-1-1,1 0 1,0 1-1,-1-1 1,1 0-1,-1 0 1,1 0-1,-1 0 1,0 0-1,0-1 1,0 1-1,0 0 1,-1 0-1,1-1 1,0 1-1,-1-1 1,0 1-1,1 0 1,-1-1 0,0-3-1,0 5-19,0 0 0,-1 1 0,1-1 0,0 0 0,0 0 0,0 1 0,0-1 0,-1 0 0,1 0 0,0 1 0,-1-1 0,1 0 0,0 1 0,-1-1 1,1 0-1,-1 1 0,1-1 0,-1 1 0,1-1 0,-1 0 0,0 1 0,1-1 0,-1 1 0,0 0 0,1-1 0,-1 1 0,-1-1 0,-27-1 89,23 2-94,0 1 1,0 0-1,0 1 1,-1 0-1,1 0 1,1 0-1,-9 5 1,8-4 5,0 1 1,0 1 0,1-1-1,0 1 1,0 0-1,0 0 1,0 0-1,1 1 1,0 0-1,0-1 1,0 2 0,1-1-1,0 0 1,0 1-1,1-1 1,0 1-1,0 0 1,0 0-1,1 0 1,0 0 0,0 0-1,1 7 1,0-11-11,1-1 1,0 1 0,-1-1-1,1 1 1,0-1 0,0 0-1,0 0 1,0 1 0,1-1-1,-1 0 1,1 0 0,-1 0-1,1 0 1,-1 0 0,1-1-1,0 1 1,0-1 0,0 1-1,0-1 1,0 1 0,1-1-1,-1 0 1,0 0 0,0 0-1,1 0 1,-1-1 0,1 1-1,-1-1 1,1 1 0,-1-1-1,4 0 1,5 2-18,0-1 0,0 0 1,0-1-1,0-1 0,0 0 0,14-2 1,-13-1 0,0 1 0,0-2 0,-1 0 0,1 0 0,-1-1 0,0-1 0,-1 0 0,1 0 0,-1-1 0,-1 0 1,1-1-1,-2 0 0,1 0 0,-1-1 0,0 0 0,-1 0 0,9-19 0,-6 10 47,-1-1 1,0 0-1,-2-1 0,0 0 1,-1 0-1,-2 0 0,0-1 1,-1 0-1,0-30 0,-4 57-14,0 0-1,0 0 1,-1 0-1,1 0 1,-1 0-1,-5 9 1,0 1-23,-8 20 39,2 1 0,2 1 0,2-1 0,1 2 0,1-1 0,2 1 0,1 50 0,3-73-148,4 30-1575,-2-44 1562,-1 1 0,1-1 0,-1 0 0,1 1 1,0-1-1,0 1 0,-1-1 0,1 0 0,0 0 0,0 0 0,0 1 0,0-1 0,0 0 0,1 0 0,-1 0 1,0 0-1,0-1 0,1 1 0,-1 0 0,0 0 0,1-1 0,-1 1 0,1-1 0,-1 1 0,4-1 0,15 1-5114</inkml:trace>
  <inkml:trace contextRef="#ctx0" brushRef="#br0" timeOffset="4853.8">1117 507 16552,'0'0'8467,"78"-21"-8563,-16 16 96,-1-4-368,1 2-2881,-13 0-1714,-16 0-4609</inkml:trace>
  <inkml:trace contextRef="#ctx0" brushRef="#br0" timeOffset="5148.68">1420 511 3314,'0'0'13865,"1"6"-13273,-1-4-534,0-1 1,0 1-1,1-1 0,-1 1 1,0-1-1,1 0 0,-1 1 1,1-1-1,0 0 0,-1 1 1,1-1-1,0 0 0,0 0 1,0 1-1,0-1 1,0 0-1,0 0 0,0 0 1,0 0-1,0 0 0,0-1 1,0 1-1,1 0 0,-1 0 1,0-1-1,1 1 0,2 0 1,-1 0 65,1-1 0,-1 0 0,1 0 0,-1 0 0,1 0 0,-1-1 0,1 1 0,-1-1 0,1 0 0,-1 0 0,0 0 1,1-1-1,-1 1 0,4-3 0,-3 1-42,0 0 1,0 0-1,0 0 0,0-1 1,0 1-1,-1-1 0,0 0 1,0 0-1,0 0 1,0 0-1,0-1 0,-1 1 1,3-8-1,-4 10-63,-1 1 1,1-1-1,-1 1 1,1-1-1,-1 0 0,0 1 1,1-1-1,-1 1 0,0-1 1,0 0-1,0 1 1,0-1-1,0 0 0,-1 1 1,1-1-1,0 1 0,-1-1 1,1 1-1,-1-1 0,0 1 1,1-1-1,-1 1 1,0-1-1,0 1 0,0 0 1,0-1-1,0 1 0,0 0 1,0 0-1,-1 0 1,1 0-1,0 0 0,-1 0 1,1 0-1,0 0 0,-1 1 1,1-1-1,-1 0 0,1 1 1,-1-1-1,0 1 1,1 0-1,-1-1 0,-2 1 1,-4-1-6,0 1 1,0 0 0,0 1-1,-1-1 1,1 1-1,0 1 1,0 0 0,0 0-1,1 0 1,-1 1 0,0 0-1,1 1 1,0-1 0,0 1-1,0 1 1,-7 5-1,10-7-15,0 0 0,0 0 0,0 1 0,0-1 0,1 1 0,0 0 0,0 0 0,0 0 0,0 0 0,0 0 0,1 1 0,0-1-1,0 1 1,0 0 0,1 0 0,-1-1 0,1 1 0,0 0 0,1 0 0,-1 0 0,1 0 0,0 0 0,0 0 0,0 0 0,1 0 0,0 0 0,2 7-1,-2-9-104,0-1-1,0 0 1,0 0-1,1 0 0,-1 0 1,1 0-1,-1-1 0,1 1 1,0 0-1,0-1 1,0 1-1,0-1 0,0 1 1,0-1-1,0 0 0,0 0 1,0 0-1,1 0 1,-1 0-1,4 0 0,49 6-4782,-6-6-1680</inkml:trace>
  <inkml:trace contextRef="#ctx0" brushRef="#br0" timeOffset="5428.72">1721 446 14343,'0'0'6957,"18"6"-6492,59 21 20,-73-26-435,-1 1 0,0-1-1,0 1 1,0-1 0,0 1-1,-1 0 1,1 0 0,0 0 0,-1 1-1,0-1 1,1 0 0,-1 1-1,0 0 1,0-1 0,0 1 0,-1 0-1,1 0 1,-1 0 0,1 0-1,-1 0 1,0 1 0,0-1 0,0 0-1,-1 0 1,1 1 0,-1-1-1,0 0 1,0 1 0,-1 5 0,0-9 167,1 0 0,-1-1 0,0 1 0,0 0 1,0 0-1,0-1 0,0 1 0,0-1 1,0 1-1,1-1 0,-1 1 0,0-1 0,0 1 1,1-1-1,-1 0 0,0 1 0,1-1 1,-2-1-1,0-1-213,0 0 1,1 1-1,-1-1 1,1 0-1,-1 0 1,1 0-1,0 0 1,0-1-1,0 1 1,1 0-1,-1 0 1,1 0-1,0-1 1,0 1-1,0 0 1,0-1-1,0 1 1,1 0-1,-1 0 1,1 0-1,0-1 1,0 1-1,0 0 1,1 0-1,-1 0 1,1 0-1,-1 1 1,1-1-1,0 0 1,0 1-1,0-1 1,1 1-1,-1 0 1,1-1-1,-1 1 1,1 0-1,-1 1 1,7-4-1,2-1-437,0 0-1,1 0 1,0 2-1,0-1 0,0 1 1,1 1-1,-1 0 0,25-1 1,127 4-13251,-127 4 8845</inkml:trace>
  <inkml:trace contextRef="#ctx0" brushRef="#br0" timeOffset="6123.63">2287 404 3698,'0'0'20036,"-10"-2"-19156,2 0-809,0 0 0,0 1-1,0 0 1,0 1 0,0 0 0,-1 0 0,1 1 0,0-1 0,0 2-1,0-1 1,0 1 0,0 1 0,0-1 0,0 2 0,1-1-1,-1 1 1,-8 5 0,9-3-17,0 0 0,0 0 0,0 0 0,1 1 0,0 0 0,-7 10 0,11-13-49,0 0-1,0 0 0,0 0 0,1 0 0,-1 0 1,1 0-1,0 0 0,0 0 0,0 1 0,1-1 1,0 0-1,-1 1 0,2-1 0,-1 0 1,1 5-1,-1-8-4,1 0 1,-1 0-1,1 0 1,-1 0-1,1 0 1,-1-1-1,1 1 1,0 0-1,0 0 1,-1-1-1,1 1 1,0 0-1,0-1 1,0 1 0,0 0-1,-1-1 1,1 0-1,0 1 1,0-1-1,0 1 1,0-1-1,0 0 1,0 0-1,0 0 1,0 0-1,0 1 1,2-2-1,34 1-114,-28 0 27,-5-1 62,0 0 1,0 0-1,0 0 1,0-1-1,0 1 1,0-1-1,0 0 0,0 0 1,-1 0-1,1-1 1,-1 1-1,1-1 0,-1 0 1,0 0-1,0 0 1,0 0-1,-1-1 1,1 1-1,2-5 0,23-48 804,-28 55-396,-5 22-369,4-17-24,0 0 1,0 0-1,0 0 0,0 0 0,1 0 0,-1 0 1,1 0-1,0 0 0,0 0 0,1 4 0,0-6 6,0 0 0,1 0 0,-1 0 0,0-1 0,1 1 0,-1 0-1,1-1 1,-1 0 0,1 1 0,0-1 0,0 0 0,0 1 0,-1-1 0,1 0 0,0 0-1,0-1 1,0 1 0,1 0 0,-1-1 0,0 1 0,0-1 0,0 0 0,4 0 0,4 2 8,0 0 0,0-2 0,0 1 0,1-1 1,-1-1-1,0 1 0,0-2 0,0 0 0,0 0 1,0 0-1,12-6 0,-3-1 59,-1-1 0,0 0 0,0-2 0,23-19 0,-36 27-45,-4 3-16,0 0 0,0 0 1,0 0-1,0 0 0,0 0 0,0 1 1,0-1-1,0 0 0,0 1 0,0-1 1,0 1-1,0-1 0,1 1 0,-1 0 1,0-1-1,3 1 0,-4 26-66,-10 7 209,0 6 41,10-39-162,3 0-17,0-1-1,-1 0 1,1 0 0,0-1-1,-1 1 1,1 0 0,0-1-1,-1 0 1,0 1 0,1-1-1,-1 0 1,3-4 0,5-2 10,-2 2-2,7-7 12,1 1 0,0 1-1,1 0 1,0 2 0,1-1 0,20-6 0,-36 16-18,0-1 0,-1 1 0,1 0 1,-1 0-1,1 0 0,0 0 0,-1 0 0,1 1 1,-1-1-1,1 0 0,0 1 0,-1-1 1,1 1-1,-1 0 0,1-1 0,-1 1 1,0 0-1,1 0 0,-1 0 0,0 0 0,1 0 1,-1 0-1,0 0 0,0 0 0,0 1 1,0-1-1,1 3 0,24 46 330,-18-31-72,-6-14-211,5 10 91,1-1 1,0 0 0,1-1 0,13 16-1,-19-25-119,1 0 0,0-1 0,0 1 0,0-1-1,1 0 1,-1 0 0,1-1 0,0 1 0,0-1 0,-1 0-1,2 0 1,-1-1 0,0 1 0,0-1 0,0 0-1,11 0 1,-7-1-13,0-1 0,0 0 0,0 0 0,0-1 0,0 0 0,0-1 0,-1 0 0,1 0 0,-1-1 0,0 0 0,0 0 0,0-1 0,0 0 0,-1 0 0,12-12 0,-13 12-466,-1 0 0,0-1 0,-1 0 0,1 0 0,-1 0 0,0-1 0,0 1 0,-1-1 0,0 0 0,0 0 0,-1 0-1,2-10 1,-2-16-7966</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1:58.273"/>
    </inkml:context>
    <inkml:brush xml:id="br0">
      <inkml:brushProperty name="width" value="0.035" units="cm"/>
      <inkml:brushProperty name="height" value="0.035" units="cm"/>
      <inkml:brushProperty name="color" value="#E71224"/>
    </inkml:brush>
  </inkml:definitions>
  <inkml:trace contextRef="#ctx0" brushRef="#br0">62 75 16311,'0'0'7975,"26"-20"-7519,58-29-109,-102 65 31,5-4-329,-1 0 0,-21 15 0,34-27 338,11-17-144,-4 14-262,0 0-1,1 0 1,-1 0 0,1 1-1,-1-1 1,1 2 0,0-1-1,0 1 1,-1 0 0,1 0-1,13 1 1,-20 0 16,1 0 0,-1 1 0,1-1 0,-1 0 0,0 0 0,1 0 0,-1 1 0,1-1 0,-1 0 0,0 0 0,1 1-1,-1-1 1,0 0 0,0 1 0,1-1 0,-1 0 0,0 1 0,0-1 0,1 1 0,-1-1 0,0 0 0,0 1 0,0-1 0,0 1 0,0-1 0,0 1 0,1-1 0,-1 0 0,0 1 0,0-1 0,0 1 0,0-1 0,-1 1 0,1-1 0,0 1 0,0-1 0,0 0 0,0 1 0,0-1 0,-1 1-1,1-1 1,0 0 0,0 1 0,0-1 0,-1 0 0,1 1 0,0-1 0,-1 0 0,0 1 0,-15 21 80,4-16-32,0 0-1,-1-2 1,0 1-1,0-1 1,0-1 0,0 0-1,0-1 1,-1-1-1,-24 0 1,37-5-37,-1 0 1,1-1-1,1 1 1,-1-1-1,1 1 1,-1-1-1,1 1 1,0-1-1,1 1 1,1-8-1,-1 9-19,0 0-1,0 1 0,0-1 1,1 0-1,-1 0 1,1 1-1,0-1 0,0 1 1,0 0-1,0-1 1,0 1-1,0 0 0,1 0 1,-1 0-1,6-2 1,-6 2 1,0 1 1,0 0-1,0 0 1,0 0-1,1 0 1,-1 0-1,0 0 1,0 1-1,1-1 0,-1 1 1,0-1-1,1 1 1,-1 0-1,0 0 1,1 0-1,-1 0 1,0 1-1,1-1 1,-1 1-1,0-1 1,4 2-1,-5 0 3,0 0 0,0 0 0,0 0-1,0 0 1,0 0 0,-1 0 0,1 0 0,-1 0-1,1 0 1,-1 0 0,0 0 0,0 0 0,0 1-1,0-1 1,0 3 0,-5 36 10,0-30-41,-1 0-1,1 0 0,-2 0 0,0-1 1,0 0-1,-1 0 0,-10 9 1,-14 15-3527,15-17-1994</inkml:trace>
  <inkml:trace contextRef="#ctx0" brushRef="#br0" timeOffset="627.78">547 180 17128,'0'0'8916,"0"-10"-8254,0-27-161,0 55-37,1-5-440,-1 1 0,-1 0 0,0-1 0,-4 15 0,-18 53-54,-4 0 0,-40 83 0,63-152-967</inkml:trace>
  <inkml:trace contextRef="#ctx0" brushRef="#br0" timeOffset="883.19">531 111 16936,'0'0'9055,"7"9"-8957,14 25 81,-1 1 0,22 55-1,-23-48-100,1-1-1,35 53 1,-53-91-345,27 31 645,-28-32-809,0-1 1,1 0-1,-1 0 1,0 0-1,1 0 1,-1-1-1,1 1 1,-1 0-1,1-1 0,-1 1 1,1-1-1,0 1 1,-1-1-1,3 1 1,3-5-3983,1-14-1408</inkml:trace>
  <inkml:trace contextRef="#ctx0" brushRef="#br0" timeOffset="1059.02">921 30 13030,'0'0'12646,"-91"91"-12166,59-34-176,7-1-144,4 0-64,5-2-96,4-2 0,4-5-96,3-8-1184,5-10-1810,0-15-3905</inkml:trace>
  <inkml:trace contextRef="#ctx0" brushRef="#br0" timeOffset="1414.5">954 420 20217,'0'0'3682,"14"-5"-3591,46-16-30,-56 19-52,-1 0 1,1 0-1,-1 0 1,0 0-1,0-1 1,0 1-1,0-1 1,0 0-1,0 0 0,-1 0 1,1 0-1,-1 0 1,0-1-1,0 1 1,0-1-1,-1 1 1,1-1-1,-1 0 1,2-4-1,-1-4 60,0 0-1,-1 0 1,0 0 0,-2-18-1,1 13 48,0 16-92,0 1 0,0-1 0,0 1 0,0-1 0,0 0 0,0 1 0,0-1 0,0 1 0,0-1 0,0 1 0,0-1 0,0 1 0,0-1 0,0 1 0,-1-1 0,1 1 0,0-1 0,0 1 0,-1-1 0,1 1 0,0 0 0,-1-1-1,1 1 1,0-1 0,-1 1 0,1 0 0,0-1 0,-1 1 0,1 0 0,-1-1 0,1 1 0,-2 0 0,-15 7 181,-16 24-176,19-14 21,1 1 0,1 0 0,1 0 0,-14 31 0,20-37-65,0-1-1,1 1 1,1 0-1,0 0 1,0 1-1,1-1 1,1 1 0,0-1-1,2 17 1,-1-27-70,0-1 1,0 0 0,0 0-1,0 1 1,1-1-1,-1 0 1,1 0 0,-1 0-1,1 0 1,-1 1 0,1-1-1,0 0 1,-1 0-1,1 0 1,0 0 0,0 0-1,0-1 1,0 1 0,0 0-1,0 0 1,0-1-1,0 1 1,0 0 0,0-1-1,0 1 1,2 0-1,35 4-5956,-34-5 5074,40 0-8315</inkml:trace>
  <inkml:trace contextRef="#ctx0" brushRef="#br0" timeOffset="1862.5">1331 274 8340,'0'0'17616,"0"0"-17606,-1 0 0,0 0 0,1 0-1,-1 0 1,0 0 0,1 0 0,-1 0 0,0 0 0,1 0 0,-1 1 0,1-1-1,-1 0 1,0 0 0,1 1 0,-1-1 0,1 0 0,-1 1 0,1-1 0,-1 1-1,1-1 1,-1 1 0,1-1 0,0 1 0,-1-1 0,1 1 0,-1 0 0,-2 6-7,0 1-1,1-1 1,0 1 0,0-1 0,1 1 0,0 0 0,0 0 0,0-1 0,1 1-1,2 15 1,-2-3-42,1-19 33,-1 0-1,0 0 1,1 0 0,-1 0 0,0 0 0,1-1 0,-1 1 0,1 0 0,-1 0 0,1-1-1,-1 1 1,1 0 0,0-1 0,-1 1 0,1 0 0,0-1 0,0 1 0,-1-1 0,1 1-1,0-1 1,0 0 0,0 1 0,0-1 0,0 0 0,-1 0 0,1 1 0,0-1-1,0 0 1,0 0 0,0 0 0,0 0 0,0 0 0,0 0 0,0 0 0,0-1 0,0 1-1,-1 0 1,1 0 0,0-1 0,0 1 0,0 0 0,1-2 0,2 1 27,0 0 0,0 0 0,0-1 1,0 1-1,0-1 0,-1 0 0,1 0 0,5-4 1,3-15 232,-7 13 805,0 18-726,-4-6-336,-1 0 0,1-1 0,1 1 0,-1 0 0,0-1 0,1 1 0,0-1 1,0 1-1,0-1 0,0 0 0,1 0 0,-1 0 0,1 0 0,-1-1 0,1 1 0,0-1 0,0 1 1,1-1-1,2 2 0,1-1-8,0-1 0,0 0 1,1 0-1,-1 0 0,0-1 0,1 0 1,-1-1-1,0 1 0,11-2 0,-13 1 25,1-1 0,-1 0 1,0 0-1,1 0 0,-1 0 0,0-1 0,0 0 0,0 0 0,0 0 0,0 0 0,-1-1 0,1 0 0,-1 0 0,1 0 1,-1-1-1,0 0 0,0 1 0,-1-1 0,1-1 0,-1 1 0,0 0 0,0-1 0,0 0 0,-1 1 0,1-1 0,-1 0 1,0 0-1,-1 0 0,1-1 0,-1 1 0,0 0 0,-1-1 0,1 1 0,-1-1 0,0 1 0,0 0 0,-1-1 0,1 1 1,-1 0-1,0-1 0,-1 1 0,-1-6 0,2 9-44,0 0 0,0-1-1,0 1 1,-1 0 0,1 0 0,0 0-1,-1 0 1,1 0 0,-1 0 0,0 1 0,0-1-1,1 0 1,-1 1 0,0-1 0,0 1 0,-1 0-1,1 0 1,0 0 0,0 0 0,-4-1 0,-32-3-7436,26 5-1410</inkml:trace>
  <inkml:trace contextRef="#ctx0" brushRef="#br0" timeOffset="2091.67">1930 236 7347,'0'0'20042,"-58"33"-20042,38 4 160,3-1-160,13-4-80,0-1 80,4-8-625,4-8-463,21-6-1201,12-7-3074,4-2-1376</inkml:trace>
  <inkml:trace contextRef="#ctx0" brushRef="#br0" timeOffset="2356.15">2177 263 14150,'0'0'11267,"-16"11"-11006,-49 39-60,62-47-204,0 0 1,0 0 0,0 1 0,1-1 0,-1 1 0,1 0-1,0-1 1,0 1 0,1 0 0,-1 0 0,1 1 0,-1-1 0,2 0-1,-1 0 1,0 1 0,1-1 0,-1 0 0,1 1 0,1-1-1,0 5 1,-1 4-41,0-12 32,0 1-1,0 0 0,0-1 0,0 1 0,0 0 0,1-1 0,-1 1 0,1 0 0,-1-1 0,1 1 1,0-1-1,0 1 0,-1-1 0,1 1 0,0-1 0,0 1 0,0-1 0,1 0 0,-1 0 0,0 0 1,0 1-1,1-1 0,-1 0 0,3 1 0,-1-1-20,1 1 1,0-1-1,0 0 1,0 0-1,-1 0 0,1-1 1,0 0-1,0 1 1,0-1-1,6-1 1,-3 1 37,1-1 1,-1 0-1,0-1 1,0 0 0,0 0-1,-1 0 1,1-1-1,0 0 1,-1 0 0,0-1-1,12-8 1,-14 8 44,0-1 0,0-1 0,-1 1 0,0 0 0,0-1 0,0 0 0,-1 0 0,1 0 0,-1 0 0,-1 0 0,1 0 0,-1 0 0,0-10 0,0 13-88,-1 1 0,0 0 1,0-1-1,0 1 0,0-1 0,0 1 0,-1 0 0,1-1 1,-1 1-1,0 0 0,1-1 0,-1 1 0,0 0 0,0 0 1,-1 0-1,1 0 0,0 0 0,-1 0 0,1 0 1,-1 0-1,1 1 0,-1-1 0,0 0 0,0 1 0,0 0 1,0-1-1,0 1 0,0 0 0,0 0 0,0 0 1,-1 0-1,1 0 0,0 1 0,-1-1 0,1 1 0,-4-1 1,-21 0-3267,5 1-3004</inkml:trace>
  <inkml:trace contextRef="#ctx0" brushRef="#br0" timeOffset="2934.91">2480 293 2385,'0'0'19681,"-3"18"-19011,-12 54-286,14-67-359,0-1 1,-1 0-1,1 0 0,-1 0 1,-1 0-1,1-1 1,0 1-1,-1 0 0,0-1 1,1 0-1,-2 0 0,1 0 1,0 0-1,0 0 1,-7 4-1,-4 3 65,13-9-50,20-22 121,-16 17-164,24-20-123,44-34 0,-60 50 129,0 1 1,0 0-1,1 1 1,0 0-1,0 1 1,0 0-1,23-5 0,-35 10 25,1 0-1,0 0 0,0 0 0,0 0 0,-1 0 1,1 0-1,0 1 0,0-1 0,0 0 0,-1 0 0,1 1 1,0-1-1,0 0 0,-1 1 0,1-1 0,0 1 0,-1-1 1,1 1-1,-1-1 0,1 1 0,0-1 0,-1 1 0,1-1 1,-1 1-1,1 0 0,-1-1 0,0 1 0,1 0 0,-1 0 1,0-1-1,1 1 0,-1 0 0,0 0 0,0 0 1,0-1-1,0 3 0,2 34 191,-2-30-38,1 12 126,-1-14-211,1 1 0,-1 0 1,0-1-1,0 1 0,-1-1 1,0 1-1,0-1 0,0 1 1,0-1-1,-1 0 0,0 1 1,0-1-1,-5 8 1,27-33 71,0 2 0,0 1 0,2 0 0,0 1 0,1 2 0,1 0 0,35-15 0,-58 29-168,0 0-1,-1 1 0,1-1 1,-1 0-1,1 0 1,-1 0-1,1 0 0,-1 1 1,1-1-1,-1 0 1,1 0-1,-1 1 0,0-1 1,1 0-1,-1 1 1,1-1-1,-1 0 0,0 1 1,1-1-1,-1 1 1,0-1-1,1 1 0,-1-1 1,0 1-1,0-1 1,1 1-1,-1-1 0,0 1 1,0-1-1,0 1 1,0-1-1,0 1 0,0-1 1,0 1-1,0-1 1,0 1-1,0 0 0,0-1 1,0 1-1,0 0 1,0 34 3,-1-26 2,1 194 341,1-202-360,-1 0 1,0 0 0,0-1 0,1 1 0,-1 0 0,0 0 0,1 0-1,-1-1 1,1 1 0,-1 0 0,1-1 0,-1 1 0,1 0 0,0-1 0,-1 1-1,1-1 1,0 1 0,-1-1 0,1 1 0,0-1 0,0 0 0,-1 1-1,1-1 1,0 0 0,0 1 0,0-1 0,-1 0 0,1 0 0,0 0-1,0 0 1,1 0 0,35 1-1133,-28-1 690,4 0-203,36-3-3578,-17-10-1392,0-9-5655</inkml:trace>
  <inkml:trace contextRef="#ctx0" brushRef="#br0" timeOffset="3498.39">3235 438 18793,'0'0'8438,"28"-2"-8144,-27 2-281,0-1 0,0 0 0,0 1 0,0-1 0,-1 0 0,1 1 0,0-1 0,-1 0 0,1 0 0,-1 0 0,1 0 0,-1 0 0,1 0 0,-1 0 0,0 0 0,1 0 0,-1 0 0,0 0 0,0 0 0,0 0 0,1 0 0,-1 0 1,0 0-1,-1 0 0,1 0 0,0 0 0,0 0 0,0 0 0,0 0 0,-1 0 0,0-1 0,1 0 0,-1 0 1,0 1-1,0-1 1,0 0-1,0 1 0,0-1 1,0 1-1,0-1 1,0 1-1,-1-1 1,1 1-1,0 0 1,-1-1-1,1 1 0,-1 0 1,-2-1-1,-2 0-13,1 0 0,-1 1-1,0 0 1,0 0 0,0 0 0,0 1-1,0-1 1,0 1 0,0 1 0,1-1-1,-1 1 1,0 0 0,0 1 0,0-1-1,1 1 1,-1 0 0,1 1-1,-1-1 1,1 1 0,0 0 0,0 0-1,0 1 1,-6 6 0,5-5-8,0 1 1,0 0-1,1 0 1,0 1-1,1-1 1,-1 1-1,1 0 1,1 0-1,-1 0 1,1 1-1,1 0 1,-1-1-1,1 1 1,0 0-1,1 0 1,0 0-1,0 8 1,1-15 3,0 0 0,0 0 0,0-1 1,0 1-1,1 0 0,-1 0 0,0 0 0,1-1 1,-1 1-1,0 0 0,1 0 0,-1-1 0,1 1 1,-1 0-1,1-1 0,-1 1 0,1 0 0,-1-1 1,1 1-1,0-1 0,-1 1 0,1-1 0,0 1 1,0-1-1,-1 0 0,1 1 0,0-1 0,0 0 1,-1 1-1,1-1 0,2 0 0,30 2-66,-25-3 54,12 1-41,0-2 0,-1 0 1,0-1-1,0-1 1,0-1-1,23-9 0,102-53 59,-105 46 139,1 2-1,67-23 0,-105 41-127,0 1 0,0-1-1,0 0 1,0 0-1,0 1 1,0-1 0,0 1-1,0 0 1,0 0 0,0 0-1,0 0 1,0 0-1,0 0 1,0 0 0,0 0-1,0 1 1,0-1-1,0 1 1,0 0 0,0-1-1,0 1 1,0 0-1,-1 0 1,1 0 0,0 1-1,-1-1 1,3 2 0,-2 0-16,-1 0 1,0 1 0,0-1 0,-1 0 0,1 0 0,-1 1 0,1-1 0,-1 1 0,0-1 0,0 0 0,-1 1 0,1-1 0,-1 0 0,1 1 0,-3 5 0,-2 1 74,1 0 1,-1 0 0,-1 0-1,0-1 1,0 0 0,-1 0-1,0 0 1,-1-1 0,0 0-1,0-1 1,0 1-1,-1-2 1,0 1 0,-1-1-1,1-1 1,-20 9 0,28-14 260,13-19 940,44-40-1138,4 2 1,1 3-1,77-52 1,-119 92-150,-10 7-241,0 0 121,1 0-1,0 0 1,20-9-1,1 9-2186,-28 7 1878,-1 0-1,0 1 0,0-1 1,0 1-1,0-1 0,1 1 1,-1 0-1,0 0 0,0 0 1,0 0-1,0 0 0,3 3 1,15 18-11024</inkml:trace>
  <inkml:trace contextRef="#ctx0" brushRef="#br0" timeOffset="3646.44">4077 663 20233,'0'0'12534,"-8"-5"-12534,8-14-1024,-21-11-4643</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6:01.638"/>
    </inkml:context>
    <inkml:brush xml:id="br0">
      <inkml:brushProperty name="width" value="0.035" units="cm"/>
      <inkml:brushProperty name="height" value="0.035" units="cm"/>
      <inkml:brushProperty name="color" value="#E71224"/>
    </inkml:brush>
  </inkml:definitions>
  <inkml:trace contextRef="#ctx0" brushRef="#br0">511 255 6435,'0'0'10469,"-3"-10"-9778,-1-2-319,-3-11-129,5-3 3117,-2 1-1466,1 14-1641,1 18 575,-6 446-799,8-452-24,6-1-69,21 0 140,8 0-1370,50-5-1,-73 3-895,-1 0 1,1-1-1,-1 0 0,19-8 0,-8-1-4045</inkml:trace>
  <inkml:trace contextRef="#ctx0" brushRef="#br0" timeOffset="345.7">815 421 12038,'0'0'9497,"-5"-5"-8865,-16-15-333,21 20-290,-1-1-1,1 1 1,-1 0-1,0 0 0,1 0 1,-1 0-1,0 0 1,1-1-1,-1 1 1,0 0-1,1 1 1,-1-1-1,1 0 0,-1 0 1,0 0-1,1 0 1,-1 0-1,0 1 1,1-1-1,-1 0 0,1 1 1,-1-1-1,1 0 1,-1 1-1,1-1 1,-1 0-1,1 1 1,-1-1-1,1 1 0,-1-1 1,1 1-1,0-1 1,-1 1-1,1 0 1,-1 0-1,-16 25 69,14-20-39,-2 2-16,0 0 1,1 0-1,0 0 0,0 1 1,1-1-1,0 1 0,1 0 1,0 0-1,0 0 0,-1 17 1,3-26-22,0 1 1,0 0-1,1 0 1,-1 0-1,0-1 1,0 1-1,0 0 1,1-1-1,-1 1 1,0 0-1,1 0 1,-1-1-1,1 1 1,-1-1-1,1 1 1,-1 0 0,1-1-1,-1 1 1,1-1-1,0 1 1,-1-1-1,1 1 1,0-1-1,-1 0 1,1 1-1,1-1 1,28 5-152,-25-5 115,1-1-1,0 1 1,0-1-1,0 0 1,-1 0-1,1-1 1,10-4-1,-13 4 43,0 0-1,0-1 1,0 0-1,0 1 1,0-1-1,-1 0 0,1 0 1,-1 0-1,0-1 1,1 1-1,-2-1 1,1 1-1,0-1 0,-1 1 1,1-1-1,0-6 1,0-4 61,0 1 1,-1 0 0,-1-21-1,0 17-11,-6 5-185,6 12-28,-1 0 0,1 0 0,0 0 0,-1 0 0,1 0 0,-1 0 0,1 0 0,0 0 0,-1 0 0,1 0 0,0 0 0,-1 0 1,1 0-1,-1 0 0,1 1 0,0-1 0,-1 0 0,1 0 0,0 0 0,-1 1 0,1-1 0,0 0 0,0 0 0,-1 1 0,1-1 1,0 0-1,0 1 0,-1-1 0,1 0 0,0 1 0,0-1 0,0 0 0,0 1 0,0-1 0,-1 0 0,1 1 0,0-1 0,0 0 1,0 1-1,0-1 0,0 1 0,0-1 0,0 0 0,0 1 0,0 9-4734,0-3-667</inkml:trace>
  <inkml:trace contextRef="#ctx0" brushRef="#br0" timeOffset="1414.68">995 386 4706,'0'0'13654,"7"-9"-11357,21-25-813,-30 32-375,-7 5-858,-10 7-267,12-5 24,1 1-1,-1 0 1,1 0-1,0 1 1,1 0-1,0 0 1,0 0-1,0 1 1,1 0-1,0 0 1,0 0-1,1 0 1,0 0-1,1 1 1,0-1-1,0 1 1,1 0-1,0-1 1,0 1-1,1 17 1,0-25-9,0 0 0,0-1 0,0 1 0,0 0 1,1 0-1,-1 0 0,0-1 0,0 1 0,0 0 0,1 0 0,-1 0 1,0-1-1,1 1 0,-1 0 0,0-1 0,1 1 0,-1 0 0,1-1 1,-1 1-1,1-1 0,0 1 0,-1 0 0,1-1 0,0 0 0,-1 1 1,1-1-1,0 1 0,-1-1 0,1 0 0,1 1 0,1 0-3,0-1 1,-1 0-1,1 0 0,0 0 0,0 0 0,-1 0 0,1-1 0,0 1 1,4-2-1,0 0 9,-1 0-1,1-1 1,-1 1 0,0-1 0,0-1 0,0 1-1,7-6 1,48-61-230,-46 50 116,1 1 0,1 0 0,29-24 0,-45 43 108,0-1 0,-1 1 1,1 0-1,0-1 1,-1 1-1,1 0 0,0 0 1,-1 0-1,1-1 1,0 1-1,-1 0 0,1 0 1,0 0-1,0 0 1,-1 0-1,1 0 0,0 0 1,-1 1-1,1-1 1,0 0-1,0 0 0,-1 1 1,1-1-1,0 0 1,-1 1-1,1-1 1,-1 0-1,1 1 0,-1-1 1,1 1-1,0-1 1,-1 1-1,0-1 0,1 1 1,-1-1-1,1 1 1,-1 0-1,0-1 0,1 2 1,15 30-25,-14-27 28,2 3 14,-3-6-12,0-1 0,0 1 0,0 0 0,-1 0 0,1-1-1,0 1 1,-1 0 0,1 0 0,-1 0 0,0 0 0,0 0-1,0 3 1,0-4 163,-41-24 112,38 21-284,-1 0 1,0 1-1,0 0 0,0 0 0,0 0 0,0 0 0,0 0 0,0 1 0,0 0 0,0 0 0,0 0 0,0 0 0,0 1 0,0 0 1,0-1-1,0 2 0,0-1 0,0 0 0,1 1 0,-1-1 0,0 1 0,-4 3 0,5-2 1,-1 1 1,1-1-1,0 1 0,0-1 0,0 1 0,1 0 0,0 0 1,-1 0-1,1 1 0,0-1 0,1 0 0,-1 1 0,1-1 1,0 1-1,0 0 0,1-1 0,-1 1 0,1 0 1,0 5-1,0-10-8,0 1 1,0-1 0,0 1 0,0-1 0,0 1-1,0 0 1,0-1 0,0 1 0,1-1 0,-1 1 0,0-1-1,0 1 1,0-1 0,1 1 0,-1-1 0,0 1-1,1-1 1,-1 1 0,0-1 0,1 0 0,-1 1-1,1-1 1,-1 1 0,1-1 0,-1 0 0,1 1-1,-1-1 1,1 0 0,-1 0 0,1 0 0,-1 1-1,1-1 1,-1 0 0,1 0 0,-1 0 0,2 0-1,26-5-271,25-22 163,-41 47 957,-10-15-829,0 0-1,0-1 1,1 1-1,-1-1 1,1 1 0,0-1-1,6 6 1,-7-8-7,0-1 0,0 0 0,0 0 0,0 0 0,0-1 0,0 1 0,0 0 0,0-1 0,0 0-1,0 1 1,1-1 0,-1 0 0,0 0 0,0 0 0,0 0 0,0-1 0,1 1 0,-1 0 0,0-1 0,0 0 0,4-1 0,-3 0-4,1-1 0,-1 1 1,0-1-1,1 0 0,-1 1 0,-1-2 0,1 1 0,0 0 0,-1 0 0,4-7 0,3-8-11,-1 1 0,-1-1 0,9-34 0,-15 50 13,7-39 68,-1-1 0,-2 0 0,-1-64 1,-6 158-102,1-22 31,0-1 0,6 51 0,-4-74 8,-1 0 0,2 1 0,-1-1 0,1 0 0,0 0 0,0 0 0,1 0 1,0 0-1,0-1 0,0 1 0,1-1 0,-1 0 0,1 0 0,0 0 0,1 0 1,-1-1-1,1 1 0,5 3 0,-5-6-4,0 0 0,0 1 0,0-2 0,0 1 0,0-1 0,1 1 1,-1-1-1,0-1 0,1 1 0,-1-1 0,1 0 0,-1 0 0,0 0 0,1-1 0,-1 0 0,0 0 0,0-1 1,1 1-1,-1-1 0,0 0 0,0 0 0,-1-1 0,1 1 0,0-1 0,5-5 0,0 1-19,-1 0-1,0-1 1,-1 0-1,1 0 0,-2-1 1,1 0-1,-1-1 1,-1 1-1,0-1 1,9-19-1,-9 14 31,-1 4 75,-6 18 26,0 26-30,1-19-176,-1-5-203,1 0 0,0 0 0,1 0 0,0 0 1,3 12-1,-3-19 210,-1 0 1,1 0 0,0-1-1,0 1 1,0 0 0,0 0-1,0-1 1,0 1 0,0 0-1,1-1 1,-1 1 0,0-1-1,1 0 1,-1 1 0,1-1-1,0 0 1,-1 0 0,1 0-1,0 0 1,0 0 0,0-1-1,-1 1 1,1 0 0,0-1-1,0 1 1,0-1 0,0 0-1,0 0 1,4 0 0,-5 0-135,-1 0 0,1 0 0,-1 0 0,1 0 0,-1 0 1,1 0-1,-1 0 0,1 0 0,-1-1 0,0 1 0,1 0 1,-1 0-1,1 0 0,-1-1 0,0 1 0,1 0 0,-1-1 1,1 1-1,-1 0 0,0-1 0,1 1 0,-1 0 0,0-1 1,0 1-1,1-1 0,-1 1 0,0 0 0,0-1 0,0 1 0,1-1 1,-1 1-1,0-1 0,0 1 0,0-1 0,0 1 0,0-1 1,0 0-1,1-13-9516</inkml:trace>
  <inkml:trace contextRef="#ctx0" brushRef="#br0" timeOffset="1603.92">1266 344 12662,'0'0'6355,"69"-14"-7364,-24 4-640,5-6-1504,-5 2-3746</inkml:trace>
  <inkml:trace contextRef="#ctx0" brushRef="#br0" timeOffset="1734.15">1655 200 12886,'0'0'7731,"0"7"-10276,0 14-528,0 2-4435</inkml:trace>
  <inkml:trace contextRef="#ctx0" brushRef="#br0" timeOffset="2103.91">1820 363 20057,'0'0'3396,"-4"13"-3324,-10 42-37,14-54-36,0 1 0,-1 0 0,1 0-1,0 0 1,0 0 0,0 0 0,0 0 0,0 0 0,0 0-1,1 0 1,-1 0 0,0 0 0,1-1 0,0 1-1,-1 0 1,1 0 0,0 0 0,0-1 0,0 1 0,0-1-1,0 1 1,1 0 0,-1-1 0,0 0 0,1 1 0,-1-1-1,1 0 1,-1 0 0,1 0 0,0 0 0,-1 0-1,1 0 1,0 0 0,0-1 0,0 1 0,0-1 0,-1 1-1,1-1 1,0 1 0,0-1 0,0 0 0,0 0 0,2-1-1,2 2-12,-1-1 0,0 0 0,0 0 0,1-1 0,-1 0 0,0 0 0,0 0 0,0 0 0,0-1 0,0 0 0,0 0 0,0 0 0,7-5 0,-9 5 23,-1-1 0,1 1 0,-1-1 0,1 1-1,-1-1 1,0 0 0,0 0 0,-1 0 0,1 0 0,0 0 0,-1 0 0,0-1 0,0 1-1,0 0 1,0-1 0,0 1 0,-1 0 0,1-1 0,-1 1 0,0-1 0,0 1 0,-1-1-1,1 1 1,0-1 0,-3-6 0,1 7 8,1 0-1,-1 0 1,0 0-1,-1 1 1,1-1 0,0 0-1,-1 1 1,1 0-1,-1-1 1,0 1-1,1 0 1,-1 1-1,0-1 1,-1 0 0,1 1-1,0 0 1,0-1-1,-1 1 1,1 1-1,0-1 1,-1 0-1,1 1 1,-1 0 0,1-1-1,-5 2 1,4-1-82,1 0 0,-1 0 0,1 1 0,-1-1 0,1 1 0,-1 0 1,1 0-1,-1 1 0,1-1 0,0 0 0,0 1 0,0 0 0,0 0 1,0 0-1,0 0 0,0 0 0,1 1 0,-1-1 0,1 1 0,-3 3 1,3-2-740,-1 0 0,1 0 0,0 0 1,0 0-1,0 0 0,1 0 1,0 1-1,0-1 0,-1 8 1,1 3-6889</inkml:trace>
  <inkml:trace contextRef="#ctx0" brushRef="#br0" timeOffset="2429.59">2086 347 16760,'0'0'5565,"2"10"-5381,1 0-109,0 2 30,0 0 1,-1 0-1,2 17 0,9-34 87,6-21-330,13-14 38,-31 38 105,1 0 0,0 0-1,-1 1 1,1-1 0,0 1 0,0-1-1,0 1 1,1 0 0,-1 0 0,0 0-1,0 0 1,1 0 0,-1 0 0,0 1-1,1-1 1,2 0 0,-4 2 2,0 1 1,-1-1 0,1 0-1,0 0 1,0 0-1,-1 1 1,1-1 0,-1 0-1,1 0 1,-1 1-1,1-1 1,-1 1 0,0-1-1,0 0 1,0 1-1,0 2 1,1-2 10,1 12 40,1 0 1,0 0-1,1 0 1,1 0-1,11 21 1,-14-30-320,1 0 0,0-1 0,1 0 0,-1 0 0,1 0 0,0 0 0,0 0 0,0-1 0,0 0 0,0 0 0,1 0 0,0 0 0,-1-1 0,1 0 0,0 0 0,0 0 0,0 0 0,9 1 0,30 3-2439</inkml:trace>
  <inkml:trace contextRef="#ctx0" brushRef="#br0" timeOffset="2682.27">2698 323 20713,'0'0'3138,"4"-3"-3138,16 3 16,13 0-16,0-2-272,0-3-1089,0 5-1408,-13 0-1041,-7 0-4578</inkml:trace>
  <inkml:trace contextRef="#ctx0" brushRef="#br0" timeOffset="2835.86">2686 498 17656,'0'0'3938,"82"11"-4034,-21-34-1601,1-8-1937,-5-4-9876</inkml:trace>
  <inkml:trace contextRef="#ctx0" brushRef="#br0" timeOffset="3819.68">3228 295 19401,'0'0'4583,"2"2"-4503,2 3-71,-1 2 0,1-1 0,-1 0-1,0 1 1,-1-1 0,0 1-1,0 0 1,0 0 0,-1 0 0,0 0-1,0 0 1,-1 0 0,0 8-1,6 41 78,-14-71 855,0 3-887,0-1 0,2-1 0,-1 1 1,-4-15-1,5-1-44,1 0 1,2 0 0,0-1-1,2 1 1,3-31 0,-2 58-20,1-1 0,-1 1 0,1 0 0,-1-1-1,1 1 1,0 0 0,0-1 0,0 1 0,0 0 0,0 0 0,1 0 0,-1 0 0,1 0 0,-1 0 0,1 0 0,0 1 0,0-1 0,-1 1 0,1-1 0,0 1 0,0 0 0,1-1 0,1 0 0,-2 2 2,-1-1 0,0 1 0,1-1 0,-1 1 0,1 0 0,-1-1 0,1 1 0,-1 0 0,1 0 0,-1 0 0,1 0 0,-1 1 0,1-1 0,-1 0 0,1 1 0,-1-1 0,0 0 0,1 1 0,-1 0 0,1-1 0,-1 1 0,0 0 0,0 0 0,0 0 0,1 0 0,-1 0 0,0 0 0,0 0 1,0 0-1,0 0 0,0 0 0,-1 1 0,1-1 0,0 0 0,-1 1 0,2 1 0,1 7 22,0 1-1,0 0 1,-1-1 0,0 1 0,-1 0 0,0 1 0,0-1-1,-2 0 1,1 0 0,-1 0 0,-1 0 0,0 0-1,-1 0 1,0-1 0,0 1 0,-1-1 0,-8 16 0,60-20-3129,-43-4 3069,0 0 1,0 0-1,0 0 0,0 1 1,0 0-1,-1 0 0,1 0 1,-1 0-1,0 1 0,0-1 0,0 1 1,-1 0-1,1 0 0,-1 1 1,0-1-1,0 1 0,0-1 0,-1 1 1,0 0-1,0 0 0,0 0 1,0 0-1,-1 1 0,0-1 0,0 0 1,0 1-1,-1-1 0,0 0 1,0 1-1,0-1 0,0 1 1,-2 5-1,1-9 114,1-1 1,-1 0-1,0 0 0,1 1 1,-1-1-1,0 0 1,0 0-1,1 0 0,-1 0 1,0 0-1,0 0 1,0 0-1,0 0 1,-1-1-1,1 1 0,0 0 1,0-1-1,0 1 1,-1-1-1,1 1 0,0-1 1,-1 1-1,1-1 1,0 0-1,-1 0 0,-2 1 1,-43 0 1045,34-2-1060,-51 1-15,64 0-149,-1 0 0,1 0 1,0-1-1,-1 1 0,1 0 0,0 0 1,0 0-1,-1-1 0,1 1 0,0 0 0,0 0 1,-1-1-1,1 1 0,0 0 0,0 0 1,0-1-1,-1 1 0,1 0 0,0-1 1,0 1-1,0 0 0,0-1 0,0 1 0,0 0 1,0-1-1,0 1 0,0 0 0,0-1 1,0 1-1,0 0 0,0-1 0,0 1 1,0 0-1,0-1 0,0 0 0,0-2-2567,0-4-2978</inkml:trace>
  <inkml:trace contextRef="#ctx0" brushRef="#br0" timeOffset="4141.08">3548 395 12310,'0'0'10869,"-13"14"-10504,-39 44-135,50-54-217,-1 0 0,1 0 1,0 1-1,1-1 0,-1 1 1,1-1-1,0 1 0,0 0 1,0-1-1,1 1 0,-1 0 1,1 0-1,0 0 0,1-1 1,-1 1-1,1 0 0,0 0 1,1 4-1,-1-7-9,0-1 0,0 0 1,0 0-1,0 1 0,0-1 0,1 0 0,-1 0 0,0 0 1,0 0-1,1 0 0,-1-1 0,1 1 0,-1 0 0,1-1 1,-1 1-1,1-1 0,-1 1 0,1-1 0,-1 0 0,1 1 1,-1-1-1,1 0 0,0 0 0,-1 0 0,1 0 0,-1-1 1,1 1-1,0 0 0,1-1 0,2 0 2,0 0 0,0 0 0,1 0 0,-1-1 0,0 1 0,0-1 0,8-5 0,-10 4 2,0 1-1,0-1 1,0 0-1,0 0 1,-1 0-1,1 0 0,-1 0 1,1-1-1,-1 1 1,-1-1-1,1 1 0,0-1 1,-1 0-1,0 0 1,1 0-1,-1-6 1,0 9 0,-1-1 1,0 0-1,0 0 1,0 0-1,-1 0 1,1 0-1,0 0 1,-1 0-1,1 1 1,-1-1-1,0 0 1,0 0-1,1 1 1,-1-1-1,0 0 1,0 1-1,-1-1 1,1 1-1,0-1 1,0 1-1,-1 0 1,1 0-1,-1-1 1,1 1-1,-1 0 1,1 0-1,-1 0 1,0 1-1,0-1 1,1 0-1,-1 1 1,0-1-1,0 1 1,0-1-1,-3 1 1,-6-2 50,0 1 0,0 0 1,-20 1-1,29 0-136,1 0-1,-1 0 1,0 0 0,1 0-1,-1 0 1,1 0-1,-1 1 1,0-1 0,1 0-1,-1 1 1,1 0 0,-1-1-1,1 1 1,-1 0-1,1 0 1,-1-1 0,1 1-1,0 0 1,0 1 0,-1-1-1,1 0 1,0 0 0,0 0-1,0 1 1,0-1-1,0 1 1,1-1 0,-1 0-1,0 1 1,1-1 0,-1 1-1,1 0 1,-1-1-1,1 3 1,0-4-125,0 1 1,0-1-1,-1 0 0,1 1 1,1-1-1,-1 1 0,0-1 0,0 1 1,0-1-1,0 0 0,0 1 0,0-1 1,0 1-1,0-1 0,1 0 1,-1 1-1,0-1 0,0 1 0,1-1 1,-1 0-1,0 1 0,0-1 0,1 0 1,-1 0-1,0 1 0,1-1 0,-1 0 1,1 0-1,-1 1 0,0-1 1,1 0-1,-1 0 0,0 0 0,1 0 1,-1 0-1,1 1 0,-1-1 0,1 0 1,-1 0-1,0 0 0,1 0 1,-1 0-1,1-1 0,25 2-6873</inkml:trace>
  <inkml:trace contextRef="#ctx0" brushRef="#br0" timeOffset="4998.32">3725 353 12582,'0'0'9319,"-9"4"-9170,6-3-143,0 0 0,0 0-1,0 1 1,1-1 0,-1 1 0,1 0-1,-1 0 1,1 0 0,0 0 0,-1 0-1,1 1 1,0-1 0,0 0 0,1 1-1,-1 0 1,-1 2 0,2-1-4,0-1 0,0 1 1,0-1-1,1 1 0,-1 0 0,1-1 1,0 1-1,0 0 0,1-1 1,-1 1-1,1-1 0,-1 1 0,1 0 1,0-1-1,0 0 0,1 1 1,2 5-1,2 0 1,-1-1 1,1 1 0,0-2-1,1 1 1,0-1-1,0 0 1,15 12 0,28 29 52,-50-48-33,-1 0 0,1 0 0,0-1 0,-1 1 0,1 0 0,-1 0 0,1 0 0,0 0-1,-1 0 1,1 0 0,0 0 0,-1 0 0,1 0 0,-1 0 0,1 0 0,0 1 0,-1-1 0,1 0 0,0 0 0,-1 0 0,1 0-1,0 0 1,-1 1 0,1-1 0,0 0 0,-1 0 0,1 1 0,0-1 0,0 0 0,-1 1 0,1-1 0,0 0 0,0 0 0,-1 1-1,1-1 1,0 1 0,0-1 0,0 0 0,0 1 0,0-1 0,0 0 0,-1 1 0,1-1 0,0 1 0,0-1 0,0 0-1,0 1 1,0-1 0,0 0 0,1 1 0,-1-1 0,0 1 0,0-1 0,0 0 0,0 1 0,0-1 0,1 0 0,-1 1 0,0-1-1,0 0 1,0 1 0,1-1 0,-1 0 0,0 0 0,1 1 0,-4-1-11,1 0 1,-1-1-1,1 0 0,-1 1 1,1-1-1,-1 0 1,1 0-1,-1 0 0,1 0 1,-3-3-1,3 1-58,0-1 0,0 0 0,0 1 0,0-1 0,1 0 1,-1 0-1,1 0 0,0 0 0,0 0 0,1 0 0,-1-1 0,1 1 0,0 0 0,0 0 0,0 0 1,2-7-1,0-2-464,1-1 1,0 1 0,9-23 0,34-60-2051,-30 66 1908,-2-1 0,13-35 0,-23 52 1695,-1 1 1,0-1-1,-1 1 1,1-28 944,-12 65-1495,3 5-439,0 1 1,2 0-1,1 0 0,1 0 0,2 1 0,7 55 0,-4-72-109,0-1 0,0 0 0,2 0 0,6 15 0,14 23-4934,-21-43 3119,-40-41 603,28 25 2555,4 5-520,1-1-1,0 0 0,-1 1 0,1-1 1,0 0-1,-4-9 0,7 12-736,0 0 0,-1 0-1,1 0 1,0 0 0,0 0 0,0 0 0,0 0-1,0 0 1,0 0 0,1 0 0,-1 0-1,0 0 1,0 0 0,1 0 0,-1 0 0,0 0-1,1 0 1,-1 0 0,1 0 0,-1 0-1,1 1 1,0-1 0,-1 0 0,1 0 0,0 0-1,0 1 1,0-1 0,-1 1 0,1-1 0,0 0-1,0 1 1,0-1 0,0 1 0,0 0-1,0-1 1,0 1 0,0 0 0,2-1 0,52-19-992,79-20 1,-134 40 1002,1 0 0,-1 0 1,0 0-1,1 0 0,-1 0 1,1 0-1,-1 0 1,1 0-1,-1 0 0,0 1 1,1-1-1,-1 0 0,1 0 1,-1 0-1,0 0 0,1 1 1,-1-1-1,0 0 0,1 0 1,-1 0-1,0 1 1,1-1-1,-1 0 0,0 1 1,0-1-1,1 0 0,-1 1 1,0-1-1,0 0 0,1 1 1,-1-1-1,0 0 0,0 1 1,0-1-1,0 1 1,0-1-1,0 1 0,0-1 1,0 0-1,0 1 0,0-1 1,0 1-1,0-1 0,0 0 1,0 1-1,0-1 0,0 1 1,0-1-1,0 0 0,0 1 1,-1-1-1,1 1 1,0-1-1,0 0 0,-1 1 1,-9 27 166,9-27-66,-5 11-31,1 1 0,0-1 1,0 1-1,2-1 1,-1 1-1,-1 20 1,5-32-112,0-1 1,1 1 0,-1-1-1,0 1 1,1-1 0,-1 1-1,0-1 1,1 0 0,-1 1 0,1-1-1,-1 0 1,1 1 0,-1-1-1,1 0 1,-1 0 0,1 1-1,-1-1 1,1 0 0,-1 0-1,1 0 1,-1 0 0,1 1 0,-1-1-1,1 0 1,-1 0 0,1 0-1,0 0 1,-1 0 0,1 0-1,-1-1 1,1 1 0,-1 0-1,1 0 1,-1 0 0,2-1 0,22-6 99,-18 2-81,-1 1 0,1-1-1,-1-1 1,0 1 0,0-1-1,-1 0 1,1 0 0,-1 0-1,-1 0 1,1-1 0,-1 1 0,4-13-1,-6 16-1,0 0-1,0 1 1,-1-1-1,1 0 1,-1 0-1,0 0 1,0 0 0,0 1-1,0-1 1,0 0-1,0 0 1,-1 0-1,0 0 1,1 1-1,-3-4 1,2 4-4,0 0 0,0 0 0,-1 1 0,1-1-1,-1 1 1,1-1 0,-1 1 0,0-1 0,0 1 0,0 0 0,1 0 0,-1 0 0,0 0 0,0 0-1,-1 0 1,1 1 0,0-1 0,0 1 0,0-1 0,0 1 0,0 0 0,-5 0 0,5 0-44,-1-1-1,0 1 1,1 0 0,-1 0 0,0 0 0,1 1-1,-1-1 1,1 0 0,-1 1 0,0 0 0,1 0 0,-1 0-1,1 0 1,0 0 0,-1 0 0,1 0 0,0 1-1,-4 2 1,4-1-622,0-1 0,0 1 0,0 0 0,1 0 0,-1 0 0,0 1 0,1-1 0,0 0 0,-1 4 0,1 6-5892</inkml:trace>
  <inkml:trace contextRef="#ctx0" brushRef="#br0" timeOffset="5334.69">4279 337 5843,'0'0'18539,"4"3"-18414,-1 0-109,0-1 0,-1 1 0,0 0 0,1 0 0,-1 0-1,0 0 1,0 0 0,-1 0 0,1 0 0,-1 1 0,0-1 0,0 1 0,0-1-1,0 1 1,0-1 0,0 6 0,0 72 199,-3-44-158,2-37-63,0 0 1,0 1 0,0-1 0,0 0-1,0 0 1,0 1 0,0-1-1,0 0 1,0 0 0,1 0-1,-1 1 1,0-1 0,0 0 0,0 0-1,0 0 1,0 1 0,0-1-1,0 0 1,0 0 0,1 0-1,-1 1 1,0-1 0,0 0 0,0 0-1,0 0 1,1 0 0,-1 0-1,0 1 1,0-1 0,0 0-1,1 0 1,-1 0 0,0 0 0,0 0-1,0 0 1,1 0 0,-1 0-1,0 0 1,0 0 0,1 0-1,-1 0 1,0 0 0,0 0-1,0 0 1,1 0 0,14-7-192,9-11 46,6-14 68,-21 22 83,-1 0 0,1 1 0,0 0 0,1 1 0,0 0 0,19-12 0,-28 20 34,0-1 0,0 1 0,0 0 1,0-1-1,0 1 0,0 0 0,0 0 1,1 0-1,-1 0 0,0 0 0,0 0 1,0 0-1,0 0 0,0 0 0,0 1 0,0-1 1,0 0-1,0 1 0,1-1 0,-1 1 1,0-1-1,-1 1 0,1-1 0,0 1 0,0 0 1,0-1-1,1 3 0,20 27 73,-11-12 15,-6-11-102,1 0-1,0-1 1,1 1-1,-1-1 1,1-1-1,1 1 1,-1-1-1,11 6 1,-14-10-750,0 1 0,0-1 1,0 0-1,0 0 1,0 0-1,0-1 0,7 1 1</inkml:trace>
  <inkml:trace contextRef="#ctx0" brushRef="#br0" timeOffset="7095.2">5152 425 13766,'0'0'9866,"-5"-17"-9191,-8-28-303,0 8-112,2-1-1,2 0 1,1-1 0,-3-45-1,11 82-258,0-6 9,0 0 0,0 0 1,1 0-1,0 0 0,4-14 1,-4 20-14,0 0 0,0-1 0,0 1 0,1 0 0,-1 0 0,1 0 0,-1 0 0,1 0 0,0 0 0,-1 0 0,1 1 0,0-1 1,0 1-1,0-1 0,1 1 0,-1 0 0,0 0 0,0 0 0,1 0 0,-1 0 0,0 0 0,1 0 0,3 0 0,-3 1-2,0-1 1,0 1-1,0-1 0,0 1 0,0 0 1,1 0-1,-1 0 0,0 0 0,0 1 0,0-1 1,0 1-1,0 0 0,0 0 0,0 0 1,0 0-1,-1 1 0,1-1 0,0 1 0,-1-1 1,1 1-1,-1 0 0,1 0 0,-1 0 1,0 1-1,4 3 0,-5-3 8,1 1 0,-1-1-1,1 1 1,-1-1 0,0 0-1,0 1 1,-1 0 0,1-1 0,-1 1-1,1 0 1,-1-1 0,-1 1 0,1-1-1,0 1 1,-1 0 0,0-1-1,1 1 1,-1-1 0,-1 1 0,1-1-1,0 0 1,-4 6 0,0-1 4,-1 0 0,0-1 0,0 1 0,0-1 0,-1-1 1,0 1-1,0-1 0,-1-1 0,1 1 0,-1-1 0,0-1 0,-1 1 0,1-1 0,-1-1 1,-18 6-1,14-6-9,0 1 1,-1-2 0,1 0-1,-1-1 1,1 0-1,-1-1 1,1 0 0,-1-1-1,0-1 1,-18-4 0,32 6-7,-1-1 1,1 1 0,-1 0 0,1 0 0,-1 0 0,1-1 0,-1 1 0,0 0 0,1 0 0,-1 0 0,1 0 0,-1 0 0,1 0-1,-1 0 1,0 0 0,1 0 0,-1 1 0,1-1 0,-1 0 0,1 0 0,-1 0 0,1 1 0,-1-1 0,1 0 0,-1 0 0,1 1-1,-1-1 1,1 1 0,-1-1 0,1 0 0,0 1 0,-1 0 0,2 20-151,0-17 142,1 0 0,-1 0-1,1 0 1,0 0 0,1 0-1,-1 0 1,1-1-1,-1 1 1,5 3 0,1-2-6,0-1 0,0 0 1,1 0-1,-1-1 1,1 0-1,0 0 1,0-1-1,0 0 0,1-1 1,15 1-1,-6-2 29,-1 0-1,0-1 0,1 0 1,26-7-1,-44 8-8,1 0 4,0-1 0,1 1 0,-1 0 0,0-1 0,0 0 0,0 1 1,0-1-1,0 0 0,0 0 0,0 0 0,-1 0 0,1 0 0,0-1 0,0 1 0,-1 0 0,1-1 0,-1 0 1,2-1-1,-37 1-9121,2 2-5077</inkml:trace>
  <inkml:trace contextRef="#ctx0" brushRef="#br0" timeOffset="10209.34">626 1052 14038,'0'0'5707,"0"-6"-5085,0-14-211,-1 40-149,-2 51 153,-9 56-44,12-127-334,0-9 259,-2-34-168,0 28-165,1 1 0,1-1-1,0 0 1,1 0 0,1 1-1,3-16 1,-3 30 55,-1-1 0,1 0-1,0 1 1,0-1 0,0 1 0,0 0 0,-1-1-1,1 1 1,0 0 0,0 0 0,0 0 0,0 1-1,0-1 1,-1 0 0,1 1 0,0-1-1,0 1 1,0-1 0,-1 1 0,3 1 0,13 8 23,-1 1 0,0 0 0,0 1 0,-1 1 1,0 1-1,19 23 0,-16-17-583,2 0 1,31 23-1,-51-42 377,1-1 1,0 1-1,-1-1 0,1 0 1,-1 1-1,1-1 0,0 0 1,-1 1-1,1-1 0,0 0 1,-1 0-1,1 0 1,0 0-1,-1 0 0,1 1 1,0-1-1,0 0 0,-1-1 1,1 1-1,0 0 0,-1 0 1,1 0-1,0 0 0,-1 0 1,1-1-1,0 1 0,-1 0 1,1-1-1,0 1 1,-1 0-1,1-1 0,-1 1 1,1-1-1,-1 1 0,1-1 1,-1 1-1,1-1 0,-1 0 1,0 1-1,1-1 0,-1 1 1,0-1-1,1 0 0,-1 1 1,0-1-1,0 0 1,0 1-1,1-2 0,8-40-2118,-8 33 1626,3-32-73,-2-57-1,-2 63 4302,-1 21 6082,-1 81-9557,0-38-160,1-1 0,2 1 0,5 36 0,-6-64-88,0 0 0,0 0 0,0 1 0,0-1 0,1 0-1,-1 0 1,0 1 0,1-1 0,-1 0 0,1 0 0,-1 0 0,1 0 0,0 0 0,-1 0 0,1 0 0,0 0 0,0 0 0,0 0-1,0 0 1,0 0 0,0-1 0,0 1 0,0 0 0,0-1 0,0 1 0,0-1 0,0 1 0,0-1 0,0 1 0,1-1 0,-1 0-1,0 0 1,0 1 0,1-1 0,-1 0 0,0 0 0,0 0 0,1 0 0,-1-1 0,0 1 0,0 0 0,0 0 0,1-1 0,-1 1-1,0-1 1,0 1 0,0-1 0,0 0 0,0 1 0,0-1 0,0 0 0,0 0 0,2-1 0,4-3-546,-1 0 0,1 0 0,-1-1 1,0 1-1,0-2 0,6-8 0,-2 0 29,-2 0 0,13-29 0,-19 38 1387,0-1 0,0 1 0,0-1 1,-1 1-1,0-1 0,0-7 3911,-2 52-2481,-5-18-1244,-6 35-281,12-54-626,0 1-1,0-1 0,-1 0 0,1 1 0,0-1 1,0 0-1,0 1 0,1-1 0,-1 0 0,0 1 1,0-1-1,1 0 0,-1 1 0,1-1 0,-1 0 1,1 0-1,0 1 0,-1-1 0,1 0 1,0 0-1,0 0 0,0 0 0,0 0 0,0 0 1,0 0-1,0 0 0,0 0 0,0-1 0,0 1 1,0 0-1,2 0 0,-2-1-18,0 0-1,0 0 1,0-1 0,0 1 0,-1 0-1,1-1 1,0 1 0,0 0 0,0-1-1,-1 1 1,1-1 0,0 1-1,0-1 1,-1 1 0,1-1 0,0 0-1,-1 1 1,1-1 0,-1 0-1,1 1 1,-1-1 0,1 0 0,-1 0-1,0 0 1,1 1 0,-1-1 0,0 0-1,1 0 1,-1 0 0,0 0-1,0 0 1,0 1 0,0-1 0,0 0-1,0 0 1,0 0 0,0-1-1,2-43 161,-2 41-243,0-5-8,0 2 122,0 0 0,0 0 0,-1 1 0,0-1 0,-3-13 0,4 19-40,-1-1 1,1 1-1,-1 0 0,1 0 0,-1 0 0,0 0 0,0 0 0,1 0 0,-1 0 1,0 0-1,0 0 0,0 0 0,0 0 0,0 1 0,0-1 0,0 0 0,0 1 1,-1-1-1,1 1 0,0-1 0,0 1 0,0-1 0,-1 1 0,1 0 0,0 0 1,0 0-1,-1-1 0,1 1 0,0 0 0,-1 1 0,1-1 0,0 0 1,0 0-1,-1 1 0,1-1 0,0 0 0,0 1 0,0-1 0,-2 2 0,2-2-381,-1 1-1,1 0 1,0 0-1,0 0 0,0 0 1,-1 0-1,1 0 0,0 0 1,0 0-1,0 1 0,1-1 1,-1 0-1,0 0 1,0 2-1,-4 9-4141</inkml:trace>
  <inkml:trace contextRef="#ctx0" brushRef="#br0" timeOffset="10987.17">1475 1105 15047,'0'0'3876,"-8"8"-3825,6-6-46,-2 1 3,1 0 0,0 0 0,0 0 0,0 0 0,0 1 0,0-1 0,1 1 0,-1 0 0,1 0 0,0 0 0,1 0 0,-1 0 0,0 0 0,1 1 0,0-1 0,0 0 0,1 1 0,-1-1 0,1 1 0,0-1 0,0 1 0,0-1 0,2 8 0,-1-10-63,0-1 0,-1 1 0,1-1 0,0 1 1,0-1-1,0 0 0,1 0 0,-1 1 0,0-1 0,0 0 0,1 0 0,-1 0 0,1 0 0,-1-1 0,0 1 0,1 0 0,0 0 0,-1-1 0,1 1 0,-1-1 0,1 0 0,0 1 0,-1-1 0,1 0 0,0 0 0,-1 0 0,1 0 0,0 0 0,-1-1 0,1 1 0,0 0 0,-1-1 0,1 1 0,-1-1 0,1 0 0,0 1 0,-1-1 0,0 0 0,1 0 0,-1 0 0,0 0 0,1 0 0,-1 0 0,0 0 0,0-1 0,0 1 0,0 0 0,0-1 0,0 1 0,0-1 0,0 1 0,-1-1 0,2-2 0,-2 3 40,1 0 0,-1-1 0,0 1 0,0-1 0,0 1 0,0 0 0,0-1 0,0 1 0,0-1 0,0 1 0,0-1 0,-1 1 0,1 0 0,-1-1 0,1 1 0,-1 0 0,1-1 0,-1 1 1,0 0-1,0 0 0,1 0 0,-1-1 0,0 1 0,0 0 0,0 0 0,0 0 0,-2-1 0,-1 1 106,0-1 1,0 1 0,0 0-1,0 0 1,0 1 0,0-1-1,1 1 1,-9 0 0,11 0-90,1 1 0,-1-1 0,0 0 0,1 0 0,-1 1 0,1-1 0,-1 0 0,1 1 0,-1-1 0,1 0 0,-1 1 0,1-1 0,0 1 0,-1-1 0,1 1 0,0-1 0,-1 1 0,1-1 0,0 1 0,-1-1 0,1 1 0,0 0 1,0-1-1,0 1 0,0-1 0,0 1 0,-1-1 0,1 1 0,0 0 0,0-1 0,0 1 0,1 0 0,-1-1 0,0 1 0,0-1 0,0 2 0,0-1-21,1 1 0,-1-1 0,0 0 1,0 1-1,1-1 0,-1 0 0,0 1 0,1-1 0,0 0 0,-1 1 0,1-1 1,0 0-1,0 0 0,-1 0 0,1 0 0,1 2 0,3-2-114,-1 1-1,0-1 0,1 1 1,-1-1-1,0-1 0,1 1 1,-1-1-1,1 1 1,-1-1-1,1-1 0,-1 1 1,1-1-1,-1 1 1,1-1-1,-1-1 0,1 1 1,-1 0-1,0-1 0,0 0 1,0 0-1,0 0 1,0-1-1,0 1 0,-1-1 1,4-3-1,3-2 36,0 0 1,-1-1-1,0 0 1,-1 0-1,0-1 0,-1 0 1,13-21-1,-18 24 652,1 1 1,-1-1-1,0 0 0,-1 1 1,1-1-1,-1 0 1,-1 0-1,1 0 0,-2-10 1076,0 37-1517,-1 0 0,-1 0 0,-1-1 0,-7 22 0,-8 50 154,15-57-153,1 0 1,1 0-1,3 0 0,7 61 0,-8-92-117,1 0-1,-1 0 1,1-1 0,0 1-1,0 0 1,0-1 0,0 1-1,0-1 1,0 1 0,1-1-1,-1 1 1,1-1-1,0 0 1,0 0 0,-1 0-1,1 0 1,1 0 0,1 2-1,-3-5-20,0-1-1,0 1 1,0-1-1,0 1 1,0-1 0,-1 1-1,1-1 1,0 1-1,-1-1 1,0 0-1,1 1 1,-1-1 0,0-2-1,0 4 12,2-12-96,0-1-1,-1 0 0,0 1 1,-1-1-1,-4-24 0,4 33 216,-1 0 0,1 1 0,-1-1 1,0 1-1,-1-1 0,1 1 0,-1-1 0,1 1 0,-1 0 0,0 0 0,0 0 0,0 0 0,-1 0 0,1 0 0,-1 1 0,1-1 0,-1 1 0,0 0 0,0-1 0,0 1 0,0 0 0,0 1 0,-1-1 0,-5-1 0,8 2 84,31 1-3341,-10 1 1760,0-2 0,0 0 0,0-2 0,26-5 0,7-8-3865</inkml:trace>
  <inkml:trace contextRef="#ctx0" brushRef="#br0" timeOffset="11443.57">2107 1081 13254,'0'0'6995,"0"7"-6968,-12 235 1806,3-245-497,1-22-1107,2 1-1,0-1 1,1 0-1,1 0 0,0-26 1,5-128-1125,0 172 825,-1 0-1,1 0 1,0 0 0,1 0-1,0 1 1,0-1-1,0 1 1,1-1 0,5-8-1,-7 13 27,0 0 0,0 0 0,1 1 0,-1-1 0,1 0 0,-1 1 0,1-1 0,0 1 0,0-1 0,-1 1 0,1 0-1,0 0 1,0 0 0,0 0 0,0 0 0,1 0 0,-1 0 0,0 1 0,0-1 0,0 1 0,1 0 0,-1-1 0,0 1 0,0 0 0,1 0 0,-1 1 0,0-1 0,0 0 0,0 1-1,1-1 1,-1 1 0,3 1 0,-2 0 30,-1 0 0,1 0-1,-1 0 1,1 0 0,-1 0-1,0 1 1,0-1 0,0 1 0,0-1-1,-1 1 1,1 0 0,-1 0-1,1 0 1,-1 0 0,0 0 0,0 0-1,-1 0 1,1 0 0,0 0-1,-1 0 1,0 1 0,0 3-1,1 10 41,-1 0 0,-3 31 0,1-39 2,-1 0 1,0 1 0,0-1-1,-1-1 1,0 1-1,-1-1 1,0 1-1,0-1 1,-1-1 0,0 1-1,-11 10 1,-23 33-100,35-38-766,4-5-3740</inkml:trace>
  <inkml:trace contextRef="#ctx0" brushRef="#br0" timeOffset="12009.54">2284 1174 8468,'0'0'10546,"4"10"-9863,-1-3-485,2 4-99,-1 0 0,0 0 0,0 1 0,1 11 0,-5-21-57,1 1 0,-1-1 0,1 0-1,-1 0 1,0 0 0,0 1 0,0-1 0,0 0-1,0 0 1,-1 1 0,1-1 0,-1 0-1,1 0 1,-1 0 0,0 0 0,0 0 0,0 0-1,0 0 1,0 0 0,0 0 0,-1 0-1,1-1 1,-1 1 0,1 0 0,-1-1 0,1 1-1,-1-1 1,0 0 0,0 1 0,0-1 0,-2 1-1,3-2 19,1 0-1,0 1 1,-1-1-1,1 0 0,-1 0 1,1 0-1,-1 0 1,1 1-1,-1-1 1,1 0-1,0 0 1,-1 0-1,1 0 0,-1 0 1,1 0-1,-1 0 1,1 0-1,-1-1 1,1 1-1,-1 0 0,1 0 1,0 0-1,-1 0 1,1-1-1,-1 1 1,1 0-1,0 0 1,-1-1-1,1 1 0,0 0 1,-1-1-1,1 1 1,0 0-1,-1-1 1,1 1-1,0-1 0,-2-20 385,3 16-596,0 0-1,0 0 0,0 0 1,1 1-1,0-1 0,4-8 0,3 4-568,0 1-1,0 1 1,1 0 0,0 0-1,0 1 1,0 0-1,1 0 1,0 1-1,0 1 1,1 0-1,13-3 1,40-18 7849,-69 35-8413,-7 44 1410,2 0-1,2 0 1,3 1 0,3 62 0,1-114-117,1 0 0,-1-1 0,0 1 0,-1 0 0,1-1 0,0 1 0,-1 0 0,0-1 0,1 1 0,-1 0 0,0-1 0,0 1 0,-1-1 0,1 0 0,0 1 0,-1-1 0,0 0 0,-3 4 0,3-5 51,0 0 0,1 0 0,-1 0 1,0 0-1,0 0 0,0-1 1,0 1-1,0-1 0,-1 1 1,1-1-1,0 0 0,0 0 1,0 0-1,0 0 0,0 0 1,0 0-1,0-1 0,-4 0 1,-2-2 48,1 0 0,0 0 0,0 0 0,0-1 0,1 1 0,-1-2 0,1 1 0,0-1 0,0 0 0,1 0 0,-11-12 0,12 11-236,1 0 0,-1 1 0,1-2 0,0 1 1,0 0-1,1-1 0,0 1 0,0-1 1,1 0-1,-2-7 0,1-44-5488,2 1-3445</inkml:trace>
  <inkml:trace contextRef="#ctx0" brushRef="#br0" timeOffset="12187.37">2456 995 18136,'0'0'4530,"20"33"-6467,-7-8-688,3 3-1841,0-6-8180</inkml:trace>
  <inkml:trace contextRef="#ctx0" brushRef="#br0" timeOffset="12623.65">2805 1182 12005,'0'0'11470,"-6"0"-10526,-16 0-162,17 0-209,87 0-234,9-6-2616,-31-3-3171,-32 5 568,-6 0-2977</inkml:trace>
  <inkml:trace contextRef="#ctx0" brushRef="#br0" timeOffset="14186.61">2870 1208 2465,'0'0'14073,"-20"-31"-6731,18 29-6322,7 4-440,18 9-322,29 19-395,127 84 134,-228-97 433,-183 61-307,207-67 197,18-6-709,20-7-2234,35-20-4132,-20 8 264</inkml:trace>
  <inkml:trace contextRef="#ctx0" brushRef="#br0" timeOffset="14631.37">3372 1064 14711,'0'0'9449,"0"-13"-8622,-3 118 346,-18 114 0,23-200-3233,11-19-185,23-26-4526,-26 17 3008,14-9-6906</inkml:trace>
  <inkml:trace contextRef="#ctx0" brushRef="#br0" timeOffset="14989.85">3585 1174 15431,'0'0'9274,"-10"2"-8847,6-1-382,0 0 0,-1 0 0,1 1 0,0 0 0,-1-1 0,1 2 1,0-1-1,1 0 0,-1 1 0,0 0 0,1-1 0,-1 1 1,1 1-1,0-1 0,0 0 0,0 1 0,0 0 0,1 0 0,0 0 1,-1 0-1,1 0 0,1 0 0,-1 0 0,1 0 0,-1 1 1,0 5-1,1-3 40,-9 52 304,10-58-386,0 1 1,0-1-1,0 0 0,0 1 1,0-1-1,0 1 1,0-1-1,0 0 1,1 1-1,-1-1 0,1 0 1,-1 0-1,1 1 1,-1-1-1,1 0 1,-1 0-1,1 0 1,0 1-1,0-1 0,0 0 1,0 0-1,0 0 1,0 0-1,0-1 1,0 1-1,0 0 0,0 0 1,0-1-1,1 1 1,-1 0-1,0-1 1,0 1-1,1-1 0,-1 0 1,3 1-1,2-1 7,0-1-1,0 0 0,0 0 0,0 0 0,0-1 0,0 1 1,0-1-1,0-1 0,-1 1 0,1-1 0,-1 0 1,0 0-1,0-1 0,0 0 0,0 0 0,0 0 0,-1 0 1,0-1-1,0 1 0,0-1 0,-1 0 0,1 0 1,-1-1-1,0 1 0,-1-1 0,1 1 0,-1-1 0,0 0 1,-1 0-1,1 0 0,-1 0 0,0 0 0,0-7 0,-1 11-9,0-1 0,1 0-1,-1 1 1,0-1-1,-1 1 1,1-1-1,0 0 1,-1 1-1,1-1 1,-1 1 0,0-1-1,0 1 1,0-1-1,0 1 1,0 0-1,-1-1 1,1 1-1,-1 0 1,1 0 0,-1 0-1,0 0 1,0 0-1,0 0 1,0 1-1,0-1 1,0 1-1,0-1 1,0 1 0,-1 0-1,1 0 1,-1 0-1,1 0 1,-1 0-1,1 1 1,-1-1-1,1 1 1,-1-1 0,0 1-1,1 0 1,-1 0-1,1 0 1,-1 0-1,0 1 1,1-1-1,-1 1 1,1 0 0,-3 1-1,-3 0-425,1 1 1,1 0-1,-1 1 0,0 0 1,1 0-1,0 0 0,0 1 0,-10 9 1,-5 3-6053,4-4-4945</inkml:trace>
  <inkml:trace contextRef="#ctx0" brushRef="#br0" timeOffset="16963.73">3962 899 19769,'0'0'6624,"6"11"-6223,12 26-323,-1 1 1,15 50 0,-26-68-178,0 1 1,-2 1 0,0-1 0,-1 1 0,-2 0 0,-1 38 0,-1-54-82,0 0 1,-1-1-1,0 1 0,0 0 1,0-1-1,-1 1 1,0-1-1,0 0 1,0 0-1,-1 0 0,0 0 1,1-1-1,-2 0 1,1 1-1,0-1 0,-8 5 1,-6 3-1640,1 0-1,-2-2 1,-26 13 0,-31 6-7119</inkml:trace>
  <inkml:trace contextRef="#ctx0" brushRef="#br0" timeOffset="17718.82">121 7 15239,'0'0'6390,"-1"0"-6381,1 0 0,0-1 0,0 1 1,0-1-1,-1 1 0,1 0 0,0-1 0,0 1 1,-1 0-1,1-1 0,0 1 0,0 0 1,-1 0-1,1-1 0,0 1 0,-1 0 1,1 0-1,-1-1 0,1 1 0,0 0 0,-1 0 1,1 0-1,-1 0 0,1 0 0,0-1 1,-1 1-1,1 0 0,-1 0 0,1 0 1,-1 0-1,1 0 0,0 0 0,-1 1 1,1-1-1,-1 0 0,1 0 0,0 0 0,-1 0 1,1 0-1,-1 1 0,1-1 0,0 0 1,-1 0-1,1 1 0,0-1 0,-1 0 1,1 0-1,0 1 0,-1-1 0,1 0 1,0 1-1,-6 7 24,0 1 0,0-1 0,1 1 1,1 1-1,-1-1 0,2 0 0,-6 18 0,4-12 30,-8 23 8,2 1 0,2-1 0,1 2 0,2-1 0,2 1 0,1 73 1,4-86-85,2-1 0,1 0 0,0 0 0,2 0 1,1-1-1,1 0 0,1 0 0,2-1 0,0 0 1,1 0-1,22 29 0,-21-35-556,1 0 1,0-1-1,2 0 0,0-1 1,1-1-1,0 0 0,2-2 0,-1 0 1,2-1-1,-1-1 0,36 15 1,42 2-5080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6:23.426"/>
    </inkml:context>
    <inkml:brush xml:id="br0">
      <inkml:brushProperty name="width" value="0.035" units="cm"/>
      <inkml:brushProperty name="height" value="0.035" units="cm"/>
      <inkml:brushProperty name="color" value="#E71224"/>
    </inkml:brush>
  </inkml:definitions>
  <inkml:trace contextRef="#ctx0" brushRef="#br0">5 235 18120,'0'0'7726,"-3"-2"-7584,3 2-141,0 0 0,0 0 1,-1 0-1,1 0 0,0 0 0,0-1 1,0 1-1,0 0 0,0 0 1,0 0-1,0 0 0,0 0 0,0 0 1,0 0-1,0-1 0,0 1 0,0 0 1,0 0-1,0 0 0,0 0 0,0 0 1,0 0-1,0 0 0,0-1 0,0 1 1,0 0-1,0 0 0,0 0 1,0 0-1,0 0 0,0 0 0,0-1 1,0 1-1,0 0 0,0 0 0,0 0 1,0 0-1,0 0 0,0 0 0,0 0 1,0 0-1,1 0 0,-1-1 0,0 1 1,0 0-1,0 0 0,0 0 1,0 0-1,0 0 0,0 0 0,1 0 1,-1 0-1,0 0 0,0 0 0,0 0 1,0 0-1,0 0 0,0 0 0,0 0 1,1 0-1,-1 0 0,0 0 1,0 0-1,0 0 0,0 0 0,0 0 1,21-4 42,48-1-5,7-2 81,-8-3-85,142-27 5,-209 37-36,0 0 0,0 0 0,1 0 0,-1 0 0,0 0 1,0-1-1,0 1 0,0 0 0,0-1 0,1 1 0,-1 0 1,0-1-1,0 0 0,0 1 0,0-1 0,0 0 0,0 1 0,-1-1 1,1 0-1,0 0 0,0 0 0,0 0 0,-1 1 0,1-1 0,0 0 1,-1 0-1,1-1 0,-1 1 0,0 0 0,1 0 0,-1 0 1,0 0-1,1 0 0,-1 0 0,0-1 0,0 1 0,0 0 0,0 0 1,0-2-1,-2-2 31,0 0 1,-1-1 0,0 1-1,0 0 1,0 0 0,-7-8-1,-5-8 11,12 16-39,-24-35 249,26 38-242,-1 0 1,1 1 0,-1-1-1,1 0 1,-1 1 0,0-1-1,0 1 1,0-1 0,0 1 0,1 0-1,-2 0 1,1 0 0,0 0-1,0 0 1,0 0 0,-4 0-1,6 1 59,2 28-164,1-23 61,0 0 0,1 0 1,0-1-1,0 0 0,1 0 1,-1 0-1,1 0 0,0-1 0,0 1 1,0-1-1,0-1 0,0 1 1,1-1-1,6 3 0,-6-4 18,-1 2-1,1-1 0,-1 1 1,1 0-1,-1 0 1,0 0-1,0 1 1,0-1-1,0 1 0,-1 1 1,0-1-1,0 1 1,5 5-1,-8-5 18,1-1 0,-1 0 0,0 1 1,0-1-1,0 1 0,-1 0 0,1-1 0,-1 1 0,0-1 0,0 1 0,-1 0 0,0-1 0,0 1 0,0-1 1,0 1-1,0-1 0,-1 0 0,0 1 0,0-1 0,0 0 0,0 0 0,-1 0 0,0-1 0,-4 6 0,-9 9-1244,1 0-1,-2-2 1,-24 20-1,40-35 1072,-27 19-5222</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6:24.312"/>
    </inkml:context>
    <inkml:brush xml:id="br0">
      <inkml:brushProperty name="width" value="0.035" units="cm"/>
      <inkml:brushProperty name="height" value="0.035" units="cm"/>
      <inkml:brushProperty name="color" value="#E71224"/>
    </inkml:brush>
  </inkml:definitions>
  <inkml:trace contextRef="#ctx0" brushRef="#br0">44 151 16664,'0'0'8857,"0"-5"-8534,0 307 90,-12-329 14,3-3-391,2 0-1,1-1 0,2 1 1,0-1-1,3 0 0,0 0 1,6-50-1,-4 75-44,0 0 0,0 0 0,1 0 1,0 0-1,0 1 0,0-1 0,1 1 0,0 0 0,0-1 0,0 1 1,0 0-1,1 1 0,0-1 0,0 1 0,0 0 0,10-8 0,-8 8-28,1 0-1,0 1 0,1-1 1,-1 1-1,0 1 0,1-1 1,0 1-1,-1 1 0,1-1 1,0 1-1,0 1 0,9 0 1,-17 0 32,1 0 1,0 0 0,0 0 0,-1 0 0,1 0-1,0 0 1,0 0 0,-1 0 0,1 1-1,0-1 1,-1 0 0,1 1 0,0-1-1,-1 0 1,1 1 0,-1-1 0,1 1-1,0-1 1,-1 1 0,1-1 0,-1 1 0,1-1-1,-1 1 1,0 0 0,1-1 0,-1 1-1,0 0 1,1-1 0,-1 1 0,0 0-1,1 1 1,-3 30-37,0-23 50,-1-1-1,0 1 1,0 0 0,-10 15-1,4-12 1,1 0 0,1 0 0,0 1 0,-10 23-1,16-32-12,0 0-1,0 0 1,0 0-1,0 1 1,1-1-1,0 0 1,0 0-1,0 0 0,0 1 1,1-1-1,-1 0 1,1 0-1,0 0 1,0 0-1,1 0 1,-1 0-1,1 0 0,0-1 1,0 1-1,0 0 1,3 2-1,19 25-45,-17-24 5,-1 0 1,1 1-1,-1 0 1,-1 0 0,0 0-1,0 1 1,0-1-1,-1 1 1,-1 0 0,1 1-1,-1-1 1,-1 1-1,3 16 1,-6-25 46,0 1 1,1 0-1,-1 0 1,0-1-1,0 1 0,0-1 1,0 1-1,0-1 1,0 1-1,-1-1 1,1 1-1,0-1 0,-1 0 1,1 0-1,-1 0 1,1 0-1,-1 0 0,0 0 1,1 0-1,-1 0 1,0-1-1,0 1 0,0-1 1,-2 1-1,-54 13 166,49-12-148,-56 10-762,68-32-7259,18-4-1526</inkml:trace>
  <inkml:trace contextRef="#ctx0" brushRef="#br0" timeOffset="1008.95">319 254 14407,'0'0'8161,"7"11"-7988,10 87 1361,-17-97-1525,0-1 0,0 1 0,0-1 0,0 1 0,1-1 0,-1 1 1,0-1-1,0 1 0,0-1 0,1 1 0,-1-1 0,0 1 0,1-1 0,-1 0 0,0 1 0,1-1 0,-1 1 0,0-1 0,1 0 0,-1 1 0,1-1 0,-1 0 1,0 0-1,1 1 0,-1-1 0,1 0 0,-1 0 0,1 0 0,-1 0 0,1 1 0,-1-1 0,2 0 0,14-10 175,7-22-16,5-48-155,-29 93-71,1-2 54,0 0 1,0 0 0,1-1 0,3 13 0,-4-21 2,0-1 0,1 1 0,-1 0 0,1 0 0,-1-1 0,1 1-1,0 0 1,0-1 0,0 1 0,0-1 0,0 1 0,0-1 0,0 1 0,0-1 0,0 0 0,1 1-1,-1-1 1,1 0 0,-1 0 0,1 0 0,-1 0 0,1 0 0,0-1 0,-1 1 0,1 0 0,0-1 0,-1 1-1,1-1 1,0 0 0,0 1 0,2-1 0,-3-1 3,1 1-1,-1-1 1,0 1-1,1-1 1,-1 1 0,0-1-1,0 0 1,1 0-1,-1 0 1,0 0 0,0 0-1,0 0 1,0 0-1,0 0 1,0 0 0,-1 0-1,1 0 1,1-2-1,16-31 64,-10 19-53,-7 13-17,0 0 0,0 0 1,0 0-1,1 0 0,-1 1 1,0-1-1,1 0 0,-1 1 1,1-1-1,-1 1 0,1 0 1,0-1-1,0 1 0,-1 0 1,4-1-1,-4 2-3,0 1-1,1-1 1,-1 0 0,0 1-1,0-1 1,1 1 0,-1 0-1,0-1 1,0 1 0,0 0 0,0 0-1,0-1 1,0 1 0,0 0-1,0 0 1,0 0 0,0 0-1,0 1 1,0-1 0,-1 0-1,1 0 1,-1 0 0,1 1-1,0 1 1,3 6-13,-1-1 1,0 1-1,0 0 1,-1 0 0,0 0-1,-1 0 1,0 0-1,0 0 1,-1 12-1,0-18 15,-1 0 0,1 0 0,0-1 0,-1 1 0,0 0 0,0 0 1,0 0-1,0-1 0,0 1 0,0 0 0,-1-1 0,1 1 0,-1-1 0,-2 3 0,3-3 6,-1-1 1,0 0-1,1 0 0,-1 0 0,0 0 1,0 0-1,0-1 0,1 1 0,-1 0 0,0-1 1,0 0-1,0 1 0,0-1 0,0 0 1,0 0-1,0 0 0,0 0 0,0 0 1,0-1-1,0 1 0,0 0 0,0-1 1,-2-1-1,3 2-19,1-1-1,-1 0 1,1 0 0,0 1-1,-1-1 1,1 0 0,0 0 0,0 0-1,0 0 1,0 1 0,0-1-1,-1 0 1,1 0 0,1 0 0,-1 0-1,0 0 1,0 1 0,0-1 0,0 0-1,1 0 1,-1 0 0,0 0-1,1 1 1,0-2 0,8-22-1031,-1 13 298,0 0-1,1 1 0,1 0 0,-1 1 0,1 0 0,1 1 0,16-11 0,-15 11 331,0-1 1,0 0-1,-1-1 0,0 0 1,-1 0-1,11-17 5538,-30 39-3981,-10 27-1175,19-37 22,-1 0-1,1 0 1,0 0 0,-1 0 0,1 0-1,0 0 1,0 0 0,0 0-1,0 0 1,1 0 0,-1 0-1,0-1 1,1 1 0,-1 0 0,1 0-1,0 0 1,0 0 0,0-1-1,0 1 1,0 0 0,2 2-1,-2-3-3,1-1 0,-1 1 0,1-1 0,-1 1 0,1-1 0,-1 1 0,1-1 0,0 0 1,-1 0-1,1 0 0,0 0 0,-1 0 0,1 0 0,-1 0 0,1 0 0,0-1 0,-1 1 0,1-1 0,-1 1 0,1-1 0,-1 1 0,1-1 0,-1 0 0,1 0 0,-1 0 0,0 0 0,0 0 0,2-2 0,9-7 114,-1-1 0,0 0 0,-1 0 0,0-1 0,10-17-1,-16 23 121,0 63 100,-7-5-315,-2-1 1,-15 63 0,-2 22 166,21-124-72,-1 0-1,-1-1 1,0 1 0,0 0-1,-1-1 1,0 1 0,-7 11-1,10-21-35,-1 1-1,1-1 1,0 0-1,-1 0 1,1 0-1,-1 0 1,0 0-1,0 0 1,0-1 0,0 1-1,0-1 1,0 1-1,0-1 1,0 0-1,-1 1 1,1-1-1,0 0 1,-1-1-1,1 1 1,-1 0-1,1-1 1,-1 1-1,1-1 1,-1 0-1,1 0 1,-1 0-1,1 0 1,-1 0-1,1-1 1,-1 1-1,1-1 1,-1 0-1,1 1 1,-1-1-1,1 0 1,0 0-1,-1-1 1,1 1-1,0 0 1,-3-3 0,0 0 40,0 0 1,0 0 0,0-1-1,1 0 1,0 0-1,-1 0 1,2 0 0,-1 0-1,1-1 1,-1 0 0,2 0-1,-1 0 1,1 0 0,-1 0-1,2 0 1,-1-1 0,1 1-1,0-1 1,0 1 0,1-1-1,0 1 1,0-1 0,1-9-1,0 9-483,1 1-1,-1-1 1,1 1-1,0-1 0,0 1 1,5-8-1,-5 9-392,1 1 1,0-1-1,0 1 0,0 0 0,1 0 0,-1 0 1,1 0-1,6-4 0,25-16-10396</inkml:trace>
  <inkml:trace contextRef="#ctx0" brushRef="#br0" timeOffset="1586.03">1020 453 19977,'0'0'5323,"13"-8"-5187,-8 5-103,10-5-68,-1-1 1,0-1-1,20-19 0,-29 25 42,-1 0 0,0-1 0,-1 0 0,1 1 0,-1-1 0,0 0 0,0-1 0,0 1 0,-1-1 0,1 1 0,-2-1 0,1 0 0,0 1 0,-1-1 0,0 0 0,0-9 0,-1 106-212,0-90 199,0 0 0,0 0 0,0 0 1,0 0-1,0 0 0,0 0 0,1 0 0,-1-1 1,0 1-1,1 0 0,-1 0 0,1 0 1,-1 0-1,1 0 0,-1-1 0,1 1 1,-1 0-1,1 0 0,0-1 0,-1 1 1,1-1-1,0 1 0,0 0 0,0-1 1,-1 1-1,3 0 0,29 2-154,-26-4 137,0 0 0,1 0 1,-1 0-1,0-1 0,0 0 1,0-1-1,-1 1 0,7-5 0,15-20-71,7-5 375,-33 31 66,-1 14-46,0 3-318,-1-10 15,1 0 0,-1 0 1,1-1-1,1 1 0,-1 0 0,1 0 0,0-1 0,1 1 0,-1 0 0,1-1 0,4 10 0,-5-14-3,0 0 0,0-1 0,1 1-1,-1 0 1,0-1 0,0 1 0,0-1-1,0 0 1,1 1 0,-1-1 0,0 0-1,0 1 1,1-1 0,-1 0 0,0 0-1,1 0 1,-1 0 0,0 0 0,0-1-1,1 1 1,-1 0 0,0-1 0,0 1-1,1 0 1,-1-1 0,1 0 0,30-15-110,-24 10 87,29-14-95,-36 20 121,0-1 0,0 1-1,1 0 1,-1 0 0,0 0-1,0 0 1,1 0 0,-1 0-1,0 0 1,0 1-1,0-1 1,1 0 0,-1 1-1,0-1 1,0 1 0,0-1-1,0 1 1,0 0 0,0-1-1,0 1 1,0 0-1,0 0 1,0 0 0,0-1-1,0 1 1,-1 0 0,1 0-1,0 0 1,-1 0-1,2 3 1,19 26 409,-6-20-2228,1-11-6094</inkml:trace>
  <inkml:trace contextRef="#ctx0" brushRef="#br0" timeOffset="1775.44">1349 125 15175,'0'0'8644,"114"-19"-14311,-68 26-4465</inkml:trace>
  <inkml:trace contextRef="#ctx0" brushRef="#br0" timeOffset="2377.92">2043 249 21050,'0'0'4140,"1"17"-4049,6 204 445,-7-220-527,0-1-1,0 1 1,0-1-1,0 1 0,0-1 1,-1 1-1,1-1 1,0 0-1,0 1 1,0-1-1,-1 1 1,1-1-1,0 0 1,0 1-1,-1-1 1,1 1-1,0-1 1,-1 0-1,1 0 0,-1 1 1,1-1-1,0 0 1,-1 0-1,1 1 1,-1-1-1,1 0 1,-1 0-1,1 0 1,0 0-1,-1 1 1,1-1-1,-1 0 1,1 0-1,-1 0 0,1 0 1,-1 0-1,1 0 1,-1 0-1,1 0 1,-1-1-1,1 1 1,-1 0-1,1 0 1,0 0-1,-1 0 1,1-1-1,-1 1 1,1 0-1,0 0 0,-1-1 1,-23-14 482,20 8-459,0 0 1,1 0-1,-1 0 0,1-1 1,1 1-1,-1-1 0,1 0 0,1 1 1,0-1-1,0 0 0,0-8 0,3-91-10,-1 102-23,0-8-37,1-1-1,0 1 0,1 0 0,1 0 0,7-18 0,-8 24 11,0 0 0,1 0 0,0 0 0,0 1-1,0-1 1,1 1 0,0 0 0,0 0 0,1 1 0,-1 0 0,8-6-1,-12 10 12,0 0-1,0 0 0,0 1 0,0-1 1,0 0-1,0 0 0,0 1 0,1-1 0,-1 0 1,0 1-1,0-1 0,0 1 0,1 0 0,-1-1 1,0 1-1,1 0 0,-1 0 0,0 0 1,0 0-1,1 0 0,-1 0 0,0 0 0,1 0 1,-1 0-1,0 1 0,0-1 0,1 1 0,-1-1 1,0 1-1,0-1 0,0 1 0,0-1 0,1 1 1,-1 0-1,0 0 0,0 0 0,0 0 1,-1 0-1,1 0 0,0 0 0,0 0 0,0 0 1,-1 0-1,2 2 0,-1 0 8,0 0 0,-1 0 0,1 0 0,0 0-1,-1 0 1,0 0 0,0 1 0,0-1 0,0 0 0,0 0 0,-1 0 0,1 0 0,-1 0 0,0 0-1,0 0 1,0 0 0,0 0 0,-3 3 0,0 0 16,0 0 0,1 0 0,0 0 0,0 1 1,1-1-1,0 1 0,0-1 0,-2 12 0,4-14-6,0 0 0,0 0 0,0 0 0,1 0 0,-1 0 0,1 0 0,0 0 1,0 0-1,1 0 0,-1-1 0,1 1 0,0-1 0,0 1 0,0-1 0,0 1 0,5 4 0,37 36-24,-32-34-9,-1 1 0,19 24 0,-30-35 40,1 1 0,0 0 0,-1 0-1,1 0 1,-1 0 0,1 0-1,-1-1 1,1 1 0,-1 0 0,0 0-1,1 0 1,-1 0 0,0 0-1,0 1 1,0-1 0,0 0 0,0 0-1,0 0 1,0 0 0,0 0 0,0 0-1,-1 0 1,1 0 0,0 0-1,-1 0 1,1 0 0,0 0 0,-1 0-1,1 0 1,-1-1 0,0 1-1,1 0 1,-1 0 0,0 0 0,1-1-1,-1 1 1,0 0 0,0-1 0,0 1-1,0-1 1,1 1 0,-1-1-1,0 1 1,0-1 0,0 1 0,0-1-1,0 0 1,0 0 0,0 1-1,-2-1 1,-8 3 124,1-1-1,-1 0 1,-18 0-1,23-1-114,-84 1-216,90-2 122,0 0 1,-1 0-1,1 0 0,0 0 1,0 0-1,0 0 1,0 0-1,-1 0 1,1 0-1,0 0 0,0 0 1,0 0-1,0 0 1,-1 0-1,1 0 1,0 0-1,0 0 1,0 0-1,0 0 0,-1 0 1,1 0-1,0 0 1,0 0-1,0 0 1,0 0-1,0 0 0,-1-1 1,1 1-1,0 0 1,0 0-1,0 0 1,0 0-1,0 0 1,0 0-1,0-1 0,-1 1 1,1 0-1,0 0 1,0 0-1,0 0 1,0 0-1,0-1 0,0 1 1,0 0-1,0 0 1,0 0-1,0-1 1,0 1-1,0 0 1,0 0-1,0 0 0,0 0 1,0-1-1,0 1 1,0 0-1,0 0 1,0 0-1,0 0 0,1 0 1,-1-1-1,0 1 1,0 0-1,0 0 1,0 0-1,0 0 1,0 0-1,0 0 0,1-1 1,6-13-6940</inkml:trace>
  <inkml:trace contextRef="#ctx0" brushRef="#br0" timeOffset="2659.47">2264 287 14279,'0'0'8094,"-4"15"-7094,-2 9-781,1 0 0,1 0 0,-2 38-1,6-60-211,0-1 1,0 1-1,1 0 0,-1-1 0,0 1 0,1 0 0,-1-1 0,1 1 0,0-1 0,-1 1 0,1-1 0,0 1 0,0-1 0,0 1 0,0-1 0,0 0 0,0 1 0,1-1 1,-1 0-1,0 0 0,1 0 0,-1 0 0,0 0 0,1 0 0,-1-1 0,1 1 0,-1 0 0,1-1 0,0 1 0,-1-1 0,1 0 0,0 1 0,-1-1 0,1 0 0,0 0 0,-1 0 1,1 0-1,0 0 0,-1 0 0,1-1 0,0 1 0,2-1 0,0 0 1,1 0-1,0 0 1,-1 0 0,1-1-1,-1 1 1,1-1 0,-1 0-1,0 0 1,0-1 0,0 1 0,0-1-1,0 0 1,-1 0 0,7-7-1,-7 5 45,0 0-1,-1-1 0,0 1 0,0-1 0,0 1 1,0-1-1,-1 0 0,0 0 0,0 0 0,-1 0 1,0 0-1,0 0 0,0 0 0,-1 0 0,-1-7 1,1 9-19,1 0 0,-1 1 1,0-1-1,0 0 0,-1 1 1,1-1-1,-1 1 0,0 0 1,0-1-1,0 1 0,0 0 1,0 0-1,-1 0 0,1 0 1,-1 1-1,0-1 0,0 1 1,0-1-1,0 1 0,0 0 1,-1 0-1,1 1 0,-7-4 1,5 4-57,1 0 1,0 0 0,-1 1 0,1-1-1,-1 1 1,1 0 0,-9 1 0,-3 8-2321,9 10-4362,7-7-2304</inkml:trace>
  <inkml:trace contextRef="#ctx0" brushRef="#br0" timeOffset="3250.86">2264 300 16776,'92'-33'1422,"-73"26"2203,-19 21-2926,1 1-664,0 0-1,1-1 1,1 1-1,1 0 1,0-1-1,11 25 1,11 40 107,-26-78-107,1 0-1,-1 1 1,1-1-1,-1 0 1,0 1-1,1-1 0,-1 0 1,0 1-1,0-1 1,0 0-1,0 1 0,0-1 1,0 1-1,-1-1 1,1 0-1,0 1 0,-1-1 1,1 0-1,-1 0 1,1 1-1,-1-1 0,0 0 1,1 0-1,-3 3 1,1-3 42,-1 0-1,1 0 1,-1-1 0,1 1 0,-1 0 0,0-1 0,1 0-1,-1 1 1,0-1 0,0 0 0,-2-1 0,4 1-72,1-1 1,-1 1 0,1 0 0,-1-1 0,1 1-1,0-1 1,-1 1 0,1-1 0,-1 1 0,1-1-1,0 1 1,0-1 0,-1 1 0,1-1 0,0 1-1,0-1 1,0 1 0,0-1 0,-1 0 0,1 1-1,0-1 1,0 1 0,0-1 0,0 0 0,0 1-1,1-1 1,-1 1 0,0-1 0,0 1 0,0-1-1,0 0 1,1 1 0,-1-1 0,0 1 0,0-1-1,1 1 1,-1-1 0,1 1 0,-1-1 0,13-26-140,12-6-817,34-33 0,-35 40 227,0 0-1,26-42 1,-43 58 972,-2-1 0,1 0 0,-1 0 0,-1 0 0,0 0 0,0-1 0,-1 1 0,-1-1 0,0 0 0,0 0 0,-1-13 0,-5 43 2496,-12 80-2727,13-52-16,3-30 2,-1 0 0,-1-1 0,0 1 0,0 0 0,-2-1 0,-8 24 0,11-37-44,-1 1 1,0-1-1,1 0 1,-1 0-1,0 0 1,0 0-1,0 0 1,-1 0-1,1-1 1,0 1-1,-1-1 1,1 0-1,-1 1 1,1-1-1,-1 0 1,0-1-1,1 1 1,-1 0-1,0-1 1,0 1-1,1-1 1,-1 0-1,0 0 0,0 0 1,0 0-1,-3-1 1,5-1 31,0 1-1,1-1 1,-1 1 0,0-1-1,1 1 1,-1-1 0,1 1-1,0-1 1,0 1 0,-1-1-1,1 0 1,0 1 0,0-1-1,1 1 1,-1-1 0,0 0-1,0 1 1,1-1 0,-1 1-1,1-1 1,-1 1 0,1-1-1,0 1 1,0 0 0,1-3-1,2 2-41,1-1-1,0 1 0,-1 0 1,1 0-1,0 0 1,0 1-1,0 0 0,0 0 1,1 0-1,7 0 1,61 1-2003,-41 1-1509,-13-1-3131</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6:21.655"/>
    </inkml:context>
    <inkml:brush xml:id="br0">
      <inkml:brushProperty name="width" value="0.035" units="cm"/>
      <inkml:brushProperty name="height" value="0.035" units="cm"/>
      <inkml:brushProperty name="color" value="#E71224"/>
    </inkml:brush>
  </inkml:definitions>
  <inkml:trace contextRef="#ctx0" brushRef="#br0">157 524 16071,'0'0'5061,"-3"-15"-4314,-7-48-362,-2-122-1,12 145-329,1-68-25,0 100-20,0 0 0,0-1 0,1 1 1,0 0-1,1 0 0,0 0 0,0 1 1,0-1-1,1 0 0,5-7 0,-8 14-4,-1 0 0,1 0 0,0 0 0,0 0 0,-1 0 0,1 0-1,0 0 1,0 0 0,0 0 0,0 0 0,0 0 0,0 0 0,1 1 0,-1-1 0,0 1 0,0-1-1,0 0 1,1 1 0,-1 0 0,0-1 0,1 1 0,-1 0 0,0 0 0,1 0 0,-1 0 0,0 0-1,1 0 1,1 0 0,0 1 3,-1 1-1,0-1 1,0 1-1,0-1 1,0 1-1,0 0 1,0 0-1,-1 0 1,1 0-1,-1 0 1,1 0-1,-1 0 1,3 5-1,3 10 61,0 1 0,-1 0-1,5 20 1,-10-34-34,11 61 58,-3 0-1,-3 0 0,-4 115 0,-2-132-207,0-45-91,0 0-1,0 0 1,0 1 0,-1-1 0,0 0 0,1 0 0,-1 0-1,0-1 1,-2 5 0,2-6-110,1 0 0,-1 0-1,0 0 1,1 0 0,-1 0 0,0-1-1,0 1 1,1 0 0,-1 0 0,0-1-1,0 1 1,0-1 0,0 1 0,0-1-1,0 1 1,0-1 0,0 1 0,-1-1-1,-11 1-7435</inkml:trace>
  <inkml:trace contextRef="#ctx0" brushRef="#br0" timeOffset="919.08">0 439 11909,'0'0'9277,"4"-5"-9109,-2 2-162,0 1 0,1-1 0,-1 1 1,1 0-1,-1 0 0,1 0 0,0 1 1,0-1-1,0 1 0,0-1 0,0 1 1,0 0-1,1 0 0,-1 0 0,5 0 0,66-6 4,-17 3-58,-36 1-31,-2 1-616,-1-1 0,0 0 1,0-1-1,0-1 0,0-1 0,-1-1 1,19-9-1,-34 15 686,-1 0 0,0 0 0,1 0 0,-1-1 0,0 1 0,0 0 0,0-1 0,0 1 0,0-1 1,0 1-1,-1-1 0,1 1 0,0-1 0,0-1 0,1-14 4043,-2 16-3722,4 26-95,-1-10-141,4 19 550,-2 1 1,1 36-1,-6-71-616,0 1 0,0-1 0,0 0 0,0 0 0,-1 1 0,1-1-1,1 0 1,-1 0 0,0 1 0,0-1 0,0 0 0,0 0 0,0 1 0,0-1 0,0 0-1,0 0 1,0 0 0,0 1 0,0-1 0,1 0 0,-1 0 0,0 0 0,0 1 0,0-1 0,0 0-1,1 0 1,-1 0 0,0 0 0,0 0 0,0 1 0,1-1 0,-1 0 0,0 0 0,0 0 0,1 0-1,-1 0 1,0 0 0,0 0 0,0 0 0,1 0 0,-1 0 0,0 0 0,0 0 0,1 0-1,-1 0 1,15-7 345,9-14-36,-16 9-227,23-26-100,-30 36 41,1 0 1,0 0-1,-1 0 1,1 1-1,0-1 0,0 1 1,0-1-1,0 1 1,0 0-1,0 0 1,0 0-1,1 0 0,-1 0 1,0 0-1,3 0 1,-4 2-16,0 1 1,-1-1 0,1 0 0,-1 0 0,1 1 0,-1-1-1,1 0 1,-1 1 0,0-1 0,1 0 0,-1 1-1,0-1 1,0 0 0,0 1 0,-1 2 0,2-2 34,0 15-77,-1-8 98,1 0 0,0 0 0,1-1 1,0 1-1,0 0 0,5 10 0,-6-17-195,0 1-1,1-1 1,0 0-1,-1 0 1,1 1-1,0-1 1,0 0-1,0 0 1,1-1-1,-1 1 1,0 0-1,1-1 1,-1 0-1,1 1 1,-1-1-1,1 0 1,0 0-1,-1 0 1,1-1-1,0 1 1,0-1-1,-1 1 1,1-1-1,4 0 1,-2 0-309,0 1 0,0-1 0,0-1 0,0 1 0,0-1 0,0 0 0,0 0 0,0 0 0,0-1 0,0 0 0,0 0 0,-1 0 1,1 0-1,-1-1 0,1 1 0,-1-1 0,0-1 0,0 1 0,-1 0 0,1-1 0,4-5 0,8-25 13,-10-7 3557,-6 40-2986,-1 0 0,0 0 1,1 1-1,-1-1 0,1 0 1,-1 1-1,0-1 1,0 0-1,1 1 0,-1-1 1,0 1-1,0-1 1,0 1-1,0-1 0,0 1 1,1 0-1,-1-1 1,0 1-1,0 0 0,0 0 1,0 0-1,0 0 1,0 0-1,0 0 0,0 0 1,0 0-1,0 0 1,0 0-1,0 0 0,0 1 1,0-1-1,0 0 1,0 1-1,0-1 0,-38 12 1400,34-10-1466,0 2 0,0-1-1,0 0 1,0 1 0,0 0 0,1 0-1,0 0 1,0 1 0,0-1-1,1 1 1,-1 0 0,1 0-1,0 0 1,1 1 0,-1-1-1,1 1 1,0-1 0,0 1 0,1 0-1,0 0 1,0 0 0,-1 8-1,3-14-90,-1 1-1,0-1 1,0 1-1,0-1 1,0 1-1,1-1 1,-1 0-1,0 1 1,1-1-1,-1 1 1,0-1-1,1 1 1,-1-1-1,0 0 1,1 1-1,-1-1 1,1 0-1,-1 1 0,1-1 1,-1 0-1,1 0 1,-1 0-1,1 1 1,-1-1-1,1 0 1,-1 0-1,1 0 1,-1 0-1,1 0 1,-1 0-1,1 0 1,-1 0-1,1 0 1,0 0-1,-1 0 1,1 0-1,-1 0 1,1-1-1,-1 1 1,1 0-1,-1 0 1,1-1-1,26-10-130,-17 2 126,-1 1 0,0-2 0,0 1 0,-1-1-1,-1 0 1,1-1 0,-2 1 0,1-2 0,-2 1 0,1-1 0,-2 1 0,6-18 0,3-21 37,12-86 0,-19 97-33,12-123 1058,-24 265-1200,2-57 320,3 76 1,1-110-397,1 0 1,1 0-1,0 0 1,1 0-1,1-1 1,-1 1 0,2-1-1,-1 1 1,2-1-1,-1-1 1,9 12 0,13 6-4131,2-8-3371</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6:29.312"/>
    </inkml:context>
    <inkml:brush xml:id="br0">
      <inkml:brushProperty name="width" value="0.035" units="cm"/>
      <inkml:brushProperty name="height" value="0.035" units="cm"/>
      <inkml:brushProperty name="color" value="#E71224"/>
    </inkml:brush>
  </inkml:definitions>
  <inkml:trace contextRef="#ctx0" brushRef="#br0">1 69 19161,'0'0'7825,"13"8"-7719,15 8-177,1-1-1,0-2 0,1-1 0,0-1 1,1-1-1,0-2 0,0-1 1,35 2-1,-64-8-164,0-1 1,0 1-1,0-1 0,0 0 1,0 0-1,0 0 1,0 0-1,1 0 0,-1-1 1,0 1-1,0-1 1,0 1-1,0-1 0,0 0 1,0 0-1,-1 1 1,1-1-1,0-1 0,0 1 1,0 0-1,-1 0 1,1-1-1,2-2 0,-3 0 110,0 0 0,0 0-1,-1 0 1,1 0-1,-1-1 1,0 1-1,0 0 1,0-1 0,-1 1-1,1 0 1,-2-5-1,-1-5 997,-1 0-1,0 1 0,-1-1 1,-10-17-1,7 11 923,7 19-1159,2 5-612,1 0 1,0-1 0,0 1 0,0 0-1,0 0 1,1-1 0,-1 1 0,1-1-1,5 5 1,-1 0 1,89 90 3,-95-97-27,-1-1 1,1 1-1,0 0 0,-1-1 0,1 1 0,-1 0 0,1 0 0,-1 0 0,1 0 1,-1-1-1,0 1 0,1 0 0,-1 0 0,0 0 0,0 0 0,1 0 0,-1 0 0,0 0 1,0 0-1,0 0 0,0 0 0,-1 0 0,1 0 0,0 0 0,0 0 0,0-1 1,-1 3-1,0-2 5,-1 0 0,1 1-1,0-1 1,0 0 0,-1 0 0,1 0 0,-1 0 0,1 0 0,-1 0 0,0 0 0,1-1 0,-1 1 0,-3 1 0,-10 1 18,0 0-1,-29 1 1,29-3-83,10 1 78</inkml:trace>
  <inkml:trace contextRef="#ctx0" brushRef="#br0" timeOffset="525.97">743 91 18280,'0'0'6713,"0"15"-6257,0-1-382,2-3-47,-2 0 0,1 1 1,-2-1-1,0 0 0,0 1 1,-1-1-1,0 0 0,-1 0 1,-6 17-1,8-27 101,3-44 181,0 34-313,1 0-1,0 0 1,0 0 0,1 1-1,0-1 1,1 1-1,0 0 1,0 0 0,12-14-1,-7 11-70,0 0-1,0 1 1,1 0 0,1 0-1,21-12 1,-32 21 70,0 0 0,0 1 0,0-1-1,0 1 1,0-1 0,0 1 0,0-1 0,1 1 0,-1 0 0,0-1-1,0 1 1,0 0 0,1 0 0,-1 0 0,0 0 0,0 0-1,1 0 1,-1 0 0,0 1 0,0-1 0,1 0 0,-1 1 0,0-1-1,0 1 1,2 0 0,-1 1 7,0-1 0,-1 1 1,1 0-1,-1 0 0,1 0 0,-1 0 1,0 0-1,1 1 0,-1-1 0,0 0 0,0 0 1,0 4-1,3 10 42,-1 1 0,-1-1 0,1 22 0,-2-22-46,-1-9 35,3 17-47,-3-24 19,0 1 0,0-1-1,0 0 1,0 1 0,0-1-1,1 0 1,-1 1 0,0-1-1,0 0 1,0 0 0,1 1-1,-1-1 1,0 0 0,0 0-1,0 1 1,1-1 0,-1 0-1,0 0 1,0 0 0,1 1 0,-1-1-1,0 0 1,1 0 0,-1 0-1,0 0 1,1 0 0,-1 0-1,0 0 1,1 1 0,-1-1-1,0 0 1,1 0 0,-1 0-1,0 0 1,1-1 0,-1 1-1,0 0 1,1 0 0,-1 0-1,0 0 1,0 0 0,1 0-1,-1 0 1,0 0 0,1-1-1,-1 1 1,0 0 0,0 0 0,1 0-1,-1-1 1,0 1 0,0 0-1,1 0 1,-1-1 0,0 1-1,0-1 1,33-31 63,-25 23-126,0 1 0,0 0 1,1 0-1,0 1 0,0 0 0,19-11 1,-27 20 60,0-1 1,0 1-1,0 0 1,0-1-1,-1 1 1,1 0-1,-1-1 1,1 1-1,-1 0 1,0 0-1,0-1 0,0 1 1,0 0-1,0 0 1,0-1-1,0 1 1,-1 3-1,1-2 36,-1 21-289,3 43 1197,8-38-2466,-9-27 1149,0 0 0,0 0 0,1-1 0,-1 1 0,1-1 0,-1 0 0,1 1 0,-1-1 0,1 0 0,0 0 0,-1 0 0,4 2 0,11 2-6985</inkml:trace>
  <inkml:trace contextRef="#ctx0" brushRef="#br0" timeOffset="879.54">1408 309 13142,'0'0'11037,"11"0"-10960,-1 0-104,0 0-1,0-1 1,0 0-1,18-5 1,-24 5-32,0 0 0,0-1 1,0 0-1,-1 1 0,1-1 0,0-1 0,-1 1 1,0-1-1,0 1 0,1-1 0,-1 0 1,-1 0-1,1 0 0,0 0 0,-1-1 1,0 1-1,3-7 0,-1 3-33,-1 0-1,0 0 1,0 0 0,-1-1-1,0 1 1,0-1 0,0-8-1,-1 16 92,0 0 0,-1 0 0,1 0 0,0 0 0,-1 1 0,1-1 0,0 0 0,-1 1 0,1-1 0,0 0 0,-1 1 0,1-1 0,-1 1 0,1-1 0,-1 1 0,1-1-1,-1 1 1,1-1 0,-1 1 0,0-1 0,1 1 0,-1 0 0,10 24 12,8 15-769,-17-40 436,0 1 0,0-1-1,0 1 1,0-1 0,1 1 0,-1-1-1,0 0 1,0 1 0,0-1 0,0 0-1,0 0 1,0 0 0,0 0-1,1 0 1,-1 0 0,0 0 0,0 0-1,0 0 1,0-1 0,0 1 0,0 0-1,0-1 1,0 1 0,0-1-1,0 1 1,0-1 0,0 0 0,0 1-1,0-1 1,0 0 0,0 0 0,0 1-1,-1-1 1,1 0 0,0 0 0,-1 0-1,1 0 1,-1 0 0,1 0-1,-1 0 1,1 0 0,-1 0 0,1-2-1,0-10-1862</inkml:trace>
  <inkml:trace contextRef="#ctx0" brushRef="#br0" timeOffset="1200.59">1589 40 6435,'0'0'20121,"0"-18"-20073,0 27-1200,0 8-913,0-1-3794,0 5-8099</inkml:trace>
  <inkml:trace contextRef="#ctx0" brushRef="#br0" timeOffset="1532.49">1749 187 22330,'0'0'3492,"0"15"-2648,0-4-742,-1 3 9,1 0 0,0 0-1,1 0 1,1 0 0,0 0 0,6 19-1,-7-32-107,0 0 0,0 0-1,0 0 1,0 0 0,0 0 0,1 0-1,-1 0 1,0-1 0,0 1-1,0 0 1,1-1 0,-1 1-1,0-1 1,1 1 0,-1-1 0,1 0-1,-1 1 1,1-1 0,-1 0-1,0 0 1,1 0 0,-1 0 0,1 0-1,-1 0 1,1-1 0,-1 1-1,0 0 1,1-1 0,-1 1 0,1-1-1,0 0 1,46-20 60,-21 2-80,-21 13 8,1 1 0,1-1 0,-1 1 1,1 1-1,0-1 0,0 1 0,0 1 0,1-1 0,-1 1 1,1 1-1,9-2 0,-14 5 17,1 0 0,-1 1 1,1 0-1,-1 0 0,0 0 0,0 0 0,0 1 1,6 4-1,15 8 19,34 6-1084,-20-14-3768,-21-6-332</inkml:trace>
  <inkml:trace contextRef="#ctx0" brushRef="#br0" timeOffset="2169.75">2603 83 18504,'0'0'6163,"1"18"-5432,6 164 302,-11-173-883,-5-18-96,-6-16 14,13 17-64,0-1 1,0 0 0,1 0-1,-1 0 1,2 1 0,0-1-1,0 0 1,0 0-1,1 0 1,0 0 0,3-10-1,-2 13-16,0-1 0,0 0 1,0 0-1,1 1 0,0-1 0,0 1 0,1 0 0,0 0 0,0 0 0,0 1 1,1-1-1,0 1 0,0 0 0,7-5 0,-8 7-35,0 1 0,0 0 0,1 0 0,0 0 0,-1 1-1,1-1 1,0 1 0,8-1 0,-12 2 38,0-1 0,0 1 1,0 0-1,0 0 0,0 0 0,0 0 1,1 0-1,-1 0 0,0 0 0,0 0 0,0 0 1,0 0-1,0 1 0,0-1 0,0 0 0,0 1 1,0-1-1,0 1 0,0-1 0,0 1 1,0 0-1,-1-1 0,1 1 0,0 0 0,0-1 1,0 1-1,-1 0 0,1 0 0,0 0 0,-1 0 1,1 0-1,-1 0 0,1 0 0,-1 0 1,0 0-1,1 0 0,-1 0 0,0 0 0,0 0 1,1 1-1,-1 10 2,-1 0-1,0 0 1,0 0 0,-1-1 0,-1 1-1,-6 17 1,8-26 9,0-1 0,0 1 0,0-1 0,1 1 1,-1-1-1,1 1 0,-1-1 0,1 1 0,0 0 0,0-1 0,0 1 0,0-1 0,1 1 0,-1 0 1,1-1-1,-1 1 0,1-1 0,0 1 0,0-1 0,0 1 0,0-1 0,2 3 0,2-1-48,-1 1-1,1-1 1,0 0-1,0 0 1,1-1-1,-1 0 1,8 4-1,28 18-1006,-40-25 1065,-1 0-1,1 0 1,-1 1-1,0-1 1,1 0-1,-1 0 1,1 1-1,-1-1 1,0 0-1,1 1 1,-1-1-1,0 1 1,1-1-1,-1 0 1,0 1-1,0-1 1,1 1-1,-1-1 1,0 1-1,0-1 1,0 0-1,0 1 1,1-1-1,-1 1 1,0-1-1,0 1 1,0-1-1,0 1 1,0-1-1,0 1 1,0-1-1,0 1 1,-1-1-1,1 1 1,0-1-1,0 1 0,0-1 1,0 1-1,-1-1 1,1 0-1,0 1 1,-1-1-1,1 1 1,0-1-1,0 0 1,-1 1-1,1-1 1,-1 0-1,1 1 1,0-1-1,-1 0 1,1 0-1,-1 1 1,1-1-1,-1 0 1,1 0-1,-1 0 1,1 0-1,0 1 1,-1-1-1,1 0 1,-1 0-1,1 0 1,-1 0-1,1 0 1,-2 0-1,-44 8 1312,34-7-1257,-71 12 85,48-12-5377,26-1-2812</inkml:trace>
  <inkml:trace contextRef="#ctx0" brushRef="#br0" timeOffset="2562.25">2783 230 17432,'0'0'8935,"12"1"-8837,74 3-142,0-4 0,0-4 0,0-3-1,161-36 1,-175 27 345,-71 14-1217,-9 1-372,-12-1-2393,-8 2-4701</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8:33.982"/>
    </inkml:context>
    <inkml:brush xml:id="br0">
      <inkml:brushProperty name="width" value="0.035" units="cm"/>
      <inkml:brushProperty name="height" value="0.035" units="cm"/>
      <inkml:brushProperty name="color" value="#E71224"/>
    </inkml:brush>
  </inkml:definitions>
  <inkml:trace contextRef="#ctx0" brushRef="#br0">46 80 13830,'0'0'6633,"-2"-8"-3189,-4-15-2078,-6 185-1423,-1 4 287,13-165-115,-8-75 125,4-145-373,4 218 120,1 1 1,-1-1 0,1 1-1,-1-1 1,1 1-1,0-1 1,-1 1 0,1-1-1,0 1 1,-1 0-1,1 0 1,0-1 0,-1 1-1,1 0 1,0 0-1,0 0 1,-1-1 0,1 1-1,0 0 1,0 0-1,-1 0 1,1 0 0,0 1-1,0-1 1,0 0-1,22 3-96,-15 0 103,0 1 0,0 0 1,-1 1-1,1-1 0,-1 1 0,0 1 1,-1 0-1,1 0 0,-1 0 1,0 0-1,-1 1 0,1 0 1,-1 1-1,-1-1 0,6 12 1,-3-6 2,-2 1 0,0 0 1,0 0-1,-1 0 0,-1 0 1,-1 0-1,0 1 0,1 21 1,-4-32 7,0 0 1,0 0-1,0 0 0,0 0 1,0-1-1,-1 1 0,0 0 1,0-1-1,0 1 0,0-1 1,0 1-1,-1-1 1,1 0-1,-1 0 0,0 0 1,0 0-1,0-1 0,-1 1 1,1-1-1,0 0 0,-1 0 1,-6 3-1,3-1 23,0-1 0,1-1 0,-1 1 0,0-1 1,0 0-1,-1 0 0,1-1 0,0 0 0,-1 0 0,1-1 0,0 0 0,-9-1 0,15 0-75,0 1 0,0-1 0,0 1 0,0-1 0,0 1 0,0-1 0,0 0 1,0 1-1,0-1 0,0 0 0,0 0 0,1 0 0,-1 0 0,0 0 0,1 0 0,-1 0 0,0 0 0,1 0 0,-1 0 0,1 0 0,0 0 0,-1 0 0,1 0 0,0 0 1,0-1-1,-1 1 0,1 0 0,0 0 0,0 0 0,0 0 0,1-1 0,-1 1 0,0 0 0,1-2 0,-1-1-584,1 0-1,0 0 1,0 0-1,0 1 1,0-1-1,1 0 1,0 0-1,3-5 1,15-12-4267,4 2-3189</inkml:trace>
  <inkml:trace contextRef="#ctx0" brushRef="#br0" timeOffset="643.45">428 111 15047,'0'0'6667,"-2"-4"-6168,0 3-466,1-1 1,0 1-1,0-1 1,0 1-1,0-1 1,1 0-1,-1 1 1,0-1-1,1 0 1,-1 0-1,1 0 1,-1 1-1,1-1 1,0 0-1,0 0 1,0 0-1,0 0 1,0 0-1,0 0 1,0 1-1,1-1 1,-1 0-1,1 0 1,-1 0-1,1 1 1,0-1-1,0 0 1,0 1-1,0-1 1,0 1-1,0-1 1,0 1-1,0-1 1,1 1-1,-1 0 1,0-1-1,1 1 1,-1 0-1,1 0 0,0 0 1,-1 0-1,1 1 1,0-1-1,-1 0 1,1 1-1,3-2 1,6-1-35,1-1 0,0 1-1,0 1 1,0 0 0,0 1 0,22 0 0,-33 2-8,0 0 1,0-1-1,0 1 1,-1 0-1,1 0 1,0 0-1,0 0 1,-1 0-1,1 0 1,-1 0 0,1 0-1,-1 1 1,1-1-1,-1 0 1,0 0-1,1 0 1,-1 0-1,0 1 1,0-1-1,0 0 1,0 0-1,0 0 1,0 1-1,0-1 1,-1 2-1,-2 39 91,1-30-54,-2 0-1,0-1 0,0 1 1,-1-1-1,0 0 0,-1 0 1,0 0-1,-1-1 1,0 0-1,-1 0 0,-9 9 1,-25 36 30,42-54-74,0-1 0,0 0-1,0 0 1,0 0 0,0 0 0,0 1 0,0-1-1,-1 0 1,1 0 0,0 0 0,0 1 0,0-1-1,0 0 1,0 0 0,0 1 0,0-1 0,0 0-1,0 0 1,0 0 0,0 1 0,0-1 0,0 0-1,0 0 1,0 0 0,0 1 0,1-1 0,-1 0-1,0 0 1,0 0 0,0 1 0,0-1 0,0 0-1,0 0 1,1 0 0,-1 1 0,0-1 0,0 0-1,0 0 1,0 0 0,1 0 0,-1 0 0,15 4-395,27-4-146,-30 0 247,-5 0 231,-1 0 0,1 1 1,0-1-1,-1 1 0,1 1 1,-1-1-1,1 1 0,11 5 1,-16-5 62,0-1 1,1 0-1,-1 1 1,0 0 0,0 0-1,0-1 1,0 1-1,0 1 1,0-1-1,0 0 1,-1 0 0,1 0-1,-1 1 1,0-1-1,0 1 1,0-1-1,0 1 1,0 0 0,0-1-1,-1 1 1,1 0-1,-1 0 1,0-1-1,0 5 1,0-3 33,0-1 0,0 0 0,-1 0-1,0 0 1,1 0 0,-1 0 0,0 0 0,-1 0 0,1 0 0,0 0 0,-1 0 0,1-1-1,-1 1 1,0 0 0,0-1 0,0 0 0,-1 1 0,-1 1 0,-3 1 146,1 0 1,-1-1-1,1 0 1,-1 0-1,0-1 1,-1 0-1,-8 3 1,-5 0 148,1-1 0,-2-1 1,1-1-1,-37 0 1,54-2-281,0-1 1,1 0-1,-1 0 0,0-1 1,0 1-1,1-1 1,-1 0-1,0 0 0,1 0 1,-1 0-1,1 0 1,0-1-1,-1 0 0,-3-2 1,-6-18-2184,8-12-6625,5 25 524</inkml:trace>
  <inkml:trace contextRef="#ctx0" brushRef="#br0" timeOffset="1245.24">1064 196 14215,'0'0'8470,"-4"-3"-8118,-13-8-152,13 8-88,17 20 70,-1-11-191,0 0 1,1-1-1,0 0 1,0-1-1,0 0 1,0-1 0,0 0-1,22 0 1,26 7-4809,-48-6-140</inkml:trace>
  <inkml:trace contextRef="#ctx0" brushRef="#br0" timeOffset="1427.62">1031 353 13270,'0'0'7251,"21"5"-7187,7-5 32,5 0-15,8-3-81,-4-6-113,-12 0-1823,-1-3-1090,-15 0-3905</inkml:trace>
  <inkml:trace contextRef="#ctx0" brushRef="#br0" timeOffset="1694.76">1220 169 5795,'0'0'15305,"0"-15"-14723,41 54-731,-35-33 208,9 8-65,-2 1-1,17 22 0,-26-32 91,-1 1-1,0-1 1,0 1 0,-1 0-1,1-1 1,-1 1 0,0 0-1,-1 0 1,0 0-1,0 1 1,1 11 0,-2-16 10,0 0-1,-1 1 1,1-1 0,-1 0 0,1 0 0,-1 1 0,0-1-1,0 0 1,1 0 0,-2 0 0,1 0 0,0 0 0,0 0 0,-1 0-1,1-1 1,-1 1 0,1 0 0,-1-1 0,-3 3 0,-45 23 838,45-25-993,-1 1-1,1-1 1,0 1 0,0-1-1,0 1 1,0 1-1,0-1 1,1 1 0,-1 0-1,1 0 1,-4 4 0,32-13-18313</inkml:trace>
  <inkml:trace contextRef="#ctx0" brushRef="#br0" timeOffset="2431.23">1573 190 13990,'0'0'6267,"1"-5"-6181,2-16 1818,0-1 1,-2-37 0,-1 54-1328,0 43-690,1 9 291,-2 0-1,-2 1 1,-14 74-1,19-177 546,-3 42-749,0 1 0,1-1 0,0 1 0,1-1-1,1 1 1,0 0 0,1-1 0,0 1 0,9-21 0,-1 11-950,-22 33-7183,-4 3-330</inkml:trace>
  <inkml:trace contextRef="#ctx0" brushRef="#br0" timeOffset="3897.54">1585 277 16103,'0'0'6043,"10"-3"-5995,16-5-9,61-19-13,-79 24-19,0 0 1,-1 0-1,1-1 0,-1 0 1,0 0-1,0-1 0,0 0 1,7-7-1,-12 10 3,0-1 0,-1 1 0,1-1 0,-1 1 1,1-1-1,-1 0 0,0 1 0,0-1 0,-1 0 0,1 0 0,0 0 1,-1 0-1,0 0 0,1 0 0,-1 1 0,-1-1 0,1-5 0,-15-47 1216,13 49-985,-4 19 1308,2 13-1684,-6 73 342,-4 87 295,15-184-498,-1-1 0,1 0 0,-1 0 0,1 0 0,0 1-1,0-1 1,-1 0 0,1 0 0,0 0 0,0 0 0,0 0 0,0 0 0,0-1-1,0 1 1,0 0 0,1-1 0,-1 1 0,0 0 0,0-1 0,1 1 0,-1-1-1,0 0 1,1 1 0,-1-1 0,0 0 0,1 0 0,-1 0 0,0 0 0,1 0-1,-1 0 1,3-1 0,45-3 163,-44 2-170,-1 0-1,1 0 1,0 0-1,0-1 1,-1 0-1,0 0 1,1 0-1,-1 0 1,0 0-1,-1-1 1,1 0-1,-1 0 1,1 0 0,-1 0-1,0-1 1,-1 1-1,1-1 1,-1 1-1,0-1 1,0 0-1,0 0 1,-1 0-1,1 0 1,-1 0-1,-1 0 1,1-1-1,-1 1 1,0 0 0,-1-10-1,1 15-1,0-1 0,-1 1 0,1 0-1,-1-1 1,1 1 0,0 0 0,-1-1 0,1 1 0,-1 0-1,1 0 1,-1-1 0,1 1 0,-1 0 0,1 0 0,-1 0-1,1 0 1,-1 0 0,1 0 0,-1 0 0,0 0 0,1 0-1,-1 0 1,1 0 0,-1 0 0,1 0 0,-1 0 0,1 0-1,-1 1 1,1-1 0,-1 0 0,0 1 0,-19 7-161,17-2 164,0-1 0,0 1 0,0 0-1,1 0 1,0 0 0,0 0 0,0 0-1,1 1 1,0-1 0,0 0 0,1 1 0,-1-1-1,1 1 1,1-1 0,-1 0 0,1 1-1,2 5 1,-2-10 2,1-1-1,-1 0 1,0 1-1,1-1 1,-1 0-1,1 0 1,0 0-1,-1 0 1,1 0 0,0 0-1,-1-1 1,1 1-1,0-1 1,0 1-1,0-1 1,0 1-1,0-1 1,0 0-1,2 0 1,45-1-18,-38 1 16,-3-1-10,0 0 1,0 0-1,0 0 0,0-1 1,-1 0-1,1-1 0,0 0 1,-1 0-1,0 0 0,0-1 1,0 0-1,0-1 0,-1 1 1,0-1-1,0 0 0,0-1 1,0 0-1,-1 0 0,0 0 1,4-7-1,-2 2-9,0-1 1,-1 1-1,-1-1 0,0 0 0,0 0 1,-1-1-1,-1 1 0,0-1 0,-1 0 1,0 0-1,-1-19 0,-1-34 80,-8 69-123,2 15 43,1 0 0,1 1 1,1 0-1,0 0 0,1 0 0,1 0 1,1 0-1,4 35 0,-4-52 23,1-1 0,-1 1 0,0-1 0,1 0 0,-1 1 0,1-1 0,-1 0 0,1 1 0,-1-1 0,1 0 1,0 0-1,0 0 0,-1 1 0,1-1 0,0 0 0,0 0 0,0 0 0,0 0 0,1-1 0,-1 1 0,0 0 0,0 0 0,0-1 0,1 1 0,-1-1 0,0 1 0,1-1 0,-1 1 0,0-1 0,1 0 0,-1 0 0,1 1 0,-1-1 0,0 0 0,1 0 0,-1-1 0,1 1 0,-1 0 0,0 0 0,1-1 0,-1 1 0,0-1 0,1 1 0,1-2 0,4 0 12,0-1-1,-1 0 0,1-1 1,-1 1-1,0-1 0,1 0 0,4-6 1,3-4 6,-1 0 1,-1-1 0,0 0-1,-1-1 1,-1 0 0,0 0 0,-1-2-1,-1 1 1,-1-1 0,0 0-1,-2 0 1,0-1 0,0 0 0,-2 1-1,-1-2 1,1-22 0,-24 57 379,13-5-401,1 1 1,0 0-1,1 0 1,0 1-1,1 0 1,0 0-1,1 0 1,0 1-1,1-1 1,-3 25-1,1 14 77,2 68-1,3-116-73,0-1-54,0 0 0,0 0 0,0 0 0,0 1 0,1-1 0,-1 0 1,1 0-1,0 0 0,0 0 0,0 0 0,-1 0 0,2 0 0,-1 0 1,0-1-1,0 1 0,1 0 0,-1-1 0,1 1 0,-1-1 0,1 1 0,0-1 1,-1 0-1,1 0 0,0 1 0,0-1 0,0 0 0,0-1 0,0 1 1,0 0-1,0-1 0,0 1 0,0-1 0,0 1 0,4-1 0,-1 0-551,0 1-1,1-1 0,-1-1 0,0 1 0,1-1 0,-1 0 1,0 0-1,0 0 0,0-1 0,0 0 0,0 0 1,0 0-1,6-4 0,-3 0-441,0 0 1,0 0-1,-1-1 0,1 0 0,-1 0 1,-1 0-1,6-10 0,1-10 4789,-8-3 7758,-22 42-9791,14-7-1685,-1 0 1,0 0 0,1 0-1,0 1 1,0-1 0,1 1-1,0 0 1,0-1 0,0 1-1,0 0 1,1 0 0,0 0-1,0 1 1,1-1 0,0 0-1,0 0 1,1 11 0,0-16-24,-1 0-1,1 1 1,0-1 0,0 0 0,-1 0-1,1 1 1,0-1 0,0 0 0,0 0-1,0 0 1,0 0 0,0 0 0,1 0-1,-1 0 1,0-1 0,0 1 0,1 0-1,-1 0 1,1-1 0,-1 1 0,0-1-1,1 0 1,-1 1 0,1-1 0,-1 0-1,1 0 1,-1 0 0,1 0 0,-1 0-1,1 0 1,-1 0 0,1-1 0,-1 1-1,3-1 1,0 0 14,1 0 1,-1 1-1,1-2 1,-1 1-1,1-1 1,-1 1-1,0-1 1,0 0-1,0-1 1,5-3-1,-5 2 35,0 0 0,-1-1 0,0 1 1,0-1-1,0 0 0,0 0 0,-1 0 0,0 0 0,0 0 0,0-1 0,-1 1 1,0-1-1,0 1 0,0-1 0,0 1 0,-1-1 0,0 1 0,0-1 1,-1 0-1,0 1 0,0-1 0,0 1 0,-3-8 0,3 12-50,0-1-1,0 0 0,0 1 0,-1-1 1,1 1-1,-1-1 0,1 1 1,-1 0-1,0 0 0,1-1 1,-1 1-1,0 0 0,0 1 1,0-1-1,1 0 0,-1 0 1,0 1-1,0-1 0,0 1 0,0 0 1,-1 0-1,1-1 0,0 1 1,0 0-1,0 1 0,0-1 1,0 0-1,0 1 0,0-1 1,0 1-1,0-1 0,-3 3 1,-1-1-403,0 1 0,0 0 1,1 0-1,-1 0 1,1 0-1,0 1 1,0 0-1,0 0 1,-5 6-1,-5 10-4785,5 1-3426</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8:39.037"/>
    </inkml:context>
    <inkml:brush xml:id="br0">
      <inkml:brushProperty name="width" value="0.035" units="cm"/>
      <inkml:brushProperty name="height" value="0.035" units="cm"/>
      <inkml:brushProperty name="color" value="#E71224"/>
    </inkml:brush>
  </inkml:definitions>
  <inkml:trace contextRef="#ctx0" brushRef="#br0">34 153 7619,'0'0'14709,"-5"-2"-14090,0 0-289,-18-2 2450,23 4-2081,38 1-781,-13 2 74,62 10-819,-76-6-1349,-8 0-3687,-3 0 261</inkml:trace>
  <inkml:trace contextRef="#ctx0" brushRef="#br0" timeOffset="228.04">1 269 17064,'0'0'6739,"8"0"-6707,8 0 0,13 0 16,4-5-48,0-2-528,-5 0-1057,-3 2-1104,-4 3-65,-13-1-3152</inkml:trace>
  <inkml:trace contextRef="#ctx0" brushRef="#br0" timeOffset="562.6">111 69 5122,'0'0'17142,"-4"-6"-16307,-12-17-363,12 17-323,8 7-184,0-1-1,0 1 1,-1 1-1,1-1 1,0 0-1,0 1 1,-1 0 0,1 0-1,-1 0 1,5 4-1,11 5 31,45 19 16,-39-20-51,-1 1-1,0 2 0,-1 0 1,22 17-1,-44-29 27,0-1 0,0 1 0,0 0 0,0 0 0,-1 0 0,1 0 0,0-1 0,0 1 0,-1 0 0,1 1 0,0-1 0,-1 0 0,1 0 0,-1 0 0,1 0 0,-1 0 0,0 1 0,1-1 0,-1 0 0,0 0 0,0 0 0,0 1 0,0-1 0,0 0 0,0 2 0,-1-1 28,0 0 1,0 0 0,0 0 0,0 0-1,-1 0 1,1 0 0,0 0 0,-1 0-1,0-1 1,1 1 0,-1 0-1,-3 2 1,-8 4 207,0 0-1,0-1 1,-21 8 0,23-11-109,-35 16 58,-27 14 9,29-6-2801,35-19-2144</inkml:trace>
  <inkml:trace contextRef="#ctx0" brushRef="#br0" timeOffset="1006.63">752 131 15095,'0'0'9836,"0"-8"-8827,0 3-932,0 7 342,0 26-266,-2 0 0,-2 0 1,0 0-1,-10 33 0,6-9-1562,23-55-11029,-10-8-229</inkml:trace>
  <inkml:trace contextRef="#ctx0" brushRef="#br0" timeOffset="1404.05">715 63 16952,'0'0'9071,"-2"-4"-8914,2-2-271,9 8 46,28 19 31,-16-7 64,38 32 0,-48-34-22,0 1 0,0 0 0,16 26 0,-24-34 4,0 0-1,0 1 1,-1-1-1,1 1 0,-2-1 1,1 1-1,0-1 1,-1 1-1,0 0 0,0 0 1,-1 0-1,0 0 1,0 0-1,-1 9 0,0-13 22,0 0-1,0-1 0,0 1 0,0 0 0,-1-1 0,1 1 1,0-1-1,-1 0 0,1 1 0,-1-1 0,0 0 1,1 0-1,-1 0 0,0 0 0,1 0 0,-4 1 1,-36 14 386,32-13-294,-90 40-1741,93-42-11</inkml:trace>
  <inkml:trace contextRef="#ctx0" brushRef="#br0" timeOffset="1924.27">1109 46 16488,'0'0'8644,"0"-6"-8460,0 4-180,0 1 0,0 0 0,0-1 0,0 1 0,1 0 1,-1-1-1,0 1 0,0 0 0,1-1 0,-1 1 0,1 0 1,-1-1-1,1 1 0,0 0 0,-1 0 0,1 0 0,0 0 1,0 0-1,0 0 0,0 0 0,0 0 0,0 0 0,0 0 0,0 0 1,2-1-1,2 0 3,0 1 1,0 0-1,0 0 1,0 0-1,0 0 1,0 1-1,8 0 1,-11 0-13,0 0 0,0 0 0,0 0 0,-1 0 0,1 0 0,0 0 0,0 0 0,-1 1 0,1-1 0,0 1 0,0-1 0,-1 1-1,1 0 1,-1-1 0,1 1 0,0 0 0,-1 0 0,0 0 0,2 2 0,-1-1 2,-1 1 0,0-1-1,0 1 1,-1 0-1,1-1 1,0 1-1,-1 0 1,0-1 0,1 1-1,-1 0 1,-1 5-1,1-2 20,-1 1-1,0-1 1,0 1-1,0-1 1,-1 1-1,0-1 1,-1 0-1,1 0 1,-1 0-1,0 0 1,0-1 0,-1 1-1,0-1 1,0 0-1,0 0 1,-1 0-1,1 0 1,-1-1-1,-8 6 1,-23 26 52,35-33-81,1-2-73,10 1-551,-2-1 615,5 1-112,0 0 0,0 1 1,0 1-1,15 6 1,-25-9 128,-1-1 0,0 1 0,0 0 0,0 1 0,0-1 0,0 0 0,0 0 1,0 1-1,-1-1 0,1 1 0,0 0 0,-1-1 0,1 1 0,-1 0 0,0 0 1,1 0-1,-1 0 0,0 0 0,0 0 0,-1 1 0,1-1 0,0 0 0,-1 0 1,1 0-1,-1 1 0,0-1 0,1 0 0,-1 1 0,0-1 0,-1 0 0,1 1 1,-1 1-1,0-1 101,0-1 1,-1 0-1,1 0 1,-1 0-1,1 0 1,-1 0 0,0 0-1,0-1 1,0 1-1,0-1 1,0 1-1,0-1 1,0 0-1,-1 1 1,-2 0-1,-41 17 529,42-18-580,-7 2-360,-1 0-1,0-1 1,0-1-1,1 0 1,-24-1 0,22 0-1512,-7 0-3722</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8:44.153"/>
    </inkml:context>
    <inkml:brush xml:id="br0">
      <inkml:brushProperty name="width" value="0.035" units="cm"/>
      <inkml:brushProperty name="height" value="0.035" units="cm"/>
      <inkml:brushProperty name="color" value="#E71224"/>
    </inkml:brush>
  </inkml:definitions>
  <inkml:trace contextRef="#ctx0" brushRef="#br0">37 566 13254,'0'0'7105,"-1"-3"-6905,-4-13-104,3 12 509,-3 3-494,-10-1-8383,6-2-1417</inkml:trace>
  <inkml:trace contextRef="#ctx0" brushRef="#br0" timeOffset="869.75">1297 11 14134,'0'0'7972,"0"-8"-7795,0 5-217,0 5-54,0 36-66,1-11 230,0 0-1,-2-1 1,-1 1 0,-2 0 0,0-1-1,-12 39 1,16-66-54,0 1 1,0-1-1,0 1 0,0-1 1,-1 0-1,1 1 0,0-1 1,0 1-1,0-1 0,-1 0 1,1 1-1,0-1 0,-1 1 1,1-1-1,-1 1 0,1-1 1,-1 1-1,1-1 1,0 1-1,-1 0 0,0-1 1,1 1-1,-1 0 0,1-1 1,-1 1-1,1 0 0,-1-1 1,0 1-1,1 0 0,-1 0 1,1 0-1,-1 0 0,0 0 1,1 0-1,-1 0 0,0 0 1,1 0-1,-1 0 0,0 0 1,1 0-1,-1 0 0,1 0 1,-1 1-1,0-1 0,1 0 1,-1 1-1,1-1 1,-1 0-1,1 1 0,-1-1 1,1 0-1,-1 1 0,1-1 1,-1 1-1,1-1 0,-1 1 1,1-1-1,0 1 0,-1-1 1,1 1-1,0 0 0,-1 0 1,2-10-115,0-1 0,1 1 1,0 0-1,0 0 0,1 0 0,0 0 1,1 1-1,0-1 0,0 1 1,1 0-1,9-13 0,9-8-11,39-41-1,-60 68 104,12-9 194,-8 12 422,-5 26 507,-2-6-1389,-19 224 1113,20-244-965,0-1 4,-1 0 0,1 0 0,0 1-1,0-1 1,0 0 0,0 1 0,0-1 0,0 0 0,0 0-1,0 1 1,0-1 0,0 0 0,1 0 0,-1 1-1,0-1 1,0 0 0,0 1 0,0-1 0,0 0 0,0 0-1,1 0 1,-1 1 0,0-1 0,0 0 0,0 0-1,1 0 1,-1 1 0,0-1 0,0 0 0,0 0 0,1 0-1,-1 0 1,0 1 0,0-1 0,1 0 0,-1 0 0,8 0-4584</inkml:trace>
  <inkml:trace contextRef="#ctx0" brushRef="#br0" timeOffset="1644.11">1510 284 14054,'0'0'5448,"10"-7"-5421,3 0-31,40-30 88,-50 34-79,-1 1 1,1-1 0,-1 0 0,1 0 0,-1 0-1,0 0 1,0 0 0,0 0 0,0 0 0,-1-1-1,0 1 1,1 0 0,-1-1 0,0 0 0,-1 1-1,1-1 1,0-3 0,-1 5 3,0 1 0,0-1 0,0 0 0,0 1 0,0-1 0,-1 0 0,1 1 0,0-1 0,-1 1-1,1-1 1,-1 1 0,0-1 0,1 1 0,-1-1 0,0 1 0,0-1 0,0 1 0,0 0 0,0 0 0,0-1 0,0 1 0,-1 0 0,1 0 0,-3-1 0,1 1 10,0 0 0,0 0 1,0 0-1,0 1 0,-1-1 1,1 1-1,0 0 0,0 0 1,0 0-1,0 0 0,-1 1 1,-5 1-1,6-1-16,-1 0-1,1 1 1,0 0-1,0-1 1,0 1 0,0 0-1,0 1 1,0-1 0,1 0-1,-1 1 1,1 0 0,-1-1-1,1 1 1,0 0 0,0 0-1,0 0 1,1 1 0,-1-1-1,1 0 1,0 1 0,0-1-1,0 0 1,-1 5-1,-1 7 30,0 0-1,1 1 1,-1 30-1,3-45-26,0-1 0,0 1 0,1 0 0,-1 0 0,0 0-1,0 0 1,0 0 0,1 0 0,-1-1 0,0 1 0,1 0-1,-1 0 1,1 0 0,-1-1 0,1 1 0,-1 0 0,1-1 0,-1 1-1,1 0 1,0-1 0,-1 1 0,1-1 0,0 1 0,0-1-1,-1 1 1,1-1 0,0 1 0,1-1 0,32 2 159,-25-3-136,0-1 0,0 0 0,-1-1 0,1 0 0,13-7 0,-11 4-47,0-1 0,0-1 0,-1 0 0,0 0 0,-1-1 0,0 0 0,0-1 0,-1 0 0,0 0 0,-1-1 1,0 0-1,0 0 0,-1 0 0,-1-1 0,0 0 0,-1 0 0,0-1 0,-1 1 0,0-1 0,-1 1 0,0-1 1,-1-20-1,-1 33 432,-2 1-407,0 0 0,1 0-1,-1 1 1,0-1 0,1 1 0,-1-1-1,1 1 1,-1 0 0,1 0-1,0-1 1,-1 1 0,1 0 0,0 0-1,0 0 1,0 2 0,-1 0 6,-6 14 3,1 0-1,1 1 0,0-1 1,2 1-1,0 1 1,1-1-1,1 0 1,1 1-1,2 28 0,-1-46-8,0 0-1,0-1 1,0 1-1,1 0 1,-1-1-1,1 1 1,-1-1-1,1 1 0,0-1 1,-1 1-1,1-1 1,0 1-1,0-1 1,0 1-1,0-1 1,0 0-1,1 0 1,-1 0-1,0 0 1,1 0-1,-1 0 0,0 0 1,1 0-1,-1 0 1,1 0-1,-1-1 1,1 1-1,0-1 1,-1 1-1,1-1 1,0 0-1,-1 1 1,1-1-1,0 0 1,-1 0-1,1 0 0,0 0 1,-1-1-1,1 1 1,0 0-1,1-1 1,3 0-1,-1 0 0,1 0 1,-1-1-1,1 1 0,-1-1 1,0 0-1,1 0 0,-1-1 1,0 0-1,-1 0 0,9-6 1,-2-4-64,-1 0 0,-1-1 0,0 0 1,-1-1-1,-1 0 0,0 0 0,-1-1 0,0 0 1,-1 0-1,-1 0 0,-1-1 0,0 1 0,-2-1 1,1-30-1,-2 46 1152,-9 13-646,-1 6-395,0 0 1,1 1-1,1 0 1,1 0 0,1 1-1,0-1 1,2 1-1,0 1 1,1-1-1,1 1 1,1-1 0,3 29-1,-2-48-178,0 0 0,0 1 0,0-1 0,1 0 0,-1 0-1,0 1 1,1-1 0,0 0 0,-1 0 0,1 0 0,-1 1 0,1-1 0,0 0 0,0 0-1,0 0 1,0 0 0,-1-1 0,1 1 0,0 0 0,1 0 0,-1 0 0,0-1 0,0 1-1,0 0 1,2 0 0,33 3-6925,-11-4-2267</inkml:trace>
  <inkml:trace contextRef="#ctx0" brushRef="#br0" timeOffset="1929.96">2052 205 9220,'0'0'12419,"-5"8"-12152,1-2-231,-1 0 1,1 1-1,1 0 0,0-1 1,0 1-1,0 0 0,0 0 1,1 1-1,0-1 0,1 0 1,0 1-1,-1 10 0,3-17-32,0 0 0,-1 0 0,1-1 0,0 1 1,-1 0-1,1-1 0,0 1 0,0 0 0,0-1 0,0 1 0,0-1 0,-1 0 0,1 1 0,0-1 0,0 0 0,0 1 0,0-1 0,0 0 0,0 0 0,0 0 1,0 0-1,0 0 0,0 0 0,0 0 0,0 0 0,2-1 0,30-1 78,-29 0-57,0 1 0,0-1 0,0 1-1,0-1 1,0 0 0,-1-1 0,1 1 0,-1-1-1,1 1 1,-1-1 0,0 0 0,0-1-1,0 1 1,0 0 0,-1-1 0,1 1-1,-1-1 1,2-4 0,-3 6 28,0-1 0,0 1-1,0 0 1,0 0 0,-1-1 0,1 1 0,-1 0-1,1-1 1,-1 1 0,0 0 0,0-1 0,0 1-1,0 0 1,-1-1 0,1 1 0,-1 0-1,1-1 1,-1 1 0,0 0 0,0 0 0,0-1-1,0 1 1,0 0 0,0 0 0,-1 0 0,1 0-1,-1 1 1,1-1 0,-1 0 0,0 1 0,1-1-1,-1 1 1,0-1 0,-2 0 0,-6-3 37,0 0 0,0 1 0,0 0 0,0 1 1,-1 0-1,1 1 0,-1 0 0,-11 0 0,17 2-239,1 0 0,-1 0 0,0 0 0,0 0 0,0 1 0,1 0-1,-1 0 1,0 1 0,-5 2 0,8-3-211,0 0 1,0 0-1,0 0 0,0 0 1,0 1-1,0-1 0,1 1 1,-1 0-1,1-1 0,-1 1 1,1 0-1,-1 0 0,1 0 0,0 0 1,0 0-1,0 0 0,0 0 1,1 0-1,-1 1 0,0 2 1,0 4-6629</inkml:trace>
  <inkml:trace contextRef="#ctx0" brushRef="#br0" timeOffset="2211.51">2187 36 8388,'0'0'10807,"8"8"-10553,0 0-90,-1 0 0,-1 1 0,0 0 1,0 0-1,0 1 0,-1-1 0,-1 1 0,0 0 1,0 1-1,-1-1 0,0 1 0,1 13 0,0-7-66,2 7 2,-1 1-1,3 34 0,-8-53-91,1-1 0,-1 1 1,0-1-1,-1 1 0,0-1 0,0 0 0,0 1 0,0-1 0,-1 1 0,1-1 0,-2 0 0,1 0 0,0 0 1,-1 0-1,0-1 0,-6 8 0,-3-1-192,0-1 0,0 0 0,-1-1 1,-1-1-1,1 0 0,-1-1 0,-26 10 0,21-10-1318,-1-1-1,-39 7 0,10-9-4438</inkml:trace>
  <inkml:trace contextRef="#ctx0" brushRef="#br0" timeOffset="2727.51">1162 86 15735,'0'0'7027,"-1"4"-6821,-21 60-321,12-40 154,1 1 1,1 0-1,1 0 1,2 0-1,0 1 1,2 0-1,1 0 0,1 38 1,2-59-79,0 0 0,0 0 0,1 0 1,-1 0-1,1 0 0,0 0 0,0-1 0,1 1 0,-1-1 0,1 0 1,0 0-1,0 0 0,1 0 0,-1 0 0,1-1 0,0 1 0,0-1 1,0 0-1,0 0 0,7 3 0,0 0-955,-1-2 0,1 1 1,0-1-1,0-1 0,1 0 0,-1 0 0,24 1 0,14-3-8069</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8:54.014"/>
    </inkml:context>
    <inkml:brush xml:id="br0">
      <inkml:brushProperty name="width" value="0.035" units="cm"/>
      <inkml:brushProperty name="height" value="0.035" units="cm"/>
      <inkml:brushProperty name="color" value="#E71224"/>
    </inkml:brush>
  </inkml:definitions>
  <inkml:trace contextRef="#ctx0" brushRef="#br0">38 89 16568,'0'0'8094,"-6"-3"-7539,-19-8 0,19 8 920,17 3-1381,383-13 226,-353 12-283,-40 1-42,-2-2-231,0-1 222,0 1-1,-1 0 1,1 0 0,-1 0-1,1 0 1,-1 0 0,0 0-1,0 0 1,0 0 0,0 0 0,0 1-1,0-1 1,0 1 0,-1 0-1,1 0 1,0-1 0,-5 0-1,-48-17 42,41 16 119,15 3-95,25 9-67,-3 1-98,-1-1 0,40 10 0,29 12-395,-90-31 501,-1 1 0,1-1 0,-1 0 0,0 0 0,1 0 0,-1 1 0,1-1 0,-1 0 0,0 0 0,1 1 0,-1-1 0,1 0-1,-1 1 1,0-1 0,1 1 0,-1-1 0,0 0 0,0 1 0,1-1 0,-1 1 0,0-1 0,0 1 0,0-1 0,0 1 0,1-1 0,-1 0 0,0 1 0,0-1 0,0 1 0,0-1-1,0 1 1,0-1 0,0 2 0,-12 14-148,-22 7 93,-78 30-691,35-21-4394,34-17-3392</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8:57.935"/>
    </inkml:context>
    <inkml:brush xml:id="br0">
      <inkml:brushProperty name="width" value="0.035" units="cm"/>
      <inkml:brushProperty name="height" value="0.035" units="cm"/>
      <inkml:brushProperty name="color" value="#E71224"/>
    </inkml:brush>
  </inkml:definitions>
  <inkml:trace contextRef="#ctx0" brushRef="#br0">17 86 6227,'0'0'21375,"0"0"-21338,-16 208-287,16-206 118,0 1 1,0-1 0,0 0 0,0 0-1,0 0 1,1 0 0,-1 0 0,1 0-1,0 1 1,0-1 0,0-1 0,1 4-1,-1-5-88,-1 1 0,1-1 0,-1 0 1,1 1-1,0-1 0,-1 0 0,1 0 0,0 1 0,-1-1 0,1 0 0,0 0 0,-1 0 0,1 0 0,0 0 0,-1 0 0,1 0 0,0 0 0,0 0 0,-1-1 0,1 1 0,0 0 0,-1 0 1,1 0-1,-1-1 0,1 1 0,0 0 0,-1-1 0,1 1 0,-1-1 0,1 1 0,-1-1 0,1 1 0,-1-1 0,1 1 0,-1-1 0,1 1 0,-1-1 0,0 1 0,1-1 0,-1 0 0,0 1 1,0-1-1,1 0 0,8-15-10070</inkml:trace>
  <inkml:trace contextRef="#ctx0" brushRef="#br0" timeOffset="249.9">41 54 13702,'0'0'9557,"-12"-35"-9557,12 33-16,4-1-16,12 1 32,13-3 0,-4 3-32,11-3 16,-7 5-321,0 0-1423,-4 0-1090,-13 0-1520,-8 10-4962</inkml:trace>
  <inkml:trace contextRef="#ctx0" brushRef="#br0" timeOffset="457.2">29 169 13766,'0'0'5683,"50"5"-5683,-18-5 0,5 0-929,-4 0-735,0 0-1058,-17 0-3504</inkml:trace>
  <inkml:trace contextRef="#ctx0" brushRef="#br0" timeOffset="675.93">1 284 17352,'0'0'4738,"24"0"-5650,5 0 816,12 0-529,4 0-1135,0-5-770,-4-2-3360</inkml:trace>
  <inkml:trace contextRef="#ctx0" brushRef="#br0" timeOffset="1250.22">410 106 14615,'0'0'8964,"0"-4"-8532,0 1-416,0 1 0,0-1-1,0 1 1,1-1 0,0 1 0,-1-1 0,1 1-1,0-1 1,0 1 0,0 0 0,0-1 0,1 1 0,-1 0-1,1 0 1,-1 0 0,1 0 0,0 0 0,-1 0-1,1 1 1,0-1 0,0 0 0,1 1 0,-1 0-1,0-1 1,0 1 0,1 0 0,-1 0 0,0 0 0,1 1-1,2-2 1,7-2-48,-1 1 0,0 0-1,1 1 1,-1 0-1,23-1 1,-34 4 18,1-1-1,-1 1 1,1-1 0,-1 1-1,1-1 1,-1 1-1,1-1 1,-1 1 0,0 0-1,1-1 1,-1 1-1,0 0 1,1-1 0,-1 1-1,0 0 1,0 0-1,0-1 1,1 1 0,-1 0-1,0 0 1,0-1-1,0 1 1,0 0 0,-1 0-1,1-1 1,0 1-1,0 0 1,0 0 0,-1 1-1,-6 26 26,-2-11 34,-1 0 0,-1-1 1,-1 0-1,0-1 0,-28 27 1,40-42-78,0 0 1,1 0-1,-1 0 1,0-1-1,0 1 1,1 0-1,-1 0 1,0 0-1,1 0 1,-1 0-1,0 0 1,0 1-1,1-1 1,-1 0-1,0 0 1,1 0-1,-1 0 1,0 0 0,0 0-1,1 0 1,-1 1-1,0-1 1,0 0-1,1 0 1,-1 0-1,0 0 1,0 1-1,0-1 1,1 0-1,-1 0 1,0 1-1,0-1 1,0 0-1,0 0 1,0 1-1,0-1 1,1 0-1,-1 1 1,0-1-1,0 0 1,0 0-1,0 1 1,0-1-1,0 0 1,0 1-1,0-1 1,0 0-1,0 0 1,0 1-1,0-1 1,-1 0-1,1 1 1,0-1 0,0 0-1,0 0 1,0 1-1,0-1 1,0 0-1,-1 0 1,1 1-1,0-1 1,0 0-1,0 0 1,-1 0-1,1 0 1,0 1-1,-1-1 1,31 1-742,-24-2 512,16 1-668,64 3-1289,-82-3 2197,0 0 0,-1 1 0,1-1 0,-1 1 1,1 0-1,-1 0 0,0 0 0,1 1 0,-1-1 0,0 1 0,0 0 1,0 0-1,0 0 0,0 0 0,0 0 0,-1 1 0,1-1 0,-1 1 1,4 4-1,-6-6 169,0 1 0,1-1 0,-1 0 0,0 0 1,0 1-1,0-1 0,0 0 0,0 0 0,0 1 0,0-1 1,0 0-1,0 0 0,0 0 0,-1 1 0,1-1 1,0 0-1,-1 0 0,1 0 0,-1 0 0,0 1 1,1-1-1,-1 0 0,0 0 0,0 0 0,1-1 0,-1 1 1,0 0-1,0 0 0,0 0 0,0 0 0,0-1 1,0 1-1,-1-1 0,1 1 0,0-1 0,0 1 0,0-1 1,0 1-1,-1-1 0,-1 0 0,-53 14 826,55-14-964,-26 4 243,-54 0 1,24-10-1503,50 4 365,1 0 1,-1 1-1,1-2 1,0 1 0,-10-6-1,-12-10-6042</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9:00.699"/>
    </inkml:context>
    <inkml:brush xml:id="br0">
      <inkml:brushProperty name="width" value="0.035" units="cm"/>
      <inkml:brushProperty name="height" value="0.035" units="cm"/>
      <inkml:brushProperty name="color" value="#E71224"/>
    </inkml:brush>
  </inkml:definitions>
  <inkml:trace contextRef="#ctx0" brushRef="#br0">2278 852 16536,'0'0'6008,"-2"-5"-5179,-1 0-556,-4-20 2904,6 41-3233,-19 376 53,20-202 230,-20-198 24,12-1-231,1 0 0,1-1-1,-1 1 1,2-1 0,-1 0 0,1-1 0,1 1 0,0-1 0,1 0 0,-5-20 0,6 29-55,1 16-56,6 24-48,-1-26 151,1 0 0,1-1 0,0 0 0,15 20 0,-19-27-7,1-1-1,0 0 0,0-1 0,0 1 0,1 0 1,-1-1-1,1 0 0,-1 0 0,1 0 1,0 0-1,0-1 0,-1 1 0,1-1 0,0 0 1,1 0-1,-1 0 0,0-1 0,0 1 0,5-1 1,-6-1 4,0 1-1,0-1 1,0 1 0,0-1 0,0 0 0,-1 0 0,1 0 0,0-1 0,0 1 0,-1-1 0,1 1 0,-1-1 0,1 0 0,-1 0 0,0 0 0,1 0 0,-1 0 0,0-1 0,-1 1 0,1-1 0,0 1 0,2-6 0,4-8-59,-1 0-1,10-34 1,-3 11-515,-13 36 87,10-24 47,-9 13-1559,-4 6-3584,-5 7-618</inkml:trace>
  <inkml:trace contextRef="#ctx0" brushRef="#br0" timeOffset="1435.22">2717 779 13862,'0'0'9093,"0"-7"-8125,0-22-210,0 22 1211,-5 23-1900,-8 30-58,2 1 0,2 0 1,2 1-1,-1 95 0,8-142-118,0-1 0,0 1 1,0-1-1,0 1 0,0-1 0,0 1 0,0-1 1,0 1-1,0-1 0,0 1 0,1-1 0,-1 1 1,0-1-1,0 1 0,1-1 0,-1 1 0,0-1 1,1 0-1,-1 1 0,0-1 0,1 1 0,-1-1 1,1 0-1,-1 1 0,0-1 0,1 0 0,-1 0 1,1 1-1,-1-1 0,1 0 0,-1 0 0,1 0 1,0 1-1,14 0-5135,1-1-1887</inkml:trace>
  <inkml:trace contextRef="#ctx0" brushRef="#br0" timeOffset="1832.85">2709 791 18392,'0'0'5592,"-2"-3"-5520,1 3-68,1 0 0,-1-1-1,1 1 1,0-1 0,-1 1-1,1-1 1,0 1 0,-1-1-1,1 1 1,0-1 0,0 1-1,-1-1 1,1 1 0,0-1-1,0 1 1,0-1 0,0 1-1,0-1 1,0 0 0,0 1-1,0-1 1,0 1 0,0-1-1,0 1 1,0-1 0,0 0-1,0 1 1,0-1 0,1 0-1,15 1-6,27 20-53,-35-14 48,-1-1 0,0 1 0,-1 1 0,1-1 1,-1 1-1,0 0 0,-1 1 0,0-1 0,0 1 0,-1 0 0,0 0 0,0 0 0,-1 1 0,0 0 1,0-1-1,-1 1 0,0 0 0,-1 0 0,1 0 0,-2 1 0,0-1 0,0 0 0,0 0 0,-1 0 1,-3 12-1,3-17 35,0 0 0,0 0 0,-1 0 0,1 0 0,-1-1 0,0 1 1,0 0-1,0-1 0,0 0 0,-1 1 0,0-1 0,1 0 0,-1 0 1,0 0-1,-6 3 0,-4 3 320,-1 0 0,-27 11 0,30-15-317,1 0-1,-1 0 0,1 1 0,0 1 1,-13 10-1,18-10-831,5-4-2795</inkml:trace>
  <inkml:trace contextRef="#ctx0" brushRef="#br0" timeOffset="2503.47">2988 920 8036,'0'0'16218,"0"-3"-15613,0-17 2231,0 27-2881,-1 29-83,-1-20 143,2 0-1,0 0 1,4 22 0,-4-37-19,1 0 1,-1 1 0,1-1-1,0 0 1,0 0-1,-1 1 1,1-1 0,0 0-1,0 0 1,0 0 0,1 0-1,-1 0 1,0 0-1,0 0 1,0 0 0,1-1-1,-1 1 1,0 0 0,1-1-1,-1 1 1,1-1 0,-1 0-1,0 1 1,1-1-1,-1 0 1,1 0 0,-1 0-1,1 0 1,-1 0 0,1 0-1,-1 0 1,3-1-1,-1 1-10,1 0 0,0-1-1,-1 0 1,1 0-1,0 0 1,-1 0-1,1 0 1,-1-1 0,1 1-1,-1-1 1,0 0-1,3-2 1,7-9-87,0-1 0,-1-1 1,15-23-1,-27 39 115,0-1-1,0 0 1,0 0-1,0 0 1,0 0-1,0 0 1,0 0-1,0 0 1,0 0-1,0 1 1,0-1 0,0 0-1,0 0 1,0 0-1,0 0 1,0 0-1,1 0 1,-1 0-1,0 0 1,0 0 0,0 1-1,0-1 1,0 0-1,0 0 1,0 0-1,0 0 1,0 0-1,0 0 1,0 0-1,1 0 1,-1 0 0,0 0-1,0 0 1,0 0-1,0 0 1,0 0-1,0 0 1,0 0-1,0 0 1,1 0 0,-1 0-1,0 0 1,0 0-1,0 0 1,0 0-1,0 0 1,0 0-1,0 0 1,0 0-1,1 0 1,-1 0 0,0 0-1,-1 21 58,-5 29-172,-24 88-340,5-47-4739,10-51-711</inkml:trace>
  <inkml:trace contextRef="#ctx0" brushRef="#br0" timeOffset="4151.56">1839 654 16824,'0'0'8489,"-21"-3"-8190,1-1-258,-14-1 2,0 0 0,-47 1 0,-154 15 395,-4-1 394,240-39-890,6 16 33,1-1 0,0 1-1,0 0 1,2 1 0,0 0 0,18-18 0,5-7-37,17-17-23,-67 54-214,1 6 306,0 1 0,1 1 0,0 0 0,1 1 0,0 0-1,0 2 1,1-1 0,0 2 0,0 0 0,2 0 0,-14 17 0,23-24-11,0-1 0,0 0 1,0 1-1,0-1 0,1 1 1,-1-1-1,1 1 0,0 0 1,1-1-1,-1 1 0,1 0 1,0 0-1,0-1 1,1 1-1,-1 0 0,1 0 1,0-1-1,0 1 0,1-1 1,-1 1-1,1-1 0,0 1 1,0-1-1,0 0 0,1 0 1,0 0-1,0 0 0,0 0 1,0-1-1,0 1 0,4 2 1,5 6-622,1-1-1,0 0 1,15 9 0,36 20-8104,-46-30-248</inkml:trace>
  <inkml:trace contextRef="#ctx0" brushRef="#br0" timeOffset="5024.34">309 523 7668,'0'0'14323,"0"-8"-13741,0 1-494,-1 0-1,1 0 1,-1 1-1,-1-1 1,1 0-1,-1 1 1,-5-13-1,6 16-38,-1 0-1,1 1 0,-1-1 1,0 0-1,0 0 0,0 1 1,0-1-1,-1 1 0,1 0 0,-1 0 1,1 0-1,-1 0 0,0 0 1,0 0-1,0 1 0,0-1 1,0 1-1,0 0 0,0 0 1,0 0-1,0 0 0,-4 0 0,-1 1-45,0 0-1,0 0 1,0 0-1,0 1 0,0 0 1,0 1-1,0 0 0,0 0 1,1 1-1,-1 0 0,1 0 1,0 1-1,-1 0 0,2 0 1,-1 0-1,0 1 1,1 0-1,0 1 0,0-1 1,1 1-1,-9 12 0,5-8-4,2 1 0,0 0 1,0 0-1,1 1 0,1 0 0,-1 0 0,2 1 0,0-1 0,0 1 0,2 0 0,-1 0 0,0 25 0,3-35-32,0 0-1,0 0 1,0 0-1,0-1 1,1 1-1,-1 0 1,1 0-1,0-1 1,0 1 0,0 0-1,0-1 1,1 1-1,-1-1 1,0 1-1,1-1 1,0 0-1,0 0 1,-1 1-1,1-1 1,1 0-1,-1-1 1,0 1 0,0 0-1,1-1 1,-1 1-1,1-1 1,-1 0-1,1 0 1,-1 0-1,1 0 1,3 1-1,8 0-609,0 0 0,1 0 1,-1-1-1,0-1 0,15-2 0,2 1-1300,2 0-2810,-7-7-4263</inkml:trace>
  <inkml:trace contextRef="#ctx0" brushRef="#br0" timeOffset="5651.71">502 605 15543,'0'0'5960,"2"-5"-5789,-1 1-170,1 1 0,-1 0 0,1 1 0,0-1 0,0 0 0,1 0 0,-1 1 0,0 0 0,1-1 0,0 1 0,-1 0 0,1 0 0,0 0 0,0 1 0,0-1 0,0 1 0,0-1 0,1 1 0,-1 0 0,0 0 0,1 0 0,-1 1 0,1 0 0,-1-1 0,0 1 0,6 0 0,-8 31 148,-2-26-77,0-1 0,0 1 1,0 0-1,0-1 0,-1 0 0,1 1 0,-1-1 1,0 0-1,-1 0 0,1 0 0,-4 4 0,4-5-42,-1 1-1,0 0 1,1 1-1,0-1 0,0 0 1,0 1-1,0-1 1,1 1-1,0-1 0,0 1 1,-1 5-1,5-7-40,0-1-1,-1 0 0,1 0 1,0-1-1,0 1 0,0-1 1,0 1-1,0-1 0,0 0 1,5 1-1,10 5-31,-11-3 26,0 1-1,0 0 0,0 0 0,-1 0 1,0 1-1,9 10 0,-14-15 23,0 0-1,0 0 1,1 0 0,-1 1-1,0-1 1,-1 0-1,1 1 1,0-1 0,0 0-1,0 1 1,-1-1 0,1 1-1,-1-1 1,1 1 0,-1 0-1,0-1 1,1 1-1,-1-1 1,0 1 0,0 0-1,0-1 1,0 1 0,-1-1-1,1 1 1,0 0-1,-1-1 1,1 1 0,-1-1-1,1 1 1,-1-1 0,0 1-1,1-1 1,-1 0 0,0 1-1,0-1 1,0 0-1,0 0 1,0 1 0,-1-1-1,1 0 1,0 0 0,-2 1-1,-8 3 134,0 0-1,0-1 1,-1 0 0,1-1-1,-1 0 1,1-1 0,-1 0-1,0-1 1,0 0-1,0-1 1,-19-2 0,29 2-211,0 0 0,0-1 1,0 1-1,0 0 0,1-1 0,-1 1 1,0-1-1,0 0 0,1 1 1,-1-1-1,0 0 0,1 0 1,-1 0-1,1 0 0,-1-1 1,1 1-1,-1 0 0,1-1 1,-2-2-1,1 1-384,1 1 0,-1-1 0,1 0-1,0 0 1,0 0 0,0 0 0,1 0 0,-1 0 0,0 0 0,1 0 0,0-5-1,0-17-5862</inkml:trace>
  <inkml:trace contextRef="#ctx0" brushRef="#br0" timeOffset="6504.3">1881 353 14391,'0'0'8158,"0"-47"-6512,-9-194-584,9 240-1063,0 1 1,0-1-1,0 1 1,0-1-1,0 1 0,0 0 1,0-1-1,0 1 1,0-1-1,0 1 1,0-1-1,-1 1 0,1-1 1,0 1-1,0 0 1,0-1-1,-1 1 1,1 0-1,0-1 0,-1 1 1,1 0-1,0-1 1,-1 1-1,1 0 1,0-1-1,-1 1 0,1 0 1,-1 0-1,1-1 1,0 1-1,-1 0 1,1 0-1,-1 0 1,1 0-1,-1 0 0,1 0 1,-1 0-1,1 0 1,-1 0-1,1 0 1,0 0-1,-1 0 0,1 0 1,-1 0-1,1 0 1,-1 0-1,1 0 1,-1 1-1,1-1 0,0 0 1,-1 0-1,1 0 1,-1 1-1,1-1 1,0 0-1,-1 1 0,-22 15-105,-18 27 106,38-40-3,1 0 0,-1 0 0,1 1 0,0-1 0,0 1 0,0 0 0,0-1 0,1 1-1,-1 0 1,1 0 0,0 0 0,0 5 0,1-8-37,3-3-247,0 1 223,0-1 1,0 0-1,-1 1 1,1-1 0,0 0-1,-1-1 1,1 1-1,1-3 1,4-2 9,7-6 8,-11 9-20,0 0 0,0 1 0,0-1 0,0 1 0,1 0 0,0 0-1,-1 0 1,1 1 0,0-1 0,1 1 0,-1 0 0,0 1 0,10-2 0,-14 3-13,0 0 0,0 1 0,0 0 0,0-1-1,0 1 1,0 0 0,0 0 0,0-1 0,0 1 0,0 0 0,0 0 0,0 0 0,-1 0 0,1 0 0,0 0 0,-1 0 0,1 0 0,-1 1 0,1-1 0,-1 0 0,0 0 0,1 0 0,-1 1 0,0-1 0,0 2 0,6 41-4256,-5-35 1643,3 8-4082</inkml:trace>
  <inkml:trace contextRef="#ctx0" brushRef="#br0" timeOffset="7078.32">2262 32 11717,'0'0'9437,"-2"24"-7170,-20 45-1703,2-6-1426,14-23-5771</inkml:trace>
  <inkml:trace contextRef="#ctx0" brushRef="#br0" timeOffset="7397.83">2216 33 14695,'0'0'4882,"3"-4"-4781,-2 2-100,1 0 0,-1 0 0,0 0 0,1 0 0,0 1 0,-1-1-1,1 1 1,0-1 0,0 1 0,0 0 0,0-1 0,0 1 0,0 0-1,0 0 1,0 1 0,0-1 0,0 0 0,1 1 0,-1-1 0,0 1 0,0 0-1,1 0 1,-1 0 0,0 0 0,0 0 0,1 0 0,3 1 0,-2 1 8,0-1-1,-1 0 1,1 1 0,0 0 0,-1 0 0,1 0 0,-1 0 0,0 0 0,0 1 0,0 0 0,0-1 0,0 1 0,0 0 0,-1 0 0,0 1-1,4 5 1,-2-3 30,-2 0 0,1 0 0,0-1-1,-1 1 1,0 1 0,-1-1 0,1 0-1,-1 0 1,0 11 0,-1-14 16,0 1 1,0-1-1,-1 0 1,0 0-1,1 0 1,-1 0-1,0 0 1,0 0-1,-1 0 1,1 0-1,-1 0 1,1 0-1,-1 0 1,0-1-1,0 1 1,0-1-1,0 1 1,-1-1-1,1 0 1,-5 3-1,0 0-399,-25 16 1199,10-14-7531</inkml:trace>
  <inkml:trace contextRef="#ctx0" brushRef="#br0" timeOffset="7741.72">2459 35 13526,'0'0'7091,"9"-6"-7061,30-17-36,-38 22 4,-1 1-1,0-1 1,1 1-1,0 0 0,-1-1 1,1 1-1,-1 0 0,1-1 1,-1 1-1,1 0 0,0 0 1,-1-1-1,1 1 0,0 0 1,-1 0-1,1 0 0,0 0 1,-1 0-1,1 0 0,0 0 1,-1 0-1,1 0 0,-1 0 1,1 0-1,0 0 1,-1 1-1,1-1 0,0 0 1,-1 0-1,1 1 0,-1-1 1,1 0-1,-1 1 0,1-1 1,0 1-1,-1-1 0,0 0 1,1 1-1,-1-1 0,1 1 1,-1 0-1,0-1 0,1 1 1,-1-1-1,0 1 1,1-1-1,-1 1 0,0 0 1,0-1-1,0 1 0,0 0 1,1-1-1,-1 1 0,0 1 1,-2 36 467,2-34-307,-1 1-75,-1-1-1,1 1 1,-1 0 0,0 0 0,0-1-1,0 1 1,0-1 0,-5 6 0,5-6 80,-1-1 0,1 1 0,0-1 0,0 1 1,0 0-1,1 0 0,-1 0 0,1 0 0,0 0 1,-1 7-1,11-9-14,22-1-298,49-2-1443,-28-9-4633,-27 1-2350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9:28.085"/>
    </inkml:context>
    <inkml:brush xml:id="br0">
      <inkml:brushProperty name="width" value="0.035" units="cm"/>
      <inkml:brushProperty name="height" value="0.035" units="cm"/>
      <inkml:brushProperty name="color" value="#E71224"/>
    </inkml:brush>
  </inkml:definitions>
  <inkml:trace contextRef="#ctx0" brushRef="#br0">178 463 18360,'0'0'5616,"-13"-37"-2753,0 3-2842,1-2 0,2 0 0,1 0 0,2 0 0,-3-47 0,-15-68 40,26 151-70,-1-1 1,0 1 0,0-1-1,0 1 1,0-1 0,0 1-1,0-1 1,0 1-1,0-1 1,-1 1 0,1-1-1,0 1 1,0 0 0,0-1-1,0 1 1,-1-1 0,1 1-1,0-1 1,0 1 0,-1 0-1,1-1 1,0 1-1,-1-1 1,1 1 0,-1 0-1,1-1 1,0 1 0,-1 0-1,1 0 1,-1-1 0,1 1-1,-1 0 1,1 0 0,-1 0-1,1 0 1,-1-1-1,1 1 1,-1 0 0,1 0-1,-1 0 1,1 0 0,-1 0-1,-18 22-142,-14 53 138,29-65 11,-6 19-34,10-29 31,0 0-1,0 0 1,0 0-1,0 0 1,0 0-1,1 0 1,-1 0-1,0 0 1,0 0-1,0 0 1,0 0-1,0 0 1,0 0-1,0 0 1,0 0-1,1 0 1,-1 0-1,0 0 1,0 1-1,0-1 1,0 0-1,0 0 1,0 0-1,0 0 0,0 0 1,0 0-1,1 0 1,-1 0-1,0 0 1,0 0-1,0 0 1,0 0-1,0 1 1,0-1-1,0 0 1,0 0-1,0 0 1,0 0-1,0 0 1,0 0-1,0 0 1,0 0-1,0 1 1,0-1-1,0 0 1,0 0-1,0 0 1,0 0-1,0 0 1,0 0-1,0 0 1,0 0-1,0 1 1,0-1-1,0 0 1,0 0-1,0 0 1,28-35-756,-5 4 810,-15 21-60,24-21 6,-31 31-10,-1 0 1,0 0 0,1 0-1,-1 0 1,1 0-1,-1 0 1,0 0-1,1 0 1,-1 0-1,1 1 1,-1-1-1,0 0 1,1 0-1,-1 0 1,0 1-1,1-1 1,-1 0-1,0 0 1,1 1-1,-1-1 1,0 0-1,0 1 1,1-1-1,-1 0 1,0 1-1,0-1 1,1 0-1,-1 1 1,0-1-1,0 0 1,0 1-1,0-1 1,0 1-1,0-1 1,0 0-1,0 1 1,7 19-147,-7-19 132,2 4-2,20 82-3337,-14-26-4971,-7-25-3926</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49:26.151"/>
    </inkml:context>
    <inkml:brush xml:id="br0">
      <inkml:brushProperty name="width" value="0.035" units="cm"/>
      <inkml:brushProperty name="height" value="0.035" units="cm"/>
      <inkml:brushProperty name="color" value="#E71224"/>
    </inkml:brush>
  </inkml:definitions>
  <inkml:trace contextRef="#ctx0" brushRef="#br0">3311 681 3490,'0'0'21321,"1"-10"-20648,2-27-351,-3 37-315,1 0 0,-1 0 0,0 0 0,0 0 0,0 1 0,0-1 0,0 0-1,0 0 1,0 0 0,1 0 0,-1 0 0,0 0 0,0 0 0,0 1 0,0-1-1,1 0 1,-1 0 0,0 0 0,0 0 0,0 0 0,0 0 0,1 0-1,-1 0 1,0 0 0,0 0 0,0 0 0,0 0 0,1 0 0,-1 0 0,0 0-1,0 0 1,0 0 0,0 0 0,1 0 0,-1 0 0,0-1 0,0 1 0,0 0-1,0 0 1,1 0 0,-1 0 0,0 0 0,0 0 0,0 0 0,0-1-1,0 1 1,6 17-12,10 162 901,-4-22-562,-7-75-206,-6-82-120,0 0-1,0 0 1,0 0-1,0-1 1,0 1 0,0 0-1,0-1 1,0 1-1,0-1 1,0 1 0,0-1-1,1 1 1,-1-1-1,0 0 1,0 1 0,1-1-1,-1 0 1,0 1-1,0-2 1,-6-9-35,0 1-1,1-1 1,0 0 0,-4-13-1,6 13 5,-1 0-1,0 0 1,-1 0-1,0 1 1,-8-10 0,14 20 19,0 0 1,0 0 0,-1-1-1,1 1 1,0 0 0,0 0-1,0 0 1,0-1 0,0 1-1,-1 0 1,1 0 0,0 0-1,0 0 1,0-1 0,-1 1-1,1 0 1,0 0 0,0 0-1,0 0 1,-1 0 0,1 0-1,0 0 1,0 0 0,-1 0-1,1 0 1,0-1 0,0 1-1,-1 0 1,1 0 0,0 1-1,0-1 1,-1 0 0,1 0 0,0 0-1,0 0 1,0 0 0,-1 0-1,1 0 1,0 0 0,0 0-1,-1 1 1,-3 11-48,4 27 87,0-32-20,1-2-19,0 0-1,0 0 1,1 0 0,-1 0 0,1-1 0,0 1 0,1 0-1,-1-1 1,1 0 0,0 1 0,0-1 0,0 0 0,1-1-1,-1 1 1,8 6 0,-8-8 6,-1 1-1,1-1 1,0 0-1,0 0 1,0 0-1,0 0 1,0 0 0,1-1-1,-1 1 1,0-1-1,1 0 1,-1 0-1,1 0 1,-1 0-1,1-1 1,0 0 0,-1 1-1,1-1 1,0 0-1,-1-1 1,1 1-1,-1-1 1,7-1-1,-7 0 4,-1 0-1,0 1 0,0-1 0,0 0 0,0 0 0,0 0 0,0-1 0,0 1 0,-1 0 1,1-1-1,-1 1 0,0-1 0,2-3 0,14-45 20,-7 20-82,-7 22-991,13-35 2051,-12 29-5069,-3 1-5551</inkml:trace>
  <inkml:trace contextRef="#ctx0" brushRef="#br0" timeOffset="-5541.01">7 162 16023,'0'0'6779,"-6"0"-6229,53-2-433,-28 1-421,-1 0 1,0 1-1,1 1 1,25 4-1,-21 8-2887,-16 3-3489,-7-7-566</inkml:trace>
  <inkml:trace contextRef="#ctx0" brushRef="#br0" timeOffset="-5347.24">90 298 8356,'0'0'13238,"-9"0"-13238,14 0 0,7 0 0,12-7 64,5-2-64,-4 0-368,8-3-625,-9 3-848,5-6-512,-4 4-2641,-9-3-1649</inkml:trace>
  <inkml:trace contextRef="#ctx0" brushRef="#br0" timeOffset="-5027.11">261 106 11669,'0'0'10477,"-6"-6"-9770,-18-17-357,17 17-236,17 8-455,-3 2 341,0 0 0,0 1 0,0 0 0,-1 1 1,0-1-1,0 1 0,0 0 0,-1 0 0,0 1 0,0 0 0,0 0 0,-1 0 1,0 0-1,-1 1 0,6 13 0,-6-9 12,1-1 0,-1 1 0,-1 0 0,0 0 0,-1 0 0,0 1 0,-1-1-1,0 0 1,-1 0 0,-3 18 0,2-24 24,-1 0 0,0-1-1,0 1 1,0 0 0,-1-1-1,0 0 1,0 0-1,0 0 1,0 0 0,-1-1-1,0 1 1,0-1 0,0 0-1,-7 3 1,1 0-367,0-1-1,0 0 1,-18 7-1,-9-4-4055,26-9-722</inkml:trace>
  <inkml:trace contextRef="#ctx0" brushRef="#br0" timeOffset="-4027.36">836 62 9476,'0'0'9914,"0"-5"-8780,0-21 1289,-5 24-2327,1 1 0,-1-1 1,0 1-1,1 0 0,-1 0 1,0 0-1,0 1 0,-7 0 1,4-1-83,0 2 1,0-1 0,-1 1 0,1 0 0,0 1 0,0 0 0,-11 4 0,16-5-21,1 0 0,-1 1-1,1-1 1,0 1 0,-1 0 0,1-1 0,0 1-1,0 0 1,0 0 0,1 0 0,-1 0 0,0 1-1,1-1 1,-1 0 0,1 1 0,0-1 0,0 1-1,0 0 1,0-1 0,0 1 0,1 0 0,-1-1-1,1 1 1,0 0 0,0 0 0,0 3 0,-1-1-2,1-1 0,0 1 0,1-1 0,-1 1 0,1 0 0,0-1 0,0 1 0,0-1 0,1 0 1,0 1-1,0-1 0,0 0 0,0 0 0,0 0 0,1 0 0,0-1 0,0 1 0,0-1 0,0 1 1,0-1-1,1 0 0,-1 0 0,1-1 0,0 1 0,5 2 0,27 19-6,-21-15-23,0 1 0,-1 0 0,21 21 1,-31-27 26,-1 0 0,1 0 0,-1 1 0,0-1 0,0 1 0,-1 0 0,1 0 0,-1 0 0,0 0 0,0 0 0,-1 0 0,0 0 0,0 1 0,0-1 0,0 1 0,-1 5 0,0-9 11,0-1 0,0 1-1,0 0 1,0 0 0,0 0-1,0 0 1,-1 0 0,1 0-1,0 0 1,-1-1 0,0 1-1,0 0 1,1 0 0,-1-1 0,0 1-1,0 0 1,0-1 0,-1 1-1,1-1 1,-2 2 0,0-1 0,0-1 1,0 1-1,0-1 1,-1 0-1,1 0 0,0-1 1,0 1-1,-1-1 1,1 1-1,0-1 1,-6-1-1,-6 1-97,7 1 129,-1-1 0,1 0 1,-1-1-1,1 0 1,-1 0-1,-10-4 1,16 4-102,1 0 0,0 0 0,0 0 0,0 0 0,0 0-1,1-1 1,-1 1 0,0-1 0,0 0 0,1 1 0,-1-1 0,1 0 0,0 0 0,0 0 0,-1 0 0,1 0 0,0 0 0,1 0 0,-1 0 0,0-1 0,0 1 0,1 0 0,0 0 0,-1-1 0,1 1 0,0 0 0,0-1 0,1-2 0,-2-7-910,1 6 292,-1 0-1,1 0 0,0 0 1,1 0-1,-1 0 0,1 0 1,0 0-1,1 0 1,0 0-1,-1 1 0,2-1 1,-1 1-1,1-1 0,3-5 1,10-8-4357</inkml:trace>
  <inkml:trace contextRef="#ctx0" brushRef="#br0" timeOffset="-3608.84">881 49 8740,'0'0'9258,"-1"-5"-8045,-2-21 2709,-9 29-3268,7 8-672,-1 0 1,2 1-1,0 0 0,0 0 1,1 0-1,0 0 0,-1 14 0,-3 41 166,3 0 0,5 72 0,1-45 764,4-94-6004,4-6 1881,2-8-2586</inkml:trace>
  <inkml:trace contextRef="#ctx0" brushRef="#br0" timeOffset="-3278.8">1094 91 6451,'0'0'15159,"-2"-10"-14535,2 10-623,0-1 0,0 1 0,0 0 0,0 0 0,0 0 0,0 0-1,0 0 1,0-1 0,0 1 0,0 0 0,0 0 0,0 0 0,0 0 0,0-1-1,0 1 1,0 0 0,0 0 0,-1 0 0,1 0 0,0-1 0,0 1 0,0 0-1,0 0 1,0 0 0,0 0 0,0 0 0,0 0 0,-1 0 0,1-1 0,0 1-1,0 0 1,0 0 0,0 0 0,0 0 0,-1 0 0,1 0 0,0 0 0,0 0-1,0 0 1,0 0 0,-1 0 0,1 0 0,0 0 0,0 0 0,0 0 0,0 0-1,-1 0 1,1 0 0,0 0 0,0 0 0,0 0 0,0 0 0,0 0 0,-1 0-1,1 0 1,0 0 0,0 0 0,0 1 0,0-1 0,0 0 0,-1 0 0,1 0-1,0 0 1,0 0 0,0 0 0,0 1 0,-12 21 323,1 1 0,2 1 1,0-1-1,2 2 0,-8 36 1,0 57-1154,12-43-4082</inkml:trace>
  <inkml:trace contextRef="#ctx0" brushRef="#br0" timeOffset="-2888.7">1041 178 6947,'0'0'16288,"-5"-12"-15904,-17-37-296,16 37-176,21 12-278,1 1 362,-1 1 0,1 1 0,-1 0 0,0 1 0,0 0-1,-1 2 1,1 0 0,-1 0 0,0 1 0,0 1 0,18 14-1,-24-16 4,0 0-1,-1 0 1,0 1-1,-1 0 1,0 0-1,0 1 1,0 0-1,-1 0 1,5 10-1,-7-13 8,-1 1 0,0-1 0,-1 1 1,1 0-1,-1-1 0,0 1 0,0 0 0,-1 0 0,0 0 0,0 0 0,0 0 0,-1 0 0,0-1 0,0 1 0,-3 10 0,1-10 75,0 0-1,-1 0 0,1-1 0,-1 1 0,-1-1 0,1 0 1,0 0-1,-1-1 0,0 0 0,0 1 0,-1-1 0,1-1 1,-1 1-1,0-1 0,0 0 0,0-1 0,0 1 1,-12 2-1,-1 1 77,-1-1 1,0-1-1,0-1 0,-40 1 1,51-3-349,-8-3-1362,14-9-7041,3 2-53</inkml:trace>
  <inkml:trace contextRef="#ctx0" brushRef="#br0" timeOffset="-2437.4">1678 76 16936,'0'0'5549,"-15"-3"-5330,-49-3-161,62 6-56,0 1-1,-1-1 0,1 0 1,0 1-1,0 0 0,0 0 1,-1 0-1,1 0 0,0 0 1,0 0-1,0 0 0,1 0 1,-1 1-1,0-1 0,0 1 1,1-1-1,-1 1 0,1 0 1,-1 0-1,1 0 0,0 0 1,0 0-1,0 0 0,0 0 1,-1 3-1,-1 2-8,1 0-1,1-1 1,-1 1 0,1 0 0,0 0 0,0 9-1,1-5 8,0 0-1,1 1 0,0-1 1,1 0-1,0 0 0,1 0 0,0 0 1,1-1-1,0 1 0,0-1 1,1 0-1,0 0 0,1 0 1,1-1-1,-1 0 0,1 0 0,1-1 1,11 12-1,5 1 24,42 29-1,-26-21 45,-39-28-34,-1-1-1,0 0 1,0 0-1,1 0 1,-1 0-1,0 1 1,1-1-1,-1 0 1,0 0-1,0 1 1,0-1-1,1 0 1,-1 0-1,0 1 1,0-1-1,0 0 1,1 0 0,-1 1-1,0-1 1,0 0-1,0 1 1,0-1-1,0 0 1,0 1-1,0-1 1,0 0-1,0 1 1,0-1-1,0 0 1,0 1-1,0-1 1,0 0-1,0 1 1,0-1-1,0 0 1,0 1-1,-1-1 1,-12 8 628,-18-1-218,19-5-450,-1-1 0,1 0 0,0-1 0,-19-3 0,27 3-238,0-1-1,1 0 0,-1 0 1,1-1-1,-1 1 1,1-1-1,0 1 0,-4-4 1,4 4-240,1-1-1,0 0 1,0 0 0,0 0 0,1 0-1,-1 0 1,0-1 0,1 1 0,-1-1-1,1 1 1,0-1 0,-1-2 0,-4-20-6671</inkml:trace>
  <inkml:trace contextRef="#ctx0" brushRef="#br0" timeOffset="-2114.75">1648 1 13750,'0'0'9247,"-16"62"-8132,9-20-937,1 1-1,3 0 0,1 0 0,2 0 1,2-1-1,2 1 0,1 0 1,14 46-1,-15-39-1671</inkml:trace>
  <inkml:trace contextRef="#ctx0" brushRef="#br0" timeOffset="-1573.64">2019 134 19017,'0'0'5728,"0"-13"-5499,5-39-189,-5 51-41,1 0-1,-1 0 1,0 0-1,1 0 0,-1 0 1,1 1-1,0-1 1,-1 0-1,1 0 1,0 0-1,-1 0 1,1 1-1,0-1 1,0 0-1,0 1 1,0-1-1,-1 1 1,1-1-1,0 1 1,0-1-1,0 1 1,0-1-1,0 1 0,0 0 1,0 0-1,1 0 1,0-1-1,31 2-61,-25-1 25,-6 0 30,-1 0 0,0 0 0,1 1 1,-1-1-1,1 0 0,-1 1 0,0-1 0,1 0 0,-1 1 0,0 0 0,0-1 0,1 1 1,-1 0-1,0 0 0,0-1 0,0 1 0,0 0 0,0 0 0,0 0 0,0 0 1,0 1-1,0-1 0,-1 0 0,2 2 0,0 1 0,-1 0 0,0 0 0,1 0 0,-1 0-1,0 0 1,-1 1 0,1-1 0,-1 6 0,0-2 19,0-1 1,-1 1-1,0-1 0,0 1 0,0-1 1,-1 0-1,0 1 0,-1-1 0,-5 12 1,-22 18 50,22-28-38,0 0 1,1 0-1,-12 20 1,19-28-28,0-1 0,-1 1 0,1-1 0,0 1 0,0-1 0,0 1 0,-1-1-1,1 1 1,0-1 0,0 1 0,0-1 0,0 1 0,0-1 0,0 1 0,0-1 0,0 1 0,0-1 0,0 1 0,0-1 0,0 1 0,0-1 0,1 1 0,-1-1 0,0 1 0,0-1 0,0 1 0,1-1 0,-1 1 0,0-1 0,1 1 0,-1-1 0,0 0 0,1 1 0,-1-1 0,1 0 0,-1 1 0,1 0 0,23 6-89,-8-3 48,-11-3 32,-1 1 0,0 0 0,1 1-1,-1-1 1,0 1 0,0 0 0,0 0 0,-1 0 0,1 0-1,-1 0 1,1 1 0,-1 0 0,0 0 0,-1 0 0,1 0 0,-1 0-1,0 0 1,0 1 0,0-1 0,0 1 0,-1-1 0,0 1 0,0 0-1,0 0 1,0 0 0,-1-1 0,0 1 0,0 6 0,-1-9 45,0 0-1,1 0 1,-1-1 0,0 1 0,0 0-1,-1 0 1,1-1 0,0 1-1,-1-1 1,1 1 0,-1-1 0,1 1-1,-1-1 1,0 0 0,1 0 0,-1 0-1,0 0 1,0 0 0,0 0 0,0 0-1,0-1 1,0 1 0,0-1 0,0 1-1,0-1 1,0 0 0,-4 0 0,-61 5 173,43-5-348,4 1-563,-1-1-1,-36-6 1,49 4-532,-1 0-1,0-1 0,1 0 0,0-1 0,-13-6 1,-11-10-9302</inkml:trace>
  <inkml:trace contextRef="#ctx0" brushRef="#br0" timeOffset="-879.64">590 729 15095,'0'0'9009,"-1"-1"-8992,1 1 0,0 0 0,0-1 0,0 1 0,0-1 0,0 1 0,0 0 0,-1-1 0,1 1 0,0-1 0,0 1 0,0-1 0,0 1 0,1 0 0,-1-1-1,0 1 1,0-1 0,0 1 0,0 0 0,0-1 0,0 1 0,1-1 0,-1 1 0,0 0 0,0-1 0,1 1 0,-1 0 0,0-1 0,0 1 0,1 0 0,-1 0 0,0-1 0,1 1-1,-1 0 1,0 0 0,1-1 0,4 0 38,0 0 1,0 0-1,0 0 0,-1 1 0,1-1 0,0 1 0,0 0 1,5 1-1,13 0 134,519-39 1391,-257 13-1287,-107 13-211,-1-8-1,217-53 1,-351 55-382,-43 18 273,0 0 0,0 0 1,0 0-1,0 0 0,0 0 1,0 0-1,-1 0 0,1 0 1,0 0-1,0 0 0,0 0 1,0 0-1,0 0 0,0 0 1,0 0-1,-1 0 0,1 0 1,0 0-1,0 0 0,0 0 1,0 0-1,0 0 0,0 0 1,0 0-1,0 0 0,0 0 1,-1 0-1,1 0 0,0 0 1,0 0-1,0 0 0,0 0 1,0 0-1,0 0 0,0 0 1,0-1-1,0 1 0,0 0 1,0 0-1,0 0 0,-1 0 1,1 0-1,0 0 0,0 0 1,0 0-1,0 0 0,0-1 1,0 1-1,0 0 0,0 0 1,0 0-1,0 0 0,0 0 1,0 0-1,0 0 0,0-1 1,0 1-1,0 0 0,0 0 0,0 0 1,1 0-1,-28 6-2893,-1 2-2421</inkml:trace>
  <inkml:trace contextRef="#ctx0" brushRef="#br0" timeOffset="3056.13">3939 282 8388,'0'0'12035,"-16"-8"-10341,-124-57 2740,140 65-4414,0 0 1,0 0-1,0 0 1,-1 0-1,1 0 1,0 0-1,0 0 1,0 0-1,0 0 1,-1 0-1,1 0 1,0-1-1,0 1 1,0 0-1,0 0 1,0 0-1,0 0 1,-1 0-1,1 0 1,0-1 0,0 1-1,0 0 1,0 0-1,0 0 1,0 0-1,0 0 1,0-1-1,0 1 1,0 0-1,0 0 1,0 0-1,0-1 1,0 1-1,0 0 1,0 0-1,0 0 1,0 0-1,0-1 1,0 1-1,0 0 1,0 0-1,0 0 1,0 0-1,0-1 1,0 1-1,0 0 1,0 0-1,1 0 1,-1 0-1,0 0 1,0 0-1,0-1 1,0 1-1,0 0 1,0 0-1,1 0 1,-1 0-1,0 0 1,0 0-1,0 0 1,0 0-1,0 0 1,1 0-1,-1-1 1,0 1-1,0 0 1,0 0-1,1 0 1,23-8 221,34-3-360,229-27-2117,-285 38 2172,-1 0 0,1 0 0,-1-1 0,1 1 0,-1 0 0,1 0 0,-1-1 0,1 1 0,-1-1 0,1 0 0,-1 1 0,0-1 0,1 0 0,-1 0 0,0 0 0,1 1 0,-1-1 0,0-1 0,0 1 0,1-2 0,-2 3 49,0-1-1,0 0 0,-1 0 1,1 0-1,0 0 1,-1 0-1,1 1 0,-1-1 1,1 0-1,-1 0 1,1 1-1,-1-1 0,0 0 1,1 1-1,-1-1 1,0 1-1,1-1 0,-1 1 1,0-1-1,0 1 1,0-1-1,0 1 0,-1-1 1,-5-2 73,-1-1 0,0 2 0,0-1 0,0 1 0,0 0 0,-10-1 0,18 3 64,24 10-280,-17-6 161,-1 1 1,0-1-1,0 1 1,0 0 0,0 1-1,-1-1 1,0 1-1,4 7 1,-7-11-5,-1 0 0,0 0-1,0-1 1,-1 1 0,1 1 0,0-1 0,-1 0-1,1 0 1,-1 0 0,0 0 0,1 0 0,-1 0-1,0 1 1,0-1 0,-1 0 0,1 0 0,0 0 0,-1 0-1,1 0 1,-1 0 0,0 0 0,1 0 0,-1 0-1,0 0 1,0 0 0,-1 0 0,1 0 0,0-1-1,0 1 1,-1 0 0,1-1 0,-1 1 0,0-1-1,-1 2 1,-11 8-571,-1-1 0,0 0 0,0-1-1,-22 9 1,-33 10-7036,21-13-4780</inkml:trace>
  <inkml:trace contextRef="#ctx0" brushRef="#br0" timeOffset="4500.12">2974 138 9092,'0'0'7934,"-20"2"-6343,-308 54 151,278-48 595,51-50-1115,1 31-1108,1 1-1,0-1 1,0 1 0,1 0 0,1 0 0,0 0 0,0 1 0,1 0 0,7-10 0,-99 48-13,83-28-100,-4 1-12,0 1 0,0 0 0,0 0 0,1 0 0,-1 1 0,-8 7 0,13-10 9,1 1-1,-1 0 0,1-1 0,0 1 1,0 0-1,0 0 0,0-1 1,0 1-1,0 0 0,0 0 0,1 0 1,-1 0-1,1 0 0,-1 0 1,1 1-1,0-1 0,0 0 0,0 0 1,0 0-1,0 0 0,0 0 1,0 0-1,1 0 0,-1 0 0,1 0 1,0 0-1,0 0 0,1 3 0,1-1 4,-1 1 0,1-1-1,0 0 1,0 0 0,1 0-1,-1-1 1,1 1 0,0-1-1,0 0 1,0 0 0,7 4-1,56 27-40,-53-28 11,25 9-272,16 7-1471,-28-3-3750,-25-13-508</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38.526"/>
    </inkml:context>
    <inkml:brush xml:id="br0">
      <inkml:brushProperty name="width" value="0.035" units="cm"/>
      <inkml:brushProperty name="height" value="0.035" units="cm"/>
      <inkml:brushProperty name="color" value="#E71224"/>
    </inkml:brush>
  </inkml:definitions>
  <inkml:trace contextRef="#ctx0" brushRef="#br0">8 109 6355,'0'0'12848,"0"-5"-11948,0-12-143,0 13 2834,0 19-3708,0 317 282,0-332 19,0-9-53,-8-395-947,8 403 810,1 1 1,-1-1-1,1 0 1,-1 0-1,1 0 1,-1 1-1,1-1 1,0 0-1,-1 1 1,1-1-1,0 1 1,0-1 0,-1 0-1,1 1 1,0 0-1,0-1 1,0 1-1,-1-1 1,1 1-1,0 0 1,0 0-1,0-1 1,0 1-1,0 0 1,0 0-1,0 0 1,0 0-1,0 0 1,0 0-1,-1 0 1,1 1 0,2-1-1,30 7-179,-26-1 162,0-1 0,-1 1 0,0 0 0,0 1 0,0 0 0,-1 0 0,0 0 0,-1 0 0,1 1-1,4 12 1,-4-9-116,-1 1-1,0-1 0,0 1 1,-1 0-1,-1-1 0,0 1 1,0 14-1,-3-24 141,1-1 0,-1 1 1,0-1-1,0 1 0,0-1 1,0 0-1,0 1 0,0-1 1,-1 0-1,1 1 0,0-1 1,0 0-1,-1 0 0,1 0 0,-1 0 1,1-1-1,-1 1 0,0 0 1,-2 0-1,-35 14 293,-21-2 277,59-12-381</inkml:trace>
  <inkml:trace contextRef="#ctx0" brushRef="#br0" timeOffset="877.62">291 83 12198,'0'0'6925,"0"-12"-6007,0 324 1921,0-317-1335,-2-92-652,1-72-986,2 164 124,-1-1-1,1 1 0,1 0 1,-1 0-1,1 0 1,0 0-1,0 0 0,0 0 1,1 1-1,-1-1 1,1 1-1,0 0 0,1-1 1,-1 1-1,1 1 1,-1-1-1,1 0 0,0 1 1,1 0-1,-1 0 1,1 0-1,-1 1 1,1-1-1,0 1 0,0 0 1,0 1-1,0-1 1,0 1-1,0 0 0,0 0 1,0 0-1,1 1 1,6 0-1,-11 0-3,0 1 0,0 0 1,0 0-1,0-1 0,0 1 0,0 0 1,0 0-1,0 0 0,0 0 0,0 0 1,0 0-1,-1 0 0,1 0 0,0 1 1,-1-1-1,1 0 0,-1 0 0,1 1 1,-1-1-1,0 0 0,1 1 0,-1-1 1,0 0-1,0 1 0,0-1 0,0 0 1,0 1-1,-1 0 0,0 45-153,-2-40 48,0-1 0,0 1 1,-1-1-1,0 0 0,0 0 0,0 0 0,-1 0 0,0-1 0,0 0 0,0 0 0,-1 0 0,0 0 0,0-1 0,0 0 0,0-1 0,-12 6 0,18-9 66,-1 0-1,0 1 1,1-1-1,-1 0 0,1 0 1,-1 1-1,1-1 1,-1 0-1,1 1 1,-1-1-1,1 1 1,-1-1-1,1 0 1,-1 1-1,1-1 0,0 1 1,-1 0-1,1-1 1,0 1-1,-1-1 1,1 1-1,0-1 1,0 1-1,-1 0 1,1-1-1,0 1 0,0 0 1,0-1-1,0 1 1,0-1-1,0 2 1,11 21-406,26 14 414,-26-28 169,0-1 1,1 0-1,0 0 0,0-1 1,1-1-1,0 0 0,0-1 0,0 0 1,0-1-1,1-1 0,17 3 1476,-39-12-9342,3-7-3130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53.607"/>
    </inkml:context>
    <inkml:brush xml:id="br0">
      <inkml:brushProperty name="width" value="0.035" units="cm"/>
      <inkml:brushProperty name="height" value="0.035" units="cm"/>
      <inkml:brushProperty name="color" value="#E71224"/>
    </inkml:brush>
  </inkml:definitions>
  <inkml:trace contextRef="#ctx0" brushRef="#br0">1 16 3810,'0'0'15092,"0"-1"-14998,0 1 0,0-1 0,0 1 0,0-1 0,0 1-1,0-1 1,0 1 0,0-1 0,0 1 0,0-1 0,0 1 0,1-1 0,-1 1 0,0-1 0,0 1 0,1-1-1,-1 1 1,0-1 0,0 1 0,1 0 0,-1-1 0,0 1 0,1-1 0,-1 1 0,1 0 0,-1-1 0,0 1-1,1 0 1,-1 0 0,1-1 0,-1 1 0,1 0 0,-1 0 0,2 0 0,29-1-100,0 2 0,1 1 0,-1 1 0,42 11 0,-72-13-3,0-1 0,-1 1-1,1 0 1,0 0 0,-1 0-1,1 0 1,-1 0 0,1 0-1,-1 0 1,1 0 0,-1 1-1,0-1 1,1 0 0,-1 0-1,0 0 1,0 0 0,0 0-1,0 1 1,0-1 0,0 0-1,0 0 1,-1 0 0,0 2-1,-5 28 106,-17 15-46,-3 8-98,14-14-3619,9-30-791,3-1-3863</inkml:trace>
  <inkml:trace contextRef="#ctx0" brushRef="#br0" timeOffset="273.45">386 291 12662,'0'0'4482,"4"45"-3826,-4-31 337,0 0-81,-12-2-400,0-1-176,-1-1-160,-3-3-127,0-2-49,3-3-1633,5-2-2209,0 0-5410</inkml:trace>
  <inkml:trace contextRef="#ctx0" brushRef="#br0" timeOffset="896.26">587 152 8756,'0'0'12064,"-1"-1"-12023,0 1 0,0 0 0,1 0 0,-1 0 0,0 0 0,0 0 0,0 0 0,0 0 1,0 0-1,0 0 0,0 0 0,0 1 0,0-1 0,0 0 0,0 0 0,0 1 0,0-1 0,0 1 0,1-1 0,-2 2 0,-2 2-21,0 1 0,1 0 0,-1 0 0,1 0 0,1 1 0,-1-1-1,1 1 1,0-1 0,0 1 0,0 0 0,1 0 0,0 0 0,0 0 0,1 0 0,-1 0 0,1 0 0,0 0 0,3 11 0,-2-15-19,0-1-1,0 0 1,1 1 0,-1-1-1,1 0 1,-1 0 0,1 0 0,-1 0-1,1 0 1,-1-1 0,1 1 0,0 0-1,0-1 1,-1 1 0,1-1 0,0 1-1,0-1 1,0 0 0,3 0 0,-1 1 29,0-1 1,0 0 0,-1 0-1,1 0 1,0 0 0,0 0-1,0-1 1,6-1 0,-10 1-18,1 0 0,0 0 0,0 1 0,-1-1 0,1 0 0,0 0 0,-1 0 0,1 0 0,-1 0 0,0-1 0,1 1 0,-1 0 0,0 0 0,1 0 0,-1 0 0,0 0 0,0 0 0,0-1 0,0 1 0,0 0 0,0 0 0,0 0 0,-1 0 0,1 0 0,0 0 0,-1-2 0,0 1 11,1-1 0,-1 1 0,0-1 0,0 1 0,0 0 0,0-1 1,-1 1-1,1 0 0,0 0 0,-3-3 0,-19-13 25,9 7-33,0 0 0,0-2 1,1 1-1,1-2 0,-12-15 1,17 20-48,-16-24 155,22 31-142,0 1 0,0 0 0,0-1 0,0 1 0,1 0 0,-1-1 0,1 1 0,-1-1 0,1 1 0,0-1 0,-1 1-1,1-1 1,0 0 0,0 1 0,0-1 0,0 1 0,0-1 0,0 1 0,1-1 0,0-1 0,0 1-30,1 1 0,0-1-1,1 1 1,-1 0 0,0 0 0,0 0-1,0 0 1,1 0 0,-1 0 0,0 0-1,1 1 1,-1 0 0,1-1 0,4 1-1,35-2-628,-40 1 642,0 1-1,0 0 0,0 0 0,0 0 0,0 0 0,0 0 0,0 1 0,0-1 0,0 0 0,0 1 0,0 0 0,0-1 0,0 1 0,0 0 0,0 0 0,-1 0 0,1 0 0,0 0 0,-1 1 0,1-1 0,-1 0 0,3 3 0,-3 0 30,1 0 0,-1 0-1,0 0 1,-1 0 0,1 0-1,-1 0 1,0 0 0,0 0 0,0 0-1,-1 8 1,-1-4-1,1-1 0,-1 1 0,-1 0 0,1-1 0,-1 0 0,0 0 0,-1 0 0,-8 12 0,-21 27-4591,16-27-1685</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52.009"/>
    </inkml:context>
    <inkml:brush xml:id="br0">
      <inkml:brushProperty name="width" value="0.035" units="cm"/>
      <inkml:brushProperty name="height" value="0.035" units="cm"/>
      <inkml:brushProperty name="color" value="#E71224"/>
    </inkml:brush>
  </inkml:definitions>
  <inkml:trace contextRef="#ctx0" brushRef="#br0">1 33 12598,'0'0'7531,"0"0"-7059,13 396 1215,-21-553-543,4 122-1263,2-1 0,4-53 0,-2 86 113,1 1 0,-1 0 0,1 1 1,-1-1-1,1 0 0,0 0 1,0 0-1,0 0 0,0 0 0,0 1 1,0-1-1,0 0 0,1 1 1,-1-1-1,0 1 0,1-1 0,-1 1 1,1 0-1,0 0 0,-1 0 1,1 0-1,0 0 0,0 0 0,2-1 1,2 0-14,1 0 0,-1 1 0,0 0 0,0 0 0,1 0 1,9 1-1,-15 0 9,1 1-1,0 0 1,-1 0 0,1 0 0,0 0 0,-1 0-1,1 0 1,-1 0 0,1 1 0,-1-1-1,0 0 1,0 1 0,0-1 0,1 1 0,-1-1-1,-1 1 1,1 0 0,0-1 0,0 1 0,-1 0-1,1 0 1,0-1 0,-1 1 0,0 0 0,0 0-1,1 0 1,-1 0 0,0 3 0,3 62 7,-3-62 6,0-1-48,-1 0 1,0 0-1,0 0 0,0 0 1,-1 0-1,1 0 1,-1 0-1,0 0 1,0 0-1,0-1 1,-1 1-1,1-1 1,-1 0-1,0 1 0,0-1 1,0 0-1,0-1 1,-1 1-1,1-1 1,-1 1-1,1-1 1,-1 0-1,0 0 1,0-1-1,0 1 0,0-1 1,0 0-1,0 0 1,0 0-1,0-1 1,-1 1-1,-6-1 1</inkml:trace>
  <inkml:trace contextRef="#ctx0" brushRef="#br0" timeOffset="638.83">276 153 12358,'0'0'5074,"0"9"-4978,1 31 48,1-11 569,-1 0 0,-1 0 0,-5 29 0,4-57-476,-1-6 305,-2-21 1041,-1-36 679,4 17-2271,1-58-40,1 96 46,-1 0 0,2 0-1,-1 0 1,1 0-1,0 0 1,0 0-1,0 0 1,1 0-1,1 1 1,-1 0-1,5-7 1,-7 12-2,0-1-1,0 1 1,0 0 0,0-1 0,0 1-1,0 0 1,0 0 0,0 0 0,1 0-1,-1 0 1,0 1 0,1-1 0,-1 0-1,1 0 1,-1 1 0,1-1 0,-1 1-1,1-1 1,-1 1 0,1 0 0,-1 0-1,1 0 1,-1 0 0,1 0 0,0 0-1,-1 0 1,1 0 0,-1 0-1,1 1 1,2 0 0,-2 0-2,0 0 0,-1 1 0,1-1 0,0 1 0,-1-1 0,1 1 0,-1-1 0,0 1 0,1 0 0,-1-1 0,0 1 0,0 0 0,0 0 0,0 0 0,-1 0-1,1 0 1,0 0 0,-1 0 0,1 0 0,-1 1 0,0 1 0,0 6-34,0 0 1,-1-1-1,-1 1 0,1 0 0,-2-1 0,1 1 0,-1-1 0,-1 0 0,1 0 0,-2 0 0,1-1 0,-1 1 1,-1-1-1,1 0 0,-1 0 0,-1-1 0,1 0 0,-1 0 0,0 0 0,-1-1 0,0 0 0,0-1 0,-12 7 1,19-11 178,26-1-370,-12 1 188,-1 1 1,0 1-1,0 0 0,0 1 0,0 0 1,0 1-1,-1 0 0,0 1 0,0 0 1,0 0-1,13 12 0,-9-7-1525,1-2-1,0 1 1,0-2 0,25 10-1,-11-11-3853</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45.119"/>
    </inkml:context>
    <inkml:brush xml:id="br0">
      <inkml:brushProperty name="width" value="0.035" units="cm"/>
      <inkml:brushProperty name="height" value="0.035" units="cm"/>
      <inkml:brushProperty name="color" value="#E71224"/>
    </inkml:brush>
  </inkml:definitions>
  <inkml:trace contextRef="#ctx0" brushRef="#br0">9 193 14391,'0'0'8513,"-2"0"-8076,-3 0-247,3 0-193,17-1-45,0-1 0,0 0 0,15-4 0,31-4 48,-10 7-1784,-18 3-3294,-32 7-1269,-4 3 2543</inkml:trace>
  <inkml:trace contextRef="#ctx0" brushRef="#br0" timeOffset="215.06">91 265 6451,'0'0'10890,"-11"4"-9350,-3 0-1113,8-3-222,0 1 1,0-1 0,0 1 0,0 1 0,0-1-1,-6 5 1589,50-7-1757,50-1 327,-43 0-2157,0 1-4827,-41-1 1914</inkml:trace>
  <inkml:trace contextRef="#ctx0" brushRef="#br0" timeOffset="820.42">136 126 7812,'0'0'9772,"-10"-10"-8222,-10-8-1016,-19-18 1811,14 11 2684,50 50-5138,0 0 1,2-2-1,0-1 0,2-1 1,0-2-1,1 0 1,1-2-1,1-2 0,44 16 1,-63-28 11,-1 0 0,1-1 0,0-1 0,0 0 0,14-1 0,-36-7 364,3 8-281,1 0 0,-1 0 1,0 0-1,0 1 0,1 0 0,-1 0 0,1 1 0,0-1 0,-1 1 1,1 0-1,1 1 0,-1-1 0,-7 7 0,-58 63-2,51-52-9,-26 34-111,11-13-1721,-2-4-3916,11-16-278</inkml:trace>
  <inkml:trace contextRef="#ctx0" brushRef="#br0" timeOffset="2300.5">1104 81 10661,'0'0'8761,"0"-6"-8198,0-30 512,0 35-1004,-1-1 1,1 0-1,-1 1 0,0-1 0,0 1 0,0 0 0,1-1 1,-1 1-1,-1 0 0,1-1 0,0 1 0,0 0 0,0 0 1,-1 0-1,1 0 0,0 0 0,-1 0 0,1 1 0,-1-1 1,1 0-1,-1 1 0,0-1 0,1 1 0,-4-1 0,-41-7 34,43 8-100,-9-1 0,-1 2-1,0-1 0,0 1 1,1 1-1,-22 5 0,31-5-11,0-1 0,0 0-1,-1 1 1,1 0-1,0 0 1,1 0 0,-1 0-1,0 0 1,0 0 0,1 1-1,-1-1 1,1 1 0,0 0-1,0 0 1,0 0-1,0 0 1,1 0 0,-1 0-1,1 0 1,0 1 0,-1-1-1,2 0 1,-1 1 0,0-1-1,0 7 1,0-4-9,1 0 1,-1 0-1,1 0 1,0 0-1,0 0 1,1 0-1,0 0 1,0-1-1,0 1 0,1 0 1,0 0-1,0-1 1,0 1-1,1-1 1,0 0-1,3 5 1,-1-4 9,0-1 1,0-1 0,1 1-1,-1-1 1,1 0 0,0 0-1,0 0 1,0-1 0,1 0-1,-1 0 1,1-1 0,0 0-1,8 2 1,-3-2 25,0 0 0,0 0 1,0-1-1,14-1 0,-26 0 543,-2-1-566,-1 0-1,0 0 0,0 0 0,0 1 1,0-1-1,0 1 0,0-1 0,0 1 1,0 0-1,0 0 0,-5 1 0,2-1-39,2 1 31,-1 0 0,0 0-1,1 0 1,-1 1 0,1 0 0,0-1-1,-1 2 1,1-1 0,0 0 0,0 1-1,0 0 1,1-1 0,-1 2 0,0-1-1,1 0 1,0 1 0,0-1 0,0 1-1,1 0 1,-1 0 0,1 0 0,0 1-1,0-1 1,0 0 0,0 1 0,1-1-1,0 1 1,0 0 0,0-1-1,0 1 1,1 0 0,0-1 0,0 1-1,0 0 1,1 0 0,1 7 0,0-9 6,-1 0 0,1 0 0,0-1 1,0 1-1,0-1 0,0 1 0,1-1 0,-1 0 1,1 0-1,-1 0 0,1 0 0,0 0 0,0-1 1,0 1-1,0-1 0,0 0 0,0 0 1,0 0-1,0 0 0,0 0 0,0-1 0,1 1 1,-1-1-1,6 0 0,11 1-368,1-1 0,29-3 0,-50 3 363,15-2-832,1-1 1,-1 0-1,18-7 0,18-9-5323,-46 17 5223,20-7-3208</inkml:trace>
  <inkml:trace contextRef="#ctx0" brushRef="#br0" timeOffset="3087.86">1293 218 5122,'0'0'11248,"-2"-4"-10085,-6-15 1,6 14-209,-17 1 1822,25 4-2774,-1 0 0,0 1 0,0 0 0,0 0 1,0 0-1,0 1 0,0 0 0,-1 0 0,1 0 0,0 0 0,-1 1 1,1-1-1,-1 1 0,0 1 0,0-1 0,0 0 0,5 7 0,-7-7 6,0 0-1,0 0 1,0 0-1,0 0 1,0 1-1,-1-1 1,1 0-1,-1 1 1,0-1-1,0 1 1,0 0-1,0-1 1,-1 1-1,0 0 1,1 0-1,-1-1 1,-1 1-1,1 0 1,0 0-1,-1-1 1,0 1-1,0 0 0,0-1 1,0 1-1,-1-1 1,-1 4-1,-4 1 19,0 1 0,0-2-1,-1 1 1,0-1 0,0 0-1,-1-1 1,0 1 0,0-2 0,-10 6-1,18-11-60,2-4-344,1-1 107,0 1 1,0-1-1,0 1 0,0-1 1,1 1-1,0 0 0,0 0 1,0 1-1,0-1 0,1 1 1,0-1-1,6-4 0,3-4-192,86-90 1883,-107 108-882,-13 14-855,17-12 315,0 0 0,0 0 0,0 0 0,1 1-1,0-1 1,1 1 0,0 0 0,0 0 0,1 0 0,0 0 0,1 0 0,0 0 0,2 16 0,-2-24-17,1 1 1,0-1-1,0 1 1,0-1-1,0 1 1,0-1-1,0 0 1,0 0-1,1 1 1,-1-1-1,0 0 1,1 0-1,-1 0 1,0 0-1,1-1 1,-1 1-1,1 0 1,0 0-1,-1-1 1,1 1-1,0-1 1,-1 0-1,1 1 1,0-1-1,-1 0 1,1 0-1,2 0 1,54 0-2918,-50 0 2100,20-4-2499,-3-6-3925</inkml:trace>
  <inkml:trace contextRef="#ctx0" brushRef="#br0" timeOffset="5265">1717 247 11141,'0'0'8476,"-5"-2"-8217,2 2-257,0-1 0,0 1 0,1 0 0,-1 0 0,0 0 0,0 0-1,0 0 1,1 0 0,-1 1 0,0-1 0,0 1 0,1 0 0,-1 0 0,0 0 0,1 0 0,-1 1 0,1-1 0,0 1 0,-1-1 0,1 1 0,0 0 0,0 0 0,0 0 0,0 0 0,0 0 0,0 0 0,1 0 0,-1 1 0,-1 3-1,-2 2 74,1-1-1,0 1 0,1 0 0,-1 0 0,1 0 0,1 0 0,0 0 0,0 1 1,0-1-1,1 1 0,1-1 0,-1 1 0,2 10 0,-1-18-69,1 1 0,0 0 0,-1-1 1,1 1-1,0 0 0,0-1 0,0 1 0,0-1 0,0 0 0,0 1 0,1-1 0,-1 0 0,0 0 0,1 0 0,-1 1 0,1-2 0,-1 1 0,1 0 0,0 0 0,-1 0 0,1-1 1,0 1-1,-1-1 0,1 1 0,0-1 0,0 0 0,0 1 0,-1-1 0,1 0 0,3-1 0,5 2 35,0-1-1,-1 0 1,1 0-1,18-4 1,-18 1-90,0 0-1,0-1 1,0 0-1,0 0 1,-1-1-1,0 0 1,0-1-1,0 0 1,0 0-1,-1-1 1,9-10-1,-16 16 52,0 0 0,0 1-1,0-1 1,0 0-1,-1-1 1,1 1 0,0 0-1,-1 0 1,1 0-1,-1 0 1,1 0 0,-1-1-1,1 1 1,-1 0-1,0 0 1,0-1 0,0 1-1,0 0 1,0-1-1,0 1 1,0 0 0,0 0-1,0-1 1,0 1-1,-1 0 1,1 0 0,-1-1-1,1 1 1,-1 0-1,1 0 1,-1 0-1,0 0 1,1 0 0,-1 0-1,0 0 1,0 0-1,0 0 1,0 0 0,0 0-1,0 0 1,0 1-1,0-1 1,0 0 0,0 1-1,0-1 1,0 1-1,-1-1 1,1 1 0,0 0-1,0-1 1,-1 1-1,1 0 1,0 0 0,0 0-1,-1 0 1,1 0-1,0 0 1,0 0 0,-1 0-1,1 1 1,0-1-1,-2 1 1,1 0-5,0 0-1,0 0 1,0 0 0,1 0 0,-1 0 0,0 0-1,1 1 1,-1-1 0,1 1 0,-1-1 0,1 1-1,0-1 1,0 1 0,0 0 0,0 0 0,0-1-1,0 1 1,0 0 0,0 0 0,1 0-1,-1 0 1,1 0 0,-1 4 0,-3 48-81,4-52 79,1-1 3,-1 0 0,1 0 0,-1-1 0,1 1 0,0 0 0,0 0 0,-1-1 0,1 1 1,0 0-1,0-1 0,0 1 0,0-1 0,0 1 0,0-1 0,0 0 0,0 1 0,0-1 0,0 0 0,0 0 0,0 1 1,0-1-1,0 0 0,0 0 0,0 0 0,0 0 0,0 0 0,2-1 0,33-2 143,-28 0-133,1 0 1,-1 0-1,0-1 0,-1 0 0,1-1 0,-1 0 0,0 0 0,0 0 0,0-1 0,-1 0 0,0 0 0,0-1 0,0 1 0,-1-1 0,0-1 0,5-9 0,-3 4-78,-1 0 0,-1 0 0,0 0 0,-1 0 0,-1-1 1,0 0-1,-1 0 0,0 0 0,0-19 0,-2 22 51,-1-44 56,1 55-28,0-1 0,0 0 0,0 0 0,0 0 0,0 0 0,-1 0 0,1 0 0,0 0 0,0 0 0,-1 1 0,1-1 0,0 0 1,-1 0-1,1 0 0,-1 0 0,1 1 0,-1-1 0,1 0 0,-1 1 0,1-1 0,-1 0 0,0 1 0,0-1 0,1 1 0,-1-1 0,0 1 0,0-1 1,1 1-1,-1-1 0,0 1 0,0 0 0,0-1 0,0 1 0,0 0 0,0 0 0,0 0 0,1 0 0,-1 0 0,0 0 0,0 0 0,0 0 0,0 0 0,0 0 1,0 1-1,-1-1 0,0 1-16,1 0 0,-1 1 1,0-1-1,1 0 1,-1 1-1,1-1 1,0 1-1,-1-1 0,1 1 1,0 0-1,0 0 1,0-1-1,0 1 0,0 0 1,0 0-1,0 3 1,-10 38 27,8-32-18,-2 16 140,1 1 0,1-1-1,1 0 1,1 1 0,4 31 0,-3-57-134,1 1 0,-1-1 0,0 1 0,0-1 0,1 0 0,0 1 0,-1-1-1,1 0 1,0 1 0,0-1 0,0 0 0,1 0 0,-1 0 0,0 0 0,1 0 0,-1 0 0,1 0 0,0-1 0,0 1 0,-1 0 0,1-1 0,0 0-1,0 1 1,1-1 0,-1 0 0,0 0 0,0 0 0,1 0 0,-1 0 0,0-1 0,1 1 0,-1-1 0,0 0 0,1 1 0,-1-1 0,1 0 0,-1 0-1,5-1 1,1-1 14,0 1 0,0-1 0,0 0 0,0-1 0,0 0-1,0 0 1,-1 0 0,0-1 0,1-1 0,7-5 0,-5 1-78,0 0 1,0 0 0,-1-1-1,-1-1 1,1 1 0,-2-1-1,1-1 1,-1 1 0,-1-1-1,0 0 1,5-18 0,-4 7-61,-2 0-1,0 0 1,-1-1 0,-1 0 0,-1-36 0,-2 61 121,-1 0-1,1 0 1,0 0 0,-1 0-1,1 0 1,-1 0-1,1-1 1,-1 1 0,1 0-1,-1 0 1,0 0 0,0 0-1,1-1 1,-1 1 0,0 0-1,0-1 1,0 1-1,0-1 1,0 1 0,1-1-1,-1 1 1,0-1 0,0 1-1,0-1 1,0 0 0,-1 0-1,1 0 1,0 1 0,0-1-1,0 0 1,0 0-1,0 0 1,0-1 0,0 1-1,0 0 1,0 0 0,0 0-1,0-1 1,0 1 0,0-1-1,0 1 1,0-1-1,0 1 1,0-1 0,1 1-1,-1-1 1,0 0 0,0 1-1,0-1 1,1 0 0,-1 0-1,0 0 1,1 0-1,-1 1 1,1-1 0,-1 0-1,1 0 1,0 0 0,-1 0-1,1 0 1,0 0 0,-1 0-1,1 0 1,0-2-1,-2 19 8,0 1 0,1 0-1,0 0 1,4 26-1,-1 5 260,-2-35-225,1 0 1,0 0 0,1 0-1,0-1 1,1 1 0,1 0-1,0-1 1,0 0 0,1 0-1,1 0 1,0-1 0,1 0 0,9 12-1,-15-21-20,0 0 0,0 0 0,0 0 0,1 0 0,-1 0 0,1 0-1,0-1 1,-1 1 0,1-1 0,0 1 0,0-1 0,0 0 0,0 0 0,0 0 0,0 0-1,0 0 1,0 0 0,0 0 0,1-1 0,-1 1 0,0-1 0,1 1 0,-1-1-1,0 0 1,1 0 0,-1 0 0,0 0 0,5-2 0,3 2-14,-3 0 5,0-2 0,0 1 1,0-1-1,0 0 0,0 0 0,0-1 0,0 0 0,-1 0 0,0 0 0,0-1 1,0 0-1,0 0 0,8-9 0,1 0-2,0-2 1,-2 1-1,21-29 1,-30 37-11,1-1 1,-1 0-1,0 0 1,-1 0-1,0-1 1,0 1 0,0-1-1,-1 0 1,0 0-1,-1 1 1,0-1-1,0-16 1,-45 24-196,42 0 186,0 0 0,1 1 0,-1-1 0,0 1-1,1 0 1,-1-1 0,0 1 0,1 0 0,-1 0 0,1 0-1,-1 0 1,1 0 0,0 1 0,-1-1 0,1 0-1,0 1 1,0-1 0,0 1 0,0-1 0,0 1 0,0-1-1,1 1 1,-1 0 0,0-1 0,1 1 0,-1 0-1,1 0 1,0-1 0,-1 1 0,1 0 0,0 2 0,-3 67 31,3-58 29,0-9-41,0-1 1,0 1-1,1 0 1,-1-1-1,1 1 1,-1-1-1,1 1 1,0-1-1,0 1 1,1-1-1,-1 0 1,1 1-1,0-1 1,0 0-1,0 0 1,0 0-1,0 0 1,3 2-1,-1-2-6,0-1-1,0 0 1,-1 1-1,2-1 1,-1-1-1,0 1 1,0-1-1,0 1 1,1-1-1,-1 0 0,1-1 1,-1 1-1,1-1 1,6 0-1,-4 0 1,0 0 1,1 0-1,-1-1 0,0 0 1,1-1-1,-1 1 0,0-1 0,0-1 1,7-3-1,-10 4-4,1-1 1,-1 0-1,0 0 0,-1 0 1,1 0-1,0-1 1,-1 0-1,0 0 0,0 0 1,0 0-1,0 0 0,-1 0 1,0-1-1,3-6 1,4-8-5,-6 12 7,0 1-1,0-1 1,0 1 0,-1-1 0,0 0 0,-1 0 0,2-7 0,-3 14 280,-1 22-368,-6 19 209,-2 27 161,10-68-288,-1 0 1,1 1-1,-1-1 1,0 0-1,1 0 1,-1 1-1,1-1 1,-1 0-1,1 0 1,-1 0-1,1 0 1,-1 0-1,1 1 1,-1-1 0,0 0-1,1 0 1,-1 0-1,1 0 1,-1 0-1,1-1 1,-1 1-1,1 0 1,-1 0-1,1 0 1,-1 0-1,1 0 1,-1-1-1,1 1 1,-1 0-1,0 0 1,1-1 0,-1 1-1,0 0 1,1-1-1,16-8 48,17-20 19,-29 24-100,0-1 0,0 1 0,1 1 0,0-1 1,0 1-1,0 0 0,1 0 0,-1 1 0,10-4 0,-15 7 17,0 0-1,-1 0 1,1 0-1,0 0 1,0 1-1,-1-1 1,1 0-1,0 1 1,-1-1-1,1 0 1,0 1-1,-1-1 1,1 1 0,-1-1-1,1 1 1,0-1-1,-1 1 1,1-1-1,-1 1 1,0-1-1,1 1 1,-1 0-1,1-1 1,-1 1-1,0 0 1,0 0-1,1-1 1,-1 1-1,0 1 1,9 32 50,-4-13-22,-4-19-11,0 0 1,-1 0-1,1 0 0,0 0 1,0 0-1,0 0 1,1 0-1,-1-1 0,0 1 1,1 0-1,-1-1 0,1 1 1,0-1-1,-1 1 0,1-1 1,0 0-1,0 0 1,0 1-1,0-1 0,0-1 1,0 1-1,0 0 0,0 0 1,0-1-1,0 0 0,1 1 1,-1-1-1,0 0 0,0 0 1,1 0-1,-1 0 1,0 0-1,0-1 0,0 1 1,0-1-1,1 1 0,-1-1 1,0 0-1,0 0 0,0 0 1,0 0-1,0 0 1,-1 0-1,1 0 0,0-1 1,0 1-1,-1-1 0,1 1 1,1-3-1,5-5 1,0 1 1,0-2-1,-1 1 1,0-1-1,-1 0 0,0 0 1,-1-1-1,0 0 0,-1 0 1,0 0-1,0-1 0,-1 1 1,1-13-1,2-18-32,-2 0 0,-3-55 0,-1 77 35,0 18-58,-1 25-399,-6 18 392,1-10 117,1 1 0,1-1 0,2 1 0,4 63 0,-2-92-73,1 0 1,0 0-1,0 0 1,0 0-1,0 0 0,0 0 1,0 0-1,1-1 1,0 1-1,-1-1 1,1 1-1,0-1 0,0 1 1,0-1-1,0 0 1,1 0-1,-1 0 1,1 0-1,-1-1 0,1 1 1,0-1-1,-1 1 1,1-1-1,5 2 1,-3-2-469,0 0 0,1 0 1,-1 0-1,0 0 1,1-1-1,-1 0 1,0 0-1,1-1 1,-1 1-1,0-1 1,0 0-1,0 0 1,9-4-1,16-13-5768</inkml:trace>
  <inkml:trace contextRef="#ctx0" brushRef="#br0" timeOffset="5482.82">2824 167 14343,'0'0'6739,"57"-21"-6611,-7 7 64,15 0-192,5-3-640,-8 3-961,-13 2-928,-16 3-4226</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40.656"/>
    </inkml:context>
    <inkml:brush xml:id="br0">
      <inkml:brushProperty name="width" value="0.035" units="cm"/>
      <inkml:brushProperty name="height" value="0.035" units="cm"/>
      <inkml:brushProperty name="color" value="#E71224"/>
    </inkml:brush>
  </inkml:definitions>
  <inkml:trace contextRef="#ctx0" brushRef="#br0">29 74 9812,'0'0'10877,"-4"-4"-9777,3 3-592,-9-12-681,1 8 4829,8 5-4432,0 0-170,-1 0-41,22 3-57,0 1 0,1 1 0,-1 1-1,-1 1 1,29 14 0,20 6 85,-49-19-10,-14-5-12,-1-1 0,1 0 1,-1 0-1,1 0 0,0-1 1,-1 1-1,1-1 0,0 0 1,8 0-1,-13 0 18,0 0-34,0 1-22,-1 0-1,1 0 1,-1 0-1,0 0 1,0 0-1,0 0 1,0 0 0,0-1-1,0 1 1,0 0-1,0-1 1,-1 1-1,1-1 1,-1 1-1,-3 2 1,-32 23 84,24-18-51,-42 29 29,-69 54 55,124-91-124,0-1-81,0 0 1,0 0-1,0 0 1,0 1-1,0-1 0,0 0 1,0 0-1,0 0 0,0 0 1,-1 1-1,1-1 1,0 0-1,0 0 0,0 0 1,0 1-1,0-1 0,0 0 1,0 0-1,-1 0 1,1 0-1,0 0 0,0 0 1,0 1-1,0-1 0,-1 0 1,1 0-1,0 0 0,0 0 1,0 0-1,-1 0 1,1 0-1,0 0 0,0 0 1,0 0-1,-1 0 0,1 0 1,0 0-1,0 0 1,0 0-1,-1 0 0,1 0 1,0 0-1,0 0 0,0 0 1,-1 0-1,1 0 1,0 0-1,0-1 0,0 1 1,0 0-1,-1 0 0,1 0 1,0 0-1,0 0 0,0 0 1,0-1-1,-1 1 1,5-12-6393</inkml:trace>
  <inkml:trace contextRef="#ctx0" brushRef="#br0" timeOffset="2693.23">534 155 8132,'-1'0'15077,"7"-2"-15089,49 2 167,13 0-105,-19 0-5252,-62 2-4050</inkml:trace>
  <inkml:trace contextRef="#ctx0" brushRef="#br0" timeOffset="2968.06">579 263 8516,'0'0'8337,"32"0"-6832,70-7 2110,-101 7-4194</inkml:trace>
  <inkml:trace contextRef="#ctx0" brushRef="#br0" timeOffset="3781.32">1178 96 10597,'0'0'5995,"1"-6"-5299,3-30 1073,-5 34-1671,0-1 0,1 1 1,-1 0-1,0 0 1,0 0-1,-1 0 0,1 0 1,0 0-1,0 0 0,-1 0 1,1 1-1,-1-1 0,0 0 1,0 1-1,1-1 1,-1 1-1,0 0 0,0 0 1,0 0-1,0 0 0,-1 0 1,-2-1-1,-2-1 14,1 0 0,-1 1 0,1 0 0,-1 1 0,0-1 0,-10 0 0,15 2-112,0 0-1,0 0 1,-1 0-1,1 1 0,0-1 1,0 1-1,0-1 0,0 1 1,0 0-1,0-1 0,0 1 1,0 0-1,0 1 0,0-1 1,0 0-1,1 0 1,-1 1-1,0-1 0,1 1 1,-1-1-1,1 1 0,0 0 1,-1-1-1,1 1 0,0 0 1,0 0-1,-1 2 0,1 1-17,0 0 0,-1 0 0,1 0-1,1 0 1,-1 0 0,1 0-1,0 0 1,0 0 0,1 0 0,-1 0-1,3 7 1,-2-10 17,0 0 0,0-1 0,0 1 0,1 0 0,-1-1-1,1 1 1,-1-1 0,1 1 0,0-1 0,0 0 0,-1 1 0,1-1 0,0 0 0,0 0-1,0-1 1,0 1 0,0 0 0,0-1 0,1 1 0,-1-1 0,0 1 0,0-1 0,4 0 0,0 1-3,0-1 0,0 0 0,0 0 1,0 0-1,0 0 0,0-1 1,11-3-1,-14 2 74,1-1 0,-1 0 0,1 0 0,-1 0 0,0 0 1,0 0-1,-1-1 0,1 1 0,-1-1 0,1 0 0,-1 1 0,0-1 0,-1 0 0,1 0 0,-1-1 0,0 1 1,0 0-1,0 0 0,0-1 0,-1 1 0,1-8 1134,-1 32-1420,1 17 226,2-1 1,1 0 0,12 46-1,-13-67-7,0-7-10,-1 1 0,0-1-1,0 0 1,-1 1 0,0-1 0,-1 1 0,0-1-1,0 1 1,-2 11 0,1-19 16,-1 1 0,1-1-1,-1 1 1,1-1 0,-1 0-1,0 1 1,1-1 0,-1 0 0,0 0-1,0 0 1,0-1 0,0 1 0,0 0-1,0-1 1,0 1 0,0-1-1,0 1 1,0-1 0,0 0 0,-2 0-1,-46-1-708,48 1 455,1 0 0,-1-1 0,1 1 0,-1-1 0,1 1 0,-1-1 0,1 0 0,0 0 0,-1 0 0,1 0 0,0 1 0,0-2 0,0 1 0,-2-1 0,-7-13-5802,5 6-3091</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56.163"/>
    </inkml:context>
    <inkml:brush xml:id="br0">
      <inkml:brushProperty name="width" value="0.035" units="cm"/>
      <inkml:brushProperty name="height" value="0.035" units="cm"/>
      <inkml:brushProperty name="color" value="#E71224"/>
    </inkml:brush>
  </inkml:definitions>
  <inkml:trace contextRef="#ctx0" brushRef="#br0">5 214 14455,'0'0'7446,"0"0"-7435,-1 0 1,1-1 0,0 1 0,0 0-1,-1 0 1,1 0 0,0 0-1,0 0 1,-1-1 0,1 1 0,0 0-1,0 0 1,0 0 0,0-1-1,-1 1 1,1 0 0,0 0 0,0-1-1,0 1 1,0 0 0,0 0-1,0-1 1,0 1 0,0 0 0,-1 0-1,1-1 1,0 1 0,0 0-1,0-1 1,0 1 0,0 0-1,0 0 1,1-1 0,-1 1 0,0 0-1,0 0 1,0-1 0,0 1-1,0 0 1,0-1 0,22 1 105,58 2 487,-74-1-705,0 0-1,0 0 1,-1 0 0,1 0 0,0 1 0,0 0-1,-1 1 1,1-1 0,-1 1 0,7 5 0,-11-8-316,0 1 0,0 0 0,0 0 0,-1 0 0,1 0 0,0 0 0,-1 0 0,1 0 0,-1 0 0,1 0 0,-1 0 0,1 0 0,-1 1 0,0-1 0,0 0 0,1 0 0,-1 0 0,0 1 0,0-1 0,0 0 0,-1 2 0,1-1-433,0 8-5608</inkml:trace>
  <inkml:trace contextRef="#ctx0" brushRef="#br0" timeOffset="213.09">46 360 9812,'0'0'11878,"4"0"-11926,12 0 96,9 0 32,0-4-16,-1-3-64,1-3-768,4 3-1489,-9-2-353,-3 0-3809</inkml:trace>
  <inkml:trace contextRef="#ctx0" brushRef="#br0" timeOffset="648.29">123 73 12742,'0'0'11021,"-4"-5"-10581,-11-14-363,12 19-80,10 17-61,-7-16 67,8 12-29,1-1 0,0 0-1,0 0 1,2-1-1,-1 0 1,1-1-1,1 0 1,0-1 0,0 0-1,1-1 1,0 0-1,0-1 1,0-1-1,1 0 1,1-1 0,-1 0-1,0-1 1,1-1-1,0 0 1,24 1-1,-38-4 460,-43 1 12,35 0-454,1 1 0,-1 0 1,0 1-1,1-1 0,0 1 0,-1 1 0,1-1 0,1 1 0,-1 0 0,0 0 1,1 1-1,0 0 0,0 0 0,0 0 0,1 0 0,-7 10 0,-5 8-26,1 1 0,-21 47 0,35-69 22,-51 124 84,46-109-254,1 0 0,0 1 0,2 0 0,0 0 0,0 27 0,7-45-3984,13-5-20,7-13-5099</inkml:trace>
  <inkml:trace contextRef="#ctx0" brushRef="#br0" timeOffset="1391.25">1371 141 10517,'0'0'10474,"-4"-6"-9444,-13-19-80,17 24-912,-1 0 1,0 0 0,0 1 0,0-1 0,1 0-1,-1 1 1,0-1 0,0 1 0,0-1 0,0 1 0,0 0-1,0-1 1,0 1 0,0 0 0,0-1 0,0 1 0,0 0-1,0 0 1,0 0 0,0 0 0,-1 0 0,1 0-1,0 0 1,0 1 0,0-1 0,0 0 0,0 1 0,0-1-1,0 0 1,0 1 0,0-1 0,1 1 0,-1-1 0,-1 2-1,-25 20 47,16-8-45,-1 0-1,2 1 1,0 0 0,0 1-1,2 0 1,-8 18 0,12-25-25,1 1 0,-1 0 0,2 0 0,-1 0 0,1 0 0,1 1-1,0-1 1,1 0 0,-1 1 0,2-1 0,0 0 0,2 15 0,-1-23-17,-1 0 1,0 1-1,1-1 0,0 0 1,-1 0-1,1 0 1,0 0-1,0-1 0,0 1 1,0 0-1,0-1 0,1 1 1,-1-1-1,0 0 0,1 0 1,-1 0-1,1 0 0,-1 0 1,1 0-1,0-1 1,-1 1-1,1-1 0,0 0 1,2 0-1,-3 1 8,-1-1 0,1 0 1,0 0-1,-1 1 0,1-1 0,0 0 0,-1-1 1,1 1-1,0 0 0,-1 0 0,1-1 0,0 1 1,-1-1-1,1 1 0,-1-1 0,1 0 0,-1 0 1,1 1-1,-1-1 0,1 0 0,-1 0 1,0-1-1,0 1 0,1 0 0,-1 0 0,0 0 1,0-1-1,0 1 0,0-1 0,-1 1 0,1-1 1,0 1-1,0-1 0,-1 1 0,1-1 0,-1 0 1,1-2-1,-1 2 2,0 0 1,0 0-1,0 0 0,0 0 1,-1 0-1,1 1 0,-1-1 1,1 0-1,-1 0 0,1 1 1,-1-1-1,0 0 1,0 1-1,0-1 0,0 0 1,0 1-1,0-1 0,0 1 1,-1 0-1,0-2 0,-3-2 1,34 2-3800,-2 3 3451,-15-1 237,0 1 1,0 0-1,0 1 0,14 2 0,-25-2 117,1-1-1,-1 1 0,0 0 1,0 0-1,1 0 1,-1 0-1,0-1 0,0 2 1,0-1-1,0 0 0,0 0 1,0 0-1,0 0 1,0 1-1,-1-1 0,1 0 1,0 1-1,-1-1 1,1 0-1,-1 1 0,1-1 1,-1 1-1,0-1 1,0 1-1,1 2 0,-1 47 1672,-1-34-1050,-9 52 392,7-55-1625,0-1 0,1 1-1,0 16 1,5-29-3177,11-4 859,10-10-2260,0-9 259</inkml:trace>
  <inkml:trace contextRef="#ctx0" brushRef="#br0" timeOffset="2046.46">1621 312 8852,'0'0'13518,"-3"4"-13328,-2 1-162,1 1 0,0-1 0,1 1 0,-1 0 0,1 0 0,0 1 0,1-1 0,0 1 0,0-1 0,0 1 0,0 0 0,1 0 0,0 0 0,1-1 0,0 13 0,0-18-18,1 0-1,-1 0 1,1 1 0,-1-1 0,1 0 0,0 0 0,-1 0-1,1 0 1,0 0 0,0 0 0,0 0 0,0 0-1,0 0 1,0-1 0,0 1 0,0 0 0,0 0-1,0-1 1,0 1 0,0-1 0,1 1 0,-1-1 0,0 1-1,0-1 1,0 0 0,1 0 0,-1 0 0,0 1-1,1-1 1,-1 0 0,0-1 0,0 1 0,1 0-1,1-1 1,2 1 40,0 0 0,0 0 1,0-1-1,0 0 0,1 0 0,-1 0 0,8-4 0,-10 3-30,-1 1-1,0 0 1,0-1-1,0 1 1,0-1 0,0 0-1,0 1 1,0-1-1,0 0 1,-1 0-1,1 0 1,-1-1-1,1 1 1,-1 0 0,0-1-1,0 1 1,0 0-1,0-1 1,0 1-1,-1-1 1,1 1-1,-1-1 1,0 0 0,1 1-1,-1-1 1,0 0-1,-1 1 1,1-1-1,0 1 1,-1-1 0,1 1-1,-1-1 1,-1-3-1,0 3-12,1 0 0,-1 0 1,0 0-1,0 0 0,0 0 0,0 0 0,-1 1 0,1-1 0,-1 1 0,1 0 1,-1-1-1,0 1 0,0 0 0,0 1 0,0-1 0,0 0 0,0 1 0,-1 0 1,1 0-1,0 0 0,-1 0 0,1 0 0,-1 1 0,-5-1 0,49 0-2748,87-2 2644,-126 3 91,0 0 1,0 1 0,0 0 0,0-1-1,0 1 1,0 0 0,0-1 0,0 1-1,-1 0 1,1 0 0,0 0 0,-1-1-1,1 1 1,0 0 0,-1 0 0,1 0-1,-1 0 1,0 0 0,1 0 0,-1 0-1,0 1 1,1-1 0,-1 0 0,0 0-1,0 0 1,0 0 0,0 0 0,0 2-1,1 40 163,-1-37-105,0 43 633,25-49-533,-20-2-124,0-1-1,-1 1 0,1-1 1,-1 0-1,0 0 0,1 0 1,-1-1-1,-1 1 0,1-1 1,0 0-1,-1 0 0,5-7 1,-7 8-10,1 1 1,0-1-1,-1 0 0,1 0 1,-1 0-1,0 0 1,0 0-1,0 0 1,0 0-1,0 0 0,-1 0 1,1 0-1,-1-1 1,0 1-1,0 0 0,0 0 1,-1 0-1,1-1 1,-1 1-1,0 0 1,1 0-1,-3-3 0,1 3 21,-1 1-1,1 0 0,-1 0 0,0 0 0,0 0 0,0 1 0,0-1 1,0 1-1,0 0 0,0-1 0,0 1 0,0 1 0,-1-1 0,1 0 1,0 1-1,-1 0 0,1 0 0,0 0 0,-4 0 0,3 0-181,0 0 1,1 1-1,-1-1 0,0 1 0,0 0 1,1 0-1,-8 3 0,10-4-66,0 1-1,0-1 0,0 1 1,0-1-1,0 1 1,1 0-1,-1-1 1,0 1-1,0 0 0,0 0 1,1 0-1,-1-1 1,0 1-1,1 0 1,-1 0-1,1 0 0,-1 0 1,1 0-1,-1 0 1,1 0-1,0 0 1,0 1-1,-1-1 0,1 1 1,1 6-3502</inkml:trace>
  <inkml:trace contextRef="#ctx0" brushRef="#br0" timeOffset="2484.63">2172 244 9476,'0'0'12523,"-19"2"-11973,-58 8-211,73-8-330,0 0 0,-1 0 1,1 0-1,0 0 1,1 1-1,-1 0 0,0 0 1,1 0-1,0 0 0,-1 0 1,1 1-1,1-1 0,-1 1 1,0 0-1,1 0 0,0 0 1,0 0-1,0 0 0,0 1 1,1-1-1,0 0 0,-1 1 1,2-1-1,-1 1 0,0 0 1,1-1-1,0 1 0,0-1 1,1 6-1,0-9-12,-1 0 1,1 0-1,0 0 0,0 0 1,-1 0-1,1 0 1,0-1-1,0 1 0,0 0 1,0-1-1,0 1 1,0-1-1,0 1 0,0-1 1,0 1-1,0-1 0,0 1 1,0-1-1,0 0 1,0 0-1,0 0 0,0 0 1,0 1-1,0-1 0,1-1 1,-1 1-1,0 0 1,0 0-1,0 0 0,0-1 1,0 1-1,0 0 1,2-1-1,35-15 223,-28 7-178,-1 1 0,0-1 0,-1 0 0,0-1 0,0 0 0,-1 0-1,0-1 1,-1 0 0,0 0 0,-1 0 0,0-1 0,-1 0 0,5-21 0,-2-2-6,-2-1 0,-1 0 0,-2-55 0,-2 90-103,4 53-112,-5 89 0,-2-48 198,3-80-484,2 70 1361,4-28-7679,-5-44-4246</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0:59.935"/>
    </inkml:context>
    <inkml:brush xml:id="br0">
      <inkml:brushProperty name="width" value="0.035" units="cm"/>
      <inkml:brushProperty name="height" value="0.035" units="cm"/>
      <inkml:brushProperty name="color" value="#E71224"/>
    </inkml:brush>
  </inkml:definitions>
  <inkml:trace contextRef="#ctx0" brushRef="#br0">50 114 12502,'0'0'10058,"0"-16"-8161,-12 285-1343,10-263-341,-4-16 235,-3-20 23,3 5-533,1-1 0,1 0 1,1 0-1,1 0 0,2 0 1,1 0-1,0 0 0,7-28 1,-8 50 23,1 1 0,0-1 0,0 1 0,1-1 0,-1 1 0,1-1 1,-1 1-1,1 0 0,0 0 0,0 0 0,0 0 0,1 0 0,-1 0 0,1 1 0,0-1 1,0 1-1,-1 0 0,2 0 0,-1 0 0,0 0 0,0 0 0,0 1 0,1-1 1,-1 1-1,1 0 0,-1 0 0,1 0 0,0 1 0,-1-1 0,1 1 0,0 0 0,-1 0 1,1 0-1,4 1 0,-5 0 29,-1 1 0,0-1 0,0 1 0,0-1 0,0 1 0,0 0 0,0 0 0,0 0 0,-1 0 0,1 0 1,-1 0-1,1 1 0,-1-1 0,0 0 0,0 1 0,0-1 0,0 1 0,-1-1 0,1 1 0,-1-1 0,1 1 0,-1 0 0,0-1 0,0 1 0,0 5 1,0-4 14,0 1 0,0 0 0,0 0 1,0 0-1,-1 0 0,1 0 1,-1 0-1,-1 0 0,1-1 1,-1 1-1,1 0 0,-1-1 0,-5 9 1,-3-5 3,0 1 1,-1-1 0,0-1-1,0 0 1,-1-1 0,-24 10-1,32-10-1840</inkml:trace>
  <inkml:trace contextRef="#ctx0" brushRef="#br0" timeOffset="569.38">309 130 8292,'0'0'13771,"0"13"-13213,2 37-557,0-30 117,-1 0-1,-1 0 1,-1 0 0,-1-1-1,-4 22 1,6-40-85,0 0 0,0 0 0,0 0 0,0-1 1,0 1-1,-1 0 0,1 0 0,0-1 0,0 1 0,-1 0 0,1 0 0,0-1 1,-1 1-1,1 0 0,0 0 0,-1-1 0,1 1 0,-1-1 0,1 1 0,-1 0 0,0-1 1,1 1-1,-1-1 0,0 1 0,1-1 0,-1 0 0,0 1 0,1-1 0,-2 1 1,-10-20 1076,0-38-541,11 46-577,-2-14-37,1 1 0,1-1 0,3-30 0,-1 49 19,0 0 0,0 0-1,1 0 1,0 0 0,0 0-1,0 1 1,1-1 0,3-5-1,-5 9 5,1-1 0,0 1 1,-1 0-1,1 0 0,1 0 0,-1 0 0,0 0 0,0 0 0,1 1 0,-1-1 0,1 1 1,-1-1-1,1 1 0,-1 0 0,1 0 0,0 0 0,5 0 0,-7 0 10,1 1 0,0 0 0,0-1 0,0 1 0,-1 0-1,1 0 1,0 0 0,0 1 0,-1-1 0,1 0 0,0 0 0,0 1 0,-1-1-1,1 1 1,0 0 0,-1 0 0,1-1 0,-1 1 0,1 0 0,-1 0 0,1 0-1,-1 1 1,0-1 0,1 0 0,-1 0 0,0 1 0,0-1 0,0 1 0,0-1 0,0 1-1,0-1 1,-1 1 0,1 0 0,0-1 0,-1 1 0,1 0 0,-1-1 0,0 1-1,1 0 1,-1 0 0,0-1 0,0 1 0,0 0 0,-1 3 0,1 0-21,0 1 0,-1 0 0,0 0 1,0-1-1,0 1 0,-1-1 0,0 1 1,0-1-1,0 0 0,-1 1 1,0-1-1,-5 7 0,5-8 13,-38 37-1280,39-39 1192,-1 1 1,0-1 0,1 0-1,-1 0 1,0 0 0,0 0-1,-1-1 1,1 1 0,0-1-1,0 0 1,-1 1 0,-5 0-1,8-2 1085,38 0-969,-24 2-52,-1 1 0,1 0 0,-1 0 0,0 1 0,0 1 0,0 0 0,-1 1 0,17 10-1,19 18-3920,-25-19 408,5-1-1912</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1:03.533"/>
    </inkml:context>
    <inkml:brush xml:id="br0">
      <inkml:brushProperty name="width" value="0.035" units="cm"/>
      <inkml:brushProperty name="height" value="0.035" units="cm"/>
      <inkml:brushProperty name="color" value="#E71224"/>
    </inkml:brush>
  </inkml:definitions>
  <inkml:trace contextRef="#ctx0" brushRef="#br0">172 98 1008,'0'0'17059,"0"-47"-12951,-14 62-1034,-29 26-3351,27-26 530,-82 71-106,98-86-148,0 1 1,0-1 0,0 1-1,0-1 1,-1 1 0,1-1-1,0 1 1,1-1 0,-1 1-1,0-1 1,0 0 0,0 1-1,0-1 1,0 1 0,0-1 0,0 1-1,1-1 1,-1 0 0,0 1-1,0-1 1,1 1 0,-1-1-1,0 0 1,1 1 0,-1-1-1,0 0 1,1 1 0,-1-1-1,0 0 1,1 0 0,-1 1-1,1-1 1,-1 0 0,0 0-1,1 0 1,-1 0 0,1 1 0,-1-1-1,1 0 1,-1 0 0,1 0-1,22 9-12,56 9 5,-63-16 6,0 1 0,0 0-1,-1 2 1,1 0 0,21 10 0,-61-15-6887,7 1-111,5-1-2450</inkml:trace>
  <inkml:trace contextRef="#ctx0" brushRef="#br0" timeOffset="982.23">61 45 11717,'0'0'10437,"-5"-5"-9367,-26-23 312,27 19 1020</inkml:trace>
  <inkml:trace contextRef="#ctx0" brushRef="#br0" timeOffset="1855.23">454 27 12742,'0'0'9399,"-5"-5"-8156,-17-12-387,17 13 1473,34 4-2854,64 4 271,-92 22 180,-3-6 74,-1-1 1,0 1 0,-1-1-1,-1 0 1,-8 19-1,-11 44 55,-9 71-1,31-149 22,1 1-764</inkml:trace>
  <inkml:trace contextRef="#ctx0" brushRef="#br0" timeOffset="2183.45">418 222 9284,'0'0'12897,"1"-1"-12885,1 0-1,0 0 1,-1 0 0,1 0 0,0 0 0,0 1-1,0-1 1,0 1 0,0-1 0,0 1-1,4-1 1,119-1 340,-97 0-8024,-47 6 482</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1:11.029"/>
    </inkml:context>
    <inkml:brush xml:id="br0">
      <inkml:brushProperty name="width" value="0.035" units="cm"/>
      <inkml:brushProperty name="height" value="0.035" units="cm"/>
      <inkml:brushProperty name="color" value="#E71224"/>
    </inkml:brush>
  </inkml:definitions>
  <inkml:trace contextRef="#ctx0" brushRef="#br0">86 224 17384,'0'0'7195,"-7"-12"-6405,22 89-581,-5-28-115,-2 0 0,3 80 0,-11-99-499,0-11-3045,0-19 3293,0 1 0,0-1 1,0 0-1,0 0 0,0 1 1,0-1-1,0 0 0,0 0 1,0 0-1,0 1 0,0-1 1,0 0-1,0 0 0,0 1 1,-1-1-1,1 0 0,0 0 0,0 0 1,0 0-1,0 1 0,0-1 1,-1 0-1,1 0 0,0 0 1,0 0-1,0 0 0,-1 1 1,1-1-1,0 0 0,0 0 1,0 0-1,-1 0 0,1 0 1,0 0-1,0 0 0,-1 0 0,1 0 1,0 0-1,0 0 0,-1 0 1,1 0-1,0 0 0,0 0 1,0 0-1,-1 0 0,1 0 1,0 0-1,0 0 0,-1 0 1,1-1-1,0 1 0,0 0 1,0 0-1,-1 0 0,1 0 1,0 0-1,0-1 0,0 1 1,-15-8-6778</inkml:trace>
  <inkml:trace contextRef="#ctx0" brushRef="#br0" timeOffset="188.5">25 301 6323,'-3'-19'2678,"-14"-131"3782,13 34 2109,4 115-8517,0 0 0,0 1 1,0-1-1,1 0 1,-1 0-1,0 1 0,1-1 1,-1 0-1,0 1 1,1-1-1,-1 0 0,1 1 1,-1-1-1,1 1 1,0-1-1,-1 1 0,1-1 1,-1 1-1,1-1 1,0 1-1,-1-1 0,1 1 1,0 0-1,0-1 1,-1 1-1,1 0 0,0 0 1,0 0-1,-1-1 1,1 1-1,0 0 0,1 0 1,34 0-136,-24 1 160,0-1-78,0 1 1,0 0-1,0 1 0,0 1 0,-1 0 0,1 0 1,0 1-1,-1 0 0,0 1 0,0 1 0,11 7 1,-16-9-286,-1 0 1,1 1 0,-1-1 0,0 1 0,-1 0-1,1 0 1,-1 1 0,0-1 0,4 8 0,-6-8-443,0 0 1,0 0 0,0 1 0,0-1 0,-1 0-1,0 1 1,0-1 0,-1 0 0,1 1 0,-1-1 0,0 1-1,-2 9 1,-8 23-11110</inkml:trace>
  <inkml:trace contextRef="#ctx0" brushRef="#br0" timeOffset="352.35">29 438 15271,'0'0'5987,"37"14"-5859,4-14-128,12 0-1121,5-9-1968,-5-5-1393,-16 0-4402</inkml:trace>
  <inkml:trace contextRef="#ctx0" brushRef="#br0" timeOffset="1311.44">361 321 13926,'0'0'6075,"4"12"-5098,25 142 2411,-29-159-3214,1 0-1,-1 0 1,1 0 0,0 0-1,0 1 1,1-1 0,1-5-1,1-2-100,8-22-52,-12 33-33,1-1-1,-1 1 1,1 0-1,0-1 1,-1 1-1,1 0 1,0 0-1,0 0 1,0 0-1,0 0 1,0 0-1,0 0 0,0 0 1,0 0-1,0 0 1,0 1-1,1-1 1,-1 0-1,0 1 1,1-1-1,-1 1 1,2-1-1,-1 1 9,-1 1 0,1 0 0,-1-1 0,1 1 1,-1 0-1,1 0 0,-1 0 0,0 0 0,0 0 0,1 0 0,-1 1 0,0-1 0,0 0 1,0 1-1,0-1 0,0 0 0,-1 1 0,1-1 0,0 1 0,-1 0 0,1-1 0,0 3 1,10 37-17,1-5 108,-12-35-85,1-1 1,-1 1 0,0-1-1,1 1 1,-1-1-1,1 1 1,-1-1-1,0 0 1,1 1 0,-1-1-1,1 0 1,-1 1-1,1-1 1,-1 0 0,1 0-1,0 1 1,-1-1-1,1 0 1,-1 0 0,1 0-1,-1 0 1,1 0-1,0 0 1,-1 0-1,1 0 1,-1 0 0,1 0-1,0 0 1,-1 0-1,1 0 1,-1 0 0,1-1-1,-1 1 1,1 0-1,-1 0 1,1-1 0,-1 1-1,1 0 1,-1-1-1,1 1 1,-1 0-1,1-1 1,-1 1 0,0-1-1,1 1 1,-1-1-1,0 1 1,1-1 0,-1 1-1,0-1 1,0 1-1,1-1 1,-1 1 0,0-2-1,69-89 74,-68 91-81,-1-1 0,1 1 0,-1 0-1,0 0 1,1 0 0,-1 0 0,1 0-1,-1 0 1,1 0 0,-1 0 0,0 0-1,1 1 1,-1-1 0,1 0 0,-1 0-1,1 0 1,-1 0 0,0 1 0,1-1-1,-1 0 1,0 0 0,1 1 0,-1-1-1,0 0 1,1 1 0,-1-1 0,0 0-1,1 1 1,-1-1 0,0 0 0,0 1-1,0-1 1,1 1 0,-1-1 0,0 0-1,0 1 1,0 0 0,16 27 42,-7-10 37,-8-16-74,0 0-1,1-1 0,-1 1 0,1 0 0,-1 0 0,1-1 0,-1 1 0,1-1 0,0 1 0,0-1 0,0 0 0,0 1 0,0-1 0,0 0 0,0-1 0,0 1 1,1 0-1,-1 0 0,0-1 0,0 0 0,1 1 0,-1-1 0,0 0 0,1 0 0,-1 0 0,0 0 0,1-1 0,-1 1 0,0-1 0,0 1 0,1-1 0,-1 0 1,0 0-1,0 1 0,0-2 0,0 1 0,0 0 0,2-2 0,2-1-37,-1-1 1,1 1-1,-1-1 0,0-1 1,-1 1-1,1 0 0,-1-1 1,0 0-1,0 0 0,-1 0 1,4-10-1,0-13 54,0 0-1,-3 0 1,0-1-1,-2 0 1,-1 1-1,-3-37 1,1 7 1086,-15 144-1073,6 21-7,4-1 0,11 149 0,5-172-197,-4-49 19,-4-28 187,-1-9 123,6-212-25,-4 183-121,2 1 0,1 0 1,1 0-1,19-49 1,-23 73-35,1 0 1,1 0-1,-1 1 1,1-1-1,0 1 1,1 0-1,0 1 1,7-7 0,-12 11 12,1 0 0,0 1 1,-1-1-1,1 1 1,0-1-1,0 1 1,0 0-1,0 0 1,1 0-1,-1 0 1,0 0-1,0 0 1,0 1-1,1-1 1,-1 1-1,0 0 1,1-1-1,-1 1 1,1 0-1,-1 0 1,0 0-1,1 1 0,-1-1 1,0 1-1,1-1 1,-1 1-1,0 0 1,0 0-1,0 0 1,1 0-1,-1 0 1,0 0-1,0 1 1,-1-1-1,3 2 1,0 2 7,-1-1 1,0 1 0,0-1 0,0 1 0,0 0 0,-1 1 0,0-1 0,0 0-1,-1 0 1,1 1 0,-1-1 0,0 1 0,0 0 0,-1-1 0,0 1 0,0-1 0,0 1-1,-2 9 1,1-5 1,-1 0 0,0-1 0,0 0 0,-1 1 0,0-1 0,0 0-1,-1 0 1,0 0 0,-1-1 0,-7 10 0,2-6-53,-1-1 0,0 0 0,0 0 0,-16 10-1,21-17-48,0 0 0,0 0 0,0-1 0,-1 0 0,1 0 0,-1 0 0,0-1 1,0 0-1,1 0 0,-1-1 0,-10 1 0,17-2-165,-1-1 1,1 1 0,-1-1 0,1 1-1,-1-1 1,1 1 0,0-1 0,-1 1-1,1-1 1,0 1 0,-1-1 0,1 0-1,0 1 1,0-1 0,-1 0 0,1 1-1,0-1 1,0 0 0,0 0 0,0 1-1,0-1 1,0 0 0,0 1 0,0-1-1,0 0 1,0 1 0,0-1 0,1 0-1,-1 1 1,0-1 0,1-1 0,-1 0-1044,7-29-12161</inkml:trace>
  <inkml:trace contextRef="#ctx0" brushRef="#br0" timeOffset="1829.48">981 265 13014,'0'0'7374,"17"1"-6251,56 10-269,-69-10-785,1 1-1,-1 0 1,1 0 0,-1 1-1,0-1 1,1 1 0,-1 0-1,-1 0 1,1 0 0,0 1-1,-1-1 1,0 1 0,0 0 0,4 6-1,-1 0 80,0 0 0,-1 1-1,0 0 1,4 13 0,-6-10-29,0 0 1,-1 0 0,-1 1-1,0-1 1,-1 17 0,0-22-9,0-8-96,-1 0 0,1-1-1,0 1 1,0-1-1,-1 1 1,1-1-1,0 1 1,-1-1 0,1 1-1,0-1 1,-1 1-1,1-1 1,-1 1 0,1-1-1,-1 1 1,1-1-1,-1 0 1,1 1-1,-1-1 1,1 0 0,-1 0-1,0 1 1,1-1-1,-1 0 1,1 0-1,-1 0 1,0 0 0,1 0-1,-1 0 1,0 0-1,1 0 1,-1 0-1,1 0 1,-2 0 0,1 0-2,0 0 0,0 0 0,0 0 0,0-1 0,-1 1 0,1 0 0,0 0 0,0-1 0,0 1 0,0 0 1,0-1-1,0 1 0,0-1 0,1 0 0,-1 1 0,0-1 0,0 0 0,0 1 0,0-1 0,1 0 0,-1 0 0,-1-1 0,1-4-38,-1 1 0,0-1 0,1 1 0,0-1-1,0 1 1,1-1 0,-1 0 0,1 1-1,1-1 1,-1 0 0,1 1 0,0-1 0,0 0-1,0 1 1,1-1 0,0 1 0,0 0-1,5-9 1,0 4-186,-1-1 0,2 1 1,0 0-1,0 0 0,1 1 0,0 0 0,12-9 0,-21 18 206,1-1 1,-1 1-1,0 0 0,0 0 0,1-1 1,-1 1-1,0 0 0,0 0 1,1 0-1,-1-1 0,0 1 0,0 0 1,1 0-1,-1 0 0,0 0 0,1 0 1,-1 0-1,0 0 0,1 0 1,-1-1-1,0 1 0,1 0 0,-1 0 1,0 1-1,1-1 0,-1 0 0,0 0 1,1 0-1,-1 0 0,0 0 0,1 0 1,-1 0-1,0 0 0,0 1 1,1-1-1,-1 0 0,0 0 0,0 0 1,1 1-1,-1-1 0,0 0 0,0 0 1,1 0-1,-1 1 0,0-1 1,0 0-1,0 1 0,1-1 0,3 26-13,-9 31 297,5-56-260,-8 117 416,8-117-433,0-1 0,1 0 1,-1 1-1,0-1 0,0 0 0,1 1 1,-1-1-1,0 0 0,0 0 0,1 1 0,-1-1 1,0 0-1,1 0 0,-1 0 0,0 1 1,0-1-1,1 0 0,-1 0 0,1 0 0,-1 0 1,0 0-1,1 0 0,-1 0 0,0 0 1,1 0-1,-1 0 0,0 0 0,1 0 0,-1 0 1,1 0-1,-1 0 0,0 0 0,1 0 1,-1 0-1,0 0 0,1-1 0,-1 1 0,1 0 1,15-7 155,-12 3-109,1 0 0,-1-1 0,0 1 0,0-1-1,-1 0 1,1 0 0,-1 0 0,0-1 0,-1 1-1,1-1 1,-1 1 0,0-1 0,1-8 0,0 1 27,-1 0 1,-1 0-1,0 0 0,0-1 1,-3-13-1,2 25-52,0-1 0,-1 1 0,0 0 0,1 0-1,-1 0 1,0-1 0,0 1 0,0 0 0,0 0-1,-1 0 1,1 0 0,-1 1 0,1-1 0,-1 0 0,1 1-1,-1-1 1,0 1 0,0-1 0,0 1 0,0 0-1,0 0 1,0 0 0,0 0 0,0 0 0,-1 0-1,1 0 1,0 1 0,0-1 0,-1 1 0,1 0 0,0 0-1,-1 0 1,1 0 0,0 0 0,-1 0 0,-2 1-1,0-1-296,-1 1 0,1 0 0,-1 0-1,1 1 1,-1-1 0,-8 5-1,11-5-506,0 1 0,0-1 0,1 1 0,-1 0 1,0 0-1,1 0 0,0 0 0,-1 0 0,1 0 0,0 1 0,-3 3 0</inkml:trace>
  <inkml:trace contextRef="#ctx0" brushRef="#br0" timeOffset="2119.59">1400 314 15303,'0'0'6366,"1"14"-5497,10 107 134,-8-113-319,5-14 257,6-18 360,-13 23-1297,20-37 573,46-90-130,-67 128-582,0-1-1,0 1 1,0 0-1,0 0 1,0-1-1,1 1 1,-1 0-1,0 0 1,0-1 0,0 1-1,0 0 1,0 0-1,1 0 1,-1 0-1,0-1 1,0 1-1,0 0 1,0 0-1,1 0 1,-1 0-1,0-1 1,0 1-1,1 0 1,-1 0-1,0 0 1,0 0-1,1 0 1,-1 0 0,0 0-1,0 0 1,1 0-1,-1 0 1,0 0-1,0 0 1,1 0-1,-1 0 1,0 0-1,1 0 1,0 0-1249</inkml:trace>
  <inkml:trace contextRef="#ctx0" brushRef="#br0" timeOffset="3289.71">1614 395 11365,'0'0'9383,"18"-2"-8164,60-8-696,-73 9-502,0 0 0,0 0 0,0-1 0,0 1 0,-1-1-1,1 0 1,-1 0 0,1-1 0,-1 1 0,0-1 0,0 0 0,0 0-1,0-1 1,0 1 0,4-6 0,-6 6 76,0 0 0,-1 0 0,1 0 0,-1-1 0,1 1-1,-1 0 1,0-1 0,0 1 0,0-1 0,-1 1 0,1-1 0,-1 1 0,0-1 0,0 0 0,0 1 0,-1-1 0,0-5 0,0 8-76,0 0 0,1 0 0,-1 0 0,0 0 0,0 0 0,0 0 1,0 0-1,0 1 0,0-1 0,0 0 0,0 1 0,0-1 0,0 1 1,0-1-1,0 1 0,0 0 0,0-1 0,-1 1 0,1 0 0,0 0 1,0-1-1,0 1 0,-1 0 0,1 1 0,0-1 0,0 0 0,0 0 1,0 0-1,-1 1 0,0-1 0,-38 12-1,34-8-18,0 1 0,0-1 0,1 1 0,0 0 0,0 1 0,0-1 0,1 1 0,0 0 0,0 0 0,0 0 0,1 0 0,0 1 0,0 0 0,0-1 0,1 1 0,0 0 0,0 0 0,1 0 0,0 1 0,0-1 0,1 0 0,0 0 0,0 1 0,2 10 0,-1-16-2,0 0 0,0 0 0,0 0 0,0 0 0,0-1 0,0 1 0,1 0 0,-1 0 0,0-1 0,1 1 0,-1-1 0,1 1 0,0-1 0,0 0 0,-1 0 0,1 0 0,0 0 0,0 0 0,0 0 0,0 0 0,0 0 0,0-1 0,0 1 0,1-1 0,-1 0 0,0 0 0,0 1 0,0-1 0,0-1-1,0 1 1,3 0 0,1 0-22,0 0-1,0-1 1,0 1 0,0-1-1,0 0 1,-1-1-1,1 0 1,0 1-1,-1-2 1,10-3-1,-4-6-46,1 1 0,-1-1 0,-1-1 0,0 0 0,-1 0-1,-1-1 1,13-26 0,-11 20 73,-1 8 112,-10 24 76,-1 11-154,1-6 31,1-12-34,-1 1 0,1-1 0,0 0-1,0 1 1,1-1 0,-1 0-1,1 1 1,0-1 0,1 0-1,-1 0 1,1 0 0,0 0 0,0 0-1,1 0 1,4 7 0,-6-12-29,0 1 1,0-1 0,0 1 0,0 0-1,0-1 1,0 0 0,0 1 0,0-1-1,0 1 1,0-1 0,0 0 0,0 0-1,0 0 1,0 0 0,0 0 0,0 0-1,0 0 1,0 0 0,0 0 0,0 0-1,0 0 1,0-1 0,1 1 0,-1 0-1,0-1 1,-1 1 0,1-1-1,0 1 1,1-2 0,25-17 194,7-8-97,-19 15-63,0 0 0,23-25-1,-38 36-85,0 21-75,-12 44 573,12-63-204,20-18-76,-12 11-178,21-10-148,-28 16 148,0 0-1,1 0 1,-1 1 0,0-1-1,1 0 1,-1 0-1,1 1 1,-1-1-1,0 1 1,0-1-1,1 1 1,-1-1 0,0 1-1,0 0 1,0 0-1,1 0 1,-1 0-1,0-1 1,0 1-1,0 1 1,-1-1 0,2 1-1,1 0 4,-1 0 0,0 0 0,0 0-1,1-1 1,-1 1 0,1-1 0,-1 0 0,1 0-1,0 0 1,-1 0 0,1 0 0,0 0 0,0-1 0,0 1-1,-1-1 1,1 0 0,0 0 0,0 0 0,0 0-1,0-1 1,0 1 0,-1-1 0,1 1 0,0-1 0,0 0-1,-1 0 1,1 0 0,4-3 0,1 0-9,0-1 1,-1 1 0,1-1-1,-1-1 1,0 1-1,0-1 1,11-13-1,-14 14 2,-3 4 9,0 0 1,0 0-1,-1 0 0,1 0 1,0 0-1,-1 0 1,1 0-1,0 0 0,-1 0 1,1 0-1,-1 0 0,0-1 1,1 1-1,-1 0 1,0 0-1,0 0 0,0-3 1,0 4-116,-15 21-256,13-19 372,1-1 1,-1 1-1,1 0 0,0-1 1,0 1-1,0 0 0,0 0 0,0 0 1,0-1-1,1 1 0,-1 0 0,0 0 1,1 0-1,0 1 0,-1-1 1,1 0-1,0 0 0,0 0 0,0 0 1,1 0-1,-1 0 0,0 0 1,1 0-1,0 3 0,1-3 2,0 0 0,0-1 1,0 1-1,0-1 0,0 1 0,0-1 1,0 0-1,1 0 0,-1 0 0,0 0 0,1-1 1,-1 1-1,1-1 0,-1 1 0,0-1 0,1 0 1,-1 0-1,1 0 0,3 0 0,6 0 13,0-1-1,0 0 1,0-1-1,-1 0 1,1-1-1,-1 0 1,21-8-1,-27 9-4,-1-1 0,1 1-1,-1-1 1,0 1-1,0-1 1,0 0 0,0 0-1,-1-1 1,1 1-1,-1-1 1,0 0 0,0 0-1,0 0 1,-1 0 0,1-1-1,-1 1 1,0-1-1,0 1 1,-1-1 0,1 0-1,0-7 1,2-23 83,-3-58 0,-1 51 411,0 42-485,0 0 0,0 0-1,0 0 1,0-1 0,0 1-1,0 0 1,0 0 0,0 0-1,0-1 1,0 1-1,0 0 1,0 0 0,0 0-1,0 0 1,0-1 0,0 1-1,0 0 1,0 0 0,0 0-1,0-1 1,0 1 0,0 0-1,0 0 1,0 0-1,0 0 1,0-1 0,0 1-1,-1 0 1,1 0 0,0 0-1,0 0 1,0 0 0,0-1-1,0 1 1,0 0 0,-1 0-1,1 0 1,0 0-1,0 0 1,0 0 0,0 0-1,-1 0 1,1 0 0,0 0-1,0 0 1,0 0 0,-1-1-1,1 1 1,0 0 0,0 0-1,-1 1 1,-8 8 115,-6 18-353,8-6 305,2 0-1,0 1 0,1 0 1,2 0-1,-1 41 0,4 12-2934,-1-21-3711</inkml:trace>
  <inkml:trace contextRef="#ctx0" brushRef="#br0" timeOffset="3438.9">2397 308 17400,'0'0'8916,"33"-9"-9092,20 2 176,17-10-176,8-2-1473,-13-4-4306,-15-1-8067</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1:07.950"/>
    </inkml:context>
    <inkml:brush xml:id="br0">
      <inkml:brushProperty name="width" value="0.035" units="cm"/>
      <inkml:brushProperty name="height" value="0.035" units="cm"/>
      <inkml:brushProperty name="color" value="#E71224"/>
    </inkml:brush>
  </inkml:definitions>
  <inkml:trace contextRef="#ctx0" brushRef="#br0">7 221 5410,'0'0'17691,"-6"-7"-16688,30 1-870,0 0 0,1 2 1,38-3-1,-22 3-124,7-1-859,-19 5-4132,-27 9-2411,-6 3 1463</inkml:trace>
  <inkml:trace contextRef="#ctx0" brushRef="#br0" timeOffset="218.65">56 325 7555,'0'0'9463,"71"3"-7822,-48-7-1687,-1-1 1,39-13-1,-53 15-505,-1 0 0,0-1 0,1 1 0,-1-2 0,-1 1 0,11-8 0,-16 11 221,0 0-1,-1 1 1,1-1 0,0 0-1,-1 0 1,1 0-1,0 0 1,-1 0-1,1 0 1,-1 1-1,1-1 1,-1 0-1,0-1 1,1 1 0,-1 0-1,0 0 1,0 0-1,0 0 1,1 0-1,-1 0 1,-1-2-1,1-10-5079</inkml:trace>
  <inkml:trace contextRef="#ctx0" brushRef="#br0" timeOffset="639.92">216 57 6723,'0'0'15645,"-8"-9"-14253,-22-29-394,22 29-440,10 18-305,1-3-265,0 1 1,1-1-1,0 0 0,0 0 0,1-1 0,0 1 1,0-1-1,0 0 0,0 0 0,1 0 1,0-1-1,0 0 0,7 4 0,7 3-33,0 0-1,42 14 1,73 10-1152,-101-27 371,-33-8 820,-1 0 0,0 0 0,1 0 0,-1 0 0,0 0-1,1 0 1,-1 0 0,0 1 0,1-1 0,-1 0 0,0 0 0,0 0-1,1 1 1,-1-1 0,0 0 0,0 0 0,1 1 0,-1-1 0,0 0-1,0 1 1,0-1 0,1 0 0,-1 0 0,0 1 0,0-1 0,0 0 0,0 1-1,0-1 1,0 1 0,0-1 0,0 0 0,0 1 0,0-1 0,0 0-1,0 1 1,0-1 0,0 0 0,0 1 0,0-1 0,0 0 0,0 1-1,0-1 1,0 0 0,-1 1 0,1-1 0,0 0 0,0 1 0,0-1-1,-1 0 1,1 0 0,0 1 0,0-1 0,-1 0 0,1 0 0,0 0-1,-1 1 1,1-1 0,0 0 0,-1 0 0,1 0 0,0 0 0,-1 1-1,1-1 1,-27 20 229,21-16-247,-16 12 130,1 2 1,1 1 0,1 1-1,0 0 1,-16 25 0,25-31-48,1 0 0,0 1 1,1-1-1,0 2 0,2-1 0,0 1 0,0 0 1,1 0-1,-3 27 0,7-40-344,1 0 0,-1 1 0,1-1 0,0 0 0,0 0 0,0 0 0,1 0 0,-1 0 0,1 0 0,1 5 0,-1-7 58,0 0 0,0 0 1,0 0-1,0-1 0,0 1 1,0 0-1,0-1 0,0 1 1,0 0-1,0-1 0,0 0 1,1 1-1,-1-1 1,0 0-1,0 1 0,1-1 1,-1 0-1,0 0 0,0 0 1,1 0-1,-1 0 0,0-1 1,0 1-1,1 0 0,-1 0 1,0-1-1,0 1 0,2-1 1,25-9-8362</inkml:trace>
  <inkml:trace contextRef="#ctx0" brushRef="#br0" timeOffset="1119.34">865 176 16343,'0'0'6155,"-1"17"-5984,-3 92 315,1 9-2461,5-278 4870,5 178-2861,1-1-1,1 0 1,1 0-1,0 0 1,1-2 0,1 1-1,0-1 1,1-1 0,24 20-1,5-8 9,-20-23-2624,-21-3 2279,0 0 0,0-1-1,-1 1 1,1 0 0,0-1-1,-1 1 1,1-1 0,0 1-1,-1-1 1,1 1 0,0-1 0,-1 1-1,1-1 1,-1 1 0,1-1-1,-1 0 1,0 1 0,1-1-1,-1 0 1,1 0 0,-1 1-1,0-1 1,0 0 0,0 0-1,1 0 1,3-19-6911</inkml:trace>
  <inkml:trace contextRef="#ctx0" brushRef="#br0" timeOffset="1316.64">1028 162 10549,'0'0'11723,"-7"13"-11438,2 36 413,1 0-1,6 82 1,0-39-841,-2-90 53,4 29-3388,-3-30 3050,-1 0-1,1 0 1,-1-1 0,1 1-1,0 0 1,-1 0 0,1-1-1,0 1 1,-1-1 0,1 1-1,0 0 1,0-1 0,-1 0-1,1 1 1,0-1 0,0 1-1,0-1 1,0 0 0,0 0-1,1 1 1,14 0-8122</inkml:trace>
  <inkml:trace contextRef="#ctx0" brushRef="#br0" timeOffset="2530.62">1176 457 13638,'0'0'7091,"11"-4"-6733,0 1-264,0-1-28,0 1 0,0-1-1,17-10 1,-26 13-7,1-1 1,-1 1 0,0-1-1,1 0 1,-1 1-1,0-1 1,0 0-1,0 0 1,0-1-1,-1 1 1,1 0-1,0-1 1,-1 1-1,0-1 1,1 1-1,-1-1 1,0 1-1,-1-1 1,1 0 0,0 0-1,-1 0 1,1-3-1,-1 6-28,-5-52 1126,5 51-1141,0 0 0,0 0-1,-1-1 1,1 1 0,0 0 0,0 0-1,-1 0 1,1 0 0,0 0 0,-1 0-1,1 0 1,-1 0 0,0 0 0,1 0-1,-1 0 1,0 1 0,1-1 0,-1 0-1,0 0 1,0 0 0,0 1 0,0-1-1,0 1 1,0-1 0,0 1 0,0-1-1,0 1 1,0-1 0,0 1 0,0 0-1,0-1 1,0 1 0,0 0-1,0 0 1,0 0 0,-1 0 0,1 0-1,0 0 1,0 0 0,0 1 0,0-1-1,0 0 1,-2 1 0,1 1-18,0-1 0,0 0 1,0 1-1,1 0 0,-1-1 0,1 1 0,-1 0 1,1 0-1,0 0 0,-1 0 0,1 0 0,0 0 1,0 0-1,0 0 0,0 4 0,-11 39 44,11-37-23,-1 0-14,1-1-1,0 1 1,0-1-1,1 1 1,0-1 0,0 1-1,1 0 1,-1-1 0,2 1-1,3 12 1,-3-16-5,-1-1 0,1 0 1,-1 0-1,1 0 0,0 0 1,0 0-1,1 0 0,-1-1 1,0 1-1,1-1 0,0 1 0,0-1 1,-1 0-1,1 0 0,0 0 1,1-1-1,-1 1 0,0-1 1,0 1-1,1-1 0,-1 0 0,1-1 1,-1 1-1,1 0 0,4-1 1,4 1-22,1-1 1,0-1-1,-1 0 1,1-1-1,0 0 1,-1-1 0,0 0-1,1-1 1,-2 0-1,1-1 1,13-8-1,-20 11 5,0-1 0,-1 1-1,1-1 1,-1-1 0,1 1 0,-1-1-1,0 1 1,0-1 0,-1-1-1,1 1 1,-1 0 0,0-1 0,0 1-1,0-1 1,-1 0 0,0 0-1,0 0 1,0 0 0,0-1 0,-1 1-1,0 0 1,0-1 0,-1 1-1,1-1 1,-1 1 0,0-1 0,0 1-1,-2-6 1,2 10 33,0 0 0,0 1 0,0-1 0,0 0 0,-1 1 0,1-1 0,0 0 0,-1 1 1,1-1-1,0 0 0,-1 1 0,1-1 0,-1 1 0,1-1 0,0 1 0,-1-1 0,0 1 0,1-1 0,-1 1 0,1-1 0,-1 1 0,1 0 0,-1-1 0,0 1 0,1 0 0,-1 0 1,0-1-1,1 1 0,-1 0 0,0 0 0,0 0 0,1 0 0,-1 0 0,0 0 0,1 0 0,-1 0 0,0 0 0,1 0 0,-1 0 0,-1 1 0,0 0-8,0-1-1,0 1 0,0 0 0,0 0 0,0 0 0,0 0 1,0 0-1,1 1 0,-1-1 0,0 0 0,1 1 1,-3 2-1,-2 6 14,0 1 1,0 0-1,1 0 1,0 1-1,1-1 1,1 1-1,-1 0 1,2 0-1,0 0 1,0 0-1,1 1 1,1-1-1,1 21 1,-1-32-26,1 1 1,-1 0-1,0 0 1,1 0 0,0-1-1,-1 1 1,1 0 0,0-1-1,0 1 1,0-1 0,0 1-1,0-1 1,0 1 0,0-1-1,0 1 1,1-1 0,-1 0-1,1 0 1,-1 0 0,1 0-1,-1 0 1,1 0 0,1 1-1,3 0-118,-1 0-1,1-1 0,0 1 0,-1-1 1,1 0-1,0-1 0,9 1 1,0-1-547,0-1 1,0-1-1,0 0 1,0-1 0,17-6-1,-20 5-156,-1-1 0,1-1 1,-1 0-1,0 0 0,0-1 0,18-15 0,-25 18 672,0 0 0,0 0 0,-1 0-1,1-1 1,-1 0 0,0 1 0,4-10 0,-5 10 467,-1 0 0,0 0 0,0-1 1,0 1-1,0 0 0,-1 0 1,1-1-1,-1 1 0,0 0 0,-1 0 1,0-6-1,0 9-108,1-1 0,-1 1 0,1 0 1,-1 0-1,0 0 0,0 0 0,0 0 0,0 0 1,0 0-1,0 0 0,0 0 0,0 1 0,0-1 0,0 0 1,0 1-1,0-1 0,0 1 0,-1-1 0,1 1 1,0-1-1,0 1 0,-1 0 0,1 0 0,0-1 1,-1 1-1,1 0 0,0 0 0,-1 0 0,1 1 1,0-1-1,-1 0 0,1 0 0,-2 2 0,-2-2-134,0 1-1,1 0 0,-1 0 0,1 1 0,-1 0 0,1-1 1,-1 1-1,-5 5 0,4-2-46,1 0 0,-1 1-1,1 0 1,0 0 0,1 1 0,0-1 0,-4 8-1,6-10-29,0-1 0,1 1 0,-1-1-1,1 1 1,0 0 0,0 0-1,0 0 1,1-1 0,-1 1-1,1 0 1,0 0 0,0 0 0,0 0-1,1 0 1,-1 0 0,3 6-1,-2-9-2,0 0-1,0 0 1,0 0-1,0 0 1,1 0-1,-1-1 0,0 1 1,1 0-1,-1-1 1,1 1-1,-1-1 1,1 1-1,-1-1 1,1 0-1,-1 1 0,1-1 1,-1 0-1,1 0 1,-1 0-1,1 0 1,0-1-1,-1 1 1,2-1-1,38-8-32,-33 5 51,-1-1 0,1 0 0,-1-1 0,0 1 0,-1-2 0,1 1 0,-1 0 0,0-1 0,-1 0 0,0-1 0,0 1 0,0-1 0,-1 0 0,0 0 0,-1-1 0,0 1 0,0 0-1,2-18 1,2-10 11,-3 0 0,-1-1-1,-2-44 1,-1 72-24,-5-21 53,0 26-76,-2 18-113,-3 22 160,2 1-1,1 0 0,2 1 1,2 0-1,1-1 0,6 70 1,-4-105-21,1 1 1,-1 0 0,0 0-1,1-1 1,0 1-1,0 0 1,0-1-1,0 1 1,0-1 0,0 1-1,0-1 1,1 0-1,0 1 1,-1-1 0,1 0-1,0 0 1,0 0-1,0 0 1,0 0 0,0-1-1,0 1 1,1-1-1,-1 1 1,1-1 0,-1 0-1,1 0 1,-1 0-1,1 0 1,3 0 0,-2 0 5,0-1 0,0 0 1,0 0-1,0-1 0,0 1 1,0-1-1,0 0 0,0 0 1,0 0-1,-1-1 0,1 1 1,0-1-1,-1 0 0,1 0 1,-1 0-1,0 0 0,1-1 1,-1 1-1,5-7 0,8-8 40,-1 0 0,0-2 0,-1 0 0,16-30 0,-25 39-20,-1 1 0,0-1 0,0 1 0,-1-1 0,0 0-1,-1 0 1,0-1 0,-1 1 0,0 0 0,0-1 0,-1 1 0,-2-17 0,1 26-15,1 0 0,0 0 0,-1 1 1,1-1-1,-1 0 0,1 0 0,-1 1 1,1-1-1,-1 0 0,0 1 0,1-1 1,-1 1-1,0-1 0,1 1 0,-1-1 1,0 1-1,1-1 0,-1 1 0,0 0 1,0-1-1,0 1 0,0 0 0,1 0 1,-1-1-1,0 1 0,0 0 0,0 0 1,0 0-1,0 0 0,0 0 0,1 0 0,-1 0 1,0 1-1,0-1 0,0 0 0,0 0 1,0 1-1,-2 0-29,0-1-1,0 1 1,0 0-1,0 0 1,1 0-1,-1 1 1,1-1-1,-1 1 1,-4 3 0,3-1 6,1 0 1,0 1 0,-1 0 0,1 0 0,1 0 0,-1 0 0,1 0-1,0 0 1,0 1 0,1-1 0,-1 1 0,1-1 0,1 1 0,-1 0-1,1-1 1,0 1 0,0 0 0,0-1 0,1 1 0,2 9 0,-1-6-84,1-1 1,0 0-1,1 1 1,0-1 0,0-1-1,1 1 1,0 0-1,0-1 1,1 0-1,0-1 1,0 1 0,9 7-1,-5-7-17,28 27-372,-38-33 498,1-1 0,0 1-1,-1-1 1,1 1 0,-1 0-1,1-1 1,-1 1 0,0 0-1,1 0 1,-1-1 0,0 1-1,1 0 1,-1 0 0,0 0-1,0-1 1,0 1 0,1 0-1,-1 0 1,0 0-1,0-1 1,0 1 0,-1 0-1,1 0 1,0 0 0,0 0-1,0-1 1,-1 1 0,1 0-1,0 0 1,-1-1 0,1 1-1,0 0 1,-1 0 0,1-1-1,-1 1 1,1-1 0,-1 1-1,0 0 1,1-1-1,-1 1 1,1-1 0,-1 1-1,0-1 1,0 0 0,1 1-1,-1-1 1,0 0 0,0 1-1,0-1 1,-23 9 296,0 0-1,0-2 1,-37 6-1,-29-3-3364,52-9-4037</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1:24.303"/>
    </inkml:context>
    <inkml:brush xml:id="br0">
      <inkml:brushProperty name="width" value="0.035" units="cm"/>
      <inkml:brushProperty name="height" value="0.035" units="cm"/>
      <inkml:brushProperty name="color" value="#E71224"/>
    </inkml:brush>
  </inkml:definitions>
  <inkml:trace contextRef="#ctx0" brushRef="#br0">88 370 15367,'0'0'296,"0"18"6,-2 158 2215,0-145 5744,0-66-8266,1-1 0,1 1 0,2-1 0,2 1 0,1-1 0,2 1 0,1 1 0,17-45 0,-17 54-22,-6 19 33,-1 0-1,2 0 1,-1 0 0,0 0-1,1 1 1,0-1-1,1 1 1,5-8 0,-9 12-4,1 1-1,-1 0 1,0 0 0,0-1 0,1 1 0,-1 0 0,0 0 0,0 0 0,1 0 0,-1-1 0,0 1 0,1 0 0,-1 0 0,0 0 0,1 0 0,-1 0 0,0 0 0,1 0 0,-1 0 0,0 0 0,1 0 0,-1 0 0,0 0 0,1 0 0,-1 0 0,0 0 0,1 0 0,-1 0-1,0 1 1,1-1 0,-1 0 0,0 0 0,0 0 0,1 0 0,-1 1 0,0-1 0,1 0 0,-1 0 0,0 1 0,0-1 0,0 0 0,1 0 0,-1 1 0,0-1 0,0 0 0,0 1 0,8 18 56,-6-14-54,15 43-118,-1 2 0,-3 0-1,-1 0 1,-3 1 0,-2 1-1,-1 54 1,-5-104-133,-1 1 1,-1 0-1,1-1 1,0 1 0,-1 0-1,1-1 1,-1 1-1,0 0 1,0-1-1,-1 3 1,-12 10-4428,-7-4-5149</inkml:trace>
  <inkml:trace contextRef="#ctx0" brushRef="#br0" timeOffset="795.66">1 504 18729,'0'0'1125,"16"-7"-1589,-7 2 157,14-6-898,0 1 1,0 2 0,28-8-1,60-18-3967,-54 16 6094,-1 2 5524,-55 15-6232,1 1 0,0 0 0,-1-1-1,1 1 1,0 0 0,-1 0 0,1 0 0,0 0 0,-1 1 0,1-1 0,0 0 0,-1 1-1,1-1 1,0 1 0,-1 0 0,1-1 0,-1 1 0,1 0 0,-1 0 0,0 0 0,1 0 0,1 2-1,0 1-40,0-1 0,0 1-1,-1-1 1,0 1 0,0 0-1,0 0 1,0 0-1,2 8 1,0 3-55,-1-1 0,-1 1-1,0 0 1,0 20 0,-2 32 458,14-69-16,43-47-213,-46 37-337,1 1 0,0 1 0,24-16 0,-36 25-3,1 0 0,0 1 0,0-1-1,0 1 1,0-1 0,-1 1 0,1-1 0,0 1-1,0 0 1,0-1 0,0 1 0,0 0 0,0 0-1,0 0 1,0-1 0,0 1 0,0 0 0,0 0 0,0 1-1,0-1 1,0 0 0,0 0 0,0 0 0,0 1-1,0-1 1,0 0 0,0 1 0,1 0 0,10 25-19,-9-17 21,0 0 3,0 0 0,0 0 0,1-1 0,7 13 0,-9-19-83,0 1 0,0-1 0,0 0 0,0 1 0,1-1 0,-1 0 0,0 0 0,1-1 0,0 1 0,-1 0 0,1-1 0,0 0 0,0 1 0,-1-1 0,1 0 0,0-1 0,0 1 0,4 0 0,15 2-1497,1-1 1,36-2-1,-53 0 1196,-1-1-1,1 1 1,-1-1 0,1 0 0,-1 0-1,1 0 1,-1-1 0,0 0 0,0 0-1,0 0 1,0-1 0,0 0 0,0 0-1,-1 0 1,1 0 0,4-5 0,-7 5-18,-1 1 1,1-1 0,-1 1-1,1-1 1,-1 1 0,0-1-1,0 0 1,-1 0 0,1 1-1,0-5 1,0 4 660,-1 0 0,0 0-1,0 0 1,0 0 0,-1 0 0,1 0 0,-1 0-1,0 0 1,-1-4 0,1 5 4,1 1 1,-1-1-1,0 0 0,0 1 1,0-1-1,0 1 0,-1-1 1,1 1-1,0-1 0,0 1 1,-1 0-1,1 0 0,-1 0 1,1 0-1,-1 0 0,0 0 1,1 0-1,-1 0 1,0 0-1,0 1 0,1-1 1,-1 1-1,0-1 0,0 1 1,0 0-1,0 0 0,1 0 1,-1 0-1,0 0 0,0 0 1,0 0-1,0 1 0,0-1 1,-1 1-1,0 0-231,1 0 0,0 0 0,0 0 0,0 0 0,0 0 0,0 0 1,1 1-1,-1-1 0,0 0 0,1 1 0,-1 0 0,1-1 0,-1 1 0,1 0 0,0 0 0,-1 0 0,1 0 1,0 0-1,0 0 0,1 0 0,-2 3 0,0 3-55,0-1 1,1 1 0,0-1-1,0 16 1,2-22 9,-1 0 1,0 0-1,0 0 1,0 0-1,0 0 1,1 0-1,-1 0 1,0 0-1,1 0 1,-1 0-1,1-1 1,-1 1-1,1 0 1,-1 0-1,1 0 0,0-1 1,-1 1-1,1 0 1,0-1-1,0 1 1,0 0-1,-1-1 1,1 1-1,0-1 1,0 1-1,0-1 1,0 0-1,0 1 1,0-1-1,0 0 1,0 0-1,0 0 1,0 1-1,0-1 1,0 0-1,0 0 1,0-1-1,0 1 1,0 0-1,0 0 1,0 0-1,0-1 1,0 1-1,-1 0 1,1-1-1,1 0 1,4 0 67,-1-1 1,0 0 0,1 0-1,-1 0 1,0-1 0,0 0 0,6-4-1,1-5 43,0-1 0,0 0 0,-1 0 0,-1-1 0,0-1 0,-1 1 0,0-2 0,-2 1 0,1-1 0,-2 0 0,0-1 0,-1 1 0,4-28 0,-1-16-18,-2 0 1,-3-93-1,-3 120 36,-3 10 1169,-3 34-876,-6 39-426,7-2 75,2 0 0,2 0 0,2 0 0,14 92 0,-9-109-57,2 1-1,1-1 1,1-1 0,1 0-1,2-1 1,1 0 0,1-1-1,27 37 1,-30-50-504,13 22 152,-12-12-6706</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1:23.360"/>
    </inkml:context>
    <inkml:brush xml:id="br0">
      <inkml:brushProperty name="width" value="0.035" units="cm"/>
      <inkml:brushProperty name="height" value="0.035" units="cm"/>
      <inkml:brushProperty name="color" value="#E71224"/>
    </inkml:brush>
  </inkml:definitions>
  <inkml:trace contextRef="#ctx0" brushRef="#br0">99 1 15415,'0'0'5880,"0"13"-5562,-4 323 4265,6-358-4388,2 0-1,0 1 1,1-1 0,1 1-1,1 0 1,13-28 0,1-6-245,-12 32 9,-5 13 42,0 1 1,-1-1-1,0 0 1,-1 0-1,3-17 1,-40 26-61,16 1 44,9-1 2,0 1-1,0 1 0,0-1 0,-18 5 1,25-4 8,0 0 0,0 0 0,0 0 0,0 1 0,0-1 0,0 1 0,0 0 0,1 0 0,-1 0 0,1 0 1,0 0-1,-1 1 0,1-1 0,0 1 0,0-1 0,1 1 0,-1 0 0,0 0 0,-1 5 0,-2 3-3,1 1 0,1 0 0,0 0 0,1 0-1,0 1 1,0-1 0,2 1 0,-1-1 0,2 1-1,-1-1 1,2 1 0,0-1 0,0 0 0,7 18-1,-7-22 9,1 0 0,1-1 0,0 1 0,0-1 0,0 0 0,1 0 1,0 0-1,0-1 0,1 1 0,-1-1 0,2-1 0,-1 1 0,0-1 0,1 0 0,0 0 0,0-1 0,1 0 0,-1 0 0,1-1 0,0 0 0,0 0 0,12 2 0,-11-3 12,0-1 0,1 1 0,0-2 0,-1 1 0,1-1 0,-1-1 0,1 0 0,0 0 0,-1-1 0,0 0 0,1 0 0,-1-1 0,0-1 0,14-7 0,-16 7-1,-1 0 0,1-1 0,-1 0 0,0-1 0,-1 1 0,1-1 0,-1 0 0,0 0 0,-1-1 0,0 0 0,0 1 0,0-1 0,-1-1 0,0 1 0,0 0 0,-1-1 0,1 0 0,0-9 0,0 1-7,-1 1 0,-1 0 0,0-1 0,-1 1-1,0-1 1,-2 1 0,0-1 0,-4-16 0,5 27-9,0 1 0,-1-1 0,1 1 0,-1-1 0,0 1 0,-1 0 0,1-1 0,-1 1 1,1 1-1,-1-1 0,-1 0 0,1 1 0,0-1 0,-1 1 0,1 0 0,-1 0 0,0 0 0,0 1 1,0 0-1,-1-1 0,1 1 0,0 1 0,-1-1 0,0 1 0,1-1 0,-1 1 0,0 1 1,1-1-1,-1 1 0,-6-1 0,5 1-126,0 0 1,0 0-1,0 1 0,0 0 1,0 0-1,1 0 0,-1 1 1,0-1-1,1 1 1,-1 1-1,1-1 0,-1 1 1,1 0-1,0 0 0,0 1 1,1-1-1,-1 1 0,1 0 1,-1 0-1,1 1 1,1-1-1,-1 1 0,1 0 1,-1 0-1,1 0 0,1 0 1,-1 1-1,-2 6 0,-2 13-3681,5-8-1908,2-2-5047</inkml:trace>
  <inkml:trace contextRef="#ctx0" brushRef="#br0" timeOffset="516.29">501 94 18424,'0'0'2775,"3"13"-2628,10 71 1674,4 135 530,-21-261-790,3 25-1579,1 0 0,1-1 0,0 1 0,1 0 0,1-1 0,0 1 0,2 1 0,0-1 0,9-20 0,-12 31-2,1-1-1,1 1 1,-1 1 0,1-1-1,0 0 1,0 1 0,1 0-1,-1 0 1,1 0 0,0 1 0,1-1-1,-1 1 1,1 0 0,0 1-1,0 0 1,0-1 0,0 2-1,1-1 1,-1 1 0,1 0 0,-1 0-1,1 1 1,0 0 0,-1 0-1,1 1 1,11 0 0,-16 0 17,1 1-1,0-1 1,-1 1 0,1 0 0,-1 0 0,1 0 0,-1 0 0,1 0 0,-1 1-1,1-1 1,-1 1 0,0-1 0,0 1 0,0 0 0,0 0 0,0 0 0,0 0-1,-1 0 1,1 0 0,-1 1 0,1-1 0,-1 0 0,0 1 0,0-1 0,0 1-1,0-1 1,-1 1 0,1 0 0,0-1 0,-1 1 0,0 0 0,0 0-1,0-1 1,0 1 0,0 0 0,0-1 0,-1 1 0,0 0 0,1-1 0,-1 1-1,0 0 1,0-1 0,0 1 0,0-1 0,-1 0 0,1 1 0,-1-1 0,1 0-1,-1 0 1,0 0 0,-3 3 0,-13 6-130,0-1-1,-1-1 1,-1 0 0,-39 11-1,-10 4-362,67-23 491,1-1 0,-1 0 0,1 1 1,0 0-1,-1-1 0,1 1 0,-1 0 1,1-1-1,0 1 0,-1 0 0,1 0 0,0 0 1,0 0-1,0 1 0,0-1 0,0 0 1,0 0-1,0 1 0,0-1 0,1 0 0,-1 1 1,0-1-1,1 1 0,-1-1 0,1 1 1,0-1-1,-1 1 0,1-1 0,0 1 0,0-1 1,0 1-1,0-1 0,0 1 0,0-1 1,0 1-1,1 0 0,-1-1 0,1 1 0,-1-1 1,1 0-1,-1 1 0,1-1 0,0 1 1,0-1-1,-1 0 0,1 1 0,0-1 0,0 0 1,0 0-1,1 0 0,1 2 0,4 4 10,0 0 0,0-1 0,1 0 0,0 0 0,0-1 0,17 9 0,-6-6 36,-1-2 0,2 0-1,-1-2 1,0 0-1,27 2 1,100-2-4793,-103-4-8,16 0-7726</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1:21.694"/>
    </inkml:context>
    <inkml:brush xml:id="br0">
      <inkml:brushProperty name="width" value="0.035" units="cm"/>
      <inkml:brushProperty name="height" value="0.035" units="cm"/>
      <inkml:brushProperty name="color" value="#E71224"/>
    </inkml:brush>
  </inkml:definitions>
  <inkml:trace contextRef="#ctx0" brushRef="#br0">13 64 15159,'0'0'7686,"0"-8"-7496,1 3-172,1-16-5,-1 20-3,-1 14 21,-12 256 1772,7-200-1589,5-69-164,0-28 486,2-6-533,0 0 1,3 1-1,0-1 0,2 1 0,2 0 0,19-48 0,-28 79-8,1 1 1,-1-1 0,1 1-1,-1 0 1,1-1 0,0 1-1,0-1 1,0 1 0,0 0-1,0 0 1,0 0 0,0-1-1,0 1 1,0 0 0,3-1-1,-4 2 2,1-1 0,0 1-1,-1 0 1,1 0-1,-1 0 1,1 0 0,0 0-1,-1 1 1,1-1-1,-1 0 1,1 0 0,0 0-1,-1 0 1,1 1-1,-1-1 1,1 0 0,-1 1-1,1-1 1,-1 0-1,1 1 1,-1-1 0,1 0-1,-1 1 1,1-1-1,-1 1 1,1 0 0,4 6-16,-1 1 0,0-1 0,0 1 0,4 12 0,-3-6 59,22 51 59,-17-37-73,2-1 1,25 44-1,-37-70-137,1 0-1,-1 0 1,1-1-1,-1 1 0,1 0 1,-1 0-1,1-1 1,-1 1-1,1-1 0,0 1 1,0 0-1,-1-1 1,1 1-1,0-1 0,0 1 1,-1-1-1,1 0 0,0 1 1,0-1-1,0 0 1,0 0-1,0 1 0,0-1 1,-1 0-1,1 0 1,0 0-1,0 0 0,0 0 1,0 0-1,0-1 1,0 1-1,0 0 0,1-1-430,0 0-1,0 0 0,-1 0 0,1 0 0,-1-1 0,1 1 1,-1 0-1,1-1 0,-1 1 0,0-1 0,0 0 1,0 1-1,1-3 0,10-17-5417</inkml:trace>
  <inkml:trace contextRef="#ctx0" brushRef="#br0" timeOffset="536.53">287 26 10293,'0'0'12312,"-1"3"-12205,-7 42 52,2 0 1,2 0 0,2 1-1,2 0 1,5 45 0,-5-89-188,1 1 0,-1-1 0,1 0 1,-1 1-1,1-1 0,-1 0 1,1 0-1,0 0 0,0 1 1,0-1-1,1 0 0,-1-1 0,2 4 1,-1-4-259,0 1 0,-1-1 1,1 0-1,0 1 0,0-1 0,0 0 0,0 0 1,0 0-1,0-1 0,1 1 0,-1 0 1,0-1-1,0 1 0,1-1 0,-1 0 1,0 0-1,0 0 0,4 0 0,-1-1-385,0 1 0,1-1 0,-1-1-1,0 1 1,0-1 0,0 0-1,0 0 1,0 0 0,0-1 0,0 0-1,-1 0 1,1 0 0,4-5 0,-2 1 364,0-1 0,-1 0 0,0 0 0,0-1 1,-1 0-1,5-10 0,8-32 1618,-11 6 2962,-4-2 5016,-4 49-9259,0-1-1,0 0 1,0 0 0,0 1-1,0-1 1,0 0-1,0 1 1,1-1-1,-1 1 1,1-1 0,-1 1-1,1-1 1,-1 1-1,1 2 1,-2 4 52,-4 7 94,2 0 0,0 0 0,0 1 0,2-1 0,0 1 0,0 24 1,2-38-163,0 0 1,0-1-1,1 1 1,-1-1 0,0 1-1,1 0 1,-1-1-1,1 1 1,0-1 0,-1 1-1,1-1 1,0 1 0,0-1-1,0 0 1,0 1-1,0-1 1,0 0 0,0 0-1,1 0 1,-1 0 0,0 0-1,1 0 1,-1 0-1,1 0 1,-1 0 0,1-1-1,-1 1 1,1-1 0,-1 1-1,1-1 1,0 0-1,-1 1 1,1-1 0,0 0-1,-1 0 1,1 0 0,0 0-1,-1 0 1,1-1-1,2 0 1,2 1 75,-1-1 0,1 0 0,-1 0 1,0-1-1,0 1 0,0-1 0,1-1 0,-2 1 0,1 0 0,0-1 0,7-5 0,-9 3-30,1 0 0,0 0-1,-1 0 1,0 0 0,0-1 0,0 1-1,-1-1 1,0 1 0,0-1-1,-1 0 1,1 0 0,0-11-1,0 3-25,-2 1 0,1-1-1,-2 1 1,-3-23 0,4 34-32,-1 0 0,0 0-1,0 0 1,0 0 0,0 0 0,0 0 0,0 0 0,0 0 0,-1 0 0,1 1 0,-1-1 0,1 1 0,-1-1 0,0 1 0,1-1 0,-1 1 0,0 0-1,0 0 1,0 0 0,0 0 0,0 0 0,0 0 0,0 1 0,0-1 0,-1 1 0,1-1 0,0 1 0,0 0 0,0 0 0,-1 0 0,1 0 0,0 0-1,0 0 1,0 1 0,-1-1 0,1 1 0,-3 1 0,1-1-164,0 0 0,0 0 0,0 1-1,0 0 1,0 0 0,0 0 0,1 0 0,-1 0-1,-3 4 1,5-5-173,1 1 0,-1-1 0,1 1 0,-1-1 0,1 1 0,0 0 0,0 0 0,0-1 0,0 1 0,0 0 0,0 0 0,0 0 0,0 0-1,1 0 1,-1 0 0,1 1 0,-1 2 0,1 7-5294,0-4-2660</inkml:trace>
  <inkml:trace contextRef="#ctx0" brushRef="#br0" timeOffset="923.09">719 53 1281,'0'0'21698,"2"-12"-21194,1 0-445,4-16-123,-4 32-13,-2 25 23,-3 6 376,-10 59 1,7-70-247,1 0-1,1 0 1,1 0-1,2 0 1,0 1-1,5 28 1,-5-51-104,0-1 1,1 1 0,-1-1 0,1 1 0,0-1 0,-1 0 0,1 0-1,0 1 1,0-1 0,0 0 0,0 0 0,0 0 0,0 0 0,0 0-1,0 0 1,0 0 0,0 0 0,0 0 0,1 0 0,-1-1 0,0 1-1,1 0 1,-1-1 0,3 1 0,-3-1-148,1 1-1,-1-1 1,1 0 0,0 0 0,-1 1-1,1-1 1,-1 0 0,1-1 0,0 1-1,-1 0 1,1 0 0,-1-1-1,1 1 1,-1-1 0,1 1 0,-1-1-1,1 0 1,-1 0 0,1 0 0,-1 1-1,0-1 1,1 0 0,-1-1 0,0 1-1,0 0 1,0 0 0,0 0-1,0-1 1,0 1 0,0-1 0,-1 1-1,1 0 1,1-3 0,-1-1-558,0 1 1,0-1 0,0 1-1,-1-1 1,1 0-1,-1 1 1,0-1-1,-1 0 1,1 1 0,-1-1-1,0 1 1,-2-8-1,1 8 351,0 0-1,0 0 0,0 0 0,-1 0 0,1 0 1,-1 0-1,0 1 0,0-1 0,-1 1 0,-5-5 0,0 2 678,0 0-1,0 0 1,-20-8-1,-32-10 6351,30 13-874,48 11-5488,-1-2-1,1 0 1,16-4-1,-20 3-265,121-22-4587,-52 9-2356</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2:11.369"/>
    </inkml:context>
    <inkml:brush xml:id="br0">
      <inkml:brushProperty name="width" value="0.035" units="cm"/>
      <inkml:brushProperty name="height" value="0.035" units="cm"/>
      <inkml:brushProperty name="color" value="#E71224"/>
    </inkml:brush>
  </inkml:definitions>
  <inkml:trace contextRef="#ctx0" brushRef="#br0">37 57 4834,'0'0'13009,"-5"-8"-11947,-1-1-609,-20-26 2698,26 35-3108,0 0 0,0-1-1,1 1 1,-1 0 0,0 0 0,0 0 0,0-1-1,0 1 1,0 0 0,0 0 0,0 0 0,0-1 0,0 1-1,0 0 1,1 0 0,-1 0 0,0 0 0,0-1-1,0 1 1,0 0 0,1 0 0,-1 0 0,0 0-1,0 0 1,0 0 0,0 0 0,1-1 0,-1 1 0,0 0-1,0 0 1,1 0 0,-1 0 0,0 0 0,0 0-1,0 0 1,1 0 0,-1 0 0,0 0 0,0 0-1,0 0 1,1 0 0,-1 0 0,0 0 0,0 0 0,0 1-1,1-1 1,-1 0 0,0 0 0,0 0 0,0 0-1,1 0 1,-1 0 0,0 1 0,0-1 0,16 2-258,14 7 205,1 1 1,-2 2-1,0 0 1,-1 2-1,0 1 0,43 31 1,-70-42-5,0 0 0,0 1 0,0-1 0,0 1 0,-1-1 0,0 0 0,0 1 0,0-1-1,0 1 1,-1-1 0,0 0 0,1 1 0,-2-1 0,-1 5 0,-3 2 32,0-1 0,-1 1-1,0-2 1,-1 1 0,0-1 0,0 0-1,-1-1 1,0 0 0,-1 0-1,0-1 1,0 0 0,0-1 0,-1 0-1,0-1 1,0 0 0,-17 5 0,26-10-5,-1 2-82,2-2-233,14-14-8529,3 0-890</inkml:trace>
  <inkml:trace contextRef="#ctx0" brushRef="#br0" timeOffset="451.65">583 199 5619,'0'0'11445,"-11"-1"-10586,-10-1-538,-17-2 3229,118 13-3065,-21-4-919,-58-5 236,0 1 1,0-1 0,0 0 0,0 1-1,0-1 1,0 1 0,0-1-1,-1 1 1,1 0 0,0-1 0,0 1-1,-1 0 1,1-1 0,0 1-1,-1 0 1,1 0 0,0 0 0,-1-1-1,1 1 1,-1 0 0,0 0-1,1 0 1,-1 0 0,0 0-1,0 0 1,1 0 0,-1 0 0,0 0-1,0 0 1,0 0 0,0 0-1,0 0 1,0 0 0,-1 0 0,1 2-1,0-3 84,0 10-3805</inkml:trace>
  <inkml:trace contextRef="#ctx0" brushRef="#br0" timeOffset="655.92">566 301 13350,'0'0'4786,"-8"0"-4434,16 0-159,4 0-97,13 0-96,0 0-192,8-5-801,-1-4-560,9-1-2128,-4-2-3267</inkml:trace>
  <inkml:trace contextRef="#ctx0" brushRef="#br0" timeOffset="1498.33">961 168 7603,'0'0'4507,"4"-5"-4760,13-15 6959,-8 8-6004,7-14 2069,-16 25-2731,0 0 1,0 0-1,0 1 1,-1-1-1,1 0 1,0 1-1,0-1 1,0 0 0,-1 1-1,1-1 1,0 0-1,-1 1 1,1-1-1,-1 0 1,1 1-1,0-1 1,-1 1 0,0-1-1,1 1 1,-1-1-1,1 1 1,-1 0-1,1-1 1,-1 1-1,0-1 1,1 1 0,-1 0-1,0 0 1,1 0-1,-1-1 1,0 1-1,0 0 1,1 0-1,-1 0 1,0 0 0,0 0-1,1 0 1,-1 0-1,0 0 1,1 0-1,-2 1 1,-5-2-46,0 1-1,0-1 1,0 1 0,0 1-1,0 0 1,0 0 0,0 0-1,0 0 1,1 1 0,-1 1-1,-8 3 1,12-4 2,0 0 1,0 0-1,0 0 0,0 1 0,1-1 1,-1 1-1,1 0 0,0 0 1,0 0-1,0 0 0,0 0 1,0 0-1,1 0 0,-1 1 1,1-1-1,0 1 0,0-1 1,0 1-1,1-1 0,-1 1 1,1-1-1,0 1 0,0 6 1,0-9 0,0 1 1,0-1-1,0 0 1,0 0-1,0 1 1,0-1-1,1 0 1,-1 1-1,0-1 1,1 0-1,-1 0 1,1 1 0,-1-1-1,1 0 1,0 0-1,-1 0 1,1 0-1,0 0 1,0 0-1,0 0 1,0 0-1,0 0 1,0 0-1,0-1 1,0 1-1,0 0 1,0 0-1,0-1 1,0 1-1,3 0 1,2 0-11,0 0 0,0-1 1,-1 1-1,1-1 0,11-2 1,5 1-1,-20 1 19,1 0 1,-1-1-1,1 1 1,-1-1-1,1 1 1,-1-1-1,0 0 1,1 0-1,-1 0 1,0-1 0,0 1-1,0 0 1,0-1-1,0 1 1,0-1-1,0 0 1,0 1-1,-1-1 1,1 0-1,0 0 1,-1 0-1,0-1 1,0 1-1,2-4 1,0-1 20,0 1 1,-1-1-1,0 0 1,-1 0-1,1 0 1,-1 0-1,0-13 1,-1 20-30,0 0-1,0 0 1,0 0-1,1 0 1,-1 0-1,0 0 1,0 0 0,0 0-1,0 1 1,0-1-1,0 0 1,0 0 0,1 0-1,-1 0 1,0 0-1,0 0 1,0 0 0,0 0-1,0 0 1,1 0-1,-1 0 1,0 0-1,0 0 1,0 0 0,0 0-1,0 0 1,1 0-1,-1 0 1,0 0 0,0 0-1,0 0 1,0 0-1,0 0 1,0 0 0,1-1-1,-1 1 1,0 0-1,0 0 1,0 0-1,0 0 1,0 0 0,0 0-1,0 0 1,0 0-1,1-1 1,-1 1 0,0 0-1,0 0 1,0 0-1,0 0 1,0 0 0,0 0-1,0-1 1,0 1-1,0 0 1,0 0-1,0 0 1,0 0 0,0 0-1,0-1 1,0 1-1,0 0 1,0 0 0,0 0-1,6 9-216,52 249 176,-57-254 53,0-1 0,0 1 0,-1 0 0,1 0 0,-1 0 0,0 0 1,0 0-1,0 0 0,-1 0 0,-1 7 0,1-10 0,-1 0-1,1 1 1,0-1-1,-1 0 1,1 0 0,-1 0-1,1 0 1,-1 0-1,0 0 1,0 0-1,1-1 1,-1 1 0,0 0-1,0-1 1,0 0-1,1 1 1,-1-1-1,0 0 1,0 0 0,0 0-1,0 0 1,0 0-1,-2-1 1,-2 1-298,-1-1-1,1 1 1,0-1-1,-1 0 1,1-1 0,-11-3-1,-17-14-5608,13 3-3076</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2:09.844"/>
    </inkml:context>
    <inkml:brush xml:id="br0">
      <inkml:brushProperty name="width" value="0.035" units="cm"/>
      <inkml:brushProperty name="height" value="0.035" units="cm"/>
      <inkml:brushProperty name="color" value="#E71224"/>
    </inkml:brush>
  </inkml:definitions>
  <inkml:trace contextRef="#ctx0" brushRef="#br0">38 132 11141,'0'0'7686,"0"-6"-6776,0-19 64,0 19 1262,0 11-2162,-8 247 1612,6-345-1420,-1 39-259,3 1 1,9-69-1,-9 120-25,1 1-1,-1 0 1,0-1-1,0 1 1,1 0-1,-1-1 1,1 1-1,-1 0 1,1 0-1,-1 0 1,1 0-1,0-1 1,-1 1-1,1 0 0,0 0 1,0 0-1,0 0 1,0 1-1,0-1 1,0 0-1,0 0 1,0 0-1,1 1 1,-1-1-1,0 1 1,0-1-1,0 1 1,1-1-1,-1 1 0,0 0 1,1 0-1,-1-1 1,0 1-1,1 0 1,-1 0-1,0 0 1,1 1-1,-1-1 1,0 0-1,0 0 1,1 1-1,1 0 1,0 0-9,0 0 1,0 0 0,1 1 0,-1-1-1,0 1 1,-1-1 0,1 1 0,0 0-1,0 1 1,-1-1 0,1 0 0,-1 1 0,0-1-1,0 1 1,3 4 0,-3-3 25,0 0-1,-1 0 1,0 0 0,0 1-1,0-1 1,0 0 0,0 1-1,-1-1 1,0 0 0,0 1-1,0-1 1,-1 0 0,1 1-1,-1-1 1,0 0 0,0 0-1,-1 0 1,1 1 0,-1-1-1,0-1 1,0 1 0,0 0-1,-1 0 1,1-1 0,-1 1-1,0-1 1,0 0 0,0 0-1,0 0 1,0 0 0,-5 2-1,-12 5-795,-24 13 2648,28-9-5037,10 3-6343</inkml:trace>
  <inkml:trace contextRef="#ctx0" brushRef="#br0" timeOffset="759.81">272 118 13190,'0'0'5122,"0"-1"-4943,0 223 4341,0-229-3147,-5-57-689,2 43-697,1 1 1,2 0 0,1-33-1,0 48-2,-1 0 1,1 1-1,0-1 0,0 0 0,1 1 0,0-1 1,-1 1-1,1 0 0,1-1 0,-1 1 0,1 0 1,0 0-1,0 0 0,0 1 0,0-1 0,0 1 1,1 0-1,0 0 0,-1 0 0,6-3 0,-6 4-2,0 1-1,0-1 1,0 1-1,0-1 0,0 1 1,0 0-1,0 1 1,1-1-1,-1 0 0,0 1 1,1 0-1,-1 0 1,0 0-1,1 0 0,-1 0 1,0 1-1,1-1 1,-1 1-1,0 0 0,0 0 1,4 2-1,-5-2 12,0 0 1,0 1-1,0 0 0,0-1 0,0 1 1,-1 0-1,1 0 0,-1 0 0,1 0 0,-1 0 1,0 0-1,0 0 0,0 1 0,0-1 0,0 0 1,0 1-1,-1-1 0,1 0 0,-1 1 1,1-1-1,-1 1 0,0-1 0,0 1 0,0-1 1,-1 1-1,1-1 0,0 0 0,-2 5 0,0-2 4,0 0 0,0-1 0,0 0 0,0 1 0,0-1 0,-1 0 0,0 0 0,0 0 0,0-1-1,0 1 1,-1-1 0,1 0 0,-1 0 0,0 0 0,-7 4 0,5-3-57,0-1 0,0 0 0,0 0 0,-1 0 0,0-1 0,1 0 0,-1 0 0,0-1-1,0 1 1,-9-1 0,16-1 6,1 3-341,1 0 328,0-1-1,0 1 1,0-1 0,0 1 0,1-1 0,-1 0 0,1 0 0,-1 0 0,1 0-1,0-1 1,0 1 0,0-1 0,0 1 0,4 0 0,8 6 33,10 7 59,-19-12 49,1 0 1,-1 1-1,1-1 1,-1 2-1,0-1 0,0 1 1,-1 0-1,1 0 1,-1 0-1,0 1 0,6 9 1,-10 1-1033,-3-7-3867,-5-6-1214</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2:08.040"/>
    </inkml:context>
    <inkml:brush xml:id="br0">
      <inkml:brushProperty name="width" value="0.035" units="cm"/>
      <inkml:brushProperty name="height" value="0.035" units="cm"/>
      <inkml:brushProperty name="color" value="#E71224"/>
    </inkml:brush>
  </inkml:definitions>
  <inkml:trace contextRef="#ctx0" brushRef="#br0">8 379 6147,'0'0'8156,"-8"-7"1192,14 7-9262,0 0 0,0 0 0,0 1 0,0 0 0,0 0 0,-1 1 0,1 0 0,0 0 0,-1 0 0,1 1 0,-1-1 0,9 7 0,-8-7-76,0 0 0,0 0 0,1 0 1,-1-1-1,1 0 0,-1-1 0,1 1 0,-1-1 1,1 0-1,-1-1 0,1 0 0,-1 0 1,0 0-1,1-1 0,-1 1 0,0-2 1,0 1-1,0-1 0,0 0 0,0 0 0,-1 0 1,0-1-1,9-7 0,-8 4-26,0-1 1,-1 1-1,0-1 0,0-1 1,-1 1-1,0-1 0,0 0 1,-1 0-1,0 0 0,-1 0 0,0 0 1,0 0-1,-1-1 0,0 1 1,-1-1-1,0-14 0,0 23-2,-1 32-150,-3-3 170,1-18 3,2 0-1,-1 1 1,1-1-1,1 0 0,0 1 1,0-1-1,1 0 1,3 13-1,-3-20-2,1 0-1,0 1 0,0-1 0,0 0 1,0 0-1,1 0 0,-1-1 1,1 1-1,0 0 0,0-1 1,0 0-1,0 1 0,0-1 0,0-1 1,1 1-1,-1 0 0,1-1 1,-1 1-1,1-1 0,-1 0 1,1-1-1,0 1 0,6 0 0,-6 0-3,0-1-1,0 0 0,0 0 0,0 0 0,1 0 0,-1-1 0,0 1 0,0-1 1,0 0-1,0 0 0,0-1 0,0 1 0,0-1 0,-1 0 0,1 0 0,0 0 0,-1-1 1,0 1-1,1-1 0,5-5 0,-2-3 2,-1 0 0,1 0 0,-2-1 1,1 0-1,-2 0 0,0 0 0,0-1 0,-1 1 0,3-22 1,-2-12-56,-3-63 1,-1 67 51,0 42 2,0 0 0,0 0 0,-1 0 0,1 1 0,0-1 0,0 0 0,0 0 1,0 0-1,0 0 0,0 0 0,-1 0 0,1 0 0,0 0 0,0 0 0,0 0 0,0 0 0,-1 0 0,1 0 0,0 0 0,0 0 0,0 0 0,0 0 0,0 0 0,-1 0 0,1 0 0,0 0 0,0 0 0,0 0 0,0 0 0,0-1 0,0 1 0,-1 0 0,1 0 1,0 0-1,0 0 0,0 0 0,0 0 0,0 0 0,0 0 0,0-1 0,0 1 0,-1 0 0,1 0 0,0 0 0,0 0 0,0 0 0,0-1 0,0 1 0,0 0 0,0 0 0,0 0 0,0 0 0,0 0 0,0-1 0,0 1 0,0 0 0,-8 14-123,-3 18 125,2 0 0,0 1 0,3 0 1,-5 62-1,8 142 12,4-131 9,5-30-21,-5-72 3,-1 0 1,1 0 0,0-1 0,0 1 0,1 0-1,-1 0 1,1-1 0,-1 1 0,1 0 0,1-1 0,-1 0-1,0 1 1,1-1 0,-1 0 0,1-1 0,6 6-1,-7-7 9,0-1-1,1 1 1,-1-1-1,0 0 1,0 0-1,1 1 1,-1-2-1,0 1 0,0 0 1,1 0-1,-1-1 1,0 1-1,0-1 1,0 0-1,0 0 0,0 0 1,0 0-1,0 0 1,0 0-1,0 0 1,0 0-1,0-1 0,-1 1 1,1-1-1,0 0 1,-1 1-1,0-1 1,1 0-1,-1 0 0,1-2 1,3-2-5,0 0 1,-1-1-1,0 0 0,0 1 1,-1-1-1,0-1 1,5-13-1,-8 17-10,1 0-1,0-1 1,-1 1-1,0-1 1,0 1-1,0 0 1,-1-1-1,1 1 1,-1-1 0,0 1-1,-1 0 1,1 0-1,-1-1 1,1 1-1,-1 0 1,0 0-1,-1 1 1,1-1-1,-1 0 1,0 1 0,0-1-1,0 1 1,-4-4-1,0 2 0,0 0 0,-1 1 0,1-1 0,-1 1 0,0 1 0,0-1 0,-1 2 0,1-1 0,0 1 0,-1 0 0,-11-1 0,18 4-15,-13-4-239,49-20-340,-6 10 600,28-12-60,71-43-1,-126 68-7,0 0 0,0 0-1,0-1 1,0 1-1,0 0 1,0-1-1,-1 1 1,1-1-1,0 1 1,0-1 0,-1 0-1,1 1 1,0-1-1,-1 0 1,1 1-1,0-1 1,-1 0 0,1 0-1,-1 1 1,0-1-1,1 0 1,-1 0-1,1 0 1,-1 0-1,0 0 1,0 0 0,0 0-1,0 0 1,1 1-1,-1-2 1,-2 1-252,1 0 1,-1 0-1,1 0 1,-1 0-1,0 0 1,1 1-1,-1-1 1,0 0 0,1 1-1,-1 0 1,0-1-1,0 1 1,1 0-1,-1 0 1,0 0-1,-2 0 1,-31 0-5043</inkml:trace>
  <inkml:trace contextRef="#ctx0" brushRef="#br0" timeOffset="611.02">251 103 7716,'0'0'10311,"-3"-3"-9834,-7-9-258,7 8-139,8 29 88,-3-23-123,1-1 0,0 0-1,0 0 1,0 0-1,-1 0 1,1 0 0,0-1-1,0 1 1,0-1-1,0 0 1,0 0 0,0 0-1,0-1 1,0 1 0,0 0-1,0-1 1,0 0-1,0 0 1,0 0 0,0 0-1,0 0 1,-1-1-1,1 1 1,-1-1 0,1 0-1,-1 1 1,1-1-1,-1 0 1,0-1 0,0 1-1,0 0 1,0-1-1,-1 1 1,1-1 0,-1 1-1,1-1 1,-1 0 0,0 1-1,0-1 1,0 0-1,0 0 1,0-6 0,-1 8-27,1-3 66,-1 0 0,0-1 0,-1 1 0,1 0 0,-1-1 0,0 1 1,-2-7-1,3 10-69,-1 0 1,0 0-1,0 0 1,1 0 0,-1 1-1,0-1 1,0 0-1,0 0 1,0 0 0,0 1-1,0-1 1,0 1-1,0-1 1,0 1 0,-1-1-1,1 1 1,0-1-1,0 1 1,0 0 0,-1 0-1,1 0 1,0-1-1,0 1 1,0 0 0,-1 1-1,1-1 1,0 0-1,0 0 1,0 0 0,-1 1-1,1-1 1,-1 1-1,0 0-18,-1 0-1,1 0 1,0 0-1,0 1 1,0-1-1,0 1 1,1-1-1,-1 1 0,0-1 1,1 1-1,-1 0 1,1 0-1,-1 0 1,1 0-1,0 0 0,0 0 1,0 0-1,0 0 1,0 1-1,0-1 1,1 0-1,-1 0 0,0 4 1,-5 57-194,7-63 130,-1 1-1,0-1 1,0 1 0,1-1 0,-1 1 0,0-1 0,1 1-1,-1-1 1,0 1 0,1-1 0,-1 0 0,1 1 0,-1-1 0,0 0-1,1 1 1,-1-1 0,1 0 0,-1 1 0,1-1 0,0 0 0,-1 0-1,1 0 1,-1 0 0,1 1 0,-1-1 0,1 0 0,-1 0-1,1 0 1,0 0 0,-1 0 0,1 0 0,-1-1 0,1 1 0,-1 0-1,1 0 1,-1 0 0,1 0 0,-1-1 0,1 1 0,-1 0-1,1-1 1,-1 1 0,1 0 0,-1-1 0,1 1 0,-1 0 0,0-1-1,1 1 1,-1-1 0,0 1 0,1-1 0,-1 0 0,1-30-2887,-1 20-807,0 6-1279</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2:14.318"/>
    </inkml:context>
    <inkml:brush xml:id="br0">
      <inkml:brushProperty name="width" value="0.035" units="cm"/>
      <inkml:brushProperty name="height" value="0.035" units="cm"/>
      <inkml:brushProperty name="color" value="#E71224"/>
    </inkml:brush>
  </inkml:definitions>
  <inkml:trace contextRef="#ctx0" brushRef="#br0">10 380 4402,'0'0'12611,"-10"0"-5298,401 0-6660,-390 0-589,0 0-80,19 0 43,-37-17 37,2 8-71,7 4 5,0 0 0,0 0 1,-1 1-1,1 0 0,-1 0 0,0 1 1,-11-2-1,20 5-14,13 7-430,84 47-122,-96-54 563,0 1 0,0 0 1,0 0-1,0-1 0,-1 1 0,1 0 1,0 0-1,0 0 0,0 0 0,-1 0 0,1 0 1,-1 0-1,1 0 0,-1 1 0,1-1 1,-1 0-1,0 0 0,1 0 0,-1 0 1,0 1-1,0-1 0,0 0 0,0 0 0,0 1 1,0-1-1,0 0 0,0 0 0,-1 0 1,1 1-1,0-1 0,-1 0 0,1 0 0,-1 0 1,1 0-1,-1 0 0,0 0 0,1 0 1,-1 0-1,0 0 0,0 0 0,-1 1 0,-2 3 6,-1 0 0,0 0 0,-1 0 0,1-1 0,-9 6 0,4-4-204,-42 25 145,16-14-4253,19-12-2023</inkml:trace>
  <inkml:trace contextRef="#ctx0" brushRef="#br0" timeOffset="408.22">639 255 10197,'0'0'8374,"0"4"-4359,2 32-3756,2 0 0,15 62 0,-16-85-270,-2 5-1042</inkml:trace>
  <inkml:trace contextRef="#ctx0" brushRef="#br0" timeOffset="715.78">560 273 11445,'0'0'11301,"6"-15"-10564,-1 13-714,-1 0 0,1 0 0,-1 0 0,1 0 1,0 1-1,0 0 0,-1 0 0,1 0 0,0 0 0,0 1 1,0 0-1,7 1 0,16-3-1,13 0 181,-6 1-742,-13-3-2618,-22 13-2985,0-8 4889,0 10-5518</inkml:trace>
  <inkml:trace contextRef="#ctx0" brushRef="#br0" timeOffset="1109.08">795 339 5763,'0'0'14494,"5"1"-14424,-2 1-44,1-1 1,-1 2-1,1-1 0,-1 0 1,0 1-1,0 0 1,0-1-1,0 1 1,0 1-1,-1-1 0,1 0 1,-1 0-1,0 1 1,0 0-1,0-1 1,-1 1-1,1 0 1,1 5-1,1 3 112,-1 0-1,0 0 1,0 1 0,-1-1 0,1 21-1,-3-33-102,0 1-1,-1-1 0,1 0 1,0 1-1,0-1 0,0 0 1,-1 1-1,1-1 0,0 0 1,0 1-1,-1-1 1,1 0-1,0 0 0,0 1 1,-1-1-1,1 0 0,0 0 1,-1 0-1,1 1 0,0-1 1,-1 0-1,1 0 0,-1 0 1,1 0-1,0 0 0,-1 0 1,1 0-1,0 0 1,-1 0-1,1 0 0,-1 0 1,1 0-1,0 0 0,-1 0 1,1 0-1,0 0 0,-1 0 1,1 0-1,-1-1 0,1 1 1,0 0-1,-1 0 0,1 0 1,0-1-1,0 1 1,-1 0-1,-18-15 1190,17 12-1271,0 0 1,1-1 0,-1 1-1,1-1 1,-1 1-1,1-1 1,0 1-1,0-1 1,1 0-1,-1 1 1,1-1 0,0 0-1,0 0 1,0 1-1,0-1 1,1 0-1,-1 1 1,1-1-1,0 0 1,0 1 0,1-1-1,-1 1 1,1-1-1,-1 1 1,1 0-1,0 0 1,0-1-1,1 2 1,-1-1 0,1 0-1,-1 0 1,1 1-1,0-1 1,0 1-1,0 0 1,0 0-1,0 0 1,1 0 0,-1 1-1,1-1 1,-1 1-1,1 0 1,6-1-1,21-6-2365,-6 2-2825,-19 3-1560</inkml:trace>
  <inkml:trace contextRef="#ctx0" brushRef="#br0" timeOffset="1821.79">958 324 5523,'0'0'13323,"0"1"-13292,0-1 0,1 0-1,-1 0 1,0 0 0,0 0 0,0 0 0,0 0-1,0 0 1,0 0 0,0 0 0,0 0 0,0 0-1,0 0 1,0 0 0,1 0 0,-1 0 0,0 0-1,0 0 1,0 0 0,0 1 0,0-1 0,0 0-1,0 0 1,0 0 0,0 0 0,1 0 0,-1-1-1,0 1 1,0 0 0,0 0 0,0 0 0,0 0-1,0 0 1,0 0 0,0 0 0,0 0 0,1 0-1,-1 0 1,0 0 0,0 0 0,0 0 0,0 0-1,0 0 1,0 0 0,0 0 0,0 0 0,0-1-1,0 1 1,0 0 0,0 0 0,0 0 0,0 0-1,0 0 1,0 0 0,-1 36 1447,-1-26-1295,1 1-1,1 0 1,0 0 0,1 0 0,-1 0 0,2 0-1,4 15 1,-6-25-179,0 0 0,1 0 0,-1-1 0,0 1 0,1 0 0,0 0 0,-1 0 0,1-1 0,-1 1 0,1 0 0,0-1 0,-1 1 0,1 0 1,0-1-1,0 1 0,-1-1 0,1 1 0,0-1 0,0 0 0,0 1 0,0-1 0,0 0 0,0 0 0,-1 1 0,1-1 0,0 0 0,0 0 0,0 0 0,0 0 0,0 0 0,0 0 0,0 0 0,0-1 0,0 1 0,0 0 0,0 0 0,-1-1 0,1 1 0,0-1 0,0 1 0,0-1 0,0 1 0,-1-1 0,1 1 0,0-1 1,-1 1-1,1-1 0,0 0 0,-1 0 0,2-1 0,28-36-250,-25 29 145,-1 1 1,0 0-1,-1-1 1,0 0-1,0 0 1,-1 0-1,0 0 0,-1 0 1,1-10-1,-2 18 104,-2 36-299,1-25 301,0-1 1,1 0-1,0 1 0,0-1 1,1 1-1,3 15 0,-2-24 7,-1 1-1,0 0 0,0 0 1,1-1-1,-1 1 1,1-1-1,-1 1 0,1-1 1,0 0-1,0 1 1,-1-1-1,1 0 0,0 0 1,0 0-1,0-1 1,0 1-1,0 0 1,0-1-1,0 1 0,1-1 1,-1 0-1,0 0 1,0 0-1,0 0 0,0 0 1,4-1-1,1 1 34,0-1 1,0 0-1,0 0 0,0-1 0,-1 1 0,14-7 0,-12 4-30,0-1-1,0 0 0,0-1 0,-1 1 0,0-1 0,0-1 0,-1 0 1,10-12-1,-13 15-44,0 1-1,-1-2 1,0 1 0,1 0 0,-2 0-1,1-1 1,0 1 0,-1-1 0,0 1-1,0-1 1,0 0 0,-1 0 0,1 1-1,-1-1 1,-1 0 0,1 1 0,0-1-1,-1 0 1,-1-5 0,1 9-5,0 1 1,1-1-1,-1 0 1,0 0-1,0 0 1,0 1-1,1-1 1,-1 1-1,0-1 1,0 0-1,0 1 1,0 0-1,0-1 1,0 1-1,0 0 1,0-1-1,0 1 1,0 0-1,-1 0 1,1 0-1,0 0 1,0 0-1,0 0 1,0 0-1,0 0 1,0 0-1,0 1 1,0-1-1,0 0 1,0 1-1,0-1 1,-2 1-1,-32 16-1163,30-11 1084,-1 1-1,1 0 1,1-1 0,-1 2 0,1-1 0,1 0 0,-1 1 0,1 0-1,0 0 1,1 0 0,0 0 0,0 0 0,1 0 0,0 1-1,0-1 1,1 1 0,0-1 0,2 13 0,-1-20-182,-1 1 0,1 0 1,0-1-1,0 1 0,-1-1 1,1 1-1,0-1 0,0 1 1,1-1-1,-1 0 0,0 0 1,0 1-1,1-1 0,-1 0 0,1 0 1,-1 0-1,1-1 0,-1 1 1,1 0-1,-1 0 0,1-1 1,0 1-1,1-1 0,10 4-3959</inkml:trace>
  <inkml:trace contextRef="#ctx0" brushRef="#br0" timeOffset="3589.03">85 486 9748,'0'0'8647,"0"-13"-7903,-8 228 1535,-13-2-1716,21-117 1747,20-95-2416,20-1 112,44-6-1,-69 4 24,-1 0 1,0-1-1,0-1 0,-1-1 0,1 0 0,25-13 1,-38 17-18,0 1 0,-1-1 1,1 1-1,0-1 1,0 1-1,-1-1 1,1 0-1,0 1 1,-1-1-1,1 0 0,-1 0 1,1 1-1,-1-1 1,1 0-1,-1 0 1,0 0-1,1 0 1,-1 0-1,0 0 0,0 0 1,0 1-1,1-1 1,-1 0-1,0 0 1,0 0-1,0 0 1,-1-2-1,-13-28 36,-31-19-84,47 57-174,12 8 140,103 35-560,-116-49 622,0-1 0,-1 1 0,1-1 0,0 1 0,0-1 0,0 1 0,-1 0 0,1-1 1,0 1-1,-1 0 0,1 0 0,0 0 0,-1-1 0,1 1 0,-1 0 0,0 0 0,1 0 0,-1 0 0,0 0 0,1 0 0,-1 0 0,0 0 0,0 0 1,0 0-1,0 0 0,0 0 0,0 0 0,0 0 0,0 0 0,0 0 0,0 0 0,-1 0 0,1 0 0,0 0 0,-1 0 0,1 0 0,-1 0 0,1-1 1,-1 1-1,1 0 0,-2 1 0,-1 3 5,-1-1 0,0 0-1,1 0 1,-1 0 0,-1-1 0,-4 4 0,-12 7-460,-35 26 1157,28-8-6778</inkml:trace>
  <inkml:trace contextRef="#ctx0" brushRef="#br0" timeOffset="4648.5">692 942 1745,'0'0'16885,"0"-3"-15647,0-17 619,0 27-1681,0 240 2049,-1-255-2141,0-1 1,-1 1 0,-1 0 0,1-1 0,-1 1-1,-6-12 1,-11-35-62,16 25-49,1 0 1,2-44-1,1 49 10,0 24 0,1 0 1,-1 1-1,1-1 1,0 0-1,-1 0 1,1 1-1,0-1 1,-1 0 0,1 1-1,0-1 1,0 1-1,-1-1 1,1 1-1,0-1 1,0 1-1,0 0 1,0-1-1,0 1 1,-1 0 0,1 0-1,2-1 1,28-5-92,-23 5 97,3-1-462,0 0 0,0 1 0,0 0-1,13 2 1,-7-1-1558,-16 0 1894,0 0-1,-1 0 1,1 0-1,0 0 1,0 0-1,-1 0 1,1 0-1,0 1 1,-1-1-1,1 0 1,0 0 0,-1 1-1,1-1 1,-1 0-1,1 1 1,0-1-1,-1 1 1,1-1-1,-1 0 1,1 1-1,-1 0 1,1-1 0,-1 1-1,0-1 1,1 1-1,-1-1 1,0 1-1,1 0 1,-1-1-1,0 1 1,0 0-1,1-1 1,-1 1-1,0 0 1,0 0 0,-1 17-5917,-2-4 499</inkml:trace>
  <inkml:trace contextRef="#ctx0" brushRef="#br0" timeOffset="4845.16">606 1070 13686,'0'0'3986,"62"0"-3986,-34-2-304,1-1-368,-8-1-721,-1-1-2161,-8 3-2817</inkml:trace>
  <inkml:trace contextRef="#ctx0" brushRef="#br0" timeOffset="6207.83">909 1047 11397,'0'0'7476,"-8"-21"-5553,5 20-1904,0 1-1,0 1 0,0-1 1,0 0-1,0 1 0,0-1 1,0 1-1,0 0 0,0 0 1,0 0-1,0 0 0,1 1 1,-1-1-1,1 1 0,-1 0 1,1 0-1,-1 0 0,1 0 1,0 0-1,0 0 0,0 0 1,0 1-1,0-1 0,1 1 1,-1-1-1,1 1 0,-1 0 1,1 0-1,0-1 0,0 1 1,0 0-1,1 0 0,-1 0 1,1 0-1,-1 0 0,1 0 1,0 0-1,1 6 0,-1-8-17,0-1 0,0 1 0,0 0-1,-1 0 1,1 0 0,1-1 0,-1 1 0,0 0-1,0 0 1,0-1 0,0 1 0,0 0 0,1 0-1,-1-1 1,0 1 0,1 0 0,-1-1 0,0 1 0,1 0-1,-1-1 1,1 1 0,-1-1 0,1 1 0,-1-1-1,1 1 1,0-1 0,-1 1 0,1-1 0,0 1-1,0 0 1,1-1 6,0 0-1,-1 0 1,1-1-1,-1 1 1,1 0-1,-1 0 1,1-1-1,-1 1 1,1-1-1,-1 1 1,1-1-1,-1 0 1,0 0-1,2-1 1,3-2 10,0 0 1,0 0-1,-1-1 1,0 0 0,0 0-1,6-8 1,0-10 84,-10 20-15,-1 10-20,0 7-49,0 0 2,0-10 14,-1 0 0,1 0 1,1 1-1,-1-1 0,0 0 1,1 0-1,0 0 0,0 0 1,2 5-1,-2-8-21,0 1 0,0-1-1,1 0 1,-1 0 0,0 0 0,1 0 0,-1 0 0,1 0-1,0 0 1,-1 0 0,1 0 0,-1-1 0,1 1 0,0-1-1,0 1 1,-1-1 0,1 0 0,0 1 0,0-1 0,0 0 0,0 0-1,-1 0 1,1-1 0,0 1 0,2-1 0,0 0 9,1 0-1,-1 0 1,0-1 0,0 0 0,1 1-1,-1-2 1,0 1 0,0 0 0,-1-1 0,1 0-1,0 0 1,-1 0 0,0 0 0,0 0-1,0-1 1,0 1 0,0-1 0,-1 0 0,1 0-1,3-8 1,0-1-31,0 0 1,-1 0-1,-1-1 1,0 1-1,3-23 0,-3-69-161,-4 105 105,-9 19-377,4 2 510,0 1 0,2 0 0,1 0 1,0 0-1,2 0 0,3 32 0,-3-51-52,0 1-1,1 0 1,0-1-1,0 1 1,0-1-1,0 1 0,0-1 1,1 1-1,-1-1 1,1 0-1,0 0 1,0 0-1,1 0 1,-1 0-1,0 0 1,1 0-1,0-1 1,-1 1-1,1-1 1,0 0-1,1 0 1,-1 0-1,0 0 1,0-1-1,1 1 0,-1-1 1,1 0-1,-1 0 1,1 0-1,0 0 1,-1-1-1,1 1 1,0-1-1,-1 0 1,1 0-1,0 0 1,-1-1-1,1 1 1,0-1-1,-1 0 1,1 0-1,-1 0 1,1-1-1,-1 1 1,1-1-1,-1 0 0,0 0 1,0 0-1,0 0 1,0 0-1,0-1 1,-1 0-1,1 1 1,-1-1-1,1 0 1,-1 0-1,0 0 1,0 0-1,1-5 1,2-2-33,-1-1 0,0 1 1,-1-1-1,0 0 1,-1 0-1,0-1 0,-1 1 1,1-17-1,-2 27-7,-1 1 15,-1 1 0,1 0 0,0-1 0,0 1 0,0 0 0,0 0 0,0 0 0,1 0 0,-1 0 0,0 0 0,0 0 0,1 0 0,-1 0 0,0 0 0,1 0 0,-1 1 0,1-1 0,0 0-1,-1 2 1,-8 25-159,7-22 167,1 1 0,0 0 0,0-1 0,0 1 0,1 0 0,0-1 0,0 1 0,1 0 0,0-1 0,0 1 0,1-1 0,-1 1 0,1-1 0,1 0 0,-1 1 0,1-1 0,0 0 0,1-1 0,-1 1 0,1-1 0,8 10 0,-9-12 1,0 0-5,0-1 0,-1 1 0,1 1 0,-1-1 0,0 0 0,1 0 0,-1 1-1,-1 0 1,1-1 0,2 8 0,-7-10 13,0 0-1,-1 0 0,1 0 0,0 0 0,0-1 0,-1 1 1,1-1-1,0 0 0,0 0 0,-5-1 0,8 1-6,-2 1-35,0-1 0,-1 0 0,1-1 0,0 1 0,0 0 0,0-1 0,0 1 0,-1-1-1,1 1 1,0-1 0,0 0 0,0 0 0,0 0 0,0 0 0,1 0 0,-1-1 0,-2-1 0,3 2-119,0 0 0,1-1 0,-1 1 0,0-1 1,1 1-1,-1-1 0,1 1 0,-1-1 0,1 0 0,0 1 1,0-1-1,0 1 0,0-1 0,0 0 0,0 1 1,0-1-1,0 1 0,1-1 0,-1 0 0,0 1 1,1-1-1,-1 1 0,1-1 0,1-2 0,4-3-576,0-1-1,0 1 0,1 0 0,-1 0 1,2 1-1,-1 0 0,1 0 0,0 0 1,0 1-1,11-5 0,16-12-2461,-31 19 2915,26-23 1413,-28 24-657,-1 0 0,0 0 0,1 0-1,-1-1 1,0 1 0,0 0-1,-1 0 1,1-1 0,0 1-1,-1 0 1,1-1 0,-1 1-1,0-1 1,0-2 0,0 5-458,-1-1 1,1 1 0,0-1-1,-1 1 1,1-1-1,0 1 1,-1-1-1,1 1 1,-1 0-1,1-1 1,0 1-1,-1 0 1,1-1 0,-1 1-1,1 0 1,-1 0-1,1-1 1,-1 1-1,0 0 1,1 0-1,-1 0 1,1 0 0,-1 0-1,1 0 1,-1 0-1,1 0 1,-1 0-1,0 0 1,1 0-1,-1 0 1,1 0-1,-1 0 1,1 1 0,-1-1-1,1 0 1,-1 1-1,-21 7 51,17-2-32,1 0 1,0 0-1,0 1 0,1 0 1,0-1-1,0 1 0,1 0 1,0 1-1,0-1 0,1 0 1,-1 1-1,1-1 1,1 0-1,0 1 0,0-1 1,0 1-1,3 10 0,-2-16-2,-1 1 0,1-1 0,1 1 0,-1-1 1,0 1-1,0-1 0,1 0 0,0 1 0,-1-1 0,1 0 0,0 0 0,0 0 0,0-1 0,0 1 0,0 0 0,1-1 0,-1 1 0,0-1 0,1 0 0,-1 0 0,1 0 0,-1 0 0,1 0 0,0 0 1,-1-1-1,1 1 0,0-1 0,5 0 0,11 2-124,0-1 0,35-3 0,-46 1-70,-1 0-364,0 1 0,0-2 1,0 1-1,-1-1 0,1 0 0,0-1 0,9-4 0,6-7-5206</inkml:trace>
  <inkml:trace contextRef="#ctx0" brushRef="#br0" timeOffset="8237.52">1508 323 3362,'0'0'16530,"26"1"-14094,101 12-1589,158-6 0,-190 8-749,-94-15-106,-31-10 963,16 3-978,0 0-1,0-1 0,1-1 0,0 0 1,1-1-1,0 0 0,1 0 1,0-2-1,-15-18 0,24 27 26,-1 0 0,0 0 0,0 1 0,0-1 0,0 1 0,0 0 0,0 0 0,-1 0 0,1 0 0,0 1 0,-7-3 0,9 4-15,4 4-36,0-1 49,0 1 0,0-1 0,0 0 0,0 0 0,1-1-1,-1 1 1,1-1 0,0 1 0,4 1 0,-3-1 12,20 12 32,41 16-1,11 5-263,-76-35 218,-1-1 0,1 1 0,0-1 0,-1 1 0,1 0 0,0-1 0,-1 1-1,1 0 1,-1-1 0,1 1 0,-1 0 0,1 0 0,-1 0 0,0-1 0,1 1 0,-1 0 0,0 0 0,0 0 0,1 0 0,-1 0 0,0 0 0,0 0 0,0-1 0,0 1-1,0 0 1,0 0 0,-1 0 0,1 0 0,0 0 0,0 0 0,-1 0 0,1-1 0,0 1 0,-1 0 0,1 0 0,-1 0 0,1-1 0,-1 1 0,1 0 0,-1-1 0,0 1 0,1 0-1,-1-1 1,-1 1 0,-39 37 0,28-28 9,-28 26 16,-15 14-672,23-14-4013,24-24-450</inkml:trace>
  <inkml:trace contextRef="#ctx0" brushRef="#br0" timeOffset="8751.75">2539 122 10517,'0'0'11637,"0"-14"-10933,-1 80-580,3 83 545,-2-145-658,0-1 1,1 1-1,-1-1 0,1 1 1,0-1-1,0 0 1,0 1-1,1-1 1,-1 0-1,1 1 0,0-1 1,0 0-1,0 0 1,0-1-1,0 1 0,1 0 1,-1-1-1,1 1 1,-1-1-1,1 0 1,4 3-1,-2-3-12,-1 0 0,1-1 0,-1 1 0,1-1 0,0 0 0,-1 0 0,1 0 0,0 0 0,0-1 0,0 0 0,0 0 0,-1-1 0,1 1 0,0-1 0,6-1 0,-10 1-110,0 1 1,0-1 0,0 1 0,1-1-1,-1 1 1,0-1 0,0 0 0,0 1 0,0-1-1,0 0 1,0 0 0,0 0 0,0 0-1,0 0 1,-1 0 0,1 0 0,1-2 0,4-22-5955,-6 10 217</inkml:trace>
  <inkml:trace contextRef="#ctx0" brushRef="#br0" timeOffset="8996.61">2485 239 9284,'0'0'9413,"29"-7"-9301,-5 0 160,9-5-256,0 0 128,0-2-128,-4-2-32,-5 0-656,-7 1-593,-5 4 128,-12-3-2736,0 2-1538</inkml:trace>
  <inkml:trace contextRef="#ctx0" brushRef="#br0" timeOffset="9165.46">2588 56 1777,'0'0'18616,"-21"-5"-18264,25 5-352,17 0 49,8 0-1,-1 0-48,9 10-753,0 4-719,0 5-705,-8 2-2626,-9-3-3520</inkml:trace>
  <inkml:trace contextRef="#ctx0" brushRef="#br0" timeOffset="9432.87">2995 210 12838,'0'0'10076,"0"-6"-9481,0 6-572,0-1-1,0 0 0,0 0 0,0 0 0,0 0 1,0 0-1,0 0 0,0 0 0,0 1 0,0-1 0,0 0 1,-1 0-1,1 0 0,0 0 0,-1 0 0,1 1 1,0-1-1,-1 0 0,1 0 0,-1 1 0,0-1 1,1 0-1,-1 1 0,1-1 0,-1 0 0,-1 0 0,1 1-7,-1 1-1,0-1 1,0 0-1,0 1 0,1-1 1,-1 1-1,0-1 0,1 1 1,-1 0-1,0 0 0,1 0 1,-1 0-1,1 0 0,-1 0 1,1 0-1,-3 3 0,-18 13 180,1 2-1,0 1 0,-18 22 0,32-32-319,1-1-1,-1 1 1,2 0 0,-7 13 0,9-16-430,1 0 1,-1 1-1,2-1 1,-1 1-1,1 0 0,0-1 1,0 10-1</inkml:trace>
  <inkml:trace contextRef="#ctx0" brushRef="#br0" timeOffset="9634.68">2802 275 6275,'0'0'14484,"0"-9"-13686,-2-14-585,2 15-102,7 32 50,-4-12-42,1-1-1,1 0 0,0 0 1,0-1-1,1 1 1,1-1-1,0-1 1,15 18-1,-15-20-380,0 0 0,0-1-1,1 0 1,14 9 0,-16-12-427,0 0 1,1 0 0,-1-1-1,0 1 1,1-1 0,0-1-1,8 2 1,14 0-3436</inkml:trace>
  <inkml:trace contextRef="#ctx0" brushRef="#br0" timeOffset="11455.94">3204 259 13846,'0'0'5539,"-10"1"-5323,7-1-196,0 0 36,0 1 0,0-1 0,0 0 0,-1 1 1,1 0-1,0 0 0,0 0 0,0 0 0,0 0 1,0 1-1,0-1 0,1 1 0,-1 0 0,0-1 1,1 1-1,0 1 0,-1-1 0,1 0 1,0 1-1,0-1 0,0 1 0,0-1 0,-2 5 1,0-1 103,0 1 0,1 0 1,0-1-1,0 1 1,0 0-1,1 1 0,0-1 1,0 0-1,1 1 1,0-1-1,0 1 0,1-1 1,0 1-1,0-1 1,3 12-1,-2-17-145,0 1 0,1-1 0,-1 0 0,1 0 0,0 0 0,0 0 0,-1-1 0,1 1 0,1 0 0,-1-1 0,0 1 0,0-1 0,0 0 0,1 0 0,-1 0 0,1 0 0,-1 0 0,0-1 0,1 1 0,0 0 0,-1-1 0,1 0 0,-1 0 0,1 0 0,3 0 0,69-4 155,-61 2-173,-1 0 0,1-2-1,-1 1 1,0-2-1,0 0 1,0 0 0,21-14-1,-29 16 4,0 0 0,-1 0-1,1 0 1,-1-1 0,0 0-1,0 0 1,0 0-1,-1 0 1,1-1 0,-1 0-1,0 1 1,-1-1 0,1 0-1,-1 0 1,0-1 0,0 1-1,0 0 1,-1-1 0,0 1-1,0-1 1,1-7 0,-2 12-1,0 1 0,0-1 1,0 1-1,0-1 0,0 0 1,1 1-1,-1-1 0,0 1 1,0-1-1,0 0 0,-1 1 1,1-1-1,0 1 0,0-1 1,0 1-1,0-1 0,0 1 1,-1-1-1,1 0 0,0 1 1,-1-1-1,1 1 0,0-1 1,-1 1-1,1 0 0,0-1 1,-1 1-1,1-1 0,-1 1 1,1 0-1,-1-1 0,1 1 1,-1 0-1,1 0 1,-1-1-1,1 1 0,-1 0 1,1 0-1,-1 0 0,0 0 1,1-1-1,-1 1 0,1 0 1,-1 0-1,0 0 0,1 0 1,-1 0-1,1 1 0,-1-1 1,0 0-1,-1 1-7,0 0 1,0 0-1,1 0 0,-1 0 1,0 0-1,1 0 0,-1 0 0,0 1 1,1-1-1,0 1 0,-1-1 1,1 1-1,-2 2 0,0 2 3,0 0 0,0 1 0,0-1 0,1 1 0,0 0 0,0-1 0,1 1 0,0 0 0,0 0 0,0 0 0,1 8 0,0-13 5,1 0 0,-1 1 0,1-1 0,-1 0 0,1 0 0,0 1 0,0-1-1,0 0 1,0 0 0,0 0 0,0 0 0,1 0 0,-1 0 0,1 0 0,-1-1 0,1 1 0,0-1 0,-1 1 0,1-1 0,0 1 0,0-1 0,0 0 0,0 0 0,1 0 0,-1 0 0,0 0 0,0 0 0,1-1 0,-1 1 0,0-1 0,1 0 0,-1 0 0,0 1 0,4-2 0,3 2-5,1-1 0,-1 0 1,0-1-1,1 0 0,-1 0 0,0-1 1,0-1-1,0 1 0,0-1 0,-1-1 0,1 1 1,-1-2-1,0 1 0,0-1 0,0 0 1,-1-1-1,0 0 0,0 0 0,0 0 1,-1-1-1,0 0 0,0 0 0,0-1 0,-1 0 1,0 0-1,-1 0 0,0 0 0,0-1 1,-1 1-1,0-1 0,0 0 0,2-17 1,-5 22 2,12-94-32,-11 88 32,-1 1 0,0-1 0,-1 1 0,0-1 0,0 1 0,-1-1 0,0 1 0,-4-10 0,5 19-1,1 0 0,0 0 0,0-1 0,0 1 0,-1 0 0,1 0 0,0 0 0,0 0-1,-1-1 1,1 1 0,0 0 0,0 0 0,-1 0 0,1 0 0,0 0 0,0 0 0,-1 0 0,1 0 0,0 0 0,-1 0-1,1 0 1,0 0 0,0 0 0,-1 0 0,1 0 0,0 0 0,-1 0 0,1 0 0,0 0 0,0 0 0,-1 1 0,1-1 0,0 0-1,0 0 1,-1 0 0,1 0 0,0 1 0,0-1 0,0 0 0,-1 0 0,1 0 0,0 1 0,0-1 0,0 0 0,0 0-1,-1 1 1,1-1 0,0 0 0,0 0 0,0 1 0,0-1 0,0 0 0,0 1 0,0-1 0,0 0 0,0 0 0,0 1 0,0-1-1,0 1 1,-8 17-193,3 3 217,1 0 0,1 1 0,0-1-1,2 1 1,1 0 0,4 41 0,-4-59-10,1-1 0,-1 0 0,1 0 0,0 0 0,-1 0 0,1 0 0,1 0 0,-1 0-1,0 0 1,1-1 0,-1 1 0,1 0 0,0-1 0,0 1 0,0-1 0,0 0 0,1 1-1,-1-1 1,0 0 0,1-1 0,0 1 0,-1 0 0,1-1 0,0 1 0,0-1 0,0 0 0,0 0-1,0 0 1,0 0 0,0-1 0,0 1 0,0-1 0,0 0 0,1 0 0,4 0 0,-2 0-14,0 0 0,0-1 1,0 0-1,0 0 0,0-1 1,0 1-1,-1-1 0,1 0 1,0-1-1,-1 1 0,0-1 1,1 0-1,-1-1 0,0 1 1,-1-1-1,1 0 0,-1 0 1,5-5-1,-5 2-4,0 0 0,-1 0-1,1-1 1,-1 1 0,0-1 0,-1 0 0,0 1 0,0-1 0,0-16 0,-1-78-202,-2 57-285,1 42 470,0 0 0,0 0-1,-1-1 1,1 1-1,-1 0 1,0 0 0,0 0-1,0 0 1,0 0 0,-2-3-1,3 6 19,0 0 0,0 0 0,-1-1-1,1 1 1,0 0 0,0-1 0,-1 1-1,1 0 1,0 0 0,0-1 0,-1 1-1,1 0 1,0 0 0,-1 0 0,1 0-1,0-1 1,-1 1 0,1 0 0,0 0-1,-1 0 1,1 0 0,0 0 0,-1 0-1,1 0 1,0 0 0,-1 0 0,1 0-1,-1 0 1,1 0 0,0 0 0,-1 0-1,-13 17-146,9-6 188,1 1 0,1-1 0,-1 1 0,2-1 0,-1 1 1,0 19-1,2 79 847,2-68-679,-2-36-183,1-1 1,0 1 0,0 0-1,1-1 1,0 1 0,0 0-1,0-1 1,0 0 0,1 1-1,0-1 1,0 0-1,1 0 1,-1 0 0,1 0-1,0 0 1,1 0 0,-1-1-1,1 0 1,0 1-1,0-1 1,0-1 0,0 1-1,1-1 1,0 0 0,-1 0-1,1 0 1,0 0 0,0-1-1,7 3 1,-3-2-2,-1 1 1,1-1 0,0-1-1,0 0 1,0 0-1,0 0 1,0-1 0,0-1-1,1 0 1,-1 0-1,0 0 1,0-1 0,0-1-1,18-4 1,-21 4-25,0-1 0,0 1 0,0-1 0,-1-1 0,1 1 0,-1-1 0,0 0 0,0 0 0,0 0 0,0-1 0,-1 0 0,0 0 0,0 0 0,0 0 0,0 0 0,-1-1 0,0 0 0,0 0 0,-1 0 0,0 0 0,3-10 0,0-6-597,-2 0 1,0 0-1,-2-37 0,-1 58 593,0 0 0,0 0 0,0 0 0,0 0 0,0 0 0,-1 0 0,1 0 0,-1 1 0,1-1 0,0 0 0,-1 0 0,0 0 1,1 0-1,-1 0 0,1 1 0,-1-1 0,0 0 0,0 1 0,1-1 0,-1 0 0,0 1 0,0-1 0,0 1 0,0-1 0,0 1 0,1-1 0,-1 1 0,0 0 0,0 0 0,0-1 0,0 1 0,0 0 0,0 0 0,0 0 0,0 0 0,0 0 0,0 0 0,0 0 0,0 0 0,-2 1 0,-1 0-4,0-1 0,1 1 0,-1 0 0,0 0 1,1 0-1,-1 0 0,1 1 0,0 0 0,-1-1 1,-3 4-1,1 1 21,0-1 0,0 1 0,1 0-1,0 0 1,0 1 0,0 0 0,1-1 0,0 2 0,0-1 0,1 0 0,0 1-1,1-1 1,-1 1 0,1 0 0,1 0 0,-1 0 0,1 0 0,1 0 0,0 0 0,0 0-1,2 12 1,-2-18-2,1-1-1,0 1 1,0 0-1,0-1 0,0 1 1,0-1-1,0 1 1,0-1-1,1 0 1,-1 1-1,1-1 0,-1 0 1,1 0-1,-1 0 1,1 0-1,-1 0 1,1 0-1,0-1 0,-1 1 1,1-1-1,0 1 1,0-1-1,0 1 1,0-1-1,-1 0 1,1 0-1,4 0 0,52-3 6,-48 1-126,0-1 1,-1-1-1,0 1 0,1-2 0,-2 1 1,1-1-1,0 0 0,7-7 0,60-55-1136,-74 65 1223,6-5 1185,-7 13 323,-2 7-1845,1 122 600,0-135-235,0 0 0,0 1 1,0-1-1,0 0 0,0 0 0,0 1 1,0-1-1,0 0 0,0 0 1,0 0-1,0 1 0,1-1 0,-1 0 1,0 0-1,0 0 0,0 1 0,0-1 1,0 0-1,1 0 0,-1 0 1,0 0-1,0 1 0,0-1 0,0 0 1,1 0-1,-1 0 0,0 0 0,0 0 1,0 0-1,1 0 0,-1 0 1,0 1-1,0-1 0,1 0 0,-1 0 1,0 0-1,0 0 0,0 0 1,1 0-1,-1 0 0,0 0 0,0 0 1,1-1-1,14-4 4,12-13 6,71-81-620,-98 101 607,0 0 1,0-1-1,0 1 1,0-1-1,1 1 1,-1-1-1,0 1 1,1-1 0,-1 1-1,1-1 1,0 0-1,-1 1 1,1-1-1,0 0 1,0 1 0,0-1-1,1 2 1,18 22 35,-19-23-22,1 0 0,-1-1-1,1 1 1,0 0 0,0-1 0,0 1 0,0-1 0,0 0 0,0 1 0,0-1-1,0 0 1,1 0 0,-1-1 0,0 1 0,1 0 0,-1-1 0,1 0 0,-1 1-1,1-1 1,-1 0 0,0 0 0,1 0 0,-1 0 0,1-1 0,-1 1 0,1-1-1,-1 0 1,0 1 0,0-1 0,1 0 0,-1 0 0,0 0 0,0-1 0,0 1-1,0 0 1,0-1 0,0 0 0,0 1 0,-1-1 0,1 0 0,0 0 0,-1 0-1,0 0 1,2-3 0,3-4 29,0-1 0,-1 0 0,0 0 0,-1 0 0,0 0 0,-1-1-1,0 1 1,2-18 0,3-199-20,-8 212-64,-13 50-101,5-18 152,-4 14-1,2 2 1,1 0 0,2 0-1,1 0 1,2 1 0,1 0-1,1 44 1,2-77-144,0 0 1,0 0 0,0 1-1,0-1 1,1 0 0,-1 0-1,0 0 1,0 0-1,1 1 1,-1-1 0,1 0-1,-1 0 1,1 0-1,-1 0 1,1 0 0,0 0-1,1 1 1,-2-1-210,1-1 0,0 0 0,0 1 0,-1-1 0,1 1 0,0-1 0,0 0 0,0 0 0,0 1 0,-1-1 0,1 0 0,0 0 0,0 0 0,0 0 0,0 0 0,0 0 0,0 0 0,-1 0 0,1 0 0,0-1 0,0 1 0,1-1 0,7-5-6292</inkml:trace>
  <inkml:trace contextRef="#ctx0" brushRef="#br0" timeOffset="11612.99">4443 187 3714,'0'0'15271,"127"-30"-16744,-66 16-208,1 0-1584,0 0-241,-21 2-768</inkml:trace>
  <inkml:trace contextRef="#ctx0" brushRef="#br0" timeOffset="13429.62">1829 1238 13446,'0'0'5189,"42"11"-3866,-40-10-1277,0 0 0,0-1 0,1 1 0,-1-1 0,0 1 0,1-1-1,-1 0 1,0 0 0,1 0 0,-1 0 0,0 0 0,1-1 0,-1 1-1,0-1 1,0 1 0,1-1 0,-1 0 0,0 0 0,0 0-1,0 0 1,0 0 0,0-1 0,0 1 0,0 0 0,-1-1 0,1 0-1,0 1 1,-1-1 0,1 0 0,-1 0 0,3-4 0,-2-2-55,0 0 0,0-1 1,0 1-1,-1-1 0,-1 1 1,1-1-1,-2-10 0,1 16 12,1-16-3,-2 4 153,-7 36-106,6-16-44,1-1 0,0 1 0,0-1 0,0 1 0,0-1 0,1 1 0,0 0 0,0-1 0,0 1 0,0-1 0,1 1 0,0 0 0,0-1 0,1 6 0,0-8-12,-1 0 0,0 0 0,1 0 0,-1 0 0,1 0 0,0 0 0,0 0 0,-1 0-1,1-1 1,0 1 0,1-1 0,-1 1 0,0-1 0,0 0 0,1 0 0,-1 0 0,0 0 0,1 0 0,-1-1 0,1 1 0,-1-1-1,1 1 1,-1-1 0,1 0 0,0 0 0,2 0 0,2 0-105,0 0 0,0-1 0,0 0-1,0 0 1,0 0 0,0-1 0,0 0 0,0 0 0,-1 0-1,8-5 1,-9 4 80,-1 0 1,0 0-1,0 0 0,0-1 1,-1 1-1,1-1 0,-1 0 0,0 0 1,0-1-1,0 1 0,-1 0 1,0-1-1,1 0 0,-1 1 0,1-7 1,3-16-75,0-1 0,-2 0 0,-1-1 1,-1 1-1,-3-35 0,1 44 104,0 19 4,0 0 1,1 0-1,-1-1 1,0 1 0,0 0-1,0-1 1,0 1-1,0 0 1,0 0-1,0-1 1,0 1 0,-1 0-1,1-1 1,0 1-1,0 0 1,0 0-1,0-1 1,0 1 0,0 0-1,0 0 1,-1-1-1,1 1 1,0 0-1,0 0 1,0-1 0,-1 1-1,1 0 1,0 0-1,0 0 1,-1-1-1,1 1 1,0 0 0,0 0-1,-1 0 1,1 0-1,0 0 1,0 0-1,-1 0 1,1 0 0,0 0-1,-1 0 1,1 0-1,0 0 1,0 0-1,-1 0 1,1 0 0,0 0-1,-1 0 1,1 0-1,0 0 1,-1 0-1,1 0 1,0 0 0,0 0-1,-1 0 1,1 1-1,0-1 1,0 0-1,-1 0 1,1 0 0,0 1-1,0-1 1,-1 0-1,-11 12-95,4 2 148,2 1 0,-1 0 0,2 0 0,0 0 0,1 1 0,1 0 1,-3 29-1,3 120 1646,5-95-1326,-3-56-261,1 1-1,1 0 1,0 0-1,1-1 1,1 1 0,0-1-1,1 1 1,1-1-1,0 0 1,13 22-1,-18-35-99,0 0 0,1 0 1,-1 0-1,0 0 0,1-1 0,0 1 0,-1 0 0,1 0 0,-1-1 0,1 1 0,0 0 0,-1-1 0,1 1 0,0 0 0,0-1 0,-1 1 0,1-1 1,0 0-1,0 1 0,0-1 0,0 0 0,0 1 0,-1-1 0,1 0 0,0 0 0,0 0 0,0 0 0,0 0 0,0 0 0,0 0 0,0 0 1,1 0-1,0-1 4,0-1 1,-1 1-1,1 0 1,0-1-1,-1 0 1,1 1 0,-1-1-1,1 0 1,-1 1-1,0-1 1,0 0-1,0 0 1,1-2 0,3-7-54,0-1 0,-1 0 0,4-21 0,-7 29-47,0 0-1,-1-1 1,1 1 0,-1-1-1,0 1 1,0-1 0,0 1-1,-1 0 1,1-1-1,-1 1 1,0-1 0,-1 1-1,1 0 1,-1 0 0,0 0-1,0 0 1,0 0-1,0 0 1,-1 0 0,1 1-1,-1-1 1,-5-3 0,3 3 27,-1 0 1,0 1 0,-1-1-1,1 1 1,-1 1 0,1 0-1,-1-1 1,0 2 0,1-1-1,-1 1 1,0 0 0,0 1-1,-13 0 1,19 0-83,12-2-1131,3-2 1131,0-1-1,-1 0 0,1-1 0,20-13 0,4-15-1724,-35 31 1222,-1 0 1,0 0-1,0-1 0,0 1 1,0-1-1,0 0 0,-1 1 1,1-1-1,1-7 0,-2-13-7156</inkml:trace>
  <inkml:trace contextRef="#ctx0" brushRef="#br0" timeOffset="13666.42">1726 908 12198,'0'0'4930,"-8"-9"-10389</inkml:trace>
  <inkml:trace contextRef="#ctx0" brushRef="#br0" timeOffset="16843.68">3352 1001 10565,'0'0'10039,"0"-4"-8900,-2-10-313,-4 11 295,-14 23 434,5-4-1983,-199 196 553,213-212-125,1 0 0,0 0 0,0 0 0,-1 0 0,1 1 0,0-1 0,0 0 0,0 0 0,-1 0 0,1 1 0,0-1 0,0 0 0,0 0 0,0 1 0,-1-1 0,1 0 0,0 0 0,0 1 0,0-1 0,0 0 0,0 0 0,0 1 0,0-1 0,0 0 0,0 0 0,0 1 0,0-1-1,0 0 1,0 1 0,0-1 0,0 0 0,0 0 0,0 1 0,0-1 0,0 0 0,0 0 0,1 1 0,-1-1 0,0 0 0,0 0 0,0 1 0,0-1 0,1 0 0,-1 0 0,0 0 0,0 1 0,0-1 0,1 0 0,-1 0 0,0 0 0,0 0 0,1 0 0,-1 0 0,1 1 0,26 4 14,55-5 39,-58 0-28,44 11-50,-43-6 26,-17-3 204</inkml:trace>
  <inkml:trace contextRef="#ctx0" brushRef="#br0" timeOffset="17968.23">3548 1016 9444,'0'0'10533,"-2"-3"-9156,2 3-1335,-1 0-1,1-1 1,0 1 0,-1 0 0,1 0 0,0-1-1,0 1 1,-1 0 0,1 0 0,0-1 0,0 1-1,0 0 1,-1-1 0,1 1 0,0 0 0,0-1-1,0 1 1,0 0 0,0-1 0,0 1 0,0-1-1,0 1 1,0 0 0,0-1 0,0 1 0,0 0-1,0-1 1,0 1 0,0 0 0,0-1 0,0 1-1,0-1 1,0 1 0,0 0 0,1-1 0,-1 1-1,0 0 1,0-1 0,0 1 0,1 0 0,-1 0-1,0-1 1,1 1 0,-1 0 0,0 0 0,0-1-1,1 1 1,23-1 1183,-9 1-1514,116 0 410,-131 0 17,-1 21-172,-21 59 75,15-60-31,1 0 0,1 0 0,0 1 0,2-1 0,-1 24 0,4-27 189,0 0-1086,0-6-10601</inkml:trace>
  <inkml:trace contextRef="#ctx0" brushRef="#br0" timeOffset="18182.21">3594 1196 15079,'0'0'5907,"8"-14"-6244,21 9 337,0-2 64,-1-2-48,1-1 49,-9 1-17,1-1-48,-13 6-145,-28 4-11828</inkml:trace>
  <inkml:trace contextRef="#ctx0" brushRef="#br0" timeOffset="18978.62">2638 1143 14263,'0'0'6984,"0"-4"-6634,-1 218 1939,-6-280-2205,2 27-287,2 0 1,1-1-1,5-44 1,-3 79 153,1-1 1,0 1-1,0 0 1,1-1-1,-1 1 1,1 0-1,0 0 0,1 0 1,5-9-1,-6 12-12,-1 0 0,1 0 0,0 0 0,0 0 0,1 0 0,-1 0 0,0 0-1,0 1 1,1-1 0,-1 1 0,1 0 0,0 0 0,-1 0 0,1 0 0,0 0 0,-1 1 0,1-1-1,0 1 1,0 0 0,3-1 0,-3 1 18,-1 0 0,1 0 1,-1 0-1,0 0 0,1 1 0,-1-1 0,0 0 0,1 1 1,-1 0-1,0 0 0,1-1 0,-1 1 0,0 0 0,0 1 0,0-1 1,0 0-1,0 1 0,0-1 0,-1 1 0,1-1 0,0 1 0,1 3 1,-1-1 50,0 0 1,0 1 0,-1-1 0,1 1 0,-1 0 0,0-1-1,-1 1 1,1 0 0,-1-1 0,0 9 0,-1-8 52,1 1 0,-1-1 0,0 1 1,-1-1-1,1 1 0,-1-1 0,0 0 1,0 0-1,-1 0 0,0 0 0,0 0 1,0 0-1,0-1 0,-1 1 0,1-1 0,-9 7 1,2-3 21,0 0 0,0-1 0,0 0 0,-1 0 0,0-1 0,-20 8 0,27-14-458</inkml:trace>
  <inkml:trace contextRef="#ctx0" brushRef="#br0" timeOffset="19706.66">2859 1084 14695,'0'0'6456,"-1"5"-6392,-7 28 52,2 1 0,1-1-1,2 1 1,2 47 0,0-80 1112,0-7-514,-2-23-343,-1-40-464,4 42 102,6-47 1,-5 66-45,1 0 1,0 0-1,0 1 1,1-1-1,-1 1 1,2 0-1,-1-1 1,1 2-1,0-1 1,9-11 0,-13 18-1,0-1 1,1 0 0,-1 1-1,1-1 1,-1 0 0,1 1 0,-1-1-1,1 1 1,-1-1 0,1 0 0,-1 1-1,1 0 1,0-1 0,-1 1 0,1-1-1,0 1 1,0 0 0,-1-1 0,1 1-1,0 0 1,0 0 0,0 0-1,-1-1 1,1 1 0,0 0 0,0 0-1,1 1 1,-1-1-4,-1 1 0,1 0-1,-1 0 1,1 0 0,-1 0-1,1 0 1,-1-1 0,1 1-1,-1 0 1,0 0 0,0 0-1,1 0 1,-1 0 0,0 0-1,0 0 1,0 0 0,0 2-1,0 3-33,-1-1 0,1 0 0,-1 1 0,0-1 0,0 0 0,-1 0 0,-3 10 0,-2-7-191,1 0-1,-1 0 0,-1-1 0,0 0 0,-12 9 0,15-12 167,0 0 1,0-1-1,0 0 0,-1 0 1,1-1-1,-1 1 1,1-1-1,-1-1 1,0 1-1,0-1 0,-7 1 1,12-2 93,1 0 1,0 0-1,-1 1 1,1-1-1,0 0 1,0 0-1,-1 0 1,1 0-1,0 0 1,0 1-1,-1-1 0,1 0 1,0 0-1,0 0 1,-1 1-1,1-1 1,0 0-1,0 0 1,0 1-1,0-1 1,0 0-1,-1 0 1,1 1-1,0-1 0,0 0 1,0 1-1,0-1 1,0 0-1,0 0 1,0 1-1,0-1 1,0 0-1,0 1 1,0-1-1,0 0 1,0 1-1,0-1 0,0 0 1,0 0-1,0 1 1,0-1-1,1 0 1,-1 1-1,0-1 1,0 0-1,0 0 1,0 1-1,1-1 1,-1 0-1,0 1 1,10 13-152,17 11 193,51 43 247,-71-62-263,1-1 0,-1 0-1,1-1 1,0 0-1,0 0 1,0 0-1,1-1 1,16 4-1,-13-7-479</inkml:trace>
  <inkml:trace contextRef="#ctx0" brushRef="#br0" timeOffset="22534.86">4209 1293 11637,'0'-1'11414,"-5"13"-11381,-1 0 0,0 0 1,-1-1-1,0 0 1,-1 0-1,0-1 0,-10 10 1,-11 16-147,-12 15-2517,12-19-3333,5-10-4839</inkml:trace>
  <inkml:trace contextRef="#ctx0" brushRef="#br0" timeOffset="23584.7">4541 982 8500,'0'0'7715,"0"-5"-7080,0-15-24,0 15 897,-20 31-1151,16-21-379,1 1 0,0-1 0,1 1 0,-1-1 0,1 1 0,0 0-1,1 0 1,0 0 0,-1 0 0,2 0 0,-1 8 0,0 22-6065,1-35 5801,0 4-5023</inkml:trace>
  <inkml:trace contextRef="#ctx0" brushRef="#br0" timeOffset="23841.92">4599 972 560,'0'0'14999,"0"-3"-15015,0 13-112,0-1-320,0 3-625,0 0-287,0-1-1105,0 3 176,-4-2-2161</inkml:trace>
  <inkml:trace contextRef="#ctx0" brushRef="#br0" timeOffset="24575.56">4805 1110 8084,'0'0'7043,"0"-5"-6638,-4-17 1150,-4 46 308,-4 47-420,11 44-1448,6-112-2734,2-13-8347</inkml:trace>
  <inkml:trace contextRef="#ctx0" brushRef="#br0" timeOffset="24866.28">4796 1128 4498,'0'0'10013,"-1"-8"-9210,-4-21-529,3 21-185,8 24 196,16 26 939,-13-23-948,1 1 1,0-1-1,2-1 0,0 0 0,1-1 0,1 0 0,17 16 1,-8-19-175,-6-15-3714,-16 0 3192,1 0 0,-1 0 0,0-1-1,0 1 1,0 0 0,0-1 0,0 1 0,0-1-1,0 0 1,-1 1 0,1-1 0,0 1 0,-1-1-1,1 0 1,-1 0 0,0 1 0,0-1 0,1 0-1,-1 0 1,0 1 0,0-1 0,-1-2 0,1-19-4697</inkml:trace>
  <inkml:trace contextRef="#ctx0" brushRef="#br0" timeOffset="25083.02">4968 1005 9316,'0'0'5766,"0"17"-4734,0 180 1812,0-108-5365</inkml:trace>
  <inkml:trace contextRef="#ctx0" brushRef="#br0" timeOffset="25489.99">5075 1236 11189,'0'0'3047,"16"0"-2879,53-2 48,-66 3-153,0-1 0,0 0-1,0-1 1,0 1 0,0-1 0,0 1 0,0-1 0,0 0-1,0 0 1,0 0 0,0 0 0,-1-1 0,1 1-1,0-1 1,-1 0 0,1 1 0,-1-1 0,4-4-1,-4 3 102,-1 0 0,0 0 0,1 0 0,-1-1 0,0 1 0,-1 0 0,1 0 0,-1-1 0,1 1-1,-1-1 1,0 1 0,0-4 0,-1 6-145,1 0-1,-1 1 1,0-1-1,1 0 1,-1 1-1,0-1 1,1 0-1,-1 1 1,0-1-1,0 1 0,1-1 1,-1 1-1,0 0 1,0-1-1,0 1 1,0 0-1,0-1 1,0 1-1,0 0 1,1 0-1,-1 0 1,0 0-1,0 0 1,0 0-1,0 0 1,0 0-1,0 0 1,0 0-1,0 1 1,0-1-1,-1 1 1,-31 7 62,29-6-12,1 1 1,0 0 0,0 0-1,0 0 1,0 0 0,1 0-1,-1 0 1,1 1 0,0-1 0,0 1-1,0 0 1,0 0 0,0-1-1,1 1 1,-2 7 0,1 1 242,0 1 0,1 0 0,0 21 0,1-33-307,0 0-1,1 1 1,-1-1-1,1 0 1,-1 0-1,1 1 1,0-1-1,-1 0 1,1 0-1,0 0 1,0 0-1,-1 0 1,1 0-1,0 0 0,0 0 1,0 0-1,1 0 1,-1 0-1,0-1 1,0 1-1,0 0 1,0-1-1,1 1 1,-1-1-1,0 0 1,1 1-1,-1-1 1,0 0-1,1 0 1,-1 0-1,2 0 1,52 2-1051,-44-2 444,-4 0 24,-1 0 1,0 0 0,0-1 0,0 0 0,0 0 0,0 0 0,0 0 0,0-1 0,0 0 0,0-1 0,0 1 0,7-6-1,8-8-5344</inkml:trace>
  <inkml:trace contextRef="#ctx0" brushRef="#br0" timeOffset="25877.62">5375 1192 6915,'0'0'6937,"17"14"-4478,-11-14-2263,-1 0 0,0 0 0,1-1 0,-1 0 0,0 0-1,8-2 1,-11 2-176,-1 1-1,1-1 1,-1 0-1,0 0 0,1 1 1,-1-1-1,0 0 1,0 0-1,0 0 1,1 0-1,-1 0 1,0-1-1,0 1 1,-1 0-1,1 0 0,0-1 1,0 1-1,-1-1 1,1 1-1,-1 0 1,1-1-1,-1 1 1,1-1-1,-1 1 1,0-1-1,0 0 1,0-2-1,-4 3 104,-1 0 1,0 1-1,0-1 0,0 1 1,1 0-1,-1 0 0,0 1 1,-6 1-1,8-1-91,-1 1 0,1 0 0,0 0 0,0 0 0,0 1 1,0-1-1,0 1 0,1-1 0,-1 1 0,1 0 0,0 0 0,-1 0 0,2 0 0,-1 1 1,0-1-1,0 1 0,1-1 0,0 1 0,0-1 0,0 1 0,0 0 0,1-1 0,-1 1 1,1 0-1,0 0 0,0-1 0,1 7 0,-1-9-57,1 0 1,-1 0-1,1 0 1,0 0-1,-1-1 1,1 1-1,0 0 1,0 0-1,0-1 1,0 1-1,-1-1 1,1 1-1,0 0 1,0-1-1,0 0 0,0 1 1,0-1-1,0 0 1,0 1-1,0-1 1,1 0-1,-1 0 1,0 0-1,0 0 1,0 0-1,1 0 1,39 2-1416,-37-2 1234,18 0-585,34 0-1174,-54-1 1530,0 1 0,0 0-1,0-1 1,0 0 0,0 1 0,-1-1 0,1 0-1,0 0 1,0 0 0,0 0 0,-1 0-1,1-1 1,2-1 0,0-2-2753</inkml:trace>
  <inkml:trace contextRef="#ctx0" brushRef="#br0" timeOffset="26780.01">5690 1168 10373,'0'0'9113,"-9"-3"-8531,7 2-562,-4-1 53,0 1-1,0-1 1,0 1-1,0 0 1,0 0-1,-1 1 0,-10 0 1,15 1-57,0-1-1,0 1 1,-1 0-1,1 0 1,0 0-1,0 0 1,0 0 0,0 0-1,0 0 1,0 1-1,1-1 1,-1 1-1,0 0 1,1-1-1,-1 1 1,1 0 0,-1 0-1,1 0 1,0 0-1,0 0 1,0 0-1,0 0 1,0 0 0,0 0-1,1 1 1,-1-1-1,1 0 1,-1 1-1,1 1 1,0-2 5,-1-1 1,1 0-1,0 0 0,0 0 1,0 0-1,0 0 0,0 0 1,0 0-1,0 0 0,0 1 1,0-1-1,0 0 0,0 0 1,1 0-1,-1 0 0,0 0 1,1 0-1,-1 0 0,1 0 1,-1 0-1,1 0 0,0 0 1,-1 0-1,1-1 0,0 1 1,0 0-1,-1 0 0,1 0 1,0-1-1,0 1 0,0-1 1,0 1-1,0-1 0,0 1 1,2 0-1,-1-1 4,-1 0 0,0 0 0,1 0-1,-1 0 1,1 0 0,-1 0 0,1 0 0,-1-1 0,1 1 0,-1-1-1,1 1 1,-1-1 0,0 1 0,1-1 0,-1 0 0,0 1-1,1-1 1,-1 0 0,0 0 0,0 0 0,0 0 0,0 0-1,0-1 1,0 1 0,1-2 0,4-10-52,0 0 0,-1-1-1,0 1 1,-1-1 0,-1 0 0,0-1-1,-1 1 1,-1 0 0,0 0 0,-1-1 0,-2-21-1,2 2-176,-16 107-73,15-64 291,0 0 1,1 1-1,0-1 1,1 0 0,0 1-1,0-1 1,1 0-1,1 0 1,3 12 0,-4-17 3,0-1 1,1 1-1,-1 0 1,1-1-1,0 1 0,0-1 1,0 0-1,0 0 1,0 0-1,1 0 1,-1-1-1,1 1 1,0-1-1,0 0 1,0 0-1,0 0 1,0-1-1,0 1 0,0-1 1,1 0-1,7 1 1,-3-1-4,-1 1 1,1-2-1,0 1 1,-1-1-1,1 0 0,0-1 1,-1 0-1,10-3 1,-15 3-20,0 1 0,0-2 0,-1 1 0,1 0 0,0 0 0,-1-1 0,1 0 0,-1 1 1,0-1-1,0 0 0,1 0 0,-1 0 0,0-1 0,-1 1 0,1 0 0,0-1 0,-1 1 0,1-1 0,-1 1 1,0-1-1,0 0 0,0 0 0,0 1 0,0-1 0,-1 0 0,1 0 0,-1-4 0,1 5-2,-2-49 11,1 50-10,0 0-1,0 0 1,0 0-1,0 0 1,0 0-1,0 0 1,0 0-1,0 0 1,-1 0-1,1 0 1,-1 0-1,1 0 1,0 0-1,-1 0 1,1 0-1,-1 1 1,0-1-1,1 0 1,-1 0-1,0 1 1,0-1-1,1 0 1,-1 1-1,0-1 1,0 1 0,0-1-1,0 1 1,1-1-1,-1 1 1,0-1-1,0 1 1,0 0-1,0 0 1,0-1-1,0 1 1,0 0-1,0 0 1,0 0-1,0 0 1,0 0-1,0 1 1,0-1-1,0 0 1,0 0-1,0 1 1,-1-1-1,1 1-5,-1 0-1,1 0 1,1 0-1,-1 0 0,0 0 1,0 0-1,0 0 1,0 0-1,1 1 0,-1-1 1,1 0-1,-1 0 1,1 1-1,-1-1 0,1 0 1,-1 0-1,1 1 1,0-1-1,0 1 0,0-1 1,0 2-1,0 39-367,1-28-16,-1-8 341,1-1 1,0 1 0,0 0-1,1-1 1,-1 1 0,1-1 0,0 1-1,5 7 1,-5-9 89,1 1 0,-1 0 0,0 1 0,0-1 0,-1 0 1,0 1-1,0-1 0,1 8 0,-3-12 7,1 0-1,-1 0 1,0 0-1,1-1 1,-1 1 0,0 0-1,0-1 1,0 1 0,1 0-1,-1-1 1,0 1 0,0-1-1,0 1 1,0-1 0,0 1-1,0-1 1,0 0-1,0 0 1,0 1 0,0-1-1,0 0 1,-1 0 0,-31 5 165,29-5-181,-4 1-308,-36 3 378,19-7-6449</inkml:trace>
  <inkml:trace contextRef="#ctx0" brushRef="#br0" timeOffset="27030.82">6076 1030 7299,'0'0'7428,"0"92"-6612,0-57 81,0 0-337,0-4 368,0-1-255,0-6-465,8-1-16,-4-9-192,5-2 0,-1-5-1345,0-7-928,0 0-4146</inkml:trace>
  <inkml:trace contextRef="#ctx0" brushRef="#br0" timeOffset="27216.85">6023 1081 6931,'0'0'9589,"115"-3"-10054,-82 3-879,-5 0-1618,-11 3-1616</inkml:trace>
  <inkml:trace contextRef="#ctx0" brushRef="#br0" timeOffset="27363.8">6081 1286 464,'0'0'17672,"70"14"-17880,-33-14-1601,0-5-4129</inkml:trace>
  <inkml:trace contextRef="#ctx0" brushRef="#br0" timeOffset="28122.47">4333 1341 12742,'0'0'8457,"8"73"-6387,-5-56-1948,0-1 0,11 32 0,-10-76-6597,-4 12 616</inkml:trace>
  <inkml:trace contextRef="#ctx0" brushRef="#br0" timeOffset="28263.06">4333 1341 12582</inkml:trace>
  <inkml:trace contextRef="#ctx0" brushRef="#br0" timeOffset="28385.64">4320 1328 12582,'-66'-51'1713,"66"46"-369,0 3 721,0-3-1377,8 0-624,9 0 0,7-4 49,1 2-113,-1-5 64,1 5-64,0-2-657,-5 4-735,-3 5-1186,-13 0-1856</inkml:trace>
  <inkml:trace contextRef="#ctx0" brushRef="#br0" timeOffset="28986.41">4374 1820 14215,'0'0'6608,"0"4"-6579,0 132 1671,0-136-1636,-12-13 1118,4-11-1096,2-1 0,0-1 0,2 1 0,1-1 0,0 0 0,4-50 0,-1 65-19,0 9-111,1 1 0,0-1 0,0 0 0,0 1 0,0 0-1,0-1 1,0 1 0,0 0 0,0-1 0,1 1 0,-1 0 0,0 0-1,1 0 1,-1 0 0,1 0 0,-1 0 0,1 1 0,-1-1 0,1 0 0,0 1-1,-1-1 1,1 1 0,0 0 0,0-1 0,-1 1 0,1 0 0,0 0 0,0 0-1,-1 0 1,4 1 0,30 5-3661,-34-5 3220,0-1 0,1 1 1,-1-1-1,0 1 1,0 0-1,0 0 1,1-1-1,-1 1 1,0 0-1,0 0 0,0 0 1,0 0-1,0 0 1,-1 0-1,1 1 1,0-1-1,1 2 1,-1 11-7131</inkml:trace>
  <inkml:trace contextRef="#ctx0" brushRef="#br0" timeOffset="29107.49">4361 1820 7796</inkml:trace>
  <inkml:trace contextRef="#ctx0" brushRef="#br0" timeOffset="29278.96">4361 1820 7796,'-74'60'10933,"70"-62"-9333,12 2-2576,16 0-97,5 0-751,4-2-1906,0-5-2145</inkml:trace>
  <inkml:trace contextRef="#ctx0" brushRef="#br0" timeOffset="29422.59">4545 1873 3970,'0'0'15479,"13"0"-15479,3 0-16,5 0-464,3 0-641,1-4-752,-9 1-1808,-8 3-3187</inkml:trace>
  <inkml:trace contextRef="#ctx0" brushRef="#br0" timeOffset="29539.87">4545 1873 9444,'9'52'5427,"-14"-52"-4627,1 2 1121,4 1-1393,0-1-528,9-2-1632,7 0 383,4 0-1680,1-9-1729</inkml:trace>
  <inkml:trace contextRef="#ctx0" brushRef="#br0" timeOffset="29768.05">4631 1803 7267,'0'0'11704,"-13"-10"-11255,15 14-380,0 0 0,1 0 0,-1 0 0,1 0 0,0 0 0,0-1 0,6 6 0,23 12 508,-22-15-402,0 0 0,-1 1 0,1 0-1,12 13 1,-22-19-167,1-1 0,-1 1 0,1-1 0,-1 1-1,0-1 1,1 1 0,-1 0 0,1-1 0,-1 1 0,0 0 0,0-1 0,1 1-1,-1 0 1,0 0 0,0-1 0,0 1 0,0 0 0,0 0 0,0-1 0,0 1-1,0 0 1,0-1 0,0 1 0,0 0 0,0 0 0,-1-1 0,1 1 0,0 0-1,-1-1 1,1 1 0,0 0 0,-1-1 0,1 1 0,-1-1 0,1 1-1,0 0 1,-1-1 0,0 1 0,1-1 0,-1 1 0,1-1 0,-1 0 0,-1 1-1,-32 15 296,27-14-253,-9 4-107,-47 16-15,21-12-3915,20-9-1805</inkml:trace>
  <inkml:trace contextRef="#ctx0" brushRef="#br0" timeOffset="30713.69">5489 1741 9300,'0'0'10578,"-8"-1"-10353,1 0-123,1 2 1,-1-1-1,0 0 1,1 1 0,-1 1-1,1-1 1,-1 1 0,1 0-1,0 0 1,0 1 0,0 0-1,0 0 1,0 0 0,1 1-1,-1 0 1,1 0 0,0 0-1,0 1 1,0-1 0,-6 9-1,4-3 75,-1 1-1,2 0 0,-1 0 1,2 0-1,-9 23 0,12-27-144,0 0 0,0 0 1,0 0-1,1 0 0,0 0 0,1 0 0,0 0 0,0 0 0,0 0 0,1 0 0,0 1 0,2 6 1,-2-12-25,0 0 0,0 0 0,1 1 0,-1-1 0,0 0 0,1 0 0,-1 0 0,1-1 0,0 1 0,0 0 0,-1-1 0,1 1 0,0-1 0,0 1 0,0-1 0,1 0 0,-1 0 1,0 0-1,0 0 0,1 0 0,-1-1 0,1 1 0,-1-1 0,3 1 0,7 0 31,1 0 0,-1 0 0,18-2 0,-25 0-42,-2 1 9,-1-1-1,0 1 1,0-1-1,1 0 0,-1 0 1,0 0-1,0 0 1,0 0-1,0-1 0,0 1 1,-1 0-1,3-3 0,-3 3 1,0 1-1,-1-1 0,1 1 0,0-1 1,-1 0-1,1 0 0,-1 1 0,1-1 1,-1 0-1,1 0 0,-1 0 0,1 0 1,-1 1-1,0-1 0,0 0 0,1 0 1,-1 0-1,0 0 0,0 0 0,0 0 1,0 0-1,0 0 0,0 0 0,0 1 1,0-1-1,-1 0 0,1 0 0,0 0 1,0 0-1,-1 0 0,1 0 0,-1 1 1,1-1-1,-1 0 0,1 0 0,-1 0 0,7 3-188,-1 0-1,1 0 0,0 1 0,-1 0 0,1 0 0,-1 1 1,0-1-1,0 1 0,0 0 0,6 8 0,-6-2 41,-1 0 1,-1 1-1,0-1 0,0 1 0,-1 0 0,-1 0 1,1 0-1,-2 0 0,0 0 0,-1 16 0,0-6-3096,14-19-11128</inkml:trace>
  <inkml:trace contextRef="#ctx0" brushRef="#br0" timeOffset="31353.64">5720 1952 16279,'0'0'4309,"-3"11"-3845,-1 3-356,2-8-58,0-1 1,0 1-1,1 0 0,0 0 0,0 0 0,1 0 1,-1 7-1,1-12-19,0 0 1,0-1 0,0 1-1,0-1 1,1 1-1,-1 0 1,0-1 0,0 1-1,0 0 1,1-1-1,-1 1 1,0-1-1,0 1 1,1-1 0,-1 1-1,0-1 1,1 1-1,-1-1 1,1 1 0,-1-1-1,1 1 1,-1-1-1,1 0 1,-1 1-1,1-1 1,-1 0 0,1 1-1,0-1 1,-1 0-1,2 1 1,24-2 606,-21 0-579,0-1 0,0 1 0,0-1 0,0 0 0,0 0 0,0-1 0,8-5 0,-11 6-57,0 0 0,0 1 0,0-1 0,-1 0 1,1 0-1,0 0 0,-1 0 0,0-1 0,1 1 0,-1 0 0,0-1 1,0 1-1,0-1 0,0 1 0,-1-1 0,1 1 0,-1-1 0,0 1 1,1-1-1,-1 1 0,0-1 0,-1-4 0,0 5-13,0 0 0,0 0 0,0 0 0,0 0 0,-1 0 0,1 1 0,-1-1 0,1 0 0,-1 1 0,0-1 0,0 1 0,0-1 0,0 1 0,0 0-1,0 0 1,0 0 0,0 0 0,0 0 0,0 1 0,0-1 0,-1 0 0,1 1 0,0 0 0,-4-1 0,-82-2-137,63 3 21,68 2-3193,-23-1 3334,1 0 0,-1-2-1,23-3 1,-12-1 32,60-3 1,-90 11 131,1 1-1,-1-1 0,0 1 1,-1-1-1,1 1 0,-1-1 1,1 1-1,-1 0 0,0-1 1,-1 1-1,0 4 1,1-1-28,0 9 26,-1-11-128,1 0 1,0 0-1,0 0 0,1 0 1,-1-1-1,1 1 1,3 9-1,-4-13-34,1 1 1,0-1-1,0 1 0,1-1 0,-1 0 1,0 1-1,0-1 0,1 0 1,-1 0-1,1 0 0,-1 0 1,1 0-1,-1 0 0,1-1 1,-1 1-1,1 0 0,0-1 1,0 1-1,-1-1 0,1 1 0,0-1 1,0 0-1,-1 0 0,1 0 1,0 0-1,2-1 0,4 1-5,0-1 1,-1 0-1,1 0 0,-1-1 0,1 0 0,-1-1 0,0 1 0,1-2 0,-1 1 0,-1-1 0,8-4 1,-10 5-19,0 1 0,-1-1 0,1 0 0,-1 0 0,0 0-1,0 0 1,0-1 0,0 1 0,0-1 0,-1 0 0,1 0 0,-1 0 0,0 0 0,0 0 0,-1 0 0,1 0 0,-1-1 0,0 1 0,0-1 0,0-5 0,-1 9 12,0-1 0,0 1 0,-1 0-1,1-1 1,0 1 0,0 0 0,-1 0 0,1-1-1,-1 1 1,1 0 0,-1 0 0,0 0 0,1-1-1,-1 1 1,0 0 0,0 0 0,0 0 0,0 0-1,0 1 1,0-1 0,0 0 0,-2-1 0,0 0 12,-1 0 0,0 1 0,0-1 1,0 1-1,0 0 0,0 0 0,-6 0 1,-7 0 44,-1 0 1,-27 4-1,43-3-60,-5 1-429,-1 0 0,1 1 0,0 0 0,0 0 0,0 0 0,-10 6-1,15-7 169,-1 0 0,1 0 0,0 0-1,0 0 1,0 1 0,0-1 0,0 1 0,1-1-1,-1 1 1,0 0 0,1-1 0,-1 1-1,1 0 1,0 0 0,0 0 0,-1 0-1,1 1 1,1-1 0,-1 0 0,0 0 0,0 1-1,1-1 1,-1 4 0,1 2-7764</inkml:trace>
  <inkml:trace contextRef="#ctx0" brushRef="#br0" timeOffset="31770.71">6376 1886 13366,'0'0'10320,"-12"4"-10248,-39 13-14,50-17-56,0 1 0,-1-1 0,1 1 0,0 0 0,-1-1 0,1 1 0,0 0 0,0 0 0,0 0 0,0 0 0,0 0 0,0 0 1,0 0-1,0 0 0,0 1 0,0-1 0,0 0 0,1 1 0,-1-1 0,1 0 0,-1 1 0,1-1 0,-1 1 0,1-1 0,0 0 0,0 1 0,-1-1 0,1 1 0,0-1 0,1 1 0,-1-1 0,0 2 0,18-9 54,-11 2-48,0-1 0,0 0 0,-1 0 0,1 0 0,-1-1 0,-1 0 0,1-1 0,-1 1 0,0-1 1,-1 0-1,1 0 0,-1 0 0,-1-1 0,1 1 0,-1-1 0,-1 0 0,1 0 0,1-14 0,-2 10-11,-1 0-1,0-1 1,-1 1-1,-1-1 1,0 1 0,0-1-1,-2 1 1,1-1-1,-1 1 1,-1 0-1,-9-19 1,7 17 18,-16-25 29,21 85-581,1-6 581,2 0 0,2 1 0,10 47 0,-9-68-29,1 1 1,1-1-1,1 1 1,0-2-1,2 1 0,0-2 1,24 34-1,-21-36-337,0 0-1,24 20 1,12 0-5303,-23-21 399</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2:50.504"/>
    </inkml:context>
    <inkml:brush xml:id="br0">
      <inkml:brushProperty name="width" value="0.035" units="cm"/>
      <inkml:brushProperty name="height" value="0.035" units="cm"/>
      <inkml:brushProperty name="color" value="#E71224"/>
    </inkml:brush>
  </inkml:definitions>
  <inkml:trace contextRef="#ctx0" brushRef="#br0">0 1 8772,'0'0'7630,"12"0"469,51 4-8165,131-1 123,69 3 36,24-4 134,-146-3-5361,-127 0 1914,1-1-1889</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3:00.561"/>
    </inkml:context>
    <inkml:brush xml:id="br0">
      <inkml:brushProperty name="width" value="0.035" units="cm"/>
      <inkml:brushProperty name="height" value="0.035" units="cm"/>
      <inkml:brushProperty name="color" value="#E71224"/>
    </inkml:brush>
  </inkml:definitions>
  <inkml:trace contextRef="#ctx0" brushRef="#br0">15 7 15703,'0'0'8065,"-15"-7"-3863,102 31-3688,165 24-1,221-15-4699,-305-32-776</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3:09.958"/>
    </inkml:context>
    <inkml:brush xml:id="br0">
      <inkml:brushProperty name="width" value="0.035" units="cm"/>
      <inkml:brushProperty name="height" value="0.035" units="cm"/>
      <inkml:brushProperty name="color" value="#E71224"/>
    </inkml:brush>
  </inkml:definitions>
  <inkml:trace contextRef="#ctx0" brushRef="#br0">0 0 24286,'0'4553'0,"11726"-4553"0,-11726-4553 0,-11726 4553 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3:14.831"/>
    </inkml:context>
    <inkml:brush xml:id="br0">
      <inkml:brushProperty name="width" value="0.035" units="cm"/>
      <inkml:brushProperty name="height" value="0.035" units="cm"/>
      <inkml:brushProperty name="color" value="#E71224"/>
    </inkml:brush>
  </inkml:definitions>
  <inkml:trace contextRef="#ctx0" brushRef="#br0">0 0 24921,'0'2444'0,"5093"-2444"0,-5093-2444 0,-5093 2444 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3:25.245"/>
    </inkml:context>
    <inkml:brush xml:id="br0">
      <inkml:brushProperty name="width" value="0.035" units="cm"/>
      <inkml:brushProperty name="height" value="0.035" units="cm"/>
      <inkml:brushProperty name="color" value="#E71224"/>
    </inkml:brush>
  </inkml:definitions>
  <inkml:trace contextRef="#ctx0" brushRef="#br0">65 322 9428,'0'0'8943,"-6"-6"-8209,-1-1-448,-21-17 3390,24 30-3599,-2 16-39,1 1 1,2-1-1,0 1 0,1-1 1,1 1-1,3 36 1,-1-7 92,-1-51 203,9-19 637,-3-2-942,0 0 0,2 1 0,0 0 0,1 0 0,0 1 0,2 0 1,0 1-1,1 0 0,1 1 0,0 0 0,28-24 0,-41 40-33,1 0 0,-1-1 0,1 1-1,-1 0 1,1 0 0,-1 0 0,1-1 0,0 1-1,-1 0 1,1 0 0,-1 0 0,1 0 0,-1 0-1,1 0 1,0 0 0,-1 0 0,1 0 0,-1 0-1,1 0 1,0 0 0,-1 1 0,1-1 0,-1 0-1,1 0 1,-1 0 0,1 1 0,-1-1 0,1 0-1,-1 1 1,1-1 0,-1 1 0,0-1 0,1 0-1,-1 1 1,1-1 0,-1 1 0,0-1 0,1 1-1,-1-1 1,0 1 0,0-1 0,1 2 0,10 27 40,-10-25-20,20 72 27,-17-57-42,0 0 1,1-1 0,1 0-1,1 0 1,0-1 0,2 0-1,14 25 1,-21-40 1,0 0-1,0 0 0,0-1 1,0 1-1,0 0 0,0-1 1,1 1-1,-1-1 0,0 1 1,1-1-1,-1 0 0,1 0 1,0 0-1,-1-1 0,1 1 1,0-1-1,-1 1 0,1-1 1,0 0-1,-1 0 0,1 0 1,0 0-1,0 0 0,-1-1 1,1 0-1,-1 1 0,1-1 1,0 0-1,-1 0 0,3-1 1,2-1 1,-1-1 0,0 1 0,1-1 0,-2 0 0,1-1 0,0 1 0,-1-1 0,0 0 0,0 0 0,5-7 1,-6 5-2,0 0 1,-1 0 0,1 0 0,-1 0 0,-1 0-1,0 0 1,0-1 0,0 0 0,1-9 0,-1-72-318,-3 55 59,1 31 247,0-1 1,0 1-1,0 0 1,-1 0-1,1-1 0,-1 1 1,0 0-1,0 0 1,0 0-1,0 0 1,0 0-1,-1 0 1,1 0-1,-1 0 1,0 1-1,-4-5 1,6 6 3,-1 1 1,1 0 0,0 0 0,-1 0 0,1 0-1,-1-1 1,1 1 0,-1 0 0,1 0 0,0 0-1,-1 0 1,1 0 0,-1 0 0,1 0 0,-1 0 0,1 0-1,-1 1 1,1-1 0,0 0 0,-1 0 0,1 0-1,-1 0 1,1 0 0,0 1 0,-1-1 0,1 0-1,0 0 1,-1 1 0,1-1 0,0 0 0,-1 1-1,1-1 1,0 0 0,0 1 0,-1-1 0,1 1 0,0-1-1,0 0 1,0 1 0,-1-1 0,1 1 0,0 0-1,-10 19-61,9-19 67,-3 11-1,0 0-1,1-1 0,0 1 1,1 0-1,0 1 0,1-1 0,0 0 1,1 0-1,0 0 0,4 22 1,-3-30 0,-1 1 1,1-1-1,0 1 0,0-1 1,1 1-1,-1-1 1,1 0-1,0 0 1,0 1-1,1-1 1,-1-1-1,1 1 1,0 0-1,0-1 1,0 1-1,0-1 1,0 0-1,1 0 1,0 0-1,-1-1 1,1 1-1,0-1 1,0 0-1,1 0 1,-1 0-1,0 0 1,1-1-1,-1 0 1,1 0-1,-1 0 1,6 0-1,-1-1 6,1 1 0,0-2 0,-1 1 0,1-2-1,-1 1 1,1-1 0,-1 0 0,1-1 0,-1 0 0,0-1-1,12-6 1,-16 7-3,-1 0-1,1-1 0,-1 0 1,0 0-1,0 0 0,0 0 1,0 0-1,-1-1 0,1 0 1,-1 0-1,-1 0 0,1 0 1,-1 0-1,1 0 0,-2-1 1,1 1-1,0-1 0,-1 1 1,0-1-1,0-10 0,-3-24-26,2 21-14,15 41 17,57 97 18,-70-117 3,-1-1 1,0 1 0,1 0 0,-1 0 0,0 0 0,0 0 0,-1 0 0,1 0 0,0 0-1,-1 0 1,1 0 0,-1 0 0,0 0 0,1 0 0,-1 0 0,0 1 0,0-1 0,-1 0-1,1 0 1,0 0 0,-1 0 0,1 0 0,-1 0 0,0 0 0,0 0 0,0 0-1,0 0 1,0 0 0,0 0 0,0 0 0,0-1 0,-1 1 0,1 0 0,-1-1 0,1 1-1,-1-1 1,0 0 0,1 1 0,-1-1 0,0 0 0,0 0 0,0 0 0,0 0 0,0-1-1,0 1 1,0-1 0,0 1 0,0-1 0,-1 1 0,1-1 0,0 0 0,0 0 0,0 0-1,0 0 1,-1-1 0,1 1 0,-3-1 0,5 0-3,-1 1 1,0-1-1,0 1 0,0-1 1,0 0-1,0 1 1,0-1-1,1 0 0,-1 0 1,0 1-1,1-1 1,-1 0-1,0 0 0,1 0 1,-1 0-1,1 0 1,0 0-1,-1 0 0,1 0 1,0 0-1,-1 0 0,1 0 1,0 0-1,0 0 1,0 0-1,0 0 0,0 0 1,0 0-1,0 0 1,0 0-1,0 0 0,1-2 1,10-37-444,2 22 37,0 0 1,20-22 0,-18 24 199,-2-1 0,16-25 1,-25 36 171,0-1 1,-1 0 0,0-1-1,0 1 1,-1 0-1,0-1 1,0 0 0,-1 1-1,0-1 1,0-11 0,-1 4 4,1-1-4,-2 0-1,1 1 1,-5-20-1,5 32 57,-1 0 0,1 0 0,-1 0 0,0 0-1,0 1 1,0-1 0,0 0 0,-1 0 0,1 1 0,-1-1 0,1 1 0,-1 0-1,0-1 1,0 1 0,0 0 0,0 0 0,-1 0 0,1 0 0,0 0 0,-1 1 0,1-1-1,-1 1 1,-4-2 0,6 3-9,1 0 0,-1 0 0,0 0 0,1 0 0,-1 0 0,0 0 0,1 0 0,-1 0 0,1 0 0,-1 1-1,1-1 1,-1 0 0,0 0 0,1 1 0,-1-1 0,1 0 0,-1 1 0,1-1 0,-1 0 0,1 1 0,0-1 0,-1 1 0,1-1 0,-1 1 0,1-1-1,0 1 1,0-1 0,-1 1 0,1-1 0,0 1 0,0 0 0,-1-1 0,1 1 0,0-1 0,0 1 0,0 0 0,0-1 0,0 1 0,0-1 0,0 2-1,-1 33 46,1-27 43,1 38 139,1 0 0,3 0 0,14 64 0,-14-88-208,1 0 0,1 0 1,2-1-1,0 0 0,1-1 1,1 0-1,0 0 0,2-1 0,15 18 1,-28-38-87,0 1 0,0-1 1,0 1-1,0 0 0,0-1 1,0 1-1,0 0 0,0-1 1,0 1-1,0 0 0,1-1 1,-1 1-1,0 0 0,0-1 1,0 1-1,1 0 0,-1-1 1,0 1-1,0 0 0,1-1 1,-1 1-1,0 0 0,0 0 1,1 0-1,-1-1 0,0 1 1,1 0-1,-1 0 1,0 0-1,1 0 0,-1 0 1,0-1-1,1 1 0,-1 0 1,1 0-1,-1 0 0,0 0 1,1 0-1,-1 0 0,0 0 1,1 0-1,-1 0 0,1 1 1,-1-1-1,0 0 0,1 0 1,-1 0-1,0 0 0,1 0 1,-1 1-1,0-1 0,1 0 1,-1 0-1,0 1 0,0-1 1,1 0-1,-1 0 0,0 1 1,0-1-1,1 0 0,-1 1 1,0-1-1,0 0 0,0 1 1,0-1-1,0 0 0,1 1 1,-1-1-1,0-37-5269,-1 27 4184,1-24-3882</inkml:trace>
  <inkml:trace contextRef="#ctx0" brushRef="#br0" timeOffset="736.53">821 462 7668,'0'0'10009,"-7"-1"-9550,-13-3-231,27-1 100,48-3 275,-16 2-526,42-10 97,-37 6-90,1 2 0,84-5 1953,-141 12-1832,-1-1-1,1 1 1,-1 1-1,1 1 0,-1 0 1,1 0-1,-15 4 1,24-4-195,1 0 0,-1 0 0,0 0 0,1 0 1,-1 1-1,1-1 0,0 1 0,-1 0 0,1 0 0,0 0 0,0 0 1,0 0-1,0 0 0,0 0 0,1 1 0,-1-1 0,1 1 1,-1-1-1,1 1 0,0-1 0,0 1 0,0 0 0,1 0 1,-1-1-1,0 1 0,1 0 0,0 0 0,0 0 0,0 4 1,0-4-7,0 1 1,0-1-1,1 1 1,-1-1 0,1 1-1,0-1 1,0 0 0,0 1-1,0-1 1,1 0 0,-1 0-1,1 0 1,0 0 0,0 0-1,0 0 1,0 0-1,1-1 1,-1 1 0,1-1-1,-1 0 1,1 1 0,0-1-1,6 3 1,3-1 6,0-1 0,0 0-1,0 0 1,1-1 0,-1-1 0,22 0 0,74-9-290,-93 5-79,-1 1 0,0-2 0,0 0 0,0 0 0,0-2 0,-1 1 0,0-2 0,0 0 0,14-10 0,-27 17 307,1-1 0,0 1 0,0-1 0,-1 1 0,1-1 0,0 1 0,-1-1 0,1 0 0,0 1 0,-1-1 0,1 0 0,-1 0 0,1 0 0,-1 1 0,0-1 0,1 0 0,-1 0 0,0 0 0,1 0 0,-1 1-1,0-3 1,0 3 67,-1-1-1,1 1 0,0-1 0,-1 1 1,1-1-1,0 1 0,-1-1 0,1 1 1,-1 0-1,1-1 0,-1 1 0,1 0 0,-1-1 1,1 1-1,-1 0 0,1 0 0,-1 0 1,0-1-1,1 1 0,-1 0 0,1 0 0,-1 0 1,0 0-1,-3 0 151,1-1-1,0 1 1,0 0-1,-1 1 1,1-1-1,0 0 1,0 1 0,0 0-1,0 0 1,-6 2-1,6 0-80,0 0 0,1 0 0,-1 0 0,1 0 0,0 0 0,0 1 0,0-1 1,0 1-1,1 0 0,0-1 0,-1 1 0,1 0 0,0 0 0,1 0 0,-1 0 0,1 0 0,0 0 0,0 0 0,0 0 0,0 0 0,1-1 0,1 7 0,-2-9-80,1-1 0,-1 1 1,1 0-1,-1-1 0,1 1 0,0 0 1,-1-1-1,1 1 0,0-1 0,0 1 1,-1-1-1,1 1 0,0-1 0,0 0 1,0 1-1,0-1 0,-1 0 0,1 0 1,0 0-1,0 0 0,0 0 0,0 1 1,0-2-1,0 1 0,0 0 0,1 0 1,25-6 137,-22 2-135,1 0-1,-1-1 1,0 1-1,0-1 1,0-1-1,-1 1 1,0 0-1,0-1 1,0 0-1,-1 0 0,0 0 1,0-1-1,0 1 1,-1-1-1,0 1 1,0-1-1,1-10 1,1-14 16,-1 0 1,-1-46-1,-2 73-21,-5-76 6,4 76-7,0-1 0,0 0 1,0 1-1,0-1 0,-1 1 0,0-1 1,0 1-1,0 0 0,0 0 0,-1 0 1,0 0-1,0 0 0,0 0 1,-5-5-1,7 11 13,0-1 0,1 0 0,-1 1 0,0-1-1,1 0 1,-1 1 0,1-1 0,0 1 0,-1-1 0,1 1 0,0-1 0,0 1 0,0-1 0,0 1 0,0-1 0,0 1 0,1 1 0,-1 0 9,2 18-14,0-1 0,1 1-1,1-1 1,2 1 0,0-1 0,0-1-1,2 1 1,1-1 0,0-1-1,1 0 1,1 0 0,1-1 0,16 19-1,-25-32-364,1 0-1,-1 0 0,1-1 1,0 1-1,1-1 0,-1 0 1,0 0-1,7 2 0,24 5-8280,-10-10-2671</inkml:trace>
  <inkml:trace contextRef="#ctx0" brushRef="#br0" timeOffset="1190.93">1748 482 7507,'0'0'12339,"5"0"-11474,8-1-565,1 0 1,0-1-1,-1 0 1,1-1-1,-1-1 1,0 0-1,14-6 0,-19 7-283,-1 0-1,0-1 1,0 0-1,0 0 0,-1-1 1,1 0-1,-1 0 0,0 0 1,0-1-1,-1 0 1,0 0-1,0-1 0,0 1 1,3-8-1,-3-9 226,-5 19 176,0 16-222,0-12-169,0 8-8308,0-2 2612</inkml:trace>
  <inkml:trace contextRef="#ctx0" brushRef="#br0" timeOffset="2084.75">2040 517 13270,'0'0'10005,"11"-10"-9376,17-13-345,56-48 367,-76 63-629,1 0 1,-2-1 0,1 0-1,-1 0 1,0 0-1,-1-1 1,6-13-1,-11 20-12,0 1-6,0 0 1,0-1-1,0 1 0,0 0 1,0-1-1,-1 1 1,1-1-1,-1 1 0,0-1 1,0 1-1,0-1 0,0 1 1,0-1-1,-1 1 0,1-1 1,0 1-1,-2-3 0,1 4-5,1 1 1,-1-1-1,1 1 0,-1 0 0,0-1 0,1 1 0,-1 0 0,1 0 0,-1 0 0,0-1 0,0 1 0,1 0 0,-1 0 0,0 0 0,1 0 0,-1 0 0,0 0 0,1 0 0,-1 0 0,0 0 0,1 1 0,-1-1 0,0 0 0,1 0 0,-1 1 0,0-1 0,1 0 0,-1 1 0,1-1 0,-1 0 0,1 1 0,-1-1 0,1 1 0,-1-1 0,1 1 0,-1-1 0,1 1 0,-1 0 0,1-1 0,-1 1 0,-18 23-25,17-19 27,0 1 1,1-1 0,-1 0-1,1 1 1,0-1 0,1 1-1,-1 0 1,1-1-1,0 1 1,1-1 0,-1 1-1,3 7 1,-3-11 0,1 1-1,-1-1 1,1 0 0,0 1-1,0-1 1,0 0 0,0 0-1,0 0 1,1 1 0,-1-1-1,0-1 1,1 1 0,0 0-1,-1 0 1,1-1 0,0 1-1,0 0 1,0-1 0,0 0-1,0 0 1,0 1 0,0-1-1,1 0 1,-1-1 0,0 1-1,1 0 1,-1-1 0,5 1-1,2 0 2,0 0-1,-1-1 0,1-1 1,0 1-1,0-1 0,0-1 1,0 0-1,-1 0 1,1-1-1,0 0 0,-1 0 1,0-1-1,0 0 0,0 0 1,-1-1-1,1 0 0,-1 0 1,0-1-1,-1 0 1,1 0-1,-1-1 0,0 0 1,-1 0-1,0 0 0,0 0 1,5-10-1,-5 2-40,-1-1 0,0 0 0,-1 0 0,0 0 0,-2 0 0,0 0 0,0 0 0,-2 0 0,-2-19 0,2 10-89,-10-40-242,11 62 361,-1-1 1,0 1 0,-1 0 0,1 0-1,0-1 1,-1 1 0,0 0-1,0 0 1,0 0 0,0 1-1,0-1 1,0 0 0,-1 1 0,1-1-1,-1 1 1,-3-2 0,5 3 3,1 1 0,-1 0 1,0 0-1,0-1 0,0 1 0,0 0 1,0 0-1,1 0 0,-1 0 0,0 0 1,0 0-1,0 0 0,0 0 0,0 0 1,0 1-1,1-1 0,-1 0 1,0 1-1,0-1 0,0 0 0,1 1 1,-1-1-1,0 1 0,0-1 0,1 1 1,-1-1-1,0 1 0,1 0 0,-1-1 1,1 1-1,-1 0 0,1 0 1,-1-1-1,1 1 0,-1 0 0,1 0 1,0 0-1,0-1 0,-1 1 0,1 0 1,0 0-1,0 1 0,-8 43-21,7-42 11,-4 60 90,2-1 0,3 1 0,11 77 1,-7-108-5,1 0 0,2 0 0,2-1 1,1 0-1,1 0 0,1-1 0,2-1 0,18 30 1,-29-54-62,-1-1 0,1 0 0,1 0 0,-1 0 0,0 0 0,1-1 0,0 1 0,0-1 0,0 0 0,0 0 0,9 4 0,-11-6-5,0-1-1,0 1 1,0-1-1,0 0 0,1 1 1,-1-1-1,0 0 0,0-1 1,0 1-1,1 0 0,-1 0 1,0-1-1,0 1 0,0-1 1,0 0-1,0 0 1,0 0-1,0 0 0,0 0 1,0 0-1,0 0 0,-1-1 1,1 1-1,0-1 0,-1 1 1,1-1-1,-1 1 1,0-1-1,2-2 0,3-4 3,-1-1-1,0 1 1,0 0-1,-1-1 1,0 0 0,-1 0-1,0-1 1,0 1-1,2-15 1,-4 20-5,-1 0 1,1 0-1,-1 0 1,0 0 0,0 0-1,0 0 1,0 0-1,-1 0 1,1 0-1,-1 0 1,0 1 0,0-1-1,-1 0 1,1 0-1,-1 1 1,0-1-1,0 1 1,0-1-1,0 1 1,0 0 0,-1 0-1,1 0 1,-1 0-1,0 0 1,-4-2-1,-4-1-3,-1 0-1,1 1 0,-1 0 0,0 1 1,0 1-1,-1 0 0,1 0 0,-1 1 1,1 1-1,-14 0 0,47-14-9,-2 7-104,-3 1 188,-1 0-1,0-1 1,21-14-1,-33 19-158,1 1 1,-1-1-1,0 0 0,0 1 0,-1-1 0,1-1 1,0 1-1,-1 0 0,0-1 0,0 1 0,0-1 1,0 1-1,-1-1 0,1 0 0,-1 0 0,0 0 1,0 0-1,-1 0 0,1-7 0,-1 9-138,0 1-1,0-1 0,0 0 1,-1 1-1,1-1 1,-1 1-1,1-1 1,-1 1-1,0 0 0,1-1 1,-1 1-1,0 0 1,0-1-1,0 1 0,0 0 1,0 0-1,0 0 1,-1 0-1,1 0 1,0 0-1,0 0 0,-1 0 1,1 0-1,-3 0 1,-2-3-986,-26-15-5636</inkml:trace>
  <inkml:trace contextRef="#ctx0" brushRef="#br0" timeOffset="2262.12">2195 131 12230,'0'0'10180,"-25"7"-9940,50 7-112,4 5-128,4 0-112,8-1-2145,-4 6-2817,4-3-8436</inkml:trace>
  <inkml:trace contextRef="#ctx0" brushRef="#br0" timeOffset="2377.79">2750 380 18104,'0'0'5955,"37"-85"-6835,-66 76-7620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3:42.841"/>
    </inkml:context>
    <inkml:brush xml:id="br0">
      <inkml:brushProperty name="width" value="0.035" units="cm"/>
      <inkml:brushProperty name="height" value="0.035" units="cm"/>
      <inkml:brushProperty name="color" value="#E71224"/>
    </inkml:brush>
  </inkml:definitions>
  <inkml:trace contextRef="#ctx0" brushRef="#br0">349 0 16135,'0'0'6804,"91"42"-6084,-55-2-144,-7 5-224,-12 4-256,-17 0-80,0 3 48,-41 4 0,-21 3-32,-16-1-32,-8 6-592,0-1-1329,-1 0-2497,5-2-5250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3:41.891"/>
    </inkml:context>
    <inkml:brush xml:id="br0">
      <inkml:brushProperty name="width" value="0.035" units="cm"/>
      <inkml:brushProperty name="height" value="0.035" units="cm"/>
      <inkml:brushProperty name="color" value="#E71224"/>
    </inkml:brush>
  </inkml:definitions>
  <inkml:trace contextRef="#ctx0" brushRef="#br0">45 387 13862,'0'0'6675,"-6"-1"-6450,-25-7 1052,29 11-1087,1 0 0,0 1-1,0-1 1,0 0 0,0 1-1,1-1 1,0 1 0,-1-1-1,1 1 1,1 6 0,3-7-156,1 0-1,0 0 1,0-1 0,0 1 0,0-1 0,0 0-1,1-1 1,-1 1 0,0-1 0,1 0 0,8 0-1,69 0 190,-50-2-171,-27 1-66,-1 0 1,1-1-1,-1 1 0,1-1 1,-1 0-1,0 0 0,1-1 1,-1 0-1,0 0 0,0 0 1,0-1-1,6-3 1,-7 3 6,-1 1 1,-1-1 0,1 0 0,0 0-1,-1 0 1,1 0 0,-1 0 0,0-1-1,0 1 1,0-1 0,-1 1 0,1-1-1,-1 0 1,0 0 0,0 0 0,0 1-1,0-1 1,-1-4 0,3-39 39,-1 23-79,-2 20 54,0 9 42,0-3-53,0 0-1,1 0 0,-1 0 1,0 0-1,1 0 1,-1 0-1,1 0 1,0 0-1,0 0 0,0 0 1,0 0-1,0 0 1,0 0-1,0-1 1,0 1-1,1 0 0,-1-1 1,1 1-1,-1-1 1,1 0-1,0 1 0,-1-1 1,1 0-1,0 0 1,0 0-1,0 0 1,0-1-1,0 1 0,0 0 1,0-1-1,0 1 1,0-1-1,0 0 1,0 0-1,0 0 0,0 0 1,4 0-1,1 0-6,-1-1-1,0 1 1,0-1-1,1 0 1,-1-1-1,0 1 1,0-1-1,0-1 1,-1 1 0,1-1-1,0 0 1,5-4-1,-5 2 16,-1 0-1,0-1 1,0 0-1,0 0 1,-1 0 0,1 0-1,-2-1 1,1 1-1,-1-1 1,0 0 0,0 0-1,0 0 1,-1-1-1,2-12 1,-1-7 24,0-1-1,-3-47 1,-1 39-26,1 35-30,0 24-83,-23 167 285,-3 54 256,23-203-383,0-15-22,2 47 0,2-68-25,-1 1-1,1 0 1,0-1-1,0 1 1,0-1-1,1 1 1,0-1-1,0 0 0,0 1 1,1-1-1,0 0 1,0-1-1,6 9 1,-7-11-2,-1-1 1,1 0-1,0 1 0,-1-1 1,1 0-1,0 0 1,0 0-1,0 0 1,0 0-1,0 0 0,0 0 1,0-1-1,0 1 1,1-1-1,-1 0 1,0 1-1,0-1 0,0 0 1,0 0-1,1 0 1,-1-1-1,0 1 1,0 0-1,0-1 0,0 0 1,0 1-1,0-1 1,0 0-1,0 0 0,0 0 1,0 0-1,0-1 1,0 1-1,-1 0 1,1-1-1,0 1 0,-1-1 1,0 1-1,3-4 1,2-2 22,1-1 1,-1 0-1,-1 0 1,1-1 0,-1 1-1,-1-1 1,5-13-1,-5 12-61,-1 1 0,-1-1 0,1 0 0,-2 0-1,1 0 1,-1 0 0,-1 0 0,-1-19 0,0 24 19,0 0 1,-1 0-1,1 0 0,-1 0 1,0 0-1,-1 0 0,1 0 1,-1 1-1,0-1 0,0 1 1,0-1-1,-1 1 0,0 0 1,1 1-1,-1-1 0,-1 1 1,1 0-1,-5-3 1,-1-1 15,0 2 1,0-1 0,-1 2 0,0-1 0,0 1 0,0 1 0,0 0 0,-1 1 0,1 0 0,-1 0 0,1 2 0,-17 0 0,27 0-40,42 0-493,-19 0 548,0-1 0,0 0 0,0-2 1,0 0-1,0-2 0,-1 0 0,0-2 1,0 0-1,0-1 0,-1-1 1,0-1-1,-1-1 0,0-1 0,27-21 1,-41 28-12,0 0 1,0 0 0,-1 0-1,0 0 1,0-1 0,0 0-1,3-7 1,-5 10-3,-1 0 1,1 0-1,-1 0 1,0 0 0,0 0-1,0 0 1,-1 0-1,1 0 1,-1 0-1,1-1 1,-1 1 0,0 0-1,-1 0 1,1 0-1,0-1 1,-1 1-1,-1-5 1,1 7 6,0 0-1,0 0 1,0 0 0,0 0-1,-1 0 1,1 0 0,0 0-1,0 1 1,-1-1 0,1 0 0,-1 1-1,1-1 1,0 1 0,-1-1-1,1 1 1,-1 0 0,1 0-1,-1-1 1,0 1 0,1 0-1,-1 0 1,1 0 0,-1 1-1,1-1 1,-1 0 0,-2 2-1,1-2-3,-1 1-1,1 0 0,0 0 0,0 0 1,0 0-1,-1 0 0,1 1 0,0-1 0,1 1 1,-1 0-1,-4 3 0,6-2-8,-1 0 0,0 1 0,1-1 1,0 1-1,0-1 0,0 1 0,0-1 0,1 1 0,-1 0 0,1-1 0,0 1 0,0 0 1,0-1-1,1 1 0,-1 0 0,1-1 0,0 1 0,0-1 0,0 1 0,1-1 0,-1 1 1,1-1-1,-1 0 0,1 0 0,0 0 0,1 0 0,-1 0 0,0 0 0,1 0 1,3 2-1,56 33 92,-51-33-57,0 1 0,-1 0 0,0 1 1,0 0-1,0 0 0,10 11 0,-19-17-10,0 0 0,0 0 0,0 0-1,0 0 1,0 1 0,0-1 0,0 0-1,-1 0 1,1 1 0,0-1 0,-1 0-1,1 1 1,-1-1 0,1 1 0,-1-1-1,0 1 1,1-1 0,-1 1 0,0-1-1,0 1 1,0-1 0,-1 3 0,0-2-9,0-1 1,1 0-1,-1 1 1,0-1 0,-1 0-1,1 0 1,0 0-1,0 0 1,0 0 0,-1 0-1,1 0 1,0 0 0,-1-1-1,1 1 1,-1 0-1,1-1 1,-4 1 0,-10 2-45,0 0 0,0-1 1,-26 0-1,25-2-74,7 1 2,-78 3-3405,4-9-4917,36-9-2400</inkml:trace>
  <inkml:trace contextRef="#ctx0" brushRef="#br0" timeOffset="206.68">218 26 13782,'0'0'8724,"-29"-26"-8724,29 33-640,0 7-96,0 3-1922,0 2-591,8 2-4515</inkml:trace>
  <inkml:trace contextRef="#ctx0" brushRef="#br0" timeOffset="640.25">1223 114 2081,'0'0'12088,"-18"0"-10492,-53 2-380,67-1-1132,0 0 0,0 1 0,0-1 0,0 1-1,0 0 1,0 0 0,1 0 0,-1 0 0,0 0 0,1 1 0,0 0 0,0 0-1,0 0 1,0 0 0,0 0 0,0 0 0,1 1 0,0-1 0,-1 1 0,1 0-1,1 0 1,-1 0 0,-1 6 0,-2-1 99,2-2-138,-1-1 0,1 1-1,1 0 1,-1 0 0,1 1 0,0-1 0,1 0 0,0 1 0,0-1-1,0 1 1,1-1 0,0 1 0,1-1 0,0 1 0,0-1 0,0 0-1,1 1 1,0-1 0,0 0 0,1 0 0,0 0 0,0 0 0,1-1-1,0 1 1,0-1 0,1 0 0,-1 0 0,1 0 0,0-1 0,1 0-1,-1 0 1,1 0 0,0-1 0,1 0 0,-1 0 0,0 0 0,9 3 0,-2-1-783,1-1 0,0 0 1,1-1-1,-1 0 0,1-1 1,-1-1-1,25 1 0,14-2-3197</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6:41.912"/>
    </inkml:context>
    <inkml:brush xml:id="br0">
      <inkml:brushProperty name="width" value="0.035" units="cm"/>
      <inkml:brushProperty name="height" value="0.035" units="cm"/>
      <inkml:brushProperty name="color" value="#E71224"/>
    </inkml:brush>
  </inkml:definitions>
  <inkml:trace contextRef="#ctx0" brushRef="#br0">0 126 13526,'0'0'4602,"4"0"-4279,187-20 3004,263-4-2817,-355 18-481,0-5 0,-1-3 1,106-30-1,-189 38-1686,-39 10-5402,-4 7-5285</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6:43.262"/>
    </inkml:context>
    <inkml:brush xml:id="br0">
      <inkml:brushProperty name="width" value="0.035" units="cm"/>
      <inkml:brushProperty name="height" value="0.035" units="cm"/>
      <inkml:brushProperty name="color" value="#E71224"/>
    </inkml:brush>
  </inkml:definitions>
  <inkml:trace contextRef="#ctx0" brushRef="#br0">7 13 12710,'0'0'7993,"-6"-13"-3319,34 30-4644,1-1 0,1-1 0,0-1 0,56 15 0,-8-1 9,-78-28-37,1 0-1,-1 0 0,1 0 0,-1 0 0,1 1 0,0-1 1,-1 0-1,1 0 0,-1 1 0,0-1 0,1 0 0,-1 1 0,1-1 1,-1 0-1,1 1 0,-1-1 0,0 1 0,1-1 0,-1 1 1,0-1-1,1 1 0,-1-1 0,0 1 0,0-1 0,0 1 1,1-1-1,-1 1 0,0-1 0,0 1 0,0-1 0,0 2 1,-11 14 36,-29 10 0,38-24-40,-211 104 98,210-105-74,-1-1 26,4 0-32,0-1-236,0 0 1,0 0 0,0 0-1,0 0 1,1-1 0,-1 1-1,0 0 1,1 0 0,-1 0-1,1 1 1,-1-1 0,1 0-1,-1 0 1,1 0-1,0 0 1,-1 0 0,3-1-1,25-13-9856,-8 4-1199</inkml:trace>
  <inkml:trace contextRef="#ctx0" brushRef="#br0" timeOffset="498.56">459 71 9508,'0'0'11590,"-7"-3"-10721,-20-6-202,20 6 462,36 4-1041,118 8-125,-146-9-50,-1 0 0,0 0 0,1 0 0,-1 0 0,0 0 0,1 0 0,-1 0 0,1 0 0,-1 0 0,0 1 0,1-1 0,-1 0 0,0 0 0,1 0 1,-1 0-1,0 1 0,0-1 0,1 0 0,-1 0 0,0 1 0,0-1 0,1 0 0,-1 1 0,0-1 0,0 0 0,0 0 0,1 1 0,-1-1 0,0 0 0,0 1 1,0-1-1,0 1 0,0 0-389,0 0 0,0 0 0,0 0 0,0 1 1,0-1-1,0 0 0,0 0 0,-1 0 0,1 0 0,0 0 1,-1 0-1,1 0 0,-1 0 0,1 0 0,-1 0 1,1 0-1,-1 0 0,-1 1 0,-12 7-8259</inkml:trace>
  <inkml:trace contextRef="#ctx0" brushRef="#br0" timeOffset="726.33">422 252 13942,'0'0'4691,"20"0"-4611,-3 0 32,3 0 0,9 0-64,-4-4 64,8-6-112,-1 6-705,5-3-927,0 0-97,0 2-1761,-4 0-1888</inkml:trace>
  <inkml:trace contextRef="#ctx0" brushRef="#br0" timeOffset="1305.68">935 114 8900,'0'0'9175,"1"-12"-7806,1-36-169,-2 47-1109,1 0 0,-1-1-1,-1 1 1,1 0 0,0 0-1,0-1 1,0 1 0,-1 0-1,1 0 1,-1-1 0,1 1 0,-1 0-1,1 0 1,-1 0 0,0 0-1,1 0 1,-1 0 0,0 0-1,0 0 1,0 0 0,0 0 0,0 0-1,0 1 1,0-1 0,0 0-1,0 1 1,0-1 0,0 1-1,0-1 1,-1 1 0,1-1 0,0 1-1,0 0 1,-1 0 0,1-1-1,0 1 1,0 0 0,-3 0 0,-1 0-61,0 0 0,0 1 0,-1-1 0,1 1 0,0 0 0,-8 3 1,9-2-25,0 0 1,0 0 0,1 1-1,-1-1 1,1 1 0,0 0 0,0 0-1,0 0 1,0 1 0,0-1-1,1 1 1,-1-1 0,1 1 0,0 0-1,0 0 1,1 0 0,-1 0-1,1 0 1,0 0 0,0 0 0,0 1-1,0-1 1,1 0 0,0 1-1,0-1 1,0 0 0,0 1 0,2 7-1,-1-10-17,0-1 1,0 0-1,-1 0 0,1 0 0,0 0 0,0 0 0,0 0 1,0 0-1,0-1 0,0 1 0,0 0 0,0 0 0,0-1 1,1 1-1,-1-1 0,0 1 0,0-1 0,1 0 1,-1 1-1,0-1 0,1 0 0,-1 0 0,0 0 0,1 0 1,1 0-1,41-1-421,-37 1 374,-4-1 74,0 0 0,1 0 0,-1 0 0,0-1 0,0 1 0,0-1 0,0 1 0,0-1 0,0 0-1,-1 0 1,1-1 0,-1 1 0,1 0 0,-1-1 0,0 0 0,0 1 0,0-1 0,0 0 0,-1 0 0,1 0 0,-1 0 0,1 0-1,-1 0 1,0-1 0,0 1 0,-1 0 0,1-1 0,-1 1 0,0-1 0,0-4 0,0 7 440,0 18-544,9 221 123,-10-236-32,0 0 0,1 0 0,-1 0 0,0 0 0,0 0 0,0-1 0,-1 1 1,1 0-1,0-1 0,0 1 0,-1-1 0,1 1 0,-1-1 0,0 1 0,1-1 1,-1 0-1,0 0 0,0 0 0,1 0 0,-1 0 0,0-1 0,0 1 0,0 0 1,0-1-1,-4 1 0,-54 9 57,49-9-206,-35-1-1322,15-4-6570,7-4-4811</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6:53.583"/>
    </inkml:context>
    <inkml:brush xml:id="br0">
      <inkml:brushProperty name="width" value="0.035" units="cm"/>
      <inkml:brushProperty name="height" value="0.035" units="cm"/>
      <inkml:brushProperty name="color" value="#E71224"/>
    </inkml:brush>
  </inkml:definitions>
  <inkml:trace contextRef="#ctx0" brushRef="#br0">2196 36 8548,'0'0'8481,"-8"-6"-7456,3 2-935,0 1 0,0-1 0,0 2 0,-1-1 0,0 0 1,1 1-1,-1 0 0,0 0 0,0 1 0,0 0 1,0 0-1,0 0 0,0 0 0,-8 1 0,-729 3 4355,714-3-4414,-3 0 52,-43 6 0,67-5-79,0 0 0,0 0-1,0 1 1,1 1-1,-1-1 1,1 1 0,-1 1-1,1-1 1,0 1 0,-11 9-1,15-11-132,0 1-1,1 0 1,0 0-1,-1 0 1,1 0-1,0 0 0,0 1 1,1-1-1,-1 1 1,-1 3-1,-3 21-4989,3-13-1620</inkml:trace>
  <inkml:trace contextRef="#ctx0" brushRef="#br0" timeOffset="728.33">705 241 16247,'0'0'1345,"-20"-2"-1166,8 1-154,-28-3 450,-1 1-1,-51 4 0,-135 32 91,199-27-528,1 1 0,0 2-1,0 1 1,1 1 0,0 1-1,-24 15 1,44-22-30,-1 0 0,1 0-1,0 1 1,0 0 0,1 0-1,-8 11 1,12-16-5,0 1 0,-1-1 0,1 1 0,0 0 0,0-1-1,0 1 1,0 0 0,0 0 0,1 0 0,-1 0 0,1 0 0,-1 0 0,1 0 0,-1 0-1,1 0 1,0 0 0,0 0 0,0 0 0,0 0 0,1 0 0,-1 0 0,0 0 0,1 0 0,-1 0-1,1-1 1,0 1 0,0 0 0,0 0 0,0 0 0,0-1 0,0 1 0,2 3 0,3-2 3,0 1 0,1-1 0,-1 0 0,0 0 0,1-1 0,0 1 0,-1-2 0,1 1 0,0-1 0,0 0 0,0 0 0,0-1 0,9 0 0,-1 0-14,0-1 0,0 0 0,0-2 0,0 1 0,21-8 0,-11-1-174,-1-1 1,0-2 0,0 0 0,-2-1 0,0-2 0,25-23 0,-18 15-65,1 1 1,38-22-1,-67 46 243,-1-1-1,1 0 1,0 0 0,0 0-1,0 1 1,0-1-1,0 1 1,0-1 0,0 1-1,0-1 1,0 1-1,1-1 1,-1 1 0,0 0-1,0 0 1,0-1-1,0 1 1,1 0 0,-1 0-1,0 0 1,0 0-1,0 1 1,1-1-1,-1 0 1,0 0 0,0 1-1,0-1 1,0 1-1,0-1 1,2 2 0,-2 0-8,0 0 0,-1 1 0,1 0 1,-1-1-1,1 1 0,-1-1 0,0 1 0,0-1 1,0 1-1,0 0 0,-1-1 0,1 1 1,-2 4-1,-1 6 10,0 0 1,-1 0-1,-1 0 1,0 0-1,0-1 1,-2 0-1,1 0 0,-1 0 1,-1-1-1,0 0 1,-19 18-1,26-27 7,-1-1 0,0 0 0,0 1 0,-1-1 0,1 0 0,0 0 0,0 0 0,0-1 0,-1 1 0,1 0 0,0-1 0,-1 1 0,1-1 0,-1 0 0,1 0 0,0 0 0,-1 0 0,1-1 0,-5 0 0,3 0 16,0-1-1,0 0 0,1 0 1,-1 0-1,1 0 0,-1-1 1,1 1-1,0-1 1,0 0-1,-5-5 0,-3-6 52,1-1 0,0 0 0,1-1-1,-8-18 1,15 30-69,-3-9 83,-1-5-510,4 13-5460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6:48.498"/>
    </inkml:context>
    <inkml:brush xml:id="br0">
      <inkml:brushProperty name="width" value="0.035" units="cm"/>
      <inkml:brushProperty name="height" value="0.035" units="cm"/>
      <inkml:brushProperty name="color" value="#E71224"/>
    </inkml:brush>
  </inkml:definitions>
  <inkml:trace contextRef="#ctx0" brushRef="#br0">3045 41 7459,'0'0'8015,"0"-6"-7159,0-13-201,0 4 4287,0 28-4621,-4 65 84,2-51-349,0-1 1,2 1 0,5 41 0,-5-67-116,1 1-1,-1-1 1,0 0 0,1 0-1,0 0 1,-1 1 0,1-1-1,0 0 1,-1 0 0,1 0 0,0 0-1,0 0 1,0 0 0,0 0-1,0 0 1,0-1 0,0 1 0,0 0-1,0 0 1,1-1 0,-1 1-1,0-1 1,2 1 0,19 4-6794,-13-5-132</inkml:trace>
  <inkml:trace contextRef="#ctx0" brushRef="#br0" timeOffset="422.51">3246 91 4402,'0'0'12929,"0"0"-12883,0-1 0,0 1 0,0-1 0,0 1 0,0 0 0,-1-1 0,1 1 0,0-1 0,0 1 0,0 0 0,-1-1 0,1 1 0,0 0 0,0-1 0,-1 1 0,1 0 0,0 0 0,-1-1 0,1 1 0,-1 0 0,1 0 0,0 0 0,-1-1 0,1 1 0,0 0 0,-1 0 0,1 0 0,-1 0 0,1 0 0,-1 0 0,1 0 0,0 0 0,-1 0 0,1 0 0,-1 0 0,1 0 0,0 0 0,-1 0 0,1 0 0,-1 1 0,-5 5 109,1 0 0,1 0 1,-1 1-1,1 0 0,0-1 1,1 2-1,-1-1 0,1 0 1,1 1-1,0-1 0,0 1 1,0 0-1,1 0 0,0 0 1,0 0-1,1 0 0,1 9 1,0-16-149,0 0 0,0 0 0,0 0 0,0 0-1,0 0 1,0 0 0,1-1 0,-1 1 0,0 0 0,1-1 0,-1 1 0,0-1 0,1 1 0,-1-1 0,0 1 0,1-1 0,-1 0 0,1 0 0,-1 0 0,1 0 0,-1 0-1,1 0 1,2-1 0,39-2 123,-38 1-119,-1 0-1,1-1 1,-1 0 0,0 0 0,0 0-1,0 0 1,0 0 0,-1-1 0,1 0-1,-1 1 1,0-1 0,0-1 0,0 1-1,-1 0 1,0-1 0,1 1 0,-1-1-1,-1 0 1,1 0 0,-1 1 0,0-1 0,0 0-1,0 0 1,-1 0 0,0 0 0,0-1-1,0 1 1,0 0 0,-1 0 0,0 0-1,-2-6 1,2 8 1,-1 0 1,-1 1-1,1 0 0,0-1 1,-1 1-1,1 0 0,-1 0 0,1 0 1,-1 0-1,0 1 0,0-1 1,0 1-1,0 0 0,0-1 1,0 2-1,0-1 0,0 0 0,-1 0 1,1 1-1,0 0 0,-6 0 1,4-1-256,0 1 0,0 0 0,1 0 0,-1 0-1,0 1 1,0 0 0,1 0 0,-1 0 0,1 0 0,-1 1 0,1 0 0,-1 0 0,1 0 0,-6 4 0,-19 29-7688,17-19 1706</inkml:trace>
  <inkml:trace contextRef="#ctx0" brushRef="#br0" timeOffset="874.71">2790 294 11429,'0'0'8476,"0"-12"-7742,1 33-500,-4 35 198,2-53-423,0 0 0,0 0 0,0 1 0,0-2 0,-1 1 0,1 0 0,-1 0 0,0 0 0,1-1 0,-1 1 0,-1-1 0,1 1 0,0-1 0,0 0 0,-1 0 0,-3 2 0,-12 7-302,-1 0 0,-31 12 0,-11-3-4892,23-9-3150</inkml:trace>
  <inkml:trace contextRef="#ctx0" brushRef="#br0" timeOffset="1448.1">2060 224 10645,'0'0'7825,"3"-6"-7366,8-16-67,-8 17-29,0 13-166,-1 1 1,0-1-1,0 1 0,0 0 1,-1 0-1,0 0 1,-1 13-1,-5 69-467,4-85 220,-2 35-5080,3-28-1063</inkml:trace>
  <inkml:trace contextRef="#ctx0" brushRef="#br0" timeOffset="1774.27">2277 185 8996,'0'0'10066,"4"-13"-9140,1-1-679,-3 10-102,0-1 1,0 0-1,-1 0 0,0 1 1,0-1-1,0 0 0,0 0 1,0-10-1,-1 15 37,0 37-116,2 108 443,-1-56-1899,0-30-3169,-1-47-763</inkml:trace>
  <inkml:trace contextRef="#ctx0" brushRef="#br0" timeOffset="2490.36">3595 241 5651,'0'0'12229,"0"21"-11701,-8-7-271,-4-2-81,-1 0-16,5-1-112,-4-1-32,-5-1-32,9-4-1665,0 0-3810</inkml:trace>
  <inkml:trace contextRef="#ctx0" brushRef="#br0" timeOffset="2994.06">3755 134 11541,'0'0'6174,"-8"-4"-5966,-23-15-72,30 19-131,0 0 1,1 0-1,-1 0 1,1 0-1,-1-1 1,1 1 0,-1 0-1,0 0 1,1 0-1,-1 0 1,1 0-1,-1 0 1,1 1-1,-1-1 1,0 0-1,1 0 1,-1 0-1,1 1 1,-1-1-1,1 0 1,-1 0-1,1 1 1,-1-1-1,1 0 1,-1 1-1,1-1 1,-1 1-1,1-1 1,0 0-1,-1 1 1,1-1-1,0 1 1,-1-1-1,1 1 1,0-1-1,0 1 1,0 0-1,-1-1 1,1 1-1,0-1 1,0 1-1,0-1 1,0 1-1,0 0 1,0-1-1,0 1 1,0-1-1,0 2 1,0 35 415,0-31-293,0-4-110,-1 1 0,1 0 1,0 0-1,0 0 0,1 0 0,-1 0 1,1-1-1,-1 1 0,1 0 0,0 0 0,0-1 1,0 1-1,2 3 0,-1-4-8,0-1-1,0 0 1,0 0-1,1 0 1,-1 0 0,0 0-1,0-1 1,1 1-1,-1-1 1,1 1-1,-1-1 1,1 0-1,-1 0 1,0 0 0,5-1-1,-5 1-13,-1 0 0,0-1-1,0 1 1,1 0 0,-1-1-1,0 1 1,0-1 0,0 0 0,0 1-1,0-1 1,0 0 0,0 0 0,0 1-1,0-1 1,0 0 0,0 0-1,0 0 1,0 0 0,-1 0 0,1-1-1,0 1 1,0-1 0,11-30 690,-8 23-97,-3 36-432,-1 161-109,1-185-239,-2-1 0,1 1-1,0-1 1,0 1 0,-1 0 0,1-1-1,-1 1 1,0-1 0,0 0 0,0 1-1,0-1 1,0 0 0,0 1 0,-1-1-1,1 0 1,-1 0 0,1 0 0,-1 0-1,0-1 1,0 1 0,0 0 0,0-1-1,0 1 1,0-1 0,0 1 0,-1-1-1,1 0 1,0 0 0,-1 0 0,1-1-1,-6 2 1,-20 5-6898</inkml:trace>
  <inkml:trace contextRef="#ctx0" brushRef="#br0" timeOffset="3602.85">1896 396 6195,'0'0'12742,"-49"33"-12726,12-5-16,-8-2-545,-13-1-2176,-3-3-5571</inkml:trace>
  <inkml:trace contextRef="#ctx0" brushRef="#br0" timeOffset="3885.99">821 289 12758,'0'0'7075,"0"-28"-6979,0 45-48,0 6 112,0 7 0,-4 1-64,-9 2-48,5 0-16,-4-1-32,4-3-32,4-4-1568,0-6-1170,4-9-2784</inkml:trace>
  <inkml:trace contextRef="#ctx0" brushRef="#br0" timeOffset="4232.55">1025 256 12278,'0'0'5213,"15"-5"-4525,48-12-371,-62 17-306,0-1 0,0 1-1,1 0 1,-1 0 0,0 0-1,0 0 1,1 1-1,-1-1 1,0 0 0,0 1-1,1-1 1,-1 0-1,0 1 1,0-1 0,0 1-1,0 0 1,0-1 0,0 1-1,0 0 1,0 0-1,0 0 1,0 0 0,0-1-1,0 1 1,0 0 0,-1 1-1,1-1 1,1 2-1,7 31 173,-9-29-145,2 6 197,-2 0 0,1 1 0,-2-1 0,1 0 0,-1 1 0,-1-1 0,-5 18 0,4-14 187,3-15-414,-1 1 0,1 0-1,0 0 1,0 0 0,0-1-1,0 1 1,0 0 0,0 0 0,0-1-1,0 1 1,0 0 0,0 0-1,1-1 1,-1 1 0,0 0 0,0 0-1,1-1 1,-1 1 0,0 0-1,1-1 1,-1 1 0,1 0 0,-1-1-1,1 1 1,-1-1 0,1 1-1,-1-1 1,1 1 0,0-1 0,-1 1-1,2 0 1,30 3 296,32-16 63,-59 10-609,50-20 485,-30 6-2156,-24 15 1548,0 0 1,0 0-1,-1 1 1,1-1 0,0 0-1,0 0 1,-1 0-1,1 0 1,-1-1-1,1 1 1,-1 0-1,1 0 1,-1 0-1,0 0 1,1 0 0,-1-3-1,-3-1-5648,-10 0-1455</inkml:trace>
  <inkml:trace contextRef="#ctx0" brushRef="#br0" timeOffset="4528.19">431 550 12870,'0'0'7763,"-4"-22"-7410,0 22-113,-13 0-16,-3 15 112,-13 1-16,-4 3-256,-8-5 48,0-5-112,-4 1-816,-9-6-1889,1-4-417,-5 0-6450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7:01.213"/>
    </inkml:context>
    <inkml:brush xml:id="br0">
      <inkml:brushProperty name="width" value="0.035" units="cm"/>
      <inkml:brushProperty name="height" value="0.035" units="cm"/>
      <inkml:brushProperty name="color" value="#E71224"/>
    </inkml:brush>
  </inkml:definitions>
  <inkml:trace contextRef="#ctx0" brushRef="#br0">75 26 14615,'0'0'7795,"-12"-5"-7208,-35-16-40,90 36 1889,82 31-1822,-115-41-665,1 0 1,-1 1 0,0 0-1,0 0 1,0 1-1,-1 0 1,0 1-1,-1 0 1,12 13-1,-18-18 41,0 0-1,0 0 1,-1 0-1,1 0 0,-1 0 1,0 0-1,0 0 1,0 0-1,0 1 0,0-1 1,-1 0-1,1 1 1,-1-1-1,0 1 0,0-1 1,0 0-1,0 1 1,-1-1-1,0 0 0,1 1 1,-1-1-1,0 0 1,-1 0-1,1 0 0,0 0 1,-1 0-1,0 0 1,0 0-1,0 0 0,0 0 1,0-1-1,0 1 1,-1-1-1,1 0 0,-5 3 1,-10 8 34,-1 0 0,0-1 1,-1-2-1,-28 14 0,22-12-39,-10 7 24,18-9 19,-1-1 0,0 0 0,-22 6 0,110-54-10468,-33 22 3765</inkml:trace>
  <inkml:trace contextRef="#ctx0" brushRef="#br0" timeOffset="599.91">928 35 13846,'0'0'6193,"-15"-5"-5639,6 2-489,1-1 38,0 1 0,0 0 1,0 1-1,0 0 0,-1 0 1,1 1-1,-1 0 0,1 0 1,-1 1-1,1 0 0,-1 0 1,0 1-1,1 0 0,-11 4 1,9-1 63,0 1 1,0 1 0,1 0 0,0 0 0,0 1 0,1 0 0,0 1 0,0 0 0,1 0 0,0 0 0,0 1 0,1 0 0,0 0 0,-7 15 0,7-10-110,0 0-1,1 0 0,1 1 0,0-1 0,1 1 0,1 0 0,0 0 0,1 0 0,0 0 0,2 16 1,0-28-57,-1 0 1,1 1 0,-1-1 0,1 0 0,0 0 0,1 0-1,-1 0 1,0 0 0,1 0 0,-1 0 0,1 0-1,0-1 1,0 1 0,0 0 0,1-1 0,-1 0 0,5 4-1,-2-2-45,1-1 0,-1 0 0,1 0 0,0 0-1,0-1 1,0 1 0,0-1 0,12 1 0,-9-1-245,1-1 0,0 0 0,0 0 0,0-1 0,0-1 1,0 1-1,0-2 0,0 1 0,0-2 0,0 1 0,14-7 1,-22 9 250,0-1 0,-1 1 1,1-1-1,-1 0 0,1 1 1,0-1-1,-1 0 1,0 0-1,1 0 0,-1 0 1,1-1-1,-1 1 1,0 0-1,0 0 0,0-1 1,0 1-1,0-1 1,0 1-1,0-1 0,0 1 1,-1-1-1,1 0 1,0 1-1,-1-1 0,0 0 1,1 1-1,-1-1 0,0 0 1,0 0-1,0-2 1,-1 3 88,0-1 1,0 0-1,0 1 1,-1 0-1,1-1 1,-1 1-1,1 0 1,-1-1-1,1 1 1,-1 0-1,0 0 1,1 0-1,-1 1 1,0-1-1,0 0 1,0 1-1,0-1 1,0 1-1,1-1 1,-1 1-1,0 0 1,0 0-1,0 0 1,0 0-1,-2 0 1,-6 0 121,0 1-1,0-1 1,0 1 0,1 1 0,-1 0 0,0 1-1,1-1 1,0 2 0,0-1 0,-10 6 0,15-6-316,0 0 0,0-1 0,0 1 1,1 1-1,-1-1 0,1 1 1,0-1-1,0 1 0,-4 6 1,4-5-625,1-1 1,0 1 0,0 0-1,1 0 1,-1-1 0,1 1-1,0 0 1,1 1 0,-1-1 0,1 6-1,0 4-11310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7:05.863"/>
    </inkml:context>
    <inkml:brush xml:id="br0">
      <inkml:brushProperty name="width" value="0.035" units="cm"/>
      <inkml:brushProperty name="height" value="0.035" units="cm"/>
      <inkml:brushProperty name="color" value="#E71224"/>
    </inkml:brush>
  </inkml:definitions>
  <inkml:trace contextRef="#ctx0" brushRef="#br0">1 145 13142,'0'0'6539,"4"-7"-508,7 3-6531,231-19 569,-238 27 25,-9 8-85,-10 12-19,-7 8-124,3-7-101,2 0-1,0 1 1,2 1-1,1 0 1,1 1 0,-16 50-1,28-71-3261</inkml:trace>
  <inkml:trace contextRef="#ctx0" brushRef="#br0" timeOffset="363.03">406 375 12550,'0'0'10941,"0"5"-10722,0 12-41,1-7 27,-1 0 0,-1 0 0,1 0 0,-5 18 0,3-24-162,1 1 0,-1-1-1,0 0 1,-1 1 0,1-1 0,-1 0 0,0-1 0,0 1 0,0 0 0,0-1-1,0 0 1,-1 1 0,-6 3 0,-4 4-87,-1-1 1,0-1-1,-1 0 1,0-1-1,0-1 1,0 0-1,-1-1 0,-19 4 1,33-35-15810</inkml:trace>
  <inkml:trace contextRef="#ctx0" brushRef="#br0" timeOffset="997.48">648 243 13510,'0'0'8844,"-2"-5"-8241,2 4-589,0 1 0,0-1 0,0 0 0,0 0 0,-1 1 0,1-1-1,0 0 1,-1 1 0,1-1 0,-1 0 0,1 1 0,0-1 0,-1 1 0,1-1 0,-1 1-1,0-1 1,1 1 0,-1-1 0,1 1 0,-1-1 0,0 1 0,1 0 0,-1-1 0,0 1-1,0 0 1,1 0 0,-1-1 0,0 1 0,1 0 0,-1 0 0,0 0 0,0 0 0,1 0-1,-1 0 1,0 0 0,0 0 0,1 0 0,-1 1 0,0-1 0,0 0 0,-1 1 0,-1 1 94,0 1 1,0-1 0,0 1 0,0 0 0,0 0 0,1 0 0,-1 0 0,-3 7 0,2-3 9,0-1 0,1 1 0,0 0 0,0 0 0,1 0 0,0 0 0,0 0 0,0 1 0,1-1 0,0 1 0,1 8 0,0-14-107,0 1 0,0 0 0,0 0-1,0-1 1,1 1 0,0 0 0,-1-1 0,1 1 0,0-1-1,0 1 1,0-1 0,1 1 0,-1-1 0,1 0 0,-1 0-1,1 1 1,0-1 0,0 0 0,-1 0 0,2-1 0,-1 1-1,0 0 1,0-1 0,0 1 0,1-1 0,-1 0 0,1 0-1,-1 0 1,1 0 0,-1 0 0,1 0 0,4 0 0,4 0-9,-1 0 1,0 0-1,0-1 1,0-1-1,1 0 1,-1 0 0,0-1-1,0 0 1,0 0-1,12-6 1,-19 7-2,0-1-1,1 1 1,-1-1 0,0 0-1,0 1 1,0-2-1,-1 1 1,1 0 0,0 0-1,-1-1 1,1 0 0,-1 1-1,0-1 1,0 0 0,0 0-1,0 0 1,-1 0 0,1-1-1,-1 1 1,0 0 0,0-1-1,0 1 1,0 0 0,-1-1-1,1 1 1,-1-1 0,0 0-1,0 1 1,0-1 0,0 1-1,-1-1 1,1 1 0,-2-4-1,0 3 0,1 1 0,-1-1 1,0 1-1,1-1 0,-2 1 0,1 0 0,0 0 0,-1 0 0,1 0 0,-1 1 0,0-1 0,0 1 0,0-1 0,-5-2 0,-52-28-19,46 27 11,5 1-16,-74-41-33,78 42 59,0 1 0,0-1 0,0 0 0,0-1 1,1 1-1,0-1 0,0 0 0,0 0 0,0 0 0,1 0 0,0 0 0,-4-10 0,6 14-13,0-1 0,1-1-1,-1 1 1,1 0 0,0 0-1,0 0 1,0 0-1,0 0 1,0 0 0,0 0-1,0 0 1,1 0 0,-1 0-1,1 0 1,-1 0 0,1 0-1,0 0 1,0 0-1,0 0 1,0 0 0,0 0-1,2-2 1,1 0-27,-1 1 1,1 0-1,0 0 0,0 1 0,0-1 1,0 1-1,0 0 0,0 0 1,9-3-1,3 1-66,1 0-1,-1 1 1,1 0-1,30 0 1,-43 3 101,-1-1 0,0 1-1,1 0 1,-1 0 0,0 1 0,1-1 0,-1 1 0,0-1 0,0 1 0,1 0 0,-1 0-1,0 0 1,0 1 0,0-1 0,0 1 0,0 0 0,-1 0 0,1 0 0,0 0 0,-1 0-1,0 0 1,1 1 0,-1-1 0,0 1 0,0 0 0,0-1 0,-1 1 0,1 0 0,-1 0-1,1 0 1,-1 0 0,0 0 0,0 1 0,0-1 0,-1 0 0,1 0 0,-1 1 0,0-1-1,0 0 1,0 1 0,-1 5 0,1-2 22,-1 0-1,0 0 0,0 0 1,-1 0-1,0 0 1,0 0-1,-1 0 1,0-1-1,0 1 1,0-1-1,-1 0 0,0 0 1,0 0-1,-7 7 1,-32 30-1041,-3-6-3747,36-29 2917,-15 12-5607</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7:10.366"/>
    </inkml:context>
    <inkml:brush xml:id="br0">
      <inkml:brushProperty name="width" value="0.035" units="cm"/>
      <inkml:brushProperty name="height" value="0.035" units="cm"/>
      <inkml:brushProperty name="color" value="#E71224"/>
    </inkml:brush>
  </inkml:definitions>
  <inkml:trace contextRef="#ctx0" brushRef="#br0">160 287 4706,'0'0'11483,"-1"-44"-4155,-4 43-7297,0-1-1,0 1 1,0 0-1,1 1 1,-1-1-1,0 1 1,0 0-1,0 0 1,0 0-1,0 1 0,0 0 1,0 0-1,0 0 1,0 1-1,1-1 1,-1 1-1,0 0 1,1 1-1,0-1 1,-1 1-1,1 0 0,-6 5 1,5-3 20,1 0 0,0 0 0,0 1 0,0 0-1,1 0 1,0 0 0,0 0 0,0 0 0,1 0 0,0 1 0,0-1 0,0 1 0,1 0 0,0-1 0,0 1 0,1 10-1,0-14-45,0 0-1,1-1 0,-1 1 0,0-1 0,1 1 0,0-1 0,0 1 0,-1-1 0,1 1 0,1-1 0,-1 0 0,0 0 0,1 1 0,-1-1 0,1 0 0,-1 0 0,1 0 0,0-1 0,0 1 0,2 1 0,1 1 5,1-1 0,0 0 0,-1 0 0,1 0 0,0-1 0,0 0 0,0 0 0,8 1 0,3-1-24,1 0 0,0 0 0,0-2 0,0 0-1,26-5 1,-35 4-25,1-2 0,-1 1 1,1-2-1,-1 1 0,9-6 0,-16 9 40,-1 0-1,1-1 1,-1 0 0,1 1-1,-1-1 1,1 0-1,-1 0 1,0 0 0,1 0-1,-1 0 1,0 0 0,0 0-1,0 0 1,0-1 0,0 1-1,0 0 1,0-1 0,0 1-1,0 0 1,-1-1 0,1 1-1,-1-1 1,1 0 0,-1 1-1,1-1 1,-1 1 0,0-1-1,0 0 1,0 1 0,0-1-1,0 0 1,0 1-1,0-1 1,0 1 0,-1-1-1,1 0 1,-1 1 0,1-1-1,-1 1 1,-1-3 0,-10-6 109,4 4-144,8 3-1181,32 2 910,-18-1 240,-1 2 1,0 0 0,0 1 0,18 2 0,-29-2 101,0 1 0,0-1 0,0 1 0,-1-1 0,1 1 0,0 0 0,-1 0 0,1 0 0,-1 0 0,1 0 0,-1 0 0,0 0 0,0 0 0,0 0 0,0 1 0,0-1 0,-1 0 0,1 1 0,-1-1 0,1 0 1,-1 1-1,0-1 0,0 1 0,0 2 0,1 5 154,-1 0 1,0-1 0,-1 1-1,-2 17 1,-2-12-113,-1 24-186,40-40-4675,-28-1 3915,-1 0-1,1-1 1,-1 1 0,0-1 0,1 0-1,-1-1 1,-1 1 0,10-9 0,15-15-5951</inkml:trace>
  <inkml:trace contextRef="#ctx0" brushRef="#br0" timeOffset="599.49">612 351 9588,'0'0'12726,"-10"7"-11907,-28 26-256,36-31-522,1 1 0,-1-1 0,1 1 0,0-1 0,0 1 0,0 0 0,0 0-1,1-1 1,-1 1 0,1 0 0,-1 0 0,1 4 0,0-6-18,0 1-1,-1-1 1,1 0 0,0 1 0,0-1-1,0 1 1,1-1 0,-1 1-1,0-1 1,1 1 0,-1-1-1,0 0 1,1 1 0,0-1-1,-1 0 1,1 1 0,0-1 0,0 0-1,-1 0 1,3 2 0,2-2-6,0 1 0,0-1 1,0 0-1,0-1 0,0 1 0,0-1 1,0 0-1,0-1 0,0 1 1,-1-1-1,1 0 0,0 0 1,0 0-1,0-1 0,4-2 1,1 0-4,0-1 0,0 0 1,-1-1-1,0 0 0,15-13 0,-22 18-11,-1 1 0,0-1-1,0 0 1,0 0 0,0 0-1,0 0 1,0 0 0,0 0-1,0 0 1,0 0 0,0-1-1,0 1 1,-1 0 0,1 0-1,-1-1 1,1 1 0,-1 0-1,1-1 1,-1 1 0,0-1-1,1 1 1,-1 0 0,0-1-1,0 1 1,0-1 0,0 1-1,0-1 1,-1 1 0,1 0-1,0-1 1,-1 1 0,1-1-1,-1 1 1,1 0 0,-1 0-1,0-1 1,1 1 0,-1 0-1,0 0 1,0 0 0,-2-2-1,0 0-2,-1 0 0,0 0 0,1 1 0,-1 0-1,0 0 1,0 0 0,-1 0 0,1 0-1,0 1 1,-1 0 0,-5-1 0,-90-3-1710,128 4 1367,-1-2 1,46-10 0,-45 7 344,0 1-1,48-2 1,-75 7 31,0 1 1,-1-1-1,1 0 0,0 1 0,-1-1 1,1 1-1,0-1 0,-1 1 1,1-1-1,-1 1 0,1-1 0,0 1 1,-1-1-1,0 1 0,1 0 1,-1-1-1,1 1 0,-1 0 0,0 0 1,1-1-1,-1 1 0,0 0 1,0 0-1,0 0 0,0-1 1,1 1-1,-1 0 0,-1 1 0,4 37 750,0-8-234,-2-29-533,-1 0 0,1 0 0,0 0 0,0 0 0,0-1 0,0 1 0,1 0 1,-1-1-1,0 1 0,1-1 0,-1 0 0,1 1 0,-1-1 0,1 0 0,0 0 0,-1 0 0,1 0 0,0 0 0,0 0 0,3 1 0,0-1-1,0 0-1,0 0 1,0-1-1,0 1 1,0-1-1,-1 0 1,1-1-1,9-1 1,-9 2-17,0-1-1,0 0 1,-1 0 0,1-1 0,-1 1 0,1-1 0,-1 0-1,1 0 1,-1-1 0,0 1 0,0-1 0,0 0-1,-1 0 1,1 0 0,-1-1 0,1 1 0,-1-1 0,0 0-1,3-5 1,-5 8 4,-1-1-1,1 0 0,0 0 1,-1 1-1,0-1 1,1 0-1,-1 0 0,0 0 1,0 0-1,0 0 1,0 1-1,0-1 1,0 0-1,-1 0 0,1 0 1,-1 0-1,1 1 1,-1-1-1,0 0 0,1 0 1,-1 1-1,0-1 1,-2-2-1,0 2-2,1-1 0,-1 1 0,0 1 0,1-1 0,-1 0 0,0 1 0,0-1 0,0 1 0,0 0 0,-1 0 0,1 0 0,-5 0 0,-8-2-10,-1 2 1,1 0-1,-1 1 1,-17 3-1,-2 8 315,22 1-1732,9 3-4929</inkml:trace>
  <inkml:trace contextRef="#ctx0" brushRef="#br0" timeOffset="1031.38">1244 224 15591,'0'0'6454,"-19"3"-5206,-58 14-533,73-15-683,0-1-1,0 1 1,1 1 0,-1-1-1,1 0 1,-1 1-1,1 0 1,0 0 0,0 0-1,0 0 1,0 0-1,1 1 1,-1-1 0,1 1-1,0 0 1,0 0-1,0-1 1,1 1-1,-1 1 1,1-1 0,0 0-1,0 0 1,1 0-1,-1 0 1,1 1 0,0-1-1,0 0 1,0 1-1,0-1 1,3 8-1,-2-10-26,1 0-1,0 0 0,-1-1 0,1 1 0,0 0 0,0-1 0,0 1 0,0-1 0,1 0 1,-1 0-1,0 0 0,0 0 0,1 0 0,-1 0 0,0-1 0,1 1 0,-1-1 1,1 0-1,-1 1 0,1-1 0,-1 0 0,5-1 0,0 1 3,0 0 0,0-1 0,0 0-1,0 0 1,0-1 0,0 0 0,7-3 0,-8 2-6,-1-1-1,1 0 1,-1 0 0,1 0-1,-1-1 1,-1 1 0,1-1 0,0-1-1,-1 1 1,0-1 0,-1 1-1,1-1 1,-1 0 0,0 0 0,-1-1-1,1 1 1,-1-1 0,0 1-1,-1-1 1,2-9 0,0-14-40,-1 0-1,-2 1 1,-3-42 0,1 48-30,-4-26 19,2 34 51,2 34-5,2 4 18,1 0-1,1 1 1,0-1 0,2 0 0,1 0 0,0-1-1,15 35 1,-13-41-869,1 0 0,1-1-1,17 23 1,-17-22-3611,-4-3-4290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7:22.523"/>
    </inkml:context>
    <inkml:brush xml:id="br0">
      <inkml:brushProperty name="width" value="0.035" units="cm"/>
      <inkml:brushProperty name="height" value="0.035" units="cm"/>
      <inkml:brushProperty name="color" value="#E71224"/>
    </inkml:brush>
  </inkml:definitions>
  <inkml:trace contextRef="#ctx0" brushRef="#br0">29 59 12070,'0'0'12552,"8"-1"-11618,-6 0-889,0 1 0,0-1 1,0 1-1,0 0 0,-1-1 1,1 1-1,0 0 0,0 0 1,0 1-1,0-1 0,0 0 1,0 0-1,0 1 0,0 0 1,0-1-1,-1 1 0,4 1 1,-4 0 16,1 1 0,0-1-1,0 0 1,-1 1 0,0 0 0,1-1 0,-1 1 0,0 0 0,0-1 0,-1 1-1,1 0 1,0 0 0,-1 0 0,0 0 0,0 4 0,9 228 265,-9-201-1358,-1-33 751,1-1 0,0 1 1,-1 0-1,1-1 1,0 1-1,-1-1 1,1 1-1,-1-1 1,1 1-1,-1-1 0,1 1 1,-1-1-1,1 1 1,-1-1-1,1 0 1,-1 1-1,0-1 1,1 0-1,-1 0 0,1 1 1,-1-1-1,0 0 1,1 0-1,-1 0 1,0 0-1,1 0 1,-1 0-1,0 0 0,1 0 1,-1 0-1,0 0 1,1 0-1,-1 0 1,0-1-1,1 1 1,-1 0-1,0 0 0,1-1 1,-1 1-1,1 0 1,-2-2-1,-10-7-10682</inkml:trace>
  <inkml:trace contextRef="#ctx0" brushRef="#br0" timeOffset="188.99">8 125 8852,'0'0'9877,"-8"-94"-6772,8 78-800,0 7-1088,21 4-577,3 5-304,9 0-256,8 0-80,-4 16 0,4 5 0,-4 5-432,0 5-288,-12 6-785,-17-4-1488,-8 2-401,-17-2-1120,-19-3-2785</inkml:trace>
  <inkml:trace contextRef="#ctx0" brushRef="#br0" timeOffset="324.82">86 366 3105,'0'0'22187,"-78"21"-21515,86-21-320,25 0-224,4 0-128,20 0-800,9 0-1009,4 0-2705,-9-5-1105</inkml:trace>
  <inkml:trace contextRef="#ctx0" brushRef="#br0" timeOffset="1679.11">480 266 13126,'0'0'11669,"-2"14"-10786,-3 11-616,-1 2 121,1 0 0,-1 39-1,5-70-307,0 1 0,0-1 0,1 1-1,0-1 1,0 1 0,0-1-1,0 0 1,0 1 0,1-1-1,-1 1 1,1 0 0,0-1 0,0 1-1,0-1 1,4-4 0,-1 1-148,1 1 0,0 0 0,1 0 0,-1 1 0,1 0 1,1 0-1,-1 0 0,0 1 0,1 0 0,0 0 0,0 1 1,0-1-1,1 2 0,-1-1 0,1 1 0,-1 0 0,1 1 1,0-1-1,0 2 0,11-1 0,-17 1 70,0 0 0,-1 1 0,1-1-1,-1 1 1,1-1 0,-1 1 0,0-1 0,1 1 0,-1 0-1,1 0 1,-1-1 0,0 1 0,0 0 0,1 0 0,-1 1-1,0-1 1,0 0 0,0 0 0,0 0 0,0 1 0,-1-1-1,1 0 1,0 1 0,-1-1 0,1 1 0,-1-1 0,1 1 0,-1-1-1,1 1 1,-1-1 0,0 3 0,4 60 155,-3-38-45,-1-25-97,0 1-1,0-1 1,0 0-1,0 0 1,0 0-1,0 0 1,0 0-1,1 0 1,-1 0-1,0 0 1,1 0-1,-1 0 1,1 0-1,-1 0 1,1 0-1,-1 0 1,1 0-1,0 0 1,0 0-1,-1 0 1,1-1-1,0 1 1,0 0-1,0 0 1,0-1-1,0 1 0,0-1 1,0 1-1,0-1 1,0 1-1,0-1 1,0 0-1,2 1 1,1-1 6,0-1 0,0 0 1,1 0-1,-1 0 0,0 0 0,0 0 1,5-4-1,-3 3-73,-1 1 49,0 0 0,0 0-1,1 0 1,-1 1 0,0 0-1,1 0 1,-1 0 0,0 0-1,1 1 1,-1 0 0,0 0 0,0 1-1,0 0 1,0-1 0,0 2-1,5 1 1,41 12 78,-44-14-83,0-1 0,0 0 0,0-1 0,0 0 0,1 0 0,-1-1 0,0 1 0,0-2 0,8-1 0,-12 1-4,0 1-1,1-1 1,-1 0 0,0 0-1,-1 0 1,1 0 0,0-1-1,-1 1 1,1-1 0,-1 0-1,0 1 1,1-1 0,-2 0-1,1 0 1,0 0 0,0-1-1,-1 1 1,0 0 0,0-1-1,1-3 1,6-27-200,-3 0 0,0 0 1,-2-1-1,-3-56 0,0 61-42,0 31 254,-1-1 0,1 0-1,0 0 1,0 0-1,0 0 1,0 0-1,-1 0 1,1 0 0,0 0-1,0 1 1,0-1-1,-1 0 1,1 0-1,0 0 1,0 0 0,0 0-1,-1 0 1,1 0-1,0 0 1,0 0-1,0 0 1,-1 0 0,1-1-1,0 1 1,0 0-1,0 0 1,0 0-1,-1 0 1,1 0 0,0 0-1,0 0 1,0 0-1,0-1 1,-1 1 0,1 0-1,0 0 1,0 0-1,0 0 1,0 0-1,0-1 1,0 1 0,-1 0-1,1 0 1,0 0-1,0-1 1,0 1-1,0 0 1,0 0 0,0 0-1,0-1 1,0 1-1,0 0 1,-9 15 36,-1 9 64,1 1 0,0 0-1,2 0 1,1 1 0,1 0 0,1 0 0,2 0 0,0 1 0,2-1 0,4 39 0,-1-54-92,0-1 1,1 0-1,0 0 1,1 0-1,0 0 1,1-1-1,0 0 0,0 0 1,1 0-1,0-1 1,15 13-1,-21-20-304,-1-6-101,-1-90 263,3-115 225,-2 207-75,0 1 1,0-1-1,1 0 1,-1 1-1,1-1 0,0 1 1,0-1-1,-1 1 1,2-1-1,1-2 0,-3 4-2,1 0-1,-1 1 0,1-1 1,-1 0-1,1 1 0,0-1 0,-1 1 1,1-1-1,0 1 0,0-1 1,0 1-1,-1 0 0,1-1 0,0 1 1,0 0-1,0-1 0,0 1 1,-1 0-1,1 0 0,0 0 0,1 0 1,1 0-8,1 1 1,-1 0-1,0 0 1,0 0-1,0 1 1,0-1-1,-1 1 1,1-1 0,0 1-1,0 0 1,-1 0-1,1 0 1,-1 1-1,4 4 1,1 0-9,-1 1 1,-1-1-1,1 1 1,-1 0-1,0 1 1,-1-1-1,4 12 1,-7-18 9,0 0 0,0 0 1,0 1-1,-1-1 0,1 0 1,-1 0-1,0 1 0,0-1 1,1 1-1,-1-1 1,-1 0-1,1 1 0,0-1 1,-1 0-1,1 0 0,-1 1 1,0-1-1,1 0 0,-1 0 1,0 0-1,0 0 1,-1 0-1,1 0 0,0 0 1,-1 0-1,1 0 0,-1 0 1,0-1-1,1 1 1,-1-1-1,0 1 0,0-1 1,-4 2-1,-9 4-194,0 0 0,-1-1 0,-30 7 0,44-13-1234,14-5-6098,30-23 797,-3-4 4393,-20 16 3644,0 1 0,26-15 0,-37 25-652,0 1 0,0 1 0,0-1 0,1 1 0,-1 1 0,1 0 1,0 0-1,-1 1 0,1 0 0,9 0 0,-11 1-287,0 0 0,0 0 1,0 1-1,0 0 0,-1 1 1,1-1-1,0 1 0,-1 0 1,0 1-1,12 6 0,-15-7-295,-1-1-1,1 1 0,-1 0 1,0 1-1,0-1 0,0 0 1,0 0-1,0 1 0,0-1 1,-1 1-1,1 0 0,-1 0 1,0-1-1,0 1 1,0 0-1,0 0 0,0 0 1,0 0-1,-1 0 0,0 0 1,0 0-1,1 0 0,-2 0 1,1 0-1,0 0 0,-2 5 1,2-6-69,-1 0 1,0-1-1,0 1 1,0-1-1,0 1 1,0-1-1,0 1 1,-1-1-1,1 0 1,0 0-1,-1 0 1,1 0-1,-1 0 1,1 0-1,-1 0 1,1 0 0,-1 0-1,0-1 1,1 1-1,-1 0 1,0-1-1,-3 1 1,-41 5 208,45-6-225,1 0 0,0-1 0,0 1 0,0 0 0,-1 0 0,1 0 0,0 0 0,0 0 0,0 0 0,-1 0 0,1-1 0,0 1 0,0 0-1,0 0 1,0 0 0,0 0 0,-1-1 0,1 1 0,0 0 0,0 0 0,0-1 0,0 1 0,0 0 0,0 0 0,0 0 0,0-1 0,0 1 0,0 0-1,0 0 1,0-1 0,0 1 0,0 0 0,0 0 0,0 0 0,0-1 0,0 1 0,0 0 0,0 0 0,0-1 0,0 1 0,0 0 0,0 0 0,0 0 0,1-1-1,-1 1 1,0 0 0,0 0 0,0 0 0,0 0 0,0-1 0,1 1 0,-1 0 0,0 0 0,0 0 0,0 0 0,1 0 0,-1 0 0,0-1 0,10-10-422,13-7-970,0 1 1,27-15-1,-49 32 1628,-3 33 1463,-4-13-1154,4-14-444,1 0 0,-1 0 0,1 0 0,0 0 0,-1 11 0,2-16-93,0 0 1,0 0 0,1 1-1,-1-1 1,0 0-1,0 0 1,1 0 0,-1 0-1,1 0 1,-1 0-1,1 0 1,0 0 0,-1 0-1,1 0 1,0 0-1,-1 0 1,1 0 0,0-1-1,0 1 1,0 0-1,0-1 1,0 1 0,0 0-1,0-1 1,0 1-1,0-1 1,0 1 0,0-1-1,0 0 1,0 0-1,1 1 1,-1-1 0,0 0-1,0 0 1,0 0-1,2 0 1,1 0 2,0 1 0,0-1 1,0 0-1,0 0 0,0 0 0,0-1 0,0 1 0,0-1 1,0 0-1,0 0 0,0 0 0,0-1 0,0 1 0,5-4 1,-7 2-7,0 1 1,0-1 0,0 1-1,0-1 1,-1 0 0,1 0-1,-1 0 1,1 0 0,-1 0-1,0 0 1,0 0 0,-1-1-1,1 1 1,-1 0 0,1 0-1,-1-1 1,0 1 0,-1-6-1,1 1-219,-4-41-77,-6 30-2152,-11 9-3827,15 9-483</inkml:trace>
  <inkml:trace contextRef="#ctx0" brushRef="#br0" timeOffset="1991.06">1653 316 15847,'0'0'5979,"-1"16"-5339,-6 101 1044,7-116-1340,13-3 771,-4-3-1020,-1 0 0,0-1-1,0 0 1,-1 0 0,1 0 0,-1-1-1,-1-1 1,1 1 0,5-10 0,29-29-1667,-20 45-9249,-14 1 7251,12 0-3726</inkml:trace>
  <inkml:trace contextRef="#ctx0" brushRef="#br0" timeOffset="2604">1904 333 6611,'0'0'13337,"0"-6"-11630,0 4-1633,-1 0-1,1 1 0,0-1 1,0 1-1,-1 0 1,1-1-1,-1 1 1,0-1-1,1 1 0,-1 0 1,0-1-1,0 1 1,1 0-1,-1 0 0,0-1 1,-1 1-1,1 0 1,0 0-1,0 0 1,0 0-1,-2-1 0,0 1 26,1 1 0,-1-1-1,0 0 1,1 1 0,-1-1-1,0 1 1,1 0 0,-1 0-1,0 0 1,1 0-1,-1 1 1,0-1 0,1 1-1,-1-1 1,-4 3 0,4-2-36,0 0 0,-1 1 1,1-1-1,0 1 0,-1 0 1,1 0-1,0 1 0,1-1 1,-1 0-1,0 1 0,1 0 1,-1 0-1,1-1 0,0 1 1,0 1-1,0-1 0,0 0 1,1 0-1,-2 5 0,0 1 35,0 0-1,1 0 0,0 0 0,1 0 1,0 1-1,0 12 0,2-21-95,-1 1 0,1-1 0,-1 0 0,1 0 0,0 0 0,0 0 0,0 0 0,-1 0 0,1 0 0,0 0 0,0 0 0,0 0 0,1 0 0,-1-1 0,0 1 0,0 0 0,0-1 0,0 1 0,1-1 1,-1 1-1,0-1 0,1 0 0,-1 0 0,0 1 0,0-1 0,1 0 0,-1 0 0,0 0 0,3-1 0,45 1 49,-46 0-51,4-1-57,0 0-1,0 0 1,-1-1-1,1 0 0,-1-1 1,8-3-1,-9 3-1,1 1 0,0-1-1,0 1 1,0 1 0,1-1-1,-1 1 1,10-1 0,-16 2 57,1 0 0,-1 1 0,1-1 0,-1 0 0,1 0 0,-1 1 0,1-1 0,-1 1 0,1-1 0,-1 0 0,0 1 0,1-1 0,-1 1 0,0-1 0,1 1 0,-1-1 0,0 1 0,0-1 0,1 1 0,-1-1 0,0 1 1,0 0-1,0-1 0,0 1 0,0-1 0,0 1 0,0-1 0,0 1 0,0 0 0,0-1 0,0 1 0,0-1 0,0 1 0,-1 0 0,1 0-2,0 0 0,0-1 0,0 1-1,0 0 1,0-1 0,0 1 0,0 0 0,0 0 0,0-1 0,0 1-1,0 0 1,0-1 0,0 1 0,0 0 0,1-1 0,-1 1-1,0 0 1,1-1 0,-1 1 0,0 0 0,1-1 0,-1 1-1,1-1 1,-1 1 0,1-1 0,-1 1 0,1-1 0,-1 1 0,1-1-1,1 1 1,-1-1-24,1 1 0,-1-1-1,1 0 1,-1 0 0,1 0 0,0 0-1,-1 0 1,1 0 0,-1 0 0,1-1-1,-1 1 1,1 0 0,-1-1-1,1 0 1,-1 1 0,1-1 0,-1 0-1,1 0 1,-1 1 0,0-1 0,0 0-1,1 0 1,-1-1 0,0 1 0,0 0-1,0 0 1,0 0 0,0-1-1,0 1 1,-1 0 0,2-3 0,-1 2 7,1 0 0,-1-1-1,1 1 1,0 0 0,-1 0 0,1 0 0,0 0 0,0 0 0,5-3 0,-3 7 33,0 0 0,0 0 0,0 0 0,1-1 0,-1 0 0,0 0 0,10 1 0,-8-1 130,2-1-460,0 1-1,0-1 1,0 0 0,0-1-1,0 0 1,9-2 0,-16 3 100,1-1 1,0 0-1,0 0 1,-1 0-1,1 0 1,0 0-1,-1 0 1,1 0-1,-1-1 1,1 1-1,-1 0 1,0-1-1,0 1 0,0-1 1,1 1-1,-1-1 1,-1 0-1,1 0 1,0 1-1,0-1 1,-1 0-1,1 0 1,-1 0-1,1 0 1,-1 0-1,0 0 1,0 0-1,0 1 1,0-5-1,0-8-3402,0 2-2031</inkml:trace>
  <inkml:trace contextRef="#ctx0" brushRef="#br0" timeOffset="3182.24">2290 124 14503,'0'0'10759,"-7"15"-9921,-15 39-227,2 0 0,-18 82 0,35-121-614,3-9-105,-1 0 0,0-1 0,-1 1 1,1 0-1,-1-1 0,0 0 0,-3 6 1,4-10-109,1 0 1,-1 0 0,0 0 0,0-1-1,1 1 1,-1 0 0,0 0 0,0 0-1,0-1 1,0 1 0,0-1-1,0 1 1,0-1 0,0 1 0,0-1-1,-2 1 1,1-1-388,0 0 0,0 0 0,0 0 0,0 0 0,0 0 0,0 0 0,0-1 1,0 1-1,0-1 0,0 1 0,0-1 0,-3-1 0,-33-20-8919,1-7 7376,-5-11 6433,-14-21 8824,55 61-12980,0-1-1,1 1 0,-1-1 0,0 1 0,1-1 0,-1 1 0,1-1 1,-1 1-1,1-1 0,-1 0 0,1 1 0,-1-1 0,1 0 1,0 1-1,-1-1 0,1 0 0,0 0 0,0 1 0,-1-1 0,1 0 1,0 0-1,0 0 0,0 1 0,0-1 0,0 0 0,0 0 1,0 1-1,0-1 0,0 0 0,1 0 0,-1 0 0,0 1 1,0-1-1,1 0 0,-1 0 0,0 1 0,1-1 0,-1 0 0,1 1 1,-1-1-1,1 1 0,-1-1 0,1 0 0,-1 1 0,1-1 1,0 1-1,-1 0 0,1-1 0,0 1 0,-1-1 0,1 1 0,1 0 1,45-10 377,-43 10-442,118-6-865,153 12-1,-154 0-2616,15-5-6800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7:20.507"/>
    </inkml:context>
    <inkml:brush xml:id="br0">
      <inkml:brushProperty name="width" value="0.035" units="cm"/>
      <inkml:brushProperty name="height" value="0.035" units="cm"/>
      <inkml:brushProperty name="color" value="#E71224"/>
    </inkml:brush>
  </inkml:definitions>
  <inkml:trace contextRef="#ctx0" brushRef="#br0">1 85 16135,'0'0'10378,"7"-1"-9983,-5 1-380,0 0 0,0 0 0,0-1 0,0 2 0,0-1 0,0 0 0,0 0 0,0 0 0,0 1 0,0-1 0,0 1 0,0 0 0,0-1 0,0 1 0,-1 0 0,1 0 0,0 0 0,2 3 0,0 0 41,-1 0 0,1 1 1,-1 0-1,0 0 0,0 0 0,4 11 0,-2-4 46,0 1 1,-1 0-1,-1 0 0,0 0 1,-1 1-1,0-1 1,-1 18-1,-1 22-2122,0-29-130,0-20-2046</inkml:trace>
  <inkml:trace contextRef="#ctx0" brushRef="#br0" timeOffset="290.14">79 85 12742,'0'0'11613,"12"3"-11053,-5-2-455,-2 0-55,0 0-1,-1 0 0,1 0 0,-1 0 0,0 1 0,1-1 1,-1 1-1,0 0 0,0 1 0,0-1 0,0 1 0,-1 0 0,1-1 1,-1 2-1,1-1 0,-1 0 0,3 5 0,8 14 56,1-1 0,0-1 0,2-1-1,0 0 1,1-1 0,34 27 0,-23-33-625,-11-10-1635,-8-7-4569,-6-11 609</inkml:trace>
  <inkml:trace contextRef="#ctx0" brushRef="#br0" timeOffset="487.6">379 104 5731,'0'0'16490,"0"-6"-15236,0-11-207,0 52 76,0 60 74,0-85-1098,1 0 0,1 0 0,-1 1 0,2-1 0,4 14 1,12 10-1709,-18-32 1132,1 0-1,-1-1 1,1 0 0,-1 1-1,1-1 1,-1 0-1,1 0 1,0 0 0,0 0-1,-1 0 1,1 0-1,0 0 1,0-1 0,4 2-1,10-2-7640</inkml:trace>
  <inkml:trace contextRef="#ctx0" brushRef="#br0" timeOffset="1165.48">485 277 15319,'0'0'7806,"17"-4"-7550,4-1-190,-5 2-37,-1 0-1,1-2 1,-1 1 0,0-2-1,17-9 1,-31 15-4,0 0 1,0-1-1,0 1 0,0-1 1,0 0-1,0 1 1,0-1-1,-1 0 0,1 1 1,0-1-1,0 0 1,-1 0-1,1 0 0,0 0 1,-1 0-1,1 1 1,-1-1-1,1 0 1,-1 0-1,0-1 0,1 1 1,-1 0-1,0 0 1,0 0-1,0 0 0,1 0 1,-1 0-1,0 0 1,-1 0-1,1 0 0,0 0 1,0 0-1,0-1 1,-1 1-1,1 0 0,0 0 1,-1 0-1,1 0 1,-1 0-1,1 1 0,-1-1 1,0 0-1,1 0 1,-1 0-1,0 0 0,0 1 1,1-1-1,-1 0 1,0 0-1,0 1 0,0-1 1,0 1-1,0-1 1,0 1-1,0-1 1,0 1-1,0 0 0,0 0 1,0-1-1,0 1 1,0 0-1,0 0 0,0 0 1,0 0-1,-1 0 1,0 0-1,-3 0 73,1-1 1,-1 1-1,0-1 0,1 1 1,-1 1-1,0-1 0,0 1 1,1 0-1,-1 0 0,1 0 1,-1 0-1,1 1 0,-1 0 1,1 0-1,0 0 0,0 1 1,-7 4-1,7-3-51,1 0-1,0 1 1,0-1 0,1 0-1,-1 1 1,1 0 0,0-1 0,0 1-1,1 0 1,0 0 0,-1 0-1,1 0 1,1 0 0,-1 0-1,1 0 1,1 9 0,-1-11-50,0 0-1,0 0 1,1-1 0,-1 1 0,1 0 0,0 0-1,0-1 1,0 1 0,0-1 0,0 1 0,1-1-1,-1 1 1,1-1 0,0 0 0,0 0 0,-1 0-1,1 0 1,0 0 0,1 0 0,-1 0 0,0-1-1,1 1 1,-1-1 0,0 0 0,1 1 0,0-1 0,-1 0-1,1-1 1,0 1 0,-1 0 0,5 0 0,10 2-387,1-1 0,-1-1 0,34-1 0,-31 0-320,37-6-397,-49 4 37,1 0-1,-1-1 1,1 0-1,-1 0 1,0-1-1,-1 0 1,11-7-1,-13 7 629,0 0 1,-1 0-1,1 0 1,-1 0-1,0-1 1,0 0-1,-1 0 0,1 0 1,-1 0-1,0 0 1,2-7-1,-2 6 1113,-1-1 1,-1 1-1,1-1 0,-1 0 0,0 1 0,0-14 1,-8 17 4400,-23 5-2066,26 0-2824,1 0 0,0 0 0,-1 0 1,1 0-1,0 1 0,0-1 0,0 1 0,0 0 0,0 0 0,1 0 0,-3 4 1,4-6-151,0 1 0,-1-1 0,1 1 0,0-1 1,0 1-1,0 0 0,1 0 0,-1-1 0,0 1 1,0 0-1,1 0 0,0 0 0,-1 0 0,1 0 1,0 0-1,0 0 0,0 0 0,0 0 0,0-1 1,0 1-1,0 0 0,1 0 0,-1 0 0,2 3 1,0-3-26,0-1-1,0 0 1,0-1 0,0 1 0,0 0 0,0 0 0,0-1 0,0 1 0,0-1-1,0 0 1,1 0 0,-1 0 0,0 0 0,4 0 0,38-3-135,-41 2 97,5 0-108,0 0 0,0-1 0,-1 0 0,1-1 0,-1 1 0,14-8 0,-19 9 109,1-1 0,-1 1 0,1 0-1,-1-1 1,0 0 0,1 0 0,-1 0-1,0 0 1,0 0 0,-1 0 0,1 0 0,0 0-1,-1-1 1,1 1 0,-1-1 0,0 1 0,0-1-1,0 0 1,0 1 0,0-1 0,0 0-1,0-4 1,-5 6 94,0 0 0,1 0-1,-1 1 1,0-1 0,1 1 0,-1 0-1,0 0 1,-7 2 0,9-2-52,0 1 1,0 1 0,0-1-1,1 0 1,-1 0 0,0 1-1,1-1 1,-1 1 0,0-1-1,1 1 1,0 0 0,-1 0-1,1 0 1,0 0-1,0-1 1,-1 5 0,1-5-21,1 0 0,-1 0 0,0 0 0,1 0 1,0 0-1,-1 0 0,1 0 0,0 0 0,-1 1 1,1-1-1,0 0 0,0 0 0,0 0 0,0 0 0,0 1 1,0-1-1,0 0 0,0 0 0,1 0 0,-1 0 1,0 1-1,1-1 0,-1 0 0,1 0 0,-1 0 0,1 0 1,0 0-1,-1 0 0,1 0 0,0 0 0,0-1 1,0 1-1,-1 0 0,3 1 0,14 3-724,0 0 1,1-1-1,0-1 0,0-1 0,0 0 1,0-1-1,26-3 0,-6 2-353,-17 1-121,-13 0-37,0-1-1,1 0 0,-1 0 1,0-1-1,11-1 0,-3-10-4265</inkml:trace>
  <inkml:trace contextRef="#ctx0" brushRef="#br0" timeOffset="1689.16">1224 240 6963,'0'0'12179,"-18"-3"-9543,-57-8-710,72 11-1873,0 0 0,1 0 0,-1 0 0,0 0-1,0 0 1,1 1 0,-1-1 0,0 1 0,0 0 0,1-1-1,-1 1 1,1 1 0,-1-1 0,1 0 0,-1 1 0,1-1-1,0 1 1,0-1 0,0 1 0,0 0 0,0 0 0,0 0-1,0 0 1,1 1 0,-1-1 0,1 0 0,-1 1 0,1-1-1,0 1 1,0-1 0,0 1 0,0 0 0,1-1 0,-1 1-1,1 0 1,-1 0 0,1-1 0,0 1 0,0 0 0,1 3 0,-1-5-50,0 0 1,1 0 0,-1 0 0,1-1 0,0 1 0,-1 0 0,1 0 0,0 0-1,-1 0 1,1-1 0,0 1 0,0 0 0,0-1 0,-1 1 0,1 0 0,0-1 0,0 0-1,0 1 1,0-1 0,0 1 0,0-1 0,0 0 0,0 0 0,0 1 0,0-1 0,1 0-1,-1 0 1,0 0 0,0 0 0,1-1 0,43 1 54,-36-1-52,-1 0-7,-1 0 0,1 0 1,-1-1-1,1 0 0,-1-1 1,0 1-1,0-2 0,0 1 1,0-1-1,-1 0 0,1 0 1,-1 0-1,0-1 0,0 0 1,-1-1-1,0 1 0,1-1 1,6-10-1,-3 2-3,0 0-1,-1 0 1,0-1-1,-1 0 1,-1 0-1,0 0 1,5-27 0,-8 27 24,-1 0 0,-1 0 0,-1-16 0,0 24-12,0 7-6,0 0 1,0 0 0,0 0-1,0-1 1,0 1 0,0 0-1,0 0 1,0-1-1,0 1 1,0 0 0,0 0-1,0 0 1,0-1 0,0 1-1,0 0 1,0 0 0,0 0-1,0-1 1,0 1 0,-1 0-1,1 0 1,0 0 0,0 0-1,0-1 1,0 1 0,0 0-1,0 0 1,-1 0-1,1 0 1,0 0 0,0 0-1,0-1 1,-1 1 0,1 0-1,0 0 1,0 0 0,0 0-1,0 0 1,-1 0 0,1 0-1,0 0 1,0 0 0,-1 0-1,1 0 1,0 0 0,0 0-1,-12 7 96,-7 13-3,16-13-90,0 0-1,0 0 0,1 1 1,0-1-1,0 0 1,0 1-1,1 0 1,0-1-1,1 1 1,0 0-1,0-1 0,0 1 1,1 0-1,1-1 1,-1 1-1,1-1 1,0 1-1,1-1 1,0 0-1,0 0 0,0 0 1,1 0-1,0-1 1,0 1-1,1-1 1,0 0-1,0 0 1,0-1-1,12 10 0,4 2 12,0-1 0,46 25 0,-55-35-25,0 0 0,1-1 0,-1 0 0,1-1 0,1 0 0,-1-1 0,24 2 0,-35-5-2,-1 0 0,1 0 0,0 0-1,0 0 1,0-1 0,0 1 0,-1-1-1,1 1 1,0-1 0,-1 0-1,1 1 1,0-1 0,-1 0 0,1 0-1,-1 0 1,1-1 0,-1 1-1,0 0 1,0 0 0,1-1 0,-1 1-1,0-1 1,0 1 0,0-1-1,0 1 1,0-1 0,-1 0 0,1 1-1,-1-1 1,1 0 0,-1 0 0,1 1-1,-1-1 1,0-3 0,1-5 10,0 1-1,-1-1 1,0 1 0,-2-14 0,1 18 52,3 43-40,0 36 40,-2-69-18,0 0 1,0 0 0,-1 0-1,0 0 1,0-1 0,0 1 0,-1 0-1,0 0 1,1-1 0,-6 9-1,3-10 21,1 0 0,-1 0 0,0 0 0,0-1 0,-1 0 0,1 1-1,0-1 1,-1-1 0,1 1 0,-1-1 0,0 1 0,1-1 0,-1-1 0,0 1-1,0-1 1,0 0 0,0 0 0,-6-1 0,4 1-234,1 0 0,0-1-1,0 0 1,-1 0 0,1 0 0,0-1-1,0 0 1,0 0 0,1 0 0,-1-1 0,0 0-1,1 0 1,-9-7 0,1-11-5276,4-4-8126</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4:57:16.412"/>
    </inkml:context>
    <inkml:brush xml:id="br0">
      <inkml:brushProperty name="width" value="0.035" units="cm"/>
      <inkml:brushProperty name="height" value="0.035" units="cm"/>
      <inkml:brushProperty name="color" value="#E71224"/>
    </inkml:brush>
  </inkml:definitions>
  <inkml:trace contextRef="#ctx0" brushRef="#br0">90 62 8516,'0'0'13273,"-1"-2"-12935,0 1 0,0 0 0,0 0 0,0 0 0,0 0 0,0-1 0,1 1 0,-1 0 0,0-1 0,1 1 0,-1-1 0,0-2 0,8 2-314,-1 0 1,0 0-1,1 0 1,-1 1 0,1 0-1,-1 0 1,1 0-1,-1 1 1,1 0 0,12 2-1,-9-2-597,0 1 1,0-1-1,0-1 0,16-2 0,-46 25-8801,3-14-119</inkml:trace>
  <inkml:trace contextRef="#ctx0" brushRef="#br0" timeOffset="202.93">77 62 8132</inkml:trace>
  <inkml:trace contextRef="#ctx0" brushRef="#br0" timeOffset="571.21">90 75 8132,'30'-26'6975,"-39"25"-5650,-12 5-840,15 1-271,1 0 1,1 0-1,-1 1 0,1 0 0,0 0 0,0 0 1,0 0-1,1 1 0,0-1 0,1 1 1,-1 0-1,1 0 0,0 0 0,1 0 1,0 0-1,0 0 0,1 0 0,-1 1 0,2 9 1,0-15-202,-1-1-1,1 1 1,0-1 0,0 0 0,-1 0 0,1 1 0,0-1 0,0 0 0,0 0-1,0 0 1,0 0 0,1 0 0,-1 0 0,0 0 0,0 0 0,1-1 0,-1 1-1,0 0 1,1-1 0,-1 1 0,1-1 0,-1 1 0,1-1 0,-1 0 0,1 0-1,-1 0 1,1 0 0,1 0 0,48 4 115,-25-5-103,-19-1-21,1 2 1,-1-1-1,0 1 1,1 0-1,-1 1 1,0-1-1,1 2 1,-1-1-1,0 1 1,0 0-1,0 0 0,10 5 1,-16-6 9,0 0 1,0-1-1,0 1 0,0 0 1,0 0-1,-1 0 0,1 0 1,0-1-1,0 1 0,-1 0 1,1 1-1,-1-1 0,1 0 1,-1 0-1,1 0 1,-1 0-1,0 0 0,1 0 1,-1 0-1,0 1 0,0-1 1,0 0-1,0 0 0,0 0 1,0 1-1,0-1 0,0 0 1,-1 0-1,1 0 0,0 0 1,-1 1-1,1-1 0,-1 0 1,1 0-1,-1 0 0,1 0 1,-1 0-1,0 0 1,0 0-1,1 0 0,-1-1 1,-1 2-1,-2 2 93,-1 0-1,1-1 1,0 0-1,-1 0 1,0 0 0,0 0-1,-6 2 1,-4 0 146,-1 0 1,1-2-1,-1 0 1,0 0-1,0-2 1,-18 1-1,-21-2-5832,26-1-2509</inkml:trace>
  <inkml:trace contextRef="#ctx0" brushRef="#br0" timeOffset="1415.59">746 71 6547,'0'0'11323,"-6"-8"-10403,-18-24-197,23 31-672,-1 0 0,1 0 0,0-1 0,-1 1 0,0 0 0,1 0 0,-1 0 0,0 1 0,1-1 0,-1 0 0,0 1 0,0-1 0,1 1 0,-1-1 0,0 1 0,0 0 0,0 0 0,0 0 0,0 0 0,0 0 0,1 0 0,-1 0 0,0 1 0,0-1 0,0 1 0,-3 1 0,-37 23 320,40-24-348,-4 5 26,0 0 0,0 1-1,1 0 1,-1 0 0,1 0 0,1 0-1,-1 1 1,1 0 0,1 0-1,0 0 1,0 0 0,0 1-1,1-1 1,0 1 0,1 0-1,0-1 1,0 1 0,1 0 0,0 0-1,0-1 1,1 1 0,1 0-1,2 11 1,-2-15-14,0 0 1,0 0 0,1 0-1,0-1 1,0 1-1,0-1 1,0 1-1,1-1 1,-1 0-1,1 0 1,0-1 0,1 1-1,-1-1 1,0 0-1,1 0 1,0-1-1,0 1 1,0-1-1,9 3 1,-10-3-39,0 0 0,1-1-1,-1 0 1,0 0 0,1 0 0,-1 0 0,1-1 0,-1 1-1,1-1 1,0 0 0,-1-1 0,1 1 0,-1-1 0,1 0-1,-1 0 1,0 0 0,1-1 0,-1 1 0,0-1 0,0 0-1,0 0 1,0-1 0,7-5 0,-10 7 2,0 0 0,0 0 0,1 0-1,-1 0 1,0 0 0,0-1 0,0 1 0,0-1 0,0 1 0,0 0-1,-1-1 1,1 1 0,0-1 0,-1 0 0,1 1 0,-1-1 0,0 0 0,1 1-1,-1-1 1,0 0 0,0 1 0,0-1 0,0 0 0,0 1 0,-1-1-1,1 0 1,0 1 0,-1-1 0,1 0 0,-1 1 0,0-1 0,1 1 0,-1-1-1,0 1 1,0 0 0,0-1 0,0 1 0,0 0 0,0-1 0,-1 1 0,1 0-1,0 0 1,-1 0 0,1 0 0,0 0 0,-1 0 0,1 1 0,-1-1-1,0 0 1,1 1 0,-1-1 0,1 1 0,-1 0 0,0-1 0,1 1 0,-1 0-1,0 0 1,-3 0 0,-2 0 52,0 0 0,1 1 0,-1-1 0,0 1 0,0 1 0,1-1 0,-14 6-1,18-6-130,0 0-1,0 0 0,0 0 0,0 1 1,0-1-1,0 1 0,1-1 0,-1 1 0,1 0 1,-1-1-1,-1 3 0,2-1-410,0 0-1,0-1 1,0 1-1,0 0 1,0-1-1,0 1 1,1 0-1,-1 0 1,1 0 0,0 5-1,-1-4-746</inkml:trace>
  <inkml:trace contextRef="#ctx0" brushRef="#br0" timeOffset="2308.3">762 38 9444,'0'0'8092,"-8"-3"-7940,2 1-118,5 1-24,0 1 1,0-1 0,-1 0-1,1 1 1,0-1 0,0 1-1,0-1 1,-1 1 0,1 0-1,0-1 1,0 1-1,-1 0 1,1 0 0,0 0-1,-1 0 1,1 0 0,0 0-1,-1 0 1,1 1 0,0-1-1,0 0 1,-1 1-1,1-1 1,0 1 0,0-1-1,0 1 1,0-1 0,-1 1-1,1 0 1,0 0 0,0 0-1,0-1 1,1 1-1,-1 0 1,0 0 0,0 0-1,0 0 1,1 1 0,-1-1-1,0 0 1,1 0 0,-1 0-1,1 0 1,0 1-1,-1-1 1,1 2 0,-9 25 782,1 1 1,2 0-1,1 0 1,1 1-1,1-1 1,2 40-1,2-66-780,-1 0 1,1 1-1,0-1 0,0 0 0,0 0 0,0 0 1,0 0-1,1 0 0,0 0 0,-1-1 0,1 1 1,0 0-1,0-1 0,0 1 0,1-1 0,-1 0 1,1 0-1,-1 0 0,1 0 0,0 0 0,-1-1 1,1 1-1,0-1 0,0 1 0,0-1 0,1 0 0,-1 0 1,0-1-1,0 1 0,0-1 0,4 1 0,0 0-30,1-1-1,0 0 1,-1 0-1,1 0 1,-1-1-1,1 0 1,0-1-1,-1 0 1,0 0-1,0 0 1,1-1-1,9-5 1,-10 3 34,1 1 0,-2-1 0,1 0 0,0-1 0,-1 1 0,0-1 0,0-1 0,-1 1-1,0-1 1,0 0 0,0 0 0,-1 0 0,0-1 0,-1 1 0,0-1 0,0 0 0,0 0 0,-1 0 0,2-10 0,-13 292 596,9-272-634,0-1-1,0 1 0,0-1 0,0 1 0,1-1 0,-1 1 0,0-1 0,1 0 0,-1 1 0,1-1 1,-1 0-1,1 1 0,-1-1 0,1 0 0,0 1 0,0-1 0,0 0 0,0 0 0,0 0 0,0 0 1,0 0-1,0 0 0,0 0 0,0 0 0,2 0 0,0 0-429,-1 0 0,1 0 0,0 0-1,-1-1 1,1 0 0,0 1 0,0-1 0,0 0-1,-1 0 1,1-1 0,0 1 0,0 0 0,2-2 0,18-6-5117</inkml:trace>
  <inkml:trace contextRef="#ctx0" brushRef="#br0" timeOffset="2755.26">1198 196 6435,'0'0'8030,"0"-16"-4551,-1 6-3194,1-4 537,0 1 1,0-1 0,3-15 0,-2 24-647,0 1 0,0-1 1,0 1-1,0 0 0,1 0 1,-1-1-1,1 1 1,0 0-1,1 1 0,-1-1 1,1 0-1,-1 1 0,1-1 1,0 1-1,0 0 1,6-5-1,1 3-151,-1 1-1,1 0 1,0 1 0,0-1-1,1 2 1,-1 0-1,1 0 1,-1 1 0,1 0-1,0 0 1,16 3 0,-14-2-14,-12 0-11,1 0 0,0 0 0,0 0 0,-1 0 0,1 0 0,0 1 0,0-1 1,-1 1-1,1-1 0,0 1 0,-1-1 0,1 1 0,-1 0 0,1 0 0,-1 0 0,1 0 0,-1 0 1,0 0-1,1 0 0,-1 1 0,0-1 0,0 0 0,0 1 0,1 1 0,0 1 9,-1 0 0,0-1 0,0 1 0,0 0 0,0 0 0,0 0 0,-1-1 0,0 1 0,0 0 0,-1 7 0,-1 5 33,-1-1-1,0 1 1,-2-1 0,-8 22-1,10-31-53,1 0 0,0 0 0,0 0 0,1 0 0,0 0 0,0 0 0,0 0 0,1 0 1,-1 1-1,2-1 0,-1 0 0,1 0 0,0 1 0,0-1 0,0 0 0,1 0 0,0 0 0,0-1 0,1 1 0,0 0 0,0-1 0,0 0 0,0 1 0,1-1 0,0 0 0,0-1 0,0 1 0,1-1 0,-1 0 0,7 5 0,-11-3 25,-11-1 16,-20 2 43,23-6-55,-84 15-438,51-14-4000,27-2-56</inkml:trace>
  <inkml:trace contextRef="#ctx0" brushRef="#br0" timeOffset="2971.87">1665 291 14439,'0'0'8019,"74"85"-7298,-74-71-353,0 0-128,0 0-128,0-5-64,-13 1-48,-3-3-608,0-3-1889,-5-4-2642</inkml:trace>
  <inkml:trace contextRef="#ctx0" brushRef="#br0" timeOffset="3234.26">1928 137 17048,'0'0'3671,"15"-2"-1790,52 1-932,-65 1-923,1 1-1,-1-1 0,1 1 0,-1 0 0,0 0 0,1 0 1,-1 0-1,0 0 0,0 1 0,0-1 0,1 0 1,-2 1-1,1 0 0,0-1 0,0 1 0,0 0 0,-1 0 1,1 0-1,-1 0 0,0 1 0,1-1 0,-1 0 0,0 0 1,0 1-1,0-1 0,-1 1 0,1-1 0,-1 1 1,1-1-1,-1 1 0,0 3 0,1 1 13,-1 0 0,0 0 0,0 0 0,-1 0 0,0 0-1,0 0 1,0 0 0,-1 0 0,-3 7 0,-14 13 388,16-25-357,1 1 0,-1-1-1,1 1 1,0 0 0,0 0-1,0 0 1,1 0-1,-1 0 1,1 0 0,-1 0-1,1 0 1,0 1 0,0 4-1,1-7-66,1-1-1,-1 1 1,1 0-1,0-1 1,-1 1-1,1 0 1,0-1-1,0 1 1,-1-1 0,1 0-1,0 1 1,0-1-1,0 1 1,0-1-1,0 0 1,-1 0-1,1 0 1,0 1-1,0-1 1,0 0-1,0 0 1,0 0-1,0 0 1,0-1-1,0 1 1,0 0-1,0 0 1,0-1-1,2 1-13,20 0-241,201-5-6769,-154 1-1451</inkml:trace>
  <inkml:trace contextRef="#ctx0" brushRef="#br0" timeOffset="3761.81">2724 310 16263,'0'0'10403,"9"-3"-10062,17-5-248,-1 1-1,1 2 1,45-4 0,-41 6-491,-1-1-1,0-1 1,45-14 0,-58 7-9497,-20 0 2626,-11-1 3336,-6 1 4042,-5-5 19305,34 30-17861,16 19-2068,3-6 647,-22-22-99,1 0-1,-1 1 1,0 0 0,0 0-1,-1 0 1,1 0 0,-1 1-1,0-1 1,-1 1 0,1 0-1,-1 0 1,-1 0 0,5 12-1,-7-16-11,-1-1-1,1 1 0,0 0 0,-1-1 1,1 1-1,-1-1 0,1 1 0,-1-1 0,0 1 1,0-1-1,0 1 0,0-1 0,0 1 0,0-1 1,0 0-1,0 0 0,0 0 0,-1 0 0,1 1 1,0-2-1,-1 1 0,1 0 0,-1 0 0,1 0 1,-1-1-1,1 1 0,-1 0 0,-1-1 1,-57 16 367,48-13-359,-136 24-3,85-23-6023</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2:55.505"/>
    </inkml:context>
    <inkml:brush xml:id="br0">
      <inkml:brushProperty name="width" value="0.035" units="cm"/>
      <inkml:brushProperty name="height" value="0.035" units="cm"/>
      <inkml:brushProperty name="color" value="#E71224"/>
    </inkml:brush>
  </inkml:definitions>
  <inkml:trace contextRef="#ctx0" brushRef="#br0">1 359 7972,'0'0'11776,"4"-11"-7577,19 22-4057,-19-9-135,0 0 0,-1 0-1,1-1 1,0 1 0,0-1 0,0 0-1,1 0 1,-1 0 0,0-1-1,7 1 1,-1-1-72,-1 0 1,1 0-1,0-1 0,-1-1 0,1 1 1,-1-1-1,0-1 0,0 0 0,10-4 1,-15 4 44,0 1 1,0-1-1,-1 0 1,1 0-1,0 0 1,-1-1-1,0 1 1,0-1-1,0 0 1,-1 0-1,1 0 1,-1 0-1,0 0 1,0 0-1,0-1 1,0 1 0,-1-1-1,0 1 1,0-1-1,1-8 1,0-27 23,-2 40-3,0 0 0,0 0 0,0 0 0,0 0 0,0 0 0,0 0 0,0 0 0,0 0 0,-1 0 0,1 0 0,0 0 0,0 0 0,0 0 0,0 0 0,0 0 0,0 0 0,0 0 0,0 0 0,0 0 0,0 0 0,0 0 0,-1 0 0,1 0 0,0 0 0,0 0 0,0 0 0,0 0 0,0 0 0,0 0 0,0 0 0,0 0 0,0 0 0,0 0 0,0 0 0,0 0 0,0 0 0,-1 0 0,1 0 0,0 0 1,0-1-1,0 1 0,0 0 0,0 0 0,0 0 0,0 0 0,0 0 0,0 0 0,0 0 0,0 0 0,0 0 0,0 0 0,-7 22-18,5-16 23,1 1 0,-1 0 0,1 0 0,1 0 1,-1-1-1,1 1 0,0 0 0,2 10 1,-2-15-6,1 0 1,0-1 0,0 1 0,0 0-1,0 0 1,0 0 0,1-1 0,-1 1-1,0-1 1,1 1 0,-1-1 0,1 1-1,0-1 1,-1 0 0,1 0 0,0 0-1,0 0 1,0 0 0,-1 0 0,1 0-1,0-1 1,0 1 0,0 0 0,0-1-1,1 0 1,-1 0 0,0 0 0,0 1-1,0-2 1,0 1 0,3 0 0,1 0-22,-1 0 1,1 0 0,0 0 0,0-1 0,0 0-1,0 0 1,-1 0 0,1-1 0,-1 0 0,1 0 0,-1 0-1,1-1 1,-1 0 0,0 0 0,0 0 0,-1-1-1,1 1 1,-1-1 0,1 0 0,-1-1 0,0 1-1,-1-1 1,1 1 0,-1-1 0,0 0 0,0 0-1,-1-1 1,1 1 0,-1 0 0,3-11 0,-1-14 15,0 1 0,-2-1 1,-3-49-1,0 27 304,1 52-188,-4 7-197,-8 18 75,2 1 1,1 0-1,1 0 0,1 1 1,1 0-1,-3 44 0,1 172 106,8-207-71,0-24-21,2 1-1,-1-1 1,2 1 0,0-1-1,0 0 1,1 0 0,0 0-1,1-1 1,1 1 0,12 19-1,-18-31 0,1 1-1,0-1 0,-1 1 1,1 0-1,0-1 1,-1 1-1,1-1 0,0 1 1,0-1-1,0 0 1,-1 1-1,1-1 1,0 0-1,0 0 0,0 1 1,0-1-1,0 0 1,-1 0-1,1 0 0,0 0 1,0 0-1,0 0 1,0 0-1,0-1 0,0 1 1,-1 0-1,1 0 1,0-1-1,0 1 0,0 0 1,-1-1-1,1 1 1,0-1-1,0 1 1,-1-1-1,1 1 0,0-1 1,-1 0-1,2 0 1,23-27 12,-18 20-109,-1 0 1,-1-1-1,0 0 0,0 0 0,-1-1 0,0 1 1,0-1-1,-1 0 0,-1 0 0,1 0 0,-2 0 0,1-1 1,-2 1-1,1 0 0,-1-1 0,-1 1 0,-2-19 1,1 26 91,1-1 0,-1 1 0,1 0 0,-1 0 0,0 0 0,0 0 0,0 0 1,-1 0-1,1 1 0,0-1 0,-1 1 0,0 0 0,0 0 0,0-1 1,0 2-1,0-1 0,0 0 0,0 1 0,0-1 0,-1 1 0,1 0 1,-1 0-1,-3 0 0,-12-2 100,1 0 0,-1 2 0,-24 0 0,34 1-93,8 0-29,31-12-200,-16 7 92,2-2 217,0 0 1,24-14-1,-37 20-185,0-1 0,0 0-1,-1 0 1,1 0 0,-1 0 0,0 0 0,1 0-1,-1-1 1,0 1 0,0-1 0,0 1 0,-1-1 0,1 0-1,-1 0 1,1 1 0,-1-1 0,0 0 0,0 0-1,0-1 1,0-5 0,-1 8-100,0 0 0,0 0 0,0 0 0,0 0 0,-1 0 0,1 0 0,0 0 0,-1 1 0,1-1 0,0 0 0,-1 0 0,1 0 0,-1 0 0,0 0 0,1 1 0,-1-1 0,0 0 0,1 0 0,-1 1 0,0-1 0,0 0 0,1 1 0,-1-1 0,0 1 0,-1-1 0,-21-11-5157</inkml:trace>
  <inkml:trace contextRef="#ctx0" brushRef="#br0" timeOffset="185.23">148 74 14839,'0'0'6291,"-8"-16"-6291,25 20-4322,3 8 2049,9 0-4915</inkml:trace>
  <inkml:trace contextRef="#ctx0" brushRef="#br0" timeOffset="596.32">886 184 7283,'0'0'10069,"-11"1"-9474,-36 0-203,41 2 718,14 2-914,12 2-237,8-3-692,-1-2 1,48-1-1,-47-1-2232,-14 0-1936</inkml:trace>
  <inkml:trace contextRef="#ctx0" brushRef="#br0" timeOffset="995.26">895 298 11301,'0'0'4645,"-5"1"-3909,-27 5 5803,33-5-6530,0 0-1,0-1 0,0 1 0,-1 0 1,1-1-1,0 1 0,0 0 0,0-1 1,0 0-1,0 1 0,0-1 0,0 1 1,0-1-1,1 0 0,-1 0 0,0 0 1,0 1-1,0-1 0,0 0 0,0 0 1,1-1-1,32 2-21,-33-1 23,10 0-166,65-4-921,-70 3-405,0-1 0,1 0 0,-1 0 0,0 0 0,10-6 0</inkml:trace>
  <inkml:trace contextRef="#ctx0" brushRef="#br0" timeOffset="1534.05">1002 134 8724,'0'0'5840,"-10"-14"-4410,1-1-992,1 1 242,-1 1 1,0-1 0,-1 1 0,0 1-1,-16-15 1,4 16 1935,22 11-2581,-1 0 0,1 0 1,0 0-1,-1 0 0,1 0 1,0 0-1,-1 1 0,1-1 1,0 0-1,0 0 0,-1 0 0,1 1 1,0-1-1,0 0 0,-1 0 1,1 0-1,0 1 0,0-1 1,0 0-1,-1 0 0,1 1 1,0-1-1,0 0 0,0 1 1,0-1-1,0 0 0,0 1 0,-1-1 1,1 0-1,0 1 0,0-1 1,0 0-1,0 1 0,0-1 1,0 0-1,0 1 0,1-1 1,-1 4-12,1-1 0,0 0 1,0 1-1,0-1 0,0 0 1,0 0-1,1 0 1,-1 0-1,1 0 0,0 0 1,3 3-1,5 5-63,1-1 0,0 0 0,1-1 0,0 0 0,0-1 0,1 0 0,0-1 0,0-1 0,1 0 0,0 0 0,0-2 1,24 6-1,3-2-801,0-2 0,1-2 0,51-1 0,-92-3 1505,-16 18-335,-14 14-138,1 2 0,1 1 0,2 1 0,2 1 0,-22 47-1,31-53-1922,2 0-1,-8 36 0,11-38-6755</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2:58.097"/>
    </inkml:context>
    <inkml:brush xml:id="br0">
      <inkml:brushProperty name="width" value="0.035" units="cm"/>
      <inkml:brushProperty name="height" value="0.035" units="cm"/>
      <inkml:brushProperty name="color" value="#E71224"/>
    </inkml:brush>
  </inkml:definitions>
  <inkml:trace contextRef="#ctx0" brushRef="#br0">164 162 12982,'0'0'4754,"-4"-2"-4108,2 1-592,0 0 1,0 1-1,0-1 1,-1 0 0,1 1-1,0-1 1,0 1-1,0 0 1,-1-1 0,1 1-1,0 0 1,0 0-1,0 1 1,-1-1-1,1 0 1,0 1 0,0-1-1,0 1 1,0 0-1,0 0 1,0 0-1,0 0 1,0 0 0,0 0-1,0 0 1,0 1-1,1-1 1,-1 1-1,1-1 1,-1 1 0,1 0-1,-1 0 1,1-1-1,-1 4 1,-13 11 598,2 0 1,-22 37-1,31-45-581,0 0 1,0 0-1,1 1 1,0 0-1,0-1 0,1 1 1,0 0-1,1 0 0,-1 15 1,3-22-92,-1-1 0,1 1 0,-1-1-1,1 0 1,0 1 0,-1-1 0,1 0 0,0 1 0,0-1 0,0 0 0,0 0 0,0 0 0,0 0 0,1 0-1,-1 0 1,0 0 0,0 0 0,1 0 0,-1-1 0,1 1 0,-1 0 0,0-1 0,1 1 0,-1-1 0,1 0-1,-1 1 1,1-1 0,-1 0 0,1 0 0,2 0 0,58 2-1986,-50-2 1366,15 0-768,-6 1-1340,0-2 0,27-3 1,-18-4-1488</inkml:trace>
  <inkml:trace contextRef="#ctx0" brushRef="#br0" timeOffset="356.51">291 345 4706,'0'0'11822,"0"-6"-10635,0 5-1116,0 1 0,1-1 0,-1 0 0,0 0 0,0 0 0,0 0 0,0 0-1,0 0 1,-1 0 0,1 0 0,0 0 0,0 1 0,0-1 0,-1 0 0,1 0 0,-1 0 0,1 0 0,0 1 0,-1-1 0,1 0 0,-1 0 0,0 1 0,1-1 0,-1 0 0,0 1 0,1-1 0,-1 1 0,0-1 0,1 1 0,-1-1 0,0 1 0,0 0 0,0-1 0,0 1-1,1 0 1,-3-1 0,0 1 21,0 1-1,0 0 0,1-1 0,-1 1 1,0 0-1,1 1 0,-1-1 0,1 0 1,-1 1-1,1-1 0,0 1 0,-1 0 1,-3 3-1,2-1-58,0 0 0,0 0 1,1 0-1,-1 0 0,1 0 1,0 1-1,0 0 0,0-1 0,1 1 1,-1 0-1,1 0 0,1 1 1,-1-1-1,1 0 0,-1 1 0,2-1 1,-1 0-1,0 11 0,2-15-38,0 1-1,0 0 0,0-1 1,-1 1-1,2-1 0,-1 0 0,0 1 1,0-1-1,0 0 0,0 0 1,1 1-1,-1-1 0,1 0 1,-1 0-1,1-1 0,-1 1 1,1 0-1,-1 0 0,1-1 1,0 1-1,0-1 0,-1 1 1,1-1-1,0 0 0,-1 0 1,1 0-1,0 0 0,0 0 1,2 0-1,59-3-216,-59 2 216,0 0 1,0-1-1,0 1 0,0-1 1,0 0-1,-1 0 0,1 0 0,0 0 1,-1-1-1,0 0 0,0 1 1,0-1-1,0-1 0,0 1 1,0 0-1,-1 0 0,1-1 0,-1 0 1,0 1-1,3-9 0,-2 5 25,-1-1 0,0 0-1,0 0 1,-1 0 0,1 0-1,-2 0 1,1 0-1,-1 0 1,0 0 0,-3-11-1,3 18-3,0-1 0,-1 1 0,1 0 0,-1-1 0,0 1 0,1 0 0,-1-1 1,0 1-1,0 0 0,0 0 0,0 0 0,0 0 0,0-1 0,0 2 0,0-1 0,-1 0 0,1 0 0,0 0 0,0 0 0,-1 1 0,1-1 0,-1 1 0,1-1 0,0 1 0,-1-1 0,1 1 0,-1 0 0,1 0 0,-1 0 0,1 0 0,-1 0 0,1 0 0,-1 0 0,1 0 0,-3 1 0,1 0-230,0-1 0,0 1-1,0-1 1,0 1 0,0 0 0,0 0 0,1 0 0,-1 1 0,0-1-1,1 0 1,-1 1 0,1 0 0,0 0 0,-1 0 0,1 0-1,0 0 1,-3 3 0,1 6-2757,4-3-2358</inkml:trace>
  <inkml:trace contextRef="#ctx0" brushRef="#br0" timeOffset="1547.72">476 272 816,'0'0'17323,"8"-3"-17187,-6 6-85,-1-1-1,1 1 1,0-1 0,-1 1-1,0 0 1,0 0 0,0 0 0,0 0-1,0-1 1,0 1 0,-1 0-1,1 0 1,-1 6 0,2 48 1361,-2-50-1096,0 33 2657,0-55-2523,0 7-486,1 1-1,0 0 1,0-1-1,1 1 1,0 0-1,0 0 1,1 0-1,0 0 1,0 1-1,1-1 1,-1 1-1,1 0 1,1 0-1,-1 0 1,1 0-1,0 1 1,0 0-1,1 0 1,-1 0-1,1 1 1,9-6-1,-14 10 38,-1 0 0,0-1-1,1 1 1,-1 0-1,1 0 1,-1 0 0,0 0-1,1 0 1,-1-1 0,0 1-1,1 0 1,-1 0 0,1 0-1,-1 0 1,0 0-1,1 0 1,-1 0 0,0 0-1,1 1 1,-1-1 0,1 0-1,-1 0 1,0 0-1,1 0 1,-1 0 0,0 0-1,1 1 1,-1-1 0,0 0-1,1 0 1,-1 1-1,0-1 1,0 0 0,1 0-1,-1 1 1,0-1 0,0 0-1,1 1 1,5 21 336,-4 33 473,-2-47-725,-1-5-73,1 0 0,0 0 0,0 0 0,0 0 0,0-1 0,1 1 0,-1 0 0,1 0 0,-1-1 0,1 1 0,0 0 0,0-1 0,0 1 0,1-1 0,-1 1 0,0-1 0,1 1-1,2 1 1,-1-2-36,0 0-1,1-1 0,0 1 0,-1-1 0,1 0 0,0 0 0,-1 0 0,1-1 0,0 1 1,0-1-1,0 0 0,7-1 0,4 1-603,-1-1 0,1 0 0,-1-1 0,0-1 0,0 0 0,0-1 0,0-1 1,19-9-1,-28 11 399,1 0 0,0 0 0,-1-1 0,0 0 0,0 0 0,0 0 0,0-1 0,-1 0 0,1 0 0,-1 0 0,4-8 0,-5 9 363,-1-1 1,0 0-1,0 0 1,-1 0-1,1 0 1,-1 0-1,0 0 1,-1 0-1,1-10 1,-1 14-10,-1 1 0,1-1 0,-1 0 0,1 0-1,-1 0 1,0 0 0,1 0 0,-1 1 0,0-1 0,0 0 0,0 1 0,1-1-1,-1 0 1,0 1 0,0-1 0,0 1 0,0-1 0,0 1 0,0 0 0,0-1-1,0 1 1,0 0 0,0 0 0,0 0 0,0 0 0,0 0 0,-1 0 0,1 0-1,0 0 1,0 0 0,-1 1 0,-3-1 1,1 0 0,-1 1 0,1-1 1,0 1-1,-1 0 0,1 0 0,-6 3 0,4 0-87,0 0 0,1 0 0,-1 0 1,1 1-1,0 0 0,1 0 0,-1 0 0,1 0 0,0 1 1,0 0-1,1 0 0,-1 0 0,1 0 0,1 1 0,-1-1 1,1 1-1,0-1 0,1 1 0,-1 0 0,1 0 1,0 9-1,2-15-36,-1 0 0,1 0 0,0 0 1,-1 0-1,1 0 0,0 0 0,-1 0 0,1 0 1,0 0-1,0 0 0,0 0 0,0 0 1,0 0-1,0-1 0,0 1 0,0 0 1,0-1-1,0 1 0,1-1 0,-1 1 0,0-1 1,0 0-1,0 1 0,1-1 0,-1 0 1,0 0-1,1 0 0,-1 0 0,0 0 0,0 0 1,3-1-1,44-3 171,-38 0-179,0 0 1,0-1-1,0 0 0,0 0 1,-1-1-1,1 0 0,-2-1 1,1 0-1,-1 0 0,0-1 0,0 0 1,-1 0-1,0-1 0,-1 0 1,1 0-1,-2-1 0,1 1 1,-2-1-1,1 0 0,5-22 0,-7 15-6,-1-1 0,-1 0 0,-2-20-1,1 12 55,0 26-44,0 0 1,0 0-1,-1 0 1,1 1-1,0-1 0,0 0 1,0 0-1,0 0 1,0 0-1,0 0 1,-1 0-1,1 0 1,0 0-1,0 0 0,0 0 1,0 0-1,0 0 1,-1 0-1,1 0 1,0 0-1,0 0 1,0 0-1,0 0 1,0 0-1,-1 0 0,1 0 1,0 0-1,0 0 1,0 0-1,0 0 1,0 0-1,-1 0 1,1 0-1,0 0 0,0 0 1,0 0-1,0 0 1,0-1-1,0 1 1,-1 0-1,1 0 1,0 0-1,0 0 1,0 0-1,0 0 0,0-1 1,0 1-1,0 0 1,0 0-1,0 0 1,0 0-1,0 0 1,0-1-1,0 1 0,0 0 1,0 0-1,0 0 1,0 0-1,0 0 1,0-1-1,0 1 1,0 0-1,0 0 1,0 0-1,-7 9-153,2 6 150,1 0 0,1 1 0,0-1 0,1 1 0,0-1 0,2 1 0,0 0 0,0-1 0,5 22 0,-5-34 8,1 0 0,1 1 0,-1-1 0,0 0 0,1 0 0,0 0 0,0 0 0,0 0 0,0 0 0,0-1 0,0 1 0,1-1 0,-1 1 0,1-1 0,0 0 0,0 0 0,0 0 0,0 0 0,0-1-1,0 1 1,0-1 0,0 0 0,1 0 0,-1 0 0,0 0 0,1-1 0,-1 1 0,1-1 0,-1 0 0,1 0 0,-1 0 0,1 0 0,-1-1 0,0 1 0,1-1 0,4-1 0,-4 1-3,1 0 0,-1 0 1,0 0-1,0-1 0,0 1 1,1-1-1,-2 0 0,1 0 0,0-1 1,0 1-1,-1-1 0,1 0 1,-1 0-1,0 0 0,0 0 1,0-1-1,0 1 0,0-1 0,-1 1 1,0-1-1,1 0 0,-2 0 1,1 0-1,0 0 0,-1-1 1,0 1-1,0 0 0,1-6 0,-10 37 133,5-20-128,0-1 0,1 1 0,-1 0-1,2 0 1,-1 0 0,1 0 0,0 0-1,0 0 1,1 1 0,0-1-1,1 7 1,0-13-5,0 0-1,0 0 0,0-1 1,0 1-1,0-1 0,0 1 1,1 0-1,-1-1 0,0 0 1,0 1-1,0-1 1,1 0-1,-1 0 0,0 1 1,0-1-1,1 0 0,-1 0 1,0 0-1,1-1 1,0 1-1,29-4-320,-25 2-73,0-1 0,-1 0 1,1 0-1,-1 0 0,1-1 0,-1 1 0,8-9 1,-8 7-674,0 0 1,-1 0-1,1-1 1,-1 1-1,0-1 0,-1 0 1,4-7-1,2-18-4704</inkml:trace>
  <inkml:trace contextRef="#ctx0" brushRef="#br0" timeOffset="1664.33">1301 125 6403,'0'0'16311,"-9"-45"-16119,9 55-5234,0 6 1232,0 3-5762</inkml:trace>
  <inkml:trace contextRef="#ctx0" brushRef="#br0" timeOffset="2442.09">1322 378 6403,'0'0'12093,"9"1"-10641,-3 0-1330,0-1 1,0 0 0,-1 0-1,1 0 1,0-1-1,-1 0 1,1 0 0,0 0-1,-1-1 1,1 0-1,-1 0 1,0 0 0,0-1-1,0 0 1,0 1-1,0-2 1,0 1 0,-1-1-1,0 1 1,5-6-1,0 0-49,0 0 1,-1-1-1,0-1 0,0 1 0,-1-1 0,-1-1 0,0 1 0,0-1 0,-1 0 0,-1 0 1,6-24-1,-4 2-43,-1-1 0,-2 1 0,-1-44 0,-2 77 103,-13 18-429,6 10 302,1 1 1,2 0-1,0 0 0,2 0 0,1 0 0,5 51 0,-3-76 2,0 0-1,0 0 1,0 0-1,1 0 1,-1 0-1,1 0 1,0 0-1,0 0 1,0 0-1,0-1 1,0 1-1,0-1 1,1 0 0,-1 1-1,1-1 1,-1 0-1,1-1 1,0 1-1,0 0 1,0-1-1,0 1 1,0-1-1,0 0 1,1 0-1,-1 0 1,0-1-1,0 1 1,7-1 0,-4 1 9,1 0 1,-1-1-1,1 0 1,-1 0 0,0-1-1,1 0 1,-1 0 0,0 0-1,1-1 1,-1 1-1,0-2 1,0 1 0,0-1-1,6-4 1,-7 3-15,0 0 0,0 0 0,-1 0 0,0-1 0,0 0 0,0 0 0,0 0 0,-1 0-1,0-1 1,0 1 0,0-1 0,-1 0 0,0 0 0,0 0 0,0 0 0,-1 0 0,0 0 0,1-9 0,-2 15-75,-9 31-182,5-24 257,1 0-1,0 0 1,1 0-1,0 1 1,0-1-1,0 0 1,1 1-1,0 0 0,1-1 1,-1 1-1,3 13 1,-1-19 1,0-1 1,0 1-1,0-1 1,1 1-1,-1-1 1,1 1-1,-1-1 1,1 0-1,0 0 0,-1 0 1,1 0-1,0 0 1,0 0-1,0 0 1,0-1-1,-1 1 1,1-1-1,0 1 1,0-1-1,0 0 1,0 0-1,0 0 1,0 0-1,0 0 0,3 0 1,53-3 55,-54 3-230,0-1 1,-1 0 0,1 0-1,0 0 1,0-1-1,-1 1 1,1-1-1,-1 0 1,1 0-1,-1 0 1,0 0 0,5-5-1,3-8-3963,-7-3-4239</inkml:trace>
  <inkml:trace contextRef="#ctx0" brushRef="#br0" timeOffset="2660.79">1374 188 12086,'0'0'9188,"29"-19"-9188,0 10-288,4-3-1633,8-4-945,0-3-5393</inkml:trace>
  <inkml:trace contextRef="#ctx0" brushRef="#br0" timeOffset="2813.16">1752 33 4610,'0'0'16071,"0"-2"-16423,4 2-2337,0 5-112,0 2-5795</inkml:trace>
  <inkml:trace contextRef="#ctx0" brushRef="#br0" timeOffset="3357.18">2002 182 4562,'0'0'18633,"-5"20"-17649,-16 10-319,16-23-578,-1 0 0,1 1 0,0 0 0,0 0 0,1 0 0,0 0 0,0 1 0,1 0 0,0-1 0,1 1 0,0 0 0,-2 14 0,5-22-84,-1 0 1,1-1 0,0 1 0,-1 0 0,1 0 0,0-1 0,-1 1 0,1 0 0,0-1 0,0 1 0,-1-1-1,1 1 1,0-1 0,0 1 0,0-1 0,0 0 0,0 1 0,0-1 0,0 0 0,0 0 0,0 0 0,0 0 0,0 0-1,0 0 1,-1 0 0,1 0 0,2 0 0,35-2 49,-34 2-53,4-1 5,0-1-1,1 0 0,-1 0 0,0-1 0,0 0 1,0 0-1,-1-1 0,1 0 0,-1 0 0,0-1 1,0 1-1,11-12 0,-15 13 0,1 0 0,-1 0 1,0 0-1,-1 0 0,1-1 0,-1 1 0,1-1 0,-1 0 0,0 0 1,0 1-1,-1-1 0,1-1 0,-1 1 0,0 0 0,0 0 0,0 0 0,-1-1 1,1 1-1,-1 0 0,0-1 0,0 1 0,-1 0 0,1 0 0,-1-1 1,0 1-1,0 0 0,-2-5 0,1 6 4,0 1-1,-1 0 1,1-1-1,0 1 1,-1 0-1,1 1 1,-1-1 0,0 0-1,1 1 1,-1-1-1,0 1 1,0 0-1,0 0 1,0 0 0,0 0-1,0 1 1,0-1-1,0 1 1,-1-1-1,-2 2 1,-2-2-116,1 0-1,-1 1 1,1 1 0,-1-1 0,1 1 0,-1 1-1,-12 3 1,18-4-280,0 0 1,0 0-1,0 0 0,0 0 1,1 1-1,-1-1 0,0 1 1,0-1-1,1 1 0,-1 0 1,1 0-1,-2 3 0,-6 7-5158</inkml:trace>
  <inkml:trace contextRef="#ctx0" brushRef="#br0" timeOffset="3831.95">2278 189 10677,'0'0'10426,"4"48"-7307,-4 59-1076,21-126-1795,5-3-193,0 2-1,43-26 0,-68 46-56,0 0 0,-1 0 0,1 0 0,-1 0 0,1 0 1,-1 0-1,1 0 0,-1 0 0,1 0 0,-1 0 0,1 0 0,0 1 0,-1-1 0,1 0 0,-1 0 0,1 0 0,-1 1 0,0-1 0,1 0 0,-1 1 0,1-1 0,-1 1 0,1-1 1,-1 0-1,0 1 0,1-1 0,-1 1 0,0-1 0,0 1 0,1-1 0,-1 1 0,0-1 0,0 1 0,0-1 0,1 1 0,-1 0 0,9 26 134,-8-23-53,0 0-57,0 0-1,1 1 1,-1-1 0,1 0 0,0 0-1,0 0 1,1 0 0,-1 0 0,1-1-1,0 1 1,0-1 0,0 0 0,0 0-1,0 0 1,1 0 0,0 0-1,-1-1 1,1 1 0,0-1 0,7 2-1,-6-2-77,1-1-1,0 0 0,0-1 1,0 1-1,-1-1 0,1 0 0,0-1 1,0 0-1,-1 1 0,1-2 1,0 1-1,-1-1 0,1 0 1,-1 0-1,10-5 0,-13 6-29,4-2-536,-1 1 0,1-1 0,-1-1 1,0 1-1,0-1 0,8-6 0,-6-7-4463</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11.420"/>
    </inkml:context>
    <inkml:brush xml:id="br0">
      <inkml:brushProperty name="width" value="0.035" units="cm"/>
      <inkml:brushProperty name="height" value="0.035" units="cm"/>
      <inkml:brushProperty name="color" value="#E71224"/>
    </inkml:brush>
  </inkml:definitions>
  <inkml:trace contextRef="#ctx0" brushRef="#br0">14 146 9428,'0'0'10021,"-2"-4"-8583,-6-8-337,5 14 232,3 25 548,1-5-2330,-1-12 461,1 0 0,0 0 0,1 0 1,1-1-1,-1 1 0,1 0 1,1-1-1,0 0 0,0 0 0,1 0 1,0 0-1,0-1 0,1 0 0,10 11 1,-15-18-8,0 0-1,-1 0 1,1 0 0,0-1 0,0 1 0,0 0-1,0-1 1,0 1 0,0-1 0,0 1 0,0-1 0,0 0-1,0 1 1,0-1 0,0 0 0,1 0 0,-1 0-1,0 0 1,0 0 0,0 0 0,0 0 0,0 0 0,0 0-1,0 0 1,1 0 0,-1-1 0,0 1 0,0-1-1,0 1 1,0-1 0,0 1 0,0-1 0,0 1 0,0-1-1,-1 0 1,1 1 0,0-1 0,0 0 0,0 0-1,-1 0 1,1 0 0,0 0 0,-1 0 0,1 0-1,-1 0 1,1 0 0,0-1 0,3-8 32,0 0 0,-1 0 0,0 0 0,2-11 1,-3 12-34,10-25 68,-9 25-397,0 0 0,0 1 0,-1-1 0,0 0 0,1-13 0,8 22-9665</inkml:trace>
  <inkml:trace contextRef="#ctx0" brushRef="#br0" timeOffset="1220.27">350 199 11573,'0'0'8498,"-16"1"-8264,-52 9 20,66-10-242,-1 1 1,1 0-1,-1 0 1,1 0 0,-1 0-1,1 1 1,0-1-1,0 0 1,-1 1-1,1 0 1,0-1 0,0 1-1,1 0 1,-1 0-1,0 0 1,1 0-1,-1 1 1,1-1 0,0 0-1,-1 1 1,1-1-1,-1 4 1,0 1 18,1 0 0,0 0 0,0 0 0,0 0-1,1 11 1,0-16-30,0-2-9,0 1 0,1-1 0,-1 1 0,0-1 0,1 1 0,-1-1 0,1 1 0,-1-1 0,0 0 1,1 1-1,-1-1 0,1 0 0,-1 1 0,1-1 0,-1 0 0,1 1 0,0-1 0,-1 0 0,1 0 0,-1 0 0,1 0 1,-1 1-1,1-1 0,0 0 0,-1 0 0,1 0 0,-1 0 0,1 0 0,0 0 0,-1-1 0,1 1 0,-1 0 1,1 0-1,-1 0 0,1 0 0,-1-1 0,1 1 0,0 0 0,-1-1 0,1 1 0,-1 0 0,0-1 0,2 0 0,25-14-348,-27 15 361,0 0-1,1 0 1,-1-1 0,0 1-1,1 0 1,-1 0-1,1 0 1,-1 0 0,0 0-1,1-1 1,-1 1-1,0 0 1,1 0-1,-1 0 1,1 0 0,-1 0-1,0 0 1,1 0-1,-1 0 1,0 0 0,1 1-1,-1-1 1,1 0-1,-1 0 1,0 0-1,1 0 1,-1 0 0,0 1-1,1-1 1,-1 0-1,0 0 1,0 1-1,1-1 1,-1 1 0,16 16 113,-14-14-101,0-1 0,0 1 0,1 0-1,-1-1 1,0 1 0,1-1 0,0 0 0,-1 0-1,1 0 1,0 0 0,0 0 0,0 0 0,1-1-1,5 2 1,-5-2 8,1-1-1,-1 0 0,0 0 1,1-1-1,-1 1 1,0-1-1,1 0 0,-1 0 1,0-1-1,0 1 1,0-1-1,0 0 0,0 0 1,0 0-1,0 0 1,4-5-1,-2 1-1,0 1 0,-1-1 0,0 0 0,-1-1 0,1 1 0,-1-1 0,0 0 0,5-12 0,-1-4-85,-1 0 0,-1-1 1,-1 0-1,-1 0 0,1-27 0,-4 47-6,-2-39-173,1 42 238,0 0 0,0 1 0,0-1 0,0 1-1,0-1 1,-1 0 0,1 1 0,0-1 0,0 1 0,-1-1 0,1 1 0,0-1-1,-1 1 1,1-1 0,0 1 0,-1-1 0,1 1 0,-1-1 0,1 1 0,-1 0-1,1-1 1,-1 1 0,1 0 0,-1-1 0,1 1 0,-1 0 0,0 0 0,1-1-1,-1 1 1,1 0 0,-1 0 0,0 0 0,1 0 0,-1 0 0,1 0 0,-1 0 0,0 0-1,1 0 1,-1 0 0,1 0 0,-1 1 0,0-1 0,1 0 0,-1 0 0,1 1-1,-1-1 1,1 0 0,-1 1 0,1-1 0,-1 0 0,1 1 0,-1-1 0,1 1-1,-1-1 1,1 0 0,0 1 0,-1-1 0,1 1 0,-1 1 0,-4 2-6,0 2 0,1-1 0,-1 0 0,1 1-1,1 0 1,-1 0 0,1 0 0,0 0 0,0 1 0,1-1 0,-1 1 0,2 0 0,-2 7 0,-1 7 47,1 1 0,0 40-1,3-56-17,-1 6 7,1-1 0,1 1 0,0-1 0,0 0 0,1 0 1,5 16-1,-6-24-18,0-1 0,1 1 0,0 0 0,-1 0 1,1-1-1,0 1 0,0-1 0,0 1 0,1-1 0,-1 0 1,1 0-1,-1 0 0,1 0 0,-1-1 0,1 1 0,0-1 0,0 1 1,0-1-1,0 0 0,0 0 0,0 0 0,0-1 0,0 1 1,1-1-1,-1 0 0,0 1 0,0-2 0,3 1 0,1 0 7,0 0-1,-1-1 0,1 0 0,-1 0 1,0-1-1,1 0 0,-1 0 1,0 0-1,0-1 0,0 1 0,0-1 1,-1-1-1,1 1 0,-1-1 0,0 0 1,0-1-1,0 1 0,7-10 1,-6 7-33,-1-1 1,0 1 0,-1-1 0,0 0 0,0 0 0,-1-1-1,0 1 1,0-1 0,-1 0 0,0 0 0,-1 1 0,0-1 0,0-14-1,-2 33-6,0 1 0,-1 0 0,-5 19 0,3-19 20,1 1 0,1-1 0,0 1 1,0 12-1,1-22 6,1 0 0,0 0 1,0-1-1,1 1 0,-1 0 1,0 0-1,0-1 0,1 1 1,-1 0-1,1 0 0,0-1 1,-1 1-1,1-1 0,0 1 1,0-1-1,0 1 0,0-1 1,0 1-1,0-1 0,1 0 1,0 2-1,0-3 1,0 1 0,0-1 0,-1 1 0,1-1 0,0 0 0,0 1 0,-1-1 0,1 0 1,0 0-1,0 0 0,0-1 0,-1 1 0,1 0 0,0-1 0,0 1 0,-1-1 0,1 1 0,0-1 0,-1 0 0,1 0 0,-1 0 0,1 0 0,2-2 0,4-3 1,1 0-1,-1-1 0,-1-1 0,1 1 0,-1-1 1,8-11-1,-11 14-8,-1-1 0,1 1 0,-1-1 0,0 0 0,0 0 0,-1 0 0,0 0 0,0 0 0,0-1 0,-1 1 0,2-10 0,-3 15 38,0 25-156,-5 80 210,6-102-84,-1-1 1,0 1 0,1-1 0,-1 1 0,1-1-1,-1 0 1,1 1 0,0-1 0,0 0-1,-1 1 1,1-1 0,0 0 0,0 0-1,0 0 1,0 0 0,0 0 0,1 0 0,-1 0-1,0 0 1,0 0 0,1 0 0,-1-1-1,0 1 1,1-1 0,-1 1 0,1-1-1,-1 1 1,1-1 0,-1 0 0,1 0 0,-1 0-1,1 0 1,-1 0 0,1 0 0,-1 0-1,1 0 1,-1 0 0,1-1 0,1 0-1,1 1 15,0-1-1,0 1 1,1-1-1,-1 0 0,0 0 1,0-1-1,-1 1 1,1-1-1,0 0 0,0 0 1,-1 0-1,1-1 1,5-4-1,-4-1-14,0 0 0,-1-1 0,0 1 1,-1-1-1,0 0 0,0 0 0,-1 0 0,0 0 1,-1 0-1,0 0 0,0-1 0,-1 1 0,-1-16 1,1 25-1,0-1 0,0 1 0,0-1-1,0 1 1,-1-1 0,1 1 0,0 0 0,0-1 0,0 1 0,-1-1 0,1 1 0,0 0 0,0-1 0,-1 1 0,1 0 0,0-1 0,-1 1 0,1 0 0,0 0 0,-1-1 0,1 1 0,-1 0 0,1 0 0,0-1 0,-1 1 0,1 0 0,-1 0 0,1 0 0,-1 0 0,1 0 0,-1 0 0,1 0 0,0 0 0,-1 0 0,1 0 0,-1 0 0,1 0 0,-1 0 0,1 0 0,-1 0 0,1 0 0,0 0 0,-1 1-1,1-1 1,-1 0 0,1 0 0,0 1 0,-1-1 0,1 0 0,-1 1 0,-21 15 44,18-9-23,0 0 0,1 0 0,1 1 0,-1-1-1,1 0 1,0 1 0,1 0 0,-1-1-1,1 16 1,1-21-91,0 1 0,0 0 0,0 0-1,0 0 1,1 0 0,0 0 0,-1 0 0,1 0-1,0 0 1,0 0 0,0-1 0,1 1 0,-1 0-1,1-1 1,0 1 0,-1-1 0,1 0-1,0 1 1,0-1 0,1 0 0,-1 0 0,0 0-1,1-1 1,-1 1 0,1-1 0,-1 1 0,5 1-1,22 4-2617,3-2-963</inkml:trace>
  <inkml:trace contextRef="#ctx0" brushRef="#br0" timeOffset="1467.23">1093 396 18504,'0'0'2642,"29"4"-2626,0-4-16,8 0-449,4 0-799,-9 0-993,5 0-2401,-16 0-4931</inkml:trace>
  <inkml:trace contextRef="#ctx0" brushRef="#br0" timeOffset="2352.53">1458 430 8100,'0'0'11829,"14"0"-11357,-4 0-417,-1 0 0,1-1 0,-1 0 0,1 0-1,-1-1 1,0 0 0,0-1 0,12-4 0,-18 5-48,0 0 0,0 0 0,0 0 1,0 0-1,0 0 0,0-1 1,-1 1-1,1-1 0,-1 0 1,0 0-1,0 0 0,0 0 0,0 0 1,0 0-1,-1 0 0,1-1 1,-1 1-1,0 0 0,0-1 1,0 0-1,0 1 0,-1-1 0,0 1 1,1-1-1,-2-4 0,0-7 389,-4 19 139,-1 25-375,6-28-157,0 0 0,0 1 0,0-1 0,1 0-1,-1 0 1,0 1 0,1-1 0,-1 0 0,1 0-1,-1 0 1,1 0 0,-1 0 0,1 0-1,0 0 1,-1 0 0,1 0 0,0 0 0,0 0-1,0 0 1,0 0 0,0 0 0,0-1-1,0 1 1,0 0 0,0-1 0,2 1 0,1 1-4,1-1 0,-1 0 1,0 0-1,1 0 0,-1-1 1,1 0-1,-1 1 1,5-2-1,0 1-27,0-1 0,-1 0 0,0-1 0,1 0 1,-1 0-1,0-1 0,0 0 0,9-5 0,-9 2-2,0 0 1,0-1-1,-1 0 0,0 0 1,0 0-1,-1-1 1,0 0-1,-1-1 0,1 1 1,-1-1-1,-1 0 0,0 0 1,5-17-1,-3 3 76,-2-1-1,0 1 1,-2-1 0,0-38-1,-15 114-207,-2 51 250,6 1 0,4 146 0,6-201-56,-2-49-29,1 1 0,0-1 0,1 1 0,-1-1 1,0 1-1,0-1 0,0 1 0,0-1 0,0 1 1,0-1-1,1 1 0,-1-1 0,0 1 0,0-1 0,0 0 1,1 1-1,-1-1 0,0 1 0,1-1 0,-1 0 0,0 1 1,1-1-1,-1 0 0,1 1 0,-1-1 0,1 0 1,-1 0-1,0 1 0,1-1 0,-1 0 0,1 0 0,-1 0 1,1 0-1,-1 0 0,1 0 0,-1 0 0,1 0 1,-1 0-1,1 0 0,-1 0 0,1 0 0,-1 0 0,1 0 1,-1 0-1,1 0 0,-1 0 0,1-1 0,-1 1 1,1 0-1,0-1 0,21-13 56,-19 10-68,-1-1 1,1 1-1,-1-1 0,0 0 1,0 0-1,0 0 0,-1 0 0,0 0 1,0 0-1,0-1 0,0 1 0,-1 0 1,0 0-1,0-1 0,-1 1 1,1 0-1,-1 0 0,0-1 0,0 1 1,-1 0-1,0 0 0,0 0 0,0 1 1,0-1-1,-6-8 0,5 8 4,-1 0-1,1 0 0,-1 1 1,1-1-1,-1 1 1,-1 0-1,1 0 0,0 1 1,-1-1-1,0 1 1,0 0-1,0 0 0,0 1 1,0-1-1,-1 1 0,1 0 1,-1 1-1,-9-2 1,31 3-121,-1-1 1,1-1-1,-1 0 1,0-1-1,0 0 1,25-10-1,-31 9-620,0 0 0,-1 0-1,0-1 1,0 0 0,0-1 0,0 1-1,9-11 1,1-5-4950</inkml:trace>
  <inkml:trace contextRef="#ctx0" brushRef="#br0" timeOffset="2533.82">1742 160 7411,'0'0'13991,"-13"5"-14327,26 9-177,11 0-2128,1-2-2465</inkml:trace>
  <inkml:trace contextRef="#ctx0" brushRef="#br0" timeOffset="2806.85">2119 346 19289,'0'0'5875,"41"-7"-5779,0-2-32,0 0-64,4-1-192,-4 1-929,-12 0-1760,-9 2-1841</inkml:trace>
  <inkml:trace contextRef="#ctx0" brushRef="#br0" timeOffset="5013.89">2468 134 16151,'0'0'7452,"16"20"-7084,15 57 497,-29-69-594,0-1 0,0 0 1,-1 0-1,0 1 0,0-1 0,-1 1 1,0-1-1,-1 1 0,-1 9 1,2-18-246,-1 0-21,0-1 1,1 1-1,-1-1 0,1 1 0,-1-1 0,1 0 1,-1 1-1,1-1 0,0 1 0,0-1 0,0 0 1,0 1-1,0-1 0,0 0 0,1 1 0,-1-1 1,1 0-1,0-1 0,11-22 20,-9 19-25,1-1-1,-1 0 1,0 1-1,-1-1 1,0-1-1,0 1 1,2-12-1,-4-119-124,0 138 90,-3 4-57,0 1 34,0-1 0,1 1-1,0 0 1,-1 0 0,2 0 0,-3 6 0,-6 23 58,1 1 0,2 0 0,-4 66 0,7 111 9,5-139-26,-1-73 13,0 0-1,0 1 0,1-1 0,-1 0 0,0 1 0,1-1 1,-1 0-1,0 1 0,1-1 0,-1 0 0,1 0 1,-1 1-1,0-1 0,1 0 0,-1 0 0,1 0 1,-1 1-1,1-1 0,-1 0 0,1 0 0,-1 0 0,1 0 1,-1 0-1,0 0 0,1 0 0,-1 0 0,1 0 1,-1 0-1,1 0 0,-1-1 0,1 1 0,-1 0 0,0 0 1,1 0-1,-1-1 0,1 1 0,-1 0 0,0 0 1,2-1-1,17-9-184,-14 5 152,-1-1 0,1 0 0,-1 0 0,0 0 0,-1-1 0,1 1 0,-1-1 0,-1 0 0,1 0 0,-1 0 0,-1 0 0,1 0 0,-1 0 0,0-1 0,-1 1 0,0 0 0,0-1 0,0 1 0,-1 0 0,0-1 1,0 1-1,-1 0 0,0 0 0,0 0 0,-1 0 0,0 0 0,0 1 0,-1-1 0,0 1 0,0 0 0,0 0 0,-1 0 0,1 1 0,-1-1 0,-1 1 0,1 1 0,-1-1 0,0 1 0,0-1 0,0 2 0,-11-6 0,116 7-198,-85 1-93,0 1 0,-1-2 0,1 0 0,0 0 0,-1-2-1,0 1 1,0-2 0,0 0 0,0 0 0,-1-1 0,1-1 0,10-8-1,-22 15 357,-1-1-1,1 1 1,0-1-1,0 1 1,-1-1-1,1 1 1,-1-1-1,1 0 1,-1 0-1,1 1 1,-1-1-1,1 0 1,-1 0-1,1 1 1,-1-1-1,0 0 1,0 0-1,1 0 1,-1 0-1,0-1 1,-11-6 1222,8 7-1173,0 0 0,0 1 0,-1 0 1,1 0-1,0 0 0,0 0 0,-1 0 0,1 0 0,0 1 0,-4 1 0,1 1-62,1 1 0,0-1 0,0 1 0,0 0 0,1 0 0,-1 1 0,1-1 0,0 1 0,0 0-1,1 0 1,-1 1 0,1-1 0,1 1 0,-1-1 0,1 1 0,0 0 0,0 0 0,0 0 0,1 0 0,0 0 0,-1 7-1,3-13-14,0 1 0,-1 0-1,1-1 1,0 1-1,0-1 1,-1 1 0,1-1-1,0 1 1,0-1-1,0 0 1,-1 1 0,1-1-1,0 0 1,0 0-1,0 1 1,0-1 0,0 0-1,0 0 1,0 0-1,0 0 1,-1 0 0,1 0-1,0-1 1,0 1-1,0 0 1,1-1 0,28-5-267,-26 3 251,1 0 1,-1 0-1,0 0 1,0-1-1,0 1 1,0-1-1,-1 0 1,1 0-1,-1 0 0,0 0 1,4-9-1,-7 12 155,16 29-64,-12-27-69,-1 1-1,0-1 1,1-1 0,-1 1 0,1 0 0,-1-1 0,0 0 0,1 1 0,-1-1 0,1-1-1,-1 1 1,1 0 0,-1-1 0,1 0 0,-1 0 0,0 0 0,1 0 0,-1 0 0,0-1-1,0 0 1,0 1 0,0-1 0,0 0 0,0 0 0,-1-1 0,1 1 0,-1-1 0,1 1-1,-1-1 1,0 0 0,0 1 0,0-1 0,1-4 0,5-6-6,-2 1 1,0-1-1,0 0 0,-1-1 1,-1 1-1,5-25 0,-5-2-50,0-77-1,-4 112 38,0 3-19,-8 23-376,-5 22 501,1 0 0,3 1 1,1 0-1,3 1 0,-1 61 1,6-104-88,0-1-1,1 0 1,-1 1 0,0-1 0,1 0 0,-1 0 0,1 0-1,0 1 1,-1-1 0,1 0 0,0 0 0,-1 0-1,1 0 1,0 0 0,0 0 0,0 0 0,0 0 0,0-1-1,0 1 1,0 0 0,1 0 0,-1-1 0,0 1 0,0-1-1,0 1 1,1-1 0,-1 0 0,0 1 0,1-1-1,-1 0 1,0 0 0,1 0 0,-1 0 0,0 0 0,0 0-1,1 0 1,-1 0 0,2-1 0,3 0 22,-1 1 0,1-1-1,-1 0 1,1-1 0,-1 1 0,0-1 0,0 0 0,8-4-1,-6 2-21,-1-1 0,1 0 0,-1 0 0,0 0 0,0-1 0,-1 0 0,0 0-1,0 0 1,0-1 0,-1 0 0,0 0 0,0 0 0,0 0 0,-1 0 0,0-1 0,-1 0 0,0 1-1,0-1 1,0 0 0,-1 0 0,-1 0 0,1 0 0,-1-9 0,0 18-9,0-1-1,-1 0 1,1 1 0,0-1 0,0 1 0,0-1-1,0 1 1,0-1 0,0 0 0,-1 1 0,1-1 0,0 1-1,0-1 1,-1 0 0,1 1 0,0-1 0,0 0 0,-1 1-1,1-1 1,0 0 0,-1 1 0,1-1 0,-1 0-1,1 0 1,0 0 0,-1 1 0,1-1 0,-1 0 0,1 0-1,0 0 1,-1 0 0,1 0 0,-1 0 0,1 0 0,-1 0-1,1 0 1,-1 0 0,1 0 0,-1 0 0,1 0-1,0 0 1,-1 0 0,1 0 0,-1 0 0,1 0 0,0-1-1,-1 1 1,1 0 0,-1 0 0,1-1 0,0 1-1,-1 0 1,1-1 0,0 1 0,-1 0 0,1-1 0,0 1-1,0 0 1,-1-1 0,1 1 0,0 0 0,0-1 0,0 1-1,-1-1 1,1 1 0,0-1 0,0 0 0,-2 9-40,1 0 0,0 1 0,0-1 0,1 0-1,0 0 1,0 0 0,1 1 0,0-1 0,1 0 0,-1 0 0,2 0 0,-1 0 0,1-1 0,0 1 0,1-1 0,5 10 0,3 10-4,-11-27 47,-1 1 1,1 0-1,-1 0 1,0 0-1,0-1 1,1 1-1,-1 0 1,0 0 0,0 0-1,0 0 1,0 0-1,0-1 1,0 1-1,0 0 1,0 0-1,0 0 1,0 0 0,-1 0-1,1 0 1,0-1-1,0 1 1,-1 0-1,1 0 1,-1 0-1,1-1 1,-1 1 0,1 0-1,-1-1 1,1 1-1,-1 0 1,0-1-1,1 1 1,-1-1-1,0 1 1,1-1 0,-1 1-1,0-1 1,0 1-1,0-1 1,1 0-1,-1 0 1,0 1-1,0-1 1,0 0-1,0 0 1,0 0 0,0 0-1,1 0 1,-2 0-1,-59 0 68,41-2-3,19 3-70,1-1 1,0 0 0,-1 0-1,1 0 1,-1 0-1,1 0 1,0 0 0,-1 0-1,1 0 1,-1-1-1,1 1 1,0 0 0,-1 0-1,1 0 1,0 0-1,-1 0 1,1-1 0,0 1-1,-1 0 1,1 0 0,0 0-1,-1-1 1,1 1-1,0 0 1,-1-1 0,1 1-1,0 0 1,0-1-1,0 1 1,-1 0 0,1-1-1,0 1 1,0 0-1,0-1 1,0 1 0,0 0-1,0-1 1,-1 1 0,1-1-1,0 1 1,0 0-1,0-1 1,0 1 0,1-1-1,-1 1 1,0 0-1,0-1 1,0 1 0,0-1-1,0 1 1,0 0-1,0-1 1,1 1 0,-1 0-1,0-1 1,0 1 0,1 0-1,-1-1 1,1 1-1,15-20-1252,43-16-1531,-38 25 1237,-1-1 1,-1-1-1,28-23 0,-43 32 1629,1-1 0,-1 0-1,1 0 1,-1 0 0,-1 0-1,1-1 1,-1 0 0,0 1-1,0-1 1,-1 0 0,0 0-1,0-1 1,0 1 0,-1 0-1,0-1 1,0 1 0,0-9-1,-1 15 2,0-1 0,0 1-1,-1-1 1,1 1 0,0-1 0,0 1-1,-1 0 1,1-1 0,0 1 0,-1 0 0,1-1-1,-1 1 1,1 0 0,0-1 0,-1 1-1,1 0 1,-1 0 0,1 0 0,0-1-1,-1 1 1,1 0 0,-1 0 0,1 0-1,-1 0 1,1 0 0,-1 0 0,1 0-1,-1 0 1,1 0 0,-1 0 0,1 0-1,-1 0 1,1 0 0,-1 0 0,1 0-1,0 0 1,-1 1 0,-22 7 282,19-5-300,0 1-1,0 0 1,0 0 0,0 0 0,0 1 0,1-1 0,0 1-1,0 0 1,0 0 0,1 0 0,-1 1 0,1-1 0,-2 8-1,1-1 34,1-1 0,0 0-1,1 0 1,0 1 0,1-1-1,0 12 1,1-21-151,-1 0 0,0 1 0,1-1 0,-1 0 0,1 0 0,0 0 1,-1 0-1,1 0 0,0 0 0,0 0 0,1 0 0,-1 0 0,0 0 0,1 0 0,-1-1 0,1 1 0,-1-1 0,1 1 0,0-1 0,0 1 1,0-1-1,0 0 0,0 0 0,3 1 0,2 1-443,0-1 1,0 0-1,0-1 1,0 1-1,0-2 1,11 1-1,19 0-4702</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05.722"/>
    </inkml:context>
    <inkml:brush xml:id="br0">
      <inkml:brushProperty name="width" value="0.035" units="cm"/>
      <inkml:brushProperty name="height" value="0.035" units="cm"/>
      <inkml:brushProperty name="color" value="#E71224"/>
    </inkml:brush>
  </inkml:definitions>
  <inkml:trace contextRef="#ctx0" brushRef="#br0">0 119 15831,'0'0'7697,"1"-7"-7369,2-18-173,3 33-115,2 10-24,5 24 188,-6-17-152,1 0-1,1 0 1,1-1 0,1-1-1,1 0 1,16 23 0,-27-45-185,1 1 1,0 0 0,-1-1-1,1 1 1,0-1 0,0 1-1,0-1 1,0 0 0,1 0-1,-1 0 1,0 0 0,4 1-1,30 0-6331,-16-6 437</inkml:trace>
  <inkml:trace contextRef="#ctx0" brushRef="#br0" timeOffset="257.38">279 139 11877,'0'0'6619,"-7"9"-6360,-14 18 131,1 1-1,2 1 1,1 0-1,1 1 1,-19 53-1,32-60-421,7-13-2149,4-6-4199,11-4 636</inkml:trace>
  <inkml:trace contextRef="#ctx0" brushRef="#br0" timeOffset="1575.79">460 225 8868,'0'0'9215,"-6"-4"-8713,3 2-470,1 0 0,0 1 1,-1-1-1,0 1 0,1-1 1,-1 1-1,0 0 0,0 0 1,1 0-1,-1 1 0,0-1 1,0 1-1,0-1 0,0 1 1,0 0-1,0 0 0,0 0 1,0 1-1,0-1 0,0 1 1,0-1-1,1 1 0,-1 0 1,0 0-1,0 0 0,1 1 1,-1-1-1,1 0 0,-1 1 1,1 0-1,-1 0 0,-2 2 1,-1 1 107,-1 0 1,1 0 0,0 1-1,0-1 1,0 1 0,-7 12-1,10-15-115,1 0 0,1 0 0,-1 0 0,0 1 0,1-1 0,0 1 0,0 0 0,0-1 0,0 1 0,0 0 0,1-1 0,0 1 0,0 0 0,0 0-1,0-1 1,1 8 0,0-10-21,0 0 0,0 1-1,0-1 1,0 0 0,0 0-1,0 0 1,0 0 0,0 0-1,0 0 1,0 0-1,1-1 1,-1 1 0,0 0-1,0 0 1,1-1 0,-1 1-1,1-1 1,-1 0 0,1 1-1,-1-1 1,0 0 0,1 0-1,-1 0 1,1 0 0,-1 0-1,1 0 1,-1 0-1,1 0 1,1-1 0,1 1 4,0-1 1,0 1 0,0-1 0,0 0-1,-1 0 1,1 0 0,0-1 0,0 1-1,-1-1 1,5-2 0,-3 0-16,-1 0 1,1-1 0,-1 1-1,0-1 1,0 0-1,0 0 1,-1 0 0,1 0-1,-1-1 1,-1 1-1,1-1 1,-1 0 0,0 0-1,2-11 1,-4 17 163,1 32-9,-2-21-104,0 12 126,0-15-139,0 0-1,1-1 1,0 1 0,0 0 0,1-1-1,2 14 1,-3-20-26,1 0 1,-1 0-1,1 0 0,-1 0 0,1 0 1,0 0-1,-1 1 0,1-1 1,0-1-1,0 1 0,0 0 0,0 0 1,0 0-1,0 0 0,0-1 1,0 1-1,0 0 0,0-1 0,1 2 1,1-2 6,-1 0 1,1 1 0,-1-1 0,0 0 0,1 0-1,-1 0 1,1 0 0,-1-1 0,0 1 0,1 0-1,-1-1 1,0 0 0,5-1 0,-1-2 1,1 0 0,0 0 0,-1 0 0,0-1 1,0 0-1,0 0 0,-1-1 0,0 0 0,0 1 0,0-2 1,6-9-1,-3 2-78,0 0 1,-1 0 0,0-1-1,8-26 1,-9 16-74,-2-1 1,0 1-1,-2-1 1,-1-26-1,-1 51 268,-7 30-361,0-4 364,2 0-1,1 1 1,2-1-1,0 1 0,1 0 1,5 42-1,-4-66-128,1 0-1,-1 0 1,1 0 0,0 0-1,0 0 1,-1 0-1,1 0 1,0 0 0,0-1-1,1 1 1,-1 0-1,0-1 1,1 1 0,-1-1-1,1 1 1,-1-1-1,1 0 1,-1 1 0,1-1-1,0 0 1,0 0-1,0 0 1,-1-1 0,1 1-1,0 0 1,0-1-1,0 1 1,0-1-1,0 0 1,0 0 0,3 1-1,-1-1 9,0 0 0,1 0 0,-1 0 0,0-1 0,0 1 0,0-1 0,0 0 0,0 0 0,0 0 0,0-1 0,-1 0 0,1 1 0,0-1 0,-1 0 0,5-4 0,3-5-81,-1 0 1,-1-1-1,0-1 0,0 1 1,-1-1-1,-1-1 0,0 1 1,-1-1-1,-1-1 0,8-26 1,-21 185 323,7-144-254,1 0-1,0 1 1,0-1 0,0 1 0,1-1-1,-1 0 1,0 1 0,0-1 0,0 0-1,0 1 1,0-1 0,0 0-1,0 1 1,0-1 0,1 0 0,-1 0-1,0 1 1,0-1 0,0 0 0,1 1-1,-1-1 1,0 0 0,0 0 0,1 0-1,-1 1 1,0-1 0,1 0 0,-1 0-1,0 0 1,1 0 0,-1 1 0,0-1-1,1 0 1,-1 0 0,0 0 0,1 0-1,-1 0 1,18-4 82,15-16-53,-20 6-238,-1 0 0,0-2 0,-1 1 0,19-34 0,-19 29 68,-15 86 324,4-56-116,0 4-28,0-10 3,-1-1 0,1 1 0,0 0 1,1 0-1,-1-1 0,1 1 0,-1 0 0,3 6 1,-2-9-30,0 0 1,0 0-1,0 1 1,0-1-1,1 0 1,-1 0-1,0 0 1,1 0-1,-1 0 1,0 0-1,1-1 1,-1 1 0,1 0-1,-1-1 1,1 1-1,-1-1 1,1 0-1,0 1 1,-1-1-1,1 0 1,0 0-1,-1 0 1,1 0-1,2 0 1,0-1-4,0 1 1,0-1-1,1 0 1,-1 0-1,0 0 1,0-1-1,-1 1 0,1-1 1,0 0-1,0 0 1,-1 0-1,1-1 1,-1 1-1,0-1 1,0 0-1,0 0 0,0 0 1,0 0-1,0 0 1,-1-1-1,0 1 1,3-6-1,-2 3-8,0 0-1,0 0 1,0-1-1,-1 0 1,0 1-1,0-1 1,-1 0 0,0 0-1,0 0 1,-1 0-1,1 1 1,-1-1-1,-2-9 1,2 15-9,0 0 1,0 0-1,-1 1 0,1-1 1,0 0-1,-1 0 0,1 0 0,-1 0 1,1 1-1,-1-1 0,1 0 1,-1 0-1,0 1 0,1-1 1,-1 0-1,0 1 0,1-1 1,-1 1-1,0-1 0,0 1 1,0-1-1,1 1 0,-1 0 0,0-1 1,0 1-1,0 0 0,0-1 1,0 1-1,0 0 0,0 0 1,0 0-1,1 0 0,-1 0 1,0 0-1,0 0 0,0 0 1,0 1-1,0-1 0,0 0 0,0 1 1,0-1-1,1 0 0,-3 2 1,0-1-6,0 0 0,0 1 0,0-1 0,0 1 0,0 0 0,0 0 1,0 0-1,1 0 0,-1 0 0,-3 5 0,2 0 23,0 0 0,0 1 0,1-1 0,0 1-1,1 0 1,0 0 0,0 0 0,0 0 0,1 0 0,1 0-1,-1 1 1,1-1 0,0 0 0,1 0 0,2 13 0,-1-19-41,-1 1 1,1-1 0,-1 0 0,1 0-1,0 0 1,0 0 0,0 0-1,0 0 1,0 0 0,0 0 0,0-1-1,1 1 1,-1-1 0,1 0 0,-1 0-1,1 0 1,-1 0 0,1 0 0,5 1-1,54 4-4762,-30-6-68</inkml:trace>
  <inkml:trace contextRef="#ctx0" brushRef="#br0" timeOffset="2776.86">1265 343 15607,'0'0'4794,"-4"5"-4674,4-5-117,-1 0 1,1 1-1,-1-1 0,1 1 0,-1-1 0,1 1 0,-1-1 0,1 1 0,-1-1 0,1 1 0,0 0 0,-1-1 0,1 1 1,0 0-1,0-1 0,-1 1 0,1 0 0,0-1 0,0 1 0,0 0 0,0-1 0,0 1 0,0 0 0,0-1 0,0 1 1,0 0-1,0 0 0,0-1 0,0 1 0,1 0 0,-1-1 0,0 1 0,0 0 0,1-1 0,-1 1 0,0-1 0,1 1 1,-1-1-1,1 1 0,-1 0 0,1-1 0,-1 0 0,1 1 0,-1-1 0,1 1 0,0-1 0,-1 0 0,1 1 0,-1-1 0,2 1 1,49 2 354,-36-3-273,-4 0-32,0 0 1,-1 0 0,1-2-1,-1 1 1,1-1 0,11-4-1,11-13-2523,-26 16-5971</inkml:trace>
  <inkml:trace contextRef="#ctx0" brushRef="#br0" timeOffset="2905.71">1490 358 3089,'0'0'14570,"7"0"-13975,2 0-482,-1-1 1,0 0 0,0 0 0,0 0-1,0-1 1,0-1 0,0 1-1,-1-1 1,1 0 0,7-5-1,-12 6-82,1 0 0,-1-1 0,1 1-1,-1-1 1,0 0 0,0 0 0,0 0 0,0-1-1,-1 1 1,1-1 0,-1 1 0,0-1-1,0 0 1,0 0 0,-1 0 0,1 0-1,-1 0 1,0 0 0,0 0 0,0 0-1,-1-1 1,1-6 0,-1 9 66,0 1 0,1 0-1,-1 0 1,0 0 0,0 0 0,0 0 0,0 0 0,0 0 0,0 0-1,0 0 1,-1-1 0,1 1 0,0 0 0,-1 0 0,1 0 0,0 0-1,-1 0 1,1 0 0,-1 0 0,-1-1 0,-8 19 190,-4 43-415,14-59 131,0 1-1,0-1 1,-1 1 0,1-1 0,1 1-1,-1-1 1,0 1 0,0-1-1,1 1 1,-1-1 0,0 1 0,1-1-1,0 0 1,-1 1 0,1-1 0,0 0-1,0 1 1,-1-1 0,1 0-1,0 0 1,0 0 0,0 0 0,1 0-1,-1 0 1,0 0 0,0 0 0,3 1-1,1-1 12,-1 0-1,1 0 1,0-1-1,0 1 1,0-1-1,0 0 1,9-2-1,-7 1-30,1 0-1,-1 0 1,0-1-1,0 0 1,0-1-1,0 0 1,0 0-1,0 0 1,-1-1-1,1 0 1,-1 0-1,0 0 1,-1-1-1,1 0 1,-1 0-1,0 0 1,0-1 0,0 0-1,-1 0 1,0 0-1,0 0 1,5-13-1,-1 1-39,-2 1 0,0-1 0,-1 0 0,-1-1 0,0 1 0,-2-1 0,0 1 0,-1-20 0,-3 49-49,0 0-1,-1 0 1,-7 19-1,-8 30 141,10-19 154,2 0 0,3 1 1,1 0-1,4 53 1,-1-89-175,0 0 0,0-1 0,1 1 0,0-1 1,0 1-1,0-1 0,1 0 0,6 9 1,-9-13-6,1 0 1,-1 0-1,1 0 1,0 0-1,-1 0 1,1 0 0,0 0-1,0 0 1,0 0-1,0 0 1,0-1-1,0 1 1,0 0 0,0-1-1,0 1 1,0-1-1,0 1 1,1-1-1,-1 1 1,0-1-1,0 0 1,0 1 0,1-1-1,-1 0 1,0 0-1,0 0 1,1 0-1,-1 0 1,0 0-1,0-1 1,1 1 0,-1 0-1,0-1 1,0 1-1,0-1 1,0 1-1,1-1 1,-1 1-1,0-1 1,0 0 0,0 1-1,0-1 1,0 0-1,-1 0 1,1 0-1,0 0 1,1-1-1,2-3-12,0-1-1,0 1 0,0-1 0,-1 0 0,0 0 0,0 0 0,-1-1 0,0 1 0,0 0 0,0-1 0,-1 0 0,1 1 0,-2-1 0,1-12 0,-1 14-40,0 0 0,-1 0 0,0 0 0,0 0 0,0 0 0,0 0 0,-1 0 0,0 1 0,0-1 0,0 1 0,0-1 0,-1 1 0,0 0-1,1 0 1,-2 0 0,1 0 0,0 0 0,-1 1 0,0-1 0,-4-2 0,0 1-52,0 0-1,0 1 1,0 0-1,-1 0 1,-18-4-1,37 11 164,0-1 0,0-1 0,0 0 0,17 1 0,-26-2-187,1 0 0,0 0 0,-1 0 0,1 0 0,0 0 0,-1 0-1,1 0 1,0 0 0,-1-1 0,1 1 0,-1-1 0,1 1 0,0-1 0,-1 1 0,1-1 0,-1 0-1,0 0 1,1 0 0,-1 0 0,1 0 0,-1 0 0,0 0 0,0 0 0,0-1 0,0 1 0,0 0-1,0-1 1,0 1 0,0-1 0,0 1 0,-1-1 0,1 1 0,-1-1 0,1 0 0,0-2 0,-1-11-4701,0-1-4255</inkml:trace>
  <inkml:trace contextRef="#ctx0" brushRef="#br0" timeOffset="2906.71">1625 32 17448,'0'0'3009,"21"0"-5570,-1 11-448,5 1-5203</inkml:trace>
  <inkml:trace contextRef="#ctx0" brushRef="#br0" timeOffset="3237.25">2176 299 17512,'0'0'3943,"-16"-1"-3367,-70-5 30,85 6-134,4 1-444,-1 0 1,0 0-1,0 0 0,1 0 0,-1 0 1,1-1-1,-1 1 0,0-1 0,1 0 1,-1 0-1,1 0 0,-1 0 0,4 0 1,0 0 29,20 1-573,105-1 1700,-67-9-4253,-4-11-7017,-47 13-995</inkml:trace>
  <inkml:trace contextRef="#ctx0" brushRef="#br0" timeOffset="3582.85">2513 22 14150,'0'0'9359,"0"-5"-8692,0-12-281,0 29-29,0 39-115,4 64 919,-2-58-3005,0-1-9089</inkml:trace>
  <inkml:trace contextRef="#ctx0" brushRef="#br0" timeOffset="3742.99">2434 209 16023,'0'0'8292,"41"-24"-8276,-4 20-16,4-1-208,0-2-1409,-4 2-1088,-4 1-897,-13 1-3537</inkml:trace>
  <inkml:trace contextRef="#ctx0" brushRef="#br0" timeOffset="4639.28">2705 150 896,'0'0'16552,"5"7"-15768,3 2-380,-1 0 0,0 1 0,0 0-1,-1 0 1,0 0 0,-1 1 0,0 0-1,-1 0 1,0 0 0,-1 0-1,4 19 1,-8-29-335,1-1 0,0 0-1,0 0 1,0 1 0,-1-1 0,1 0 0,0 0-1,0 1 1,-1-1 0,1 0 0,0 0-1,-1 0 1,1 1 0,0-1 0,-1 0-1,1 0 1,0 0 0,-1 0 0,1 0-1,0 0 1,-1 0 0,1 0 0,0 0-1,-1 0 1,1 0 0,0 0 0,-1 0-1,1 0 1,0 0 0,-1 0 0,1 0-1,0 0 1,-1 0 0,1-1 0,0 1-1,0 0 1,-1 0 0,1 0 0,0-1-1,-1 1 1,1 0 0,0-1 0,-15-7 413,13 6-508,0 0 1,1 0-1,-1 0 1,0-1-1,1 1 0,0-1 1,-1 1-1,1 0 0,0-1 1,0 0-1,0 1 0,1-1 1,-1 0-1,1 1 0,-1-1 1,1 0-1,0 0 0,0 0 1,0 1-1,1-1 0,-1 0 1,0 0-1,1 1 0,0-1 1,0 0-1,0 1 0,0-1 1,0 1-1,0-1 0,1 1 1,-1 0-1,1-1 0,-1 1 1,1 0-1,0 0 0,0 0 1,0 0-1,0 1 0,1-1 1,-1 0-1,0 1 0,1 0 1,2-2-1,5-3-1093,0 1-1,1-1 0,20-5 1,28-4-7672,-49 13 7590,-3 3 6329,-5 6 899,-3 2-5630,0-3-2182,-6 108 3151,7-112-1360,1-1 0,0 0 0,0 0 0,0 0-1,-1 1 1,1-1 0,0 0 0,0 0 0,1 0 0,-1 0 0,0-1 0,0 1-1,0 0 1,1 0 0,-1-1 0,0 1 0,1 0 0,-1-1 0,0 0 0,1 1-1,-1-1 1,1 0 0,-1 0 0,1 1 0,-1-1 0,1-1 0,-1 1 0,1 0-1,1 0 1,49-4-22,-44 1-175,0 0 0,0 0-1,-1-1 1,1 0 0,-1-1 0,0 1-1,0-1 1,0-1 0,-1 1-1,8-9 1,-10 10 187,0-1 1,1 0-1,-2 0 0,1 0 0,-1 0 0,1 0 1,-1-1-1,-1 0 0,1 1 0,-1-1 0,0 0 1,0 0-1,-1 0 0,1-10 0,-2 15 674,-1 16-379,-7 9 400,6-20-628,0 1 0,0 0-1,0-1 1,0 1 0,1 0-1,0 0 1,0 0 0,1 0-1,-1 0 1,1 0 0,0 0-1,0 0 1,1 0-1,-1 0 1,3 9 0,-1-13-53,0 0 1,-1 0-1,1 0 1,0-1-1,0 1 1,0 0-1,0-1 1,-1 1 0,1-1-1,0 0 1,0 1-1,0-1 1,0 0-1,0 0 1,0 0-1,2-1 1,35-3 170,-30 1-242,0 0-1,-1-1 1,1 1 0,-1-2-1,0 1 1,0-1 0,-1-1-1,1 1 1,-1-1 0,6-7-1,-8 8-55,-1 1 0,1-1 1,-1 0-1,0 0 0,-1 0 0,1-1 0,-1 1 0,0-1 0,0 0 0,-1 0 0,0 0 0,0 0 0,0-1 1,-1 1-1,1-8 0,-2 13 99,0 1 0,0-1 0,-1 0 0,1 1 0,0-1 1,0 0-1,-1 1 0,1-1 0,-1 0 0,1 1 0,-1-1 0,1 1 1,-1-1-1,1 1 0,-1-1 0,1 1 0,-1 0 0,0-1 0,1 1 1,-1 0-1,1-1 0,-1 1 0,0 0 0,1 0 0,-1-1 1,0 1-1,0 0 0,1 0 0,-1 0 0,0 0 0,1 0 0,-1 0 1,0 0-1,0 0 0,1 0 0,-1 1 0,0-1 0,1 0 0,-1 0 1,0 1-1,-1 0 0,-29 12-139,24-7 185,0 0 1,1 1-1,0 0 1,0 0-1,1 1 1,0-1-1,0 1 1,1 0-1,0 1 1,0-1-1,1 1 1,0 0-1,0-1 1,1 1-1,1 0 1,-1 1-1,1-1 1,1 11-1,0-18-26,0-1 0,1 1 0,-1-1 1,1 0-1,-1 1 0,1-1 0,0 1 0,0-1 0,-1 0 0,1 0 0,0 1 0,0-1 0,0 0 0,0 0 0,1 0 0,-1 0 0,0 0 0,0 0 1,1-1-1,-1 1 0,0 0 0,1-1 0,-1 1 0,1-1 0,-1 1 0,0-1 0,1 1 0,2-1 0,50 3-281,-41-4 10,31-1-1604,5-12-1865</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28.576"/>
    </inkml:context>
    <inkml:brush xml:id="br0">
      <inkml:brushProperty name="width" value="0.035" units="cm"/>
      <inkml:brushProperty name="height" value="0.035" units="cm"/>
      <inkml:brushProperty name="color" value="#E71224"/>
    </inkml:brush>
  </inkml:definitions>
  <inkml:trace contextRef="#ctx0" brushRef="#br0">149 268 7700,'0'0'13152,"-11"4"-13104,7-3-45,0 0 0,-1 1 0,1 0 0,0 0 0,0 0 0,0 1 0,0-1 0,0 1 0,0 0 0,1 0 0,-1 0 0,1 0-1,0 1 1,0 0 0,0-1 0,1 1 0,-1 0 0,1 0 0,0 0 0,0 1 0,0-1 0,1 0 0,-1 1 0,1-1 0,0 1 0,0 0 0,1-1 0,-1 8 0,1-10-2,0 0 0,0 0 0,0 0 1,0 0-1,0 0 0,1 0 0,-1 0 0,1 0 1,-1 0-1,1 0 0,0 0 0,-1 0 1,1 0-1,0-1 0,0 1 0,0 0 0,1 0 1,-1-1-1,0 1 0,1-1 0,-1 1 1,1-1-1,-1 0 0,4 2 0,0-1 10,0 0 0,0-1 1,0 1-1,1-1 0,-1-1 0,0 1 0,0-1 0,9 0 0,-9 0 26,0 0-1,1 0 0,-1-1 1,0 0-1,0 0 0,0 0 1,0-1-1,9-3 0,-13 4 51,1 0 0,-1 1-1,1-1 1,-1 0 0,0 0-1,0-1 1,1 1 0,-1 0-1,0 0 1,0-1 0,0 1-1,0 0 1,-1-1 0,1 1-1,0-1 1,0 1 0,-1-1-1,1 1 1,-1-1 0,0 0-1,1 1 1,-1-1 0,0 0-1,0 1 1,0-1-1,0 0 1,0 1 0,0-1-1,-1 0 1,1 1 0,-1-3-1,0 3-55,1 0-1,0 0 1,0 0 0,-1 0-1,1 1 1,-1-1-1,1 0 1,-1 0-1,1 1 1,-1-1-1,1 0 1,-1 1-1,0-1 1,1 0-1,-1 1 1,0-1-1,0 1 1,1-1 0,-1 1-1,0-1 1,0 1-1,0 0 1,1-1-1,-1 1 1,0 0-1,0 0 1,0 0-1,0 0 1,0 0-1,0 0 1,0 0-1,1 0 1,-1 0 0,0 0-1,0 0 1,0 0-1,0 1 1,-1-1-1,0 1-44,1-1 0,-1 1 0,0 0 0,1-1 0,-1 1 0,1 0 0,-1 0 0,1 0 0,-1 0 0,1 0 0,0 0 0,-1 1 0,1-1-1,0 0 1,0 1 0,0-1 0,0 1 0,0-1 0,0 3 0,0-4-3,1 0-1,0-1 0,0 1 1,0 0-1,0 0 0,0 0 1,0 0-1,0 0 0,0 0 1,0 0-1,-1 0 0,1 0 1,0 0-1,0 0 1,0 0-1,0 0 0,0 0 1,0 0-1,0 0 0,0 0 1,0 0-1,-1 0 0,1 0 1,0 0-1,0 0 0,0 1 1,0-3 36,0 0 1,-1-1-1,1 1 1,-1 0-1,1 1 0,-1-1 1,0 0-1,1 0 1,-1 0-1,0 0 1,0 0-1,-1 1 0,1-1 1,0 0-1,-3-2 1,0 2-25,0-1 0,0 1 0,0 0 1,0 0-1,0 0 0,0 1 0,-1 0 1,1-1-1,-1 1 0,1 1 0,-1-1 1,1 1-1,-1 0 0,1 0 0,-1 0 0,1 0 1,-1 1-1,1 0 0,-9 2 0,10-2-2,1 0 0,-1 1 0,1-1 0,0 0-1,0 1 1,0-1 0,0 1 0,0 0-1,0-1 1,0 1 0,0 0 0,0 0 0,1 0-1,-1 1 1,1-1 0,0 0 0,0 0 0,0 1-1,0-1 1,0 1 0,0-1 0,0 1 0,1-1-1,-1 1 1,1 0 0,0-1 0,0 1 0,0 0-1,0-1 1,0 1 0,1-1 0,-1 1 0,1 0-1,0-1 1,1 4 0,-1-5-4,0 0-1,0 0 1,0 0 0,0-1 0,0 1-1,0 0 1,0-1 0,0 1 0,1-1-1,-1 1 1,0-1 0,0 0 0,1 1-1,-1-1 1,0 0 0,1 0 0,-1 0-1,0 0 1,0 0 0,3 0 0,29-2-16,-33 2 28,4-1 13,1 0 0,-1-1 0,0 1 0,0-1 0,0 0 0,0 0 0,0 0 0,0-1 0,-1 0 0,1 1 0,-1-1 0,1 0 0,-1-1 0,0 1 0,0 0 0,-1-1 0,1 0 0,-1 0 0,0 0 0,0 0 0,0 0 0,0 0 0,-1 0 0,2-5 0,-23 10-22,17 1-11,-1 0-1,1 1 1,1-1 0,-1 1 0,0-1-1,1 1 1,-1 0 0,1 0-1,0 0 1,0 1 0,0-1 0,0 0-1,0 1 1,1-1 0,0 1-1,-1-1 1,2 1 0,-1 0 0,0 0-1,1-1 1,-1 7 0,6-10-30,0 0 1,0 0 0,-1 0-1,1-1 1,0 1-1,6-3 1,-5 0 61,-1 0 0,0-1 1,0 1-1,0-1 0,0-1 0,-1 1 1,0-1-1,0 1 0,0-1 0,0 0 0,-1-1 1,0 1-1,0 0 0,0-1 0,-1 0 1,0 0-1,0 0 0,0 0 0,-1 0 0,0 0 1,0 0-1,0-11 0,-1 16-3,0 1 0,0-1 0,0 0 0,0 1 1,-1-1-1,1 0 0,0 1 0,0-1 0,-1 1 0,1-1 0,0 0 0,-1 1 0,1-1 0,0 1 1,-1-1-1,1 1 0,-1-1 0,1 1 0,-1-1 0,1 1 0,-1 0 0,1-1 0,-1 1 0,0 0 0,1-1 1,-1 1-1,1 0 0,-2-1 0,-26-1 32,24 3-63,0-1 1,0 1 0,0-1-1,0 1 1,0 0 0,0 1-1,0-1 1,1 1 0,-1 0-1,1-1 1,-5 4 0,5-1 7,1 0 0,-1 0 0,1 0 1,0 1-1,0-1 0,0 1 0,0 0 1,1-1-1,0 1 0,0 0 0,0 0 0,0 0 1,1 0-1,0-1 0,0 1 0,0 0 1,1 0-1,1 7 0,-1-11 12,0-1 0,0 1 0,0 0 0,0 0 0,1 0-1,-1-1 1,0 1 0,0 0 0,1-1 0,-1 1 0,0-1 0,1 0 0,-1 1 0,1-1 0,-1 0 0,0 0-1,1 0 1,-1 0 0,1 0 0,2 0 0,32-3 69,-27 1-61,-1 0 0,0 0-1,0-1 1,0 0 0,0-1-1,0 0 1,7-5-1,-12 8 3,0-1-1,0 0 1,0 0-1,-1-1 0,1 1 1,-1 0-1,1-1 1,-1 0-1,0 1 0,0-1 1,0 0-1,0 0 1,0 0-1,-1-1 0,0 1 1,1 0-1,-1 0 1,0-1-1,-1 1 0,2-6 1,-3 7 4,0 1-1,0 0 1,0 0 0,0-1-1,0 1 1,0 0 0,-1 0 0,1 0-1,0 0 1,-1 1 0,1-1-1,0 0 1,-1 0 0,1 1 0,-1-1-1,1 1 1,-1-1 0,1 1 0,-1 0-1,1 0 1,-1 0 0,0-1-1,1 1 1,-1 1 0,1-1 0,-1 0-1,-2 1 1,-50 2-52,46-1 27,0 1 0,1-1 0,-1 1 0,0 0 0,1 1 0,0 0 0,0 0 0,-10 7 0,14-8-6,0-1 0,0 1 1,0-1-1,0 1 0,0 0 0,0 0 1,1 1-1,-1-1 0,1 0 0,0 1 1,0 0-1,0-1 0,1 1 0,-1 0 1,1 0-1,0 0 0,0 0 1,-1 6-1,3-9 14,0-1-1,-1 1 1,1 0 0,0-1 0,0 1 0,-1-1-1,1 1 1,0-1 0,0 1 0,0-1 0,0 0-1,-1 1 1,1-1 0,0 0 0,0 0 0,0 0-1,0 0 1,0 1 0,0-1 0,0 0 0,0-1-1,0 1 1,0 0 0,0 0 0,-1 0 0,1 0-1,0-1 1,0 1 0,0-1 0,1 0 0,31-8 70,-30 6-44,0 0-1,1 1 1,-1-1 0,0-1 0,0 1 0,-1 0-1,1-1 1,-1 1 0,1-1 0,-1 0 0,0 1-1,-1-1 1,2-5 0,-2 8-12,-1 0 0,1 0 1,-1 0-1,0-1 0,0 1 0,0 0 1,0 0-1,0 0 0,0-1 0,0 1 0,0 0 1,0 0-1,0 0 0,-1 0 0,1-1 1,0 1-1,-1 0 0,1 0 0,-1 0 0,1 0 1,-1 0-1,0 0 0,1 0 0,-1 0 1,0 0-1,0 0 0,0 1 0,0-1 0,0 0 1,0 0-1,0 1 0,0-1 0,0 0 1,0 1-1,0-1 0,0 1 0,0 0 0,0-1 1,0 1-1,-1 0 0,1 0 0,0 0 1,0 0-1,0-1 0,0 2 0,-1-1 0,1 0 1,0 0-1,-2 1 0,0-2-91,0 1-1,1 0 0,-1 0 1,0 1-1,0-1 1,0 0-1,0 1 1,0 0-1,0 0 0,1 0 1,-1 0-1,0 0 1,1 0-1,-1 1 1,1-1-1,-1 1 1,1 0-1,0 0 0,0 0 1,0 0-1,0 0 1,-2 3-1,-2 9-4122,4 2-3472</inkml:trace>
  <inkml:trace contextRef="#ctx0" brushRef="#br0" timeOffset="547.26">317 340 4002,'0'0'12315,"-10"2"-11451,4-1-296,-43 8 59,34-9 6665,98-55-7167,181-110-106,-219 141-44,6-4 108,56-39 0,-92 54 75,-26 15-1195,-26 16-2211,-3 5-1576,-8 5-3742</inkml:trace>
  <inkml:trace contextRef="#ctx0" brushRef="#br0" timeOffset="981.34">289 345 13686,'0'0'7316,"1"26"-7151,3-14-35,-1 0-1,2 0 1,-1 0-1,2 0 1,-1-1-1,2 0 1,0 0-1,11 14 1,70 76 998,-43-59-826,2-3-1,2-2 1,2-2-1,76 40 1,-126-74-214,-2-16-6438,-2-1-1728</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37.622"/>
    </inkml:context>
    <inkml:brush xml:id="br0">
      <inkml:brushProperty name="width" value="0.035" units="cm"/>
      <inkml:brushProperty name="height" value="0.035" units="cm"/>
      <inkml:brushProperty name="color" value="#E71224"/>
    </inkml:brush>
  </inkml:definitions>
  <inkml:trace contextRef="#ctx0" brushRef="#br0">38 37 13494,'0'0'6403,"0"-9"-4581,-9 213-970,6-155-3155</inkml:trace>
  <inkml:trace contextRef="#ctx0" brushRef="#br0" timeOffset="322.19">2 69 13830,'0'0'8964,"-1"-5"-8249,1 4-698,0 0-1,0 0 0,0 0 0,0 0 0,0 0 1,0 0-1,0 0 0,0 0 0,0 0 0,1 0 1,-1 0-1,0 0 0,1 0 0,-1 0 0,0 0 1,1 0-1,-1 0 0,1 0 0,0 0 0,-1 0 1,1 0-1,0 1 0,-1-1 0,1 0 0,0 1 0,0-1 1,1-1-1,36-11 51,0 5-61,50-5-1,-34 11-6822,-50 3 2039,-3 7-2129</inkml:trace>
  <inkml:trace contextRef="#ctx0" brushRef="#br0" timeOffset="540.32">76 216 15511,'0'0'7796,"33"0"-7652,-4 0-48,8 0-48,-1 0-48,1 0 32,-4-2-32,-8-3-32,-5 5-769,-7 0-1488</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41.673"/>
    </inkml:context>
    <inkml:brush xml:id="br0">
      <inkml:brushProperty name="width" value="0.035" units="cm"/>
      <inkml:brushProperty name="height" value="0.035" units="cm"/>
      <inkml:brushProperty name="color" value="#E71224"/>
    </inkml:brush>
  </inkml:definitions>
  <inkml:trace contextRef="#ctx0" brushRef="#br0">0 29 13126,'0'0'6883,"25"0"-6451,7 0 289,26 0 143,16 0-544,20 0-256,21 0-64,12-7-1136,-8-14-6740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32.888"/>
    </inkml:context>
    <inkml:brush xml:id="br0">
      <inkml:brushProperty name="width" value="0.035" units="cm"/>
      <inkml:brushProperty name="height" value="0.035" units="cm"/>
      <inkml:brushProperty name="color" value="#E71224"/>
    </inkml:brush>
  </inkml:definitions>
  <inkml:trace contextRef="#ctx0" brushRef="#br0">1704 242 10053,'0'0'9761,"-9"-19"-7441,5 14 1494,62 43-3030,-26-22-769,-21-11-29,0 0 0,-1 1 0,0 0-1,14 12 1,-23-17 9,0 0 0,0 0 0,0 1 0,0-1-1,0 0 1,-1 1 0,1-1 0,0 1 0,-1-1 0,0 1-1,1-1 1,-1 1 0,0-1 0,1 1 0,-1 0 0,0-1-1,0 1 1,0-1 0,-1 1 0,1-1 0,0 1 0,0 0-1,-1-1 1,1 1 0,-1-1 0,0 0 0,1 1 0,-1-1-1,-1 2 1,0 1 3,-1 1-1,0-1 0,0-1 1,0 1-1,0 0 0,0-1 1,-1 1-1,-4 2 0,-57 28 76,17-11-671,48-22 366</inkml:trace>
  <inkml:trace contextRef="#ctx0" brushRef="#br0" timeOffset="450.81">2085 213 14663,'0'0'6477,"-7"-5"-5940,4 3-502,0 0 0,-1 0 1,1 0-1,-1 0 0,1 1 1,-1-1-1,0 1 0,0 0 1,0 0-1,-6 0 0,8 1-27,0 1-1,0-1 1,-1 0-1,1 1 0,0 0 1,0-1-1,0 1 1,0 0-1,0 0 0,0 1 1,0-1-1,0 0 1,0 0-1,0 1 0,1-1 1,-1 1-1,1 0 0,-1 0 1,1-1-1,0 1 1,-1 0-1,1 0 0,0 0 1,-1 2-1,0-1-13,1 0-1,-1 0 0,0 0 1,1 0-1,-1 0 1,1 0-1,0 0 1,0 0-1,1 0 0,-1 1 1,0-1-1,1 0 1,0 1-1,0-1 0,0 0 1,0 1-1,0-1 1,1 0-1,0 1 1,-1-1-1,1 0 0,1 0 1,-1 0-1,0 0 1,1 0-1,-1 0 1,1 0-1,0 0 0,0 0 1,0-1-1,0 1 1,4 2-1,5 4-31,1-2 1,0 1-1,0-2 0,1 1 1,0-2-1,17 6 0,-17-6 31,-12-5 2,-1 0 0,1 0 0,0 0 0,0 1 0,-1-1 0,1 0 0,0 0 0,0 1-1,-1-1 1,1 0 0,0 1 0,-1-1 0,1 1 0,-1-1 0,1 0 0,0 1 0,-1 0 0,1-1 0,-1 1 0,1-1 0,-1 1 0,0 0 0,1-1 0,-1 1 0,0 0 0,1-1-1,-1 1 1,0 0 0,0-1 0,1 3 0,-2-2 7,0 0 0,0 0-1,1 0 1,-1 0 0,0 0-1,0 0 1,0 0 0,0 0-1,0-1 1,0 1 0,0 0-1,-1-1 1,1 1 0,0-1-1,-2 2 1,-53 12-387,19-14-4703,24-2-698</inkml:trace>
  <inkml:trace contextRef="#ctx0" brushRef="#br0" timeOffset="686.61">2048 139 16199,'0'0'5075,"86"-10"-5091,-44 8 32,3 0-16,4-3 16,-8 0-16,-8 0-272,-21 5-849,-4 0-95</inkml:trace>
  <inkml:trace contextRef="#ctx0" brushRef="#br0" timeOffset="2053.59">235 223 9492,'0'0'7852,"0"-4"-6876,0 48 4196,0 183-5125,2-207 998,-1-10-2868,0-1-9077,-1-15 4273</inkml:trace>
  <inkml:trace contextRef="#ctx0" brushRef="#br0" timeOffset="2553.27">252 439 6963,'0'0'11589,"0"-1"-11505,0 1 0,-1 0-1,1-1 1,0 1 0,0 0-1,-1-1 1,1 1-1,0-1 1,0 1 0,0 0-1,0-1 1,-1 1 0,1-1-1,0 1 1,0 0-1,0-1 1,0 1 0,0-1-1,0 1 1,0-1 0,0 1-1,1-1 1,-1 1-1,0 0 1,0-1 0,0 1-1,0-1 1,1 1 0,46-6-144,56-8-267,-95 12-351,0 0-1,0-1 0,0 0 0,-1 0 1,1 0-1,-1-1 0,1 0 0,-1-1 0,12-9 1,-17 12 218,-1-1 0,1 1 1,-1 0-1,1-1 0,-1 1 1,0-1-1,0 1 0,0-1 1,0 0-1,0 0 0,0 1 1,-1-1-1,0 0 0,1-3 1,-2-46 1957,-1 26 6420,-14 46-6008,9-2-1461,0 1 0,1 0 0,1 0 0,1 1 0,1-1 0,-2 37 0,-1-7 527,2-26-1661,2 0-4240,14-17-6825</inkml:trace>
  <inkml:trace contextRef="#ctx0" brushRef="#br0" timeOffset="7466.31">2123 38 6243,'0'0'13929,"0"-1"-13792,0 1 1,0 0-1,0-1 1,0 1-1,0-1 1,0 1-1,0 0 1,0-1-1,0 1 1,0 0-1,0-1 1,-1 1-1,1 0 1,0-1-1,0 1 0,0 0 1,-1-1-1,1 1 1,0 0-1,0-1 1,0 1-1,-1 0 1,1 0-1,0-1 1,-1 1-1,1 0 1,0 0-1,-1-1 1,1 1-1,0 0 1,-1 0-1,1 0 1,-1 0-1,-89-14-47,0 5 0,-181 5 0,255 5-99,1 2 0,0 0 0,1 0 0,-1 1 0,0 1 0,1 1 0,0 0 0,-23 15 0,14-8-7,1 2 1,1 1 0,0 1-1,-21 22 1,36-32 10,0 0 0,0 0-1,1 1 1,0 0 0,0 0-1,1 0 1,1 1 0,-1-1 0,1 1-1,0 0 1,-2 14 0,1 6-18,2 0 1,0 39-1,3-61 20,1 0 1,-1 0-1,1 0 0,0-1 0,1 1 0,-1 0 0,2-1 0,-1 1 0,0-1 0,1 0 1,0 0-1,1-1 0,-1 1 0,1-1 0,0 0 0,1 0 0,-1 0 0,1-1 0,0 0 1,8 4-1,12 8-18,1-1 1,0-2 0,41 15 0,-29-15 1,1-3 0,-1-1-1,2-1 1,59 2 0,165-11-253,-237-2 219,0 0 1,-1-2-1,0-2 0,0 0 1,0-1-1,-1-2 1,0-1-1,-1-1 1,45-28-1,-55 30 32,-1-1 0,0-1 0,-1 0 0,0-1 0,-1 0 0,0-1 0,11-16 0,-17 20 7,0-1 0,0 0 0,-1 1 1,-1-2-1,0 1 0,0-1 0,-1 1 1,0-1-1,-1 0 0,-1 0 0,1-16 1,-2 22 12,0 0 1,-1-1-1,1 1 1,-1 0-1,0 0 1,-1 0-1,1 0 1,-1 0-1,0 0 1,-1 0-1,0 1 1,0-1-1,0 1 1,0 0-1,-1 0 1,0 0-1,0 0 0,0 0 1,0 1-1,-1 0 1,0 0-1,0 0 1,0 1-1,0 0 1,-12-6-1,-5-3 2,-2 2 0,0 0 0,0 1 0,-1 1 0,0 2 0,0 0 0,-30-2-1,-184-1 8,201 9-12,0 6-453,37-6 134,0 1 0,-1-1 0,1 1 0,0 0 0,0-1 0,0 1 0,0 0 0,0-1 0,0 1 0,0 0 0,1 0 0,-1 0 0,0 0 0,0 0-1,1 0 1,-1 0 0,0 0 0,1 0 0,-1 2 0,0 4-7123</inkml:trace>
  <inkml:trace contextRef="#ctx0" brushRef="#br0" timeOffset="9578.65">0 713 12630,'0'0'6659,"17"0"-6563,3 2 752,21-2 673,17 0-657,20 0-207,20 0-513,25-2-64,25-3-80,16 5-1201,5-2-3537,-18 0-5587</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47.638"/>
    </inkml:context>
    <inkml:brush xml:id="br0">
      <inkml:brushProperty name="width" value="0.035" units="cm"/>
      <inkml:brushProperty name="height" value="0.035" units="cm"/>
      <inkml:brushProperty name="color" value="#E71224"/>
    </inkml:brush>
  </inkml:definitions>
  <inkml:trace contextRef="#ctx0" brushRef="#br0">1 359 20810,'0'0'3815,"27"0"-3781,-8 1-25,1-2-1,-1 0 0,0-2 0,1 0 0,-1-1 1,26-9-1,-40 12-9,0-1 0,0-1 0,0 1 1,0-1-1,-1 0 0,1 0 0,-1 0 0,0 0 1,1-1-1,-1 0 0,-1 0 0,1 0 0,-1 0 0,1-1 1,-1 1-1,-1-1 0,1 0 0,-1 0 0,1 0 1,-1 0-1,-1 0 0,1-1 0,-1 1 0,0 0 0,0-1 1,0 1-1,-1-10 0,0 16 8,0-1 1,0 0-1,0 0 1,-1 0-1,1 0 1,0 0-1,0 0 1,0 0-1,0 0 1,0 0-1,0 0 1,0 0-1,-1 0 1,1 0-1,0 0 1,0 0-1,0 0 1,0 0-1,0 0 1,0 0-1,0 0 1,-1 0-1,1 0 1,0 0-1,0 0 1,0 0-1,0 0 1,0 0-1,0 0 1,0 0-1,-1 0 1,1 0-1,0 0 1,0-1-1,0 1 1,0 0-1,0 0 1,0 0-1,-9 25 4,-6 40 1,14-58 2,0 1 0,1 0 0,0-1 0,0 1 0,1 0 0,0-1 0,3 13 0,-3-18-16,0 0-1,0 0 1,1 0-1,-1 0 1,0 0 0,1 0-1,0 0 1,-1 0 0,1 0-1,0-1 1,0 1-1,0-1 1,0 1 0,0-1-1,0 0 1,0 0-1,0 0 1,1 0 0,-1 0-1,0-1 1,1 1-1,-1 0 1,1-1 0,-1 0-1,1 0 1,-1 0 0,3 0-1,3 1-17,-1-1-1,0 0 1,0 0-1,0-1 1,0 0-1,0 0 1,0-1 0,0 0-1,0 0 1,0 0-1,-1-1 1,1 0-1,-1-1 1,0 1-1,0-1 1,0 0-1,0-1 1,-1 1 0,1-1-1,-1 0 1,-1-1-1,1 1 1,-1-1-1,0 0 1,0 0-1,5-11 1,-1-3 21,-1 0 1,0-1-1,-2 0 0,-1 0 1,0 0-1,-2 0 0,0-1 1,-2 1-1,-1-22 0,0 42-7,1 1 0,-1 0-1,0 0 1,1 0-1,-1 0 1,1 0 0,-1 0-1,0 0 1,1 0 0,-1 0-1,0 0 1,1 0 0,-1 0-1,0 0 1,1 0-1,-1 1 1,1-1 0,-1 0-1,0 0 1,1 1 0,-1-1-1,1 0 1,-1 1 0,1-1-1,-1 1 1,-4 4-10,1 0 0,0 1 0,0-1 0,0 1-1,1-1 1,0 1 0,0 0 0,0 0 0,-1 8 0,-18 62 41,20-64-36,-6 34 13,3 0 0,1 0 0,3 1 1,6 73-1,7-60 19,-8-49-17,-2 0 0,1 0 0,0 21 0,-3-32-3,0 1 0,0-1 0,0 0 0,0 0 0,0 0 0,0 1 0,0-1 0,0 0 0,0 0 0,0 1 0,0-1 0,0 0 0,1 0 0,-1 0 0,0 1 0,0-1 0,0 0 0,0 0 0,0 0 0,0 1 0,0-1 0,1 0 0,-1 0 0,0 0 0,0 0 0,0 1 0,1-1 0,-1 0 0,0 0 0,0 0 0,0 0 0,1 0 0,-1 0 0,0 0 0,0 0 0,0 0 0,1 0 0,-1 1 0,0-1 0,0 0 0,1 0 0,-1 0 0,0-1 0,1 1 0,13-6 100,10-13 81,-17 9-230,0 0 0,-1-1-1,-1 1 1,0-1 0,0 0-1,-1 0 1,-1-1 0,0 1-1,0-1 1,-1 0 0,0 0-1,-1 0 1,-1 1 0,0-1-1,0 0 1,-2 0 0,-1-13 0,0 19 22,-1-1 1,1 1 0,-1 0-1,0-1 1,-1 2 0,1-1 0,-1 0-1,0 1 1,-1 0 0,1 0 0,-10-6-1,11 8-207,38 3 259,0-1-1,35-6 1,-54 4-9,0-1-1,1 0 0,-1-1 1,-1-1-1,1 0 1,23-15-1,-26 14-6,-1 0 1,1-1-1,-2-1 0,14-12 0,-21 18 80,0-1 0,0 1 0,0-1 0,-1 0 0,1 0 0,-1 0 0,0-1 0,0 1 0,-1 0 0,1-1 0,-1 1 1,0-1-1,0 1 0,-1-1 0,1-8 0,-26 13-104,21 0 4,1 1 0,-1 0 0,1 0 0,0 0 1,-1 1-1,1-1 0,0 1 0,0-1 0,0 1 0,0 0 0,0 1 0,1-1 0,-1 0 0,1 1 0,-1-1 0,1 1 0,0 0 0,0 0 0,0 0 0,0 0 0,0 0 0,1 0 0,-1 0 0,1 1 0,-1 5 0,-1 0-32,1 1 0,1 0 0,0-1 0,0 1 0,1 0 0,0-1 0,0 1 0,3 12 0,-1-17 8,-1 0-1,2 0 1,-1 0 0,0 0 0,1-1-1,0 1 1,0-1 0,0 0 0,1 0-1,-1 0 1,1 0 0,0-1 0,5 5-1,-3-3 30,1-1-1,-1 1 0,1-1 0,-1 0 1,1-1-1,1 0 0,-1 0 1,10 3-1,-57-14 288,-80-15-6089,47 5 95</inkml:trace>
  <inkml:trace contextRef="#ctx0" brushRef="#br0" timeOffset="174.47">132 5 16968,'0'0'6115,"32"-5"-14615,-15 10-528</inkml:trace>
  <inkml:trace contextRef="#ctx0" brushRef="#br0" timeOffset="742.59">1187 499 17160,'0'0'3618,"103"-7"-3618,-58 2-97,0-2-1423,-4 0-433,-12-2-1649,-5-5-4257</inkml:trace>
  <inkml:trace contextRef="#ctx0" brushRef="#br0" timeOffset="1059.23">1355 398 11781,'0'0'5683,"22"-14"-3909,-2 10-1859,15-3-406,-32 5-2163,-21 1-2952,1 1-4732</inkml:trace>
  <inkml:trace contextRef="#ctx0" brushRef="#br0" timeOffset="2374.9">1929 506 15687,'0'0'5939,"4"-1"-5787,-1 0-143,0 0 0,0 0 1,0 0-1,0 0 0,0-1 0,-1 1 1,1-1-1,0 0 0,-1 0 0,1 0 1,-1 0-1,1-1 0,-1 1 0,0 0 1,0-1-1,1-2 0,1-2-39,0 0 0,-1 0 0,0 0 0,0-1 0,-1 1 0,3-12 0,-1-10-410,-1 0 1,-1-49-1,-2 66 233,0 2-16,1 2 194,0-1 0,-1 1 0,0-1 0,-1 1 0,1-1 0,-2 1-1,1-1 1,-1 1 0,-1 0 0,1-1 0,-2 1 0,1 1 0,-1-1 0,0 0-1,-7-10 1,7 26-26,1-1 0,0 0 0,1 1 0,0-1 0,-1 10-1,-6 49 584,3 0 1,3 82-1,3-147-528,0 5 26,1 0 1,-1 0-1,1 0 0,0-1 0,0 1 0,1 0 1,-1 0-1,1 0 0,1-1 0,-1 1 0,1-1 1,3 5-1,-4-7-18,1 0-1,-1 0 1,1 0 0,-1-1 0,1 1-1,0-1 1,0 0 0,0 0 0,0 0 0,0 0-1,0-1 1,1 1 0,-1-1 0,1 0 0,-1 0-1,1 0 1,-1 0 0,1-1 0,-1 1 0,7-1-1,-5 0-33,1 0 0,-1 0 0,0-1 0,1 1 0,-1-1 0,0-1 0,0 1 0,0-1 0,0 1 0,0-1 0,0-1 0,0 1 0,-1-1 0,1 0 0,-1 0 0,0 0 0,0 0 0,0-1 0,0 0 0,0 0 0,-1 0 0,0 0 0,0 0 0,0-1 0,0 0 0,-1 1 0,0-1 0,0 0 0,0 0 0,0 0 0,1-10 0,1-51 1512,-20 92-2233,14-20 732,0 1 0,1 0 0,0 0 1,0 0-1,0 0 0,1 13 0,0-19 21,1-1 1,0 1-1,0-1 0,0 1 1,0 0-1,0-1 0,0 1 1,0-1-1,1 0 0,-1 1 0,0-1 1,0 0-1,0 0 0,0 0 1,0 0-1,0 0 0,1 0 1,-1 0-1,0 0 0,0 0 1,0 0-1,0-1 0,2 0 1,30-5 271,-28 3-221,-1 0 1,0 0 0,0 0 0,-1 0 0,1-1 0,-1 1 0,0-1 0,1 0 0,-2 0 0,1 0 0,0-1 0,-1 1-1,0 0 1,0-1 0,0 0 0,-1 1 0,2-10 0,-2 13-21,0-1 1,-1 0-1,0 0 0,1 0 1,-1 0-1,0 0 1,0 0-1,0 0 0,0 0 1,0 0-1,-1 0 0,1 0 1,-1 0-1,1 0 1,-1 0-1,0 0 0,1 1 1,-1-1-1,0 0 0,0 0 1,0 1-1,-1-1 0,1 1 1,0-1-1,0 1 1,-1-1-1,1 1 0,-1 0 1,0 0-1,1 0 0,-1 0 1,0 0-1,0 0 0,1 0 1,-1 0-1,0 1 1,0-1-1,0 1 0,0-1 1,0 1-1,0 0 0,0 0 1,0 0-1,-3 0 0,0 0-246,1 0-1,-1 0 0,1 0 0,-1 1 0,1 0 0,0 0 1,-1 0-1,1 0 0,0 1 0,-5 2 0,7-3-242,0 0 0,1 1 0,-1-1-1,1 0 1,-1 1 0,1 0 0,0-1-1,-1 1 1,1 0 0,0 0 0,0-1-1,0 1 1,0 0 0,1 0 0,-1 0-1,1 0 1,-1 0 0,1 0 0,-1 1-1,1-1 1,0 0 0,0 4 0,0 6-5845</inkml:trace>
  <inkml:trace contextRef="#ctx0" brushRef="#br0" timeOffset="3038.02">2492 321 15543,'0'0'4279,"-16"-6"-4255,-52-14-37,66 19 10,0 1-1,-1 0 0,1 0 1,0 0-1,0 0 1,-1 0-1,1 1 1,0-1-1,0 1 0,0-1 1,-1 1-1,1 0 1,0 0-1,0 0 1,0 0-1,0 0 0,0 0 1,1 0-1,-1 1 1,0-1-1,0 1 1,1-1-1,-1 1 0,1 0 1,0 0-1,-1-1 1,0 4-1,-1-1-27,1-2-2,0 0 0,0 0 0,1 0 0,-1 1 0,1-1 0,-1 1 0,1-1 0,0 1 0,0 0 0,0-1 0,1 1 0,-1 0 0,0 0 0,1 3 0,0-4 22,0 0 0,0-1-1,1 1 1,-1 0 0,1-1 0,-1 1 0,1-1 0,0 1 0,0-1 0,-1 1 0,1-1 0,0 0 0,0 1 0,0-1 0,1 0-1,-1 0 1,0 0 0,2 2 0,6 2 16,1 0 0,-1 0 0,1-1 0,0-1 0,0 1 1,13 1-1,14 7 41,-34-10-53,0 0 0,0 0 0,0 0-1,-1 0 1,1 1 0,-1-1 0,1 1 0,-1 0 0,0 0-1,0 0 1,0 0 0,0 0 0,-1 0 0,1 0 0,-1 1 0,0-1-1,0 1 1,0-1 0,-1 1 0,1-1 0,0 7 0,-1-5 37,1-1 1,-1 1 0,0-1 0,0 1-1,-1-1 1,1 1 0,-1-1 0,0 1-1,0-1 1,-1 0 0,1 1 0,-1-1 0,0 0-1,0 0 1,0 0 0,-4 4 0,1-2 145,-1 0 1,0-1-1,0 0 1,0 0 0,-1-1-1,0 0 1,0 0-1,0 0 1,0-1 0,0 0-1,-1-1 1,1 1 0,-1-1-1,0-1 1,0 0-1,0 0 1,1 0 0,-1-1-1,-12-1 1,19-1-229,1-1 1,-1 0-1,1 1 0,0-1 1,0 0-1,-1 0 0,2 1 1,-1-1-1,0 0 0,1-3 1,1 1-219,0 1 0,0-1 1,0 1-1,0-1 0,1 1 0,0 0 1,0 0-1,0 0 0,0 0 1,1 1-1,3-4 0,51-40-1749,-30 25 1194,-14 11 359,-1-2-1,0 0 0,19-25 0,2-21 2297,-33 48-328</inkml:trace>
  <inkml:trace contextRef="#ctx0" brushRef="#br0" timeOffset="3412.7">2602 294 8964,'0'0'9631,"0"-1"-9423,0 0-165,-3 67 507,1-45-212,0 1 0,2-1 0,4 35 0,-4-55-332,1 1 1,0-1-1,0 0 0,0 1 0,0-1 1,0 0-1,0 0 0,0 0 0,0 0 0,0 0 1,0 0-1,1 0 0,-1 0 0,0 0 1,1-1-1,-1 1 0,1-1 0,-1 1 0,0-1 1,1 1-1,-1-1 0,1 0 0,-1 0 1,1 1-1,0-1 0,2-1 0,42-2-1302,-42 1 743,0 0 0,1 0 0,-1 0 0,0 0 0,0-1 0,-1 0 0,1 1 0,-1-1 0,1-1 0,-1 1 1,5-7-1,7-20-6829</inkml:trace>
  <inkml:trace contextRef="#ctx0" brushRef="#br0" timeOffset="3562.11">2688 129 17656,'0'0'2993,"-8"3"-7859,8 11-80</inkml:trace>
  <inkml:trace contextRef="#ctx0" brushRef="#br0" timeOffset="3969.38">2984 211 15463,'0'0'8129,"0"3"-8017,-4 270 686</inkml:trace>
  <inkml:trace contextRef="#ctx0" brushRef="#br0" timeOffset="5527.46">2090 926 8196,'0'0'11810,"0"-5"-10796,0-21 3159,1 39-4429,3 5 273,1-1 0,1 0 0,1 0 1,1-1-1,0 0 0,15 22 0,-15-24 23,-8-14-26,0 1 1,0-1 0,0 0-1,1 0 1,-1 1-1,0-1 1,0 0 0,0 0-1,1 1 1,-1-1-1,0 0 1,0 0 0,1 0-1,-1 0 1,0 1-1,1-1 1,-1 0 0,0 0-1,1 0 1,-1 0-1,0 0 1,1 0 0,-1 0-1,0 0 1,1 0 0,-1 0-1,0 0 1,1 0-1,-1 0 1,0 0 0,1 0-1,-1 0 1,0 0-1,1 0 1,-1 0 0,0 0-1,0-1 1,1 1-1,-1 0 1,0 0 0,1-1-1,15-17 279,13-32-264,-25 42-62,-1 2-268,8-12-592,0 14-4957</inkml:trace>
  <inkml:trace contextRef="#ctx0" brushRef="#br0" timeOffset="6670.79">2394 966 3650,'0'0'16821,"-6"-5"-16571,5 4-248,0 0-1,-1 0 0,1 0 1,0 0-1,-1 0 0,1 1 1,-1-1-1,1 0 0,-1 1 1,0-1-1,1 1 0,-1-1 1,1 1-1,-1 0 0,0 0 0,1 0 1,-1 0-1,0 0 0,1 0 1,-1 0-1,0 0 0,1 1 1,-1-1-1,0 1 0,-1 0 1,-2 2-5,0 0 0,1 0 0,-1 1 0,1 0 0,0 0 0,0 0 0,0 0 0,-4 7 0,5-7-30,-1 0 0,1 1 0,0-1 0,0 1 0,1 0 0,-1 0 0,1 0 0,0 0 0,0 0 0,1 0 0,-1 1 0,1-1 0,0 1 0,1-1 0,-1 7 0,4-12-67,0 0 0,1 0 0,-1 0 1,0 0-1,0-1 0,0 1 0,-1-1 0,1 1 0,0-1 0,4-2 0,11-18 91,4-5 94,-22 26-96,1-1 1,0 1-1,-1-1 0,1 1 0,-1-1 0,1 1 1,0-1-1,-1 1 0,1 0 0,0-1 0,-1 1 1,1 0-1,0 0 0,0-1 0,-1 1 0,1 0 1,0 0-1,0 0 0,-1 0 0,1 0 0,0 0 1,0 0-1,0 0 0,-1 0 0,1 0 0,0 1 1,0-1-1,-1 0 0,1 1 0,1-1 0,5 6 11,1-1 0,0 0 0,1-1 0,-1 0 0,13 4 0,-19-7 16,0 0 0,0-1 0,0 1 0,1-1 1,-1 0-1,0 0 0,0 1 0,1-1 0,-1-1 0,0 1 0,0 0 0,1-1 0,-1 1 1,0-1-1,0 1 0,0-1 0,0 0 0,0 0 0,0 0 0,0 0 0,0 0 0,0-1 1,0 1-1,0-1 0,-1 1 0,1-1 0,-1 0 0,3-2 0,1-4 20,0 0-1,0-1 1,-1 1-1,-1-1 1,1 1-1,-1-1 0,-1 0 1,3-15-1,-2-4 1225,-1-45-1,-2 71-1143,-17 28-770,12-13 641,1-1 1,1 0-1,0 1 1,0 0-1,1-1 1,1 1-1,0 0 0,1 0 1,2 17-1,-2 1 8,0-29 5,0 0 1,-1 0-1,1-1 0,0 1 0,0 0 0,0 0 0,1 0 1,-1 0-1,0-1 0,1 1 0,-1 0 0,1 0 0,-1 0 1,1-1-1,0 1 0,0 0 0,0-1 0,0 1 1,0-1-1,0 1 0,0-1 0,1 0 0,-1 1 0,0-1 1,1 0-1,-1 0 0,1 0 0,-1 0 0,1 0 0,0 0 1,-1-1-1,1 1 0,0 0 0,0-1 0,-1 1 1,1-1-1,0 0 0,0 0 0,0 1 0,0-1 0,2-1 1,0 1 25,0-1 0,1 0 0,-1 0 1,0 0-1,0-1 0,-1 0 0,1 0 1,0 0-1,0 0 0,-1 0 1,1-1-1,-1 1 0,0-1 0,0 0 1,0 0-1,0 0 0,3-5 0,-4 5 37,0 0-1,0 0 1,0-1-1,0 1 1,-1-1-1,0 1 1,1-1-1,-1 0 1,0 1-1,-1-1 1,2-7-1,-2 11 127,0 31-1344,-1-28 1092,2 1-1,-1-1 1,0 0-1,1 0 0,-1 1 1,1-1-1,0 0 1,0 0-1,0 0 0,1 0 1,-1 0-1,1 0 1,-1 0-1,4 4 0,-4-6 50,0 0 0,0-1 0,1 1-1,-1 0 1,0 0 0,1-1 0,-1 1 0,0-1-1,1 1 1,-1-1 0,0 0 0,1 1-1,-1-1 1,1 0 0,-1 0 0,1 0-1,-1 0 1,1 0 0,-1 0 0,0-1-1,1 1 1,-1 0 0,1-1 0,-1 1-1,0-1 1,1 1 0,-1-1 0,0 0 0,0 0-1,1 1 1,-1-1 0,0 0 0,0 0-1,0 0 1,0 0 0,1-2 0,7-6 41,-1 1 1,0-1 0,-1-1-1,0 0 1,-1 0 0,0 0-1,0-1 1,-1 0-1,0 0 1,5-21 0,-11 80-1016,1-46 997,-1-1 0,1 1 0,0 0 0,0 0 0,0 0 0,1-1 0,-1 1 0,0 0 0,1 0 0,-1-1 0,1 1 0,-1 0 0,1-1 0,0 1 0,0 0 0,0-1 0,0 1 0,0-1 0,0 0 0,0 1 0,0-1 0,0 0 0,1 0 0,-1 1 0,1-1 0,-1 0 0,1 0 0,-1-1 0,1 1 0,-1 0 0,1 0 0,2 0 0,-2-1 10,0 0-1,0 0 1,0 0 0,0 0 0,0 0-1,0-1 1,0 1 0,0-1 0,0 1 0,0-1-1,0 0 1,-1 1 0,1-1 0,0 0-1,0 0 1,-1 0 0,1-1 0,-1 1 0,1 0-1,-1-1 1,1 1 0,-1-1 0,0 1-1,2-4 1,-1 0 67,0 0-1,-1 0 0,1 0 1,-1 0-1,-1 0 1,1 0-1,-1 0 0,0-9 1,-18 17 202,13 2-297,0 1 0,0-1 0,0 1 0,0 1 0,1-1 0,0 1 0,1-1 0,-1 1 0,-4 15 0,6-17-289,0 1 0,0-1 0,1 1 1,0 0-1,0 0 0,0 0 1,1 0-1,-1 0 0,1 0 1,1-1-1,-1 1 0,1 0 1,3 11-1,10-1-3688,6-5-2353</inkml:trace>
  <inkml:trace contextRef="#ctx0" brushRef="#br0" timeOffset="7567.87">2980 1106 16552,'0'0'2289,"65"-1"-2007,-60 1-289,0-2-1,0 1 0,-1 0 1,1-1-1,-1 0 0,0 0 1,6-4-1,18-7-2540,-26 13 1433,1 0 1865,26-5-75,-24 2-603,1 0 1,-1 0-1,1-1 0,-1 0 1,0 0-1,-1 0 1,1 0-1,-1-1 1,0 0-1,0 0 1,0 0-1,-1 0 0,1-1 1,-1 1-1,-1-1 1,1 0-1,-1 0 1,0 0-1,0 0 1,-1 0-1,0-1 0,0 1 1,0 0-1,-1-1 1,0-10-1,0 16 1107,-12 29-1656,10-14 400,0 23-113,2-36 191,1 1 1,-1-1-1,1 0 0,0 0 0,-1 0 0,1 0 0,0 0 1,-1 0-1,1-1 0,0 1 0,0 0 0,0 0 0,0 0 0,0-1 1,0 1-1,0 0 0,0-1 0,0 1 0,0-1 0,0 1 0,0-1 1,0 0-1,1 0 0,-1 1 0,0-1 0,0 0 0,0 0 0,0 0 1,3 0-1,4 0 28,0 0 1,0 0 0,0-1-1,0 0 1,0-1 0,0 0-1,0 0 1,0 0 0,0-1-1,-1 0 1,0-1 0,1 1-1,12-10 1,-15 9-24,-1 0 0,1 0 0,-1 0 0,0-1 0,0 0 0,0 1 0,-1-1-1,0 0 1,1-1 0,-2 1 0,1-1 0,-1 1 0,0-1 0,0 0 0,0 0 0,-1 0 0,0 0 0,0 0-1,0-10 1,0 2 153,0-25 115,-1 37-215,0 1 0,0-1 1,0 1-1,-1-1 0,1 1 0,0-1 1,-1 1-1,1-1 0,0 1 0,-1-1 1,0 1-1,1 0 0,-1-1 0,0 1 0,0 0 1,0-1-1,0 1 0,-1-2 0,1 4-90,0-1 0,0 0 0,0 1-1,0-1 1,1 0 0,-1 1 0,0-1-1,0 1 1,0 0 0,1-1 0,-1 1-1,0-1 1,1 1 0,-1 0 0,0 0-1,1-1 1,-1 1 0,1 0 0,0 0-1,-1 0 1,1 0 0,-1-1 0,1 1-1,0 0 1,-1 2 0,-10 26-56,3 10 57,1 0 0,1 1 0,3 0 0,1 0 0,2 0 0,7 58 0,-7-88 22,1 1 0,1-1 1,0 0-1,1 1 1,0-1-1,0 0 0,1 0 1,0-1-1,1 1 1,0-1-1,0 0 0,9 10 1,-13-18 60,0-1 21,0-1 0,0 0 0,-1 1 0,1-1 0,0 1 0,0-1 0,0 0-1,0 0 1,-1 1 0,1-1 0,0 0 0,-1 0 0,1 0 0,0 0 0,-1 0 0,1 0 0,-1 0-1,0 0 1,1 0 0,-1 0 0,0 0 0,1 0 0,-1 0 0,0 0 0,0-2 0,4-34 98,-4 34-139,1-2-11,-1-1 1,1 1-1,-1 0 1,-1-1 0,1 1-1,-1-1 1,0 1 0,0 0-1,-1 0 1,1-1 0,-1 1-1,0 0 1,-1 0-1,1 1 1,-1-1 0,0 0-1,0 1 1,-1 0 0,1 0-1,-1 0 1,0 0 0,0 0-1,0 1 1,0-1-1,-1 1 1,0 1 0,1-1-1,-1 0 1,0 1 0,0 0-1,0 0 1,-9-1 0,-3-2-127,-1 2 0,1 0 1,-1 1-1,1 1 0,-34 2 1,18-1-3854,24 0-1325</inkml:trace>
  <inkml:trace contextRef="#ctx0" brushRef="#br0" timeOffset="7756.3">3226 815 9716,'0'0'7364</inkml:trace>
  <inkml:trace contextRef="#ctx0" brushRef="#br0" timeOffset="7988.92">3641 767 17560,'0'0'2337,"-21"111"-2209,21-72 48,0 1-96,0-2 32,0-8-64,0 1-48,0-5-464,0-10-2065</inkml:trace>
  <inkml:trace contextRef="#ctx0" brushRef="#br0" timeOffset="8124.98">3571 998 15879,'0'0'6371,"37"-23"-9268,-8 16 176,-4-2-2482,-1-1-2224</inkml:trace>
  <inkml:trace contextRef="#ctx0" brushRef="#br0" timeOffset="8702.76">3702 896 6035,'0'0'11106,"7"-3"-10919,-5 2-180,0 0 0,0 0 0,0 1 0,0-1 0,0 1-1,0-1 1,0 1 0,0-1 0,0 1 0,0 0 0,0 0 0,0 0 0,0 0 0,0 1 0,0-1 0,0 1 0,0-1-1,0 1 1,0-1 0,3 3 0,0 0 53,0 1 0,0 0 0,0 0 0,-1 0 0,1 1-1,-1 0 1,5 7 0,-4-6 41,-1-1 0,0 1-1,0 1 1,0-1 0,0 0-1,-1 1 1,0 0 0,-1-1 0,1 1-1,-1 0 1,2 14 1737,-23-27 1126,19 5-3013,-1 0-1,1 0 1,-1 0-1,1 0 1,-1 0 0,1 0-1,0 0 1,-1 0 0,1 0-1,0 0 1,0 0 0,0 0-1,0 0 1,0 0-1,0 0 1,0 0 0,0-1-1,0 1 1,0 0 0,1 0-1,-1 0 1,0 0-1,1 0 1,-1 0 0,1 0-1,-1 0 1,2-1 0,4-6-562,1 1 1,0-1 0,1 1-1,-1 1 1,1-1-1,1 1 1,-1 1 0,1-1-1,17-7 1,-6 3 17,-21 22 3346,4 41-2603,-2-49-129,0-1 1,1 1-1,-1-1 1,1 1 0,-1-1-1,1 0 1,0 1-1,0-1 1,1 0-1,-1 0 1,1-1-1,-1 1 1,1 0-1,0-1 1,0 0-1,0 1 1,0-1-1,0 0 1,1-1 0,-1 1-1,1 0 1,-1-1-1,1 0 1,-1 0-1,1 0 1,0 0-1,-1-1 1,1 0-1,0 1 1,0-1-1,5-1 1,1 1 14,-1-1 0,0 0 0,0 0 1,1-1-1,-1 0 0,0-1 0,-1 0 0,1 0 1,0-1-1,-1 0 0,15-10 0,-17 9-7,1 0 0,-1-1 1,0 0-1,0 0 0,0-1 0,-1 1 0,0-1 1,-1 0-1,1-1 0,-1 1 0,-1-1 0,1 0 0,-1 0 1,2-11-1,2-42 2558,-7 61-2574,0 0-1,0 0 0,0-1 0,0 1 0,0 0 0,0 0 0,0-1 0,0 1 0,0 0 0,0 0 0,-1 0 0,1-1 0,0 1 0,0 0 1,0 0-1,0 0 0,0 0 0,0-1 0,0 1 0,0 0 0,-1 0 0,1 0 0,0 0 0,0-1 0,0 1 0,0 0 0,-1 0 0,1 0 1,0 0-1,0 0 0,0 0 0,-1 0 0,1 0 0,0-1 0,0 1 0,0 0 0,-1 0 0,1 0 0,0 0 0,0 0 0,0 0 0,-1 0 1,1 0-1,0 0 0,-13 6-52,-8 10-165,18-13 188,1 1-1,0-1 0,0 1 1,0 0-1,0 0 0,1 0 1,-1 0-1,1 0 0,0 0 1,0 0-1,1 0 1,-1 0-1,1 0 0,0 1 1,0-1-1,0 0 0,1 0 1,-1 0-1,1 1 0,0-1 1,0 0-1,1 0 1,1 4-1,0-3-243,0-1 0,0 0 0,0 0 0,1 0 0,-1 0 0,1-1 0,0 1 0,0-1 0,0 0 1,1 0-1,-1 0 0,1-1 0,-1 0 0,1 0 0,0 0 0,0 0 0,0-1 0,5 2 0,23 2-4301</inkml:trace>
  <inkml:trace contextRef="#ctx0" brushRef="#br0" timeOffset="9771.95">2131 1709 16408,'0'0'6976,"17"-12"-6176,-6-2-790,0 0 0,-1 0-1,-1-1 1,0-1-1,-1 1 1,-1-2 0,0 1-1,-1-1 1,-1 1-1,-1-2 1,0 1 0,-1 0-1,-1-1 1,0-32-1,-2 50 26,-42 37-734,26-22 782,7-7-2,0 0-1,0 0 1,-14 20 0,21-24-74,-1 1 0,1 0 1,-1 0-1,1 0 0,0 0 1,1 0-1,0 1 0,0-1 1,0 1-1,0-1 0,1 11 1,-1 2 1,1-7 4,0 1 1,0-1 0,1 0 0,0 1 0,6 21 0,-6-31-11,0 1 0,1 0 0,-1 0 0,1 0 1,-1-1-1,1 1 0,0-1 0,0 1 0,0-1 1,0 0-1,1 1 0,-1-1 0,1-1 0,-1 1 1,1 0-1,0 0 0,-1-1 0,1 0 0,0 1 1,0-1-1,0 0 0,0-1 0,0 1 0,0 0 1,0-1-1,0 0 0,4 0 0,63 0-2538,-63-1 1680,-1 0 0,1-1 0,-1 0 0,0 0 0,1 0-1,-1 0 1,0-1 0,8-5 0,15-13-6434</inkml:trace>
  <inkml:trace contextRef="#ctx0" brushRef="#br0" timeOffset="10067.31">2418 1564 13398,'0'0'4538,"-10"12"-4116,-30 44-105,37-51-280,1 0-1,-1 0 1,1 0 0,0 0-1,1 1 1,-1-1 0,1 0-1,0 1 1,-1 10-1,2-15-31,0 0-1,-1 1 1,1-1-1,0 0 1,0 1-1,0-1 0,1 0 1,-1 1-1,0-1 1,0 0-1,1 1 1,-1-1-1,1 0 0,-1 0 1,1 1-1,-1-1 1,1 0-1,0 0 1,-1 0-1,1 0 0,0 0 1,0 0-1,0 0 1,0 0-1,0 0 0,0 0 1,0-1-1,0 1 1,1 0-1,-1-1 1,0 1-1,0-1 0,1 1 1,-1-1-1,2 1 1,1 0 115,1-1-1,0 0 1,-1 0 0,1 0 0,-1 0-1,1-1 1,0 0 0,-1 0 0,1 0 0,-1-1-1,0 1 1,1-1 0,-1 0 0,0 0 0,0 0-1,0-1 1,0 0 0,-1 1 0,1-1-1,-1-1 1,0 1 0,1 0 0,-1-1 0,-1 1-1,1-1 1,-1 0 0,1 0 0,-1 0-1,0-1 1,0 1 0,-1 0 0,0-1 0,1 1-1,-1-1 1,-1 1 0,1-1 0,-1 1-1,1-8 1,-1-1-567,-1-18 786,-6 14-8688</inkml:trace>
  <inkml:trace contextRef="#ctx0" brushRef="#br0" timeOffset="10664.39">2565 1554 9092,'0'0'13244,"5"4"-12970,0 1-146,-1 0 0,0 0 0,0 0-1,0 1 1,5 10 0,18 25 394,-26-40-501,0 1 1,1-1-1,-1 0 1,1 0 0,-1 0-1,1 0 1,-1 0-1,1 0 1,0 0-1,-1 0 1,1-1-1,0 1 1,0-1-1,-1 1 1,1-1-1,0 0 1,0 1-1,0-1 1,-1 0-1,1 0 1,0 0-1,0-1 1,0 1-1,0 0 1,-1-1-1,1 1 1,0-1-1,1 0 1,6-4 65,0 1 1,0-1-1,-1 0 1,10-8-1,5-3-81,-22 15-17,37 36-2395,-31-32 1923,0-1 1,0 0-1,0 0 0,1-1 0,-1 0 1,1 0-1,-1-1 0,1 0 1,-1 0-1,1-1 0,9-1 1,-14 1 114,0 1 0,1-1 0,-1 0 0,0 0 0,1 0 0,-1 0 0,0-1 0,0 1 0,0-1 0,0 0 0,-1 1 0,1-2 0,0 1 0,-1 0 0,1 0 0,-1-1 0,0 1 0,0-1 0,0 0 0,0 0 1,0 1-1,0-1 0,-1 0 0,0-1 0,1 1 0,0-5 0,-2 6 579,1 0 0,-1 0-1,0-1 1,1 1 0,-1 0 0,0-1 0,-1 1 0,1 0 0,0 0-1,-1-1 1,1 1 0,-1 0 0,0 0 0,1 0 0,-1 0-1,0-1 1,0 1 0,-1 1 0,1-1 0,0 0 0,-1 0 0,1 0-1,-1 1 1,0-1 0,1 1 0,-1-1 0,0 1 0,0-1 0,0 1-1,0 0 1,0 0 0,0 0 0,0 0 0,0 1 0,-1-1 0,-2 0-1,-6-1 557,-1 0-1,1 1 0,0 1 1,0 0-1,0 0 0,-17 3 1,25-2-769,-1 0 1,0 0 0,1 0-1,-1 0 1,1 1 0,0 0-1,-1 0 1,1-1 0,0 2-1,0-1 1,0 0 0,0 1-1,1-1 1,-1 1 0,0 0-1,1 0 1,0 0 0,0 0-1,0 0 1,0 0 0,0 1-1,1-1 1,0 1 0,-1-1-1,1 1 1,0 0 0,0 5-1,1-8-13,1 0 0,-1 0 0,1-1 0,-1 1 0,1 0 0,-1-1 0,1 1 0,-1-1-1,1 1 1,0-1 0,-1 1 0,1-1 0,0 1 0,-1-1 0,1 1 0,0-1-1,0 0 1,0 0 0,-1 1 0,1-1 0,0 0 0,0 0 0,0 0 0,-1 0-1,1 0 1,0 0 0,0 0 0,0 0 0,0 0 0,0 0 0,32-4 545,-26 1-491,0 0 0,0 0 1,0-1-1,0 0 0,0 0 0,-1 0 1,0-1-1,0 0 0,0 0 1,0-1-1,-1 0 0,0 0 0,0 0 1,-1 0-1,1-1 0,-1 1 0,-1-1 1,1 0-1,2-9 0,0-3 705,-1-1 1,0 0-1,-2 0 0,0 0 0,-1 0 0,-1-26 1,-18 77-914,10-10 92,0 1-1,1-1 0,1 1 0,2 0 0,0 0 0,1 0 0,1 1 0,1-1 0,4 32 0,-4-49-320,1 1-1,1 0 0,-1 0 0,1-1 0,0 1 0,0-1 1,1 0-1,0 1 0,-1-1 0,2 0 0,4 6 0,-4-7-704,0 0 0,-1 0 0,1-1 0,1 0-1,-1 0 1,0 0 0,9 4 0,20 5-7992</inkml:trace>
  <inkml:trace contextRef="#ctx0" brushRef="#br0" timeOffset="11027.76">3231 1477 21674,'0'0'1849,"18"1"-1903,-3-1 49,-3 0 13,0 0 0,0 0 0,0 2 0,0-1 0,0 1 0,0 1 0,0 0 0,-1 1 0,14 6 0,-23-9-13,-1 0-1,0 0 1,0 1-1,0-1 1,0 0-1,0 1 1,0-1-1,0 0 1,0 1-1,0-1 1,-1 1-1,1 0 1,-1-1-1,1 1 1,-1-1-1,0 1 1,1 0 0,-1-1-1,0 1 1,0 0-1,0 0 1,0-1-1,-1 1 1,1 0-1,0-1 1,-1 1-1,1-1 1,-1 1-1,1 0 1,-1-1-1,0 1 1,0-1-1,0 0 1,-1 3-1,-4 5 122,0 1-1,0-1 0,-13 13 1,-20 15 746,30-30-717,0 0 1,1 0-1,0 1 1,1 0-1,0 1 1,0 0-1,0 0 1,-9 19-1,16-28-142,1 1 0,-1-1-1,0 1 1,1-1 0,-1 1-1,1-1 1,-1 1 0,1-1 0,-1 1-1,1-1 1,-1 0 0,1 1-1,-1-1 1,1 0 0,0 1-1,-1-1 1,1 0 0,0 0 0,-1 0-1,1 1 1,-1-1 0,1 0-1,0 0 1,-1 0 0,1 0 0,0 0-1,-1 0 1,1 0 0,0-1-1,0 1 1,33 0 82,-27 0-48,219-16 124,-194 12-522,-7 3-1454,-16 1-1370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4:08.330"/>
    </inkml:context>
    <inkml:brush xml:id="br0">
      <inkml:brushProperty name="width" value="0.035" units="cm"/>
      <inkml:brushProperty name="height" value="0.035" units="cm"/>
      <inkml:brushProperty name="color" value="#E71224"/>
    </inkml:brush>
  </inkml:definitions>
  <inkml:trace contextRef="#ctx0" brushRef="#br0">1 80 16920,'0'0'8195,"4"-28"-7890,29 23-305,20-4-48,17-1 16,16 3-96,12-2-1025,9 4-2609,-13-2-2304</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3:59.367"/>
    </inkml:context>
    <inkml:brush xml:id="br0">
      <inkml:brushProperty name="width" value="0.035" units="cm"/>
      <inkml:brushProperty name="height" value="0.035" units="cm"/>
      <inkml:brushProperty name="color" value="#E71224"/>
    </inkml:brush>
  </inkml:definitions>
  <inkml:trace contextRef="#ctx0" brushRef="#br0">1 334 9188,'0'0'15050,"1"-3"-14586,-1 4-462,0-1 0,0 0 1,0 0-1,0 1 0,0-1 1,1 0-1,-1 0 0,0 0 0,0 1 1,0-1-1,0 0 0,0 0 0,1 0 1,-1 0-1,0 1 0,0-1 0,0 0 1,1 0-1,-1 0 0,0 0 0,0 0 1,1 0-1,-1 1 0,0-1 0,0 0 1,0 0-1,1 0 0,-1 0 0,0 0 1,0 0-1,1 0 0,-1 0 0,0 0 1,0 0-1,1 0 0,-1 0 0,0 0 1,0-1-1,1 1 0,-1 0 0,0 0 1,0 0-1,0 0 0,1 0 0,-1 0 1,0-1-1,0 1 0,0 0 1,1 0-1,-1 0 0,0 0 0,0-1 1,0 1-1,0 0 0,0 0 0,1 0 1,-1-1-1,0 1 0,0 0 0,0 0 1,0-1-1,0 1 0,0 0 0,0 0 1,0-1-1,0 1 0,0 0 0,0 0 1,0-1-1,4 18-157,-3-16 157,4 21 2,2 1-1,16 36 1,-20-53 6,-1-1 1,1 1-1,0-1 0,0 0 1,1 0-1,0 0 0,-1-1 1,2 1-1,-1-1 1,0 0-1,1 0 0,0-1 1,0 1-1,0-1 0,0 0 1,6 2-1,-8-4 19,0 0 0,1-1 0,-1 1 0,0-1 1,0 0-1,0 0 0,1 0 0,-1-1 0,0 1 0,0-1 0,0 1 0,1-1 0,-1 0 0,0-1 0,0 1 1,-1 0-1,1-1 0,0 1 0,0-1 0,-1 0 0,1 0 0,-1 0 0,1 0 0,-1-1 0,0 1 0,0-1 1,0 1-1,0-1 0,0 0 0,-1 1 0,1-1 0,1-5 0,4-7 85,-1 1 1,-1-1-1,0 0 0,-1 0 1,3-21-1,1-21-853,9 64-16322</inkml:trace>
  <inkml:trace contextRef="#ctx0" brushRef="#br0" timeOffset="856.01">452 339 13334,'0'0'12617,"-5"-9"-12127,-16-27-370,21 36-121,-1-1-1,1 1 0,0 0 1,-1-1-1,1 1 0,-1 0 1,1-1-1,-1 1 0,1 0 1,-1-1-1,1 1 0,-1 0 1,1 0-1,-1 0 0,1-1 0,-1 1 1,1 0-1,-1 0 0,0 0 1,1 0-1,-1 0 0,1 0 1,-1 0-1,1 0 0,-1 0 1,1 1-1,-1-1 0,1 0 0,-1 0 1,0 0-1,1 1 0,-1-1 1,1 0-1,0 0 0,-1 1 1,1-1-1,-1 0 0,1 1 1,-1-1-1,1 1 0,0-1 1,-1 0-1,1 1 0,0-1 0,-1 1 1,1-1-1,0 2 0,-16 26-134,14-24 119,0 1-26,-1 0 0,1 0 0,0 1-1,0-1 1,0 1 0,1 0 0,0-1 0,0 1 0,0 0 0,1 0 0,0 0 0,0-1 0,2 11 0,-2-16 23,0 1 1,1 0-1,-1-1 1,1 1-1,-1-1 1,1 1-1,-1-1 1,1 1-1,-1-1 1,1 1-1,-1-1 1,1 0-1,0 1 1,-1-1-1,1 0 1,0 1-1,-1-1 1,1 0-1,0 0 1,0 0-1,-1 0 1,1 0-1,0 1 1,-1-1-1,1 0 1,0-1 0,0 1-1,-1 0 1,1 0-1,0 0 1,-1 0-1,1-1 1,0 1-1,-1 0 1,1 0-1,0-1 1,-1 1-1,1-1 1,-1 1-1,2-1 1,24-17-25,-20 11 53,-4 5 0,1-1 0,-1 1 1,0-1-1,0 1 1,0-1-1,0 0 1,-1 0-1,1 0 1,-1 0-1,1 0 1,0-4-1,18 24-603,-18-14 594,1 0 1,0 0 0,0 0 0,0 0 0,1 0-1,-1-1 1,1 1 0,-1-1 0,1 0 0,0 0 0,-1 0-1,1-1 1,0 1 0,0-1 0,1 0 0,-1 0 0,0-1-1,0 1 1,0-1 0,1 0 0,-1 0 0,0 0-1,0 0 1,0-1 0,1 0 0,-1 0 0,0 0 0,4-2-1,-2 1-12,0-1-1,0 0 0,-1 0 0,1 0 0,-1-1 0,0 1 0,0-1 0,0-1 0,-1 1 0,0-1 0,1 1 0,-1-1 1,-1 0-1,1-1 0,-1 1 0,0-1 0,0 1 0,2-8 0,0-4 6,-1-1 0,-1 1 0,0-1 1,-1-21-1,-1 30-4,-1 1 1,0-1-1,-1 0 1,0 1-1,0 0 1,-1-1 0,0 1-1,0 0 1,-1 0-1,-6-14 1,8 22 1,1-1 0,0 1 0,0 0 0,0-1-1,-1 1 1,1-1 0,0 1 0,0-1 0,-1 1 0,1-1 0,0 1 0,-1 0 0,1-1 0,-1 1 0,1 0 0,0-1 0,-1 1 0,1 0 0,-1 0 0,1-1 0,-1 1 0,1 0 0,-1 0 0,1 0 0,-1 0 0,1 0 0,-1-1 0,1 1 0,-1 0 0,1 0-1,-1 0 1,1 0 0,-1 1 0,1-1 0,-1 0 0,1 0 0,-1 0 0,1 0 0,-1 0 0,1 1 0,-1-1 0,1 0 0,0 0 0,-1 1 0,1-1 0,-1 0 0,0 1 0,-16 32-194,-2 46 186,18-65 14,-1 1 0,2-1 0,0 1-1,1-1 1,2 16 0,-3-27-2,1-1 0,-1 1 1,1-1-1,-1 1 0,1-1 0,0 1 0,0-1 0,0 0 1,0 1-1,1-1 0,-1 0 0,0 0 0,1 0 1,0 0-1,-1 0 0,1 0 0,0 0 0,0-1 0,0 1 1,0-1-1,1 1 0,-1-1 0,0 0 0,0 0 0,1 0 1,-1 0-1,1 0 0,-1 0 0,1-1 0,-1 1 1,1-1-1,0 0 0,-1 0 0,1 0 0,-1 0 0,4 0 1,0-2 9,0 0 0,-1-1 0,1 1 0,-1-1 0,0 0 0,1-1 0,-2 1 0,1-1 1,0 0-1,-1 0 0,1 0 0,-1-1 0,5-7 0,-1 2 21,0 0 1,0-1-1,-1 0 0,-1-1 1,7-16-1,-14 39 38,0 0 1,0 0-1,1-1 0,1 1 1,0 0-1,0 0 0,1 0 1,6 20-1,-7-30-65,0 0-1,-1 1 1,1-1-1,0 0 1,0 0-1,0 0 1,1 0 0,-1 0-1,0 0 1,0 0-1,1 0 1,-1 0 0,0 0-1,1-1 1,-1 1-1,1 0 1,-1-1-1,0 0 1,1 1 0,0-1-1,-1 0 1,1 0-1,-1 1 1,1-1 0,-1 0-1,1-1 1,-1 1-1,1 0 1,-1 0-1,1-1 1,-1 1 0,1-1-1,-1 1 1,1-1-1,-1 0 1,0 1 0,1-1-1,-1 0 1,0 0-1,3-2 1,6-4-141,0-1 0,-1 0 0,16-15 0,-23 20 18,-1 2 111,-1 1 0,1 0 0,-1 0 0,0 0 0,1 0 0,-1-1 0,0 1 0,1 0-1,-1 0 1,1 0 0,-1 0 0,0 0 0,1 0 0,-1 0 0,1 0 0,-1 0 0,0 0 0,1 0 0,-1 0-1,1 0 1,-1 0 0,0 1 0,1-1 0,-1 0 0,0 0 0,1 0 0,-1 1 0,0-1 0,1 0 0,-1 0-1,0 1 1,1-1 0,-1 0 0,0 0 0,0 1 0,1-1 0,-1 0 0,0 1 0,0-1 0,0 1 0,0-1-1,1 1 1,15 28-25,8 11 138,-21-37-109,1 1 0,-1-1 1,1-1-1,0 1 0,-1 0 1,1-1-1,0 0 0,1 0 0,-1 0 1,0 0-1,0-1 0,1 1 1,6 0-1,21 1-3751,-12-3-2296</inkml:trace>
  <inkml:trace contextRef="#ctx0" brushRef="#br0" timeOffset="1524.92">1183 419 12086,'0'0'10148,"25"-22"-9358,-14 1-713,-1 0 1,0-1-1,-2 1 0,0-2 1,-2 1-1,7-36 0,-15 81-138,1-16 39,1 1 0,-1-1 1,1 0-1,1 0 0,-1 0 1,4 14-1,-3-20 5,0 0 0,0 0 0,0 0 0,0 0 0,0 0 1,0 0-1,0 0 0,1-1 0,-1 1 0,0-1 0,1 1 0,-1-1 0,0 1 0,1-1 0,-1 1 0,0-1 1,1 0-1,-1 0 0,1 0 0,-1 0 0,1 0 0,1 0 0,35-5 182,-28 2-158,0 0 1,0-1-1,0 0 1,0-1 0,-1 0-1,0-1 1,0 0-1,0 0 1,-1-1-1,0 0 1,0 0-1,-1-1 1,0 0-1,0 0 1,10-19-1,-9 14 27,-1-1 0,-1 0 0,0-1 0,-1 0 0,-1 0 0,0 0 0,-1 0 0,-1 0 0,0-1 0,-1-19-1,-4 28 160,-5 15-349,-7 16-118,-3 16 261,2 1 0,2 1 0,1 0 0,2 1 0,3 0-1,1 1 1,2 0 0,1 0 0,3 0 0,7 73 0,-4-110-80,-1 1 0,1-1 0,0 0 0,1 1 0,0-1 0,0 0 0,0-1 0,1 1 0,5 6 0,-8-11 31,0-1-1,0 1 1,0-1-1,0 0 1,0 1-1,1-1 1,-1 0-1,0 0 0,1 0 1,-1 0-1,1 0 1,-1 0-1,1 0 1,0 0-1,-1-1 1,1 1-1,0-1 1,0 1-1,-1-1 0,1 1 1,0-1-1,0 0 1,0 0-1,-1 0 1,1 0-1,0 0 1,0-1-1,0 1 1,-1 0-1,1-1 0,0 0 1,-1 1-1,1-1 1,0 0-1,-1 0 1,1 1-1,-1-1 1,1-1-1,-1 1 0,1 0 1,-1 0-1,0 0 1,2-3-1,1 1 18,-1-1 0,1 0 0,-1 0 0,0-1-1,0 1 1,-1-1 0,1 1 0,-1-1 0,0 0 0,0 0 0,0 0-1,-1 0 1,0 0 0,0 0 0,0-1 0,-1 1 0,1 0-1,-1 0 1,-1-1 0,1 1 0,-1 0 0,0 0 0,0-1 0,0 1-1,-1 0 1,1 0 0,-1 0 0,-4-6 0,0 0 359,-1 0 0,1 0 1,-2 1-1,1 0 0,-1 1 1,-1 0-1,0 0 0,0 1 1,-1 0-1,0 0 0,-13-6 1,6 5-80,0 1 0,-35-9 0,3 0-7226,32 8-4726</inkml:trace>
  <inkml:trace contextRef="#ctx0" brushRef="#br0" timeOffset="1695.17">1290 25 13222,'0'0'6931,"94"7"-10132,-40 2-3906</inkml:trace>
  <inkml:trace contextRef="#ctx0" brushRef="#br0" timeOffset="2453.99">1852 54 15847,'0'0'1091,"0"14"97,23 220 1736,-23-231-2927,2 44-145,-2-29-3386,-9-21-67,5-1 3266,0-1 0,0 0 1,1 0-1,0 0 1,0-1-1,0 1 1,1-1-1,-2-5 0,0 2 1185,2 1-1,-1-1 1,1 1-1,1-1 0,-1 0 1,1 0-1,1 0 0,0 0 1,1-11-1,0 18-840,0 1 1,0 0-1,-1 0 1,1-1-1,0 1 0,0 0 1,1 0-1,-1 0 0,0 0 1,0 0-1,0 1 0,1-1 1,-1 0-1,0 0 0,1 1 1,-1-1-1,1 1 1,-1-1-1,3 1 0,36-8-169,-32 6 146,10-1-14,1 1 0,-1 1 0,0 0-1,23 3 1,-40-1 25,0-1 0,0 1-1,0-1 1,1 1 0,-1 0 0,0 0 0,0 0 0,0-1-1,0 1 1,0 0 0,0 0 0,0 0 0,-1 0-1,1 1 1,0-1 0,0 0 0,-1 0 0,1 0-1,-1 1 1,1-1 0,-1 0 0,0 1 0,1-1-1,-1 2 1,7 40 367,-5-29-197,0-1-104,-2-7-2,0 0 0,1 0 0,0 0 1,1 0-1,-1 0 0,4 6 0,-4-12 57,0 1 1,1-1 0,-1 0-1,0 1 1,1-1-1,-1 0 1,0 0-1,1 0 1,-1 0-1,0 0 1,1 0 0,-1-1-1,0 1 1,1 0-1,-1-1 1,0 1-1,1-1 1,-1 1 0,0-1-1,2-1 1,27-18-513,-19 12 339,5-3-386,-12 8 325,0 0-1,0 0 1,1 0 0,-1 0 0,1 1 0,-1 0 0,1 0 0,0 0 0,0 1 0,8-2 0,-9 3 192,1-1 0,-1 1-1,0-1 1,0 0 0,0 0 0,0 0 0,1-1 0,-2 0 0,1 1 0,0-1 0,0-1 0,0 1 0,-1 0 0,0-1 0,1 0 0,-1 0 0,0 0 0,0 0 0,0 0 0,-1-1-1,3-3 1,-1 0 60,0 1-1,-1-1 0,1 0 0,-2 0 0,1 0 0,-1-1 0,0 1 0,0-1 0,-1 1 1,0-1-1,0-8 0,-22 18 137,17 0-287,1 0 0,0 0-1,0 0 1,0 1 0,1-1 0,-1 1 0,0 0-1,1-1 1,0 1 0,0 0 0,0 1 0,0-1 0,0 0-1,0 1 1,1-1 0,0 0 0,-2 8 0,1-2-3,0 1 1,1-1 0,0 1 0,1 0 0,1 17 0,-1-24 6,1-1 0,0 1 0,-1-1 0,1 1 0,0-1 0,1 1 0,-1-1 0,0 1 0,1-1 0,-1 0 0,1 0 0,0 0-1,0 0 1,0 0 0,0 0 0,0-1 0,0 1 0,0 0 0,1-1 0,-1 0 0,0 1 0,1-1 0,-1 0 0,1-1 0,-1 1 0,1 0 0,5 0 0,9 2-573,-1-1-1,1 0 1,22-1 0,-24-1-399,77 0-7218,-61 0 5776</inkml:trace>
  <inkml:trace contextRef="#ctx0" brushRef="#br0" timeOffset="3955.02">157 883 9316,'0'0'12142,"-6"-6"-7679,6 6-4452,0 0 1,0 0 0,-1-1-1,1 1 1,0 0-1,-1 0 1,1 0 0,0 0-1,-1-1 1,1 1 0,-1 0-1,1 0 1,0 0 0,-1 0-1,1 0 1,0 0-1,-1 0 1,1 0 0,-1 0-1,1 0 1,0 0 0,-1 0-1,1 0 1,0 0 0,-1 0-1,1 1 1,-1-1-1,1 0 1,0 0 0,-1 1-1,-5 4-11,0 1-1,0 1 1,0-1 0,1 1-1,0 0 1,0 0-1,-5 13 1,7-16-1,1 1 1,0 0-1,0-1 1,0 1-1,1 0 1,0 0 0,0 0-1,0 0 1,0 0-1,1 1 1,0-1-1,0 0 1,0 0-1,1 6 1,1-8-21,-1-1 0,0 0-1,0 0 1,1 0 0,-1 0 0,1 0 0,0 0 0,0 0 0,-1-1 0,1 1 0,0 0 0,1-1 0,-1 0 0,0 1-1,0-1 1,0 0 0,1 0 0,-1 0 0,1-1 0,-1 1 0,0 0 0,5-1 0,58 5-900,-62-5 830,6 0-181,-1 0 0,0 0 0,1-1 0,-1 0 0,0 0 0,0-1 0,10-4 0,-16 5 254,0 0 0,1 0 0,-1-1 1,0 1-1,0-1 0,0 1 0,0-1 0,0 0 0,0 0 0,-1 0 0,1 0 0,-1 0 0,1 0 0,-1-1 0,0 1 0,0 0 0,0-1 0,0 1 1,0-1-1,0 1 0,-1-1 0,1 1 0,-1-1 0,0 1 0,1-1 0,-2-4 0,-3-13 1240,-5 17-56,8 4-1144,-1-1 0,1 1 0,0 0 0,0 0 0,-1 0 0,1 0 0,0 0 1,0 1-1,0-1 0,0 0 0,0 0 0,0 1 0,0-1 0,1 1 0,-1-1 0,0 0 0,0 4 0,0-2-28,0-1-1,0 1 0,0 0 1,0 0-1,1 0 0,-1 0 1,1 0-1,0 0 0,-1 0 0,2 0 1,-1 0-1,0 0 0,0 0 1,1 0-1,0 0 0,0 0 1,0 0-1,1 3 0,0-4 4,0 0-1,0 0 0,-1 0 1,1-1-1,0 1 1,1-1-1,-1 0 0,0 1 1,0-1-1,1 0 1,-1 0-1,0-1 0,1 1 1,-1 0-1,1-1 1,-1 1-1,1-1 0,-1 0 1,1 0-1,4-1 1,-3 2-3,1-2 0,-1 1 0,0 0 1,0-1-1,0 0 0,0 0 0,0 0 0,0-1 1,0 1-1,0-1 0,0 0 0,0 0 1,-1 0-1,1-1 0,-1 1 0,0-1 1,0 0-1,0 0 0,0 0 0,0 0 0,0 0 1,-1-1-1,0 1 0,1-1 0,-1 0 1,-1 1-1,1-1 0,0 0 0,-1 0 1,0 0-1,0 0 0,0-1 0,-1 1 0,1 0 1,-1 0-1,0 0 0,0-1 0,0 1 1,-1 0-1,0 0 0,0 0 0,-2-8 1,-8-1-3051,31 13 207,-17 0 2869,-1 0-1,0 0 0,0 0 0,0 0 0,0 0 0,1 0 0,-1 0 0,0 1 1,0-1-1,0 1 0,0 0 0,0-1 0,0 1 0,0 0 0,0 0 1,0 0-1,0 1 0,0-1 0,-1 0 0,3 3 0,-2 0 239,0 0 0,-1 0 0,0-1 0,0 1 0,0 0 0,-1 0 0,1 0 0,-1 0-1,0 0 1,0 8 0,-1-8-101,1 0-1,0 0 0,1 0 0,-1 1 1,1-1-1,0 0 0,0 0 0,0 0 1,3 6-1,-3-9-124,-1 0 0,1 0 0,0 0 0,0 0 0,0 0 0,1-1 0,-1 1 0,0 0 0,0-1-1,0 1 1,0 0 0,1-1 0,-1 1 0,0-1 0,1 0 0,-1 0 0,0 1 0,1-1 0,-1 0 0,0 0 0,1 0 0,-1 0 0,0 0 0,1-1 0,-1 1 0,0 0 0,0-1 0,1 1 0,-1-1 0,0 1 0,0-1 0,1 1 0,0-2 0,8-3-17,0 1 0,0 1 1,1 0-1,-1 0 1,1 1-1,-1 0 1,1 0-1,0 2 1,17 0-1,-25 0-25,-1 1 0,1 0-1,-1 0 1,0 1 0,1-1 0,-1 0-1,0 1 1,0-1 0,0 1-1,0 0 1,0 0 0,0 0-1,0 0 1,2 3 0,24 20-65,-18-22-293,0 0 1,0 0-1,0-1 1,0-1-1,1 0 1,-1 0 0,1-1-1,-1 0 1,0-1-1,1 0 1,-1 0-1,0-1 1,0-1-1,0 0 1,0 0-1,0-1 1,-1 0-1,18-11 1,-24 13 385,-1 0-1,1 0 1,-1-1-1,0 1 1,0-1-1,0 1 1,0-1-1,-1 0 1,1 0-1,-1 1 1,0-1 0,1 0-1,-1-1 1,-1 1-1,1 0 1,0 0-1,-1 0 1,1 0-1,-1 0 1,0-1 0,0 1-1,-1-3 1,1 3 196,-1 1 0,1 0 1,-1 0-1,0-1 1,0 1-1,1 0 0,-2 0 1,1 0-1,0 0 0,0 0 1,-1 0-1,1 1 1,-1-1-1,1 0 0,-1 1 1,0-1-1,1 1 1,-1-1-1,0 1 0,0 0 1,0 0-1,0 0 0,0 0 1,-1 0-1,1 0 1,0 1-1,0-1 0,-1 1 1,-2-1-1,0 1-133,-1-1 0,0 1-1,1 0 1,-1 1 0,1-1-1,-1 1 1,1 1 0,-1-1 0,1 0-1,0 1 1,-1 0 0,1 1-1,-8 4 1,10-5-87,0 0 1,1 0-1,0 0 0,0 0 0,-1 1 0,1-1 1,0 0-1,1 1 0,-1 0 0,0-1 0,1 1 0,0 0 1,-1 0-1,1 0 0,0 0 0,1 0 0,-1 0 1,0 0-1,1 0 0,0 0 0,-1 0 0,1 0 1,1 1-1,-1-1 0,1 5 0,0-7-16,0 0 0,0 1 0,1-1 1,-1 0-1,0 0 0,0 0 0,1 0 0,-1 0 0,0-1 0,1 1 0,-1 0 0,1-1 0,-1 1 0,1-1 0,-1 1 0,1-1 1,0 0-1,-1 1 0,1-1 0,-1 0 0,1 0 0,0 0 0,-1 0 0,3-1 0,44-3-310,-39 2 220,-1 0 0,0 0 0,0-1 0,0 0 0,0-1 0,0 0 0,-1 0 1,1-1-1,-1 1 0,-1-1 0,1-1 0,-1 0 0,1 0 0,-2 0 0,1 0 0,-1-1 0,0 0 1,0 0-1,-1-1 0,0 1 0,6-14 0,-3-1 434,0 0 1,-2-1-1,0 1 0,-2-1 1,0 0-1,-2-42 0,-1 65-298,0 1-1,0-1 1,0 0-1,0 0 1,-1 0-1,1 1 1,0-1-1,0 0 1,0 0-1,-1 0 1,1 0-1,0 1 1,0-1-1,0 0 1,-1 0-1,1 0 0,0 0 1,0 0-1,-1 0 1,1 0-1,0 0 1,0 0-1,-1 0 1,1 0-1,0 0 1,-1 0-1,1 0 1,0 0-1,0 0 1,-1 0-1,1 0 1,0 0-1,0 0 1,-1 0-1,1 0 1,0 0-1,0-1 1,0 1-1,-1 0 0,1 0 1,0 0-1,0 0 1,0-1-1,-1 1 1,1 0-1,0 0 1,0 0-1,0-1 1,0 1-1,0 0 1,0 0-1,-1-1 1,1 1-1,0 0 1,0 0-1,0-1 1,0 1-1,0 0 1,0 0-1,0-1 1,0 1-1,0 0 0,0 0 1,0-1-1,0 1 1,0 0-1,0-1 1,-14 19-127,6 0 97,0 0 0,1 1 0,1-1 0,1 1-1,-4 25 1,7-30-140,0 0 1,1 0-1,1 0 0,0 0 0,1 0 0,0 0 0,1 0 0,5 18 0,-5-26-400,0-1 1,1 0-1,0 1 0,0-1 0,0-1 0,0 1 0,1 0 0,0-1 0,0 0 0,0 1 0,0-2 0,1 1 0,6 4 0,29 9-8888</inkml:trace>
  <inkml:trace contextRef="#ctx0" brushRef="#br0" timeOffset="4335.8">1281 836 20858,'0'0'4943,"12"0"-5071,-1-1 110,0 2 0,1-1 0,-1 1 0,0 1 0,-1 0 0,1 1 0,0 0 0,-1 0 1,1 1-1,18 11 0,-28-15 8,-1 1 1,1-1-1,0 1 0,0-1 1,-1 1-1,1 0 1,0-1-1,-1 1 0,1 0 1,-1 0-1,1-1 1,-1 1-1,1 0 1,-1 0-1,1 0 0,-1 0 1,0-1-1,1 1 1,-1 0-1,0 0 1,0 0-1,0 0 0,0 0 1,0 0-1,0 0 1,0 0-1,0 0 0,0 0 1,0 0-1,0-1 1,-1 1-1,1 0 1,0 0-1,-1 0 0,1 0 1,-1 0-1,1-1 1,-1 1-1,1 0 1,-1 0-1,1-1 0,-1 1 1,0 0-1,1-1 1,-1 1-1,0-1 1,0 1-1,-1 0 0,-45 30 21,39-28-1,-19 11 47,20-12-47,1 1 1,-1 0-1,1 0 0,0 1 1,0 0-1,0 0 1,1 0-1,-1 1 0,1-1 1,-5 7-1,10-11-46,0 0-1,0 1 1,-1-1-1,1 1 1,0-1-1,0 1 1,0-1-1,0 1 1,-1-1-1,1 1 1,0-1-1,0 0 1,0 1-1,0-1 1,0 1-1,0-1 1,1 1-1,-1-1 1,0 1-1,0-1 1,0 1-1,0-1 1,0 1-1,1-1 1,-1 0-1,0 1 1,0-1-1,1 1 1,-1-1-1,0 0 1,1 1-1,-1-1 1,0 0-1,1 1 1,-1-1-1,0 0 1,1 0-1,-1 1 1,1-1-1,-1 0 1,1 0-1,-1 0 1,0 0-1,1 1 1,27 5-202,-18-4 72,24 6 15,-17-4 126,1 0-1,-1 1 0,0 1 1,-1 0-1,21 12 1,-36-18 39,0 1 1,0-1 0,0 0-1,-1 1 1,1-1-1,0 1 1,0-1 0,-1 1-1,1-1 1,0 1-1,-1 0 1,1-1 0,-1 1-1,1 0 1,-1-1-1,1 1 1,-1 0 0,1 0-1,-1 0 1,0-1-1,1 1 1,-1 0 0,0 0-1,0 0 1,0 0-1,0 0 1,0-1 0,0 1-1,0 0 1,0 0-1,0 0 1,0 0-1,0 0 1,0 0 0,0-1-1,-1 1 1,1 0-1,0 0 1,-1 0 0,1-1-1,-1 1 1,1 0-1,-1 0 1,1-1 0,-1 1-1,0 0 1,1-1-1,-1 1 1,0-1 0,1 1-1,-1-1 1,0 1-1,0-1 1,1 1 0,-1-1-1,-1 1 1,-49 22 1261,48-22-1287,-88 26-97,27-12-3599,5-6-3273</inkml:trace>
  <inkml:trace contextRef="#ctx0" brushRef="#br0" timeOffset="4772.42">321 1393 8260,'0'0'15687,"0"10"-15394,1 0-194,0 0 0,0 0-1,1 0 1,0-1 0,1 1-1,0 0 1,0-1 0,1 0-1,0 0 1,7 10 0,-9-14-75,1-1 0,-1 0 0,1 0 0,0-1 0,0 1 1,1 0-1,-1-1 0,1 0 0,0 0 0,0 0 0,0 0 0,0-1 1,0 0-1,1 1 0,-1-2 0,1 1 0,-1 0 0,1-1 0,0 0 1,-1 0-1,1 0 0,0-1 0,6 1 0,-7-2 4,-1 0 0,1-1 0,0 1 1,-1-1-1,1 0 0,-1 0 0,0 0 0,0 0 0,0 0 0,0-1 0,0 1 0,0-1 0,-1 0 1,1 0-1,-1 0 0,0 0 0,0 0 0,0-1 0,2-3 0,2-4 71,-1 1 0,0-1 0,-1 0 0,6-22 0,-9 19-436,2-5 1434,-1 16-3597,1 10-4228,1 6 223</inkml:trace>
  <inkml:trace contextRef="#ctx0" brushRef="#br0" timeOffset="5885.48">683 1483 11461,'0'0'12758,"-12"8"-12606,-35 24-117,46-32-38,0 1 1,1 0 0,-1-1-1,0 1 1,0 0 0,0 0-1,0 0 1,1 0 0,-1 0-1,0 0 1,1 0-1,-1 0 1,1 0 0,-1 0-1,1 0 1,0 0 0,-1 2-1,10 6-64,24-5-171,-33-4 220,6 0-26,-1-1-1,0 1 1,0-1-1,1 0 0,-1 0 1,0-1-1,0 1 1,0-1-1,0 0 1,-1 0-1,1-1 1,0 0-1,-1 1 0,0-1 1,0-1-1,7-5 1,-12 10 83,1 0 1,0 1-1,-1-1 1,1 1-1,0-1 1,0 0-1,0 1 1,0-1-1,0 0 1,0 1-1,1-1 1,-1 1-1,0-1 1,1 0-1,-1 0 1,1 1 0,-1-1-1,1 0 1,0 0-1,-1 1 1,1-1-1,0 0 1,0 0-1,0 0 1,0 0-1,0 0 1,1 1-1,0 0-43,0 0 1,0 0-1,0 0 0,0 0 0,1 0 0,-1-1 1,0 1-1,1-1 0,-1 1 0,1-1 0,0 0 1,-1 0-1,1 0 0,0 0 0,4 0 0,0-2 22,-1 0 0,0 0 0,0-1-1,-1 1 1,1-1 0,0-1 0,-1 1-1,1-1 1,-1 0 0,0 0-1,0-1 1,0 0 0,0 0 0,0 0-1,-1 0 1,0 0 0,7-11-1,-5 8-3,-1 0 0,0 0 0,-1 0 0,0-1 0,0 0-1,0 0 1,-1 0 0,0 0 0,-1 0 0,0-1 0,0 1 0,0-12-1,-18 24-13,14-1-8,0-1 0,1 1-1,-1-1 1,0 1 0,1 0-1,0-1 1,-1 1-1,1 0 1,0 0 0,0 0-1,1 0 1,-1 0 0,1 0-1,-1 4 1,1 51-29,1-32 26,-1-24 10,0 1 0,0-1 0,-1 0 0,2 1 1,-1-1-1,0 0 0,0 1 0,1-1 0,-1 0 0,1 0 0,0 1 0,-1-1 1,1 0-1,0 0 0,1 0 0,-1 0 0,0 0 0,0 0 0,1 0 0,-1-1 1,1 1-1,0 0 0,-1-1 0,1 1 0,0-1 0,0 0 0,0 1 0,0-1 1,0 0-1,0 0 0,0 0 0,1-1 0,-1 1 0,0 0 0,0-1 0,1 0 0,-1 1 1,0-1-1,1 0 0,-1 0 0,0 0 0,1 0 0,-1-1 0,3 0 0,8-2-107,0 0 0,0-1 0,0 0-1,-1-1 1,1 0 0,15-10-1,-18 9-21,1 0 0,-2-1 0,1 0 0,-1 0 0,15-16 0,-21 19 102,1 0 0,-1 0 0,0-1 0,-1 1 0,1-1 0,-1 0 0,0 0 0,0 0 0,0 0 0,-1 0 0,0-1 0,0 1 0,0 0 0,-1-11 0,0 16 24,0-1 1,-1 1 0,1 0-1,-1 0 1,1 0-1,0 0 1,-1-1 0,1 1-1,-1 0 1,1 0 0,0 0-1,-1 0 1,1 0-1,-1 0 1,1 0 0,-1 0-1,1 0 1,0 0 0,-1 0-1,1 0 1,-1 1-1,1-1 1,-1 0 0,1 0-1,0 0 1,-1 1 0,1-1-1,0 0 1,-1 0-1,1 1 1,0-1 0,-1 0-1,1 1 1,-16 9-112,-3 10 632,10-13 807,14-35-556,-5-9-760,0 37-9,0 0-1,0 0 0,0 0 0,0 0 0,0 0 1,0-1-1,0 1 0,0 0 0,0 0 1,0 0-1,0 0 0,0 0 0,0 0 1,0 0-1,0-1 0,0 1 0,0 0 0,0 0 1,0 0-1,0 0 0,0 0 0,0 0 1,-1 0-1,1 0 0,0 0 0,0-1 1,0 1-1,0 0 0,0 0 0,0 0 0,0 0 1,0 0-1,-1 0 0,1 0 0,0 0 1,0 0-1,0 0 0,0 0 0,0 0 0,0 0 1,-1 0-1,1 0 0,0 0 0,0 0 1,0 0-1,0 0 0,0 0 0,0 0 1,0 0-1,-1 0 0,1 0 0,0 0 0,0 1 1,0-1-1,0 0 0,0 0 0,0 0 1,0 0-1,0 0 0,0 0 0,-1 0 1,1 0-1,0 1 0,-8 20-31,5-11 49,1 0-1,0 0 1,0 1 0,1-1 0,1 1 0,0-1-1,2 16 1,-2-21 8,1 0 0,0 1 0,1-1 0,-1 0 0,1 0 0,0 0 0,0 0 0,0 0 0,1-1 0,0 1 0,0-1 0,0 1 0,1-1-1,-1 0 1,1 0 0,4 3 0,-6-6-1,0 0 0,0 0 0,0 0 0,0 0 0,0 0-1,1 0 1,-1-1 0,0 1 0,0-1 0,1 0 0,-1 0-1,0 0 1,1 0 0,-1 0 0,0 0 0,0 0 0,1-1 0,-1 1-1,0-1 1,0 0 0,1 1 0,-1-1 0,0 0 0,0 0-1,0-1 1,0 1 0,2-2 0,-3 2-523,0 0 1,0 0-1,0 0 0,0 0 0,0 0 0,0 0 1,-1-1-1,1 1 0,0 0 0,-1 0 1,1 0-1,-1-1 0,0 1 0,1 0 1,-1-1-1,0 1 0,0-2 0</inkml:trace>
  <inkml:trace contextRef="#ctx0" brushRef="#br0" timeOffset="6694.45">1429 1536 16680,'0'0'7118,"7"0"-6905,0-1-163,1 0 0,-1 0-1,1-1 1,-1 1 0,0-2 0,0 1 0,0-1 0,0 0-1,0-1 1,-1 1 0,1-1 0,7-7 0,-10 8-18,1-1 0,-1 1 0,0-1 0,0 0 1,0 0-1,-1-1 0,1 1 0,-1-1 0,0 0 1,-1 0-1,1 0 0,-1 0 0,0 0 0,0-1 1,-1 1-1,1 0 0,-1-1 0,1-10 0,-2 16 283,0 39-192,-1-37-127,1 0 0,0-1 0,0 1 0,0 0 0,0 0 0,0-1 0,1 1 0,-1 0 0,0-1 0,1 1 0,-1 0 0,1-1 0,0 1 0,0-1 0,-1 1 0,1-1 0,0 1 0,0-1 0,0 0 0,0 1 0,2 0 0,0-1-3,-1 0 1,1 0 0,-1 0 0,1-1-1,0 1 1,-1-1 0,1 0-1,-1 0 1,1 0 0,0 0 0,-1 0-1,1 0 1,5-2 0,-2 1-6,0-1 0,0 0 1,0-1-1,0 1 0,0-1 0,0 0 1,-1-1-1,1 1 0,-1-1 1,0 0-1,0 0 0,-1-1 0,1 1 1,-1-1-1,0 0 0,0-1 1,5-7-1,-4 4-7,0 0 0,0 0-1,-1-1 1,-1 1 0,1-1 0,-1 0 0,-1 0 0,0 0-1,-1 0 1,1-13 0,-8 30-35,-8 26-65,-15 46-55,18-36 168,2 1 0,2 0-1,2 0 1,0 67-1,5-111 6,0 1 0,-1 0 0,1 0 1,0 0-1,0 0 0,0-1 0,0 1 0,0 0 0,0 0 0,0 0 0,0-1 0,1 1 0,-1 0 0,0 0 0,0 0 0,1-1 0,-1 1 0,0 0 0,1 0 0,-1-1 0,1 1 0,-1 0 0,1-1 0,-1 1 0,1 0 1,-1-1-1,1 1 0,0-1 0,-1 1 0,1-1 0,0 1 0,-1-1 0,1 0 0,0 1 0,0-1 0,-1 0 0,1 0 0,0 1 0,0-1 0,0 0 0,0 0 0,-1 0 0,1 0 0,0 0 0,0 0 0,0 0 1,1-1-1,0 1 4,0-1 0,0 0 1,0 0-1,0 0 1,-1 0-1,1 0 1,0 0-1,0-1 0,-1 1 1,1-1-1,-1 1 1,1-1-1,-1 1 1,0-1-1,0 0 0,1 0 1,0-2-1,1-9 19,0 1-1,0-1 1,-1 0 0,-1 0-1,0 0 1,-1-1-1,0 1 1,-1 0-1,0 0 1,-2 0 0,-6-24-1,8 33 22,-1 1 0,1 0-1,-1 0 1,0 1 0,0-1-1,0 0 1,-1 1 0,1-1 0,0 1-1,-1-1 1,0 1 0,1 0 0,-1 0-1,0 1 1,0-1 0,0 0 0,0 1-1,-1 0 1,1 0 0,-6-2-1,-4 1-421,0 1 0,-1 0-1,1 0 1,-15 2-1,0 0-3964,20-1-4577</inkml:trace>
  <inkml:trace contextRef="#ctx0" brushRef="#br0" timeOffset="6831.83">1590 1287 13126,'0'0'8500,"32"-26"-14295,-3 26-10036</inkml:trace>
  <inkml:trace contextRef="#ctx0" brushRef="#br0" timeOffset="7759.61">2127 1301 12854,'0'0'13254,"-3"-11"-13022,1 19-169,1 0 0,0 0 0,1 0-1,0 0 1,2 15 0,-1 5 160,0 4-56,0-18-166,-1 1-1,0-1 0,0 1 0,-2-1 0,0 1 0,0-1 0,-1 0 0,-6 17 0,8-30-168,0 1 0,0 0-1,-1 0 1,1 0-1,0-1 1,0 1 0,-1-1-1,1 1 1,-1-1 0,0 0-1,1 1 1,-1-1-1,-3 2 1,3-2-551,-1-1 0,0 1 1,1 0-1,-1-1 0,0 1 0,0-1 0,1 0 0,-1 0 1,0 0-1,0 0 0,0 0 0,1-1 0,-1 1 0,-4-2 1,-38-20-8691,22 4 9494,20 15 458,0 0 679,-1 0-1,0-1 0,1 1 0,-1-1 0,1 0 0,0 0 1,0 0-1,1 0 0,-1-1 0,1 1 0,0-1 1,0 1-1,-2-10 0,6 12-1143,1 0 1,-1 1-1,0-1 0,1 0 1,0 1-1,-1 0 0,1 0 1,0-1-1,0 1 1,-1 1-1,1-1 0,0 0 1,0 1-1,0 0 0,3-1 1,2 0 11,47-13-7,80-16-813,-116 27 650,0 1-1,0 0 0,1 2 0,35 3 0,-54-3 84,1 0 1,-1 1-1,0-1 0,0 1 0,0-1 0,0 1 0,0 0 0,0 0 0,0-1 0,0 1 0,0 0 1,0 0-1,0 0 0,-1 0 0,1 0 0,0 0 0,0 0 0,-1 0 0,1 0 0,-1 0 0,1 0 1,-1 1-1,0-1 0,1 0 0,-1 0 0,0 0 0,0 1 0,0-1 0,0 0 0,0 0 0,0 1 1,0-1-1,0 0 0,0 0 0,-1 2 0,1 0 21,-1 0 0,1 0 0,-1 0 0,0 0 0,0 0 0,0-1 0,0 1 0,0 0 0,0-1 0,-1 1 0,0-1 0,1 1 1,-4 3-1,-29 7 764,21-8 359,27-4-948,6-1-412,-1-2 0,0 0 1,0-2-1,0 0 0,18-6 1,-28 7 105,1 0 1,-1-1-1,0 0 1,-1 0 0,1-1-1,-1 0 1,0-1-1,0 0 1,0 0-1,-1 0 1,11-13 0,-16 16 160,0 0 0,0 0 0,-1-1 0,0 1 1,1 0-1,-1-1 0,0 1 0,0-1 0,-1 1 0,1-1 1,-1 1-1,0-8 0,-1 12-7,0-1 0,0 0 0,-1 1 0,1-1 0,0 1-1,0 0 1,0-1 0,0 1 0,0 0 0,0 0 0,0 0 0,0 0 0,0 0 0,0 0-1,0 0 1,1 0 0,-1 0 0,0 2 0,-2 6-39,1 0 0,0 1 0,1 0 1,0-1-1,0 1 0,1 0 0,0-1 0,1 1 0,2 9 0,-2-12-72,0 0-1,1 0 0,0 0 0,0-1 0,1 1 0,-1-1 0,1 1 0,1-1 0,-1 0 1,1 0-1,0-1 0,1 1 0,5 5 0,2-5-2751,-1-7-3775</inkml:trace>
  <inkml:trace contextRef="#ctx0" brushRef="#br0" timeOffset="9501.93">2771 184 17864,'0'0'9108,"90"-21"-9092,-20 7-16,24 0-304,13 0-848,0 4-1890,-9 1-2784</inkml:trace>
  <inkml:trace contextRef="#ctx0" brushRef="#br0" timeOffset="10146.81">3066 1436 22202,'0'0'4674,"169"-68"-4658,-55 52 0,14 2-16,7 0-672,-8 0-849,-8-7-3169,-16-8-7459</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6:43.870"/>
    </inkml:context>
    <inkml:brush xml:id="br0">
      <inkml:brushProperty name="width" value="0.035" units="cm"/>
      <inkml:brushProperty name="height" value="0.035" units="cm"/>
      <inkml:brushProperty name="color" value="#E71224"/>
    </inkml:brush>
  </inkml:definitions>
  <inkml:trace contextRef="#ctx0" brushRef="#br0">25 164 9316,'0'0'8690,"-3"-3"-7367,-8-5-639,1 1 4009,12 23-3243,6 5-1432,1-1 0,1 0 0,0 0 0,2-1 0,0-1-1,21 24 1,-32-41-22,-1-1 0,1 1 0,0 0-1,-1-1 1,1 1 0,0-1 0,-1 1-1,1-1 1,0 0 0,-1 1 0,1-1-1,0 0 1,0 1 0,0-1 0,-1 0-1,1 0 1,0 0 0,0 0 0,0 0-1,0 0 1,-1 0 0,1 0 0,0 0-1,0 0 1,0 0 0,0-1 0,-1 1-1,1 0 1,0 0 0,0-1 0,-1 1-1,1-1 1,0 1 0,-1-1 0,1 1 0,0-1-1,-1 1 1,1-1 0,-1 1 0,1-1-1,-1 0 1,1 1 0,0-2 0,22-35 254,-19 31-218,14-32-392,-9 20 542,0 0 0,0 0 0,2 1 0,19-24 0,-27 38-392,0 0 0,0-1 0,0 1 0,1 1 0,0-1 0,-1 1 1,1-1-1,0 1 0,0 0 0,8-2 0,-9 3-215,1 0-1,-1 1 1,1 0-1,-1-1 1,1 1-1,-1 1 1,1-1-1,-1 0 1,1 1 0,-1 0-1,1 0 1,-1 0-1,0 0 1,0 0-1,5 3 1,14 8-1789,29 13-3421,-32-21 8522,0-2 4711,-19-2-7524,1 0 1,-1 0 0,0 0-1,0 0 1,1 0 0,-1-1 0,0 1-1,0 0 1,0 0 0,0 0-1,1 0 1,-1-1 0,0 1 0,0 0-1,0 0 1,0 0 0,0-1-1,1 1 1,-1 0 0,0 0-1,0-1 1,0 1 0,0 0 0,0 0-1,0-1 1,0 1 0,0 0-1,0 0 1,0-1 0,0 1-1,0 0 1,0 0 0,0 0 0,0-1-1,0 1 1,0 0 0,0 0-1,-1-1 1,1 1 0,0 0-1,0 0 1,0 0 0,0-1 0,0 1-1,-1 0 1,1 0 0,0 0-1,0 0 1,0-1 0,-1 1-1,1 0 1,0 0 0,0 0 0,0 0-1,-1 0 1,1 0 0,0 0-1,0-1 1,-1 1 0,1 0-1,0 0 1,-1 0 0,-3 1-78,-1-1 1,0 1 0,0 0-1,1 0 1,-1 0 0,1 0-1,-1 1 1,1 0 0,0 0-1,-1 0 1,1 1-1,0-1 1,1 1 0,-1 0-1,0 0 1,1 0 0,-1 1-1,1-1 1,0 1 0,0 0-1,1 0 1,-1 0-1,1 0 1,0 0 0,0 0-1,0 1 1,0-1 0,1 1-1,0-1 1,0 1 0,0 0-1,1-1 1,-1 1-1,1 5 1,1-9-7,0 0-1,0 0 1,0 0-1,0-1 1,0 1-1,0 0 1,1-1 0,-1 1-1,0-1 1,0 0-1,1 1 1,-1-1-1,0 0 1,0 1-1,1-1 1,-1 0 0,0 0-1,1 0 1,-1 0-1,0-1 1,3 1-1,31-4-249,-33 3 264,1 0 0,-1-1 0,0 1 0,1 0 0,-1-1 0,0 1 0,0-1 0,0 1 0,0-1 0,-1 0 0,1 0 0,0 0 0,-1 0-1,1 0 1,-1 0 0,0-1 0,0 1 0,0 0 0,0-1 0,0 1 0,0 0 0,-1-1 0,1 1 0,-1-1 0,1 0 0,-1-3 0,0 5 64,4 29-344,-3-25 278,0 0 0,1-1-1,-1 1 1,1 0 0,-1-1 0,1 1-1,0-1 1,0 0 0,0 1 0,0-1-1,0 0 1,1 0 0,-1 0-1,1-1 1,-1 1 0,1 0 0,0-1-1,0 0 1,-1 0 0,1 0 0,0 0-1,0 0 1,0 0 0,0-1-1,0 1 1,0-1 0,0 0 0,0 0-1,0 0 1,0 0 0,0-1 0,0 1-1,0-1 1,0 0 0,0 0 0,0 0-1,0 0 1,0 0 0,-1-1-1,6-3 1,1 0 9,1-1 0,-2-1 1,1 0-1,-1 0 0,0-1 0,0 0 0,-1 0 0,0 0 0,-1-1 1,7-12-1,-7 8-10,0 0-1,-1-1 1,-1 0 0,0 0 0,-1 0 0,0-1 0,-1 1 0,-1-1-1,-1-19 1,0 34 14,-2 0-17,0 1-1,1 0 1,-1 0-1,0 0 1,0 0-1,0 0 0,1 1 1,-1-1-1,0 1 1,1-1-1,0 1 1,-1-1-1,1 1 0,0 0 1,0-1-1,-1 1 1,2 0-1,-1 0 1,0 0-1,0 0 0,0 0 1,0 3-1,-12 48 17,12-34-14,0 0 0,1 0 1,4 27-1,-4-39-4,2-1 0,-1 0 0,1 0 1,0 0-1,0 0 0,0 0 0,1 0 0,0 0 0,0-1 1,1 1-1,0-1 0,0 0 0,7 7 0,-9-10-10,1 0 0,-1 0 0,1 0 0,-1-1-1,1 1 1,0-1 0,0 0 0,-1 0 0,1 0-1,0 0 1,0 0 0,0-1 0,0 1 0,0-1-1,0 0 1,1 0 0,-1 0 0,0 0 0,0-1-1,0 1 1,0-1 0,5-1 0,-3 0-14,-1 0 0,1 0 0,-1 0 0,0 0 0,0-1 0,0 1 0,0-1 0,0 0 1,0-1-1,-1 1 0,0 0 0,1-1 0,2-5 0,2-3 36,-1 0 0,0 0 1,-1-1-1,0 0 0,-1 0 0,0 0 1,-1-1-1,-1 0 0,0 0 0,1-18 0,-4 32 199,0 37-400,-1-21 177,1-3 26,0 0 1,0 0-1,1 0 0,1 0 0,3 13 0,-5-24-30,0 0 0,1 0-1,0 0 1,-1 0 0,1-1-1,0 1 1,0 0 0,0 0-1,0-1 1,0 1-1,0 0 1,1-1 0,-1 0-1,0 1 1,1-1 0,-1 0-1,1 1 1,0-1 0,-1 0-1,1 0 1,0 0 0,0-1-1,-1 1 1,1 0 0,0-1-1,0 1 1,0-1 0,0 1-1,0-1 1,0 0 0,0 0-1,0 0 1,0 0 0,0 0-1,0-1 1,0 1 0,0 0-1,0-1 1,0 0 0,-1 1-1,4-2 1,-2 0 28,1 0-1,0-1 1,-1 1-1,0-1 1,1 0-1,-1 1 1,0-2 0,0 1-1,-1 0 1,4-5-1,25-41 96,-29 45-89,4-4 43,-2 0-1,1 0 0,-1-1 0,0 1 0,-1-1 0,0 0 0,0 0 0,-1 0 0,2-16 601,-5 25-659,0 1 0,0-1-1,-1 1 1,1 0 0,0 0 0,0 0 0,0 0 0,0-1 0,0 1 0,0 1 0,0-1 0,0 0 0,0 0 0,0 0-1,1 0 1,-1 1 0,0-1 0,1 0 0,-1 1 0,0 1 0,-9 28-30,8-24 33,0 0 0,1 1 0,0-1 0,0 0 0,1 0 0,0 1 0,0-1 0,2 14 0,-1-18-1,-1-1 0,1 0 1,0 0-1,0 0 0,0 0 0,0 0 1,0 0-1,0 0 0,1 0 1,-1 0-1,0 0 0,1 0 0,0-1 1,-1 1-1,1-1 0,0 1 1,0-1-1,0 0 0,0 0 1,0 0-1,0 0 0,0 0 0,0 0 1,0 0-1,1-1 0,-1 1 1,0-1-1,0 1 0,1-1 0,-1 0 1,5 0-1,3-1 22,0 0 0,-1 0 0,1 0 0,0-2 1,0 1-1,-1-1 0,1 0 0,-1-1 0,15-8 0,-20 10-9,-1 0 1,0 0-1,0 0 1,0 0-1,0-1 0,0 1 1,0-1-1,-1 0 1,1 1-1,-1-1 0,1 0 1,-1-1-1,0 1 1,-1 0-1,1-1 0,0 1 1,-1-1-1,0 1 0,0-1 1,0 0-1,0 1 1,-1-1-1,1 0 0,-1 0 1,0 1-1,0-1 1,0 0-1,-2-4 0,2 6-13,0 1-1,0-1 1,0 1-1,-1 0 1,1-1-1,-1 1 1,1 0-1,-1 0 1,1-1-1,-1 1 1,0 0-1,1 0 1,-1 0-1,0 0 1,0 0-1,0 0 1,0 0-1,0 0 1,0 0-1,0 0 1,0 0-1,-1 1 1,1-1-1,0 0 1,0 1-1,-1-1 1,1 1-1,0 0 1,-1-1-1,1 1 1,0 0-1,-1 0 1,1 0-1,0 0 1,-1 0-1,1 0 1,-1 0-1,1 0 1,0 0-1,-2 1 1,0 0 0,-1 0-1,1 1 1,0-1-1,0 1 1,0 0-1,-1-1 1,2 1 0,-1 1-1,0-1 1,0 0-1,1 1 1,-1-1 0,1 1-1,-3 3 1,2 0-12,0 0 0,1 0 0,-1 0 1,1 0-1,0 0 0,0 0 0,1 0 1,-1 11-1,1-16 7,1 1 0,0 0 0,0 0 0,0 0 0,0 0 0,0 0 0,0-1 0,1 1 0,-1 0 0,1 0 0,-1 0 0,1-1 0,0 1 0,-1 0 0,1-1 0,0 1 0,0 0 0,0-1 0,1 1 0,-1-1 0,0 0-1,0 1 1,1-1 0,-1 0 0,1 0 0,-1 0 0,1 0 0,-1 0 0,1 0 0,0 0 0,0-1 0,-1 1 0,1 0 0,2-1 0,17 4-626,0-2 0,0-1-1,1 0 1,22-3 0,41-10-8062,-50 4-149</inkml:trace>
  <inkml:trace contextRef="#ctx0" brushRef="#br0" timeOffset="370.95">1579 127 2817,'0'0'16445,"-5"0"-15348,-13 0 96,34 0 148,41-1-807,-8-8-1863,4 1-5698,-41 6 1352</inkml:trace>
  <inkml:trace contextRef="#ctx0" brushRef="#br0" timeOffset="654.31">1625 185 12838,'0'0'7182,"-7"5"-6683,-18 13-94,16-7 493,14-6-573,16-2-332,-20-3 21,7-1-348,0 1 0,0-1-1,0 0 1,0-1 0,0 0 0,0 0-1,11-5 1,-12 4-1393,-1 0-1,0-1 1,0 0 0,-1 0-1,10-8 1,-3 1-3611</inkml:trace>
  <inkml:trace contextRef="#ctx0" brushRef="#br0" timeOffset="1139.27">1611 18 11829,'0'0'8652,"-4"-1"-7745,-14-4-229,13 4 533,8 17-1123,0-11-76,1 0-1,0-1 0,0 0 1,0 1-1,1-1 0,-1 0 1,1-1-1,0 1 0,0-1 1,0 0-1,0-1 0,12 5 1,72 21 147,-83-27-159,44 8-67,-38-8 23,0 1 1,-1 0-1,1 1 0,-1 0 0,1 0 0,12 7 1,-23-9 37,0 0 1,0 0 0,0 0-1,0 1 1,0-1 0,0 0-1,-1 0 1,1 1 0,0-1-1,-1 1 1,1-1 0,-1 0-1,1 1 1,-1-1 0,0 1-1,0-1 1,1 1 0,-1-1-1,0 1 1,0-1 0,-1 1-1,1-1 1,0 1 0,0-1-1,-1 1 1,1-1 0,-1 1-1,0 0 1,0 4 18,-1-1 1,0 1-1,-1-1 0,1 0 1,-1 0-1,-4 5 0,-15 17-51,-2-1 0,0-1 0,-40 30 0,-2-11-7354,46-32 487</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6:49.754"/>
    </inkml:context>
    <inkml:brush xml:id="br0">
      <inkml:brushProperty name="width" value="0.035" units="cm"/>
      <inkml:brushProperty name="height" value="0.035" units="cm"/>
      <inkml:brushProperty name="color" value="#E71224"/>
    </inkml:brush>
  </inkml:definitions>
  <inkml:trace contextRef="#ctx0" brushRef="#br0">5 523 16760,'0'0'6120,"-1"-1"-6108,1 0 0,-1 0 1,1 1-1,-1-1 0,1 0 0,0 0 1,0 0-1,-1 0 0,1 0 1,0 1-1,0-1 0,0 0 0,0 0 1,0 0-1,0 0 0,0 0 0,0 0 1,0 1-1,1-2 0,25-22 49,-11 11-6,-1-1 0,-1 1 0,22-31-1,-27 31-39,0-1-1,-1 0 0,-1 0 0,0-1 0,-1 1 0,0-1 1,2-22-1,-2-1-158,-1-70 1,-3 108 146,-1 0 0,0-1 0,0 1 0,0 0 0,0 0 0,0-1 0,0 1 1,0 0-1,0 0 0,-1-1 0,1 1 0,0 0 0,0 0 0,0-1 0,0 1 0,0 0 0,0 0 0,0-1 0,-1 1 0,1 0 0,0 0 0,0-1 1,0 1-1,-1 0 0,1 0 0,0 0 0,0 0 0,-1-1 0,1 1 0,0 0 0,0 0 0,-1 0 0,1 0 0,0 0 0,0 0 0,-1 0 0,1 0 0,0 0 1,-1 0-1,1 0 0,0 0 0,0 0 0,-1 0 0,1 0 0,0 0 0,0 0 0,-1 0 0,1 0 0,0 0 0,-1 0 0,1 0 0,0 0 0,0 0 1,-1 1-1,-12 8-79,9-1 63,1 0 0,0 0-1,0 0 1,0 0 0,1 1-1,0-1 1,-1 17 0,2 67-30,2-54 27,-1-24 15,1-1 1,0 1-1,7 27 0,-7-37-4,0 0 0,0 0 0,0-1 0,1 1 0,0 0 0,0-1 0,0 1 0,0-1 0,0 1 0,1-1 0,-1 0 0,1 0 0,0 0 0,0-1 0,0 1-1,1 0 1,-1-1 0,4 2 0,-3-2-10,0-1-1,-1 0 1,1 0 0,0 0-1,0-1 1,0 1 0,0-1-1,-1 0 1,1 0 0,0 0-1,0-1 1,0 1-1,0-1 1,-1 0 0,1 0-1,0 0 1,0 0 0,-1-1-1,1 1 1,-1-1-1,0 0 1,1 0 0,-1 0-1,0-1 1,0 1 0,-1-1-1,1 1 1,0-1-1,-1 0 1,4-5 0,2-3 27,0 0 0,0-1 0,-2 0 0,1 0 0,-2-1 0,9-24 0,-8 19-11,-3 20-95,-4 31-100,0-15 252,1-11-50,0 0 1,1 0 0,-1 0-1,1 0 1,1 0 0,-1 0-1,4 9 1,-4-14-7,0 0 1,0-1-1,0 1 0,0-1 1,0 0-1,1 1 0,-1-1 1,0 0-1,1 0 0,-1 0 0,0 0 1,1 0-1,0 0 0,-1 0 1,1 0-1,-1 0 0,1-1 0,0 1 1,0-1-1,-1 1 0,1-1 1,0 0-1,0 1 0,0-1 0,0 0 1,-1 0-1,1-1 0,0 1 1,0 0-1,0 0 0,-1-1 0,1 1 1,0-1-1,0 1 0,2-3 1,0 2 5,-1 0 1,0-1 0,0 1-1,1-1 1,-1 0 0,0 0-1,-1 0 1,1-1-1,0 1 1,-1-1 0,1 1-1,-1-1 1,0 0 0,0 0-1,0 0 1,0 0 0,0 0-1,-1 0 1,0-1-1,1 1 1,-1 0 0,0-1-1,-1 1 1,1-1 0,-1 1-1,1-1 1,-1 1 0,0-1-1,-1-3 1,1 3-4,-1 0 0,1 1 0,-1-1 0,0 1 0,0-1 0,0 1 0,0-1-1,0 1 1,-1 0 0,0 0 0,0-1 0,0 1 0,0 0 0,0 1 0,0-1 0,-1 0 0,0 1 0,1-1 0,-1 1 0,0 0 0,0 0 0,0 0 0,-1 0 0,1 0 0,0 1 0,-1-1 0,1 1 0,-5-1 0,-3 0-23,0 1 0,0 0 0,0 0 1,-16 2-1,25 0 10,-1-1 0,1 0 1,0 1-1,-1-1 0,1 1 1,-1 0-1,1 0 0,0 0 1,0 0-1,0 0 0,-4 3 0,5-3-1,0 0 0,0-1 0,1 1 0,-1 0 0,0 0 0,1 0 0,-1 0 0,1 0 0,0 0 0,-1 1 0,1-1 0,0 0 0,-1 0 0,1 0 0,0 0 0,0 0 0,0 0 0,0 0 0,0 1 0,0-1 0,1 0 0,-1 0 0,0 0 0,0 0 0,1 0 0,0 2 0,0-3-17,0 1-1,0 0 0,0 0 0,0-1 0,0 1 1,0-1-1,0 1 0,0-1 0,0 1 0,0-1 1,0 1-1,0-1 0,0 0 0,1 0 0,-1 0 1,0 1-1,0-1 0,0 0 0,3-1 0,31 1-453,-25-1 240,141-14-561,-150 16 800,0 0-1,0 0 0,0-1 0,0 1 0,0 0 1,0 0-1,0 0 0,-1 0 0,1 0 0,0 0 1,0 0-1,-1 0 0,1 0 0,-1 1 0,1-1 1,-1 0-1,1 0 0,-1 0 0,0 1 0,0-1 1,1 1-1,7 41 271,-5-29-130,-2-9-87,0 0 0,1 0 0,0 0 0,0 0 0,0 0 0,0-1 0,4 6 0,-5-9-45,-1 0 1,1-1 0,0 1-1,-1 0 1,1 0-1,0-1 1,0 1 0,0-1-1,-1 1 1,1-1-1,0 1 1,0-1 0,0 0-1,0 1 1,0-1-1,0 0 1,0 0 0,0 1-1,0-1 1,0 0-1,0 0 1,0 0 0,0 0-1,0 0 1,0-1-1,0 1 1,0 0 0,0 0-1,0-1 1,0 1-1,0 0 1,0-1-1,0 1 1,0-1 0,0 1-1,-1-1 1,1 1-1,0-1 1,0 0 0,-1 1-1,1-1 1,0 0-1,-1 0 1,1 0 0,0-1-1,3-2 2,0 0 0,-1 0 0,0 0 0,0-1 0,0 1 0,0-1 0,-1 1 0,0-1 0,0 0 0,0 0 0,0 0 0,-1 0 0,0-1 0,0 1 0,-1 0 0,1 0 0,-2-8-1,1 10 26,-1 0-1,1 0 0,-1 1 0,0-1 0,0 1 0,-1-1 0,1 1 0,0-1 0,-1 1 0,1 0 0,-1-1 0,0 1 0,0 0 0,0 0 0,0 0 0,0 1 0,0-1 0,-1 0 0,1 1 0,-1-1 1,1 1-1,-1 0 0,0 0 0,1 0 0,-1 0 0,0 0 0,0 1 0,1-1 0,-1 1 0,0 0 0,0-1 0,0 1 0,0 0 0,-3 1 0,-6-1 128,9 0-140,1-1 0,-1 1 0,1 0 0,-1 0 1,0 1-1,1-1 0,-1 1 0,0-1 0,1 1 1,-4 1-1,5-1-27,0 0 0,0 0 0,1 0 0,-1 0 0,0 0 0,0 0 0,0 1 0,1-1 0,-1 0 0,1 1 0,-1-1 0,1 0 0,-1 1 0,1-1 0,0 1 0,0-1 0,0 0 0,0 1 0,0-1 0,0 1 0,0 1 0,1-2-7,-1 0 0,1 1 0,-1-1 0,1 0 0,0 0 1,-1 0-1,1 0 0,0 0 0,0 0 0,0 0 0,0 0 0,0 0 1,0 0-1,0 0 0,0 0 0,1-1 0,-1 1 0,0 0 1,0-1-1,1 1 0,-1-1 0,0 1 0,1-1 0,-1 0 0,0 0 1,1 1-1,-1-1 0,0 0 0,1 0 0,-1 0 0,1-1 0,1 1 1,52-4-538,-48 4 519,-1-1-1,1 0 1,-1-1 0,1 1 0,-1-1-1,0-1 1,0 1 0,0-1 0,0 0-1,-1 0 1,1-1 0,-1 1 0,0-1-1,0 0 1,0-1 0,0 1 0,-1-1 0,0 0-1,0 0 1,0 0 0,-1 0 0,0-1-1,0 1 1,0-1 0,-1 0 0,1 0-1,-2 0 1,1 0 0,-1 0 0,1-10-1,0-2 281,-1 13-41,-1 0 0,1 1-1,-1-1 1,0 0 0,0 0 0,-1 1-1,0-1 1,-1-7 0,-2 79 333,3 34-326,-2 38 205,-1-120-95,0-30 542,1-31-402,3 33-493,0 1-1,1-1 1,0 1-1,0-1 1,1 1-1,3-10 1,-4 16 21,0 0 1,0-1-1,0 1 0,0 0 0,0 0 1,1 0-1,-1 1 0,0-1 1,1 0-1,0 0 0,-1 1 0,1-1 1,0 1-1,0 0 0,0-1 1,0 1-1,0 0 0,0 0 1,0 0-1,1 0 0,-1 0 0,0 1 1,0-1-1,1 1 0,-1-1 1,0 1-1,5 0 0,-5 0-20,-9 7-170,-3 0 195,0 0 1,0-1-1,-1-1 0,-11 5 1,11-5-40,1 0 0,0 0 0,0 1 0,0 0 0,-11 9 1,20-14 31,0-1 0,1 1 0,-1-1 0,1 1 0,-1-1 0,1 1 0,-1 0 0,1-1 0,-1 1 0,1 0 0,0-1 0,-1 1 0,1 0 0,0-1 0,0 1 0,-1 0 0,1 0 0,0-1 0,0 1 0,0 0 0,0 0 0,0-1 0,0 1 0,0 0 0,0 0 0,0 0 1,1-1-1,-1 1 0,0 0 0,0-1 0,1 1 0,-1 0 0,0 0 0,1-1 0,-1 1 0,1-1 0,-1 1 0,1 0 0,-1-1 0,1 1 0,0-1 0,-1 1 0,1-1 0,-1 1 0,1-1 0,0 0 0,0 1 0,-1-1 0,1 0 0,0 1 0,0-1 0,0 0 0,42 13-28,-17-10-23,1-2-1,-1 0 1,49-4-1,-67 2 56,1-1-1,0 1 1,-1-1-1,1 0 1,-1-1-1,0 0 0,0 0 1,0-1-1,0 0 1,-1 0-1,1-1 1,-1 0-1,0 0 1,-1-1-1,9-8 1,-12 9 57,0 0 1,0-1 0,-1 1-1,0-1 1,0 0 0,0 0-1,-1 0 1,0 0 0,0 0-1,-1 0 1,0-10 0,0 15 56,0 35-263,0-31 139,1 0 1,-1 0 0,0 0-1,1 0 1,0 0 0,0-1-1,-1 1 1,2 0 0,-1 0-1,0-1 1,1 1 0,-1-1-1,1 1 1,0-1 0,0 0 0,0 1-1,0-1 1,0 0 0,0 0-1,0 0 1,1-1 0,-1 1-1,1 0 1,0-1 0,-1 0-1,1 1 1,0-1 0,0 0-1,0-1 1,0 1 0,0 0 0,0-1-1,0 1 1,0-1 0,0 0-1,4 0 1,-1 0-16,0 0 0,0 0 0,0-1 0,0 0 1,0 0-1,0 0 0,0 0 0,-1-1 0,1 0 0,0 0 0,-1-1 1,1 1-1,-1-1 0,0 0 0,0-1 0,0 1 0,7-8 0,-10 9 64,0-1-1,0 1 1,0-1-1,0 0 1,-1 1 0,1-1-1,-1 0 1,0 0-1,0 0 1,0 0-1,0 0 1,0 0-1,0-6 492,-1 30-675,0-19 142,0 1-1,0-1 0,0 0 1,1 0-1,-1 0 0,1 0 1,-1 0-1,1 0 0,0 0 1,0 0-1,0 0 0,0 0 1,0 0-1,1 0 0,-1-1 1,1 1-1,-1 0 0,1-1 1,-1 1-1,1-1 0,0 0 1,0 0-1,0 1 0,0-1 1,0 0-1,0 0 0,0-1 1,0 1-1,0 0 0,0-1 1,0 1-1,1-1 0,-1 0 1,0 1-1,0-1 0,1 0 1,-1-1-1,3 1 0,2 0-26,0-1 0,0 0 0,-1 0-1,1 0 1,0 0 0,-1-1 0,1-1 0,-1 1 0,1-1-1,-1 0 1,10-6 0,-10 5-29,-1-1 0,0 0 0,-1 1 0,1-2 1,-1 1-1,0 0 0,0-1 0,-1 0 0,1 1 0,-1-2 0,-1 1 0,1 0 1,-1 0-1,2-11 0,-1-4 26,-1-1 1,-1 1 0,-2-26-1,1 7 183,-3 14 639,-3 42-370,-5 43-353,4 374 94,8-415-220,3 68 392,-2-74 145,-2-55 189,0 13-613,-1 7-69,1 0 1,1 1 0,1-1-1,1 0 1,12-44 0,-12 58 6,38-88-126,-37 87 126,1 1 1,1 0-1,0 0 0,0 1 0,1-1 0,0 1 0,15-13 0,-18 19 3,-1 0 0,1 0 0,0 0 0,-1 0 0,1 0 0,0 1 1,0 0-1,0 0 0,0 0 0,0 0 0,0 0 0,0 1 0,0 0 0,1 0 0,4 0 0,-7 0 0,0 1 1,1-1 0,-1 0 0,0 1 0,0-1-1,0 1 1,0 0 0,0 0 0,0-1 0,0 1-1,0 0 1,0 1 0,0-1 0,0 0 0,-1 0-1,1 1 1,-1-1 0,1 1 0,-1 0-1,1-1 1,-1 1 0,0 0 0,0 0 0,0 0-1,0-1 1,0 1 0,1 4 0,-1-2 7,0-1 0,-1 1 0,1-1 0,-1 1 0,0-1 0,0 0 0,0 1 0,0-1 0,-1 1 0,1-1 0,-1 1 0,0-1 0,0 0 0,-1 1 0,1-1 0,-1 0 0,1 0-1,-1 0 1,0 0 0,0 0 0,-5 4 0,-2 1 71,0-2 0,0 1 0,0-1 0,-1-1 0,-17 8 0,24-12-54,-47 14 666,33-12-1999,1 2-3434,25-9-740</inkml:trace>
  <inkml:trace contextRef="#ctx0" brushRef="#br0" timeOffset="263.24">1704 413 11029,'0'0'13404,"24"4"-12791,-8-5-540,0-1-1,1-1 0,-1 0 1,0-1-1,-1-1 1,1 0-1,21-11 1,23-12-3080,-37 17 136,-14 6-2649</inkml:trace>
  <inkml:trace contextRef="#ctx0" brushRef="#br0" timeOffset="633.49">1977 286 15351,'0'0'10250,"0"-2"-9895,27 55-275,27 91 101,-54-144-181,0 1 0,0-1 0,1 1 0,-1-1 0,0 0 0,0 1-1,0-1 1,0 1 0,1-1 0,-1 0 0,0 1 0,0-1 0,0 0-1,1 1 1,-1-1 0,0 0 0,1 1 0,-1-1 0,0 0 0,1 0 0,-1 1-1,0-1 1,1 0 0,-1 0 0,1 0 0,-1 0 0,1 1 0,-1-1-1,0 0 1,1 0 0,-1 0 0,1 0 0,8-11 168,0-20 212,-9 31-377,18-61 590,-13 48-569,0-1 0,-1 1 0,-1-1 0,0 0 0,1-19 0,0 33-1372,1 0 1,-1 0 0,1 0-1,-1 1 1,1 0 0,7 2 0,7 4-3213,4-2-2035</inkml:trace>
  <inkml:trace contextRef="#ctx0" brushRef="#br0" timeOffset="1894.76">2343 303 2593,'0'0'16464,"4"-6"-13876,11-19-828,-15 25-1718,0 0 0,0-1 0,0 1 0,0 0 0,0-1 0,0 1 0,0 0 0,0-1 0,0 1 0,0 0 0,0-1 0,-1 1 0,1-1 0,0 1-1,0 0 1,0 0 0,-1-1 0,1 1 0,0 0 0,0-1 0,-1 1 0,1 0 0,0 0 0,0-1 0,-1 1 0,1 0 0,0 0 0,-1 0 0,1 0 0,0-1-1,-1 1 1,1 0 0,0 0 0,-1 0 0,1 0 0,-1 0 0,1 0 0,0 0 0,-1 0 0,1 0 0,-1 0 0,1 0 0,0 0 0,-1 0 0,-21 0 324,21 0-264,-3 0-83,-1 0 0,1 1 0,-1 0 0,1 0 0,0 0 0,-1 1 1,1-1-1,0 1 0,0 0 0,0 0 0,1 1 0,-1-1 0,0 1 0,1-1 0,-1 1 0,1 0 0,0 0 0,0 1 0,1-1 0,-1 1 0,1-1 0,-3 5 1,1-1-27,-1 1 1,2 0-1,-1 1 1,1-1-1,0 1 1,1-1-1,0 1 1,1 0-1,-2 16 1,4-25-1,-1 1 0,1-1 0,-1 0 1,0 1-1,1-1 0,-1 1 1,1-1-1,-1 0 0,1 1 0,-1-1 1,1 0-1,0 0 0,-1 1 1,1-1-1,-1 0 0,1 0 0,0 0 1,-1 0-1,1 1 0,-1-1 1,1 0-1,0 0 0,-1 0 0,1 0 1,0-1-1,-1 1 0,1 0 1,-1 0-1,1 0 0,0 0 0,0-1 1,23-5-60,-17 2 86,0-1 0,0-1 0,0 1-1,-1-1 1,0 0 0,8-9-1,-8 8 28,-5 4 11,-1 3-87,6 4-6,-1-1 1,1 0-1,-1 1 0,1-2 1,0 1-1,11 3 0,-13-5 35,1 1-1,-1-1 1,1 0 0,0-1-1,-1 1 1,1-1-1,0 0 1,0 0 0,0 0-1,-1 0 1,1-1-1,0 0 1,-1 0 0,1 0-1,6-3 1,-4 1 6,0-1 0,1 0 0,-2 0 0,1-1 0,0 0 0,-1 0 1,0-1-1,7-7 0,1-4 19,0-1-1,-1-1 1,-1 0 0,-1-1 0,11-26 0,-15 26 4,-1 0 1,-1-1 0,-1 1-1,-1-1 1,-1 0 0,-1 0-1,-1-26 1,0 45 29,-11 5 37,7 2-112,0-1 1,1 1 0,0-1-1,0 1 1,0 0-1,1 0 1,-1 1 0,1-1-1,0 0 1,-1 8-1,-8 58 4,10-54 8,1-1-1,1 0 1,1 0-1,0 0 0,0-1 1,2 1-1,0 0 1,8 17-1,-9-27 5,0 0 0,0 0 0,0 0-1,1 0 1,0-1 0,0 1 0,0-1 0,1 0 0,0 0-1,0-1 1,0 1 0,0-1 0,1 0 0,0-1-1,0 1 1,0-1 0,0 0 0,1-1 0,-1 1 0,1-1-1,-1 0 1,11 1 0,-14-3 2,1 1 1,-1-1-1,0-1 1,0 1-1,0 0 1,0-1-1,0 1 1,0-1-1,0 0 1,0 0-1,0 0 1,0 0-1,-1 0 1,1-1-1,0 1 1,4-5-1,-1 1 18,0 0 1,-1 0-1,0-1 0,0 0 1,0 0-1,5-10 0,-1-1 44,0 1-1,-2-1 1,0-1-1,7-31 1,-8 25 104,-8 38 122,-1 27-33,3-35-299,1 1 0,-1-1 1,1 1-1,1-1 0,-1 0 1,1 1-1,0-1 1,0 0-1,5 8 0,-6-12 27,0-1 0,0 0 0,0 0 0,0 0 0,0 1 0,0-1 0,0 0 0,0 0 0,0 0 0,1-1 0,-1 1 0,0 0 0,1 0 0,-1-1-1,1 1 1,-1 0 0,0-1 0,4 1 0,-3-1 8,0 0 0,0 0 0,1-1-1,-1 1 1,0-1 0,0 1 0,0-1-1,0 0 1,0 1 0,0-1 0,0 0 0,0 0-1,0-1 1,0 1 0,-1 0 0,1-1-1,2-1 1,7-8 34,0 0 0,0 0 0,13-19-1,-20 25-15,0-1 0,-1 1 0,0-1 0,0 0 0,0 0 0,-1 0-1,0 0 1,0 0 0,0-1 0,1-11 0,-3 17 40,0 10-30,-10 56-74,7-53 49,1-1 0,0 1 0,0-1 0,2 1 0,0 22 0,0-33 4,0 0 1,1 0-1,-1-1 1,0 1 0,0 0-1,1 0 1,-1 0-1,1 0 1,-1-1 0,0 1-1,1 0 1,0 0-1,-1-1 1,1 1 0,-1 0-1,1-1 1,0 1-1,0 0 1,-1-1 0,1 1-1,0-1 1,0 1-1,0-1 1,-1 0 0,1 1-1,1-1 1,29 0 60,-23-1-43,-1-1 0,0 0 1,0-1-1,0 1 0,-1-1 1,8-4-1,-6 1 4,1 1 0,-1-2 0,-1 1 0,1-1-1,-1 0 1,0 0 0,-1-1 0,0 0 0,0 0 0,-1 0 0,0-1 0,0 1-1,-1-1 1,-1 0 0,1-1 0,-1 1 0,-1-1 0,0 1 0,1-17 0,-2 26-23,-1-1 1,0 1-1,0 0 1,0-1-1,0 1 1,0 0-1,0 0 0,0-1 1,0 1-1,0 0 1,-1-1-1,1 1 1,0 0-1,0 0 1,0-1-1,0 1 1,0 0-1,0-1 1,-1 1-1,1 0 1,0 0-1,0-1 1,0 1-1,-1 0 1,1 0-1,0 0 1,0-1-1,-1 1 1,1 0-1,0 0 1,0 0-1,-1 0 1,1 0-1,0 0 1,-1-1-1,1 1 1,0 0-1,0 0 1,-1 0-1,0 0 1,-14 7-50,-13 17-61,21-10 101,0 0-1,1 0 1,1 1-1,-5 19 1,8-26 3,1 0 0,-1 0 0,1 1 1,1-1-1,-1 0 0,2 1 0,-1-1 1,1 0-1,3 15 0,-2-21 6,-1 0 0,0 0 0,1 0 0,-1 0 0,1 0 0,0 0-1,0 0 1,0 0 0,0-1 0,0 1 0,0 0 0,0-1 0,0 0 0,1 0 0,-1 1 0,0-1 0,1-1-1,-1 1 1,1 0 0,0-1 0,-1 1 0,1-1 0,3 1 0,9 0-59,-1 0 1,0-1-1,17-2 1,-16 0-177,1 0 0,0-1-1,-1-1 1,0-1 0,24-9 0,33-23-4280,-13 0-2207</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7:01.292"/>
    </inkml:context>
    <inkml:brush xml:id="br0">
      <inkml:brushProperty name="width" value="0.035" units="cm"/>
      <inkml:brushProperty name="height" value="0.035" units="cm"/>
      <inkml:brushProperty name="color" value="#E71224"/>
    </inkml:brush>
  </inkml:definitions>
  <inkml:trace contextRef="#ctx0" brushRef="#br0">178 227 12710,'0'0'10631,"-9"-30"-8929,5 27-1659,-1 0 0,1 0 0,0 1-1,-1-1 1,0 1 0,1 0 0,-1 0-1,0 0 1,0 1 0,0 0 0,0 0-1,-1 0 1,1 0 0,0 1-1,0 0 1,0 0 0,-1 0 0,-8 2-1,11-1-56,-1 0 1,1 0-1,0 0 0,-1 0 0,1 1 0,0-1 0,0 1 0,0 0 0,0 0 0,0 0 0,1 0 0,-1 0 0,1 1 0,-1-1 1,1 1-1,0-1 0,0 1 0,0 0 0,0 0 0,1 0 0,-1 0 0,1 0 0,-1 0 0,1 1 0,0-1 0,1 0 0,-1 1 1,0 4-1,1-5-80,-1-1 1,1 1-1,0 0 0,0 0 1,0-1-1,0 1 1,1 0-1,-1 0 1,1 0-1,-1-1 1,1 1-1,0 0 1,0-1-1,1 1 1,-1-1-1,0 1 0,1-1 1,0 0-1,-1 0 1,1 1-1,3 1 1,-2-2 5,0 0 0,0 0-1,1-1 1,-1 0 0,0 0 0,1 0 0,-1 0 0,1 0 0,0 0-1,-1-1 1,1 0 0,-1 0 0,1 0 0,-1 0 0,1 0 0,0-1-1,5-1 1,-7 1 110,0 0-1,0 0 1,1 0-1,-1-1 1,0 1-1,0-1 1,0 0-1,-1 1 1,1-1-1,0 0 0,-1 0 1,1 0-1,-1 0 1,1 0-1,-1 0 1,0 0-1,0-1 1,0 1-1,0 0 1,-1-1-1,2-3 1,5-36 2651,8 416-2799,-15-332 118,0-32 3,-1-1 0,0 0-1,0 1 1,-1-1-1,-1 0 1,1 0 0,-6 10-1,7-16 12,0 0 0,0 0 0,0-1 0,-1 1 0,0 0 0,1-1 0,-1 1 0,0-1 0,0 0 0,0 0 0,-1 0 0,1 0 0,-1 0 0,1 0 0,-1 0 0,1-1 0,-1 1 0,0-1 0,0 0 0,0 0 0,0 0 0,0 0 0,0 0-1,0-1 1,-4 1 0,5-1-3,1-1-1,0 1 0,-1-1 0,1 1 1,-1-1-1,1 1 0,0-1 0,0 0 1,-1 0-1,1 1 0,0-1 0,0 0 1,0 0-1,0 0 0,0 0 0,0-1 1,0 1-1,0 0 0,0 0 1,1-1-1,-1 1 0,0 0 0,1-1 1,-1 1-1,1 0 0,0-1 0,-1 1 1,1-1-1,0 1 0,0 0 0,0-3 1,-2-56-368,2 48 169,1 5 77,0 0 0,0 0 0,1 0 0,0 0 0,0 1 0,1-1 0,0 1 0,0-1 0,1 1 0,-1 0 0,1 0 0,1 1 0,-1-1 0,7-6 0,13-11-389,46-36 1,-52 45 306,13-10-166,-22 18 359,1 0 0,-1-1-1,0 0 1,-1 0 0,1-1 0,-2-1 0,1 1 0,-1-1 0,0 0 0,8-17 0,-12 16 2015,-7 16-1853,-5 19-467,8-19 325,0 0 0,1 0 0,0 0 0,0 0-1,0 0 1,1 0 0,0 0 0,0 0 0,2 7-1,-2-11-18,1 0 0,-1 0-1,1 0 1,-1-1 0,1 1-1,-1 0 1,1-1 0,0 1-1,0-1 1,0 1 0,0-1-1,0 0 1,0 0 0,0 0-1,1 0 1,-1 0 0,0 0-1,1-1 1,-1 1 0,0-1-1,1 0 1,-1 1 0,0-1-1,1 0 1,-1 0 0,4-1-1,-1 1-10,0 0 0,1-1-1,-1 0 1,0 0 0,1 0-1,-1 0 1,0-1 0,0 0-1,0 0 1,-1 0-1,1 0 1,0-1 0,-1 0-1,1 0 1,6-6 0,-4 2-29,-1 0-1,0-1 1,0 1 0,-1-1 0,0 0 0,0-1 0,-1 1 0,4-11-1,0-5-53,-1 0 0,-1 0-1,-2-1 1,0 0 0,0-46-1,-4 2 717,0 63-407,0 8-67,0 38-235,-4 49 116,1-53 29,2 1-1,6 61 1,-4-96-97,-1 1 1,1-1-1,-1 0 1,1 1-1,0-1 1,0 0-1,0 0 0,0 0 1,0 0-1,0 0 1,1 0-1,-1 0 1,1 0-1,-1 0 1,1 0-1,0-1 1,4 3-1,-3-2-421,0 0-1,0-1 1,0 0-1,0 0 1,0 0-1,1 0 1,-1 0-1,0-1 1,1 1 0,-1-1-1,0 0 1,6 0-1,10-2-4958</inkml:trace>
  <inkml:trace contextRef="#ctx0" brushRef="#br0" timeOffset="193.07">424 253 7764,'0'0'9012,"50"-32"-9445,-16 21-127,-3 1-528,0-5-1377,-5 2-1345,-10 0-3618</inkml:trace>
  <inkml:trace contextRef="#ctx0" brushRef="#br0" timeOffset="358.75">428 106 4610,'0'0'12758,"-23"-5"-13414,23 12-1761,15 6-1281,8-1-3121</inkml:trace>
  <inkml:trace contextRef="#ctx0" brushRef="#br0" timeOffset="1260.74">763 234 12726,'0'0'9967,"-8"-6"-9767,4 43 39,2-31-165,1 1 0,0 0 0,0-1 0,0 1 0,1 0 0,0 0 0,1-1 0,-1 1 0,3 8 0,-2-14-64,0 0-1,-1 1 1,1-1-1,0 0 0,0 0 1,0 0-1,0 0 1,0 0-1,0-1 0,0 1 1,1 0-1,-1 0 1,0-1-1,0 1 1,1-1-1,-1 1 0,0-1 1,1 1-1,-1-1 1,0 0-1,1 0 0,-1 1 1,1-1-1,-1 0 1,1 0-1,-1-1 1,0 1-1,1 0 0,-1 0 1,0-1-1,1 1 1,1-1-1,2 0-16,-1-1-1,-1 1 1,1-1 0,0 1-1,0-1 1,0 0 0,-1 0-1,1-1 1,5-4 0,-4-1 183,1 0 0,-1 0 0,0 0 0,5-15 0,-9 23-175,1 5-28,0 0 0,0 0 0,1-1 0,0 1 0,0 0 0,6 6 0,-8-10-25,1 0 0,-1 1 0,1-1 0,0 0 0,-1 0 0,1 0 0,0-1 0,0 1 0,-1 0-1,1-1 1,0 1 0,0-1 0,0 0 0,0 1 0,0-1 0,0 0 0,0 0 0,-1 0 0,1 0 0,0-1-1,0 1 1,0 0 0,0-1 0,0 1 0,2-2 0,1 0-32,-1 0 0,0-1 1,0 1-1,0-1 0,0 0 0,-1 0 0,1 0 0,-1-1 0,1 1 1,-1-1-1,-1 1 0,1-1 0,0 0 0,-1 0 0,0 0 1,0-1-1,0 1 0,0-1 0,-1 1 0,0-1 0,0 1 0,1-5 1,1-16 44,0 1 0,-2-49 0,-1 51 48,0-39 1408,0 60-993,0 28-346,-8 379 722,8-299-632,0-107 0,0-32 598,2-17-700,-1 32-83,0-1-1,-1 0 1,0 1-1,-2-1 1,0 1-1,-6-21 1,7 37-1033,-1-3 2315</inkml:trace>
  <inkml:trace contextRef="#ctx0" brushRef="#br0" timeOffset="3558.34">736 345 2721,'0'0'18547,"2"-9"-18213,0 1-257,0-1-1,1 1 1,0 0 0,0 0 0,1 0 0,0 0-1,1 1 1,5-8 0,-5 6-29,0 0 0,-1 0 0,0-1 0,0 1 0,-1-1 0,0 0 0,-1 1 0,0-1 0,-1-1 0,0 1 0,-1-20 0,0 24-60,0 0-1,0 0 0,-1 0 1,0 0-1,-1 0 1,1 0-1,-1 0 0,0 0 1,-1 0-1,0 1 1,0-1-1,0 1 0,0 0 1,-1 0-1,0 0 0,0 0 1,0 1-1,0-1 1,-1 1-1,0 0 0,-5-3 1,9 7-3,0 0 0,0-1 1,0 1-1,0 0 1,0 0-1,0 0 0,1 0 1,-1 0-1,0 0 1,0 1-1,0-1 0,0 0 1,0 0-1,0 1 0,0-1 1,0 0-1,1 1 1,-1-1-1,0 1 0,0-1 1,0 1-1,1-1 1,-1 1-1,0 0 0,1-1 1,-1 1-1,1 0 0,-1 0 1,1-1-1,-1 1 1,1 0-1,-1 0 0,1 0 1,0 0-1,-1-1 1,1 1-1,0 0 0,0 0 1,0 2-1,-11 37-17,6-3 16,3 1-1,3 59 0,1-27 67,-2-69-44,0-1-1,0 1 1,0-1-1,0 1 1,0-1 0,0 1-1,0-1 1,0 1-1,1 0 1,-1-1-1,0 1 1,0-1-1,1 1 1,-1-1-1,0 0 1,1 1-1,-1-1 1,0 1-1,1-1 1,-1 0-1,1 1 1,-1-1-1,0 1 1,1-1-1,-1 0 1,1 0-1,-1 1 1,1-1-1,-1 0 1,1 0 0,0 0-1,-1 0 1,1 1-1,-1-1 1,1 0-1,-1 0 1,1 0-1,0 0 1,-1 0-1,1 0 1,-1 0-1,1-1 1,-1 1-1,1 0 1,-1 0-1,1 0 1,-1 0-1,1-1 1,-1 1-1,1 0 1,-1-1-1,1 1 1,-1 0-1,1-1 1,0 0 0,35-21 107,-30 17-69,1 1 9,17-8-195,-23 12 137,0 0-1,0 0 0,0 0 1,0 0-1,0 0 1,0 0-1,0 0 1,0 1-1,0-1 0,-1 0 1,1 1-1,0-1 1,0 1-1,0-1 0,0 1 1,-1-1-1,1 1 1,0-1-1,0 1 1,-1 0-1,1 0 0,-1-1 1,1 1-1,0 0 1,-1 0-1,1 0 0,0 1 1,1 2 44,0 1 0,1-1 0,0 0 0,0 1 0,0-2 0,0 1 0,1 0 0,-1 0 0,1-1 0,0 0 0,0 0 0,0 0 0,1 0 0,-1-1 0,1 1 0,-1-1 0,1 0 0,0-1 0,0 1 0,0-1 0,0 0 0,0 0-1,0 0 1,0-1 0,1 0 0,-1 0 0,0 0 0,0-1 0,0 1 0,6-2 0,-7 0-68,-1 1 0,0 0-1,1-1 1,-1 1 0,0-1-1,0 0 1,0 0-1,0 0 1,-1 0 0,1-1-1,0 1 1,-1-1 0,0 0-1,0 1 1,0-1-1,0 0 1,0 0 0,0 0-1,-1-1 1,1 1 0,-1 0-1,1-6 1,1-5 112,-1 0 0,0 0 0,-1 0 1,-1-16-1,0 29-61,0 1 405,0 25-499,-1-4 73,1 30 104,0-50-110,1 0 0,-1 0 1,0 1-1,0-1 1,1 0-1,-1 0 0,0 0 1,1 0-1,-1 0 1,1 0-1,0 0 0,-1 0 1,1 0-1,0 0 1,0 0-1,-1 0 0,1 0 1,0 0-1,0 0 1,0-1-1,0 1 0,0 0 1,0-1-1,0 1 1,1-1-1,-1 1 0,0-1 1,0 0-1,0 1 1,0-1-1,1 0 0,-1 0 1,2 0-1,-1 0-7,0 0 0,-1 0 0,1 0 0,0 0 0,0 0 0,0-1 0,0 1 0,-1-1 0,1 1 0,0-1 0,0 0 0,-1 0 0,1 0 0,-1 0 0,1 0 0,-1 0 0,1 0 0,-1 0 0,1-1 0,-1 1-1,2-3 1,-1 1 71,-1 0-1,1 0 0,-1 0 1,0 0-1,0 0 0,0-1 0,0 1 1,-1 0-1,1-1 0,-1 1 1,0-6-1,1 9 158,1 0-165,13 10-385,-15-9 327,1 0 1,0 0-1,0 0 1,0 0 0,0-1-1,0 1 1,0 0-1,0 0 1,0-1 0,1 1-1,-1-1 1,0 1-1,0-1 1,0 1 0,1-1-1,1 1 1,2-1-26,-1 0 1,1-1-1,-1 1 1,0-1-1,1 0 0,-1 0 1,0-1-1,1 1 1,-1-1-1,0 0 0,0 0 1,0 0-1,0 0 1,-1-1-1,1 1 1,-1-1-1,0 0 0,1 0 1,-1 0-1,0-1 1,-1 1-1,1-1 0,-1 0 1,1 1-1,-1-1 1,-1 0-1,1 0 0,2-7 1,1-6 367,-1 0 1,-1 0-1,-1 0 0,0 0 0,-1-27 1,-5 273-649,4-229 229,6-13-120,-3 9 151,1 0 0,0 0 0,0 0 0,1 1 0,-1-1-1,1 1 1,0 0 0,0 1 0,0-1 0,10-3 0,-14 5 38,1 0 1,0 0 0,0 1-1,0-1 1,0 0-1,0 1 1,0-1-1,0 1 1,0 0 0,0 0-1,0 0 1,0 0-1,0 0 1,1 0-1,-1 1 1,0-1 0,0 0-1,0 1 1,0 0-1,-1-1 1,1 1-1,0 0 1,0 0-1,0 0 1,-1 0 0,1 0-1,0 1 1,-1-1-1,1 0 1,-1 1-1,3 3 1,-2-2-7,0 0 0,0 0 0,-1 1 1,1-1-1,-1 1 0,0-1 0,0 1 0,0 0 0,0-1 0,-1 1 0,1 0 1,-1 0-1,0-1 0,0 1 0,0 0 0,-1 0 0,-1 7 0,0-9 51,1 1-1,-1-1 0,0 0 1,1 0-1,-1 1 0,0-1 1,-1 0-1,1 0 0,0-1 1,0 1-1,-1 0 0,1-1 0,-1 1 1,0-1-1,1 0 0,-1 0 1,0 0-1,0 0 0,1-1 1,-1 1-1,0-1 0,0 1 1,0-1-1,-3 0 0,-2 1-353,1 0 516,-1-1-1,0 1 1,0-1-1,0-1 1,-10-1-1,17 2-298,-1 0 1,1-1-1,0 1 1,0-1-1,-1 1 0,1-1 1,0 0-1,0 1 1,0-1-1,0 0 0,0 0 1,0 0-1,0 1 0,0-1 1,-1-2-1,1 2-293,0-1-1,1 1 1,-1-1-1,1 1 1,0 0-1,-1-1 1,1 1 0,0-1-1,0 1 1,0-1-1,0 1 1,0-1-1,0 1 1,0-1-1,1 1 1,0-3-1,5-10-8764</inkml:trace>
  <inkml:trace contextRef="#ctx0" brushRef="#br0" timeOffset="3863.26">1731 225 14519,'0'0'8972,"-5"-8"-8231,106 8-978,-67 0-3618,0 0-5539</inkml:trace>
  <inkml:trace contextRef="#ctx0" brushRef="#br0" timeOffset="4039.28">1752 332 13798,'0'0'6243,"4"4"-5971,11-4 32,8 0-304,0 0-176,0-8-1280,-4-1-1137,-3-4-3010</inkml:trace>
  <inkml:trace contextRef="#ctx0" brushRef="#br0" timeOffset="4439.29">1762 91 14791,'0'0'9500,"-5"-4"-9217,5 4-284,-1-1-1,1 1 1,-1-1-1,1 1 1,0-1-1,-1 1 1,1-1 0,-1 1-1,1 0 1,-1-1-1,1 1 1,-1 0-1,1-1 1,-1 1 0,0 0-1,1 0 1,-1-1-1,1 1 1,-1 0 0,0 0-1,1 0 1,-1 0-1,0 0 1,1 0-1,-1 0 1,1 0 0,-1 0-1,0 0 1,1 0-1,-1 1 1,0-1 0,1 0-1,-1 0 1,1 0-1,-1 1 1,1-1-1,-1 0 1,1 1 0,-1-1-1,1 1 1,-1-1-1,1 0 1,-1 1 0,1-1-1,0 1 1,-1-1-1,1 1 1,0-1-1,-1 1 1,1 0 0,0-1-1,0 1 1,-1-1-1,1 1 1,0-1 0,0 1-1,0 0 1,0-1-1,0 2 1,0 3-4,0 0 0,0 1 0,1-1 0,0 0 0,0 0-1,0 0 1,0 0 0,5 9 0,-3-8-27,0 0 0,1 0 0,0 0 0,0 0 0,0-1 0,0 0 0,1 0-1,0 0 1,0 0 0,1-1 0,-1 0 0,1 0 0,0 0 0,0-1 0,0 0 0,8 3 0,0-1-249,0-1 0,-1 0 1,1-1-1,1-1 0,-1 0 0,27 0 1,-40-2 342,0 0 1,0 0-1,0 0 1,0 0-1,0 0 1,-1 0-1,1 0 1,0 0-1,0-1 1,0 1-1,0 0 1,0-1-1,0 1 1,-1-1-1,1 1 1,0 0-1,0-1 1,0 0-1,-1 1 1,1-1-1,0 1 1,-1-1-1,1 0 1,-1 0-1,1 1 1,-1-1-1,1 0 1,-1 0-1,1 0 1,-1 1-1,0-1 1,1 0-1,-1 0 1,0 0-1,0 0 1,0 0-1,0 0 0,0 0 1,0-1 0,0 2 273,-9 11-214,-29 39-123,3 2 0,2 1 0,-32 69-1,48-82-1600,-15 49 0,25-62-2851,6-6-3620</inkml:trace>
  <inkml:trace contextRef="#ctx0" brushRef="#br0" timeOffset="13373.34">2543 185 13526,'0'0'3503,"-7"-4"-3420,3 1-68,2 1-9,1 1 0,-1-1 0,0 1 0,0 0 0,0 0 0,0 0 0,0 0 0,0 0 0,0 0 0,0 0 0,0 1 0,0-1 0,-4 0 0,3 2 11,0 1 1,0-1-1,0 1 1,-1-1-1,2 1 1,-1 0 0,0 0-1,0 0 1,1 0-1,-1 1 1,1-1-1,0 1 1,-3 4-1,-4 2 74,-1 0-4,0 1 1,1 0-1,0 0 0,0 1 1,1 0-1,1 0 1,0 1-1,1 0 0,0 1 1,1-1-1,0 1 1,1 0-1,0 0 0,1 0 1,1 0-1,-1 25 1,3-38-82,0 1 0,0-1 0,0 1 0,0-1 0,0 1 0,0-1 1,0 1-1,0-1 0,1 1 0,-1-1 0,0 1 0,0-1 0,0 0 0,1 1 1,-1-1-1,0 1 0,1-1 0,-1 0 0,0 1 0,1-1 0,-1 1 0,1-1 0,-1 0 1,1 0-1,-1 1 0,0-1 0,1 0 0,-1 0 0,1 0 0,-1 1 0,1-1 1,0 0-1,23-2 89,-20 1-67,0 0 1,1 0 0,-1-1-1,0 0 1,0 0 0,0 0-1,0 0 1,5-4 0,-3-4 12,1 0 1,-1-1 0,-1 1-1,0-1 1,-1 0 0,0 0-1,-1 0 1,0-1 0,0 1-1,-1-1 1,-1 0 0,0-17-1,-1 28 42,0 36-350,0-24 247,0 0-1,1 0 1,1 0-1,5 19 1,-7-28 16,0 0 0,1 0 1,-1 0-1,1-1 0,0 1 0,-1 0 0,1-1 0,0 1 0,0 0 1,0-1-1,0 1 0,0-1 0,1 0 0,-1 1 0,0-1 1,1 0-1,-1 0 0,1 1 0,-1-1 0,1 0 0,-1-1 1,1 1-1,0 0 0,0 0 0,-1-1 0,1 1 0,0-1 0,0 1 1,0-1-1,0 0 0,0 0 0,-1 0 0,1 0 0,0 0 1,0 0-1,0 0 0,3-1 0,-1-2-4,0 0 1,-1 0-1,1 0 0,-1 0 1,0-1-1,0 1 0,0-1 1,-1 0-1,1 0 0,-1 0 1,0 0-1,0 0 0,3-8 1,-1 3-3,2-7 83,0-1 1,-1 1-1,-1-1 1,-1-1-1,0 1 1,-1-1-1,-1 1 1,-1-23-1,-1 45-46,0 0 0,-1-1 0,1 1 0,-1-1 0,0 1 0,0-1 0,-5 7 0,-2 8-27,4-8 15,1 1 0,0-1 0,1 1 0,0 0 0,1 1 0,1-1 0,-1 18 0,2-27-48,0-1 1,1 1-1,-1 0 0,1 0 0,-1-1 0,1 1 1,0 0-1,0-1 0,0 1 0,0-1 1,0 1-1,1-1 0,-1 0 0,1 1 0,0-1 1,0 0-1,-1 0 0,1 0 0,1 0 1,-1 0-1,0-1 0,0 1 0,1-1 0,-1 1 1,1-1-1,-1 0 0,1 0 0,0 0 1,-1 0-1,1 0 0,0-1 0,0 1 0,-1-1 1,1 1-1,0-1 0,0 0 0,4-1 1,-3 0 19,0 1 0,0-1 0,0 0 1,-1-1-1,1 1 0,0-1 1,-1 1-1,1-1 0,-1 0 0,0 0 1,1-1-1,-1 1 0,0-1 1,0 1-1,-1-1 0,1 0 0,-1 0 1,1 0-1,-1-1 0,0 1 1,0 0-1,2-6 0,0 1 42,0-1-1,0 1 1,-1-1 0,0 0-1,-1 0 1,0-1 0,0 1-1,0-13 1,-2-23 1067,0 45-794,-5 10-201,-1 5-96,1-1 0,0 1 1,1 0-1,1 1 0,0-1 0,1 0 0,1 1 0,1 0 0,0-1 0,1 1 0,3 16 1,-4-27-359,1 0 1,0-1-1,1 1 1,-1 0-1,1-1 1,0 0-1,0 1 1,0-1-1,1 0 1,-1 0-1,1 0 1,0 0-1,0-1 1,1 1-1,-1-1 1,1 0-1,-1 0 1,1 0-1,0 0 1,0-1-1,1 1 1,-1-1-1,6 2 1,12-1-5371</inkml:trace>
  <inkml:trace contextRef="#ctx0" brushRef="#br0" timeOffset="13902.34">3176 381 10645,'0'0'8609,"-3"-7"-8099,-8-23-102,11 29-398,0 1 1,0-1-1,-1 1 1,1-1-1,0 1 1,-1-1 0,1 1-1,0-1 1,-1 1-1,1 0 1,-1-1-1,1 1 1,-1 0-1,1-1 1,-1 1-1,1 0 1,-1-1-1,1 1 1,-1 0-1,1 0 1,-1 0-1,1 0 1,-1-1-1,1 1 1,-1 0-1,0 0 1,1 0-1,-1 0 1,1 0-1,-1 0 1,1 0 0,-1 1-1,0-1 1,1 0-1,-1 0 1,1 0-1,-1 1 1,1-1-1,-1 0 1,1 0-1,-1 1 1,1-1-1,-1 0 1,1 1-1,-1-1 1,1 1-1,-17 15-29,12-10 33,0 1 0,1 0 1,0 0-1,0 0 0,-2 9 1,5-13-18,-1-1 1,1 1 0,1 0-1,-1 0 1,0-1-1,1 1 1,-1 0 0,1 0-1,0 0 1,0 0-1,0 0 1,0 0 0,1-1-1,-1 1 1,1 0-1,0 0 1,2 4-1,-2-5-50,0-1-1,1 0 0,-1-1 0,1 1 0,0 0 0,-1 0 0,1-1 0,0 1 0,-1-1 0,1 1 0,0-1 0,0 0 1,-1 1-1,1-1 0,0 0 0,0 0 0,0 0 0,3-1 0,34-7-925,-31 4 801,0-1 0,0 1 0,-1-1 0,0-1 0,0 1 0,0-1 1,-1-1-1,1 1 0,-2-1 0,1 0 0,-1 0 0,0 0 0,0-1 0,-1 0 0,0 0 0,5-16 1,-4 9 169,-1 0 1,-1 0 0,0-1 0,-1 1-1,-1 0 1,-1-1 0,0 1 0,-4-30-1,-2 33 2418,-1 21-1612,-3 21-745,5-7 90,2-1 0,0 0 0,1 1 0,2-1 1,0 1-1,4 24 0,-3-41-267,-1-1 0,2 1 0,-1 0 0,1-1 0,0 1 0,0-1 0,0 0 0,1 0 1,-1 1-1,2-2 0,-1 1 0,0 0 0,1-1 0,0 1 0,0-1 0,0 0 0,1 0 0,-1-1 0,1 1 0,0-1 0,0 0 0,0 0 0,0-1 0,1 0 0,-1 1 0,1-2 1,-1 1-1,1-1 0,6 1 0,25 1-3032,-1-2-2065</inkml:trace>
  <inkml:trace contextRef="#ctx0" brushRef="#br0" timeOffset="14403.47">3515 390 6275,'0'0'10877,"-10"2"-10722,-31 7-102,29-4-400,15 0-1226,12-1-762,-12-5 2020,0 1 1,0-1 0,1 0-1,-1 1 1,0-2-1,0 1 1,0 0 0,0 0-1,0-1 1,0 0-1,4-3 1,16-16 7736,-23 27-7289,0 0 0,1 0 0,-1-1 0,1 1 0,1 0 0,-1 0 0,1 0 0,4 8 0,-5-13-145,-1 1 1,1-1 0,0 0-1,0 1 1,0-1 0,0 0-1,0 0 1,1 0-1,-1 0 1,0 0 0,0 0-1,1 0 1,-1 0-1,1 0 1,-1-1 0,1 1-1,-1-1 1,1 1-1,-1-1 1,1 1 0,-1-1-1,1 0 1,0 0 0,-1 0-1,1 1 1,-1-2-1,1 1 1,0 0 0,-1 0-1,1 0 1,-1-1-1,1 1 1,-1-1 0,1 1-1,-1-1 1,1 0-1,-1 0 1,3-1 0,0-1-4,0 0 0,1-1 1,-1 1-1,-1-1 0,1 0 1,-1 0-1,1 0 0,-1-1 1,-1 1-1,1-1 0,-1 1 1,1-1-1,-1 0 0,-1 0 1,1 0-1,-1 0 0,0 0 1,1-8-1,2-13-98,-2 1-1,0-33 1,-2-34 988,0 92-855,0 0-1,0 0 1,0 0 0,0 0-1,-1 0 1,1 0 0,0 0 0,0 0-1,0 0 1,0 0 0,0 0-1,0 1 1,0-1 0,-1 0 0,1 0-1,0 0 1,0 0 0,0 0-1,0 0 1,0 0 0,-1 0 0,1 0-1,0 0 1,0-1 0,0 1-1,0 0 1,0 0 0,0 0 0,-1 0-1,1 0 1,0 0 0,0 0-1,0 0 1,0 0 0,0 0 0,0 0-1,0 0 1,0 0 0,-1-1-1,1 1 1,0 0 0,0 0 0,0 0-1,0 0 1,0 0 0,0 0-1,0 0 1,0-1 0,0 1 0,0 0-1,0 0 1,0 0 0,0 0-1,0 0 1,0-1 0,0 1 0,0 0-1,0 0 1,-6 13 775,-1 31-901,3 0 0,1 0 0,6 66 0,4-71-1594,-6-38 1337,-1 1 1,1-1-1,-1 1 1,1-1-1,0 1 0,0-1 1,0 0-1,0 1 1,0-1-1,0 0 1,0 0-1,0 0 0,0 0 1,0 0-1,1 0 1,-1 0-1,0 0 0,1-1 1,-1 1-1,1 0 1,-1-1-1,3 1 1,7 0-4606</inkml:trace>
  <inkml:trace contextRef="#ctx0" brushRef="#br0" timeOffset="14912.94">3561 362 3906,'0'0'14865,"-8"-3"-14219,0 1-499,-10-5-691,42 4-124,20 3 402,0-2-1,65-11 0,-146 74 1924,34-55-1622,0 0 0,1 1 0,0-1 0,0 0 0,0 1 0,-1 10 0,3-16-45,0 0-1,0 0 0,0 1 0,0-1 1,0 0-1,0 0 0,1 0 1,-1 0-1,0 0 0,0 0 0,1 0 1,-1 0-1,1 0 0,-1 0 1,1 0-1,-1 0 0,1-1 1,0 1-1,1 1 0,-1-1-14,0-1 0,0 1 1,0-1-1,1 1 0,-1-1 0,0 0 0,0 0 0,1 0 1,-1 0-1,0 0 0,1 0 0,-1 0 0,0 0 0,0 0 1,1 0-1,-1-1 0,0 1 0,0 0 0,1-1 1,-1 1-1,1-2 0,9-4 89,-1-1 0,0 0 1,-1 0-1,0-1 0,0 0 0,-1-1 1,0 0-1,0 0 0,-1-1 0,-1 0 0,1 0 1,4-12-1,-11 31 496,1 0-1,0 0 1,0-1 0,4 18-1,-1-7-156,-3-16-593,0 0 0,-1 1 0,1-1 0,0 0 0,0 0 0,1 0 0,-1 0 0,1 0-1,-1 0 1,1-1 0,0 1 0,0 0 0,0-1 0,1 1 0,-1-1 0,1 0-1,-1 0 1,1 0 0,0 0 0,0 0 0,0-1 0,0 1 0,0-1 0,3 2 0,3-1-800,1 0 1,0 0 0,-1-1-1,1 0 1,0-1 0,0 0 0,13-2-1,21-3-6208</inkml:trace>
  <inkml:trace contextRef="#ctx0" brushRef="#br0" timeOffset="15272.5">4259 227 9556,'0'0'11011,"-15"-5"-10630,-45-12-247,59 17-133,-1 0 0,1 0 0,0 0 1,0 0-1,0 0 0,0 0 0,0 0 1,0 1-1,0-1 0,-1 0 0,1 0 1,0 1-1,0-1 0,0 1 0,0-1 1,0 1-1,1 0 0,-1-1 0,0 1 1,0 0-1,0-1 0,0 1 0,1 0 1,-1 0-1,0 0 0,1 0 0,-1 0 1,1 0-1,-1-1 0,1 1 0,-1 2 1,-5 32 13,6-31-9,-1 4-40,0 0 0,1 1 0,0-1 0,1 0 0,-1 0 0,5 17 0,-3-21-105,0 0 1,0 0 0,0-1-1,0 1 1,1 0 0,0-1-1,0 0 1,0 1 0,0-1 0,0 0-1,0 0 1,1-1 0,0 1-1,6 3 1,8 3-643,1 0 1,-1-1-1,1 0 0,35 7 1,-105-18 2906,15 2-1552,-28-8 427,31 4-1080,-52-2 0,85 7-13,0 0 0,0 0 1,0 0-1,0 0 0,0 0 1,0-1-1,0 1 0,0 0 1,0 0-1,0 0 0,0 0 1,0 0-1,0 0 0,0 0 1,0 0-1,0-1 0,0 1 0,0 0 1,0 0-1,0 0 0,0 0 1,0 0-1,0 0 0,0 0 1,0 0-1,0-1 0,0 1 1,0 0-1,0 0 0,0 0 1,0 0-1,0 0 0,0 0 1,0 0-1,0 0 0,0-1 1,0 1-1,0 0 0,0 0 0,-1 0 1,1 0-1,0 0 0,0 0 1,0 0-1,0 0 0,0 0 1,0 0-1,0 0 0,0 0 1,-1 0-1,1 0 0,0 0 1,0 0-1,0 0 0,0 0 1,0 0-1,0 0 0,0 0 1,-1 0-1,1 0 0,0 0 0,0 0 1,10-4-7000</inkml:trace>
  <inkml:trace contextRef="#ctx0" brushRef="#br0" timeOffset="16688.14">4446 296 14279,'0'0'6392,"-5"9"-6187,2-3-188,-1 0 38,0 1 0,1 0 0,-1 0 0,1 0 0,1 0 1,-1 0-1,1 1 0,1-1 0,-1 0 0,1 1 0,1 0 0,-1-1 0,1 1 0,1 7 0,1-13-49,-1-1 0,0 1-1,0 0 1,1-1 0,-1 0 0,0 1-1,1-1 1,0 0 0,-1 0-1,1 0 1,0 0 0,-1 0-1,1 0 1,0 0 0,0-1 0,0 1-1,0-1 1,0 1 0,0-1-1,0 0 1,0 1 0,0-1-1,0 0 1,0 0 0,2-1 0,1 1-16,0 0 0,0 0 0,-1-1 1,1 1-1,0-1 0,-1 0 0,1 0 1,-1-1-1,8-2 0,-10 2 6,1 0 1,-1-1-1,1 1 1,-1 0-1,0-1 1,0 1-1,0-1 1,0 0-1,-1 1 1,1-1-1,-1 0 1,1 0-1,-1 0 1,0 0-1,0 0 1,-1 0-1,1-1 1,-1 1-1,1 0 1,-1 0-1,0 0 1,0-1-1,-1 1 1,1 0-1,-1 0 1,1 0-1,-1 0 1,0-1-1,0 1 1,0 0-1,-1 1 1,-1-5-1,1 4 0,0 0 0,0 0 0,0 0-1,0 0 1,0 0 0,0 1 0,-1-1 0,1 1 0,-1-1 0,0 1 0,0 0-1,1 0 1,-2 0 0,1 0 0,0 1 0,0-1 0,0 1 0,-1 0-1,1 0 1,-1 0 0,1 0 0,-1 1 0,1-1 0,-1 1 0,0 0-1,1 0 1,-1 0 0,1 0 0,-7 2 0,9-1-2,0-1-1,0 1 1,0-1 0,0 1 0,1-1-1,-1 1 1,0 0 0,0-1 0,1 1-1,-1 0 1,0 0 0,1-1 0,-1 1-1,0 0 1,1 0 0,0 0 0,-1 0-1,1 0 1,-1 0 0,1 0 0,0 0-1,0 0 1,0 0 0,-1 0 0,1 0 0,0 0-1,0 0 1,0 0 0,1 0 0,-1 0-1,0 0 1,0 0 0,1 1 0,-1 0-36,1 0 1,-1-1-1,0 1 1,1-1-1,0 1 1,-1-1-1,1 1 1,0-1-1,0 1 1,0-1-1,0 1 1,0-1-1,0 0 1,0 0 0,0 0-1,0 0 1,1 1-1,-1-1 1,0-1-1,3 2 1,2 0-177,0-1 1,0 0-1,1 0 1,-1 0-1,0-1 0,1 0 1,-1 0-1,0-1 1,1 0-1,-1 0 1,7-2-1,-11 3 303,0-1-1,1 0 0,-1 0 0,1 0 1,-1 0-1,0-1 0,0 1 1,0 0-1,0-1 0,0 0 1,0 1-1,0-1 0,0 0 1,-1 0-1,1 0 0,-1 0 1,1 0-1,-1 0 0,0-1 0,0 1 1,0 0-1,0-1 0,0 1 1,-1 0-1,1-1 0,-1 1 1,1-1-1,-1-4 1153,0 32-1219,0-8-18,-1-14 8,1 1 0,0-1-1,0 1 1,0 0 0,0-1-1,1 1 1,0 0 0,-1-1-1,1 1 1,2 3 0,-2-6-19,1 1 1,-1-1-1,1 0 1,0 0-1,-1 0 1,1 0-1,0 0 1,-1 0-1,1 0 1,0-1-1,0 1 1,0 0-1,0-1 1,-1 0-1,1 1 1,0-1-1,0 0 1,0 0-1,0 0 1,0 0-1,0 0 1,4-2-1,-2 2-15,0-1 0,1 0 1,-1-1-1,0 1 0,0-1 0,0 0 0,0 0 1,0 0-1,-1 0 0,1-1 0,-1 1 0,1-1 0,-1 0 1,0 0-1,0 0 0,0 0 0,0-1 0,-1 1 1,3-6-1,-1 4 170,0-1 1,-1 0-1,0 0 1,0-1 0,-1 1-1,1-1 1,1-11-1,-6 50-190,0-25 55,2 1 0,-1-1 0,1 0 0,0 1 0,2 9 0,-1-16-8,-1 0-1,1 0 1,0 0-1,0 0 1,0 0-1,-1 0 1,1 0-1,0-1 1,0 1-1,0 0 1,0-1-1,1 1 1,-1-1-1,0 1 0,0-1 1,0 0-1,0 1 1,0-1-1,1 0 1,-1 0-1,0 0 1,0 0-1,1 0 1,-1 0-1,0 0 1,0 0-1,0 0 1,1 0-1,-1-1 1,0 1-1,2-1 1,1 0 18,1 0 0,-1 0 1,0 0-1,0-1 1,0 0-1,0 1 1,6-5-1,-6 2 77,-1-1 0,1 1 0,-1-1 0,1 0 0,-2 0 0,1 0 0,0 0 0,-1-1 1,0 1-1,0-1 0,-1 1 0,0-1 0,0 0 0,0 0 0,0 1 0,-1-1 0,0 0 0,-1 0 0,-1-11 0,-2 10 163,3 2-1303,16 6 554,-13 0 482,0-1 0,0 0 0,0 1 0,0 0 0,0-1 0,-1 1 0,1 0 0,0 0 0,0 0 0,0 0 1,-1 0-1,1 0 0,-1 1 0,1-1 0,-1 0 0,1 1 0,-1-1 0,0 1 0,0 0 0,1-1 0,-1 1 0,1 2 0,8 46-56,-10-45 75,1 0 1,-1-1-1,1 1 1,0 0-1,0 0 1,1 0-1,-1 0 1,1-1-1,0 1 0,1-1 1,2 6-1,-3-9-1,0 1 0,0-1-1,0 0 1,1 0 0,-1 0 0,0 0-1,1-1 1,-1 1 0,0-1-1,1 1 1,-1-1 0,0 0-1,1 0 1,-1 0 0,1 0 0,-1 0-1,0 0 1,1-1 0,-1 1-1,5-2 1,43-15-24,-42 13-30,0-1 0,0 1 0,0-1 0,-1 0 0,1-1 0,-1 1 0,-1-2 0,1 1 1,-1-1-1,0 0 0,-1 0 0,7-10 0,-13 10 784,-10 11-647,-11 11-190,-15 36 105,35-48-1,1-1 0,-1 1-1,1-1 1,0 1 0,0 0 0,0-1 0,0 1 0,1 0-1,-1 0 1,1-1 0,0 1 0,0 0 0,0 0-1,0 0 1,0 0 0,0-1 0,1 1 0,-1 0-1,3 4 1,1-5-17,0-1 1,0 0-1,0 0 0,0 0 0,0 0 0,0-1 0,1 1 1,-1-1-1,0 0 0,0 0 0,1-1 0,5-1 0,-6 2-14,1 0 19,0-1-1,-1 0 1,1 1-1,-1-1 1,1-1-1,-1 1 1,1-1-1,-1 0 1,0 0-1,0 0 1,0 0-1,0-1 1,0 1-1,0-1 1,-1 0 0,0 0-1,1-1 1,-1 1-1,0 0 1,0-1-1,-1 0 1,1 0-1,-1 0 1,0 0-1,0 0 1,0 0-1,-1-1 1,0 1-1,1 0 1,-2-1-1,1 1 1,0-1-1,-1 1 1,0-1-1,0 0 1,-1-4-1,1 8 11,-1 0-1,1 0 1,-1 0-1,1 1 1,-1-1-1,1 0 1,-1 1-1,0-1 0,1 0 1,-1 1-1,0-1 1,0 1-1,1-1 1,-1 1-1,0-1 1,0 1-1,0-1 1,0 1-1,0 0 0,0 0 1,0-1-1,0 1 1,1 0-1,-1 0 1,0 0-1,0 0 1,0 0-1,0 0 1,0 0-1,0 0 0,0 1 1,0-1-1,0 0 1,0 0-1,0 1 1,0-1-1,1 1 1,-1-1-1,0 1 0,-1 0 1,-35 19 101,32-15-94,1-1 0,0 1 0,1 0 1,-1 0-1,1 0 0,0 0 0,0 1 1,0-1-1,1 1 0,0 0 0,-2 7 1,4-11-16,0 0 0,0 1 0,0-1 0,0 0 0,0 0 0,1 0 0,-1 0 0,1 0 1,-1 1-1,1-1 0,0 0 0,0 0 0,0-1 0,0 1 0,0 0 0,0 0 0,1 0 0,-1-1 0,1 1 1,-1-1-1,1 1 0,-1-1 0,1 1 0,0-1 0,0 0 0,0 0 0,0 0 0,0 0 0,0 0 0,0 0 1,0-1-1,0 1 0,0-1 0,3 1 0,17 4-961,-1-2 1,1 0-1,1-1 0,31-1 1,-7-1-3517</inkml:trace>
  <inkml:trace contextRef="#ctx0" brushRef="#br0" timeOffset="17036.64">5566 304 16440,'0'0'7117,"-5"0"-6892,-11-2-105,18 1 77,32-2 215,-2 1-304,26-3-345,3-1-1828,-20 2-8198</inkml:trace>
  <inkml:trace contextRef="#ctx0" brushRef="#br0" timeOffset="17207.89">5616 332 6675,'0'0'12192,"-8"5"-11189,-25 16-136,30-16 360,13-3-598,15-1-75,-22-1-410,2 0-157,22 0 241,1-1 1,28-5 0,-1-10-2151,-51 14 1383,0 0 0,-1-1 0,1 1 0,-1 0 1,1-1-1,-1 0 0,0 0 0,0 0 0,0 0 0,3-4 0,-1-7-5250,-5 1-4424</inkml:trace>
  <inkml:trace contextRef="#ctx0" brushRef="#br0" timeOffset="17513.5">5677 133 14343,'0'0'9788,"-8"-1"-9577,4 0-197,-24-2 64,27 4-76,1-1 0,-1 1 1,0-1-1,0 1 0,1-1 0,-1 1 0,0 0 1,1-1-1,-1 1 0,1 0 0,-1-1 0,1 1 1,-1 0-1,1 0 0,0-1 0,-1 1 0,1 0 0,0 0 1,-1 0-1,1 0 0,0-1 0,0 1 0,0 0 1,0 0-1,0 0 0,0 0 0,0 0 0,0 0 1,0-1-1,0 1 0,1 0 0,-1 0 0,0 0 1,1 0-1,-1-1 0,1 3 0,1 2 6,0 0 0,1 0 1,-1-1-1,1 1 0,0 0 0,0-1 0,0 0 0,1 1 0,0-1 1,-1 0-1,2-1 0,-1 1 0,0-1 0,5 3 0,13 8 39,43 19 1,-10-6-46,-50-24-5,0-1 1,-1 1-1,0 0 1,1 1-1,-1-1 1,0 1-1,-1-1 1,1 1-1,-1 0 0,0 1 1,0-1-1,0 0 1,0 1-1,3 8 1,-5-10 1,-1 1-1,0-1 1,1 0 0,-1 0 0,-1 1 0,1-1 0,0 0 0,-1 0 0,0 1 0,0-1 0,0 0 0,0 0-1,0 0 1,0 0 0,-1 0 0,0 0 0,1-1 0,-1 1 0,0 0 0,0-1 0,-1 1 0,1-1 0,-1 0-1,1 0 1,-4 2 0,-11 10-275,-1-1-1,0-1 1,-27 13-1,-28 9-4595,17-13-1699</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7:22.792"/>
    </inkml:context>
    <inkml:brush xml:id="br0">
      <inkml:brushProperty name="width" value="0.035" units="cm"/>
      <inkml:brushProperty name="height" value="0.035" units="cm"/>
      <inkml:brushProperty name="color" value="#E71224"/>
    </inkml:brush>
  </inkml:definitions>
  <inkml:trace contextRef="#ctx0" brushRef="#br0">27 179 3778,'0'0'19710,"-4"-2"-19422,3 1-240,-1 1 0,1-1 0,0 0 0,-1 1 0,1-1 0,0 0 0,0 0 0,-1 0-1,1 0 1,0 0 0,0-1 0,0 1 0,0 0 0,1 0 0,-1-1 0,0 1 0,0 0 0,1-1 0,-1 1 0,1-1 0,-1 1-1,1-1 1,0 1 0,0-1 0,-1 1 0,1-3 0,1 1-23,-1 1 0,1-1 0,0 1 0,0-1 0,0 1-1,0-1 1,0 1 0,0 0 0,1-1 0,-1 1 0,1 0 0,0 0 0,-1 0 0,1 0 0,0 0 0,0 1-1,4-3 1,5-4-39,1 1 0,0 1-1,0 0 1,1 0 0,0 1 0,0 1-1,0 0 1,22-3 0,-14 4-75,0 1 1,0 1-1,0 0 1,40 5-1,-59-4 53,1 1 0,-1-1 0,0 1-1,0 0 1,0 0 0,0 0-1,0 0 1,0 0 0,0 0 0,0 0-1,0 1 1,-1-1 0,1 1-1,0-1 1,-1 1 0,0 0 0,1 0-1,-1-1 1,0 1 0,0 0 0,2 3-1,2 12-2584,-3-1-3367,-14-14 842,-3-2 1171</inkml:trace>
  <inkml:trace contextRef="#ctx0" brushRef="#br0" timeOffset="339.74">227 94 4066,'0'0'11018,"-1"-4"-9220,-5-5 3041,4 16-2739,1 34-2306,-1 2 511,-1-1 39,2 49-1,2-46-269,-1-44-485,7-19-11000,1 7 6284</inkml:trace>
  <inkml:trace contextRef="#ctx0" brushRef="#br0" timeOffset="1898.99">468 211 12694,'0'0'7435,"-1"-4"-7064,1 2-346,0 1 0,0 0 0,-1 0 0,1-1 1,-1 1-1,1 0 0,-1 0 0,0-1 0,1 1 0,-1 0 0,0 0 0,0 0 0,0 0 1,1 0-1,-1 0 0,0 0 0,-1 1 0,1-1 0,0 0 0,0 0 0,0 1 0,0-1 1,-2 0-1,0 0 24,1 1 0,-1-1 0,0 0 0,0 1 0,1 0 0,-1 0 0,0 0 0,0 0 0,0 0 0,1 1 0,-1-1 0,0 1 0,-5 1 0,1 1 6,1 1 1,-1 0 0,0 0 0,1 0 0,0 0 0,0 1-1,0 0 1,-8 10 0,11-13-53,1 1 0,0-1 0,-1 1 0,1 0 1,0-1-1,1 1 0,-1 0 0,0 0 0,1 1 0,0-1 0,-1 0 0,1 0 1,1 1-1,-1-1 0,0 0 0,1 1 0,0-1 0,-1 1 0,1-1 0,1 1 0,0 5 1,0-8-65,0 0-1,0 0 1,0 0 0,0 0 0,0-1 0,0 1 0,0 0 0,0 0 0,1-1 0,-1 1 0,0 0 0,1-1 0,-1 1 0,0-1 0,1 0 0,-1 0 0,0 1 0,1-1 0,-1 0 0,1 0 0,-1 0 0,1 0 0,-1 0 0,0-1-1,1 1 1,1-1 0,1 1 16,0-1 0,0 0 0,0 0 0,-1 0 0,1 0 0,0 0 0,-1-1-1,6-3 1,-9 5 54,3-2 44,0 0 1,-1 0-1,1-1 0,-1 1 1,0-1-1,1 0 0,-1 0 1,0 1-1,-1-1 0,1 0 0,0 0 1,-1-1-1,2-4 1406,-3 46-1403,0-36-76,-1 0 1,1 0-1,1 1 0,-1-1 0,0 0 0,1 0 0,-1 0 0,1 1 0,-1-1 0,1 0 0,0 0 1,0 0-1,0 0 0,0 0 0,0 0 0,1-1 0,-1 1 0,1 0 0,-1-1 0,1 1 0,-1 0 1,1-1-1,0 0 0,0 1 0,0-1 0,0 0 0,0 0 0,0 0 0,0 0 0,0-1 0,0 1 1,0-1-1,0 1 0,1-1 0,-1 1 0,0-1 0,0 0 0,0 0 0,1 0 0,-1-1 1,0 1-1,0 0 0,1-1 0,-1 1 0,0-1 0,0 0 0,3-1 0,0 0-16,-1 0-1,0-1 1,0 1-1,0-1 1,0 0-1,0 0 1,0 0-1,-1-1 1,1 1-1,-1-1 1,0 1-1,0-1 1,-1 0-1,1-1 1,-1 1-1,0 0 1,0-1-1,0 1 1,0-1-1,-1 1 0,0-1 1,1-8-1,2-12 313,-1 0 0,-1 0 0,-2-27 0,0 34 429,0 18-686,0 0 0,-1 0 0,1 1 0,0-1 0,0 0 0,0 0 0,0 0 0,0 0 0,0 0 0,-1 0 0,1 0 0,0 0 1,0 1-1,0-1 0,0 0 0,-1 0 0,1 0 0,0 0 0,0 0 0,0 0 0,-1 0 0,1 0 0,0 0 0,0 0 0,0 0 0,0 0 1,-1 0-1,1 0 0,0-1 0,0 1 0,0 0 0,0 0 0,-1 0 0,1 0 0,0 0 0,0 0 0,0 0 0,0 0 0,0-1 0,-1 1 1,1 0-1,0 0 0,0 0 0,0 0 0,0 0 0,0-1 0,0 1 0,-8 16-171,-12 41 160,-13 71 0,112-156-368,-77 27 342,1 0 0,0 0 0,0 1 0,-1-1 0,1 1 0,0 0 0,0 0 0,0 0 1,0 0-1,-1 0 0,1 1 0,0-1 0,0 1 0,-1 0 0,1 0 0,0 0 1,-1 0-1,1 0 0,-1 0 0,4 3 0,-4-1 12,0-1 0,0 1 0,-1 0 0,1 0 0,-1 0 0,1 1 0,-1-1 0,0 0 0,0 0 0,-1 1 0,1-1 0,-1 0 0,1 1 0,-1-1 0,0 1 0,-1 3 0,1-5 14,0-1 0,-1 1 0,1 0 0,-1 0 0,1-1 0,-1 1 0,0 0 0,0-1 0,0 1-1,0-1 1,0 1 0,0-1 0,0 1 0,-1-1 0,1 0 0,0 1 0,-1-1 0,1 0 0,-1 0 0,1 0 0,-1 0 0,0 0 0,1-1 0,-1 1 0,0 0 0,1-1 0,-1 1 0,0-1 0,0 0 0,0 1-1,-2-1 1,-11 2 259,0-1-1,-28-1 0,29 0-49,30-4-283,1 0 1,-1-1-1,0-1 1,21-11-1,-7 4-252,-17 8 21,-1 0 0,0-1 0,0 0 0,-1-1 0,0-1 0,0 0 0,-1 0 0,1-1 0,-2 0 0,15-18 0,-18 18 158,0 0 0,0-1 0,-1 0 0,-1 0 0,1-1 0,-2 1 0,0-1 0,0 0 0,0 0 0,-2 0 0,1 0 0,-1-22 0,0 12 141,-1 15 279,1 0-1,-1 0 1,0 0-1,-1 0 1,1 0-1,-1 0 1,-2-9-1,2 14-265,1 1 1,-1-1-1,1 1 0,-1 0 0,1-1 0,-1 1 0,1-1 0,-1 1 1,1 0-1,-1 0 0,0-1 0,1 1 0,-1 0 0,1 0 0,-1 0 1,0 0-1,1 0 0,-1 0 0,1 0 0,-1 0 0,0 0 0,1 0 1,-1 0-1,0 0 0,1 0 0,-1 0 0,1 0 0,-1 1 0,0-1 1,1 0-1,-1 0 0,1 1 0,-1-1 0,1 0 0,-1 1 0,1-1 1,-1 1-1,1-1 0,-1 1 0,1-1 0,0 1 0,-1-1 0,1 1 1,0-1-1,-1 1 0,1 0 0,-20 25-140,13-8 264,2 1 0,0-1 0,1 1 0,1 0 0,0 0 0,2 0 0,0 0 0,4 37 0,-2-4 392,-1-49-506,1 0 1,-1 0-1,0 0 0,1 0 0,0 0 0,0 0 0,-1 0 0,2 0 0,-1 0 1,0 0-1,1-1 0,-1 1 0,1 0 0,0-1 0,0 0 0,0 1 0,0-1 1,3 3-1,0-1 10,-1-1 0,1 0 1,0 0-1,0-1 0,0 1 1,1-1-1,-1 0 0,0-1 1,11 3-1,-9-3 2,-1 0 0,1 0 1,-1 0-1,1-1 0,-1 0 0,1-1 0,0 1 0,-1-1 1,1-1-1,-1 1 0,0-1 0,1 0 0,-1 0 0,0-1 0,0 0 1,0 0-1,-1 0 0,7-6 0,-7 4-22,-1-1-1,0 1 1,0-1 0,0 0-1,-1-1 1,0 1 0,-1 0-1,1-1 1,-1 0 0,0 1-1,-1-1 1,0 0 0,0 0 0,0 0-1,-1 0 1,0 0 0,-2-13-1,2 19-18,0 1 1,-1-1-1,1 1 0,0 0 1,-1-1-1,1 1 0,-1-1 0,1 1 1,-1 0-1,1 0 0,-1-1 0,1 1 1,-1 0-1,1 0 0,-1 0 1,0-1-1,1 1 0,-1 0 0,1 0 1,-1 0-1,1 0 0,-1 0 1,0 0-1,1 0 0,-1 0 0,1 0 1,-1 1-1,1-1 0,-1 0 0,0 0 1,1 0-1,-1 1 0,1-1 1,-1 0-1,1 1 0,-1-1 0,1 0 1,0 1-1,-1-1 0,0 1 0,-23 13-160,19-7 155,-1 0 0,1 0 0,0 0 0,1 1 0,0 0 0,0 0 0,1 0 0,-1 1 0,2-1 0,-1 1 0,1-1 0,1 1 0,0 0 0,0 0 1,0 0-1,2 15 0,-1-22 2,0-1 1,0 0-1,1 0 1,-1 0-1,0 0 1,0 0-1,1 0 1,-1 0-1,0 0 1,1 0 0,-1 0-1,1 0 1,-1 0-1,1 0 1,0 0-1,-1-1 1,1 1-1,0 0 1,0 0-1,-1-1 1,1 1-1,0 0 1,0-1 0,0 1-1,0-1 1,0 1-1,1 0 1,1 0-47,1 0 0,0 0 0,-1-1 0,1 1 0,0-1 0,-1 0 0,1 0 1,5 0-1,-1-1-416,0 0-1,0 0 1,0-1 0,0 0 0,0-1 0,14-5 0,9-17-5157,-19 12 71</inkml:trace>
  <inkml:trace contextRef="#ctx0" brushRef="#br0" timeOffset="3774.35">1216 429 6307,'0'0'10655,"0"-5"-9315,0-14-233,0 4 4237,32 15-5360,17 0 79,-2 2-48,0-3 0,0-1 0,-1-3 0,61-13 0,-102 16-17,-5 2-30,-5-3-5085,-5 1 120</inkml:trace>
  <inkml:trace contextRef="#ctx0" brushRef="#br0" timeOffset="6319.73">1828 320 10773,'0'0'8828,"0"-8"-8404,0-51 993,-1 58-1391,1 0 0,-1 0-1,0 1 1,0-1 0,0 0 0,-1 1 0,1-1 0,0 0 0,0 1-1,0-1 1,0 1 0,0 0 0,-1 0 0,1-1 0,0 1-1,0 0 1,0 0 0,-1 0 0,1 0 0,-2 0 0,-29 0-62,29 1 34,0-1 0,0 1 1,-1 0-1,1 0 0,0 0 0,0 0 1,0 1-1,0-1 0,1 1 0,-1 0 1,0 0-1,1 0 0,-1 0 1,1 0-1,-1 0 0,1 1 0,0-1 1,0 1-1,0 0 0,0-1 0,1 1 1,-1 0-1,1 0 0,-2 4 1,1-1 8,1-1 1,-1 1 0,1-1 0,0 1 0,0-1 0,0 1 0,1 0-1,0-1 1,0 1 0,1-1 0,-1 1 0,1 0 0,3 8-1,-2-11-11,0 0 0,0 0 0,0 0 0,1 0 0,-1-1 0,1 1 0,0-1 0,0 1-1,0-1 1,0 0 0,0 0 0,1 0 0,-1-1 0,0 1 0,1-1 0,-1 0 0,1 0-1,0 0 1,-1 0 0,1-1 0,0 1 0,-1-1 0,1 0 0,0 0 0,0-1 0,-1 1-1,1-1 1,0 1 0,-1-1 0,1 0 0,-1-1 0,1 1 0,-1-1 0,0 1 0,1-1-1,2-2 1,0-3 11,-1 1 0,0-1 0,-1 1 0,0-1 0,0 0 0,0-1 0,-1 1 0,0-1 0,0 0 0,-1 0 0,0 1 0,0-1 0,-1-1 0,0 1 0,0-11 0,-1 19 121,0 39-400,0-29 291,0-1-1,0 1 0,1-1 0,1 1 0,4 16 1,-5-24 10,-1-1 0,1 1 0,-1-1 0,1 0 0,0 1 0,0-1 0,-1 0 0,1 1 0,0-1 0,0 0 0,0 0 0,0 0 0,1 0 0,-1 0 0,0 0 0,0 0 0,1 0 0,-1-1 0,0 1 0,1 0 0,-1-1 0,1 1 0,-1-1 0,1 0 0,-1 1 0,1-1 0,-1 0 0,1 0 0,-1 0 0,1 0 0,0 0 0,-1 0 0,1 0 0,-1-1 0,1 1 0,-1-1 0,1 1 0,-1-1 0,0 1 0,1-1 0,-1 0 0,0 1 0,1-1 0,-1 0 0,2-2 0,4-1 38,-1-1 0,1 0 0,-1 0 0,0 0 1,-1-1-1,1 1 0,-1-1 0,-1-1 0,1 1 1,-1-1-1,0 1 0,0-1 0,-1-1 1,0 1-1,0 0 0,0-1 0,-1 1 0,-1-1 1,1 0-1,0-9 0,-40 18 197,1 16-322,35-16 22,0 0 1,1 0-1,-1 0 1,0 0-1,1 0 1,-1 0-1,1 1 1,0-1-1,0 1 0,-1-1 1,1 1-1,0 0 1,0-1-1,0 1 1,0 0-1,1 0 1,-1-1-1,0 3 0,5-2-62,0-1 0,0 0-1,1 0 1,-1-1 0,0 1-1,1-1 1,-1 0 0,1 0 0,5-1-1,-5 1 18,210 0-647,-214 0 653,-1 31-40,-2 5 192,1-25-13,0 0 0,1 0 0,0 0 0,1 0 1,2 17-1,-2-27-44,0 0 0,0 1 0,-1-1 0,1 0 0,0 0 0,0 0 0,0 0 0,0 0 0,0 0 0,0 0 0,0 0 0,1 0 0,-1 0 0,0 0 0,0-1 0,1 1 0,-1 0 0,0-1 0,1 0 0,-1 1-1,1-1 1,-1 0 0,1 1 0,-1-1 0,1 0 0,-1 0 0,0 0 0,1 0 0,-1-1 0,1 1 0,-1 0 0,1-1 0,-1 1 0,3-2 0,1 1-6,-1 0-1,1-1 1,-1 1-1,0-1 1,1 0-1,-1-1 1,0 1 0,0-1-1,-1 0 1,5-3-1,-4 1-54,0 0 0,0-1 0,0 0 0,-1 0 0,0 0 1,0 0-1,0 0 0,-1 0 0,0-1 0,2-10 0,-1-2-421,-2-1 0,0-26 0,-1 31 241,-1 14 210,1 0 1,0 1-1,-1-1 0,1 0 0,-1 0 1,1 1-1,-1-1 0,0 0 0,1 1 0,-1-1 1,0 1-1,1-1 0,-1 1 0,0-1 1,0 1-1,1-1 0,-1 1 0,0 0 0,0-1 1,0 1-1,0 0 0,1 0 0,-1 0 1,0-1-1,0 1 0,0 0 0,0 0 0,0 0 1,0 1-1,1-1 0,-1 0 0,0 0 1,0 0-1,-2 1 0,-29 9-228,30-9 204,1-1 0,0 1-1,0 0 1,0 0 0,0 0 0,0-1 0,0 1-1,0 0 1,0 1 0,0-1 0,0 0 0,1 0-1,-1 0 1,0 0 0,1 1 0,-1-1 0,1 0-1,0 1 1,-1-1 0,1 0 0,0 1 0,0-1-1,-1 0 1,1 1 0,0-1 0,0 0 0,1 1 0,-1-1-1,0 1 1,0-1 0,1 0 0,-1 1 0,1-1-1,0 1 1,1 0-88,-1 0 0,1-1 0,0 1-1,0-1 1,0 0 0,0 0 0,1 0-1,-1 0 1,0 0 0,0 0 0,1 0 0,-1-1-1,0 1 1,1-1 0,-1 0 0,0 1 0,5-1-1,142-5-2229,-149 45 3572,0-35-1153,0 0 0,1 0 0,0 0-1,0 0 1,0 0 0,0 0-1,1 0 1,0-1 0,0 1-1,5 8 1,-6-12-49,0 1 1,0-1-1,0 1 0,0-1 1,0 0-1,1 0 0,-1 0 1,0 0-1,1 0 0,-1 0 1,1 0-1,-1 0 0,1 0 0,-1-1 1,1 1-1,0 0 0,-1-1 1,1 0-1,0 1 0,-1-1 1,1 0-1,0 0 0,-1 0 1,1 0-1,0 0 0,0 0 1,-1 0-1,1-1 0,0 1 1,-1-1-1,1 1 0,-1-1 0,1 0 1,-1 1-1,1-1 0,1-1 1,6-5-37,-1-1 1,0 1 0,0-1-1,-1-1 1,0 1-1,0-1 1,5-10 0,7-9-217,-11 18 104,0 1 0,0-1 0,1 1 0,0 1 0,0 0 0,13-9-1,-20 16 132,1-1-1,-1 1 1,1-1-1,0 1 0,0 0 1,-1 0-1,1 0 1,0 0-1,0 0 0,0 1 1,0-1-1,0 1 1,0 0-1,0 0 0,0 0 1,0 0-1,0 1 1,-1-1-1,1 1 0,0 0 1,0 0-1,0 0 1,0 0-1,-1 0 0,1 0 1,0 1-1,-1-1 1,1 1-1,-1 0 0,4 4 1,-66-11 2087,55 4-2030,-1 1-1,1 1 1,-1-1 0,1 1-1,0 0 1,0 0 0,-1 0 0,1 1-1,0 0 1,0 0 0,0 0 0,0 0-1,-6 5 1,7-2 30,1 0-1,0 0 1,-1 0-1,2 1 1,-1-1-1,1 1 1,-3 7-1,4-10-69,0 0 0,0 1 0,0-1-1,1 0 1,-1 0 0,1 1 0,0-1-1,0 0 1,0 0 0,0 1 0,1-1-1,-1 0 1,1 1 0,0-1 0,1 4 0,-1-6-7,1 0 0,0 0 0,-1 0 0,1 0 1,0-1-1,0 1 0,-1 0 0,1-1 1,0 1-1,0-1 0,0 0 0,0 0 0,0 1 1,0-1-1,-1 0 0,4-1 0,34-2-31,-35 2 5,0-1 0,1 1 1,-1-1-1,0 1 1,0-1-1,0-1 0,0 1 1,0 0-1,-1-1 0,1 0 1,-1 0-1,1 0 1,-1 0-1,0-1 0,0 1 1,-1-1-1,1 0 0,-1 1 1,3-7-1,-2 3 79,0 0 0,0 0 0,-1-1 0,0 0 0,0 1-1,-1-1 1,0 0 0,0-9 0,-2 43-109,0-19 40,0-1-1,1 1 1,0-1 0,0 0 0,1 1 0,1 9 0,-1-15-2,-1 1 1,1 0 0,0-1 0,0 1 0,0-1 0,0 1 0,0-1 0,0 1-1,0-1 1,0 0 0,1 0 0,-1 1 0,0-1 0,1 0 0,-1 0 0,1 0-1,-1-1 1,1 1 0,0 0 0,-1-1 0,1 1 0,0 0 0,-1-1 0,1 0-1,0 0 1,0 1 0,0-1 0,2 0 0,2 0-13,-1 1 0,1-1-1,0 0 1,-1-1 0,1 1 0,0-1 0,-1 0 0,1-1-1,-1 1 1,1-1 0,-1 0 0,0 0 0,0-1-1,0 0 1,5-3 0,-7 3 144,0 0 1,0-1-1,0 0 0,0 1 0,0-1 1,-1 0-1,0 0 0,0-1 1,0 1-1,0 0 0,-1-1 0,1 1 1,-1-1-1,0 1 0,-1-1 0,1 1 1,-1-1-1,0-8 0,-2 30 321,0 26-415,3-42-56,-1 1 1,0-1-1,1 0 0,-1 1 1,1-1-1,0 1 0,0-1 1,-1 0-1,1 1 0,0-1 1,0 0-1,0 0 0,0 0 0,0 0 1,1 0-1,-1 0 0,0 0 1,0 0-1,1 0 0,-1 0 1,0-1-1,1 1 0,-1 0 1,1-1-1,-1 0 0,4 1 0,1 1-30,0-1-1,0 0 1,0 0-1,0-1 1,0 0-1,0 0 1,0 0-1,0-1 1,0 1-1,0-2 1,0 1-1,0-1 1,0 1-1,-1-2 1,1 1-1,0-1 1,-1 0-1,0 0 1,6-4-1,-6 2 120,0 0-1,0-1 1,-1 1-1,0-1 1,0 0 0,0 0-1,-1 0 1,0-1-1,0 1 1,-1-1-1,1 1 1,-2-1-1,1 0 1,-1 0 0,0 0-1,1-10 1,2-49 1898,-4 65-1593,0 6-243,1 122-365,-3 151 301,2-272-57,0 0-1,-1 0 1,0-1-1,0 1 1,0 0-1,-1 0 1,0 0-1,0-1 1,-1 1-1,1-1 1,-7 9-1,7-12 38,1 0-1,-1 0 0,0 0 0,-1 0 0,1-1 1,0 1-1,0-1 0,-1 1 0,1-1 1,-1 0-1,1 0 0,-1 0 0,1 0 1,-1-1-1,0 1 0,1-1 0,-1 1 1,0-1-1,1 0 0,-1 0 0,0 0 1,1-1-1,-1 1 0,0-1 0,1 1 1,-1-1-1,-4-2 0,4 3-25,1-1 1,-1 0-1,0-1 1,1 1-1,0 0 1,-1-1-1,1 1 1,0-1-1,0 0 0,0 1 1,0-1-1,0 0 1,0-1-1,1 1 1,-1 0-1,0 0 1,1-1-1,0 1 0,0-1 1,0 1-1,0-1 1,0 1-1,0-1 1,0 0-1,1 1 1,0-1-1,-1 0 0,1 0 1,0 1-1,0-1 1,1-3-1,-1 2-34,1-1-1,0 0 1,0 1-1,1-1 1,-1 1 0,1-1-1,0 1 1,0 0-1,0-1 1,1 1-1,-1 0 1,1 1-1,0-1 1,0 0-1,1 1 1,-1 0 0,7-5-1,30-15-1308,1 3-1,0 1 1,80-24 0,-72 27-1309,38-15-3481</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7:47.382"/>
    </inkml:context>
    <inkml:brush xml:id="br0">
      <inkml:brushProperty name="width" value="0.035" units="cm"/>
      <inkml:brushProperty name="height" value="0.035" units="cm"/>
      <inkml:brushProperty name="color" value="#E71224"/>
    </inkml:brush>
  </inkml:definitions>
  <inkml:trace contextRef="#ctx0" brushRef="#br0">1 463 15383,'0'0'9031,"1"-7"-8687,3-5-285,1 1 0,0-1 1,1 1-1,0 0 0,0 1 0,2 0 1,-1 0-1,1 0 0,11-10 0,-4 3-8,0-1 0,16-27-1,-22 28-59,0-1-1,-1 0 1,0 0 0,-2-1-1,0 0 1,-1 0-1,-1-1 1,-1 0-1,-1 1 1,0-31-1,-4 50 1,1 0 0,-1 0 0,1 0-1,-1 0 1,1 0 0,-1 0 0,1 1-1,-1-1 1,1 0 0,0 1 0,-1-1-1,1 1 1,-1 0 0,-1 1 0,-4 4 5,1 0 0,0 0-1,0 1 1,0 0 0,1 1 0,0-1 0,0 1 0,0 0 0,1 0 0,1 0 0,0 1 0,0-1 0,0 1 0,1 0 0,-2 11 0,-1 17 10,2 0-1,1 48 1,2-74-6,0-7-9,0 0 1,0 0 0,0 0 0,0 0 0,1 0-1,0 0 1,0 0 0,0 0 0,0 0-1,1 0 1,-1 0 0,1 0 0,0-1 0,0 1-1,0-1 1,1 1 0,-1-1 0,1 0 0,0 0-1,0 0 1,0 0 0,0-1 0,0 1 0,1-1-1,-1 0 1,1 0 0,-1 0 0,1 0 0,0-1-1,0 1 1,0-1 0,0 0 0,0 0 0,0-1-1,0 1 1,0-1 0,5 0 0,-1 0-48,-1 0 1,0-1 0,1 0-1,-1 0 1,0-1-1,0 0 1,0 0-1,0-1 1,-1 1 0,1-2-1,-1 1 1,1-1-1,-1 0 1,0 0 0,0 0-1,-1-1 1,0 0-1,1 0 1,-2-1 0,8-9-1,-7 7 43,-1 1-1,0-1 1,-1 0-1,1-1 0,-2 1 1,1 0-1,-1-1 1,-1 0-1,1 1 1,-1-1-1,-1-10 0,0 19 228,0 35-193,-11 120 121,11-154-138,0-1 0,0 1 0,0-1 1,0 1-1,1-1 0,-1 0 0,0 1 0,0-1 1,0 1-1,1-1 0,-1 1 0,0-1 1,0 0-1,1 1 0,-1-1 0,0 0 1,1 1-1,-1-1 0,0 0 0,1 0 1,-1 1-1,1-1 0,-1 0 0,0 0 0,1 0 1,-1 1-1,1-1 0,-1 0 0,1 0 1,-1 0-1,1 0 0,-1 0 0,1 0 1,-1 0-1,0 0 0,1 0 0,-1 0 0,1 0 1,-1 0-1,1 0 0,-1 0 0,1-1 1,-1 1-1,1 0 0,-1 0 0,0 0 1,1-1-1,-1 1 0,0 0 0,1-1 0,0 0 1,22-14 199,-18 8-202,0 0 1,0 0-1,-1-1 1,0 0 0,0 0-1,-1 0 1,0 0-1,0 0 1,-1-1-1,0 1 1,-1-1-1,1 0 1,-2 1-1,1-1 1,-1 0-1,-1 0 1,0 1-1,0-1 1,-3-13 0,2 19-3,1 1 0,-1 0 0,0 0 0,1-1 0,-1 1 1,0 1-1,0-1 0,0 0 0,-1 0 0,1 1 1,0-1-1,-1 1 0,1 0 0,-1 0 0,1 0 1,-1 0-1,1 0 0,-1 0 0,0 1 0,0-1 1,1 1-1,-1 0 0,0-1 0,0 2 0,1-1 1,-1 0-1,-5 1 0,5 0-37,1-1 0,0 0 0,-1 1 0,1 0 0,-1-1 0,1 1 1,0 0-1,-1 0 0,1 0 0,0 1 0,0-1 0,0 0 0,0 1 0,0 0 0,0-1 0,0 1 0,0 0 0,1 0 0,-1 0 0,1 0 1,0 0-1,-1 0 0,1 0 0,0 1 0,0-1 0,0 0 0,0 1 0,1-1 0,-1 1 0,0 4 0,2-6-33,-1-1-1,1 1 1,0-1-1,-1 1 1,1-1-1,0 1 1,-1-1-1,1 1 1,0-1 0,0 1-1,-1-1 1,1 0-1,0 0 1,0 1-1,0-1 1,0 0-1,-1 0 1,1 0-1,0 0 1,0 0-1,0 0 1,0 0-1,1 0 1,29 0 45,-25-1-92,20 1 112,0-2 0,0 0-1,-1-2 1,40-11 0,-64 19 123,0 1-1,0 0 1,0-1 0,-1 1 0,0 0 0,0-1-1,0 8 1,0-9-76,-4 106 617,7-108-620,0 0 1,0 0-1,0 0 0,1-1 1,-1 1-1,0-1 0,1 0 0,-1 0 1,0 0-1,1 0 0,-1 0 0,0-1 1,5-1-1,-4 1-25,-1-1 1,1 0 0,-1 0-1,1 0 1,-1 0 0,0-1-1,1 1 1,-1-1 0,-1 0-1,1 0 1,0 0-1,-1 0 1,1-1 0,-1 1-1,0-1 1,0 1 0,-1-1-1,3-7 1,-1 5 3,-1-1-1,-1 1 1,1-1 0,-1 0-1,0 0 1,-1 0-1,0 0 1,0 0 0,0 1-1,-2-12 1,1 17-21,1-1-1,-1 0 0,1 1 1,-1-1-1,1 1 1,-1-1-1,0 1 1,0 0-1,0-1 1,0 1-1,0 0 1,0 0-1,0-1 1,0 1-1,-1 0 1,1 0-1,0 0 1,0 0-1,-1 1 1,1-1-1,-1 0 1,-2-1-1,0 1-22,0 1-1,0-1 0,0 0 1,0 1-1,0 0 1,0 0-1,0 0 0,0 0 1,-5 2-1,2-1-75,1 1 0,-1-1-1,1 1 1,0 1 0,0-1 0,0 1-1,0 0 1,0 0 0,1 1 0,0-1-1,-8 8 1,12-10-319,0 0 1,0 0-1,0 1 0,1-1 1,-1 0-1,0 1 1,1-1-1,-1 1 0,1-1 1,-1 0-1,1 1 0,0-1 1,-1 1-1,1 2 0,0 4-5941</inkml:trace>
  <inkml:trace contextRef="#ctx0" brushRef="#br0" timeOffset="1695.77">823 52 9957,'0'0'11994,"-2"-9"-11009,-1 1-753,-4-26 598,-8 194 405,7 54-995,6-206 262,-3-18-119,-2-18-188,6 16-207,0 1-1,1 0 1,0-1-1,1 1 1,0-1-1,1 1 1,5-19-1,-6 27-5,1 0 0,-1-1 0,0 1 0,1 0-1,0 0 1,0 0 0,0 0 0,0 1 0,0-1 0,0 0-1,1 1 1,-1 0 0,1-1 0,0 1 0,0 0 0,-1 0-1,1 1 1,1-1 0,-1 1 0,0-1 0,0 1 0,0 0-1,1 0 1,-1 0 0,1 1 0,-1-1 0,1 1 0,4 0 0,-7 0 11,0 0 0,-1 0 0,1 0 0,0 0 0,-1 0 0,1 1 0,0-1 0,0 0 0,-1 0 1,1 1-1,-1-1 0,1 0 0,0 1 0,-1-1 0,1 1 0,-1-1 0,1 1 0,-1-1 0,1 1 0,-1-1 1,1 1-1,-1-1 0,1 1 0,-1 0 0,0-1 0,1 1 0,-1 0 0,0-1 0,1 2 0,0 28-44,-2-24 55,0 0 0,0 0 1,-1 0-1,0 0 0,0 0 1,0 0-1,-5 7 0,-2-2-6,0-1 0,-1 0 0,0 0 0,-13 8 0,19-15 2,-1 1 1,0-1-1,-1 0 0,1 0 1,0-1-1,-1 1 1,0-1-1,1 0 0,-1-1 1,0 0-1,0 0 1,-7 1-1,103 5-203,-68-3 113,0-2 0,0 0 0,0-2 0,34-3-1,-50 1 78,0 0-1,0 0 0,-1-1 0,1 0 0,-1 0 0,0 0 0,0-1 0,0 1 1,0-1-1,-1 0 0,1-1 0,-1 1 0,0-1 0,0 0 0,5-10 0,-2 5-5,-1 0-1,0-1 0,-1 0 0,0-1 1,-1 1-1,5-23 0,-7 22 76,-6 33 65,-4 38 52,8-57-184,-1-1 0,1 0 0,0 0 0,0 0 0,1 1 0,-1-1 0,0 0 0,0 0 0,1 0 0,-1 0 0,0 1 0,1-1 0,-1 0 0,1 0 0,0 0 0,-1 0 0,1 0 0,0 0 0,0 0 0,-1 0 0,1-1 1,0 1-1,0 0 0,0 0 0,0-1 0,0 1 0,0 0 0,2 0 0,1 0-25,-1-1 1,1 1-1,-1-1 1,1 1 0,0-1-1,-1-1 1,1 1-1,-1 0 1,5-2-1,-4 1 78,1-1 0,0 0 0,-1 0 0,0-1 0,1 1 0,-1-1-1,0 0 1,0 0 0,-1 0 0,1-1 0,-1 1 0,1-1-1,-1 0 1,0 0 0,-1 0 0,1 0 0,-1-1 0,1 1-1,-1-1 1,-1 1 0,3-8 0,-4 12 227,0 41-266,0-39-4,1 1 0,-1-1 1,0 1-1,1-1 0,-1 0 0,1 1 1,0-1-1,-1 0 0,1 1 0,1-1 0,-1 0 1,0 0-1,0 0 0,1 0 0,-1 0 0,1 0 1,0 0-1,-1 0 0,1-1 0,0 1 1,0-1-1,3 3 0,-1-3-2,-1 0 1,0 0-1,1-1 1,-1 1-1,1 0 1,-1-1-1,1 0 1,-1 0-1,1 0 1,0-1-1,-1 1 1,0-1-1,1 0 1,3-1-1,3-1-1,-1 0 0,1-1 0,-1-1 0,1 0 0,-1 0 0,-1-1 0,1 0 0,-1 0 0,14-14 0,-17 13 19,0 0 0,0 0 0,-1-1 0,0 1 0,-1-1 0,1 0 0,-1 0 0,-1-1 0,1 1 0,1-13 0,-1-7 75,-1-52 0,-2 56-19,-1 32-99,-1 0 0,1 0 0,-2 0 0,1-1 0,-4 8 0,-5 21 36,-4 54-7,4 1 1,3 0-1,7 106 0,1-176-17,-4 12 87,1-35 255,2-17-50,3-14-284,2 1 1,1-1 0,2 1 0,0 0-1,3 1 1,0 0 0,2 0 0,2 1-1,0 1 1,34-50 0,-45 75-6,0 0 1,0 0-1,0 0 1,1 0-1,0 0 1,-1 1-1,1-1 1,1 1 0,-1 0-1,0 1 1,1-1-1,6-2 1,-9 4 4,0 1 0,0-1 0,-1 1 0,1 0 0,0 0 0,0-1 1,0 1-1,0 0 0,0 1 0,0-1 0,0 0 0,0 1 0,0-1 0,-1 1 1,1-1-1,0 1 0,0 0 0,-1 0 0,1-1 0,0 1 0,-1 1 0,1-1 1,-1 0-1,1 0 0,-1 1 0,1-1 0,-1 0 0,0 1 0,0-1 0,0 1 1,0 0-1,0-1 0,0 1 0,0 0 0,0 2 0,2 2-18,0 1 1,0 0-1,-1 0 0,0 0 0,0 0 0,-1 0 0,0 0 1,0 0-1,0 1 0,-1-1 0,-1 0 0,1 1 1,-3 10-1,2-14 28,0 0 1,0-1-1,-1 1 1,1-1-1,-1 1 1,0-1-1,0 0 1,-1 1-1,1-1 1,0 0-1,-1-1 1,0 1-1,0 0 1,0-1 0,0 0-1,0 1 1,0-1-1,0 0 1,-1-1-1,1 1 1,-1-1-1,0 1 1,1-1-1,-1 0 1,0 0-1,-5 0 1,-3 1-199,-1-1 0,0 0-1,-25-3 1,38 2 48,0 0 0,-1 0 0,1 0 0,-1 0 0,1 0 0,0 0 0,-1 0 0,1-1 0,-1 1-1,1 0 1,0 0 0,-1 0 0,1-1 0,0 1 0,0 0 0,-1 0 0,1-1 0,0 1 0,-1 0 0,1-1-1,0 1 1,0 0 0,0-1 0,-1 1 0,1 0 0,0-1 0,0 1 0,0 0 0,0-1 0,0 1 0,0-1-1,0 1 1,0 0 0,0-1 0,0 1 0,0-1 0,0 1 0,0 0 0,0-1 0,0 1 0,0-1-1,0 0-223,0-9-8027</inkml:trace>
  <inkml:trace contextRef="#ctx0" brushRef="#br0" timeOffset="2006.6">1726 345 17784,'0'0'4970,"4"3"-4879,3 0-5,1 0 0,-1-1 0,1 1-1,0-2 1,-1 1 0,1-1 0,0 0 0,10 0-1,74-4-406,-48 1-5628,-54 2-3202</inkml:trace>
  <inkml:trace contextRef="#ctx0" brushRef="#br0" timeOffset="3411.63">2285 219 15399,'0'0'8084,"-3"-5"-7612,3 4-466,0 0 0,-1 0 1,1-1-1,0 1 0,-1 0 1,1 0-1,-1 0 0,0 0 0,1 0 1,-1 0-1,0 0 0,1 0 0,-1 0 1,0 0-1,0 1 0,0-1 0,0 0 1,0 0-1,0 1 0,0-1 0,0 1 1,0-1-1,0 1 0,-1-1 0,1 1 1,0 0-1,0-1 0,0 1 0,0 0 1,-1 0-1,1 0 0,0 0 1,0 0-1,-1 0 0,1 0 0,0 1 1,0-1-1,0 0 0,0 1 0,-1-1 1,1 0-1,0 1 0,0 0 0,0-1 1,0 1-1,0 0 0,0-1 0,0 1 1,0 0-1,0 0 0,-1 2 0,-6 3 30,1 1-1,-1 1 1,1-1-1,1 1 1,-1 0-1,2 1 0,-1 0 1,1 0-1,0 0 1,1 0-1,0 1 1,0 0-1,1 0 0,0 0 1,1 0-1,0 0 1,0 13-1,2-21-34,0-1-1,0 0 1,1 1 0,-1-1 0,0 0-1,0 1 1,1-1 0,-1 0-1,1 0 1,-1 1 0,1-1-1,0 0 1,0 0 0,-1 0-1,1 0 1,0 0 0,0 0 0,0 0-1,0 0 1,0 0 0,0 0-1,0 0 1,2 0 0,1 1-28,0 0 0,1 0 0,-1-1 0,0 0 1,0 0-1,1 0 0,6 0 0,6 0-201,0-1-1,32-4 1,-41 2 82,0 0 1,1 0-1,-1-1 1,0 0-1,-1 0 1,1-1-1,0 0 0,-1-1 1,0 1-1,0-1 1,0-1-1,9-9 1,-11 10 163,0 0-1,0-1 1,-1 1 0,0-1 0,0 0 0,0 0 0,-1-1 0,0 1 0,0-1 0,0 1-1,-1-1 1,0 0 0,-1 0 0,1 0 0,0-11 0,-2 17 1452,0 40-1422,-1-36-41,1 0 1,0-1-1,1 1 1,-1 0-1,0-1 1,1 1-1,0 0 1,-1-1-1,1 1 1,0 0-1,1-1 0,-1 1 1,0-1-1,1 0 1,-1 1-1,1-1 1,-1 0-1,1 0 1,0 0-1,0 0 1,0 0-1,0-1 1,1 1-1,-1-1 0,0 1 1,1-1-1,-1 0 1,1 0-1,-1 0 1,1 0-1,0 0 1,-1 0-1,1-1 1,0 0-1,-1 1 0,1-1 1,0 0-1,0 0 1,-1 0-1,1-1 1,0 1-1,-1-1 1,5 0-1,-6-1 8,0 1-1,0 0 1,0-1 0,0 1-1,-1 0 1,1-1-1,0 1 1,-1-1 0,1 1-1,-1-1 1,1 0-1,-1 1 1,0-1 0,1 1-1,-1-1 1,0 0 0,0 1-1,-1-4 1,-3-29 43,1 31-60,1 0 0,-1 0 0,1 0 0,-1 1 0,0-1 0,0 1 0,0 0 0,0 0 0,0 0 0,-1 0 0,1 1 0,-1-1 0,1 1 0,-1 0 0,0 0 0,1 0 0,-1 0 0,0 1 0,1-1 0,-1 1 0,0 0 0,0 0 0,-5 1 0,7 0 1,-1-1 0,1 0 0,-1 1-1,1-1 1,0 1 0,-1 0 0,1 0 0,0 0 0,0 0 0,0 0-1,0 0 1,0 1 0,0-1 0,0 1 0,0-1 0,0 1 0,0 0-1,1-1 1,-1 1 0,1 0 0,0 0 0,-1 0 0,1 1-1,0-1 1,0 0 0,0 0 0,1 1 0,-1-1 0,0 0 0,1 1-1,-1-1 1,1 0 0,0 1 0,0-1 0,0 1 0,1 3 0,-1-5-17,0 0 0,1 0 0,-1 0 0,1 0 0,-1 0 0,1 0 0,-1 0 0,1-1 0,0 1 0,-1 0 0,1 0 0,0-1 0,0 1 0,-1 0 0,1-1 0,0 1 0,0 0 0,0-1 0,0 1 0,0-1 0,0 0 0,0 1 0,0-1 0,0 0 0,0 0 0,0 1 0,0-1 0,1 0 0,35 1-530,-27-1 428,11 0-70,0-1 0,0-1 0,1-1 0,-1-1 0,0 0 0,22-9 0,-35 10 211,-1 0 1,1 0 0,-1-1 0,0 0 0,0 0-1,0 0 1,-1-1 0,1 0 0,-1 0 0,-1-1 0,1 0-1,-1 0 1,0 0 0,0-1 0,0 0 0,-1 1-1,0-2 1,-1 1 0,5-12 0,-4 1 232,0 0 0,-1 1-1,-1-1 1,0-1 0,-2 1 0,0 0-1,-4-26 1,4 44-252,1 0 1,-1-1-1,0 1 0,0-1 0,0 1 0,0 0 0,0-1 1,0 1-1,0-1 0,0 1 0,0 0 0,0-1 1,0 1-1,-1-1 0,1 1 0,0 0 0,0-1 1,0 1-1,0 0 0,-1-1 0,1 1 0,0 0 0,0-1 1,-1 1-1,1 0 0,0-1 0,0 1 0,-1 0 1,1 0-1,0-1 0,-1 1 0,1 0 0,0 0 1,-1 0-1,1-1 0,-1 1 0,1 0 0,0 0 0,-1 0 1,1 0-1,-1 0 0,1 0 0,0 0 0,-1 0 1,1 0-1,-1 0 0,1 0 0,0 0 0,-1 0 0,1 0 1,-1 0-1,1 1 0,0-1 0,-1 0 0,1 0 1,0 0-1,-1 0 0,1 1 0,0-1 0,-1 0 1,1 1-1,0-1 0,-1 0 0,1 1 0,-17 20 40,10-6-20,0-1 0,1 1 0,1 0-1,1 0 1,0 0 0,1 1 0,-2 20-1,3-3 41,1 1 0,3 46 0,-1-77-58,-1-1 0,0 0 0,1 1-1,-1-1 1,1 0 0,0 0 0,0 1-1,0-1 1,0 0 0,0 0 0,0 0-1,0 0 1,1 0 0,-1 0 0,1 0-1,0-1 1,-1 1 0,1 0 0,0-1-1,0 1 1,0-1 0,0 0 0,0 0-1,0 0 1,0 0 0,1 0 0,-1 0-1,0 0 1,1-1 0,-1 1 0,0-1 0,1 0-1,-1 0 1,0 0 0,5 0 0,-2 0 11,0 0 1,0-1 0,0 0 0,1 0 0,-1 0 0,0-1 0,0 1 0,-1-1 0,1 0 0,0-1-1,0 1 1,-1-1 0,0 0 0,1 0 0,3-4 0,31-56 1230,-39 77-1253,0-8-3,0-1 1,0 1-1,0-1 1,0 1-1,1-1 1,0 0-1,3 9 1,-3-13 1,0 1-1,0 0 1,0 0 0,0-1-1,0 1 1,1-1 0,-1 1 0,1-1-1,-1 0 1,1 1 0,-1-1-1,1 0 1,0 0 0,0 0-1,0 0 1,-1-1 0,1 1 0,0 0-1,0-1 1,0 1 0,0-1-1,0 0 1,0 0 0,0 0-1,3 0 1,-1 1 10,-1-1 1,1 0-1,-1 0 0,1 0 0,-1 0 1,0-1-1,1 0 0,-1 1 1,1-1-1,-1 0 0,0-1 0,0 1 1,0-1-1,1 1 0,-1-1 1,-1 0-1,1 0 0,0 0 0,0 0 1,-1-1-1,1 1 0,-1-1 0,0 0 1,0 1-1,0-1 0,0 0 1,0 0-1,-1 0 0,1 0 0,-1-1 1,0 1-1,0 0 0,0-1 0,0 1 1,-1-1-1,1 1 0,-1 0 1,0-1-1,0 1 0,-1-7 0,1 8-8,0-5 41,0 1 0,0-1-1,-1 1 1,1-1 0,-2 1 0,-1-9-1,2 13-47,1 1-1,-1 0 1,0 0-1,1 0 0,-1 0 1,0 0-1,0 0 1,1 0-1,-1 0 1,0 1-1,0-1 0,0 0 1,0 0-1,0 1 1,0-1-1,0 1 1,-1-1-1,1 1 0,0-1 1,0 1-1,0 0 1,-1-1-1,1 1 0,0 0 1,0 0-1,0 0 1,-1 0-1,1 0 1,0 0-1,0 0 0,-1 0 1,1 1-1,0-1 1,0 0-1,0 1 1,0-1-1,-1 1 0,1-1 1,0 1-1,0 0 1,0-1-1,-1 3 1,-2 0-583,0 0 1,0 0 0,0 1 0,1-1-1,0 1 1,0 0 0,-3 4-1,-6 11-5145</inkml:trace>
  <inkml:trace contextRef="#ctx0" brushRef="#br0" timeOffset="4140.54">3068 269 11541,'0'0'12235,"11"-3"-11888,-4 0-312,-6 3-15,1-1 0,0 0 0,-1 0 0,1 0 0,0 1 0,0-1 0,-1 1 0,1-1 0,0 1 0,0 0 0,0 0 0,-1 0 0,1 0 1,0 0-1,0 0 0,0 1 0,0-1 0,-1 0 0,1 1 0,0-1 0,0 1 0,-1 0 0,1 0 0,0 0 0,-1 0 0,1 0 0,-1 0 0,1 0 0,-1 0 0,0 0 0,1 1 0,-1-1 0,0 0 0,0 1 0,0-1 0,0 1 0,0 0 0,0-1 0,0 1 0,0 2 0,3 4 58,0 0 0,0 1 0,0 0-1,-1-1 1,-1 1 0,3 15 0,-5-23-52,4-3 13,1 0-1,-1 0 1,0-1-1,0 1 0,0-1 1,-1 0-1,1 0 1,0 0-1,-1 0 0,0-1 1,5-6-1,5-4-10,-4 7-32,18-12-25,-26 19 30,0 0 0,0 0-1,0 0 1,-1 0 0,1 0 0,0 0-1,0 1 1,-1-1 0,1 0-1,0 1 1,0-1 0,-1 0 0,1 1-1,0-1 1,-1 1 0,1-1-1,-1 1 1,1-1 0,0 1-1,-1-1 1,1 1 0,-1 0 0,0-1-1,1 1 1,-1 0 0,0 0-1,1-1 1,-1 1 0,0 0 0,1 0-1,-1-1 1,0 1 0,0 0-1,0 0 1,0 0 0,0-1 0,0 3-1,2 7-58,0-1 86,0 0 0,0 0 1,1-1-1,0 1 0,8 14 0,-10-22-182,0 1 0,0-1 0,0 0 0,0 1 0,0-1 0,1 0 0,-1 0 0,0 1 0,1-1 0,-1 0 0,1 0 0,-1-1 0,1 1 0,-1 0 0,1 0 0,0-1 0,-1 1 0,1-1 0,0 0 0,-1 1 0,1-1 0,0 0 0,0 0 0,-1 0 0,1 0 0,0 0 0,0 0 0,-1-1 1,1 1-1,0-1 0,-1 1 0,1-1 0,0 0 0,-1 1 0,1-1 0,2-2 0,4-2-217,-1-1 0,1 1 0,-1-2 1,-1 1-1,1-1 0,-1 0 0,0 0 0,-1 0 1,8-14-1,20-25 7974,-33 72-7040,0 33-110,24-61-306,-16-1-130,-1 0 0,0-1-1,0 1 1,0-1 0,10-9 0,-12 9-40,0 0 0,0 0 1,0 1-1,0 0 0,0 0 0,1 0 1,-1 1-1,1 0 0,-1 0 0,1 0 1,0 1-1,8-1 0,-12 3 24,1 0-1,-1 0 0,0 1 0,-1-1 1,1 1-1,0 0 0,0 0 0,-1-1 1,1 1-1,-1 0 0,1 0 0,-1 1 1,0-1-1,0 0 0,0 0 1,0 1-1,0-1 0,-1 0 0,2 4 1,7 15 97,13-2 205,-8-16-1727,-2-10-4549,-7-7-5176</inkml:trace>
  <inkml:trace contextRef="#ctx0" brushRef="#br0" timeOffset="5026.92">3957 26 8772,'0'0'11387,"2"-3"-10358,-2 3-1004,0 0 0,0 0 1,0 0-1,0 0 0,0 1 0,0-1 0,0 0 0,0 0 0,0 0 0,0 0 0,0 1 0,0-1 0,0 0 0,1 0 0,-1 0 0,0 0 0,0 0 0,0 1 0,0-1 0,0 0 1,0 0-1,1 0 0,-1 0 0,0 0 0,0 0 0,0 0 0,0 0 0,1 1 0,-1-1 0,0 0 0,0 0 0,0 0 0,0 0 0,1 0 0,-1 0 0,0 0 0,0 0 0,0 0 0,1 0 1,-1 0-1,0 0 0,0 0 0,0 0 0,0-1 0,1 1 0,-1 0 0,0 0 0,0 0 0,0 0 0,0 0 0,1 0 0,-1 0 0,0 0 0,0 0 0,0-1 0,0 1 0,0 0 1,2 34 374,-10 47-21,-42 122 398,2-13-257,48-183-1824,4-13-2855,1-3 1226,12-8-5465</inkml:trace>
  <inkml:trace contextRef="#ctx0" brushRef="#br0" timeOffset="7498.19">4231 332 13526,'0'0'8252,"8"-1"-7887,2 0-152,0-1 0,0-1 0,0 0 0,0 0 0,0-1 0,-1 0-1,0 0 1,14-9 0,-19 10-158,0 0 0,0 0 1,0-1-1,0 1 0,-1-1 0,1 0 0,-1 0 0,0 0 0,0 0 0,-1 0 1,1-1-1,-1 1 0,0-1 0,0 0 0,0 0 0,-1 0 0,0 1 0,0-1 1,0-1-1,0-9 0,0-15 28,-2-36-33,1 65-54,0 1-1,0 0 0,0 0 1,0 0-1,0 0 0,0 0 1,0 0-1,0-1 0,0 1 1,0 0-1,0 0 0,0 0 1,0 0-1,0 0 0,0-1 1,0 1-1,0 0 0,0 0 1,0 0-1,0 0 0,0 0 1,0 0-1,0-1 0,0 1 1,0 0-1,0 0 0,0 0 1,0 0-1,0 0 0,0 0 1,-1-1-1,1 1 1,0 0-1,0 0 0,0 0 1,0 0-1,0 0 0,0 0 1,0 0-1,-1 0 0,1 0 1,0 0-1,0 0 0,0 0 1,0-1-1,0 1 0,-1 0 1,1 0-1,0 0 0,0 0 1,0 0-1,0 0 0,0 0 1,0 0-1,-1 1 0,1-1 1,0 0-1,0 0 0,0 0 1,0 0-1,0 0 0,-1 0 1,1 0-1,-6 13-119,-2 19 93,-3 17 77,5-26-32,1 0 0,1 0 0,1 0 0,2 1 0,0-1 0,3 32 0,-2-53-11,1-1-1,0 1 1,0-1 0,1 1 0,-1-1 0,0 0 0,0 1-1,1-1 1,-1 0 0,1 0 0,-1 0 0,1 0 0,-1 0-1,1-1 1,0 1 0,-1 0 0,1-1 0,0 1 0,0-1-1,-1 1 1,1-1 0,0 0 0,0 0 0,0 0 0,-1 0-1,5-1 1,2 2-1,0-1 0,0-1 0,0 0 0,-1 0 0,12-3 0,-8-1-2,0 0 0,-1-1 0,0 0 0,0-1 0,-1 0 0,0-1 0,0 0 0,0 0 0,-1 0 0,0-1 0,-1-1 0,0 1 0,-1-1 0,0-1 0,0 1 0,5-16 0,-14 51 175,0 1 0,2 37 0,1-63-177,0 1-1,0 0 0,1 0 0,-1 0 0,0-1 0,0 1 1,0 0-1,1 0 0,-1 0 0,0-1 0,1 1 1,-1 0-1,0-1 0,1 1 0,-1 0 0,1-1 0,-1 1 1,1 0-1,0-1 0,-1 1 0,1-1 0,0 1 0,-1-1 1,1 1-1,0-1 0,-1 0 0,2 1 0,28 2-14,-25-4 18,0 1 0,-1-1 0,1 0 0,0 0 0,-1-1 0,1 1 0,-1-1 0,0 0 0,1 0 0,4-4 0,-7 4 4,0-1 0,0 1-1,-1-1 1,1 1 0,-1-1 0,1 1-1,-1-1 1,0 0 0,0 0 0,0 0-1,0 0 1,-1 1 0,1-1 0,-1 0 0,1 0-1,-1 0 1,0 0 0,-1 0 0,1 0-1,0 0 1,-1 0 0,0-4 0,0 5-6,0 0 0,1 0 0,-1 0 0,0 0 1,0 0-1,-1 0 0,1 0 0,0 0 0,-1 0 0,1 0 0,-1 0 1,1 1-1,-1-1 0,0 1 0,0-1 0,1 1 0,-1 0 1,0-1-1,0 1 0,-1 0 0,1 0 0,0 1 0,0-1 1,0 0-1,-1 1 0,1-1 0,0 1 0,-4 0 0,5 0-36,11 0-1193,120 0 809,-128 5 457,-1 0 1,0 1-1,0-1 1,0 0-1,-1 1 1,0-1-1,0 1 1,-1 7-1,1-7 30,-1 0-40,1-1 0,0 0 0,1 0-1,-1 0 1,1 0 0,0 0-1,0 0 1,4 8 0,-4-11-19,0-1-1,0 0 1,0 0 0,0 0 0,1 0-1,-1 0 1,0 0 0,1 0-1,-1 0 1,0 0 0,1 0 0,-1-1-1,1 1 1,-1-1 0,1 1 0,0-1-1,-1 0 1,1 1 0,-1-1 0,1 0-1,0 0 1,-1 0 0,1 0-1,0-1 1,-1 1 0,1 0 0,-1-1-1,1 1 1,-1-1 0,1 1 0,-1-1-1,2-1 1,1 1-3,-1-1 1,0 0-1,0 0 0,0 0 1,0 0-1,-1 0 0,1-1 1,0 1-1,-1-1 0,0 1 0,1-1 1,-1 0-1,-1 0 0,1 0 1,0-1-1,-1 1 0,1 0 1,-1 0-1,1-6 0,-1 7 11,0-1 0,0 0 0,0 0-1,-1 0 1,0 0 0,1 0 0,-1 0-1,0 0 1,0 0 0,-1 0 0,1 0-1,-1 0 1,1 0 0,-1 1 0,0-1-1,0 0 1,0 0 0,0 1 0,-1-1-1,1 0 1,-1 1 0,0 0-1,-3-5 1,0 4-2,1-1-1,-1 1 1,0 1-1,0-1 1,0 1 0,-1 0-1,1 0 1,0 0-1,-1 1 1,1 0-1,-1 0 1,0 0-1,1 1 1,-1-1 0,0 1-1,-9 2 1,14-2-46,1 0 1,0 0 0,0 0-1,-1 0 1,1 0 0,0 0-1,0 0 1,-1 0 0,1 0-1,0 0 1,0 1 0,-1-1-1,1 0 1,0 0 0,0 0 0,-1 0-1,1 0 1,0 1 0,0-1-1,0 0 1,0 0 0,-1 0-1,1 1 1,0-1 0,0 0-1,0 0 1,0 1 0,0-1-1,0 0 1,0 0 0,-1 1-1,1-1 1,0 0 0,0 0-1,0 1 1,0-1 0,0 0-1,0 0 1,0 1 0,0-1-1,0 0 1,0 0 0,1 1 0,-1-1-1,0 0 1,0 0 0,0 1-1,1 0-107,-1-1 1,0 1-1,1-1 0,-1 1 0,1-1 0,-1 1 0,1-1 1,-1 1-1,1-1 0,-1 0 0,1 1 0,0-1 0,-1 0 1,1 1-1,-1-1 0,1 0 0,0 0 0,-1 1 0,1-1 1,0 0-1,-1 0 0,2 0 0,8 0-145,0-1 0,-1 1 0,1-2 0,-1 1-1,1-1 1,-1-1 0,0 0 0,0 0 0,0-1 0,0 0-1,-1 0 1,10-7 0,-10 5 418,0-1-1,-1 1 0,0-2 1,0 1-1,0-1 0,-1 0 1,0 0-1,-1 0 1,0-1-1,0 0 0,6-16 1,-10 23 48,1-3 499,0 1 0,-1-1 0,0 1 0,1-1 0,-1 0 0,-1 0 0,1-6 923,-1 20-1112,-1 26-457,-9 44-1,5-42 213,-1 48-1,6-87-186,1 0 0,0-1 1,0 1-1,0 0 0,0 0 1,0 0-1,0 0 0,1 0 0,-1 0 1,1 0-1,0 1 0,-1-1 1,1 0-1,0 1 0,0-1 1,0 1-1,4-2 0,36-19-97,-36 19 27,1 0-1,-1 1 0,0 1 1,1-1-1,0 1 0,-1 0 1,1 0-1,0 1 0,-1 0 0,1 0 1,0 0-1,8 3 0,-14-2 0,-1 1 0,1 0 0,-1 0 0,0-1 0,1 1 0,-1 0 0,0 0 0,0-1 0,0 1 0,-1 0 0,1 0 0,0 0 0,0-1 0,-1 1 0,0 0 0,1-1 0,-1 1 0,0 0 0,1-1 0,-1 1 0,0-1 0,0 1 0,-2 1 0,-41 19-9,40-21 14,-1 1 0,1-1 0,0 1 0,-1 0 0,1 0 0,0 0-1,0 0 1,0 1 0,1 0 0,-1 0 0,1 0 0,-1 0-1,1 0 1,-5 8 0,8-11-11,-1 1 0,1 0 0,0-1 0,1 1 0,-1-1 0,0 1-1,0 0 1,0-1 0,0 1 0,0-1 0,0 1 0,1-1 0,-1 1 0,0-1 0,0 1 0,1-1-1,-1 1 1,1-1 0,-1 1 0,0-1 0,1 1 0,-1-1 0,1 0 0,-1 1 0,1-1-1,-1 0 1,1 1 0,-1-1 0,1 0 0,-1 0 0,1 0 0,-1 1 0,1-1 0,-1 0 0,1 0-1,0 0 1,-1 0 0,1 0 0,-1 0 0,1 0 0,-1 0 0,2 0 0,33 1 29,-29-2-60,11 2-85,0-2 0,0 0 0,0-1 0,0 0 0,0-2 0,19-6 0,-31 9 148,-1-1 1,0 0-1,0 0 1,1 0-1,-2-1 1,1 1-1,0-1 0,0 0 1,-1 0-1,0 0 1,1 0-1,-1-1 1,0 0-1,-1 1 1,1-1-1,-1 0 0,0 0 1,0 0-1,0-1 1,0 1-1,-1 0 1,1-1-1,-1 1 0,0-1 1,-1 1-1,1-1 1,-1-9-1,0 12 316,-1 7-134,0 20-105,4 26-401,-1-50 270,-1 0 1,1 0-1,-1 0 0,1 0 0,0 0 1,-1-1-1,1 1 0,0 0 0,0-1 1,0 0-1,-1 1 0,1-1 1,0 0-1,0 0 0,0 0 0,0 0 1,1 0-1,35-3-728,-36 3 748,0-1 0,0 0 1,0 0-1,0 0 1,-1 0-1,1 0 0,0 0 1,-1-1-1,1 1 0,-1-1 1,1 1-1,-1-1 1,0 1-1,2-3 0,-1 1 1054,0 4-1046,0 1-1,0-1 1,0 0 0,0 0 0,0 0 0,0 0 0,1 0 0,-1 0 0,0-1-1,0 1 1,1-1 0,-1 1 0,0-1 0,1 0 0,-1 0 0,0 0 0,1 0 0,2-1-1,43-9-31,-41 6 65,1 0 0,-1-1 0,0 0 0,0-1 0,-1 0 0,0 0 0,0 0 0,0-1-1,-1 1 1,0-2 0,0 1 0,0 0 0,-1-1 0,4-10 0,-1 4 538,0 1-1,1 1 0,12-15 1,-20 26-389,-2 19-197,0 0 0,-2 0-1,0 0 1,-1-1 0,-1 0-1,0 0 1,-11 18 0,-8 29 32,-1 18-32,16-48 28,-1 1 0,-27 56 0,38-90 8,0 0 1,-1 0-1,1-1 0,0 1 0,-1 0 1,1 0-1,-1 0 0,1 0 1,-1-1-1,0 1 0,1 0 0,-1-1 1,0 1-1,1 0 0,-1-1 1,0 1-1,0-1 0,1 1 0,-1-1 1,-2 1-1,-2-15 262,5-40 61,0 45-396,1-4 87,0 0 1,1 0 0,0 1-1,1-1 1,0 1-1,1-1 1,1 1 0,6-13-1,-9 20-55,0 0 0,0 1 0,1-1-1,0 1 1,-1 0 0,2 0 0,-1 0 0,0 0-1,1 1 1,-1-1 0,1 1 0,0 0 0,0 0-1,1 0 1,-1 1 0,1 0 0,-1-1 0,1 2-1,0-1 1,-1 0 0,1 1 0,0 0 0,8-1-1,-2 2-66,-10-1 35,0 1 1,-1 0-1,1-1 0,0 1 0,0 0 0,0 0 0,0 0 0,0 0 1,0 0-1,0 0 0,0 0 0,0 0 0,0 0 0,0 0 0,-1 0 1,1 0-1,0 1 0,0-1 0,0 0 0,0 1 0,0-1 0,0 1 1,-1-1-1,1 1 0,0-1 0,0 1 0,-1 0 0,1-1 0,0 1 1,-1 0-1,1-1 0,-1 1 0,1 0 0,-1 0 0,1 0 0,-1-1 1,0 1-1,1 0 0,-1 0 0,0 0 0,0 0 0,1 0 0,-1 0 1,0 0-1,0 0 0,0 0 0,0 0 0,-1 1 0,4 10-6212,10-8-6278</inkml:trace>
  <inkml:trace contextRef="#ctx0" brushRef="#br0" timeOffset="7932.79">5655 367 16568,'0'0'7555,"10"8"-6912,4-6-409,-1 1 1,1-2-1,-1 0 0,1 0 1,0-2-1,17-1 0,13 0 156,-27 3-247,-13 0-100,0-1-1,1 1 0,-1-1 0,1 0 0,-1 0 0,1 0 1,-1-1-1,1 1 0,-1-1 0,1 0 0,-1 0 1,0-1-1,5-2 0,-8 3-339,1 0-277</inkml:trace>
  <inkml:trace contextRef="#ctx0" brushRef="#br0" timeOffset="9350.09">5967 280 17000,'0'0'5490,"14"-1"-4756,45-1-337,-57 3-377,1 0 0,0 0 0,-1 0-1,1 0 1,-1 0 0,1 1 0,-1-1 0,0 1-1,0 0 1,1-1 0,-1 1 0,0 0-1,0 0 1,-1 0 0,1 0 0,0 1-1,-1-1 1,0 0 0,1 1 0,-1-1-1,0 1 1,0-1 0,0 1 0,0 0-1,-1 0 1,1-1 0,-1 1 0,0 0-1,0-1 1,0 4 0,1-4 20,-1 0 0,1 0 0,-1 1 0,0-1 0,0 0 0,0 0 0,0 0 0,-1 0 0,1 0 0,0 1 0,-1-1 0,1 0 0,-1 0 0,0 0-1,0 0 1,0 0 0,0-1 0,0 1 0,0 0 0,0 0 0,-1 0 0,1-1 0,-1 1 0,1-1 0,-1 1 0,0-1 0,1 0 0,-1 0 0,0 0 0,0 0 0,0 0 0,0 0 0,0 0 0,0 0 0,-2 0 0,4-43 2022,1 38-2070,0 0 0,0 0-1,0 0 1,1 0 0,0 0 0,0 0-1,0 0 1,0 0 0,0 1-1,1-1 1,-1 1 0,1-1-1,0 1 1,0 0 0,0 0-1,1 1 1,-1-1 0,1 1 0,-1-1-1,1 1 1,0 0 0,0 0-1,8-2 1,-5 2-613,1-1 0,0 1-1,-1 1 1,1-1 0,12 1 0,-14 0-918,0 1 0,0 1 1,0-1-1,0 1 0,0 0 1,11 4-1,10 2-1621,-4-11 5999,-21 4-2347,-1-1 0,1 0 0,-1 0-1,0 0 1,1 0 0,-1 0 0,0 0 0,0 0-1,0 0 1,0-1 0,0 1 0,0 0 0,0-1-1,0 1 1,0-1 0,0 1 0,-1-1 0,1 1-1,-1-1 1,1 1 0,-1-1 0,0 0 0,0 1-1,1-1 1,-1 0 0,-1-3 0,-37 9 268,34-2-753,0 0-1,0 0 0,0 1 0,0 0 1,0-1-1,1 1 0,0 1 0,-1-1 1,1 0-1,0 1 0,1 0 1,-4 4-1,5-6-7,-1 1 0,1-1 0,0 1 1,-1-1-1,1 1 0,0 0 0,1-1 0,-1 1 1,0 0-1,1 0 0,-1-1 0,1 1 0,0 0 1,0 0-1,0 0 0,1-1 0,-1 1 0,0 0 1,1 0-1,0 0 0,1 3 0,0-4-23,0 0 0,-1-1 1,1 1-1,0-1 0,0 1 0,0-1 0,0 0 0,0 0 0,0 0 0,1 0 0,-1 0 0,0 0 1,0 0-1,1-1 0,-1 1 0,1-1 0,-1 0 0,0 0 0,1 0 0,-1 0 0,1 0 0,2-1 0,-1 1-17,0 0 0,-1-1-1,1 1 1,-1-1 0,1 0-1,0 0 1,-1 0 0,1 0-1,-1-1 1,0 0 0,0 1-1,1-1 1,4-5 0,-5 3 70,0 0 0,-1 0 0,0 0 0,0 0 0,0-1 0,0 1 0,-1-1 0,0 1 0,0-1 0,0 0 0,-1 0 0,1 1 0,-1-1 0,0-6 0,0 11 155,0 36-486,1-35 292,0 1 0,0-1-1,0 0 1,0 1 0,0-1 0,0 0-1,0 0 1,0 0 0,0 0-1,0 0 1,1 0 0,-1-1 0,0 1-1,1 0 1,-1 0 0,0-1 0,1 1-1,-1-1 1,1 0 0,-1 1-1,1-1 1,-1 0 0,1 0 0,-1 0-1,1 0 1,0 0 0,-1 0-1,1 0 1,1-1 0,3 1 4,0-1 1,0 0-1,0 0 1,0 0-1,0-1 1,9-3-1,56-40 537,-71 45-317,0 4-156,0 101 124,24-103-102,-12-4-78,0-1 0,-1 0 0,1-1-1,-1 0 1,0 0 0,0-1 0,0-1 0,-1 1 0,1-2 0,11-9-1,41-22-608,-60 37 620,-1 1 0,1-1 0,-1 0 0,1-1 0,0 1 0,-1 0 0,0-1 0,1 1 0,-1-1 0,0 0 0,0 0 0,0 0 0,0 0 0,0 0 0,0 0 0,-1 0-1,1-1 1,-1 1 0,0-1 0,1 1 0,-1-1 0,0 1 0,0-1 0,-1 0 0,1 0 0,-1 1 0,1-1 0,-1-4 0,-1 7-9,0 0 0,0 0 0,0 0 0,0 1 0,1-1 0,-1 0 0,0 0 0,0 1 0,0-1 0,0 0-1,0 1 1,0-1 0,0 1 0,1-1 0,-1 1 0,0 0 0,0-1 0,1 1 0,-1 0 0,-1 1 0,-5 14-8,1 0 1,0 0-1,1 0 0,0 1 1,2 0-1,0 0 0,-1 25 1,3-27 3,0 0 1,-1 0-1,-1 0 1,0 0-1,-1-1 1,-1 1-1,0-1 1,-1 0-1,-13 24 1,16-34-2,-1 0 0,1-1 0,0 0 0,-1 0 0,1 0 0,-1 0 0,0 0 0,0-1 0,0 0 1,0 0-1,-1 0 0,1 0 0,-1-1 0,1 1 0,-1-1 0,1 0 0,-1-1 0,0 1 0,1-1 0,-1 0 0,0 0 0,-7-1 0,11 1 10,0 0 0,0 0-1,0-1 1,0 1-1,1 0 1,-1 0-1,0-1 1,0 1-1,0 0 1,0-1-1,0 1 1,0-1-1,0 1 1,0-1 0,1 1-1,-1-1 1,0 0-1,0 1 1,1-1-1,-1 0 1,1 0-1,-1 1 1,0-1-1,1 0 1,-1 0-1,1 0 1,0 0-1,-1-1 1,0-1 11,1 1-1,0-1 1,0 0 0,0 0-1,0 1 1,0-1-1,0 0 1,1 1 0,0-1-1,1-4 1,0 0-16,1 0 0,0 0-1,0 0 1,0 1 0,1-1 0,0 1-1,9-10 1,15-7-462,0 0-1,42-24 1,-47 33 264,0 0 0,-2-1 0,0-2 0,0 0 1,-2-1-1,30-36 0,-44 45 1395,-10 9-262,-12 12-683,11-6-254,1 0-1,-1 0 1,2 1 0,-1 0-1,1 0 1,0 0 0,0 1-1,1-1 1,0 1 0,1-1-1,-1 1 1,-1 16 0,3-20 0,0 0 0,1 1 0,0-1 1,0 0-1,0 0 0,1 1 0,-1-1 1,1 0-1,0 0 0,0 0 1,1 1-1,-1-1 0,1-1 0,0 1 1,0 0-1,0 0 0,0-1 0,1 1 1,-1-1-1,1 0 0,0 1 0,0-1 1,0-1-1,1 1 0,-1 0 0,5 2 1,7 1-103,0-1 0,1 0 1,0 0-1,0-2 0,0 0 1,0-1-1,0-1 0,1 0 0,-1-1 1,26-3-1,-35 2-316,0 0 0,0 0 0,0 0-1,0-1 1,8-3 0,25-20-5528</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7:44.893"/>
    </inkml:context>
    <inkml:brush xml:id="br0">
      <inkml:brushProperty name="width" value="0.035" units="cm"/>
      <inkml:brushProperty name="height" value="0.035" units="cm"/>
      <inkml:brushProperty name="color" value="#E71224"/>
    </inkml:brush>
  </inkml:definitions>
  <inkml:trace contextRef="#ctx0" brushRef="#br0">1 216 17560,'0'0'7267,"10"-3"-6434,117-5-483,-72 8-4696,-32 0-11</inkml:trace>
  <inkml:trace contextRef="#ctx0" brushRef="#br0" timeOffset="208.93">50 287 11221,'0'0'9893,"-7"5"-9205,10-3-112,5 0-64,15-2 241,0 2-417,7-2-336,1 0-64,-5 0-1329,-3 0-1536,-8 0-689,-7-6-3169</inkml:trace>
  <inkml:trace contextRef="#ctx0" brushRef="#br0" timeOffset="635.42">174 31 14663,'0'0'9786,"-4"-5"-9162,-11-15-299,11 15-125,4 6-211,0 1-1,0 0 0,0-1 0,0 1 1,0 0-1,0-1 0,1 1 1,-1 0-1,1-1 0,-1 1 0,1 0 1,-1-1-1,1 1 0,0-1 0,0 1 1,0-1-1,0 0 0,2 3 1,-2-3 15,12 15-45,0-1 1,2 0 0,0-1 0,0 0-1,1-1 1,1-1 0,0-1 0,1 0-1,0-2 1,1 0 0,27 10 0,-44-18 33,0 0-1,-1 0 1,1 1 0,-1-1 0,0 1 0,1-1 0,-1 1 0,0-1-1,0 1 1,0 0 0,0 0 0,0-1 0,0 1 0,-1 0 0,1 0-1,0 0 1,-1 0 0,0 0 0,1 0 0,-1 0 0,0 0 0,0 0-1,0 0 1,0 0 0,0 0 0,-1 0 0,1 0 0,-1 2 0,-1 4 19,1 1 0,-1 0 0,-1-1 1,0 1-1,-4 8 0,-14 20 334,-35 46-1,-6 9-1744,30-27-6011</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7:43.319"/>
    </inkml:context>
    <inkml:brush xml:id="br0">
      <inkml:brushProperty name="width" value="0.035" units="cm"/>
      <inkml:brushProperty name="height" value="0.035" units="cm"/>
      <inkml:brushProperty name="color" value="#E71224"/>
    </inkml:brush>
  </inkml:definitions>
  <inkml:trace contextRef="#ctx0" brushRef="#br0">61 9 11557,'0'0'10699,"1"-5"-10409,0 2-22,0 13-60,0 38 72,-5 67 18,3-110-282,-9 128 216,7-130 450,-2-10-347,-3-10-127,3-11-284,1 1 0,1-1 0,1 0 0,2 0 0,4-42 0,-2 65 60,-1 0 1,1 0 0,0 1 0,0-1-1,0 1 1,1-1 0,0 1 0,5-7 0,-7 10 4,-1 0 0,1 0 1,0 0-1,0-1 0,0 1 1,0 1-1,0-1 0,0 0 1,0 0-1,0 0 0,0 0 1,0 1-1,1-1 1,-1 0-1,0 1 0,0-1 1,1 1-1,-1 0 0,0-1 1,1 1-1,-1 0 0,0 0 1,1 0-1,-1 0 0,0 0 1,1 0-1,-1 0 0,0 0 1,1 1-1,-1-1 1,0 0-1,1 1 0,-1-1 1,0 1-1,0 0 0,1-1 1,0 2-1,0 0-1,0 1 0,-1-1 0,1 1 0,-1-1 0,0 1 0,1-1 0,-1 1 0,0 0 0,-1 0 0,1-1 1,0 1-1,-1 0 0,0 0 0,0 0 0,0 0 0,0 0 0,0 0 0,0 0 0,-1 3 0,0-1 6,0 0 0,0 0-1,0 0 1,0-1 0,-1 1 0,0 0 0,0-1 0,0 1 0,-1-1-1,-3 6 1,5-9 1,-5 6-54,0 0 0,0 0 1,-1-1-1,0 0 0,0 0 1,0-1-1,0 0 0,-1 0 1,-12 5-1,16-10-45,3 0 269,4 6-156,-1 0-1,1-1 1,1 0 0,-1 1-1,1-1 1,0 0-1,0-1 1,0 1-1,1-1 1,9 8 0,-4-5-561,0 0 1,0 0 0,0 0-1,22 9 1,9-8-6642,-25-7-154</inkml:trace>
  <inkml:trace contextRef="#ctx0" brushRef="#br0" timeOffset="813.4">194 291 15751,'0'0'5035,"11"-7"-4947,7-5-74,0 1 37,0 0 0,-1-2 0,17-15 0,-23 10 218,-11 18-249,0-1-1,0 1 1,0 0 0,0-1-1,0 1 1,0 0 0,0-1-1,0 1 1,0 0-1,-1-1 1,1 1 0,0 0-1,0-1 1,0 1-1,-1 0 1,1 0 0,0-1-1,0 1 1,0 0 0,-1 0-1,1-1 1,0 1-1,0 0 1,-1 0 0,1 0-1,0-1 1,-1 1-1,1 0 1,0 0 0,-1 0-1,0 0 1,0 0-9,-1-1 0,0 1 0,1 0 0,-1 0 0,0 1 0,0-1-1,1 0 1,-1 1 0,0-1 0,1 1 0,-1-1 0,1 1 0,-1 0 0,0-1 0,1 1 0,0 0 0,-1 0 0,-1 2 0,-1 1-21,-28 30 77,30-32-74,1-1 0,0 1 0,0 0-1,0 0 1,0 0 0,0 0 0,1 0 0,-1 0 0,0 0 0,1 0 0,0 0 0,-1 0 0,1 1 0,0-1 0,0 0 0,0 0 0,1 0 0,0 4-1,2-4-142,0-1 0,1 0 0,-1 0 0,0 0 0,1-1-1,-1 1 1,1-1 0,0 0 0,-1 0 0,1 0 0,-1 0-1,1-1 1,3 0 0,-2 1-47,8-2-334,-1 1 1,0-1-1,0-1 0,0 0 1,0-1-1,0-1 0,-1 1 1,1-2-1,-1 1 1,19-15-1,-23 15 147,-1-1 0,1 1 0,-1-1 1,-1 0-1,1-1 0,-1 1 0,0-1 0,0 0 0,4-10 0,-7 11 526,1 0-1,-1 1 1,-1-2 0,1 1-1,-1 0 1,0 0-1,0 0 1,-1-7 0,1 1 1408,0 9-866,-1-1 0,0 0 0,1 0 1,-1 0-1,-1 0 0,1 0 0,-1 0 0,1 0 0,-1 0 1,-2-4-1,3 8-630,-1 0 0,0 0 0,1 0 0,-1 0 0,1 0 0,-1 0 0,0 0 0,1 1 0,-1-1 0,1 0 0,-1 0 0,0 1 0,1-1 0,-1 0 0,1 1 0,-1-1 0,1 0 0,-1 1 1,1-1-1,0 1 0,-1-1 0,1 1 0,-1-1 0,1 1 0,0-1 0,-1 1 0,1-1 0,0 1 0,-1 0 0,-10 21-254,11-20 302,-19 47 90,3 2-1,1-1 1,-12 89 0,5-21 167,22-118-326,0 0-1,0-1 1,0 1 0,0 0 0,-1 0-1,1 0 1,0 0 0,0 0-1,0 0 1,0 0 0,0 0 0,0 0-1,0 0 1,0 0 0,0 0-1,0 0 1,0 0 0,0 0 0,0 0-1,-1-1 1,1 1 0,0 0-1,0 0 1,0 0 0,0 0 0,0 0-1,0 0 1,0 0 0,0 0-1,0 0 1,-1 0 0,1 0 0,0 1-1,0-1 1,0 0 0,0 0-1,0 0 1,0 0 0,0 0 0,0 0-1,0 0 1,0 0 0,0 0 0,-1 0-1,1 0 1,-4-19 587,0-27-456,3 28-190,2 1 0,0-1 0,1 1 1,1 0-1,10-32 0,-12 44-5,1 1 1,-1 0-1,1 0 1,0 0-1,0 0 1,1 0-1,-1 0 1,1 0-1,0 1 1,0 0-1,0-1 0,0 1 1,1 0-1,0 0 1,-1 1-1,1-1 1,0 1-1,0 0 1,0 0-1,0 0 1,0 0-1,1 1 1,-1 0-1,1 0 1,-1 0-1,1 0 1,-1 1-1,6-1 1,-8 2 20,0-1 0,0 0 1,0 1-1,0-1 1,0 1-1,0 0 1,0-1-1,0 1 1,0 0-1,0 0 1,0 0-1,0 1 1,-1-1-1,1 0 1,0 1-1,-1-1 1,1 1-1,-1-1 1,0 1-1,0 0 1,1 0-1,-1-1 1,0 1-1,0 0 1,-1 0-1,1 0 1,0 0-1,0 3 0,0-4 15,-1 1-1,0 0 1,1 0-1,-1 0 1,0 0-1,0 0 1,0 0-1,0 0 1,0 0-1,0-1 1,0 1-1,-1 0 0,1 0 1,-1 0-1,1 0 1,-1-1-1,0 1 1,0 0-1,0 0 1,0-1-1,0 1 1,0-1-1,0 1 0,-1-1 1,1 1-1,0-1 1,-1 0-1,1 0 1,-1 0-1,1 0 1,-3 2-1,-5 0 36,0 1 0,-1-1 0,1-1 0,0 1 0,-11 0 0,-8-4-2652,24-3-829,3-7-2039</inkml:trace>
  <inkml:trace contextRef="#ctx0" brushRef="#br0" timeOffset="1153.36">641 167 11989,'0'0'7257,"-4"12"-6702,1-4-465,-1-1-25,0 0 1,1 1 0,1-1-1,-1 1 1,1 0 0,0 0-1,1 0 1,0 0 0,0 0-1,1 0 1,1 13 0,0-20-45,0 0 1,0 0-1,0-1 1,0 1-1,0 0 1,1-1-1,-1 1 1,0 0 0,1-1-1,-1 1 1,0-1-1,1 0 1,-1 1-1,1-1 1,-1 0-1,1 0 1,-1 0-1,0 0 1,1 0-1,1-1 1,32-2 404,-31 1-378,0 1 0,0-1 0,0 0 1,0 0-1,0 0 0,-1 0 1,1-1-1,-1 1 0,0-1 0,0 0 1,0 0-1,0 0 0,0 0 1,0-1-1,-1 1 0,0-1 1,0 0-1,4-7 0,-4 5 30,0 1 0,0-1 0,-1 0 0,0 0 0,0 0 0,0 0 0,0 0 0,-1 0 0,0 0 0,-1 0 0,1 0 0,-1 0 0,-2-7-1,2 10-31,-1 0-1,1 1 0,-1-1 0,0 1 0,0 0 0,0 0 0,0-1 0,0 1 0,0 1 0,0-1 1,-1 0-1,1 0 0,-1 1 0,1-1 0,-1 1 0,0 0 0,1 0 0,-1 0 0,-3 0 1,4 0-162,0 0 0,-1 1 0,1 0 0,0-1 0,-1 1 1,1 0-1,-1 0 0,1 0 0,0 1 0,-5 0 1,6-1-176,0 1 1,0-1-1,0 1 1,0-1 0,0 1-1,-1 0 1,2-1-1,-1 1 1,0 0 0,0 0-1,0-1 1,0 1 0,0 0-1,1 0 1,-1 0-1,0 0 1,1 0 0,-1 0-1,1 0 1,-1 1-1,0 0 1,0 11-5838</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8:10.893"/>
    </inkml:context>
    <inkml:brush xml:id="br0">
      <inkml:brushProperty name="width" value="0.035" units="cm"/>
      <inkml:brushProperty name="height" value="0.035" units="cm"/>
      <inkml:brushProperty name="color" value="#E71224"/>
    </inkml:brush>
  </inkml:definitions>
  <inkml:trace contextRef="#ctx0" brushRef="#br0">0 265 15975,'0'0'7873,"17"9"-7566,-9-7-260,-1 1 0,1 0 0,-1 1 0,0 0 0,0 0 0,-1 0 0,1 1 0,-1 0 0,0 0 0,8 10 0,-10-10-20,0 0 1,-1 1 0,0-1 0,0 1 0,-1 0 0,0 0 0,0 0 0,0 0 0,-1 0 0,1 0-1,-1 1 1,-1-1 0,0 13 0,0-10 10,0 0 0,-1 0 0,0 0 0,-5 18 0,5-23-21,0-1 0,-1 0 0,1 1-1,-1-1 1,0 0 0,0 0 0,0 1 0,0-1-1,0-1 1,-1 1 0,1 0 0,-1-1 0,0 1-1,1-1 1,-5 3 0,6-5 21,1 0 1,0 0-1,-1 0 0,1 1 1,0-1-1,-1 0 0,1 0 1,0 0-1,-1 0 0,1 0 1,0 0-1,-1 0 0,1 0 1,0 0-1,-1 0 0,1 0 1,0 0-1,-1 0 0,1 0 1,-1 0-1,1 0 0,0-1 1,0 1-1,-1 0 0,1 0 1,0 0-1,-1-1 0,1 1 1,0 0-1,-1 0 0,1-1 1,0 1-1,0 0 0,0 0 1,-1-1-1,1 1 0,0-1 1,-7-18 349,3-21-416,4 32 30,1 1 0,-1-1 0,2 1 1,-1-1-1,1 1 0,0 0 0,1 0 0,-1 0 1,1 0-1,1 0 0,-1 0 0,1 1 0,0 0 1,1-1-1,0 2 0,0-1 0,0 0 0,7-4 0,-5 4-370,1 0 0,0 0-1,0 1 1,1 0 0,16-6-1,-15 7-1085,1 1 0,-1 0 0,1 1 0,-1 0 0,15 0 0,-2 1-7708</inkml:trace>
  <inkml:trace contextRef="#ctx0" brushRef="#br0" timeOffset="1441.21">337 400 10165,'0'0'10802,"14"-6"-10586,1 1-193,59-26 130,-66 27-112,0 0 0,0 0 1,0-1-1,-1 0 1,0-1-1,0 0 1,10-10-1,-16 15-30,0 1-1,-1-1 1,1 1-1,0-1 1,-1 1 0,1-1-1,-1 0 1,1 1 0,-1-1-1,1 0 1,-1 0 0,1 1-1,-1-1 1,0 0-1,1 0 1,-1 0 0,0 1-1,0-1 1,0 0 0,0 0-1,1 0 1,-1 0-1,0 0 1,0 1 0,-1-1-1,1 0 1,0 0 0,0 0-1,0 0 1,0 0-1,-1 1 1,1-1 0,-1 0-1,1 0 1,0 0 0,-1 1-1,1-1 1,-1 0 0,1 1-1,-1-1 1,0 0-1,1 1 1,-1-1 0,0 1-1,1-1 1,-1 1 0,0-1-1,0 1 1,1 0-1,-2-1 1,0 0-19,-1 1-1,1-1 1,0 1-1,-1 0 1,1 0-1,0 0 1,-1 0-1,1 0 1,-1 0 0,1 1-1,0-1 1,0 1-1,-1-1 1,1 1-1,0 0 1,0 0-1,0 0 1,-4 3-1,0 1 17,0 0 0,1 1 0,-1 0-1,1 0 1,1 1 0,-1 0 0,1-1-1,0 1 1,1 0 0,0 1 0,0-1-1,0 1 1,1-1 0,0 1 0,1 0-1,-1 0 1,2 0 0,-1 0 0,1 0-1,1 14 1,0-21-7,-1 0-1,1 1 1,0-1-1,-1 0 1,1-1-1,0 1 1,0 0-1,0 0 1,-1 0-1,1 0 1,0-1-1,0 1 1,0 0-1,0-1 1,0 1-1,0-1 1,1 1-1,-1-1 1,0 1 0,0-1-1,0 0 1,0 0-1,1 1 1,-1-1-1,1 0 1,37-1-3,-31 1-7,8-3-344,0-1 0,-1 0 0,1-2 0,-1 1 0,0-2 0,-1 0 0,1 0 0,-2-1 0,1-1 0,-1-1 0,0 0 0,-1 0 0,0-1 0,-1-1 0,17-21 0,-20 20 264,-1 1-1,-1-1 1,0-1 0,0 1 0,-2-1-1,0 0 1,0-1 0,-1 1 0,-1 0-1,1-26 1,-3 39 175,1 0-1,-1 1 1,0-1-1,0 0 1,0 0-1,0 0 1,0 1-1,0-1 1,0 0-1,-1 0 1,1 1-1,0-1 0,0 0 1,0 0-1,-1 1 1,1-1-1,0 0 1,-1 1-1,1-1 1,-1 0-1,1 1 1,-1-1-1,1 1 1,-1-1-1,1 1 1,-1-1-1,0 1 1,1-1-1,-1 1 1,0-1-1,1 1 1,-1 0-1,0-1 1,1 1-1,-1 0 1,0 0-1,0 0 1,1-1-1,-1 1 1,0 0-1,0 0 1,0 0-1,1 0 1,-1 0-1,0 1 1,0-1-1,1 0 1,-1 0-1,0 0 1,0 1-1,1-1 1,-2 1-1,-1 0-28,0 0-1,0 1 1,1-1-1,-1 1 1,1 0 0,-1-1-1,1 1 1,-1 0 0,1 0-1,0 1 1,-3 4 0,1 1-58,0 1 0,0-1 0,2 1 0,-1 0 0,1 1 0,0-1 0,1 0 0,0 0 1,0 1-1,1-1 0,0 1 0,1-1 0,2 11 0,2 3-34,1 0-1,1-1 1,1 0 0,11 22-1,-16-38-24,0 1 0,0 0 0,-1 0 0,0 0 0,0 0 0,1 12 0,-3-18 45,0 0 0,0 1 0,0-1 0,0 1 0,0-1 0,0 0 0,-1 1 1,1-1-1,-1 0 0,1 1 0,-1-1 0,1 0 0,-1 1 0,0-1 0,0 0 0,0 0 0,1 0 0,-1 0 0,0 0 0,0 0 0,-1 0 0,1 0 0,0 0 0,0-1 0,0 1 0,0 0 0,-1-1 0,1 1 1,0-1-1,-1 1 0,1-1 0,0 1 0,-1-1 0,1 0 0,-1 0 0,1 0 0,0 0 0,-3 0 0,-1 0 116,0 1 0,0-1 1,1 0-1,-1 0 0,0-1 0,0 0 1,-7-1-1,11 1-78,1 1 1,-1 0-1,1-1 0,-1 1 1,0 0-1,1-1 1,-1 1-1,1 0 0,-1-1 1,1 1-1,-1-1 1,1 1-1,0-1 0,-1 0 1,1 1-1,0-1 0,-1 1 1,1-1-1,0 0 1,0 1-1,-1-1 0,1 1 1,0-2-1,0 0-90,0 0 1,0 0-1,1 0 0,-1 0 1,1 1-1,-1-1 0,1 0 1,0 0-1,-1 0 0,1 1 1,0-1-1,2-2 0,7-8-556,1 0-1,0 1 0,1 0 1,0 1-1,1 0 0,0 1 1,27-15-1,23-17-2046,-58 38 3133,28-26-1957,-26 18 3994,-5 0 4194,-2 125-6499,0-113-203,0 0 0,0 0 0,0 0 0,0 0 0,0 0 0,0 0 0,0 0 0,0 0 0,0 0 0,0 0 0,1-1 0,-1 1 0,0 0 0,1 0 0,-1 0 1,0 0-1,1 0 0,-1-1 0,1 1 0,0 0 0,-1 0 0,1-1 0,0 1 0,-1 0 0,1-1 0,0 1 0,0-1 0,-1 1 0,1-1 0,0 1 0,0-1 0,0 1 0,0-1 0,0 0 0,-1 0 0,1 1 0,0-1 0,0 0 0,0 0 0,0 0 0,0 0 0,0 0 0,0 0 0,0 0 0,0 0 0,0-1 0,0 1 0,0 0 0,0 0 0,-1-1 0,1 1 0,0-1 0,0 1 0,1-2 0,4 0-161,0-1-1,0-1 0,-1 1 0,1-1 0,-1 0 1,7-6-1,-7 4 61,38-43-1904,-40 45 2306,0 1 1,-1-1-1,1 0 1,-1 0-1,0 0 1,-1 0 0,1-1-1,-1 1 1,1 0-1,-1-1 1,1-8 981,-2 31-931,0-14-339,1 0 0,-1 0-1,1 0 1,0 0-1,0 0 1,1 0 0,-1 0-1,1 0 1,0 0-1,0-1 1,0 1-1,0-1 1,1 1 0,-1-1-1,1 0 1,5 5-1,-5-6 2,0 0-1,0-1 0,1 0 1,-1 0-1,0 1 0,1-2 1,-1 1-1,0 0 0,1-1 1,-1 0-1,1 1 0,-1-1 0,1-1 1,-1 1-1,1 0 0,-1-1 1,1 0-1,-1 0 0,0 0 1,0 0-1,4-2 0,1 0-25,0-1 0,0 0-1,0 0 1,-1 0 0,0-1-1,0-1 1,0 1 0,0-1-1,-1 0 1,0-1 0,0 1-1,-1-1 1,0 0 0,0-1-1,0 1 1,-1-1 0,0 0 0,-1 0-1,0 0 1,4-17 0,0-8 113,-2 0 1,-1 0-1,-2 0 1,-2-37 0,0 69-83,-15 25 1009,5 2-1001,1 0 1,1 1-1,1 1 1,1-1-1,2 1 1,1 0 0,1 0-1,3 50 1,-1-76-18,0 0-1,1 0 1,-1 0 0,1 0 0,-1 1 0,1-1 0,0 0 0,0 0-1,0 0 1,0 0 0,0-1 0,0 1 0,0 0 0,1 0-1,-1-1 1,1 1 0,-1 0 0,1-1 0,0 0 0,0 1 0,-1-1-1,4 1 1,-2-1-21,1 0 1,-1 0-1,0 0 0,1-1 0,-1 1 0,1-1 1,-1 0-1,0 0 0,1-1 0,-1 1 0,1-1 0,5-1 1,3-2-82,-1 0 0,0-1 0,0 0 0,0 0 0,-1-2 0,19-13 0,-19 11 46,1-1-1,-2 0 1,0 0 0,0-1 0,-1-1-1,0 1 1,-1-1 0,0 0 0,-1-1-1,7-21 1,-6 12 424,-2-1-1,0 0 0,-1 0 1,-2 0-1,0-37 0,-13 72 795,-7 26-1143,2 1 1,1 1 0,2 0 0,2 1-1,-7 50 1,18-91-22,-3 17-923,0-1 0,1 0 0,0 1 0,2-1 0,0 1 0,3 26 0,4-30-7609</inkml:trace>
  <inkml:trace contextRef="#ctx0" brushRef="#br0" timeOffset="1624.23">1442 289 17128,'0'0'4578,"121"-5"-7171,-71 5-753,3 0 273</inkml:trace>
  <inkml:trace contextRef="#ctx0" brushRef="#br0" timeOffset="1823.95">1657 369 20121,'0'0'3538,"49"7"-3634,-11-7-464,0 0-2210,-3-7-1616,-5-2-6131</inkml:trace>
  <inkml:trace contextRef="#ctx0" brushRef="#br0" timeOffset="2202.02">1921 226 4690,'0'0'19265,"15"2"-19244,-11-1-23,9 1 7,-1 0 1,1 1-1,-1 1 1,0 0-1,11 5 0,-20-8-3,0 0 0,-1 1 0,1-1 0,-1 0 0,0 1 0,1-1 0,-1 1 0,0 0-1,0 0 1,0 0 0,0 0 0,-1 0 0,1 0 0,0 1 0,-1-1 0,0 0-1,1 1 1,-1-1 0,0 1 0,0-1 0,0 1 0,-1 0 0,1-1 0,-1 1 0,1 0-1,-1 0 1,0-1 0,0 1 0,0 0 0,-1 0 0,1 0 0,0-1 0,-1 1-1,-1 4 1,0-4 77,0 0 0,1-1 0,-1 1 0,0-1 0,0 0 0,-1 1 0,1-1 0,0 0 0,-1 0 0,1-1 0,-1 1-1,0 0 1,0-1 0,1 0 0,-1 1 0,0-1 0,0 0 0,0-1 0,0 1 0,0 0 0,0-1 0,-1 0 0,-3 1 0,6-39 1078,1 34-1185,0 0 0,1 0 0,-1 0 0,1 0 0,0 0 0,0 0 0,0 1 0,0-1 0,1 0-1,-1 1 1,1-1 0,0 1 0,0-1 0,1 1 0,-1 0 0,5-4 0,-2 2-8,0 1-1,1-1 1,0 1 0,0 1 0,0-1 0,0 1 0,0 0 0,12-3 0,-2 1-847,1 1 0,30-4 0,27 5-6567,5 5-3825,-27 4 9470,-10 3 951</inkml:trace>
  <inkml:trace contextRef="#ctx0" brushRef="#br0" timeOffset="2418.36">2476 243 1008,'0'0'19836,"-16"-2"-17400,4-1-2113,0 0-62,1 0 0,-1 1 0,0 0 1,0 1-1,0 1 0,0-1 0,0 2 0,0 0 1,-15 3-1,23-2-251,0 0 1,0 1 0,0-1-1,0 1 1,0 0-1,1 0 1,-1 1 0,1-1-1,0 1 1,0-1 0,0 1-1,0 0 1,-2 5-1,5-8-31,-1 0 0,0 0 0,1 1-1,-1-1 1,1 0 0,-1 0-1,1 0 1,0 1 0,-1-1 0,1 0-1,0 1 1,0-1 0,0 0 0,0 0-1,0 1 1,0-1 0,1 0-1,-1 1 1,0-1 0,1 0 0,-1 0-1,0 1 1,1-1 0,0 0 0,-1 0-1,1 0 1,0 0 0,-1 0-1,1 0 1,0 0 0,0 0 0,0 0-1,0 0 1,0 0 0,0-1-1,0 1 1,0 0 0,0-1 0,1 1-1,-1-1 1,0 1 0,0-1 0,0 1-1,1-1 1,-1 0 0,0 0-1,1 1 1,-1-1 0,2 0 0,69 4-1612,-74-12-5050,-7 8-344</inkml:trace>
  <inkml:trace contextRef="#ctx0" brushRef="#br0" timeOffset="3000.88">2298 234 6755,'0'0'10682,"-16"-5"-8852,16 5-1825,-16-6 558,0 1 1,-1 1-1,-21-4 0,31 7-419,0 1-1,0-1 1,0 1 0,0 1-1,-1-1 1,1 1 0,0 1-1,0-1 1,0 1 0,1 0-1,-1 1 1,0 0-1,-8 4 1,8-2-103,0-1-1,1 1 1,0 0-1,-1 1 1,2-1-1,-1 1 1,1 0-1,0 1 1,0-1-1,1 1 1,-1 0-1,1 0 1,1 0-1,0 1 1,0 0-1,0-1 1,1 1-1,0 0 1,1 0-1,-1 0 1,1 16-1,1-23-37,0 1 0,0-1 0,0 0 0,1 1-1,-1-1 1,0 0 0,1 1 0,-1-1 0,1 0 0,-1 0 0,1 1-1,0-1 1,0 0 0,-1 0 0,1 0 0,0 0 0,0 0 0,0 0-1,0 0 1,0 0 0,0 0 0,0 0 0,3 0 0,0 1-13,0 0 0,0-1 0,0 1 1,0-1-1,1 0 0,-1 0 0,8 0 1,0-1-53,-1 0 1,1-1 0,-1 0 0,1-1 0,16-4 0,-14 1-56,-1 0 1,0-1-1,0-1 0,-1 0 1,0-1-1,0 0 0,-1 0 1,11-11-1,-16 14 191,-1-1 0,0 0 0,0 1 1,0-1-1,-1-1 0,0 1 0,0-1 0,0 0 0,-1 0 1,0 0-1,0 0 0,-1 0 0,0-1 0,0 1 0,-1-1 1,1-10-1,-16 24 1318,10-1-1383,0 1 0,0 0 0,1 0 0,0 1-1,0-1 1,1 1 0,-1-1 0,2 1 0,-1 0-1,1 0 1,0 0 0,0 0 0,1 0-1,0 0 1,0-1 0,1 9 0,-1-14-52,1 0-1,-1 0 1,1 0 0,-1 1 0,1-1 0,-1 0-1,1 0 1,0 0 0,-1 0 0,1 0 0,0 0-1,0 0 1,0 0 0,0 0 0,0-1-1,0 1 1,0 0 0,0 0 0,0-1 0,0 1-1,0-1 1,0 1 0,0-1 0,1 1 0,-1-1-1,0 0 1,0 0 0,2 1 0,39-1-6036,-16-3-1252</inkml:trace>
  <inkml:trace contextRef="#ctx0" brushRef="#br0" timeOffset="3307.45">2437 230 7732,'0'0'16359,"4"3"-16170,0 0-183,0 0 0,-1 1 0,1 0 0,0 0-1,-1 0 1,0 0 0,0 1 0,0-1 0,-1 1-1,1 0 1,-1 0 0,0 0 0,-1 0 0,1 0-1,-1 0 1,1 7 0,-1-8-2,-1 0 1,1-1-1,-1 1 0,0 0 0,0 0 1,-1-1-1,1 1 0,-1 0 0,0-1 1,0 1-1,0-1 0,0 1 1,0-1-1,-1 1 0,0-1 0,1 0 1,-1 0-1,0 1 0,-1-1 0,1-1 1,-1 1-1,1 0 0,-1-1 1,-6 5-1,5-4 8,0-1 0,0 1 0,0-1 0,0 0 0,-1 0 0,1-1 0,-1 1 0,1-1 0,-1 0 0,0 0 0,1-1 0,-1 1 0,0-1 0,0 0 0,-6-1 0,9-2 54,1 0 1,1 0-1,-1 0 0,0 0 1,1-1-1,-1 1 0,1 0 0,0 0 1,0 0-1,0 0 0,0-1 1,1 1-1,1-4 0,-1 2-48,0-1 0,1 1 0,0 0 0,0 0 0,0 0 0,1 0 0,0 0 0,0 1 0,0-1 0,0 1 0,1 0-1,0 0 1,0 0 0,0 0 0,0 1 0,1-1 0,-1 1 0,1 0 0,5-2 0,46-18-1665,-2 11-5039,-37 12-1246</inkml:trace>
  <inkml:trace contextRef="#ctx0" brushRef="#br0" timeOffset="3608.09">2574 260 15543,'0'0'5339,"7"13"-5126,21 40-8,-26-50-137,-1-1 0,0 1-1,1-1 1,-1 1-1,0 0 1,-1-1-1,1 1 1,0 0 0,-1-1-1,1 1 1,-1 0-1,0 0 1,0 4-1,-1 2 700,1-9-689,0 0-1,0 0 1,0 1 0,-1-1-1,1 0 1,0 0 0,0 0-1,-1 1 1,1-1-1,0 0 1,0 0 0,-1 0-1,1 0 1,0 0-1,0 1 1,-1-1 0,1 0-1,0 0 1,-1 0 0,1 0-1,0 0 1,0 0-1,-1 0 1,1 0 0,0 0-1,-1 0 1,1 0-1,0 0 1,0-1 0,-1 1-1,1 0 1,0 0 0,0 0-1,-1 0 1,1 0-1,0 0 1,0-1 0,-1 1-1,1 0 1,0 0-1,0 0 1,-1-1 0,-12-8 1130,11 6-1171,0 0 0,1-1-1,-1 1 1,1-1-1,-1 1 1,1-1 0,0 1-1,0-1 1,1 0 0,-1 1-1,1-1 1,0 0 0,0 0-1,0 1 1,0-1-1,1 0 1,-1 0 0,1 1-1,0-1 1,0 1 0,0-1-1,1 1 1,-1-1 0,1 1-1,4-6 1,-2 4-168,0 0 0,0 0 0,0 0 0,1 1 0,0 0 0,-1 0 0,2 0 1,-1 1-1,0-1 0,1 1 0,-1 1 0,1-1 0,0 1 0,12-3 0,52-3-3109,1 11-5581,-33 3 1569</inkml:trace>
  <inkml:trace contextRef="#ctx0" brushRef="#br0" timeOffset="4397.84">3068 221 15415,'0'0'7532,"-16"-1"-5417,-55-6-896,66 7-1154,-1 0 0,1 0 0,0 0 0,0 1 0,0 0 0,0 0-1,0 0 1,0 1 0,1 0 0,-1 0 0,0 0 0,1 0 0,-1 1 0,1-1-1,0 1 1,-8 7 0,10-8-73,-1 1-1,1 0 1,0-1-1,0 1 0,0 0 1,0 0-1,0 0 1,0 1-1,1-1 1,0 0-1,0 1 1,0-1-1,0 1 1,0-1-1,0 1 1,1-1-1,0 1 1,0-1-1,0 1 1,0-1-1,1 6 0,0-8-25,-1-1-1,1 1 1,0 0-1,-1 0 1,1 0-1,0-1 1,0 1-1,-1 0 1,1 0-1,0-1 1,0 1-1,0-1 1,0 1-1,0-1 1,0 1-1,0-1 1,0 0-1,0 0 1,0 1-1,0-1 1,0 0-1,0 0 1,0 0-1,2 0 1,34 0-754,-26-1 414,-4 0 247,0 0 0,0 0 1,0-1-1,0 0 0,0-1 1,0 1-1,-1-1 0,1 0 1,-1-1-1,0 0 0,1 0 1,-2 0-1,1-1 0,-1 0 1,1 0-1,4-6 1,-10 46 2920,1-16-2768,-1-15-27,-1-1 1,1 1 0,0-1 0,1 1 0,-1 0 0,1-1 0,-1 1-1,1-1 1,0 1 0,1-1 0,-1 0 0,0 1 0,1-1 0,3 4 0,-3-5-17,0-1 1,0 1 0,0-1-1,0 0 1,1 0 0,-1 0 0,0-1-1,1 1 1,-1 0 0,1-1 0,-1 1-1,1-1 1,-1 0 0,1 0 0,-1 0-1,1 0 1,-1-1 0,1 1 0,-1 0-1,0-1 1,1 0 0,-1 0 0,3-1-1,5-1 20,-1-2 0,0 1 0,1-1 0,-2-1-1,1 0 1,0 0 0,-1 0 0,-1-1-1,1 0 1,-1-1 0,0 0 0,0 0 0,-1-1-1,-1 1 1,1-1 0,-1 0 0,-1-1 0,1 1-1,-2-1 1,6-19 0,-7 12 882,1 20-492,-2-1-434,-1-1 0,1 1-1,-1-1 1,1 1 0,0-1-1,0 1 1,0-1-1,0 1 1,0-1 0,0 0-1,0 0 1,0 0 0,1 1-1,-1-1 1,0 0-1,1 0 1,-1-1 0,1 1-1,-1 0 1,1 0 0,2 0-1,6-1-13,0 0-1,0 0 1,0-1-1,0 0 0,0-1 1,0 0-1,-1-1 1,1 0-1,-1 0 1,1-1-1,-1 0 1,0-1-1,-1 0 1,1 0-1,-1-1 1,0 0-1,0 0 0,-1-1 1,0 0-1,0-1 1,8-10-1,-7-7 1316,-7 20-155,-2 15-436,-3 10-682,0-1 0,-2 1 1,0-1-1,-16 32 1,-11 37 19,12 1-365,4 2 0,-5 91 1,12-88-120,10-91 462,-2 13-108,0 1-1,-1-1 1,-1 0 0,-7 19 0,10-31 142,0 0-1,-1-1 1,0 1-1,0-1 1,0 1 0,0-1-1,-1 0 1,1 0-1,-1 0 1,0 0 0,0 0-1,0-1 1,0 1-1,0-1 1,-1 0 0,1 0-1,-1 0 1,1-1 0,-1 1-1,0-1 1,0 1-1,0-1 1,-4 0 0,1 0 147,-1 0 0,1-1 0,0 0 0,0-1 0,-1 0 0,1 0 1,0 0-1,0-1 0,0 0 0,0 0 0,0-1 0,1 0 1,-1 0-1,1 0 0,0-1 0,0 0 0,-8-6 0,11 6-101,-1 1-1,1-1 1,0 1-1,-1-1 0,2 0 1,-1 0-1,0 0 1,1-1-1,0 1 0,0-1 1,0 1-1,1-1 1,-1 0-1,1 1 0,0-1 1,1 0-1,-1 0 1,1 0-1,0 0 0,0 0 1,0 1-1,1-1 1,0 0-1,0 0 0,0 0 1,0 1-1,3-6 1,-1 4-76,0 0-1,0 1 1,0-1 0,1 1 0,0 0-1,0 0 1,0 1 0,1-1 0,-1 1 0,1 0-1,0 0 1,9-5 0,9-4-173,41-18 0,-51 26 84,200-72-2636,-89 35-4508,-68 19-6592</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08:07.511"/>
    </inkml:context>
    <inkml:brush xml:id="br0">
      <inkml:brushProperty name="width" value="0.035" units="cm"/>
      <inkml:brushProperty name="height" value="0.035" units="cm"/>
      <inkml:brushProperty name="color" value="#E71224"/>
    </inkml:brush>
  </inkml:definitions>
  <inkml:trace contextRef="#ctx0" brushRef="#br0">126 257 5314,'0'0'9728,"-5"-6"-8733,2 4-949,-23-28 2033,23 28-1569,1-1 1,0 1 0,0-1-1,1 0 1,-1 1 0,0-1-1,1 0 1,0 0 0,0 0-1,-2-5 1868,2 8-2328,1 1 0,-1-1 0,0 1-1,0 0 1,0-1 0,0 1-1,0 0 1,1 0 0,-1 0-1,0-1 1,1 1 0,-1 0 0,1 0-1,-1 0 1,1 0 0,-1 0-1,1 0 1,0 0 0,-1 1-1,1 1 1,-10 34-202,7-22 232,-11 38-35,3 0 1,-6 83-1,13-32-5923</inkml:trace>
  <inkml:trace contextRef="#ctx0" brushRef="#br0" timeOffset="1708.9">38 327 15767,'0'0'6192,"8"-12"-5765,26-39-283,-32 49-129,-1 0-1,1 0 1,0 1-1,0-1 1,0 0-1,0 1 1,0-1 0,0 1-1,0 0 1,0-1-1,1 1 1,-1 0-1,3-1 1,-4 2-4,1 0 1,-1 0 0,0 0 0,1 0 0,-1 0 0,0 0 0,0 0-1,1 1 1,-1-1 0,0 0 0,0 1 0,0-1 0,0 0-1,1 1 1,-1 0 0,0-1 0,0 1 0,2 1 0,-1 1 6,0-1 1,1 1-1,-1-1 1,0 1 0,-1 0-1,1 0 1,0 0-1,-1 0 1,0 0-1,0 0 1,0 0 0,0 1-1,0-1 1,0 0-1,-1 4 1,1 7 28,0-1 0,-2 1 1,1 0-1,-2-1 0,0 1 0,0-1 1,-2 0-1,1 1 0,-2-1 0,0-1 0,0 1 1,-1-1-1,0 0 0,-2 0 0,1-1 1,-1 0-1,-1 0 0,1-1 0,-22 19 0,30-29-38,0 0 0,0 1-1,-1-1 1,1 1-1,0-1 1,0 0-1,-1 1 1,1-1 0,0 0-1,-1 1 1,1-1-1,0 0 1,-1 1-1,1-1 1,-1 0-1,1 0 1,0 1 0,-1-1-1,1 0 1,-1 0-1,1 0 1,-1 0-1,1 0 1,-1 1 0,1-1-1,-1 0 1,1 0-1,-1 0 1,1 0-1,-1 0 1,1-1 0,-1 1-1,1 0 1,0 0-1,-1 0 1,1 0-1,-1 0 1,1-1-1,-1 1 1,1 0 0,0 0-1,-1-1 1,1 1-1,-1 0 1,1-1-1,-1 0 1,-3-23 770,35 34-712,-10 2 1,-1 1 0,-1 1 1,0 1-1,-1 0 0,0 2 0,15 18 1,-32-34-66,0 1 0,0-1 0,0 0 0,1 1 0,-1-1 1,1 0-1,-1 0 0,1 0 0,-1 0 0,1 0 0,-1 0 1,1-1-1,0 1 0,0 0 0,-1-1 0,1 0 0,0 1 1,0-1-1,0 0 0,-1 0 0,1 0 0,3 0 0,-2-1-2,0 0 0,0 0-1,0 0 1,0 0 0,0-1-1,-1 1 1,1-1 0,0 0-1,-1 0 1,1 0-1,4-4 1,2-4-17,-1-1 1,0 0-1,0 0 0,-1 0 1,6-13-1,-5 6-50,0 0 0,-1 0 0,-1-1 0,-1 1 0,0-1 0,-2-1-1,0 1 1,0-35 0,-3 54 74,1 0 0,-1-1 0,0 1 0,0 0 0,0-1 1,0 1-1,0 0 0,0-1 0,0 1 0,0-1 0,0 1 0,0 0 0,0-1 0,0 1 0,-1 0 0,1-1 0,0 1 0,0 0 0,0-1 0,0 1 0,0 0 0,-1-1 0,1 1 0,0 0 0,0-1 0,-1 1 0,1 0 0,0 0 0,-1-1 1,1 1-1,0 0 0,0 0 0,-1 0 0,1-1 0,-1 1 0,1 0 0,0 0 0,-1 0 0,1 0 0,0 0 0,-1 0 0,1 0 0,0 0 0,-1 0 0,1 0 0,-1 0 0,1 0 0,0 0 0,-1 0 0,1 0 0,0 0 0,-1 0 1,1 0-1,0 1 0,-1-1 0,1 0 0,0 0 0,-1 0 0,1 1 0,0-1 0,-1 0 0,1 0 0,0 1 0,0-1 0,-1 0 0,1 1 0,0-1 0,0 0 0,-1 1 0,-7 21-17,1 1 0,1 0 0,1 0 0,0 0 0,2 1 0,1-1 0,1 39 0,1-61 3,0 0-1,0 1 1,0-1 0,0 0-1,0 0 1,0 0-1,0 0 1,0 0 0,0 1-1,1-1 1,-1 0-1,0 0 1,1 0 0,-1 0-1,1 0 1,0 0-1,-1 0 1,1 0 0,0 0-1,-1 0 1,1-1-1,0 1 1,0 0 0,0 0-1,0 0 1,-1-1-1,1 1 1,0-1 0,0 1-1,1-1 1,-1 1-1,0-1 1,0 1 0,0-1-1,0 0 1,0 0-1,0 0 1,3 1 0,-2-2-14,1 1-1,-1 0 1,1-1 0,-1 0 0,1 1 0,-1-1 0,1 0-1,-1 0 1,0 0 0,1-1 0,-1 1 0,0-1 0,0 1-1,0-1 1,0 0 0,3-2 0,6-12 30,-1 0 1,0 0-1,-1-1 0,0 0 1,-2-1-1,0 0 0,6-22 1,-13 39-12,0 0 0,0 0 0,0 1 0,1-1 0,-1 0 0,0 0 0,1 0 1,-1 1-1,1-1 0,-1 0 0,1 0 0,-1 1 0,1-1 0,0 0 0,-1 1 1,1-1-1,0 1 0,-1-1 0,1 1 0,0-1 0,0 1 0,-1 0 1,1-1-1,0 1 0,0 0 0,0-1 0,0 1 0,1 0 0,1 0-7,-1 0 0,0 1 0,0-1 0,1 1 0,-1-1 0,0 1 0,0 0 0,0 0 0,0 0 0,0 0-1,2 2 1,1 0-1,0 0-1,0 1 1,-1-1-1,0 1 1,0 0-1,0 1 1,0-1-1,5 9 0,-8-11 8,0 1-1,0 0 0,0 0 0,-1 0 0,1 0 0,-1 0 0,0 0 0,1 0 0,-1-1 0,0 1 0,-1 0 0,1 0 0,-1 0 0,1 0 0,-1 0 0,0 0 0,0 0 0,0 0 0,0-1 0,-1 1 0,1 0 1,-1-1-1,1 1 0,-1-1 0,0 0 0,0 0 0,-4 4 0,0-1 11,0 0 0,-1 0 1,0 0-1,0-1 0,0 0 1,0 0-1,-1-1 0,-15 5 0,22-8 11,5-9-427,12-8-102,1 1 0,1 0 0,0 1 0,33-20 0,-31 22 232,0-1-1,-1 0 1,0-2-1,-1 0 1,17-21-1,-32 38 1595,-3 12-734,-4 29-582,1-4 218,3-31-217,0 0 27,0 0 0,0 0-1,0 0 1,1 0-1,0-1 1,5 15-1,-6-20-26,1 1-1,0-1 0,0 0 0,0 1 0,0-1 0,0 0 1,0 0-1,0 0 0,1 0 0,-1 0 0,0 0 0,0 0 0,1 0 1,-1 0-1,1-1 0,-1 1 0,1-1 0,-1 1 0,1-1 0,-1 1 1,1-1-1,0 0 0,-1 0 0,1 0 0,-1 0 0,1 0 1,0 0-1,-1 0 0,1 0 0,-1-1 0,1 1 0,-1-1 0,1 1 1,-1-1-1,1 0 0,-1 1 0,3-2 0,2-2 3,0-1-1,0 0 1,0 0 0,0 0-1,-1 0 1,0-1 0,0 0-1,0 0 1,-1 0 0,0-1-1,0 1 1,0-1 0,-1 0-1,0 0 1,3-13 0,-5 19 79,0 1 1,0 0 0,0 0-1,-1-1 1,1 1 0,0 0-1,0 0 1,0 0-1,0 0 1,0 0 0,0 0-1,-1 1 1,1-1 0,0 0-1,0 0 1,0 1-1,0-1 1,-1 0 0,1 1-1,0-1 1,0 1 0,-1-1-1,1 1 1,0 0-1,22 6-218,-18-7 130,1 0 0,-1-1 1,0 0-1,1 0 0,-1 0 1,0-1-1,0 0 0,0 0 1,0 0-1,0 0 0,-1-1 1,1 0-1,6-5 1,-3 1-16,0-1 1,0 0-1,0 0 1,-1-1-1,-1 0 1,8-12-1,-1-3-50,-1-1 1,-1-1-1,-1 0 0,11-43 0,-13 29 467,-1-1-1,-2 0 1,-1-51-1,-6 133-419,-15 77-1,10-76 61,-5 81-1,12-114-38,-1 5 6,1 0 0,1 0-1,0 1 1,1-1 0,6 20 0,-7-31-10,0 0 0,0 0 1,0 0-1,1 0 1,0-1-1,-1 1 0,1 0 1,0-1-1,0 1 1,1-1-1,-1 1 0,0-1 1,1 0-1,-1 0 1,1 0-1,0 0 0,0-1 1,0 1-1,-1-1 1,1 0-1,1 0 0,-1 0 1,0 0-1,0 0 1,0 0-1,0-1 1,1 0-1,-1 0 0,5 0 1,-1 0-42,0 0 1,1-1 0,-1 0 0,0-1-1,0 1 1,1-2 0,-1 1-1,-1-1 1,1 1 0,0-2 0,-1 1-1,1-1 1,11-9 0,-9 4-6,0 1 1,0-2 0,-1 1-1,0-1 1,-1 0 0,0-1-1,9-19 1,-5 5 9,-1 0 0,-1-1 0,-1 0 0,-2 0 0,0-1 0,-2 0 0,1-29 0,-4-25 457,-3 80 783,-3 12-980,-5 15-308,-1 12 95,-5 13-3,2 1 1,3 0-1,2 0 0,-5 84 1,14-103-199,0 1-1426,0-10-6141</inkml:trace>
  <inkml:trace contextRef="#ctx0" brushRef="#br0" timeOffset="1845.07">1295 323 14343,'0'0'9892,"69"-48"-10132,-20 46-768,8 2-1634,-4 0-191,-7 0-7844</inkml:trace>
  <inkml:trace contextRef="#ctx0" brushRef="#br0" timeOffset="2062.29">1751 275 19833,'0'0'6291,"4"0"-6707,27 0 320,11 0-240,-1-2-225,1-5-303,-8-2-1969,-11 3-1249,-7 4-2529</inkml:trace>
  <inkml:trace contextRef="#ctx0" brushRef="#br0" timeOffset="2258.13">1803 340 17272,'0'0'7475,"4"13"-7475,26-13-32,8 0-240,8-2-496,0-11-2626,-12-5-2528</inkml:trace>
  <inkml:trace contextRef="#ctx0" brushRef="#br0" timeOffset="2510.89">1892 88 17912,'0'0'7625,"4"0"-7524,13 1-144,0 1-1,0 1 0,-1 1 0,1 0 0,-1 1 0,0 1 0,20 10 0,-3-3-98,-24-9 111,0-1 1,0 2-1,0-1 0,-1 1 1,1 0-1,-1 1 0,0 0 1,10 10-1,-16-14 39,0 1-1,0-1 0,-1 0 1,1 1-1,-1-1 0,0 1 0,1-1 1,-1 1-1,0 0 0,0-1 1,-1 1-1,1 0 0,-1 0 1,1 0-1,-1-1 0,0 1 1,0 0-1,0 0 0,0 0 1,-1 0-1,1 0 0,-1-1 1,1 1-1,-1 0 0,0 0 1,0-1-1,-1 1 0,1-1 1,0 1-1,-1-1 0,0 1 1,1-1-1,-5 4 0,-14 14 96,0-1-1,-2 0 1,0-2 0,-1-1-1,-45 25 1,29-18-137,-43 25-1242,24-21-3806,-10 1-9042</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12.470"/>
    </inkml:context>
    <inkml:brush xml:id="br0">
      <inkml:brushProperty name="width" value="0.035" units="cm"/>
      <inkml:brushProperty name="height" value="0.035" units="cm"/>
      <inkml:brushProperty name="color" value="#E71224"/>
    </inkml:brush>
  </inkml:definitions>
  <inkml:trace contextRef="#ctx0" brushRef="#br0">34 1 8948,'0'0'16648,"0"20"-16646,-14 285 924,14-304-531,0-35 11,0-235-246,0 268-150,-1 1-737,1 1 324,-1-1 1,0 0 0,1 1 0,-1-1-1,1 0 1,-1 1 0,1-1 0,-1 1 0,1-1-1,0 1 1,-1-1 0,1 1 0,-1-1 0,1 1-1,0-1 1,-1 1 0,1-1 0,0 1-1,0 0 1,0-1 0,-1 1 0,1 0 0,-1 2-1073,-8 10-6691</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19.724"/>
    </inkml:context>
    <inkml:brush xml:id="br0">
      <inkml:brushProperty name="width" value="0.035" units="cm"/>
      <inkml:brushProperty name="height" value="0.035" units="cm"/>
      <inkml:brushProperty name="color" value="#E71224"/>
    </inkml:brush>
  </inkml:definitions>
  <inkml:trace contextRef="#ctx0" brushRef="#br0">0 137 11365,'0'0'4954,"0"-44"1161,1 40-6072,0 0 0,0 1 0,0-1-1,0 1 1,0-1 0,1 1 0,-1-1 0,1 1-1,0 0 1,0 0 0,0 0 0,1 0 0,-1 0-1,1 0 1,0 1 0,-1-1 0,1 1-1,0 0 1,0 0 0,1 0 0,-1 0 0,0 1-1,1-1 1,-1 1 0,6-2 0,3-1-85,0 0 1,1 0-1,0 1 1,0 1-1,0 0 1,16 0-1,-27 3 31,-1-1 1,0 1-1,0 0 0,1-1 0,-1 1 1,0 0-1,0 0 0,0 0 1,0 0-1,0 0 0,0 0 1,0 0-1,0 0 0,0 0 0,0 0 1,-1 1-1,1-1 0,0 0 1,-1 0-1,1 1 0,0 1 1,7 32-97,-7-12-91,-1-12-10,0-1 1,0 0-1,-1 1 1,-2 9-1,2-16 170,0-1 0,0 1 1,0-1-1,-1 0 0,1 0 0,-1 0 1,0 0-1,0 0 0,0 0 0,0 0 1,-1 0-1,1-1 0,-1 1 0,0-1 0,-4 3 1,-5 3 61,0 0 1,0 1-1,1 0 1,0 0 0,1 1-1,0 1 1,1 0-1,-11 15 1,20-25-19,-1-1-1,1 1 0,0 0 1,0-1-1,-1 1 1,1-1-1,0 1 1,0-1-1,0 1 0,0 0 1,0-1-1,0 1 1,0-1-1,0 1 1,0-1-1,0 1 0,0 0 1,0-1-1,1 1 1,-1-1-1,0 1 0,0-1 1,1 1-1,-1-1 1,0 1-1,0-1 1,1 1-1,-1-1 0,1 1 1,0 0-1,21 7 128,40-8 33,-47 0-134,70-7-1325,-30-6-3179,-20 2-2225</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1.445"/>
    </inkml:context>
    <inkml:brush xml:id="br0">
      <inkml:brushProperty name="width" value="0.035" units="cm"/>
      <inkml:brushProperty name="height" value="0.035" units="cm"/>
      <inkml:brushProperty name="color" value="#E71224"/>
    </inkml:brush>
  </inkml:definitions>
  <inkml:trace contextRef="#ctx0" brushRef="#br0">57 27 4818,'0'0'6651,"0"-2"-5780,3-8 9100,0 8-10117,75-4-20,-57 3-111,1 1-1,-1 1 1,31 2 0,-53 33-41,-1-28 318,0 1 0,-1 0 0,0-1-1,0 0 1,-1 0 0,1 1 0,-1-2 0,-1 1 0,1 0 0,-7 5-1,-12 18 19,22-28-38,1-1-1,0 0 1,0 1 0,0-1 0,0 1-1,0-1 1,0 1 0,0-1-1,0 0 1,0 1 0,0-1-1,0 1 1,0-1 0,0 1-1,0-1 1,0 1 0,0-1-1,0 0 1,1 1 0,-1-1-1,0 1 1,0-1 0,1 0-1,-1 1 1,0-1 0,0 0 0,1 1-1,-1-1 1,0 0 0,1 1-1,-1-1 1,0 0 0,1 0-1,-1 1 1,1-1 0,-1 0-1,0 0 1,1 0 0,-1 0-1,1 0 1,-1 0 0,1 1-1,-1-1 1,1 0 0,34 10-23,-1 0-355,-32-8 383,1-1 1,-1 1-1,1 0 0,-1 0 1,0 0-1,0 1 0,0-1 1,0 0-1,0 1 1,0 0-1,-1-1 0,1 1 1,-1 0-1,0 0 0,0-1 1,0 1-1,0 0 1,0 0-1,-1 0 0,1 1 1,-1-1-1,0 0 1,0 0-1,0 4 0,-1-6 51,0 0 0,1 0-1,-1 1 1,0-1 0,0 0-1,0 0 1,0 0-1,0 0 1,0 0 0,0 0-1,0 0 1,0 0 0,-1-1-1,1 1 1,0 0 0,-1-1-1,1 1 1,0-1-1,-1 1 1,-1-1 0,-35 11 471,36-10-466,-43 8 589,-77 5-1,53-12-5215</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2.601"/>
    </inkml:context>
    <inkml:brush xml:id="br0">
      <inkml:brushProperty name="width" value="0.035" units="cm"/>
      <inkml:brushProperty name="height" value="0.035" units="cm"/>
      <inkml:brushProperty name="color" value="#E71224"/>
    </inkml:brush>
  </inkml:definitions>
  <inkml:trace contextRef="#ctx0" brushRef="#br0">22 26 8612,'0'0'9700,"-2"-3"-8678,-10-19 2270,8 23-1139,2 17-2305,1 11 111,1-18 71,-1-1 1,1 0-1,1 1 1,0-1-1,0 0 0,3 11 1,-3-19-66,0 1 0,0-1 0,0 0 0,1 1 0,-1-1 0,0 0 0,1 0 0,0 0 0,-1 0 0,1-1 0,0 1 0,0 0 0,0-1 0,0 1 0,0-1 0,0 0 0,1 1 0,-1-1 0,0 0 0,1-1 0,-1 1 0,0 0 0,1-1 0,-1 1 0,1-1 0,-1 0 0,1 1 1,-1-1-1,5-1 0,-6 1 13,0 0 1,1 0-1,-1 0 1,0 0 0,1-1-1,-1 1 1,0 0 0,0-1-1,1 1 1,-1-1 0,0 1-1,0-1 1,0 0 0,0 1-1,0-1 1,1 0 0,-1 0-1,-1 0 1,1 0-1,0 0 1,0 0 0,0 0-1,0 0 1,-1 0 0,1 0-1,0-2 1,9-39 35,-10 38-10,1 0 0,-1 0 0,1-1 1,0 1-1,0 0 0,1 0 0,-1 0 1,1 0-1,3-6 0,6 46-647,-8-12 785,-1 1 0,-1 40-1,3 35-3711,0-83-328</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3.253"/>
    </inkml:context>
    <inkml:brush xml:id="br0">
      <inkml:brushProperty name="width" value="0.035" units="cm"/>
      <inkml:brushProperty name="height" value="0.035" units="cm"/>
      <inkml:brushProperty name="color" value="#E71224"/>
    </inkml:brush>
  </inkml:definitions>
  <inkml:trace contextRef="#ctx0" brushRef="#br0">98 71 13030,'0'0'7022,"-5"-3"-6886,4 3-130,-1-1 1,0 0-1,1 1 1,-1-1-1,1 1 1,-1 0 0,0 0-1,0-1 1,1 1-1,-1 0 1,0 0-1,1 1 1,-1-1-1,0 0 1,1 1-1,-1-1 1,0 1-1,1-1 1,-1 1-1,1-1 1,-1 1-1,-2 2 1,2-1 3,0 0 0,-1 0 1,1 0-1,0 0 0,0 1 0,0-1 1,1 1-1,-1 0 0,1-1 1,-1 1-1,1 0 0,0 0 0,0 0 1,-1 6-1,0-4 2,1 1 0,0 0 0,0 0-1,0 0 1,1 0 0,0 0 0,0-1 0,1 1 0,0 0 0,0 0-1,0 0 1,1-1 0,-1 1 0,1 0 0,4 6 0,-1-5 5,0 1 1,0-2-1,1 1 1,0 0 0,0-1-1,1 0 1,-1-1-1,1 1 1,12 6 0,-12-8-12,29 23 61,-35-26-65,-1-1 0,1 1 0,-1-1 0,0 1 0,1 0 0,-1-1-1,1 1 1,-1 0 0,0-1 0,1 1 0,-1 0 0,0 0 0,0-1 0,0 1 0,0 0-1,0 0 1,0-1 0,0 1 0,0 0 0,0 0 0,0-1 0,0 1 0,0 0 0,0 0-1,0-1 1,-1 1 0,1 0 0,0 0 0,-1-1 0,1 1 0,-1 0 0,1-1 0,0 1-1,-1-1 1,1 1 0,-1 0 0,0-1 0,1 1 0,-1-1 0,1 1 0,-1-1 0,0 0-1,1 1 1,-1-1 0,0 0 0,1 1 0,-1-1 0,0 0 0,-1 0 0,-12 7-117,-1-1 0,1-1 0,-17 4 0,-21-2-7840,38-7 1075</inkml:trace>
  <inkml:trace contextRef="#ctx0" brushRef="#br0" timeOffset="212.82">111 117 160,'0'0'16119,"122"-53"-15286,-78 42-417,4 0-192,-9 3-80,0-1-96,-14 1-16,-6 2-32,-9 3-16,-5 1-512,-5-4-1345</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4.538"/>
    </inkml:context>
    <inkml:brush xml:id="br0">
      <inkml:brushProperty name="width" value="0.035" units="cm"/>
      <inkml:brushProperty name="height" value="0.035" units="cm"/>
      <inkml:brushProperty name="color" value="#E71224"/>
    </inkml:brush>
  </inkml:definitions>
  <inkml:trace contextRef="#ctx0" brushRef="#br0">181 25 14279,'0'0'6282,"-2"-4"-5801,1 3-439,0-1 0,0 1 0,0 0 0,-1-1 0,1 1 0,0 0 0,0 0 0,-1 0-1,1 0 1,-1 0 0,1 0 0,-1 0 0,1 0 0,-1 1 0,1-1 0,-1 1 0,0-1 0,-1 0 0,-39-1 716,30 2-755,9 1 12,-1-1 0,0 1 0,0 0 0,1 0 1,-1 0-1,1 1 0,-1-1 0,1 1 0,-1 0 0,1 0 1,0 0-1,0 0 0,0 0 0,0 1 0,0 0 0,1-1 1,-1 1-1,1 0 0,-1 0 0,1 1 0,0-1 0,1 0 1,-1 1-1,0-1 0,1 1 0,-1 4 0,-3 5-13,1 0-1,1 0 0,0 1 1,1-1-1,0 1 0,1 15 1,1-26-3,0-1 0,0 1 0,1-1 0,-1 1 0,1-1 0,0 1 1,0-1-1,0 1 0,0-1 0,0 0 0,0 0 0,1 0 0,-1 1 1,1-1-1,-1 0 0,1-1 0,0 1 0,0 0 0,0 0 0,0-1 1,0 1-1,0-1 0,0 0 0,1 0 0,-1 1 0,0-1 0,1-1 1,-1 1-1,1 0 0,3 0 0,9 2-97,0-1-1,0 0 1,30-1 0,-36-1 13,-9-2 82,1 1 0,-1 0 0,0 0 0,0-1 0,0 1 0,0 0 0,0 0 0,0-1 0,0 1 0,0 0 0,0 0 0,-1-1 0,1 1 0,0 0 0,-1 0 0,1 0 0,-1-1 0,0 1 0,1 0 0,-1 0 0,-1-1 0,-6 0-28,-1 1 1,0 0 0,0 0-1,1 1 1,-1 0 0,0 1-1,-11 1 1,17-1-110,0 0-1,0-1 1,0 1-1,0 0 1,0 0-1,1 1 1,-1-1-1,0 1 1,0-1-1,-4 5 0,6-5-128,1 0-1,-1 0 1,0 0-1,0 0 0,0 0 1,1 0-1,-1 1 0,0-1 1,1 0-1,-1 1 0,1-1 1,0 0-1,-1 1 0,1-1 1,0 0-1,0 1 1,0-1-1,0 1 0,0-1 1,0 0-1,0 1 0,1-1 1,-1 1-1,1 1 0,3 3-5532</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5.177"/>
    </inkml:context>
    <inkml:brush xml:id="br0">
      <inkml:brushProperty name="width" value="0.035" units="cm"/>
      <inkml:brushProperty name="height" value="0.035" units="cm"/>
      <inkml:brushProperty name="color" value="#E71224"/>
    </inkml:brush>
  </inkml:definitions>
  <inkml:trace contextRef="#ctx0" brushRef="#br0">15 16 7924,'0'0'13678,"-4"-3"-12910,4 3-749,-1 0-1,1 0 1,-1 0 0,1 0-1,-1-1 1,1 1-1,-1 0 1,1 0-1,-1-1 1,1 1 0,-1 0-1,1 0 1,0-1-1,-1 1 1,1-1-1,0 1 1,-1 0-1,1-1 1,0 1 0,-1-1-1,1 1 1,0-1-1,0 1 1,-1-1-1,1 1 1,0-1 0,0 1-1,0-1 1,0 1-1,0-1 1,0 1-1,0-2 1,20 6 333,10 3-372,30-1-553,96-1 1,-145-5 580,-10 24-277,-3-1 160,-1 0 1,0 0-1,-2-1 0,0 1 1,-12 30-1,4-14-2227,7-10-2370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6.608"/>
    </inkml:context>
    <inkml:brush xml:id="br0">
      <inkml:brushProperty name="width" value="0.035" units="cm"/>
      <inkml:brushProperty name="height" value="0.035" units="cm"/>
      <inkml:brushProperty name="color" value="#E71224"/>
    </inkml:brush>
  </inkml:definitions>
  <inkml:trace contextRef="#ctx0" brushRef="#br0">98 185 11237,'0'0'10373,"-6"3"-9960,-1 1-373,1 0 0,0 0 0,1 1 0,-1 0-1,1-1 1,0 2 0,0-1 0,-5 8 0,7-10-41,1 1 1,0-1-1,0 1 1,1 0 0,-1-1-1,1 1 1,0 0 0,0 0-1,0 0 1,0 0 0,1 0-1,-1 0 1,1 0 0,0 0-1,0 0 1,2 7 0,-1-9-5,-1-1 0,1 1 1,0 0-1,0-1 1,0 1-1,0-1 1,1 1-1,-1-1 1,0 0-1,1 0 1,-1 1-1,0-1 1,1 0-1,-1 0 0,1 0 1,0 0-1,-1-1 1,1 1-1,0 0 1,0-1-1,-1 1 1,1-1-1,0 0 1,2 1-1,48 3-517,-49-4 459,11 0-219,-8 0 205,1 0 0,-1 0 0,0 0 0,0-1 0,-1 1 0,1-1 0,6-3 0,-10 4 83,0-1 1,-1 0-1,1 0 1,-1 0-1,1 0 1,-1-1-1,0 1 1,1 0 0,-1-1-1,0 1 1,0-1-1,0 1 1,0-1-1,0 1 1,0-1-1,0 0 1,-1 0-1,1 1 1,-1-1-1,1 0 1,-1 0-1,0 0 1,1 1-1,-1-1 1,0 0 0,0 0-1,-1-2 1,2-1 57,-1 1-1,0-1 1,-1 1 0,1 0 0,-1-1 0,0 1 0,0 0 0,0 0 0,-1-1 0,1 1 0,-3-4 0,0 3-43,-1 0 1,1 0-1,-1 0 1,0 1-1,0-1 1,-11-6-1,-17-11-14,17 11 30,-1 0 0,-28-27 0,41 35-35,0-1 0,1 0 0,0 0 0,0 0 1,0-1-1,0 1 0,1-1 0,-1 0 0,1 1 1,1-1-1,-1 0 0,0 0 0,1 0 0,0 0 1,1 0-1,-1-7 0,1 10-18,0 1 0,1 0 0,0-1 0,-1 1 0,1 0 0,0 0 0,-1-1 0,1 1 0,0 0 0,0 0 0,0 0 0,0 0 0,0 0-1,0 0 1,0 0 0,0 0 0,1 1 0,-1-1 0,0 0 0,0 1 0,1-1 0,-1 1 0,0-1 0,1 1 0,-1 0 0,0-1 0,1 1 0,-1 0 0,3 0 0,47-3-544,-48 3 494,4 0 15,0 0-1,0 0 1,0 1-1,0 0 1,-1 0 0,1 0-1,0 1 1,-1 0 0,1 1-1,-1-1 1,9 6 0,-11-5 32,-1 0 1,0 0-1,1 0 1,-1 0 0,0 1-1,-1-1 1,1 1-1,-1 0 1,1-1 0,-1 1-1,0 0 1,-1 1-1,1-1 1,-1 0 0,0 0-1,0 1 1,0-1 0,0 8-1,0-5-1,0 1-1,-1-1 1,1 1-1,-2 0 1,1-1-1,-1 1 1,-2 9-1,1-12-46,0-1 0,0 0 0,0 0-1,0 1 1,0-2 0,-1 1 0,0 0 0,0 0-1,0-1 1,0 0 0,-1 1 0,1-1 0,-6 3 0,-51 32-1323,17-13-5608,31-16-2222</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7.484"/>
    </inkml:context>
    <inkml:brush xml:id="br0">
      <inkml:brushProperty name="width" value="0.035" units="cm"/>
      <inkml:brushProperty name="height" value="0.035" units="cm"/>
      <inkml:brushProperty name="color" value="#E71224"/>
    </inkml:brush>
  </inkml:definitions>
  <inkml:trace contextRef="#ctx0" brushRef="#br0">200 93 10101,'0'0'8732,"3"-11"-7759,1-2-736,-2 7-97,-1 1 0,1-1 0,-1 0 0,0 0 0,-1 0 0,1-9 0,-1 14-101,-1 0 0,1 0 1,0 0-1,-1 0 0,1 1 1,-1-1-1,1 0 0,-1 0 0,1 1 1,-1-1-1,0 0 0,1 1 0,-1-1 1,0 0-1,0 1 0,1-1 0,-1 1 1,0-1-1,0 1 0,0 0 0,0-1 1,1 1-1,-1 0 0,0 0 1,0-1-1,0 1 0,0 0 0,0 0 1,-1 0-1,-31-2-38,29 2 71,-8 0 75,1 0-89,0 0 0,0 0 0,0 1-1,0 1 1,-20 4 0,28-5-70,0 0 1,1 0-1,-1 1 0,1-1 0,0 1 0,0-1 1,-1 1-1,1 0 0,0-1 0,0 1 0,0 0 1,1 1-1,-1-1 0,0 0 0,1 0 0,0 1 1,-1-1-1,1 1 0,0-1 0,0 1 1,0-1-1,1 1 0,-1 0 0,1-1 0,-1 1 1,1 0-1,0 0 0,0 5 0,0-6-15,0 0 0,0 0-1,0 0 1,0-1-1,0 1 1,1 0 0,-1 0-1,1 0 1,-1 0 0,1 0-1,0 0 1,-1 0 0,1-1-1,0 1 1,0 0 0,0-1-1,1 1 1,-1 0-1,0-1 1,1 0 0,1 2-1,1-1-36,-1 0 0,1 0-1,0-1 1,0 0 0,-1 0-1,1 0 1,0 0-1,0-1 1,0 1 0,5-1-1,6 1-94,31-1-84,-43 0 249,-1 0-1,0-1 0,0 1 1,0-1-1,0 0 1,0 0-1,0 0 1,0 0-1,-1 0 1,1 0-1,0 0 0,0 0 1,-1-1-1,1 1 1,-1-1-1,1 1 1,-1-1-1,0 0 0,2-1 1,0-4-24,11-21 497,-14 28-482,0-1 1,0 1 0,0 0-1,0-1 1,1 1-1,-1 0 1,0-1 0,0 1-1,1 0 1,-1 0-1,0-1 1,0 1 0,1 0-1,-1 0 1,0-1-1,1 1 1,-1 0 0,0 0-1,1 0 1,-1 0-1,0-1 1,1 1 0,-1 0-1,1 0 1,-1 0 0,0 0-1,1 0 1,-1 0-1,1 0 1,-1 0 0,0 0-1,1 0 1,-1 0-1,0 0 1,1 0 0,-1 1-1,1-1 1,-1 0-1,0 0 1,1 0 0,-1 1-1,0-1 1,1 0-1,-1 0 1,0 0 0,0 1-1,1-1 1,-1 0-1,0 1 1,0-1 0,1 0-1,-1 1 1,0-1-1,0 0 1,0 1 0,0-1-1,1 0 1,-1 1 0,0-1-1,0 1 1,14 31-36,-2-1 0,-1 2 0,-1 0 1,-2 0-1,4 35 0,-12-63 28,1-1-1,-1 1 1,1 0 0,-1 0 0,-1-1-1,1 1 1,-1 0 0,-1 8 0,0-12 34,1 1-1,0 0 1,0-1 0,-1 0 0,1 1 0,-1-1 0,0 0-1,1 0 1,-1 0 0,0 0 0,1 0 0,-1 0 0,0 0 0,0-1-1,0 1 1,0 0 0,0-1 0,0 0 0,0 1 0,0-1-1,0 0 1,-2 0 0,-176 5 516,146-5-1547,21-1-2144,7-6-2560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31.913"/>
    </inkml:context>
    <inkml:brush xml:id="br0">
      <inkml:brushProperty name="width" value="0.035" units="cm"/>
      <inkml:brushProperty name="height" value="0.035" units="cm"/>
      <inkml:brushProperty name="color" value="#E71224"/>
    </inkml:brush>
  </inkml:definitions>
  <inkml:trace contextRef="#ctx0" brushRef="#br0">10 1 10293,'0'0'8582,"0"4"-8214,-9 328-1101,11-324-3440,10-7-3809</inkml:trace>
  <inkml:trace contextRef="#ctx0" brushRef="#br0" timeOffset="518.66">186 53 10261,'0'0'10503,"1"-4"-9657,2-11-339,-2 11-8,-1 7-611,0 13 181,-1 1 19,1 0 0,1 0 0,1 0-1,0 0 1,5 18 0,-6-31-75,1 0 1,-1 0-1,1 0 1,0-1-1,-1 1 1,2 0-1,-1-1 1,0 1-1,1-1 1,0 0-1,-1 0 1,1 0-1,0 0 1,1 0-1,-1-1 1,0 0-1,1 1 1,0-1-1,-1 0 1,1-1-1,0 1 1,0-1-1,0 1 1,0-1-1,0 0 1,8 0-1,-10-1-5,8 2 9,-1-2 0,1 1 0,0-1 0,17-2 0,-24 1-12,-1 1 0,1-1 0,0 0 0,-1 0 0,1 0 0,-1 0 0,1-1 0,-1 1 0,0-1 0,0 1 0,1-1 0,-1 0 0,0 0 0,0 0 0,-1 0 0,1 0 0,0 0 0,-1 0 0,1-1 0,-1 1 0,2-5 0,4-10 9,0 2-8,-1 1 0,0-2 0,-1 1 0,-1 0 0,0-1 0,1-19 0,-4 76-127,0 20-291,-8 67 0,2-76 503,-4 28-3164,4-61-1068</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30.913"/>
    </inkml:context>
    <inkml:brush xml:id="br0">
      <inkml:brushProperty name="width" value="0.035" units="cm"/>
      <inkml:brushProperty name="height" value="0.035" units="cm"/>
      <inkml:brushProperty name="color" value="#E71224"/>
    </inkml:brush>
  </inkml:definitions>
  <inkml:trace contextRef="#ctx0" brushRef="#br0">0 19 7940,'0'0'15735,"10"-17"-15623,-10 20-112,0 17-160,0 5-16,0 8 176,0 6 80,0-3-32,0-2-16,0-6-32,0-1-1153,0-4-1904,0-9-1489</inkml:trace>
  <inkml:trace contextRef="#ctx0" brushRef="#br0" timeOffset="525.95">220 78 13158,'0'0'10341,"9"-12"-10066,34-33-177,-41 43-94,1-1 0,0 1-1,0 0 1,0 1 0,1-1 0,-1 0-1,0 1 1,0 0 0,1 0-1,-1 0 1,1 0 0,-1 0-1,1 1 1,0-1 0,-1 1 0,1 0-1,-1 0 1,8 2 0,2-2 109,-13 3-108,0 0-1,0-1 0,0 1 0,0-1 1,-1 1-1,1-1 0,-1 1 0,0-1 1,-1 5-1,-28 40 75,24-39-84,0 0 0,0 1-1,1 0 1,0 0 0,1 0 0,-5 15 0,9-23-64,0 0 1,-1 0-1,1 0 1,0 0 0,0 0-1,1 1 1,-1-1-1,0 0 1,0 0-1,0 0 1,1 0-1,-1 0 1,0 0 0,1 0-1,-1 0 1,1 0-1,0 0 1,-1 0-1,1 0 1,0 0-1,-1 0 1,1 0 0,0 0-1,0-1 1,0 1-1,0 0 1,0-1-1,0 1 1,2 0-1,39 14-236,-13-5-274,-22-6 479,-1 0 0,1 0 1,-1 0-1,0 1 0,6 6 0,-11-11 108,0 1-1,-1 0 1,1-1 0,0 1 0,0 0 0,-1-1 0,1 1-1,0 0 1,-1 0 0,1-1 0,0 1 0,-1 0 0,1 0-1,-1 0 1,0 0 0,1 0 0,-1 0 0,0 0 0,0 0-1,1 0 1,-1 0 0,0 0 0,0 0 0,0 0 0,0 0-1,0 0 1,0 0 0,-1 0 0,1 0 0,0 0 0,0 0-1,-1 0 1,1 0 0,-1 0 0,1 0 0,-1-1 0,1 1-1,-1 0 1,1 0 0,-1 0 0,0-1 0,1 1 0,-1 0-1,0 0 1,0-1 0,0 1 0,1-1 0,-1 1 0,0-1-1,-2 1 1,-17 8 258,0-2-1,-1 0 1,1-2-1,-2 0 1,-42 4-1,-8-6-8549,56-3-4108</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30.099"/>
    </inkml:context>
    <inkml:brush xml:id="br0">
      <inkml:brushProperty name="width" value="0.035" units="cm"/>
      <inkml:brushProperty name="height" value="0.035" units="cm"/>
      <inkml:brushProperty name="color" value="#E71224"/>
    </inkml:brush>
  </inkml:definitions>
  <inkml:trace contextRef="#ctx0" brushRef="#br0">2 108 14759,'0'0'7195,"0"-7"-6619,0-14-98,0 18-34,0 18-440,-1 29-325,1 42 258,11-31-8245,-6-43-1574</inkml:trace>
  <inkml:trace contextRef="#ctx0" brushRef="#br0" timeOffset="389.31">168 53 15175,'0'0'6027,"14"-8"-5950,48-26-16,-59 32-65,0 1 0,0 0 0,1-1 0,-1 1-1,0 0 1,1 1 0,-1-1 0,1 0-1,-1 1 1,1 0 0,-1 0 0,1 0 0,4 1-1,-6-1 1,0 1-1,-1 0 1,1-1 0,-1 1-1,1 0 1,0 0-1,-1 0 1,0 0 0,1 0-1,-1 0 1,0 0-1,1 0 1,-1 0-1,0 1 1,0-1 0,0 1-1,0-1 1,0 1-1,0 1 1,1 1-6,-1 0 0,0 0 1,0 0-1,-1 0 0,1 0 0,-1 0 0,0 0 1,0 0-1,0 0 0,0 0 0,-1 0 0,0 0 1,0-1-1,0 1 0,0 0 0,0 0 1,-1 0-1,-2 3 0,-71 93 271,75-99-247,-1-1 0,1 1-1,-1 0 1,0 0-1,1-1 1,-1 1-1,1 0 1,0 0 0,-1 0-1,1 0 1,0 0-1,0 0 1,-1 0 0,1-1-1,0 1 1,0 0-1,0 0 1,0 0-1,0 0 1,0 0 0,0 0-1,1 0 1,-1 0-1,0 0 1,0 0 0,1 0-1,-1 0 1,0-1-1,1 1 1,-1 0-1,1 0 1,0 0 0,-1-1-1,1 1 1,-1 0-1,1 0 1,0-1 0,0 1-1,-1-1 1,1 1-1,0-1 1,0 1-1,0-1 1,0 1 0,-1-1-1,1 0 1,0 1-1,2-1 1,49 10 5,-48-10-13,124 4-3692,-92-5 174,22 1-6687</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9.303"/>
    </inkml:context>
    <inkml:brush xml:id="br0">
      <inkml:brushProperty name="width" value="0.035" units="cm"/>
      <inkml:brushProperty name="height" value="0.035" units="cm"/>
      <inkml:brushProperty name="color" value="#E71224"/>
    </inkml:brush>
  </inkml:definitions>
  <inkml:trace contextRef="#ctx0" brushRef="#br0">11 57 0,'0'0'21543,"-1"0"-21542,1-1 0,0 1 0,0 0 0,-1 0 0,1 0 0,0 0 0,0 0 0,-1 0 0,1 0 0,0 0 0,0 0 0,-1 0 0,1 0 0,0 0 0,-1 0 0,1 0 0,0 0 0,0 0 0,-1 0 1,1 0-1,0 0 0,0 0 0,-1 0 0,1 0 0,0 1 0,0-1 0,-1 0 0,1 0 0,0 0 0,0 0 0,-1 1 0,1-1 0,0 0 0,0 0 0,0 1 0,0-1 0,0 0 0,-1 0 0,1 1 0,0-1 0,0 0 0,0 29-415,1 49 834,8-31-3174,-4-43-349,4-1-2803</inkml:trace>
  <inkml:trace contextRef="#ctx0" brushRef="#br0" timeOffset="239.06">128 34 9700,'0'0'10947,"0"-6"-10398,0-17-514,0 19-142,0 19-7,0 12-404,-1 7 1201,7 54 0,9-29-2165,13-1-5066,-18-44-1149</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28.091"/>
    </inkml:context>
    <inkml:brush xml:id="br0">
      <inkml:brushProperty name="width" value="0.035" units="cm"/>
      <inkml:brushProperty name="height" value="0.035" units="cm"/>
      <inkml:brushProperty name="color" value="#E71224"/>
    </inkml:brush>
  </inkml:definitions>
  <inkml:trace contextRef="#ctx0" brushRef="#br0">1 34 13750,'0'0'7951,"1"-7"-7396,-1 2-550,2-15 471,1 19-324,1 14-297,4 37 182,3 56 1,-5-39-452,-6-63-63,1-1 1,-1 0-1,1 1 1,0-1-1,0 1 0,0-1 1,1 0-1,-1 0 1,1 0-1,2 5 1,10 4-5786</inkml:trace>
  <inkml:trace contextRef="#ctx0" brushRef="#br0" timeOffset="463.91">298 76 14086,'0'0'8258,"-1"-13"-7992,-27 54-353,23-36 103,1-1 0,0 1 0,0 0 0,1 1 0,-1-1 0,1 0 0,0 1 0,1 0 0,-1 0 0,1 0 0,0 0 0,1 0 0,0 0 0,0 0 0,0 1 0,0-1-1,1 0 1,1 11 0,0-15-31,0 0 0,0 1-1,1-1 1,-1 0 0,1 0-1,-1-1 1,1 1 0,0 0-1,0 0 1,0-1 0,-1 1-1,2-1 1,-1 0 0,0 0-1,0 1 1,0-1 0,1-1-1,-1 1 1,0 0 0,1 0-1,-1-1 1,0 0 0,1 1-1,-1-1 1,1 0 0,2 0-1,6 1-96,-1-1 1,1 0-1,-1 0 0,0-1 0,12-3 0,-19 3 118,-1 0 1,1 0 0,0 0 0,-1-1 0,1 1 0,-1-1 0,0 0 0,1 0-1,-1 0 1,0 0 0,0 0 0,0 0 0,0 0 0,-1-1 0,1 1-1,-1-1 1,1 1 0,-1-1 0,0 0 0,0 0 0,0 1 0,1-7-1,0 1 97,-1-1-1,0 1 0,0-1 0,0 0 0,-1 1 0,-2-16 0,1 23-89,1 0-1,0-1 1,-1 1-1,1 0 1,-1 0-1,1-1 1,-1 1-1,0 0 1,0 0 0,1 0-1,-1 0 1,0 0-1,0 0 1,0 0-1,0 0 1,0 0 0,0 0-1,0 1 1,-1-1-1,1 0 1,-2 0-1,-36-7-53,26 7-170,1 2 1,-1 0 0,1 0 0,-14 4 0,-18 12-5537,28-11-1963</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48.693"/>
    </inkml:context>
    <inkml:brush xml:id="br0">
      <inkml:brushProperty name="width" value="0.035" units="cm"/>
      <inkml:brushProperty name="height" value="0.035" units="cm"/>
      <inkml:brushProperty name="color" value="#E71224"/>
    </inkml:brush>
  </inkml:definitions>
  <inkml:trace contextRef="#ctx0" brushRef="#br0">124 16 9316,'0'0'9431,"0"-8"-4300,-19 265-6527,20-248-2107,3-3-1470</inkml:trace>
  <inkml:trace contextRef="#ctx0" brushRef="#br0" timeOffset="340.96">217 3 11477,'0'0'10845,"17"-2"-11205,113 1-43,-128 8 488,-1 0-1,0 0 1,0 0-1,-1 0 1,0 0-1,-1 13 1,1-12 86,0 23-27,-3 71 834,1-90-1930,0 0 1,-1-1 0,-7 21-1,1-15-3655</inkml:trace>
  <inkml:trace contextRef="#ctx0" brushRef="#br0" timeOffset="545.04">318 137 5795,'0'0'10597,"117"-48"-10597,-88 45 0,0 3-1489,-9 0-2529,-11 0-4098</inkml:trace>
  <inkml:trace contextRef="#ctx0" brushRef="#br0" timeOffset="1098.54">81 517 9716,'0'0'12217,"0"-2"-12111,0-7-82,-5 244-2051</inkml:trace>
  <inkml:trace contextRef="#ctx0" brushRef="#br0" timeOffset="1621.84">254 567 8996,'0'0'11792,"0"5"-11341,0 93 2596,1-96-3030,0-1 0,1 1 0,-1-1 0,0 1 0,0-1 0,1 0 0,-1 0 0,1 0 1,-1 0-1,1 0 0,0 0 0,-1 0 0,1 0 0,0 0 0,-1-1 0,1 1 0,0-1 0,0 0 0,0 1 0,0-1 1,-1 0-1,1 0 0,0 0 0,0 0 0,2-1 0,-2 2-16,-1-1-1,1 0 1,0 1 0,-1-1-1,1 0 1,-1 0 0,1 0-1,0 0 1,-1 0-1,1-1 1,-1 1 0,1 0-1,0-1 1,-1 1 0,1-1-1,-1 0 1,0 1 0,1-1-1,-1 0 1,1 0 0,-1 0-1,0 0 1,0 0-1,0 0 1,1 0 0,-1-1-1,0 1 1,0 0 0,-1-1-1,2-1 1,-3-2 29,0 0-1,-1-1 1,0 1-1,0 0 1,0 0-1,0 0 1,-1 1 0,0-1-1,0 0 1,0 1-1,-1 0 1,1 0 0,-1 0-1,0 0 1,0 1-1,-1-1 1,-5-3-1,-34-37 146,40 38-205,0-1-1,0 1 1,1-1 0,0 0-1,0 0 1,1 0-1,0 0 1,0 0 0,1 0-1,-1-13 1,2 18-26,-1-1 0,1 1 1,1 0-1,-1-1 0,0 1 0,0 0 0,1 0 1,0-1-1,-1 1 0,1 0 0,0 0 0,0 0 1,0 0-1,0 0 0,0 0 0,1 0 0,-1 0 1,0 0-1,1 1 0,0-1 0,-1 0 0,1 1 1,0-1-1,0 1 0,0 0 0,0 0 0,0 0 1,0 0-1,0 0 0,0 0 0,0 0 0,1 1 1,-1-1-1,0 1 0,0-1 0,1 1 0,2 0 1,-2 0 27,0-1 1,0 1 0,0-1 0,1 1-1,-1 0 1,0 1 0,0-1 0,0 0 0,0 1-1,0 0 1,0-1 0,0 1 0,0 1-1,0-1 1,-1 0 0,1 1 0,0-1 0,-1 1-1,5 3 1,-5-1 22,1 0 0,-1 0 0,-1 0 0,1 1-1,-1-1 1,1 0 0,-1 1 0,-1-1 0,1 1 0,0-1 0,-1 1 0,0-1-1,-1 7 1,1-2-15,0 0 1,0 0-1,-1-1 0,0 1 0,-1 0 0,0-1 0,0 1 0,-1-1 0,0 0 1,0 0-1,-7 12 0,3-10-1408,0-1 1,-1 0-1,0 0 0,-18 15 1,-3-1-9469</inkml:trace>
  <inkml:trace contextRef="#ctx0" brushRef="#br0" timeOffset="2215.94">163 1005 6915,'0'0'13262,"0"-13"-12363,0-31-347,0 13 2757,-3 115-3170,0-47-219,2-1 0,4 45-1,3-62-2492,4-11-2020,8-6-3776</inkml:trace>
  <inkml:trace contextRef="#ctx0" brushRef="#br0" timeOffset="2691.91">456 896 15207,'0'0'8270,"-16"9"-7989,-51 33-129,64-40-144,0 1 1,0 0 0,1 0 0,-1 0-1,1 0 1,0 0 0,-1 1-1,2-1 1,-1 1 0,0-1 0,1 1-1,-1 0 1,1-1 0,0 1-1,0 0 1,1 0 0,-1 0 0,1 0-1,0 0 1,0 0 0,0 0 0,1 0-1,-1 0 1,1 0 0,2 5-1,-3-8-9,1 0-1,0 0 0,0 0 0,0 0 0,0 0 1,0 0-1,1 0 0,-1 0 0,0-1 1,0 1-1,0-1 0,1 1 0,-1-1 1,0 1-1,1-1 0,-1 0 0,0 1 0,1-1 1,-1 0-1,0 0 0,1 0 0,-1 0 1,0 0-1,1-1 0,-1 1 0,3-1 0,-1 1-1,-1 0 0,1-1 0,0 1 0,0-1 0,0 0 0,0 0 0,-1 0-1,1 0 1,0 0 0,-1-1 0,5-2 0,-2-4 4,0-1 1,0 1-1,-1-1 0,0 0 1,0 0-1,-1-1 0,0 1 1,-1-1-1,2-13 0,-4 22 167,0 3-213,-20 301 32,20-302 15,1 0 0,-1 0 0,0 0 1,0 0-1,-1 0 0,1 0 0,0 0 0,0 0 1,0 0-1,-1 0 0,1 0 0,0 0 0,-1 0 0,1 0 1,-1-1-1,1 1 0,-1 0 0,1 0 0,-1 0 1,0-1-1,1 1 0,-1 0 0,0-1 0,0 1 1,0 0-1,1-1 0,-1 1 0,-2 0 0,-28 1-3144,18-3-657,-7 1-6118</inkml:trace>
  <inkml:trace contextRef="#ctx0" brushRef="#br0" timeOffset="3334.08">94 1546 17128,'0'0'6144,"7"-10"-5939,25-27-58,-29 35-120,0 1-1,0-1 1,1 1-1,-1 0 1,1 0-1,0 0 1,-1 0 0,1 0-1,0 1 1,-1-1-1,1 1 1,0 0-1,-1 1 1,1-1 0,0 0-1,-1 1 1,1 0-1,0 0 1,-1 0-1,1 0 1,3 3-1,-5-1 13,-1-1 0,0 1 0,0 0 0,0 0 0,-1-1 0,1 1 0,0 0 0,-1 0-1,0 0 1,0 0 0,0 0 0,0 0 0,0 0 0,-1 0 0,1 0 0,-1-1 0,-2 6 0,1-2 23,-1-1 1,0 0-1,0 0 1,0-1 0,0 1-1,-1-1 1,0 1 0,-7 5-1,-2 0-6,0 0-1,-1-1 0,1-1 0,-2 0 1,-24 10-1,-6-10-110,44-8 9,0 1 0,0-1-1,0 0 1,0 0 0,0 0 0,0 0-1,0 0 1,0 0 0,0 0 0,0 0-1,0-1 1,0 1 0,0 0 0,0-1-1,0 1 1,0 0 0,1-1 0,-1 1-1,0-1 1,0 0 0,0 1 0,0-1-1,1 0 1,-1 1 0,0-1 0,1 0-1,-1 0 1,0 1 0,1-1-1,-1 0 1,1 0 0,0 0 0,-1 0-1,1 0 1,0 0 0,-1-2 0,44 5-448,31 28 1256,-13-4-2425,-19-17-8294,-23-9 2409</inkml:trace>
  <inkml:trace contextRef="#ctx0" brushRef="#br0" timeOffset="3761.34">469 1525 13574,'0'0'8700,"-4"25"-7539,-2 73-89,6-97-1063,1 0 0,-1 1 0,1-1 0,-1 0 1,1 0-1,-1 0 0,1 0 0,0 1 0,-1-1 0,1 0 0,0 0 0,0 0 0,0 0 0,0-1 0,0 1 0,0 0 0,0 0 0,0 0 1,0-1-1,0 1 0,0-1 0,0 1 0,1-1 0,-1 1 0,0-1 0,0 0 0,1 0 0,-1 1 0,0-1 0,1 0 0,-1 0 0,0 0 0,1 0 1,1-1-1,3 1 28,0 0 0,1-1 0,-1 1 0,0-1 0,0-1 0,10-2-1,-12 2-18,0 0 1,0-1-1,0 1 0,0-1 0,0 0 0,0 0 0,-1 0 0,1 0 0,-1-1 0,0 0 0,0 1 0,0-1 0,-1 0 0,1 0 0,-1-1 0,0 1 0,0 0 0,-1-1 0,1 1 0,-1-1 0,0 1 0,0-1 0,0 0 0,-1-6 0,0 8-17,0 0 1,0-1 0,-1 1-1,1 0 1,-1-1-1,0 1 1,0 0-1,0 0 1,-1 0 0,1 0-1,-1 0 1,1 0-1,-1 0 1,0 0-1,0 1 1,-1-1 0,1 1-1,0-1 1,-1 1-1,1 0 1,-1 0-1,0 0 1,0 0 0,0 1-1,0-1 1,0 1-1,0-1 1,0 1-1,0 0 1,-1 1 0,1-1-1,0 0 1,-1 1-1,1 0 1,-6 0-1,3-1-131,-7 0 14,-1 1-1,1 0 0,-18 3 1,27-2-401,-1 0 0,1 0 0,0 0 0,0 0 1,0 1-1,0 0 0,0 0 0,-7 5 1,-3 4-4124</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39.685"/>
    </inkml:context>
    <inkml:brush xml:id="br0">
      <inkml:brushProperty name="width" value="0.035" units="cm"/>
      <inkml:brushProperty name="height" value="0.035" units="cm"/>
      <inkml:brushProperty name="color" value="#E71224"/>
    </inkml:brush>
  </inkml:definitions>
  <inkml:trace contextRef="#ctx0" brushRef="#br0">12 14 5106,'0'0'16427,"-1"0"-16342,0-1 1,0 1 0,1-1 0,-1 1 0,0-1-1,1 0 1,-1 1 0,0-1 0,1 0 0,-1 0 0,0 1-1,1-1 1,0 0 0,-1 0 0,1 0 0,-1 0-1,1-1 1,69 3-35,83-2 64,-152 40-195,-1-27-43,0 0 0,-1 0 0,0 0 0,-1 0 0,0 0 0,-1 0 1,0-1-1,-7 14 0,-9 12-1789,-24 36 1,36-61 1266,-16 23-7196</inkml:trace>
  <inkml:trace contextRef="#ctx0" brushRef="#br0" timeOffset="673.74">226 483 15127,'0'0'6750,"-7"4"-6395,3-2-329,-1 1 0,1 0 1,-1 0-1,1 0 0,0 0 1,1 1-1,-1 0 0,0 0 1,1 0-1,0 0 0,0 0 1,0 0-1,1 1 1,-1 0-1,1-1 0,0 1 1,0 0-1,1 0 0,0 0 1,-1 0-1,2 0 0,-1 1 1,0-1-1,1 7 0,0-11-20,1 1-1,-1-1 0,0 1 0,1 0 0,-1-1 0,1 1 0,-1-1 0,1 1 0,0-1 0,-1 1 0,1-1 0,0 1 0,0-1 0,0 0 0,0 0 0,0 1 0,0-1 0,1 0 0,-1 0 0,0 0 0,1 0 0,-1 0 0,0-1 0,3 2 0,0 0 13,1 0-1,-1-1 0,1 0 1,-1 1-1,1-2 0,0 1 1,0 0-1,-1-1 1,7 0-1,-6 0 7,-1-1-1,1 1 1,-1-1-1,1 0 1,0 0 0,-1-1-1,1 1 1,-1-1 0,7-4-1,-10 5-9,1 0-1,0 0 1,-1 0 0,1-1-1,-1 1 1,1 0-1,-1-1 1,0 1 0,1-1-1,-1 0 1,0 1-1,0-1 1,0 0-1,0 0 1,-1 0 0,1 0-1,0 0 1,-1 1-1,1-1 1,-1 0 0,0 0-1,0-3 1,0 3 4,0 0-1,-1-1 1,1 1 0,-1 0-1,1 0 1,-1-1 0,0 1 0,0 0-1,0 0 1,0 0 0,-1 0-1,1 0 1,0 1 0,-1-1 0,1 0-1,-1 0 1,0 1 0,0-1-1,1 1 1,-1 0 0,0-1 0,0 1-1,0 0 1,0 0 0,-3 0-1,-9-5-1,1 1 0,-2 1-1,-13-3 1,-5-1 21,21 4-5,1 0 0,-1-1 0,1 0 0,1-1 0,-15-9 0,23 14-60,0 0-1,0-1 0,0 1 0,0-1 0,1 0 1,-1 0-1,0 1 0,1-1 0,-1 0 0,1 0 1,0 0-1,-1-1 0,1 1 0,0 0 0,0 0 1,1-1-1,-1 1 0,0 0 0,1-1 0,0 1 1,-1-1-1,1 1 0,0-1 0,0 1 0,0-1 1,0 1-1,1-1 0,-1 1 0,1 0 0,0-1 1,-1 1-1,1 0 0,2-5 0,-1 4-38,0 1-1,1-1 0,-1 0 1,0 1-1,1-1 1,0 1-1,0 0 1,-1 0-1,1 0 1,0 0-1,0 1 1,1-1-1,-1 1 0,4-1 1,54-15-358,-43 13 302,-1 1 16,0 0 0,1 1-1,22 1 1,-40 44-88,-1-35 192,-1 0 0,0 0 1,0-1-1,-1 1 0,0-1 0,0 0 0,0 0 1,-9 12-1,-41 51-2406,41-56 1068,-13 17-3437</inkml:trace>
  <inkml:trace contextRef="#ctx0" brushRef="#br0" timeOffset="1343.9">343 881 13238,'0'0'9191,"-1"-4"-8300,0 2-843,-1 0 0,1 0 0,0 0 1,-1 0-1,1 0 0,-1 0 0,1 1 0,-1-1 0,0 1 0,0-1 1,0 1-1,0 0 0,0-1 0,0 1 0,0 0 0,0 1 0,0-1 1,0 0-1,-1 0 0,1 1 0,0 0 0,-1-1 0,1 1 0,0 0 1,-1 0-1,1 0 0,-4 1 0,2-1-35,0 1-1,-1 0 0,1 0 1,0 0-1,0 0 1,0 0-1,0 1 1,0 0-1,0 0 1,0 0-1,0 0 1,1 1-1,-1 0 0,1-1 1,-6 7-1,2 0-7,0 0 0,1 1-1,1 0 1,-1 0 0,2 0-1,-1 0 1,1 1 0,1 0-1,0-1 1,0 2 0,1-1-1,1 0 1,-1 0 0,2 0-1,0 13 1,1-23-7,-1 0 0,1 0 0,-1 0 0,1 0 0,-1 0 0,1 0 0,0 0 0,0 0 1,-1 0-1,1 0 0,0-1 0,0 1 0,0 0 0,0 0 0,0-1 0,0 1 0,0-1 0,0 1 0,0-1 0,0 1 0,0-1 0,1 0 0,-1 1 0,0-1 0,0 0 0,0 0 0,0 0 0,1 0 0,-1 0 0,0 0 1,0 0-1,0 0 0,0-1 0,1 1 0,1-1 0,0 1 9,1-1-1,-1 1 1,1-1 0,-1 0 0,0 0 0,0 0 0,1 0 0,-1-1-1,0 1 1,0-1 0,0 0 0,5-4 0,30-59 130,-19 30-112,-19 34-30,0 1 0,0 0 0,0 0 0,0-1 0,0 1 0,0 0 0,0 0-1,0 0 1,0-1 0,1 1 0,-1 0 0,0 0 0,0 0 0,0 0-1,0-1 1,0 1 0,1 0 0,-1 0 0,0 0 0,0 0 0,0 0-1,1 0 1,-1-1 0,0 1 0,0 0 0,0 0 0,1 0 0,-1 0-1,0 0 1,0 0 0,1 0 0,-1 0 0,0 0 0,0 0 0,0 0 0,1 0-1,-1 0 1,0 0 0,0 0 0,1 0 0,-1 0 0,0 1 0,0-1-1,6 11-106,0 16 53,-4 96 74,-3-67 74,1-55-84,-1 1-1,1-1 1,-1 0 0,1 1-1,-1-1 1,0 0 0,1 0-1,-1 1 1,0-1-1,0 0 1,0 0 0,0 0-1,0 0 1,0 0 0,0 0-1,0 0 1,0 0 0,-1-1-1,1 1 1,0 0 0,-1-1-1,1 1 1,0-1-1,-1 1 1,1-1 0,0 0-1,-1 1 1,1-1 0,-1 0-1,-1 0 1,-50 3 25,47-3-55,-52 0-1277,20 0-4452,13 0-3509</inkml:trace>
  <inkml:trace contextRef="#ctx0" brushRef="#br0" timeOffset="2029.15">270 1382 13382,'0'0'8617,"1"-7"-7990,3-26 275,6 191 24,-12-108-884,-12 71 0,6-70-1839,8-49 957,-1 9-611,2-6-4302</inkml:trace>
  <inkml:trace contextRef="#ctx0" brushRef="#br0" timeOffset="2390.01">418 1499 13766,'0'0'5077,"0"14"-4503,0 132 1427,0-145-1975,0 1 0,0 0 0,0-1 0,1 1 0,-1 0 0,0-1 0,1 1 0,-1-1 0,1 1 0,0-1 1,-1 1-1,1-1 0,0 1 0,0-1 0,0 0 0,0 1 0,0-1 0,0 0 0,0 0 0,1 0 0,-1 0 0,0 0 0,1 0 0,-1 0 0,1 0 0,-1 0 1,1-1-1,-1 1 0,1-1 0,-1 1 0,1-1 0,-1 0 0,1 1 0,0-1 0,-1 0 0,1 0 0,0 0 0,-1 0 0,1 0 0,-1-1 0,1 1 0,0 0 1,2-2-1,-1 2 39,1-1 1,-1 0 0,0 0 0,1 0 0,-1 0 0,0-1-1,0 1 1,0-1 0,0 0 0,0 0 0,-1 0 0,1 0-1,0 0 1,-1 0 0,0-1 0,1 0 0,-1 1-1,0-1 1,0 0 0,2-5 0,-1-1 64,-2-1 1,1 1-1,-1-1 0,0 1 1,-1-11-1,0 18-125,0 0 1,0 0-1,0 0 1,0 0-1,0 1 0,0-1 1,-1 0-1,1 0 1,-1 0-1,1 0 0,-1 1 1,0-1-1,0 0 1,0 1-1,0-1 1,0 1-1,0-1 0,0 1 1,0-1-1,-1 1 1,1 0-1,0-1 0,-1 1 1,1 0-1,-1 0 1,0 0-1,1 0 0,-1 0 1,0 1-1,1-1 1,-3 0-1,-2 0-109,0 1 0,0 0 1,0 0-1,1 0 0,-1 1 0,0 0 0,0 0 1,1 1-1,-1-1 0,1 1 0,-1 1 1,1-1-1,-9 6 0,-3 3-1676,1 1 0,-25 23 1,14-10-2751,-4 1-6105</inkml:trace>
  <inkml:trace contextRef="#ctx0" brushRef="#br0" timeOffset="2822.67">131 1980 13558,'0'0'10749,"0"-14"-9855,0 15-924,-9 220-1776,8-200-3555,1-16 918</inkml:trace>
  <inkml:trace contextRef="#ctx0" brushRef="#br0" timeOffset="3059.61">299 1955 11189,'0'0'10837,"0"104"-10517,0-64-144,0-1-128,0-5-16,-4 0-32,-6-3-1680,0-6-1714,-4-2-7731</inkml:trace>
  <inkml:trace contextRef="#ctx0" brushRef="#br0" timeOffset="3688.98">207 2468 7411,'0'0'15037,"0"-5"-14349,0 14-377,1 257 624,5-223-2716,2-17-3140,-4-15-818</inkml:trace>
  <inkml:trace contextRef="#ctx0" brushRef="#br0" timeOffset="4050.38">319 2552 7828,'0'0'13136,"12"-11"-13021,39-32-96,-49 42-19,0-1 1,0 1-1,0-1 1,0 1 0,0 0-1,0 0 1,0 0-1,0 0 1,1 0-1,-1 1 1,0-1 0,1 1-1,-1-1 1,0 1-1,1 0 1,2 0-1,-3 1 1,-1-1 0,1 1 0,-1-1 0,1 1 0,-1-1 0,0 1 0,1 0 0,-1 0-1,0 0 1,0 0 0,1 0 0,-1 0 0,0 0 0,0 0 0,0 0 0,0 1 0,-1-1 0,2 2-1,1 3 22,-1 0-1,0 0 0,0 0 1,-1 0-1,1 0 0,-1 0 1,0 0-1,-1 10 0,0-4 200,-2-1-1,1 1 1,-2-1 0,1 0-1,-2 0 1,1 0-1,-2 0 1,1 0-1,-1-1 1,-1 1-1,-12 16 1,-21 46 593,37-70-796,1 0 1,0 0-1,-1 0 0,1 0 1,1 1-1,-1-1 1,0 0-1,1 1 1,0-1-1,-1 0 0,1 1 1,1 3-1,-1-6-17,1 0 0,-1 0 0,1 1-1,0-1 1,0 0 0,-1 0 0,1 0-1,0 0 1,0 0 0,0 0 0,0 0-1,0 0 1,0-1 0,0 1 0,0 0 0,0 0-1,0-1 1,1 1 0,-1-1 0,0 1-1,0-1 1,1 0 0,-1 1 0,0-1-1,1 0 1,-1 0 0,0 0 0,0 0 0,1 0-1,-1 0 1,2-1 0,95-1-851,-49 0-1740,0 1-4346,-42 1-1102</inkml:trace>
  <inkml:trace contextRef="#ctx0" brushRef="#br0" timeOffset="4443.33">67 3160 7940,'0'0'13558,"0"0"-13546,0 1 1,0-1 0,0 0-1,0 0 1,0 0-1,0 0 1,0 0-1,0 0 1,0 1 0,0-1-1,0 0 1,0 0-1,0 0 1,1 0-1,-1 0 1,0 0 0,0 0-1,0 1 1,0-1-1,0 0 1,0 0-1,0 0 1,0 0 0,0 0-1,0 0 1,1 0-1,-1 0 1,0 0-1,0 0 1,0 0 0,0 1-1,0-1 1,0 0-1,1 0 1,-1 0-1,0 0 1,0 0 0,0 0-1,0 0 1,0 0-1,0 0 1,1 0-1,-1 0 1,0 0 0,0 0-1,0-1 1,0 1-1,0 0 1,0 0-1,1 0 1,-1 0 0,0 0-1,0 0 1,0 0-1,0 0 1,0 0-1,0 0 1,0 0 0,0 0-1,0-1 1,1 1-1,-1 0 1,0 0-1,0 0 1,0 0 0,3 28 453,-1 0 0,-2 53 0,-1-29-8985</inkml:trace>
  <inkml:trace contextRef="#ctx0" brushRef="#br0" timeOffset="4989.89">324 2943 14311,'0'0'8270,"6"-1"-8113,3-1-110,50-3 103,-57 5-145,-1 0 1,1 0-1,-1 0 1,1 0-1,-1 0 1,0 0-1,1 0 1,-1 1-1,1-1 1,-1 1-1,0-1 1,1 1-1,-1-1 1,0 1-1,0 0 1,1 0-1,-1-1 1,0 1 0,0 0-1,0 0 1,0 0-1,0 0 1,0 1-1,0-1 1,0 0-1,-1 0 1,1 1-1,0-1 1,-1 0-1,1 1 1,-1-1-1,1 0 1,-1 1-1,0-1 1,1 3-1,-1 3 80,0 0-1,0 0 1,-1 0-1,0 0 0,0 0 1,-1 0-1,1 0 1,-1-1-1,-5 11 1,1-9 16,0 1 1,0-1-1,-1 1 1,0-2 0,-14 14-1,-37 37 126,57-57-232,26-1-668,-19 0 655,5 0-41,0 0 0,1 0 0,-1 2 0,0-1 0,11 4 0,-20-5 73,0 1 1,0-1 0,0 1-1,-1 0 1,1 0 0,0-1-1,-1 1 1,1 0 0,-1 1-1,1-1 1,-1 0 0,1 0 0,-1 0-1,0 1 1,1-1 0,-1 1-1,0-1 1,0 1 0,0 0-1,0-1 1,-1 1 0,1 0-1,0-1 1,-1 1 0,1 0 0,-1 0-1,1 0 1,-1 0 0,0 0-1,0-1 1,0 1 0,0 0-1,0 0 1,0 0 0,-1 0-1,1 0 1,0 0 0,-2 3-1,1-3 7,-1-1-1,1 1 1,0 0-1,-1-1 0,1 1 1,-1-1-1,0 1 1,1-1-1,-1 0 0,0 1 1,0-1-1,0 0 0,0 0 1,0-1-1,0 1 1,0 0-1,-3 0 0,-42 11-41,41-11-23,-62 10-3857,34-10-1533</inkml:trace>
  <inkml:trace contextRef="#ctx0" brushRef="#br0" timeOffset="5838.88">338 3614 10789,'0'0'11077,"0"-6"-10455,-10-81 2563,-4 170-3758,-9 60 1028,17-46-8429,6-82 1422</inkml:trace>
  <inkml:trace contextRef="#ctx0" brushRef="#br0" timeOffset="6429.57">447 3552 7059,'0'0'13716,"0"-6"-12660,0-19-439,0 19 236,-5 204 615,6-197-1464,-1 1 0,1-1 1,0 0-1,-1 1 0,1-1 1,0 0-1,0 1 0,0-1 0,0 0 1,0 0-1,0 0 0,0 0 1,0 0-1,0 0 0,0 0 1,1 0-1,-1 0 0,0-1 1,1 1-1,-1 0 0,0-1 1,1 1-1,-1-1 0,1 0 0,-1 1 1,1-1-1,-1 0 0,1 0 1,-1 0-1,1 0 0,-1 0 1,1 0-1,1-1 0,2 1-24,0 0 0,-1 0 0,1-1 0,-1 0 0,1 0 0,-1 0-1,0 0 1,1 0 0,-1-1 0,8-4 0,-9 3-50,1-1-1,-1 0 1,1 0 0,-1 0 0,0 0-1,-1-1 1,1 1 0,-1-1 0,0 1-1,0-1 1,0 0 0,-1 0 0,1 0-1,0-6 1,0-9-166,0 1 0,-1-28 1,-1 37 265,0 10 132,0 30-439,0 10-224,-3 100 1027,-10-48-7210,0-50-1821</inkml:trace>
  <inkml:trace contextRef="#ctx0" brushRef="#br0" timeOffset="6849.85">350 4030 9332,'0'0'11462,"0"-5"-10465,0 1-568,0 13-24,0 36 284,-5 65-117,3-99-1048,-4 48 951,6-39-3079,4-3-3371</inkml:trace>
  <inkml:trace contextRef="#ctx0" brushRef="#br0" timeOffset="7178.25">529 4049 8388,'0'0'11221,"-9"9"-10909,3-3-283,0 0-1,1 0 1,0 1-1,0 0 1,1 0-1,-5 10 1,7-14-10,1 1 1,0-1-1,0 0 0,0 0 0,0 1 0,0-1 1,1 0-1,-1 1 0,1-1 0,0 1 1,0-1-1,0 1 0,1-1 0,-1 0 1,1 1-1,0-1 0,0 0 0,0 1 1,0-1-1,0 0 0,1 0 0,0 0 1,2 4-1,5 3 191,0 0 0,0-1 0,18 14 1,5 5 1221,-32-28-1419,1 1 1,-1-1-1,1 0 1,-1 1-1,1-1 1,-1 1-1,1-1 1,-1 1-1,0-1 1,1 1-1,-1 0 1,0-1-1,1 1 1,-1-1-1,0 1 1,0 0-1,0-1 1,1 1-1,-1 0 1,0-1-1,0 1 1,0-1-1,0 1 1,0 0-1,0-1 1,0 1-1,0 0 1,-1-1-1,1 1 1,0 0-1,0-1 1,0 1-1,-1 0 1,1-1-1,0 1 1,-1-1-1,1 1 1,0-1-1,-1 1 1,1-1-1,-1 1 1,1-1-1,-1 1 1,1-1-1,-1 0 1,1 1-1,-1-1 1,1 0-1,-1 1 1,0-1-1,1 0 1,-1 0-1,0 1 1,1-1-1,-1 0 1,1 0-1,-1 0 1,0 0-1,1 0 1,-2 0-1,-41 6-2082,25-6-746,7 0-1301</inkml:trace>
  <inkml:trace contextRef="#ctx0" brushRef="#br0" timeOffset="7357.35">501 4029 5683,'0'0'12565,"102"-42"-12485,-87 42-80,-5 2-176,-10 21-896,0 0-993,0 5-4098</inkml:trace>
  <inkml:trace contextRef="#ctx0" brushRef="#br0" timeOffset="7852.36">213 4589 3858,'0'0'14999,"1"-15"-13834,0 0-829,-2 4-79,2 0-1,0 0 1,0 0-1,1 0 1,0 0 0,4-11-1,-11 112 654,-9-9-109,1-8-1876,1-25-6711</inkml:trace>
  <inkml:trace contextRef="#ctx0" brushRef="#br0" timeOffset="8289.13">408 4500 13750,'0'0'6849,"0"4"-6340,-1 4-193,0 1 0,0-1 0,-1 0 0,-1 1 0,1-1 0,-1 0-1,-5 7 1,4-6-233,1 0 0,-1-1-1,1 1 1,1 0-1,0 1 1,0-1 0,-1 11-1,3-8-16,0-7-40,0 0-1,0-1 0,0 1 0,1 0 1,-1 0-1,1-1 0,2 7 0,-2-10-22,0 1 0,0 0 0,0-1 0,0 1 0,0-1 0,1 1 0,-1-1 0,1 0 0,-1 0 0,1 0 0,-1 1 0,1-1 0,-1 0 0,1-1 0,0 1 0,0 0 0,-1-1 0,1 1 0,0-1 0,0 1 0,2-1 0,6 2 12,0 0 0,0-1 0,0 0 0,1-1 0,-1-1 0,15-1 0,-20 1-13,0 0-1,0 0 1,0-1-1,-1 1 1,1-1-1,0 0 1,-1-1-1,0 1 1,1-1-1,-1 1 1,0-1-1,0-1 1,0 1-1,6-8 1,-10 11 7,1-1 0,0 1-1,0-1 1,-1 0 0,1 1 0,-1-1 0,1 0-1,-1 0 1,1 1 0,-1-1 0,1 0-1,-1 0 1,1 0 0,-1 0 0,0 0 0,0 1-1,1-1 1,-1 0 0,0 0 0,0 0 0,0 0-1,0 0 1,0 0 0,0 0 0,0 0 0,0 0-1,-1 0 1,1 0 0,0 1 0,-1-1-1,0-1 1,0 1 1,0 0 0,-1 0-1,0 0 1,1 1 0,-1-1-1,1 1 1,-1-1 0,0 1-1,1 0 1,-1-1 0,0 1-1,0 0 1,1 0 0,-1 0-1,-2 1 1,-5 0-44,-1 0 0,1 1 0,-1 0 1,-16 6-1,-19 20-1079,17-7-2422,13-6-1267</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36.684"/>
    </inkml:context>
    <inkml:brush xml:id="br0">
      <inkml:brushProperty name="width" value="0.035" units="cm"/>
      <inkml:brushProperty name="height" value="0.035" units="cm"/>
      <inkml:brushProperty name="color" value="#E71224"/>
    </inkml:brush>
  </inkml:definitions>
  <inkml:trace contextRef="#ctx0" brushRef="#br0">137 59 6131,'0'0'18088,"2"-15"-17458,0 12-612,1 1 0,-1 0 0,0 0 0,1 0 0,-1 0 0,1 0 1,0 1-1,0-1 0,-1 1 0,1 0 0,0-1 0,6 0 0,39-10-3,-46 11-15,11-1-6,0 0 0,1 1 0,19 0 0,-33 4-2,0 0 0,0 0 0,0 0-1,-1 0 1,1 0 0,-1 0 0,1 0 0,-1 0-1,0 0 1,-2 4 0,-36 44 118,31-42-107,0-1-1,1 1 1,0 1-1,1-1 1,0 1-1,-7 16 1,13-23-49,0-1 1,0 0 0,0 0-1,0 0 1,0 1-1,1-1 1,-1 0 0,1 0-1,-1 0 1,1 0-1,0 0 1,0 0 0,0 0-1,0 0 1,0 0-1,1 0 1,-1 0-1,0-1 1,1 1 0,0-1-1,-1 1 1,1-1-1,0 1 1,-1-1 0,1 0-1,3 2 1,-2-2 20,-1 1 0,1 0-1,-1 0 1,1 0 0,-1 0 0,0 0 0,0 0 0,0 1 0,-1-1 0,1 1 0,0-1-1,-1 1 1,0-1 0,1 1 0,-1 0 0,0 0 0,1 4 0,-3-5 20,1 0 0,0 1 0,0-1 0,-1 0-1,0 0 1,1 0 0,-1 0 0,0 1 0,0-1 0,0 0 0,0 0 0,0-1 0,-1 1 0,1 0 0,0 0 0,-1-1 0,1 1 0,-5 2 0,1 0 64,0 0 1,-1-1 0,0 0-1,0 0 1,0 0 0,-10 2-1,-4 1-716,0-2 0,0-1-1,-34 2 1,15-4-3646,0-1-2821</inkml:trace>
  <inkml:trace contextRef="#ctx0" brushRef="#br0" timeOffset="816.69">337 533 17512,'0'0'7990,"0"-5"-7424,0-24 1624,0 38-2264,-9 44 63,7-45 16,0 0 0,0 1 0,1-1 0,0 0 0,1 1 1,-1-1-1,1 0 0,1 1 0,3 15 0,-3-21-35,1 0 1,0-1 0,0 1-1,0 0 1,0-1 0,1 1-1,-1-1 1,1 0 0,-1 0 0,1 0-1,0 0 1,0-1 0,0 1-1,0-1 1,0 1 0,0-1-1,0 0 1,1 0 0,-1 0-1,0-1 1,0 1 0,1-1 0,-1 0-1,1 0 1,3-1 0,-2 2-20,0-1 0,0 0 0,0-1 0,0 1 0,-1-1 0,1 0 1,0 0-1,0-1 0,-1 1 0,1-1 0,0 0 0,-1 0 0,0-1 0,0 1 1,0-1-1,5-3 0,-4 0 26,-1 0 1,0 0 0,0 0-1,0-1 1,0 1-1,-1-1 1,0 0 0,-1 1-1,4-15 1,-6 20 56,1 51-536,-1 46 515,-1-86-1227,0-1 0,-1 1 0,0-1-1,-5 12 1,-6 2-5189</inkml:trace>
  <inkml:trace contextRef="#ctx0" brushRef="#br0" timeOffset="1531.53">450 1145 11301,'0'0'7161,"-3"-16"-5104,-12-51-907,15 64-1025,-1 1 0,1-1 0,-1 0 0,0 1 0,0-1 0,0 1 0,0-1 0,-1 1 0,1 0 0,-1 0 0,1-1 0,-1 1 0,0 0 0,0 0 0,-3-2 0,4 3-90,-1 0 1,1 1-1,0 0 0,0-1 1,-1 1-1,1 0 1,0 0-1,-1-1 0,1 1 1,0 0-1,0 0 0,-1 0 1,1 1-1,0-1 0,-1 0 1,1 0-1,0 1 1,0-1-1,-1 1 0,1-1 1,-2 2-1,-2 1-23,1 0 1,0 0-1,0 1 0,0 0 1,0-1-1,1 1 0,-1 0 1,1 1-1,0-1 1,0 1-1,-2 4 0,3-4-14,0 1 0,0 0 0,0-1 0,1 1 0,-1 0 0,1 0 0,1 0 0,-1 0-1,1 0 1,0 0 0,1 0 0,-1 0 0,1 0 0,0 0 0,1 0 0,-1-1 0,1 1 0,0 0 0,1-1 0,-1 1-1,1-1 1,4 5 0,6 8 20,1-1 0,1-1-1,0-1 1,30 24 0,-27-24-5,-11-5 97,-19-9 22,1 0-206,-1 0-33,-35-1-2227,45 0 2048,0 0-1,0 0 1,0 0 0,0-1 0,0 1-1,0-1 1,1 0 0,-1 1 0,0-1-1,0 0 1,1 0 0,-1 0 0,0 0-1,1 0 1,-1-1 0,1 1 0,0 0 0,-1-1-1,1 1 1,-1-2 0,-9-23-5866</inkml:trace>
  <inkml:trace contextRef="#ctx0" brushRef="#br0" timeOffset="1661.06">450 1145 9668</inkml:trace>
  <inkml:trace contextRef="#ctx0" brushRef="#br0" timeOffset="1775.95">450 1145 9668,'-73'-108'3570,"88"102"-1825,-1-2 688,1 2-480,0 1-464,9-1-705,5 1-464,5 2-240,-4 3-80,-1 0-32,-10 5-1393,-9 12-1568,-10 8-4178</inkml:trace>
  <inkml:trace contextRef="#ctx0" brushRef="#br0" timeOffset="2286.91">419 1577 16119,'0'0'8372,"0"-6"-7948,-3-22-405,3 28-21,0-1 0,0 1 0,0 0 0,-1-1 0,1 1 0,0 0 0,0 0 0,0-1 0,0 1 0,0 0 0,-1 0 0,1 0 0,0-1 0,0 1 0,0 0 0,-1 0 0,1 0 0,0-1 0,0 1 0,-1 0 0,1 0 0,0 0 0,-1 0 0,1 0 0,0 0 0,0 0 0,-1 0 0,1 0 0,0 0 0,-1 0 0,1 0 0,0 0 0,0 0 0,-1 0 0,1 0 0,-15 14-165,15-13 163,-17 15 25,1 1 0,1 1 0,-23 36 0,32-44-7,0 0 0,1 0-1,0 0 1,1 1 0,0 0 0,1-1-1,0 1 1,0 1 0,1-1-1,0 14 1,2-23-10,-1 5-39,1 0 0,0-1 0,1 1 0,-1 0 0,2 0 0,-1-1 0,3 9 0,-3-13-28,0-1 1,0 1-1,1 0 1,-1 0 0,1 0-1,-1-1 1,1 1-1,-1-1 1,1 1-1,0-1 1,0 0 0,0 1-1,0-1 1,0 0-1,0 0 1,0-1-1,0 1 1,0 0 0,1-1-1,-1 1 1,0-1-1,0 0 1,1 0-1,-1 0 1,3 0 0,3 1-210,-1-1-1,1 0 1,0 0 0,-1-1 0,1 0 0,0 0 0,7-3 0,-13 3 277,1 0 0,-1 0 0,0 0 0,0 0 0,-1 0-1,1-1 1,0 1 0,0-1 0,-1 1 0,1-1 0,-1 0 0,1 0-1,-1 0 1,0 0 0,0 0 0,0 0 0,0 0 0,0 0-1,0 0 1,0 0 0,-1-1 0,1 1 0,-1 0 0,0 0 0,1-1-1,-1 1 1,0 0 0,-1-4 0,2 5 5,-1 0 1,0 0-1,0 0 1,0 0-1,0 0 1,0 0-1,0 0 0,0 0 1,0 0-1,0 0 1,0 0-1,-1 0 1,1 0-1,0 0 1,-1 0-1,1 0 0,-1 0 1,1 1-1,-1-1 1,1 0-1,-1 0 1,0 0-1,1 1 0,-1-1 1,0 0-1,0 0 1,1 1-1,-1-1 1,0 1-1,0-1 0,0 1 1,0-1-1,0 1 1,0 0-1,-1-1 1,0 1-66,-1 1 1,1-1-1,0 1 1,-1-1 0,1 1-1,0 0 1,0 0-1,0 0 1,-1 0-1,1 1 1,0-1 0,1 1-1,-1-1 1,0 1-1,0-1 1,-1 3-1,-38 40-1941,15-14-2382,21-25 3218,-15 18-5728</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5:35.225"/>
    </inkml:context>
    <inkml:brush xml:id="br0">
      <inkml:brushProperty name="width" value="0.035" units="cm"/>
      <inkml:brushProperty name="height" value="0.035" units="cm"/>
      <inkml:brushProperty name="color" value="#E71224"/>
    </inkml:brush>
  </inkml:definitions>
  <inkml:trace contextRef="#ctx0" brushRef="#br0">115 118 9925,'0'0'6864,"-5"0"-6111,-17 1 8745,19-2-9635,1-14 141,2 11-317,11 3 152,1 1 268,1 0-106,-9 1-23,1-1 0,-1 0 0,0 0 0,0 0 0,0-1 0,0 0 0,0 0 0,5-1 0,-8 1 23,0 0-1,1 0 1,-1 0-1,0 0 1,0 0-1,0 0 1,0-1-1,0 1 1,0 0-1,0-1 1,0 1-1,0 0 1,-1-1-1,1 1 1,0-1-1,-1 1 1,1-1-1,-1 1 1,0-1-1,0 0 1,1 1-1,-1-1 1,0 1-1,0-1 1,-1-2-1,1-50 85,0 53-111,1 5-106,0 1 86,0-1-1,-1 1 1,0-1-1,0 1 1,0-1-1,0 1 1,-2 6 0,1 6 23,6 196-414,-5-212 269,-39-1 24,-24 0 472,63 0-254,22-5-495,137-28-2998,-3-4-7499,-99 23 1206</inkml:trace>
  <inkml:trace contextRef="#ctx0" brushRef="#br0" timeOffset="662.85">1 534 13350,'0'0'8946,"4"-6"-8389,2 0-508,1 0-1,0 0 1,0 0 0,0 1 0,1 0-1,-1 0 1,1 1 0,0 0-1,1 0 1,-1 1 0,1 0-1,14-3 1,2 1-40,1 1-1,-1 1 1,39 0-1,-63 6-23,0 0 1,0 0-1,0 0 0,0 0 1,-1 0-1,1 0 0,-1 0 1,0 0-1,0 0 0,0 0 1,0 0-1,-1 0 0,0 6 1,-1-4 21,0 1 0,0-1 0,0 0 0,0 0 1,-1 0-1,0 0 0,0 0 0,0-1 1,-1 1-1,1-1 0,-1 0 0,0 0 0,-7 5 1,-6 3-2,0-1 1,-27 14 0,30-18 36,-1 1-1,1 1 0,-25 19 0,39-27-35,-1-1 0,1 0 0,-1 0-1,1 1 1,-1-1 0,1 0-1,-1 0 1,1 1 0,-1-1-1,1 0 1,0 1 0,-1-1-1,1 1 1,0-1 0,-1 1-1,1-1 1,0 1 0,-1-1-1,1 1 1,0-1 0,0 1-1,0-1 1,-1 1 0,1-1 0,0 1-1,0-1 1,0 1 0,0-1-1,0 1 1,0 0 0,0-1-1,0 1 1,0-1 0,0 1-1,0-1 1,1 1 0,-1-1-1,0 1 1,0-1 0,1 1-1,-1 0 1,29 2 10,44-16-160,38-18-1519,1-4-3416,-93 28 3633,48-15-6430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6:01.413"/>
    </inkml:context>
    <inkml:brush xml:id="br0">
      <inkml:brushProperty name="width" value="0.035" units="cm"/>
      <inkml:brushProperty name="height" value="0.035" units="cm"/>
      <inkml:brushProperty name="color" value="#E71224"/>
    </inkml:brush>
  </inkml:definitions>
  <inkml:trace contextRef="#ctx0" brushRef="#br0">37 47 5827,'0'0'12635,"0"0"-12548,0 0 1,0 0-1,0 0 0,0 0 1,0 1-1,0-1 0,1 0 1,-1 0-1,0 0 1,0 0-1,0 0 0,0 0 1,0 0-1,0 0 1,0 0-1,0 0 0,0 0 1,0 0-1,1 1 0,-1-1 1,0 0-1,0 0 1,0 0-1,0 0 0,0 0 1,0 0-1,0 0 1,1 0-1,-1 0 0,0 0 1,0 0-1,0 0 0,0 0 1,0 0-1,0 0 1,0 0-1,0-1 0,1 1 1,-1 0-1,0 0 1,0 0-1,0 0 0,0 0 1,0 0-1,0 0 0,0 0 1,0 0-1,0 0 1,0 0-1,1 0 0,-1 0 1,0-1-1,0 1 1,0 0-1,0 0 0,0 0 1,0 0-1,0 0 0,0 0 1,0 0-1,0 0 1,0-1-1,0 1 0,0 0 1,0 21-67,-1 1 0,-1-1 1,-9 39-1,3-15 109,2 1 0,2-1 0,2 62 0,-5-76 264</inkml:trace>
  <inkml:trace contextRef="#ctx0" brushRef="#br0" timeOffset="833.43">66 130 10261,'0'0'9455,"4"-5"-9050,2-2-238,1-1-1,0 1 1,1 0 0,0 1-1,0-1 1,0 2 0,1-1-1,0 1 1,0 0 0,0 1-1,15-5 1,1 0 69,0 2 1,1 0-1,40-5 1,-65 12-231,-1 0 1,1 0 0,0 0 0,0 0-1,0 0 1,0 0 0,-1 0 0,1 0-1,0 0 1,0 0 0,-1 1 0,1-1-1,0 0 1,0 1 0,-1-1 0,1 0-1,0 1 1,-1-1 0,1 1 0,0-1 0,-1 1-1,1 0 1,-1-1 0,1 1 0,-1-1-1,1 1 1,-1 0 0,1-1 0,-1 1-1,0 0 1,1 0 0,-1-1 0,0 1-1,0 0 1,1 0 0,-1 0 0,0-1-1,0 2 1,-2 34 33,1-28 14,0-1-26,-1 0 0,0 1 1,-1-1-1,0 0 0,0 0 0,0 0 0,-1-1 1,0 1-1,0-1 0,-1 0 0,0 0 0,0 0 1,0-1-1,0 0 0,-1 0 0,-11 7 0,-13 9 20,0-2 0,-38 17-1,61-32-47,0-1-10,2 0 17,1-1-1,0 0 1,-1 0-1,1 0 1,-1 0-1,0-1 1,-5 1-1,9-2 72,12 0-705,-3 0 609,0 0 1,0 1-1,-1 0 0,1 0 1,0 1-1,-1-1 0,0 2 1,1-1-1,-1 1 1,0 0-1,11 7 0,-15-8 4,1 1 0,-1 0 0,1 0 0,-1 0 0,0 1 0,-1-1 0,1 1 0,0 0 0,-1 0 0,0-1 0,0 1 0,0 1 0,0-1 0,-1 0 0,0 0 0,1 1 0,-2-1 0,1 1 0,0-1 0,-1 1 0,0 5 0,-1-6 29,1 0 1,-1 0-1,0 0 1,-1 0 0,1 0-1,-1 0 1,1 0-1,-1 0 1,0-1 0,-1 1-1,1-1 1,0 0-1,-1 1 1,0-1 0,0 0-1,0 0 1,0-1 0,-1 1-1,1-1 1,0 1-1,-1-1 1,0 0 0,0-1-1,1 1 1,-1-1-1,-5 2 1,-16 6 65,-1-2 0,-52 9 0,52-12-452,17-3-2575</inkml:trace>
  <inkml:trace contextRef="#ctx0" brushRef="#br0" timeOffset="2132.61">408 325 5731,'0'0'13750,"0"-6"-12919,0 3 240,0 6-599,0 206 1724,-7-205-3252,-1-8-4587,3-12-840</inkml:trace>
  <inkml:trace contextRef="#ctx0" brushRef="#br0" timeOffset="2258.39">474 120 18072,'0'0'3138,"29"6"-6900,-29 5-240,0 0-9444</inkml:trace>
  <inkml:trace contextRef="#ctx0" brushRef="#br0" timeOffset="2259.39">513 268 15959,'0'0'3655,"12"3"-3004,-7-3-643,0 1 0,0 0 0,0 1 0,0-1 0,0 1 0,-1 0 0,1 0 0,-1 1 0,0-1 0,1 1 0,-1 0 0,0 0 0,0 0 0,-1 1 0,1-1 0,-1 1 0,0 0 0,0 0 0,0 0 0,0 0 0,-1 1 0,1-1 0,-1 1 0,0-1 0,-1 1 0,2 6 0,0-2 52,-1 0 0,-1 1 0,0-1 0,0 0 0,-1 0 0,0 1 0,0-1 0,-4 17 0,3-21 84,0-1-1,-1 1 1,0 0 0,0-1-1,0 1 1,0-1-1,-1 0 1,1 0-1,-1 0 1,0 0 0,-1 0-1,1-1 1,-1 1-1,1-1 1,-1 0-1,0 0 1,-7 4-1,11-7 578,0-10-716,0 1 1,1-1 0,0 0-1,1 0 1,0 1-1,1-1 1,0 1-1,0 0 1,1 0 0,0 0-1,1 0 1,0 1-1,0 0 1,1 0-1,0 0 1,0 0 0,1 1-1,0 0 1,0 1-1,1-1 1,8-4 0,17-7-2721,-17 16-5866</inkml:trace>
  <inkml:trace contextRef="#ctx0" brushRef="#br0" timeOffset="2367.57">747 312 6355,'0'0'15311,"0"48"-14612,0-47-681,0 0 0,0 1 1,0-1-1,0 0 0,0 0 1,1 0-1,-1 1 0,0-1 1,1 0-1,-1 0 0,1 0 0,-1 0 1,1 1-1,-1-1 0,1 0 1,0 0-1,0 0 0,0 0 0,-1-1 1,1 1-1,0 0 0,0 0 1,0 0-1,0-1 0,0 1 0,0 0 1,1-1-1,-1 1 0,0-1 1,0 0-1,0 1 0,0-1 0,1 0 1,-1 1-1,0-1 0,0 0 1,1 0-1,-1 0 0,0 0 0,0-1 1,1 1-1,-1 0 0,0 0 1,0-1-1,0 1 0,2-1 0,2 0 22,-1-1-1,1 1 0,-1-1 0,1 0 0,-1 0 0,0 0 0,0-1 0,0 1 0,0-1 0,0 0 0,5-5 1,-4 1 61,-1 2 60,1 0-1,-1 0 0,0-1 1,0 0-1,0 1 0,-1-1 0,0-1 1,0 1-1,2-11 0,-5 17-21,4 26-454,-1 199 405,-5-121-36,3-92-50,-2 1 0,1-1 0,-2 1 0,1-1 0,-2 1 0,0-1 1,-5 15-1,6-23 8,0 0 1,0 0 0,0-1-1,-1 1 1,1-1 0,-1 0-1,1 0 1,-1 0 0,0 0-1,-1 0 1,1 0 0,0-1-1,-1 1 1,1-1 0,-1 0 0,0 0-1,0-1 1,0 1 0,0-1-1,0 0 1,0 0 0,0 0-1,0 0 1,-8-1 0,7 1 7,1-1 0,-1 1 0,1-2 0,-1 1 1,1 0-1,-1-1 0,1 0 0,-1 0 0,1 0 0,-1 0 0,1-1 1,0 0-1,0 0 0,-6-4 0,7 4-13,0-1-1,0 0 1,1 0-1,0 0 0,-1-1 1,1 1-1,0 0 1,0-1-1,1 0 1,-1 1-1,1-1 1,0 0-1,0 0 1,0 1-1,0-1 1,1 0-1,0-6 1,-1 3-147,0 0 0,1 0 0,0 0 0,0 0 0,1 0 0,0 0 0,0 0 0,1 1 0,-1-1 0,2 0 0,-1 1 0,1-1 0,6-10 0,-4 11-559,0-1 1,1 2-1,-1-1 1,1 0-1,1 1 1,-1 1 0,1-1-1,0 1 1,0 0-1,0 0 1,0 1-1,9-3 1,17-5-3958,1-1-244</inkml:trace>
  <inkml:trace contextRef="#ctx0" brushRef="#br0" timeOffset="3418.52">1064 459 3698,'0'0'13569,"9"-13"-12518,27-44 117,-35 55-992,1-1-1,-1 0 1,1 0-1,-1 0 1,0 0-1,0 0 1,0 0-1,-1 0 1,1 0-1,-1-1 1,0 1-1,0 0 1,0 0-1,0 0 1,-1-7-1,-1-4 1307,1 13-1452,0 1-1,0-1 1,-1 0 0,1 0-1,-1 1 1,1-1-1,0 1 1,-1-1-1,1 1 1,-1 0 0,1-1-1,-1 1 1,1 0-1,-1 0 1,0 0 0,1 0-1,-3 1 1,-31 0 32,32-1-58,-1 1 0,1-1-1,-1 1 1,1 0 0,0 0 0,0 0 0,-1 1-1,1-1 1,0 1 0,0 0 0,0 0-1,1 0 1,-1 0 0,0 0 0,1 1 0,-1-1-1,1 1 1,0-1 0,0 1 0,-3 5 0,2-2-22,0 0 0,0 0 0,1 0 0,0 0 0,0 0 1,1 1-1,-1-1 0,1 0 0,0 14 0,1-19 20,1 1-1,-1-1 0,1 1 0,-1-1 0,1 1 1,-1-1-1,1 1 0,0-1 0,0 0 0,-1 1 0,1-1 1,0 0-1,0 0 0,0 0 0,1 0 0,-1 0 1,0 0-1,0 0 0,1 0 0,-1 0 0,0 0 0,1-1 1,-1 1-1,1 0 0,-1-1 0,0 1 0,1-1 1,0 0-1,-1 0 0,1 1 0,1-1 0,57 3 64,-49-3-58,-9-1-8,0 1 0,1-1 0,-1 0 1,0 0-1,1 0 0,-1 0 0,0 0 1,0-1-1,0 1 0,0-1 0,0 1 0,0-1 1,0 0-1,0 1 0,-1-1 0,1 0 1,-1 0-1,0 0 0,1 0 0,0-3 0,1 0 13,-1 0-1,1 1 0,-1-1 1,0 0-1,-1 0 0,1 0 1,-1 0-1,1-9 0,-2 13 107,0 14-436,-1 4 308,1-12 11,0 0 0,0 1 0,0-1 0,0 0 0,1 1 0,2 8 0,-3-12-1,1-1 1,0 1-1,0-1 0,0 0 0,0 1 0,0-1 1,0 0-1,0 1 0,0-1 0,0 0 0,1 0 1,-1 0-1,0 0 0,1 0 0,-1 0 1,1-1-1,-1 1 0,1 0 0,-1-1 0,1 1 1,0-1-1,-1 1 0,1-1 0,-1 0 0,1 0 1,3 0-1,2 1 1,1 0 1,-1-1-1,1 0 1,-1-1 0,1 0-1,-1 0 1,14-4-1,-17 3-7,0 1 1,0-2-1,-1 1 0,1 0 0,-1-1 0,0 1 1,0-1-1,0 0 0,0 0 0,0 0 1,0-1-1,-1 1 0,0-1 0,1 1 1,2-8-1,2-2-1,-5 9 15,0 0 0,0 0-1,0 0 1,0-1 0,0 1 0,-1 0 0,0-1 0,0 1 0,1-8 0,-2 11 74,-1 34-338,-17 47 406,18-79-76,9-3-129,0-2 5,0 1-1,0-1 1,0 0 0,0-1 0,-1 0-1,0 0 1,0-1 0,0 0 0,-1-1-1,11-10 1,-17 16 32,0 3-76,1 1 44,-1 0-1,1 0 1,-1 0 0,0 0-1,0 1 1,0-1-1,-1 0 1,1 5-1,2 4 68,-2-9-5,0 0 1,0 0 0,0 0-1,0 0 1,1-1 0,-1 1-1,1 0 1,0-1 0,0 1 0,0-1-1,0 0 1,0 1 0,0-1-1,1 0 1,-1 0 0,1 0-1,-1-1 1,1 1 0,0-1-1,-1 1 1,1-1 0,0 0 0,0 0-1,0 0 1,0-1 0,0 1-1,0-1 1,0 1 0,1-1-1,-1 0 1,0 0 0,0-1-1,4 0 1,-2 1 6,0-2 1,0 1-1,-1 0 0,1-1 0,0 0 0,-1 0 1,0 0-1,1-1 0,-1 1 0,0-1 0,0 0 1,0 0-1,-1-1 0,1 1 0,-1-1 1,0 0-1,0 1 0,0-2 0,0 1 0,4-9 1,-3-3-168,-1-1 0,0 1-1,1-35 1,-8 156 90,4-104-11,0 0 1,1 0 0,-1 0 0,0 1-1,1-1 1,0 0 0,-1 0 0,1 0 0,0 0-1,-1 0 1,1 0 0,0 0 0,0 0-1,0-1 1,0 1 0,0 0 0,0 0-1,0-1 1,0 1 0,0 0 0,0-1-1,0 1 1,1-1 0,-1 0 0,0 1-1,0-1 1,1 0 0,-1 0 0,0 0-1,0 0 1,2 0 0,44-2-6109,-32-4-4543</inkml:trace>
  <inkml:trace contextRef="#ctx0" brushRef="#br0" timeOffset="3579.51">1631 1 17128,'0'0'6115,"-10"0"-11270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6:14.038"/>
    </inkml:context>
    <inkml:brush xml:id="br0">
      <inkml:brushProperty name="width" value="0.035" units="cm"/>
      <inkml:brushProperty name="height" value="0.035" units="cm"/>
      <inkml:brushProperty name="color" value="#E71224"/>
    </inkml:brush>
  </inkml:definitions>
  <inkml:trace contextRef="#ctx0" brushRef="#br0">29 123 11045,'0'0'9127,"0"-4"-8321,-2-15 1055,0 18-145,2 15-1569,-2 58-86,-20 130 1,21-157-108,4-43 47,1-1-1,-1 0 1,0 0-1,0 0 1,1 0-1,-1-1 0,1 0 1,-1 1-1,0-1 1,1 0-1,-1-1 1,5 0-1,-2 1 10,12 0 232,21 0-2567,-36-1 1430,0 1 0,0-1 0,0 0-1,-1 0 1,1 0 0,0 0 0,0 0-1,0 0 1,-1-1 0,5-2 0,3-7-6624</inkml:trace>
  <inkml:trace contextRef="#ctx0" brushRef="#br0" timeOffset="437.59">288 236 13142,'0'0'5221,"-4"2"-5080,-3 3 79,0-1 0,0 2 0,0-1 0,1 1 0,0 0 0,0 0 0,1 1 0,0-1 0,0 1 0,0 0-1,1 1 1,0-1 0,0 1 0,1 0 0,0 0 0,1 0 0,0 0 0,0 0 0,0 1 0,0 10 0,3-18-216,-1 0 1,1-1-1,-1 1 0,1 0 1,-1 0-1,1-1 1,-1 1-1,1 0 1,0-1-1,0 1 1,-1-1-1,1 1 1,0-1-1,0 1 1,-1-1-1,1 1 1,0-1-1,0 0 1,0 1-1,0-1 1,0 0-1,0 0 0,0 0 1,-1 0-1,1 0 1,0 0-1,0 0 1,2 0-1,37 0 153,-30 0-137,-6 0-10,-1 0 0,1 0 0,0-1 0,-1 1 0,1-1-1,0 1 1,-1-1 0,1 0 0,-1 0 0,0-1 0,1 1-1,-1-1 1,0 0 0,0 1 0,0-2 0,0 1-1,0 0 1,2-3 0,-2 1 2,0 1-1,-1-1 0,0 0 1,0 0-1,0 0 0,-1 0 1,1-1-1,-1 1 1,0 0-1,0-1 0,0 1 1,-1-1-1,0 1 0,0-8 1,0 10-123,0 0 0,0 0 0,-1 0 0,1 1 0,-1-1 0,1 0 1,-1 0-1,0 0 0,1 0 0,-1 0 0,0 1 0,0-1 0,0 0 0,-1 1 0,1-1 0,0 1 1,0-1-1,-1 1 0,1 0 0,-1 0 0,0-1 0,1 1 0,-1 0 0,0 0 0,1 1 0,-1-1 1,0 0-1,0 0 0,0 1 0,-2-1 0,-7-1-985,0 0 0,0 1 0,0 0 0,-12 1 0,22 0 1034</inkml:trace>
  <inkml:trace contextRef="#ctx0" brushRef="#br0" timeOffset="879.95">512 232 15031,'0'0'5453,"0"7"-5320,-1 1 187,0 0 0,-1 0 0,1 0 0,-2 0 0,1-1 0,-1 1 0,0-1 0,-7 13 0,5-13-166,2 1 0,-1-1 0,1 1-1,0 0 1,0 0 0,1 0-1,0 0 1,-1 16 0,4-23-148,-1-1 0,1 1 1,-1-1-1,1 1 0,-1-1 0,1 1 1,0-1-1,-1 1 0,1-1 1,0 0-1,-1 1 0,1-1 0,0 0 1,0 0-1,-1 1 0,1-1 0,0 0 1,0 0-1,-1 0 0,1 0 1,0 0-1,0 0 0,-1 0 0,3 0 1,24-1 149,-23 0-109,0 1-35,-1 0 0,1 0-1,-1-1 1,1 0 0,0 1 0,-1-1 0,0-1 0,1 1 0,-1 0 0,1-1-1,-1 0 1,0 0 0,0 0 0,0 0 0,0 0 0,-1-1 0,1 1-1,0-1 1,-1 0 0,0 0 0,0 1 0,3-5 0,-2 0 7,0 0-1,0-1 1,-1 1 0,0 0 0,0-1 0,-1 0 0,1 1 0,-2-1 0,1-12-1,-2 18-64,0 0 0,1 1-1,-1-1 1,0 1-1,0 0 1,0-1-1,0 1 1,0 0-1,0 0 1,-1-1-1,1 1 1,0 0 0,0 0-1,-1 0 1,1 0-1,-1 1 1,1-1-1,-1 0 1,1 1-1,-1-1 1,0 1 0,1-1-1,-1 1 1,1 0-1,-1 0 1,0-1-1,1 1 1,-1 0-1,0 1 1,-1-1-1,-4 0-365,0-1 0,0 1 0,0 1 0,0 0 0,1 0 0,-14 3 0,3 6-3299,6 1-1326</inkml:trace>
  <inkml:trace contextRef="#ctx0" brushRef="#br0" timeOffset="1155.3">692 162 15479,'0'0'6454,"0"-6"-6241,0 298 265,7-288-7249,6-4 442</inkml:trace>
  <inkml:trace contextRef="#ctx0" brushRef="#br0" timeOffset="2299.27">824 277 9108,'0'0'9428,"0"1"-9420,0-1-1,1 0 0,-1 0 1,0 1-1,0-1 0,1 0 1,-1 0-1,0 1 0,0-1 1,0 0-1,0 1 0,1-1 0,-1 0 1,0 1-1,0-1 0,0 0 1,0 1-1,0-1 0,0 0 1,0 1-1,0-1 0,0 0 0,0 1 1,0-1-1,0 0 0,0 1 1,0-1-1,0 0 0,-1 1 1,1-1-1,0 0 0,0 1 0,0-1 1,0 0-1,-1 1 0,1-1 1,0 0-1,-4 5 74,1 0 1,-1 0-1,0-1 1,0 1-1,-1-1 1,1 0-1,-1 0 1,0-1-1,0 1 1,0-1-1,0-1 0,-10 5 1,-71 23 962,80-29-887,5 2-106,0 0 0,1 0 0,0 0 1,-1 0-1,1 0 0,0 0 0,1 0 0,-1 0 1,2 6-1,2-7-26,0-1 1,0 1 0,0-1-1,1 0 1,-1 0-1,0 0 1,1 0 0,-1-1-1,1 0 1,-1 1 0,1-2-1,7 0 1,0 0 38,-6 1-37,-1 0 0,1-1 0,-1 0-1,1 0 1,-1 0 0,0-1 0,1 1-1,-1-2 1,0 1 0,0 0 0,0-1 0,0 0-1,-1 0 1,1 0 0,-1-1 0,0 0-1,0 1 1,0-2 0,0 1 0,-1 0-1,0-1 1,1 1 0,-2-1 0,1 0-1,0 0 1,-1 0 0,0 0 0,-1-1-1,1 1 1,-1 0 0,2-11 0,-3 14 459,0 4-171,5 70-164,-1-71-141,-1 1 0,1-1-1,-1 0 1,1 0 0,0-1-1,-1 1 1,1-1 0,0 0-1,-1 0 1,1 0 0,0 0-1,-1-1 1,1 1 0,-1-1-1,6-1 1,-5-1 1,0 0-1,-1 0 1,1 0 0,-1 0-1,0-1 1,1 1 0,-2-1-1,1 0 1,0 0 0,-1 0-1,1 0 1,-1 0 0,-1 0-1,1-1 1,0 1 0,-1-1-1,0 1 1,1-6 0,-2 10-9,5 30-396,-4-28 396,1 0 1,0-1 0,0 1 0,0-1 0,0 0 0,0 1 0,1-1 0,-1 0 0,0 0 0,0 0 0,1-1-1,-1 1 1,1-1 0,-1 1 0,0-1 0,1 0 0,-1 0 0,1 0 0,-1 0 0,1 0 0,2-1 0,-1 1-5,1 0 1,-1-1-1,1 0 1,-1 0-1,0 0 1,1 0-1,-1-1 1,0 1-1,0-1 1,7-4 0,-7 2-10,0-1 0,0 0 1,-1 1-1,0-1 0,0 0 1,0-1-1,0 1 0,-1 0 1,0-1-1,0 0 0,0 1 1,0-8-1,1-5 89,-1 1 0,1-32 1,-3 49-26,0 16-154,-2 2 121,0 0 0,-1 1 0,-9 31 1,6-28 32,0 0 0,-2 29 0,8 147 1545,0-214-1605,2 0 1,0 0-1,0 0 0,2 1 1,0-1-1,0 1 1,2 0-1,0 0 1,0 1-1,2 0 0,-1 0 1,2 0-1,0 1 1,14-16-1,-18 26-34,0-1 0,0 1 0,1 0 1,-1 0-1,1 1 0,0-1 0,0 1 0,-1 1 0,1-1 1,0 1-1,1 0 0,-1 0 0,0 1 0,0 0 0,9 0 0,-14 0 38,0 1-1,0-1 0,0 0 0,0 1 0,0-1 0,-1 1 0,1-1 0,0 1 0,0-1 1,0 1-1,0-1 0,-1 1 0,1 0 0,0-1 0,-1 1 0,1 0 0,-1 0 0,1 0 1,-1-1-1,1 1 0,-1 0 0,1 0 0,-1 0 0,0 0 0,1 0 0,-1 0 0,0 0 1,0 0-1,0 0 0,0 0 0,0 0 0,0 0 0,0 0 0,0 0 0,0 0 0,-1 2 1,1 0 16,0 0 1,-1 0 0,1 0 0,-1 0-1,1 0 1,-1 0 0,0 0 0,-1 0-1,1-1 1,0 1 0,-2 2 0,-2 0 8,-1-1 0,1 0 0,-1 0 0,0 0 0,0-1 0,0 0 0,0 0 0,0 0 0,-1-1 0,1 0 0,-1 0 0,-6 0 0,-27 2-6231,34-4 57</inkml:trace>
  <inkml:trace contextRef="#ctx0" brushRef="#br0" timeOffset="2561.4">1404 414 17816,'0'0'4994,"10"3"-4898,4-3 49,1 0-33,-1 0 16,6 0-128,4 0-705,1 0-1648,-1-3-1168,-5-5-4355</inkml:trace>
  <inkml:trace contextRef="#ctx0" brushRef="#br0" timeOffset="2910.67">1672 289 12454,'0'0'7566,"1"6"-7259,3 23 441,-1 0 1,-1 39 0,-1-67-635,1-1 1,0 0-1,-1 0 1,1 0-1,0 0 0,-1 0 1,1 0-1,0-1 1,-1 1-1,1 0 0,-1-1 1,1 1-1,-1-1 1,1 0-1,-1 0 0,4-1 1,3-8-67,0 0 0,0-1 1,-1 0-1,-1 0 0,0 0 1,0-1-1,-1 0 0,-1 0 0,4-14 1,-7 20 1040,-1 3-3371</inkml:trace>
  <inkml:trace contextRef="#ctx0" brushRef="#br0" timeOffset="4058.68">2002 321 464,'0'0'19220,"-11"-12"-18257,9 11-898,-1 0 0,1 0 0,0 1 0,-1-1 0,1 0 0,-1 1 0,1-1 0,-1 1 0,1 0-1,-1 0 1,0 0 0,1 0 0,-1 1 0,1-1 0,-1 0 0,1 1 0,-1 0 0,1 0 0,0 0 0,-1 0 0,1 0 0,0 0 0,0 0 0,-1 1 0,1-1 0,0 1 0,0 0 0,1-1 0,-1 1 0,0 0 0,1 0 0,-1 0 0,1 0 0,-2 4 0,-2 0 13,1 0 1,1 1 0,-1-1 0,1 1-1,0 0 1,1 0 0,0 0 0,0 0-1,0 1 1,0 11 0,37-18 81,-31-2-157,-1 0 1,1 0-1,0-1 1,-1 1-1,1-1 1,-1 0-1,1 0 1,-1 0-1,0 0 1,0 0-1,0-1 0,0 0 1,0 1-1,-1-1 1,1 0-1,-1 0 1,4-5-1,5-6-49,-10 13 43,0 40-616,-1-38 632,1-1 0,0 1-1,0 0 1,-1 0 0,1 0 0,0 0-1,0-1 1,0 1 0,0 0-1,0-1 1,0 1 0,0-1 0,0 1-1,0-1 1,0 0 0,0 1-1,0-1 1,0 0 0,1 0 0,-1 0-1,0 0 1,0 0 0,0 0-1,0 0 1,0 0 0,0 0-1,1 0 1,-1-1 0,0 1 0,0 0-1,0-1 1,0 1 0,0-1-1,0 1 1,0-1 0,2-1 0,35-23 133,-31 18-142,0 1 0,-1-1 0,0-1 0,0 1 0,-1-1 0,1 0 0,-2 0 0,1-1 0,-1 1 0,-1-1 0,4-10 0,-3-1-2,-1 0 0,0-1 0,-1 0 0,-2-26 0,-11 50-154,6 2 149,1 1 0,-1-1 0,1 1 1,0 0-1,0 0 0,1 1 0,0-1 0,0 1 0,0 0 0,1 0 0,0 0 0,0 0 0,0 8 0,-2 15 76,2 56-1,2-67-53,0-18-14,0 1-1,0-1 1,0 0 0,1 1-1,-1-1 1,1 0-1,-1 0 1,1 0 0,-1 1-1,1-1 1,0 0 0,-1 0-1,1 0 1,0 0 0,0 0-1,0 0 1,0 0-1,0 0 1,0 0 0,0-1-1,0 1 1,0 0 0,0-1-1,1 1 1,-1 0 0,0-1-1,0 0 1,1 1-1,-1-1 1,0 0 0,1 0-1,-1 1 1,0-1 0,1 0-1,-1 0 1,2-1 0,1 1 10,0 0 1,0 0-1,0-1 1,-1 1-1,1-1 1,0 0-1,-1 0 1,1 0-1,0-1 1,-1 1-1,0-1 1,5-2-1,1-5-16,1-1-1,-1 1 1,0-2-1,-1 1 0,0-1 1,-1 0-1,0-1 1,-1 0-1,8-19 0,-13 25 5,-1 5 59,-19 137 295,19-135-296,6-2-33,1-1 0,-1 1-1,0-1 1,0 0-1,1 0 1,-1-1-1,0 0 1,-1 0 0,1 0-1,-1-1 1,1 0-1,-1 0 1,9-9-1,-6 5-36,1-1-1,-1 0 0,0 0 0,-1-1 0,0 0 1,10-19-1,-17 28 8,1 0 1,-1 0-1,1 1 0,-1-1 1,0 0-1,1 0 1,-1 0-1,0 1 0,0-1 1,0 0-1,1 0 0,-1 0 1,0 0-1,0 0 1,0 0-1,0 0 0,-1 1 1,1-1-1,0 0 1,0 0-1,0 0 0,-1-1 1,-14 1-34,-19 20 45,28-12-4,0-1 0,0 1 0,1 0 0,0 0 0,1 0-1,0 1 1,0 0 0,-5 15 0,3 16-4042,21-36-5283</inkml:trace>
  <inkml:trace contextRef="#ctx0" brushRef="#br0" timeOffset="4305.22">2572 310 17448,'0'0'7011,"0"-3"-7059,10 3-144,4 0 80,-4 0-528,5 0-657,-1 0-1360,-9 0-753</inkml:trace>
  <inkml:trace contextRef="#ctx0" brushRef="#br0" timeOffset="4444.12">2572 310 11845,'29'33'2754,"-34"-30"-1026,0 0 81,0 2-528,5 1-1281,10-6-1921,10 0-1184,9 0-5747</inkml:trace>
  <inkml:trace contextRef="#ctx0" brushRef="#br0" timeOffset="5292.89">2859 208 160,'0'0'15522,"5"-10"-5291,-5 193-9489,-1-273-630,3-109-112,-2 194-5,1 0 1,-1 0 0,1 0-1,0 1 1,0-1-1,1 0 1,-1 0-1,1 1 1,0-1 0,0 1-1,1-1 1,-1 1-1,1 0 1,4-4-1,-5 6-7,0 0 0,1 0 0,-1 0-1,1 1 1,-1-1 0,1 1 0,0 0-1,0 0 1,0 0 0,0 0 0,-1 0 0,1 1-1,0-1 1,0 1 0,0 0 0,0 0-1,1 0 1,-1 0 0,0 0 0,0 1-1,0-1 1,-1 1 0,6 1 0,-7 0 5,0-1 0,1 0 1,-1 0-1,0 1 0,0-1 1,0 1-1,-1-1 0,1 1 1,0-1-1,0 1 0,-1-1 1,1 1-1,-1 0 0,1-1 0,-1 1 1,0 0-1,0-1 0,0 1 1,0 0-1,0-1 0,0 3 1,-5 37-2,-1-32 11,0-1-1,0 0 1,-1-1-1,1 0 1,-2 0-1,-12 9 1,-19 20-50,38-35 5,1 1 0,-1-1 1,1 0-1,-1 1 0,1-1 1,0 0-1,0 1 0,-1-1 1,1 1-1,0-1 0,0 1 1,0-1-1,1 0 0,-1 1 0,0-1 1,1 1-1,-1-1 0,0 0 1,1 1-1,0-1 0,-1 0 1,1 0-1,0 1 0,0-1 1,-1 0-1,1 0 0,1 1 1,25 29-446,-15-21 214,21 20-626,-32-30 887,0 1 0,0 0 1,0 0-1,-1 0 0,1 0 0,0 0 0,-1 0 0,1 0 1,0 0-1,-1 0 0,0 0 0,1 0 0,-1 0 1,0 0-1,1 0 0,-1 0 0,0 0 0,0 1 1,0-1-1,0 0 0,0 0 0,0 0 0,0 0 0,0 1 1,-1-1-1,1 0 0,0 0 0,-1 0 0,0 2 1,-2-2 74,0 1 0,-1 0 0,1-1 1,0 0-1,-1 1 0,1-1 1,-1-1-1,1 1 0,-1 0 1,0-1-1,1 0 0,-6 0 1,-9 2 252,-18 1-99,-48-1 0,75-2-451,7 1-143,-1-2-1428,2-3-2333,1-8-3727</inkml:trace>
  <inkml:trace contextRef="#ctx0" brushRef="#br0" timeOffset="5526.15">3095 199 13078,'0'0'9220,"0"80"-8852,0-52 81,-10-6-225,5 3-48,5-8-112,-5-6 16,5-2-80,0-4-448</inkml:trace>
  <inkml:trace contextRef="#ctx0" brushRef="#br0" timeOffset="5676.48">3110 99 12598,'0'0'6851,"0"-5"-9172,0 16-2081,0 0-7348</inkml:trace>
  <inkml:trace contextRef="#ctx0" brushRef="#br0" timeOffset="5991.56">3110 99 11941,'52'67'3770,"-44"-57"-2505,-1 1-1,0-1 1,8 18-1,-11-18-987,-1 1-1,1 0 1,-2 0-1,0 0 1,0 0 0,-1 0-1,0 0 1,-2 22 0,1-12 803,-1-21-1016,1 0 0,-1-1-1,0 1 1,1 0 0,-1-1 0,1 1-1,-1 0 1,1-1 0,-1 1 0,1-1-1,0 1 1,-1-1 0,1 1 0,-1-1-1,1 1 1,0-1 0,-1 1 0,1-1-1,0 1 1,0-1 0,0 1-1,-1-1 1,1 0 0,0 1 0,0-1-1,0 0 1,0 0 0,0-4-194,-1 0 1,1-1-1,1 1 0,-1 0 1,1 0-1,0-1 1,0 1-1,0 0 0,1 0 1,0 0-1,0 0 0,0 1 1,1-1-1,5-8 0,-3 8-916,1-1 0,-1 1 0,1 1-1,1-1 1,-1 1 0,8-4 0,6-4-5629,-5 1-2738</inkml:trace>
  <inkml:trace contextRef="#ctx0" brushRef="#br0" timeOffset="6458.11">3343 201 5747,'0'0'12219,"-1"6"-11838,-1 2-193,0 0-1,0-1 1,1 1 0,0 0-1,0 0 1,1 0 0,0 0-1,2 12 1,-2-19-169,1 0 0,0 0 0,0 0 0,0 0 1,0 0-1,0-1 0,0 1 0,1 0 0,-1 0 0,0-1 0,0 1 1,0-1-1,1 1 0,-1-1 0,0 0 0,1 1 0,-1-1 0,0 0 1,1 0-1,-1 0 0,0 0 0,1 0 0,-1 0 0,0 0 0,1-1 0,-1 1 1,1-1-1,2 1 8,-1-1 1,1 1-1,-1-1 1,0 0-1,0 0 1,0-1-1,1 1 1,-1 0-1,4-4 1,-4 1 116,1 0 0,-1-1 1,0 1-1,-1-1 0,1 0 0,-1 0 1,0 0-1,0 0 0,-1 0 0,1 0 1,-1-1-1,0 1 0,-1 0 0,1-7 1,-1 12 156,0 13-707,-3 39 423,-19 99 0,12-91-8,8-49 13,0 1 0,-2 0 0,1 0 0,-1-1 0,-1 0 0,0 0 0,-1 0 0,-8 13 0,11-20 23,-1 1 1,1-1-1,-1 0 1,0 0-1,0 0 1,0 0-1,0-1 0,-1 0 1,1 0-1,-1 0 1,0 0-1,0-1 1,0 0-1,0 0 1,0 0-1,-1-1 1,1 1-1,-1-1 1,1-1-1,-8 1 1,10-1 11,0 0 1,0 0-1,0-1 0,0 0 1,0 1-1,0-1 1,0 0-1,0 0 1,0 0-1,1-1 0,-1 1 1,1-1-1,-1 0 1,1 1-1,-1-1 0,1 0 1,0 0-1,-3-4 1,1 1 23,1 0-1,0 0 1,0 0 0,0 0 0,0-1-1,1 1 1,0-1 0,1 0 0,-3-8-1,3 8-181,0 0 0,0 1 0,0-1 0,1 0-1,0 0 1,0 0 0,1 1 0,-1-1-1,1 0 1,0 1 0,1-1 0,-1 0 0,1 1-1,0 0 1,1-1 0,-1 1 0,1 0-1,0 0 1,0 0 0,1 1 0,5-7 0,53-27-6889,-32 23 131</inkml:trace>
  <inkml:trace contextRef="#ctx0" brushRef="#br0" timeOffset="7428.58">3644 271 3506,'0'0'16346,"2"-9"-15474,2-3-555,-2 8-63,0-1 0,-1 1 0,0-1-1,0 1 1,0-1 0,-1 1 0,1-11 1315,-5 16-1539,0-1 0,0 1 0,0 0 0,0 0-1,0 0 1,0 1 0,1-1 0,-1 1 0,1 0 0,-1 0-1,1 0 1,0 1 0,-1-1 0,1 1 0,1-1 0,-1 1-1,0 0 1,1 0 0,-1 1 0,1-1 0,-3 7 0,0-3-33,2 0 1,-1 1-1,1 0 1,0 0 0,1 0-1,-1 0 1,2 0-1,-1 0 1,0 14-1,3-20 6,0-1-1,0 0 0,-1 0 0,1 0 0,0-1 0,0 1 1,0 0-1,0 0 0,0 0 0,0-1 0,1 1 0,-1 0 1,0-1-1,0 1 0,0-1 0,1 0 0,-1 1 0,0-1 1,1 0-1,-1 0 0,0 0 0,0 0 0,1 0 1,-1 0-1,3 0 0,37-4-53,-39 2 48,0 1 0,1-1 0,-1 0 0,0 0-1,0-1 1,0 1 0,0 0 0,-1-1 0,1 1 0,-1-1 0,1 0 0,-1 1 0,0-1 0,0 0 0,0 0 0,0 0 0,-1 1 0,1-1-1,0-5 1,0 10-23,0 0-1,0 0 1,0 0-1,1 0 1,-1-1-1,1 1 0,-1 0 1,1-1-1,-1 1 1,1-1-1,0 0 0,0 0 1,0 0-1,0 1 1,0-2-1,0 1 1,0 0-1,0 0 0,0-1 1,0 1-1,1-1 1,-1 0-1,0 1 0,0-1 1,0 0-1,1 0 1,2-1-1,-1 1-57,0 0 1,0 0-1,1 0 0,-1-1 0,0 0 1,-1 0-1,1 0 0,0 0 0,0 0 0,0-1 1,-1 0-1,1 0 0,0 0 0,4-3 1,-8 4 74,0 0 0,1 0 0,-1 1 0,1-1 0,-1 0 1,1 1-1,-1-1 0,1 0 0,0 1 0,-1-1 1,1 1-1,0-1 0,-1 1 0,1-1 0,0 1 0,0-1 1,-1 1-1,1 0 0,0-1 0,0 1 0,0 0 1,0 0-1,0 18-276,-3 6 394,2-24-83,16 0 57,-8 0-380,0-1 0,0 0-1,0 0 1,0-1 0,0 0 0,9-4 0,9-2-195,-21 7 490,-5 1-4,1 38 132,0-36-102,0-1 0,0 1 0,-1-1 0,1 0 0,0 1 0,1-1 0,-1 0 1,0 0-1,0 0 0,0 0 0,1 0 0,-1 0 0,1 0 0,-1 0 0,1 0 1,-1-1-1,1 1 0,-1 0 0,1-1 0,0 0 0,-1 1 0,1-1 0,-1 0 1,1 0-1,0 0 0,-1 0 0,1 0 0,0 0 0,-1 0 0,1-1 1,0 1-1,-1 0 0,4-2 0,-2 1-1,0 1 1,0-1-1,0 0 1,0 0-1,0-1 1,0 1-1,0-1 1,-1 1-1,1-1 1,0 0-1,-1 0 1,1 0-1,-1 0 1,0-1-1,0 1 1,0 0-1,4-6 1,-3 3 8,3-17 125,-6 21-26,0 29-451,0-18 193,1 22-1346,-1-31 1382,0 0 1,1-1 0,-1 1-1,0 0 1,0 0 0,1 0-1,-1-1 1,0 1 0,1 0-1,-1-1 1,1 1 0,-1 0-1,1-1 1,-1 1 0,1 0 0,0-1-1,-1 1 1,1-1 0,0 1-1,-1-1 1,1 1 0,0-1-1,-1 0 1,1 1 0,0-1-1,0 0 1,0 0 0,-1 0-1,1 1 1,0-1 0,0 0-1,1 0 1,7 0-5414</inkml:trace>
  <inkml:trace contextRef="#ctx0" brushRef="#br0" timeOffset="7606.57">4092 23 7171,'0'0'1089</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6:50.025"/>
    </inkml:context>
    <inkml:brush xml:id="br0">
      <inkml:brushProperty name="width" value="0.035" units="cm"/>
      <inkml:brushProperty name="height" value="0.035" units="cm"/>
      <inkml:brushProperty name="color" value="#E71224"/>
    </inkml:brush>
  </inkml:definitions>
  <inkml:trace contextRef="#ctx0" brushRef="#br0">130 48 10533,'0'1'14009,"0"19"-14145,-3 40 333,-11 66 0,1-25-34,7-52-150,2-25-199,1 1 1,1 1 0,4 43 0,13-89-3985,4-11-138,0-7-1909</inkml:trace>
  <inkml:trace contextRef="#ctx0" brushRef="#br0" timeOffset="2174.37">239 126 10917,'0'0'8444,"2"5"-8308,1 8 159,0 0 0,-1 1 0,-1-1-1,0 1 1,-1-1 0,0 1 0,-1-1 0,-1 0 0,0 1 0,-6 19 0,6-23-265,-1-1 1,-1 1-1,0-1 1,0 0-1,-1 0 1,0-1-1,0 1 1,-1-1 0,0 0-1,-1-1 1,0 1-1,0-1 1,0-1-1,-1 1 1,-13 8-1,21-14-9,0 1-1,0-1 0,0 1 1,0 0-1,1-1 1,-1 1-1,1-1 0,-1 1 1,1 0-1,-1-1 0,1 1 1,0-1-1,0 0 1,0 1-1,0-1 0,0 0 1,0 1-1,0-1 0,0 0 1,0 0-1,1 0 1,1 1-1,39 41 23,-39-41-2,1 2-178,0 0 1,1 0-1,-1-1 1,1 0-1,0 0 1,0 0-1,0-1 1,0 0-1,0 0 1,0 0-1,8 2 1,-7-4-331,0 1-1,0-1 1,0 0-1,-1 0 1,1-1 0,0 0-1,0 0 1,-1 0-1,1 0 1,0-1 0,-1 0-1,0 0 1,1-1-1,-1 0 1,6-4 0,-1 1-335,-1-1 1,-1 0-1,1-1 1,-1 0-1,0 0 1,-1-1-1,11-15 1,-12 14 853,0 0 0,-1 0 0,0-1-1,3-12 1,-3 7 1591,-2 0-1,0 0 1,-1 0-1,-1-1 1,0-17-1,-6 32 940,-16 5-2469,13 3 4,-1 0 0,1 1-1,1 0 1,0 0 0,0 1 0,0 0 0,1 0-1,-9 15 1,6-9 105,1 1-1,1 0 0,0 0 1,-7 29-1,13-44-221,1 0 1,0 1-1,0-1 0,0 0 0,0 1 0,0-1 1,0 1-1,0-1 0,-1 0 0,1 1 0,0-1 0,1 1 1,-1-1-1,0 1 0,0-1 0,0 0 0,0 1 1,0-1-1,0 1 0,0-1 0,1 0 0,-1 1 0,0-1 1,0 0-1,0 1 0,1-1 0,-1 0 0,0 1 1,1-1-1,-1 0 0,0 0 0,1 1 0,-1-1 0,0 0 1,1 0-1,-1 0 0,0 1 0,1-1 0,-1 0 1,1 0-1,-1 0 0,0 0 0,1 0 0,-1 0 0,1 0 1,-1 0-1,0 0 0,1 0 0,-1 0 0,1 0 1,-1 0-1,0 0 0,1 0 0,-1 0 0,1 0 0,-1-1 1,0 1-1,1 0 0,25-11 93,-11 2-111,-1-1 1,-1-1-1,0 0 0,0-1 0,-1-1 0,19-24 0,-6 7-227,-15 98-94,-10-64 370,0 0 1,1 0 0,0 0 0,0 0 0,0 0-1,0-1 1,0 1 0,1 0 0,0 0 0,-1-1 0,5 6-1,-5-8-23,0 0-1,1 0 1,-1-1 0,1 1-1,-1 0 1,0 0-1,1-1 1,-1 1 0,1-1-1,0 1 1,-1-1-1,1 0 1,-1 0 0,1 1-1,0-1 1,-1 0-1,1 0 1,-1-1 0,1 1-1,0 0 1,-1 0-1,1-1 1,-1 1 0,1-1-1,-1 0 1,1 1-1,-1-1 1,1 0 0,-1 0-1,0 0 1,1 0-1,1-2 1,6-3 31,0-1 1,-1-1-1,1 1 1,-2-1-1,1-1 1,-1 1-1,0-1 1,-1-1-1,0 1 1,0-1-1,-1 0 0,-1 0 1,0-1-1,0 1 1,-1-1-1,0 0 1,-1 0-1,2-19 1,-3 37-60,-1-1 0,1 0 0,0 0 0,0 0 0,1 0 0,0 0 0,0 0 0,0 0 0,1 0 0,0-1 0,7 11 0,3 1 37,1 0-1,18 17 0,2 2-4,-33-36-11,-1 0 0,0 1 0,1-1 0,-1 0 0,0 1 0,1-1 0,-1 1 0,0-1 0,0 0 0,1 1 0,-1-1 0,0 1 0,0-1 0,0 0 0,1 1 0,-1-1 0,0 1 0,0-1 0,0 1 0,0-1 1,0 1-1,0-1 0,0 1 0,0-1 0,0 0 0,0 1 0,0-1 0,0 1 0,-1-1 0,1 1 0,0-1 0,0 1 0,0-1 0,-1 0 0,1 1 0,0-1 0,0 1 0,-1-1 0,1 0 0,0 1 0,-1-1 0,1 0 0,0 0 0,-1 1 0,1-1 0,-1 0 0,1 0 0,0 1 0,-1-1 0,1 0 0,-1 0 0,1 0 0,-1 0 0,1 0 1,-1 0-1,1 0 0,-1 0 0,1 0 0,0 0 0,-1 0 0,1 0 0,-1 0 0,-32 1 248,31-1-176,-19 2 59,-18-2 237,38-1-395,0 1-1,1 0 0,-1 0 0,0-1 0,0 1 0,0-1 0,0 1 1,0 0-1,1-1 0,-1 0 0,0 1 0,0-1 0,1 1 1,-1-1-1,0 0 0,1 0 0,-1 1 0,1-1 0,-1 0 1,1 0-1,-1 0 0,1 0 0,-1 1 0,1-1 0,0 0 0,0 0 1,-1 0-1,1 0 0,0 0 0,0 0 0,0 0 0,0-1 1,0-4-380,1 1 0,-1 0 0,1 0 1,0 0-1,0 0 0,1 0 1,0 0-1,0 0 0,0 0 1,0 1-1,0-1 0,5-5 0,44-45-2568,-18 21 1098,-20 20 1528,12-14-1200,44-60 0,-62 76 2275,0 0 1,-1 0-1,6-18 0,-9 21 898,0-1-1,-1 0 1,0 1-1,-1-1 1,1-16 757,-9 41-2086,-16 42-12,2 1 0,3 0 0,3 2 0,2 0 1,-7 75-1,20-134-282,-1 23 0,1-23-1,0-1-1,0 0 1,-1 0 0,1 0 0,0 1 0,0-1 0,0 0 0,0 0 0,0 1-1,0-1 1,0 0 0,0 0 0,0 0 0,0 1 0,0-1 0,0 0-1,0 0 1,0 1 0,0-1 0,0 0 0,0 0 0,0 1 0,0-1 0,0 0-1,0 0 1,0 1 0,0-1 0,1 0 0,-1 0 0,0 0 0,0 1 0,0-1-1,0 0 1,0 0 0,1 0 0,-1 0 0,0 1 0,0-1 0,0 0 0,1 0-1,-1 0 1,0 0 0,0 0 0,1 0 0,-1 0 0,0 1 0,0-1-1,1 0 1,-1 0 0,0 0 0,0 0 0,0 0 0,1 0 0,-1 0 0,0 0-1,0 0 1,1 0 0,-1-1 0,0 1 0,0 0 0,1 0 0,-1 0 0,0 0-1,0 0 1,1-1 0,28-25 35,3-5-90,39-27 0,-70 57 49,0 1-1,0 0 0,0-1 1,0 1-1,-1 0 1,1 0-1,0-1 0,0 1 1,0 0-1,0 0 1,0 0-1,0 0 1,0 0-1,0 0 0,0 0 1,-1 0-1,1 1 1,0-1-1,0 0 0,0 1 1,0-1-1,0 0 1,0 1-1,-1-1 1,1 1-1,0-1 0,0 1 1,-1 0-1,1-1 1,0 1-1,-1 0 0,1-1 1,-1 1-1,1 0 1,-1 0-1,1-1 1,-1 1-1,1 1 0,19 40 45,-15-32-33,1 4-48,-3-6 26,0 0 0,1-1 0,0 0 0,0 0 0,1 0 0,7 9 0,-10-14-204,0-1 1,0 1-1,-1-1 0,1 0 1,0 1-1,0-1 0,0 0 1,0 0-1,1-1 0,-1 1 0,0 0 1,0-1-1,0 1 0,1-1 1,-1 0-1,0 0 0,1 0 1,-1 0-1,0 0 0,0 0 0,1-1 1,-1 1-1,0-1 0,0 1 1,0-1-1,1 0 0,-1 0 1,0 0-1,3-2 0,-1 0-24,1-1-1,-1 0 1,1 0-1,-1-1 0,0 1 1,-1-1-1,1 0 1,-1 0-1,0 0 0,0 0 1,0-1-1,-1 1 1,0-1-1,0 0 1,2-10-1,6-31 2096,-8 25 4755,-2 23-6601,1 13 169,-1-1 0,0 0 0,-1 0 0,0 1 0,-1-1-1,-1 0 1,0 0 0,-1-1 0,0 1 0,-7 15 0,30-68 311,-13 33-491,2-4-52,1-1 0,0 1-1,1 1 1,0 0 0,1 1 0,12-10 0,-22 19 53,-1 0-1,1 0 1,-1-1-1,1 1 1,-1 0 0,1 0-1,-1 0 1,1 0-1,0-1 1,-1 1 0,1 0-1,-1 0 1,1 0 0,0 0-1,-1 0 1,1 1-1,-1-1 1,1 0 0,0 0-1,-1 0 1,1 0-1,-1 1 1,1-1 0,-1 0-1,1 1 1,-1-1 0,1 0-1,-1 1 1,1-1-1,-1 0 1,0 1 0,1-1-1,-1 1 1,1-1-1,-1 1 1,0-1 0,0 1-1,1-1 1,-1 1 0,0-1-1,0 1 1,1-1-1,-1 1 1,0 0 0,0-1-1,0 1 1,0-1 0,0 1-1,0 0 1,0-1-1,0 1 1,0 1 0,0 41 116,-1-34-57,1 58 221,9-76-246,15-13-239,1 1 0,1 0 0,41-23 0,-66 44 170,-2 8-48,1-1 85,1 1 1,0 0 0,0 0-1,0 0 1,1-1 0,0 1-1,6 13 1,-7-21 2,0 1 0,-1 0 0,1-1 0,0 1 0,0-1 0,0 1 0,0-1 0,0 1 0,0-1 0,0 0 0,0 1 0,0-1 0,0 0 0,0 0-1,0 0 1,0 0 0,0 0 0,0 0 0,0 0 0,0 0 0,1 0 0,-1-1 0,0 1 0,0 0 0,0-1 0,-1 1 0,3-1 0,28-14 9,-17 6-311,-1-1 0,-1-1 0,0 1 0,0-2 0,-1 0 0,0 0 0,-1-1 0,-1 0 0,15-27 0,-23 38 1276,-16 39-59,9-26-771,-15 35 56,20-44-201,0 0 0,1 1 0,-1-1-1,0 0 1,1 1 0,0-1-1,-1 1 1,1-1 0,0 1 0,0-1-1,0 0 1,1 1 0,-1-1-1,1 1 1,-1-1 0,2 4 0,3-5-213,-1 0 0,1-1 0,0 1 0,0-1 0,-1 0 0,1-1 0,0 1 0,-1-1 0,7-1 0,18-14-3062,0-7-2124</inkml:trace>
  <inkml:trace contextRef="#ctx0" brushRef="#br0" timeOffset="2361.44">1809 74 15895,'0'0'8276,"-5"5"-8948,5 15-849,0 5-1008,0 5-1361,0-2-5618</inkml:trace>
  <inkml:trace contextRef="#ctx0" brushRef="#br0" timeOffset="2654.37">1870 280 13526,'0'0'8519,"6"14"-8351,2 8-7,0 1 0,-2 0 0,-1 1 1,0-1-1,-2 1 0,0 25 0,-3-47-90,-1 0 0,1 1 0,-1-1 0,0 0 0,1 0-1,-1 0 1,0 0 0,0 0 0,0 0 0,-1-1 0,1 1 0,0 0-1,-1 0 1,1-1 0,-1 1 0,0-1 0,1 1 0,-1-1 0,-3 2-1,3-2-14,1 0 0,-1 0-1,1 0 1,-1 0 0,0-1 0,1 1-1,-1 0 1,0-1 0,1 1-1,-1-1 1,0 0 0,0 0 0,1 1-1,-1-1 1,0 0 0,0-1-1,0 1 1,1 0 0,-1 0-1,0-1 1,1 1 0,-1-1 0,0 1-1,1-1 1,-3-1 0,3 0-41,0 0 0,0 1 0,0-1 0,0 0 0,0 0 0,1 0 0,-1 0 0,1 0 0,-1 0 1,1 0-1,0 0 0,-1 0 0,1 0 0,1 0 0,-1 0 0,0-3 0,5-34 25,-1 28-74,0 1 0,1-1 0,0 1 0,0 0 0,1 1 0,0-1 0,1 1-1,0 0 1,0 1 0,1-1 0,0 1 0,1 1 0,8-7 0,19-12-555,76-42 1,-14 19-1255,-33 20-2373,-28 14-311</inkml:trace>
  <inkml:trace contextRef="#ctx0" brushRef="#br0" timeOffset="4484.39">35 825 10341,'0'0'6195,"-6"-5"-5275,-17-11 635,17 11 4672,369 25-5619,408-85-297,-223 7-416,-480 50 137,-42 3 8,50-1 0,-189 5-299,-285 14 128,-161 92 189,295-47-38,178-44 20,-91 1 0,-17 3 0,188-16-305,25-1-17614</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7:01.310"/>
    </inkml:context>
    <inkml:brush xml:id="br0">
      <inkml:brushProperty name="width" value="0.035" units="cm"/>
      <inkml:brushProperty name="height" value="0.035" units="cm"/>
      <inkml:brushProperty name="color" value="#E71224"/>
    </inkml:brush>
  </inkml:definitions>
  <inkml:trace contextRef="#ctx0" brushRef="#br0">264 238 5106,'0'0'4200,"-10"5"-3704,-35 13 10339,51-27-9082,14-10-2434,-10 13 780,0-1-41,0 1-1,0 0 1,1 1-1,0 0 1,0 1-1,0 0 1,0 0-1,1 1 1,0 1-1,-1 0 1,15 0-1,35 2 338,-59 0-293,-2 9-73,0 0 1,-1 0 0,1 0 0,-2-1 0,0 1 0,0 0-1,0 0 1,-1-1 0,0 0 0,-1 1 0,0-1 0,0-1-1,0 1 1,-1 0 0,-1-1 0,1 0 0,-1 0-1,0-1 1,-1 0 0,1 0 0,-10 6 0,-42 27 114,62-36-347,0-1 0,0 1 0,1-1 0,-1 0 0,0 0 0,1 0-1,-1-1 1,6 2 0,16 3 185,-16-5-4,1 1 0,-1 1-1,0 0 1,0 0 0,0 1-1,0 0 1,0 0-1,-1 1 1,0 1 0,12 8-1,-21-13 23,1-1-1,-1 1 1,0 0 0,1-1-1,-1 1 1,0-1-1,1 1 1,-1 0 0,0-1-1,0 1 1,0 0-1,1-1 1,-1 1 0,0 0-1,0-1 1,0 1-1,0 0 1,0-1 0,0 1-1,0 0 1,-1-1-1,1 1 1,0 0 0,0-1-1,0 1 1,-1 0-1,1-1 1,0 1 0,-1 0-1,1-1 1,0 1-1,-1-1 1,1 1 0,-1-1-1,1 1 1,-1-1-1,1 1 1,-1-1 0,0 0-1,1 1 1,-1-1-1,1 0 1,-1 1 0,0-1-1,1 0 1,-1 0-1,-1 1 1,-38 12 357,35-12-255,-29 5 40,0-1-1,0-2 1,-1-1-1,-46-4 0,13 0-2203</inkml:trace>
  <inkml:trace contextRef="#ctx0" brushRef="#br0" timeOffset="867.33">795 143 9845,'0'0'6880,"0"0"-6841,0 0 0,1 0 1,-1-1-1,0 1 0,0 0 0,0-1 0,0 1 1,0 0-1,0-1 0,0 1 0,0 0 0,0-1 1,0 1-1,0 0 0,0-1 0,0 1 0,0 0 1,0-1-1,0 1 0,0 0 0,0-1 0,0 1 1,0 0-1,0-1 0,-1 1 0,1 0 0,0 0 1,0-1-1,0 1 0,-1 0 0,1 0 0,0-1 1,0 1-1,0 0 0,-1 0 0,1 0 0,0-1 1,-1 1-1,-10 9 217,1 0 1,1 1 0,-1 0 0,2 0-1,-1 1 1,1 1 0,1-1-1,-7 15 1,-46 110 1380,49-110-1374,6-14-192,1 0 0,1 0 0,0 1 0,0-1 0,1 1 0,1-1 0,0 1 0,1-1 0,0 1 0,3 22 0,-2-33-66,-1 0-1,1 0 1,0 0 0,0 0-1,0-1 1,0 1-1,0 0 1,0 0 0,0-1-1,0 1 1,1-1-1,-1 1 1,1-1 0,-1 1-1,1-1 1,0 0-1,-1 0 1,1 0 0,3 2-1,0-1 4,0-1 0,-1 1 0,1-1 0,0 0-1,0 0 1,0-1 0,0 1 0,6-1 0,1-1-4,1 0 1,0-1-1,-1 0 1,1-1-1,20-8 1,-24 7-1,54-26-305,-61 28 291,1 1-1,-1-1 1,1 1 0,-1-1 0,0 0 0,0 0 0,0 0 0,0 0 0,0 0-1,0-1 1,-1 1 0,1-1 0,-1 1 0,0-1 0,1 1 0,-1-1 0,0 0 0,-1 1-1,1-1 1,0-5 0,-1 7 12,0-1 0,-1 1 0,1 0 0,-1-1 0,0 1 0,1 0 0,-1 0 0,0-1 0,0 1 0,0 0 0,0 0 0,0 0 0,0 0 0,0 0 0,0 0 0,0 0 0,-1 0 0,1 1 0,0-1 0,-1 0 0,1 1 0,0-1 0,-1 1 0,1 0 0,0-1 0,-1 1 0,1 0 0,-1 0 0,1 0 0,-1 0 0,-1 0 0,-61-1 53,48 2-48,-2-1-39,13-1-44,0 1-1,0-1 0,-1 1 1,1 0-1,0 1 0,0-1 0,0 1 1,0 0-1,0 1 0,0-1 1,0 1-1,0 0 0,1 0 0,-9 5 1,13-7-15,0 0 0,0 0 1,1 0-1,-1 0 0,0 0 0,0 0 1,1 0-1,-1 0 0,0 0 1,0 0-1,0 0 0,1 0 0,-1 0 1,0 0-1,0 0 0,1 0 1,-1 0-1,0 0 0,0 0 1,1 0-1,-1 0 0,0 0 0,0 1 1,0-1-1,1 0 0,-1 0 1,0 0-1,0 0 0,0 0 0,0 1 1,1-1-1,-1 0 0,0 0 1,0 0-1,0 1 0,0-1 1,0 0-1,0 0 0,0 1 0,1-1 1,-1 0-1,0 0 0,0 0 1,0 1-1,0-1 0,0 0 0,0 0 1,0 1-1,0-1 0,0 0 1,0 0-1,-1 1 0,1-1 1,0 0-1,0 0 0,0 1 0,0-1 1,0 0-1,0 0 0,0 0 1,0 1-1,-1-1 0,1 0 0,0 0 1,0 0-1,0 0 0,0 1 1,-1-1-1,1 0 0,22 1-3769,-20-1 3241,30 0-6467</inkml:trace>
  <inkml:trace contextRef="#ctx0" brushRef="#br0" timeOffset="1207.31">1068 327 9156,'0'0'12723,"-5"-2"-12381,3 2-318,1 0 0,-1 0 0,0-1 1,0 1-1,0 0 0,1 1 0,-1-1 0,0 0 1,0 0-1,1 1 0,-1-1 0,0 1 0,1-1 1,-1 1-1,0 0 0,1 0 0,-1 0 0,1 0 1,-1 0-1,-1 1 0,-3 3 51,0 0 0,1 0 0,-1 1 0,1 0 0,-6 8 0,7-9-55,0 1 1,0 0 0,1-1 0,0 1 0,0 0-1,0 1 1,1-1 0,0 0 0,0 1 0,0-1 0,1 1-1,0 0 1,0-1 0,1 12 0,0-17-17,1-1 0,-1 1 1,1 0-1,0 0 0,-1 0 1,1 0-1,0 0 0,0-1 1,0 1-1,-1 0 0,1-1 0,0 1 1,0 0-1,0-1 0,0 1 1,0-1-1,0 0 0,0 1 1,0-1-1,0 0 0,1 1 0,-1-1 1,0 0-1,0 0 0,1 0 1,34 1 71,-28-2-53,5 0-13,0 0 1,-1-1-1,1-1 1,0 0 0,-1 0-1,0-1 1,0-1 0,0 0-1,-1-1 1,16-10-1,-21 12 7,-1 0 0,0 0-1,0 0 1,0-1 0,0 0-1,-1 0 1,1 0-1,-1-1 1,6-10 0,-9 13 18,1-1 1,-1 0 0,0 0-1,0 0 1,0 0 0,0 0 0,0 0-1,-1 0 1,0 0 0,0 0-1,0 0 1,0 0 0,-1 0-1,0 0 1,0 0 0,0 0 0,-2-4-1,1 4-21,0 1 0,0 0 0,-1-1 0,1 1 0,-1 1 0,0-1 0,0 0 0,0 1 0,0-1 0,0 1 0,-1 0 0,1 0-1,-1 0 1,1 1 0,-1-1 0,0 1 0,1 0 0,-1 0 0,0 0 0,0 0 0,0 1 0,0 0 0,0 0 0,0 0 0,-7 1 0,-1-1-104,0 1 0,0 0 0,1 1 0,-1 0 0,1 1 0,-1 1 0,-14 6 0,-71 44-5065,52-26-1266</inkml:trace>
  <inkml:trace contextRef="#ctx0" brushRef="#br0" timeOffset="2133.04">1448 129 12038,'0'0'5941,"-2"-15"-5664,-6-44 94,7 56-321,0 1-1,-1 0 1,1 0-1,0-1 1,-1 1-1,1 0 1,-1 0-1,1 0 1,-1 1-1,0-1 1,0 0-1,0 1 1,0-1-1,0 1 1,0-1-1,0 1 1,-1 0-1,1 0 1,0 0-1,-1 0 0,1 0 1,-1 1-1,1-1 1,-1 1-1,1 0 1,-1 0-1,-3 0 1,-5-2 72,-38-5 370,-1 2 1,0 3 0,-52 3-1,23 0-253,33 1-110,-1 2 0,-81 17 0,-92 36 384,122-29-29,55-15-369,1 1-1,1 3 1,0 1-1,1 2 0,2 2 1,0 1-1,1 3 1,1 0-1,-57 57 1,89-78-121,-1 0 1,1 0 0,0 0 0,0 0-1,1 1 1,-1 0 0,1 0 0,1 0-1,-1 0 1,1 0 0,0 0-1,-1 10 1,0 5-5,1 0-1,1 33 0,1-41 29,1-3-12,0-1 1,1 0-1,0 0 0,1 0 0,0 0 1,0 0-1,1 0 0,0-1 0,1 1 1,-1-1-1,2 0 0,-1-1 0,12 13 1,-2-4-1,0-1 0,1 0 1,0-1-1,1-1 0,19 11 0,-10-9 5,1-2 1,0-1-1,1-1 0,0-2 0,1 0 0,0-2 0,56 6 0,9-7 21,107-5 0,-146-2-30,7-2-7,1-4 0,-1-1 0,0-4 0,-1-2 0,-1-3 0,0-3 0,-1-2 0,-2-2 0,102-61-1,-144 77 9,0-2 0,-1 0 0,0-1 0,-1 0-1,0-1 1,-1 0 0,0-1 0,-1-1 0,0 0-1,-1 0 1,-1-1 0,0 0 0,-1-1-1,-1 0 1,0 0 0,-1 0 0,-1-1 0,0 0-1,-2 0 1,0 0 0,1-23 0,-3 30-5,2-12 10,-1 0-1,-2 1 1,0-1 0,-5-34 0,4 50-13,0 0 0,-1 1-1,1-1 1,-1 0 0,-1 1 0,1 0 0,-1-1-1,0 1 1,0 0 0,-1 0 0,1 1 0,-1-1-1,0 1 1,0 0 0,-1 0 0,1 0-1,-1 0 1,0 1 0,0 0 0,0 0 0,-11-5-1,0 3-95,-1 0-1,0 0 1,-1 2-1,1 0 1,0 1-1,-1 1 0,0 1 1,-20 1-1,-23 8-2691,6 6-3448,17 1-1547</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7:23.963"/>
    </inkml:context>
    <inkml:brush xml:id="br0">
      <inkml:brushProperty name="width" value="0.035" units="cm"/>
      <inkml:brushProperty name="height" value="0.035" units="cm"/>
      <inkml:brushProperty name="color" value="#E71224"/>
    </inkml:brush>
  </inkml:definitions>
  <inkml:trace contextRef="#ctx0" brushRef="#br0">153 16 5763,'0'0'9559,"-2"-15"-5331,-3 20-4170,1 0 0,0 1 0,0 0 0,0 0 0,0 0 0,1 0 0,0 1 0,0-1 0,1 1 0,-2 7 0,-14 71 475,14 13-356,4-98 41,0-34 118,2 22-377,1-1 0,0 1-1,1 0 1,0 0-1,1 0 1,0 0-1,1 1 1,0 0 0,1 0-1,0 0 1,0 1-1,1 0 1,1 1-1,13-13 1,-20 20 15,1 0 1,-1 0-1,1 0 1,-1 0-1,1 0 0,0 1 1,0-1-1,0 1 1,0 0-1,0 0 0,0 0 1,0 0-1,0 0 1,0 0-1,1 1 1,3 0-1,-7 42-342,0-36 370,-1 0 0,-1 0 0,1-1 0,-1 1 0,0 0 0,-1-1 0,1 0 1,-1 0-1,0 1 0,0-2 0,-1 1 0,0 0 0,1-1 0,-1 1 0,-7 4 0,1 1-285,-1-1 0,1-1 0,-2 0 0,1-1 0,-23 11 0,16-14-96,17-3 675,25 5-349,23 21 422,19 8-127,-60-33-1217,-1 0 1,1 0-1,0-1 1,-1 0-1,1 0 1,8 0-1,0-1-5807</inkml:trace>
  <inkml:trace contextRef="#ctx0" brushRef="#br0" timeOffset="280.94">403 142 12486,'0'0'4476,"44"-2"-4107,-25 0-402,-13 1-285,-1 1 1,1-1-1,-1 1 0,1 0 0,-1 1 1,0-1-1,10 3 0,-14 3-5837,-1-1 1508</inkml:trace>
  <inkml:trace contextRef="#ctx0" brushRef="#br0" timeOffset="493.82">416 142 8052,'-2'12'700,"-4"28"1270,4-12 3179,28-27-4818,-7 0-442,32 0-1179,-25-9-4670,-16-3 2257</inkml:trace>
  <inkml:trace contextRef="#ctx0" brushRef="#br0" timeOffset="855.44">513 94 7972,'0'0'9396,"-4"-2"-8494,-16-5 13,15 5 843,12 7-1883,20 15 273,-12-9-113,0 0 1,0 1-1,-2 0 0,18 21 0,-29-31-42,0 0 0,0-1 0,-1 2 0,1-1 0,-1 0 0,0 0 0,0 0-1,1 1 1,-2-1 0,1 0 0,0 1 0,0-1 0,-1 1 0,1-1 0,-1 1-1,0-1 1,0 1 0,0-1 0,0 1 0,0-1 0,0 1 0,-1 0 0,1-1-1,-1 1 1,0-1 0,1 0 0,-1 1 0,-1-1 0,1 0 0,0 1 0,0-1 0,-1 0-1,1 0 1,-1 0 0,0 0 0,0-1 0,1 1 0,-1 0 0,-3 1 0,-21 16-529,-47 25-1,-9 7-3510,67-38 469,8-1-2451</inkml:trace>
  <inkml:trace contextRef="#ctx0" brushRef="#br0" timeOffset="2683.48">245 599 8852,'0'0'8156,"0"-6"-7559,-4-20 68,3 25-585,0 0-1,0 0 1,0 0 0,-1 0 0,1 1 0,0-1-1,-1 0 1,1 1 0,-1-1 0,1 1 0,0 0 0,-1 0-1,1-1 1,-1 1 0,1 0 0,-1 0 0,1 0-1,-1 0 1,1 1 0,-1-1 0,1 0 0,0 0 0,-3 2-1,2-2 81,-7 2-131,0 1 0,1-1 0,0 2-1,-1-1 1,1 1 0,0 0 0,0 1-1,-11 9 1,-57 49 145,44-22-147,31-39-54,-1 0 0,1 0 0,0 0 0,0 1 0,0-1 1,1 0-1,-1 1 0,0-1 0,1 1 0,-1-1 0,1 1 1,0-1-1,0 1 0,0-1 0,0 1 0,1-1 0,-1 1 0,1 3 1,4-4-47,-1-1 0,0 0 1,0 1-1,0-2 1,1 1-1,-1 0 0,0-1 1,1 0-1,-1 0 1,0 0-1,1 0 1,5-2-1,2 2-197,10-1-513,1-1 0,-1-1 0,0-1 0,24-7 0,40-16-7575,-60 16 3871</inkml:trace>
  <inkml:trace contextRef="#ctx0" brushRef="#br0" timeOffset="2891.73">403 641 5763,'0'0'10773,"5"0"-10757,9 0 160,6 0-80,-1 0-32,11-3-64,-11 0-945,-4 3-1840,-10 0-1809</inkml:trace>
  <inkml:trace contextRef="#ctx0" brushRef="#br0" timeOffset="3110.38">416 654 5426,'-4'10'751,"-1"0"-1,0 0 0,0-1 0,-13 16 0,-8 2 3351,26-26-3980,-1-1-1,0 1 1,0-1 0,1 1-1,-1 0 1,1-1-1,-1 1 1,0 0 0,1-1-1,-1 1 1,1 0-1,0 0 1,-1 0 0,1-1-1,0 1 1,-1 0-1,1 0 1,0 0 0,0 0-1,0 0 1,-1 1-1,15 6 542,33-10-727,-26-2-409,0-1 0,35-12 0,-46 13-1069,-1 0 1,0 0-1,-1-1 0,15-10 1,-12 8-2794</inkml:trace>
  <inkml:trace contextRef="#ctx0" brushRef="#br0" timeOffset="3454.26">440 560 9172,'0'0'8196,"-5"-1"-7732,-18-5-40,17 5-136,9 12 83,8-4-319,0-1 0,0 0 0,0-1 0,0 0 0,1-1-1,0 0 1,0-1 0,16 2 0,0 2-30,-20-5-17,0 0 1,0 1 0,0 0 0,-1 0-1,1 1 1,-1-1 0,0 2 0,0-1-1,8 8 1,-13-10-2,1 1-1,-1 0 1,0-1-1,0 1 1,0 0-1,-1 0 1,1 0-1,-1 0 1,0 0-1,0 0 1,0 1-1,0-1 1,0 0 0,0 0-1,-1 1 1,0-1-1,0 1 1,0-1-1,0 0 1,0 1-1,-1-1 1,1 0-1,-1 1 1,0-1-1,-2 4 1,-2 3 119,-1 0 1,0 0-1,0-1 0,-1 0 0,0 0 1,-1-1-1,0 0 0,0 0 1,-17 11-1,-10 12 47,6-4-217,14-15-328,2 1 1,-1 1-1,2 0 1,0 0-1,-10 18 1,20-29-205,1 0 1,0 0-1,0 0 0,1 0 1,-1 0-1,0 0 0,1 1 1,0-1-1,0 4 0,0 5-4805</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17:30.753"/>
    </inkml:context>
    <inkml:brush xml:id="br0">
      <inkml:brushProperty name="width" value="0.035" units="cm"/>
      <inkml:brushProperty name="height" value="0.035" units="cm"/>
      <inkml:brushProperty name="color" value="#E71224"/>
    </inkml:brush>
  </inkml:definitions>
  <inkml:trace contextRef="#ctx0" brushRef="#br0">17 90 9412,'0'0'9159,"-2"-3"-8241,1 2-833,-1 0 1,1 0-1,0-1 0,0 1 1,0 0-1,0 0 0,0-1 1,0 1-1,1-1 1,-1 1-1,0-1 0,1 1 1,-1-1-1,1 1 0,-1-1 1,1 0-1,0 1 0,0-1 1,-1 1-1,1-1 0,0 0 1,1 1-1,-1-1 1,0 0-1,0 1 0,1-1 1,-1 1-1,1-1 0,-1 1 1,1-1-1,0 1 0,0-1 1,-1 1-1,1-1 0,0 1 1,0 0-1,0 0 1,1-1-1,-1 1 0,0 0 1,0 0-1,1 0 0,-1 0 1,0 0-1,1 1 0,-1-1 1,3-1-1,4-1-123,0-1-1,1 1 1,-1 1-1,0-1 1,1 1-1,0 1 1,-1 0-1,13 0 1,-20 1 35,0 0-1,0 0 1,0 1-1,0-1 1,0 1-1,0-1 1,0 1-1,0 0 1,0-1-1,0 1 1,0 0 0,-1-1-1,1 1 1,0 0-1,0 0 1,-1 0-1,1 0 1,-1 0-1,1 0 1,-1 0-1,1 0 1,-1 0 0,1 0-1,-1 0 1,0 0-1,0 0 1,1 0-1,-1 0 1,0 0-1,0 0 1,0 2-1,1 41 3,-2-35-10,1-1 4,-2-1 0,1 0 0,-1 0 0,0 0 0,0 0-1,-1 0 1,0-1 0,0 1 0,-1-1 0,1 1 0,-1-1 0,-1-1 0,1 1-1,-1 0 1,0-1 0,-6 5 0,3-2 28,0 1 0,1 0 0,0 0 0,0 0 0,-8 17 1,15-26-28,0 1 0,1-1 0,-1 1 0,0-1 0,0 0 0,0 1 0,1-1 0,-1 0 0,0 0 0,0 1 0,1-1 0,-1 0 0,0 0 0,1 1 0,-1-1 0,0 0 0,1 0 0,-1 0 0,0 1 0,1-1 0,-1 0 0,0 0 0,1 0 0,-1 0 0,1 0 0,-1 0 0,0 0 1,1 0-1,-1 0 0,1 0 0,-1 0 0,0 0 0,1 0 0,-1 0 0,1 0 0,22 0 18,-18 0-18,144-9-20,-75 4-2919,1 2-7178</inkml:trace>
  <inkml:trace contextRef="#ctx0" brushRef="#br0" timeOffset="1148.38">232 574 2657,'0'0'14129,"-16"-10"-10852,8 8-3171,-1 1 0,0 1 1,0 0-1,0 0 1,0 1-1,0 0 1,0 1-1,0 0 0,0 0 1,1 0-1,-1 1 1,1 1-1,0 0 1,0 0-1,0 0 0,0 1 1,1 0-1,-9 8 1,12-11-111,1 0 1,0 0-1,0 1 0,0-1 1,0 1-1,0 0 0,1-1 1,-1 1-1,1 0 1,0 0-1,0 1 0,0-1 1,0 0-1,1 1 0,-1-1 1,1 1-1,0 0 1,0-1-1,0 1 0,0 0 1,1 0-1,-1 0 0,1-1 1,0 1-1,0 0 1,1 0-1,1 6 0,-2-8 9,1-1-1,0 1 1,0-1-1,0 1 1,-1-1 0,2 0-1,-1 1 1,0-1-1,0 0 1,0 0-1,1 0 1,-1 1-1,0-2 1,1 1-1,-1 0 1,1 0-1,-1 0 1,1-1-1,-1 1 1,1 0-1,0-1 1,-1 0-1,1 1 1,0-1-1,2 0 1,51 1 126,-39-1-73,-4-2-89,0-1-1,0 0 1,0 0-1,0-2 1,-1 1-1,1-1 1,-1-1-1,0 0 1,-1-1-1,1 0 1,-2 0-1,1-1 1,-1 0-1,11-13 1,-19 20 27,0 0-1,0 0 1,0 0 0,0 0-1,-1 0 1,1 0 0,0 0-1,-1 0 1,1 0 0,-1 0-1,1-1 1,-1 1 0,0 0-1,1 0 1,-1-1 0,0 1-1,0 0 1,0 0 0,0-1-1,0 1 1,0 0 0,0-1-1,-1 1 1,1 0 0,0 0-1,-1-1 1,1 1 0,-1 0-1,1 0 1,-1 0 0,1 0-1,-1 0 1,-1-2 0,0 1-18,-1-1 1,1 1-1,-1 0 1,0-1-1,0 1 1,0 0-1,0 1 0,0-1 1,0 0-1,-5 0 1,-7-3 33,1 0 0,-1-1 0,1 0 0,0-2 0,1 1 0,0-1 0,0-1 0,1-1 0,0 1 0,0-2 0,-11-13 0,21 23-20,1 0 0,0-1 0,0 1-1,0 0 1,0 0 0,0-1 0,0 1 0,1-1 0,-1 1 0,0-1 0,1 1 0,-1-1 0,1 1-1,-1-1 1,1 1 0,0-1 0,0 0 0,0 1 0,0-1 0,0 1 0,0-1 0,0 0 0,0 1-1,1-1 1,-1 1 0,0-1 0,1 0 0,0 1 0,-1-1 0,1 1 0,0 0 0,0-1-1,0 1 1,0 0 0,0-1 0,0 1 0,0 0 0,0 0 0,0 0 0,1 0 0,-1 0 0,0 0-1,1 0 1,-1 0 0,1 1 0,-1-1 0,1 0 0,-1 1 0,1 0 0,-1-1 0,1 1 0,-1 0-1,4-1 1,-3 1 9,11-3-38,0 1 1,1 1-1,-1 0 0,1 1 0,14 1 1,-25 0 25,1-1 1,-1 1 0,1 0-1,-1 0 1,0 0 0,0 1 0,1-1-1,-1 1 1,0 0 0,0 0-1,-1 0 1,1 0 0,0 0-1,-1 0 1,1 1 0,-1 0-1,0-1 1,0 1 0,0 0-1,0 0 1,0 0 0,-1 0-1,1 0 1,1 6 0,-1-4 20,0 1 0,0-1-1,-1 1 1,0 0 0,0 0 0,-1-1 0,1 1 0,-1 0 0,0 0-1,-1-1 1,1 1 0,-1 0 0,0 0 0,-1-1 0,0 1 0,1-1 0,-2 1-1,1-1 1,-1 0 0,-3 6 0,0-3-259,0 0-1,0-1 1,0 1-1,-11 7 1,-35 24-4618,31-24-2125</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27:57.465"/>
    </inkml:context>
    <inkml:brush xml:id="br0">
      <inkml:brushProperty name="width" value="0.035" units="cm"/>
      <inkml:brushProperty name="height" value="0.035" units="cm"/>
      <inkml:brushProperty name="color" value="#E71224"/>
    </inkml:brush>
  </inkml:definitions>
  <inkml:trace contextRef="#ctx0" brushRef="#br0">10 135 11733,'0'0'7839,"-10"-6"-3958,26 37-3773,-1 1-1,16 54 1,1 4-65,-30-84-31,1 0 1,-1 0-1,1-1 1,0 1-1,0-1 1,1 1-1,0-1 1,7 8-1,-9-12 1,2-1 9,-2-2 70,0 0 1,-1 1 0,1-1 0,-1 0-1,0 0 1,0 0 0,0 0 0,0 0-1,0 0 1,0-1 0,0 1 0,0 0-1,-1 0 1,1-1 0,-1-1 0,1-1-3,18-71 284,-10 35-248,2 0 0,17-41 0,-27 81-207,-1-1 0,1 1 1,-1 0-1,1 0 0,-1 0 0,1 0 0,0 0 1,-1 0-1,1 0 0,0 0 0,0 0 0,0 0 0,0 0 1,0 0-1,0 1 0,0-1 0,0 0 0,0 1 1,0-1-1,0 1 0,1-1 0,-1 1 0,0-1 1,0 1-1,1 0 0,-1 0 0,0-1 0,0 1 0,1 0 1,-1 0-1,0 1 0,0-1 0,2 0 0,0 1-517,0 0-1,-1 0 0,1 1 0,0-1 1,-1 0-1,1 1 0,-1 0 0,0 0 0,1-1 1,-1 1-1,0 1 0,0-1 0,2 4 1,9 14-8753</inkml:trace>
  <inkml:trace contextRef="#ctx0" brushRef="#br0" timeOffset="2688.44">424 368 12246,'0'0'5845,"13"0"-5173,-6 1-596,0-1 0,0 0 1,1-1-1,-1 0 0,0 0 0,-1 0 0,1-1 0,0 0 0,0-1 0,-1 1 0,1-1 1,-1-1-1,0 1 0,0-1 0,0 0 0,0 0 0,-1-1 0,9-8 0,-5 4 11,-1-1 0,0 0 1,-1 0-1,0 0 0,0-1 0,-1 0 0,-1-1 0,0 1 0,0-1 0,-2 0 0,1 0 0,-1 0 1,-1-1-1,0 1 0,-1-1 0,0-18 0,-1 21 70,0 0 1,-1 0-1,-1 0 0,-4-19 1,6 27-143,-1 0 1,1 0 0,-1 1-1,1-1 1,-1 0 0,1 1-1,-1-1 1,0 1 0,0-1-1,0 1 1,0-1 0,0 1-1,0 0 1,0-1 0,-1 1-1,1 0 1,0 0 0,-1 0-1,1 0 1,-1 0 0,1 0-1,-1 0 1,1 1 0,-1-1-1,0 1 1,1-1 0,-1 1-1,0-1 1,0 1 0,1 0-1,-1 0 1,0 0 0,1 0-1,-1 0 1,0 0 0,0 0-1,-2 1 1,2 2-13,-1 0-1,1 1 1,0-1 0,0 0-1,0 1 1,0-1 0,1 1-1,-1 0 1,1-1 0,0 1-1,0 0 1,0 0 0,1 0-1,-1 5 1,-5 43 32,2 1 1,3-1-1,6 68 0,-4-114-30,0 1 1,0 0-1,1 0 0,0-1 0,0 1 0,0-1 1,1 1-1,0-1 0,0 0 0,1 0 0,-1-1 0,2 1 1,6 7-1,-8-10-3,0 0-1,0-1 1,1 1 0,0-1 0,-1 0-1,1 0 1,0 0 0,0 0 0,0-1-1,0 1 1,0-1 0,0 0 0,0 0-1,1-1 1,-1 0 0,0 1 0,1-1-1,-1 0 1,0-1 0,0 1 0,1-1 0,-1 0-1,5-2 1,-3 1-5,-1-1 0,0 0 0,0 0-1,0-1 1,0 1 0,-1-1 0,0 0 0,1 0 0,-1-1 0,0 1-1,4-9 1,1 1-29,-1 0 0,0-1 1,9-23-1,-11 20-39,-2 0 1,1 0 0,-2 0-1,0-1 1,-1 1-1,-1-1 1,-1-18 0,0 34 168,-1 26-28,-3 11-17,0-7 21,1 0 0,1 1 0,1-1 1,5 36-1,-4-63-70,1 0 0,-1 0 0,1 0-1,-1 0 1,1 0 0,0-1 0,0 1 0,0 0 0,0 0-1,0 0 1,0-1 0,0 1 0,0-1 0,1 1 0,-1-1-1,1 1 1,-1-1 0,1 0 0,0 1 0,-1-1 0,1 0 0,0 0-1,0-1 1,0 1 0,0 0 0,0 0 0,0-1 0,0 0-1,0 1 1,0-1 0,0 0 0,0 0 0,0 0 0,0 0-1,0 0 1,4-1 0,-2 0 5,0 1 0,0-1-1,0 0 1,0-1 0,0 1-1,0-1 1,0 1 0,-1-1-1,1 0 1,-1-1 0,1 1 0,-1-1-1,0 1 1,0-1 0,0 0-1,0 0 1,3-5 0,-2 1-11,-1-1 1,-1 0-1,1 0 1,-1 0-1,0 0 0,-1 0 1,0-1-1,0 1 1,-1 0-1,-1-15 1,1 7-41,0 14 37,0-1 1,0 0-1,-1 1 1,1-1-1,-1 0 0,0 1 1,0-1-1,0 0 0,0 1 1,0-1-1,0 1 0,-1 0 1,1-1-1,-1 1 1,0 0-1,1 0 0,-1 0 1,0 0-1,0 0 0,0 0 1,-1 1-1,1-1 0,0 1 1,-1-1-1,1 1 1,-1 0-1,1 0 0,-1 0 1,1 0-1,-6 0 0,-7-2-15,0 1 0,-1 0 0,1 1 0,-20 2 0,18-1-11,16 0 24,1 0 0,-1 0 0,1 0 0,-1 0-1,0 0 1,1 0 0,-1 1 0,0-1 0,1 0 0,-1 0 0,1 1-1,-1-1 1,1 0 0,-1 1 0,1-1 0,-1 1 0,1-1-1,-1 1 1,1-1 0,-1 1 0,1-1 0,-1 1 0,1 0-2,0-1 1,0 0-1,0 1 1,0-1-1,0 0 1,0 0-1,0 1 1,0-1-1,0 0 1,0 1-1,0-1 1,0 0-1,0 1 1,0-1-1,0 0 1,0 0-1,1 1 1,-1-1-1,0 0 0,0 1 1,0-1-1,0 0 1,1 0-1,-1 1 1,0-1-1,0 0 1,1 0-1,-1 0 1,0 1-1,0-1 1,1 0-1,-1 0 1,0 0-1,0 0 1,1 0-1,-1 0 1,0 0-1,1 1 1,-1-1-1,0 0 1,1 0-1,-1 0 1,0 0-1,1 0 1,-1 0-1,0 0 1,0 0-1,1-1 1,27 3-249,0-2 0,0-1 0,38-7 0,43-1 39,-108 9 210,0 1 1,0-1 0,0 0-1,0 1 1,0 0-1,0-1 1,0 1-1,0-1 1,0 1 0,-1 0-1,1 0 1,0 0-1,0-1 1,-1 1-1,1 0 1,-1 0 0,1 0-1,-1 0 1,1 0-1,-1 0 1,1 0-1,-1 0 1,0 0 0,0 0-1,1 1 1,-1-1-1,0 0 1,0 0-1,0 1 1,2 41 38,-2-39-39,-1 45 155,1 55 356,1-94-473,0 0 1,1-1 0,0 1-1,0-1 1,1 1-1,0-1 1,0 0 0,6 9-1,-8-16-25,0-1 0,0 1 0,-1-1 0,2 1 0,-1-1 0,0 0 0,0 0 0,0 1-1,0-1 1,1 0 0,-1 0 0,1 0 0,-1 0 0,1 0 0,-1-1 0,1 1 0,-1 0-1,1-1 1,0 1 0,-1-1 0,1 0 0,0 1 0,0-1 0,-1 0 0,1 0 0,0 0-1,-1 0 1,1 0 0,0-1 0,0 1 0,-1 0 0,1-1 0,-1 1 0,1-1-1,0 0 1,-1 0 0,1 1 0,-1-1 0,1 0 0,-1 0 0,0 0 0,1 0 0,-1-1-1,0 1 1,2-2 0,3-3 12,1 0 0,-1-1 0,-1 0 0,1 0 0,-1-1 0,0 1 0,5-12 0,-7 12-22,1-1 0,-2 0 1,1 1-1,-1-1 0,0 0 0,-1-1 1,0 1-1,0 0 0,-1 0 1,0 0-1,0-1 0,-2-8 1,1 14 4,0 0 1,0-1-1,0 1 1,-1 0 0,1 0-1,-1 0 1,0 0-1,0 0 1,0 0 0,0 1-1,0-1 1,-1 1 0,1-1-1,-1 1 1,0 0-1,1 0 1,-1 0 0,0 0-1,0 1 1,0-1-1,0 1 1,-1 0 0,1-1-1,0 1 1,-1 1 0,1-1-1,0 1 1,-1-1-1,-6 1 1,2 0 15,-2-1 62,0 0-1,0 1 1,0 0-1,-16 3 0,24-2-69,0-1-1,1 0 0,-1 1 0,0-1 0,1 1 0,-1 0 0,1-1 0,-1 1 0,1 0 0,-1 0 1,1 0-1,-1 0 0,1 0 0,0 1 0,0-1 0,-1 0 0,1 0 0,0 1 0,0-1 0,0 1 0,1-1 1,-1 1-1,0-1 0,0 1 0,1 0 0,-1-1 0,1 1 0,0 0 0,-1-1 0,1 1 0,0 0 0,0 2 1,0-3-5,0 1 0,-1-1 0,1 1 1,0-1-1,0 1 0,1-1 1,-1 1-1,0-1 0,0 1 0,1-1 1,-1 1-1,1-1 0,-1 1 1,1-1-1,0 0 0,-1 1 0,1-1 1,0 0-1,0 0 0,0 0 1,0 1-1,0-1 0,0 0 0,0 0 1,2 1-1,1-1-15,0 0 0,0-1 0,0 1 0,0-1 0,0 1 0,0-1-1,0 0 1,6-1 0,0 0-44,4-1-23,-1-1 1,1 0-1,-1-1 1,0-1-1,0 0 1,0-1-1,-1 0 1,0-1 0,0 0-1,-1-1 1,0-1-1,0 1 1,0-2-1,-2 1 1,1-2 0,-1 1-1,0-1 1,-1 0-1,12-24 1,-18 28 174,0 0 1,0-1 0,0 1-1,-1-1 1,-1 0 0,1 1-1,-1-1 1,0 0 0,-1 1-1,0-1 1,0 0 0,-4-11-1,5 19-85,0 0-1,-1 0 0,1-1 1,0 1-1,0 0 0,0 0 1,-1-1-1,1 1 0,0 0 1,0 0-1,-1 0 1,1 0-1,0 0 0,0-1 1,-1 1-1,1 0 0,0 0 1,-1 0-1,1 0 0,0 0 1,0 0-1,-1 0 0,1 0 1,0 0-1,-1 0 0,1 0 1,0 0-1,-1 0 0,1 0 1,0 0-1,0 1 0,-1-1 1,1 0-1,0 0 1,0 0-1,-1 0 0,1 0 1,0 1-1,0-1 0,-1 0 1,1 0-1,0 0 0,0 1 1,0-1-1,-1 0 0,1 0 1,0 1-1,0-1 0,0 0 1,0 0-1,0 1 0,0-1 1,-1 0-1,1 1 0,0-1 1,0 0-1,0 0 1,0 1-1,0-1 0,0 0 1,0 1-1,0-1 0,0 0 1,1 1-1,-7 22-10,3 158 250,5-96-44,10 99 1227,-12-183-1135,0-31 505,0 14-793,1 1-1,1-1 1,0 1-1,1 0 1,1 0-1,0 0 1,1 0-1,1 0 0,12-22 1,-15 31-20,1-1 0,0 1-1,0 0 1,1 1 0,0-1 0,0 1 0,0 0 0,0 0 0,1 0-1,0 1 1,0 0 0,0 0 0,1 0 0,-1 1 0,1 0 0,0 0 0,0 1-1,0 0 1,0 0 0,0 1 0,0-1 0,14 1 0,-21 1 6,1 0 1,-1 1-1,1-1 1,-1 0-1,1 1 1,-1-1-1,1 0 1,-1 1-1,0-1 1,1 1-1,-1-1 1,1 1 0,-1-1-1,0 1 1,0-1-1,1 1 1,-1-1-1,0 1 1,0 0-1,0-1 1,0 1-1,0-1 1,1 1-1,-1-1 1,0 1-1,0 0 1,0-1-1,-1 1 1,1-1 0,0 1-1,0 0 1,0-1-1,0 1 1,0-1-1,-1 2 1,-8 23-48,-1-14 27,-1-1 1,0 0 0,0-1-1,-1 0 1,0-1-1,-1-1 1,-16 9 0,5-3 4,23-13 13,0 0 0,1 1 0,-1-1 0,0 0 0,0 0 0,0 1 0,1-1-1,-1 1 1,0-1 0,1 1 0,-1-1 0,0 1 0,1-1 0,-1 1 0,1 0 0,-1-1 0,1 1-1,-1 0 1,1-1 0,0 1 0,-1 0 0,1 0 0,0-1 0,-1 1 0,1 0 0,0 0 0,0 0 0,0 0-1,0-1 1,0 1 0,0 0 0,0 0 0,0 0 0,0 0 0,0-1 0,0 1 0,0 0 0,1 0 0,-1 0-1,0-1 1,1 1 0,-1 0 0,0-1 0,1 1 0,-1 0 0,1 0 0,-1-1 0,1 1 0,0-1 0,-1 1-1,1-1 1,0 1 0,-1-1 0,1 1 0,0-1 0,-1 1 0,1-1 0,0 0 0,0 1 0,-1-1 0,1 0-1,0 0 1,0 0 0,0 0 0,0 1 0,1-1 0,17 0-23,-1 0 1,1-1-1,0 0 0,-1-2 1,1 0-1,-1-1 0,0-1 1,0-1-1,-1-1 0,1 0 0,-2-1 1,1-1-1,-1 0 0,0-1 1,23-20-1,-35 27 27,0-1 1,-1 0-1,1 0 0,-1 0 1,0-1-1,0 1 1,0-1-1,0 0 0,-1 1 1,0-1-1,0 0 0,0-1 1,-1 1-1,0 0 0,0 0 1,0-1-1,0 1 0,-1 0 1,0-1-1,-1-8 0,0 14 24,-1 0-1,1 0 0,0 0 0,0 0 0,0 0 1,0 0-1,-1 0 0,1 1 0,0-1 1,0 1-1,0-1 0,0 0 0,0 1 0,0 0 1,0-1-1,0 1 0,0 0 0,0 0 0,-1 1 1,-2 5-14,1 1 0,0 0 0,0 0 0,1 0 0,0 0 0,0 0 0,1 1 0,0-1 0,1 1 0,-1-1 0,2 0 0,-1 1 0,3 9 0,-3-17-8,1 0 0,-1 0 0,1 0 0,0 1 0,-1-1 0,1 0 0,0 0 0,0 0 0,0 0 0,-1 0 0,1-1 0,0 1 0,0 0 0,1 0 0,-1-1 0,0 1 0,0 0 0,0-1 0,0 1 0,1-1 0,-1 1 0,0-1 0,0 0 0,1 0 0,-1 0 0,2 1 0,39 0 16,-30-2-6,-7 1-12,0-1-1,1 0 0,-1 0 0,0 0 1,0-1-1,0 1 0,0-1 0,0 0 1,-1-1-1,1 1 0,0-1 0,-1 0 1,0 0-1,0-1 0,0 1 0,0-1 1,0 0-1,-1 0 0,0 0 0,1 0 1,-2-1-1,1 1 0,0-1 0,-1 0 1,0 0-1,0 0 0,0 0 0,-1 0 1,0 0-1,0 0 0,1-10 0,-2 15 102,0 31 120,0-30-218,0 1 0,0 0 0,0 0 0,0 0 0,0 0 0,0 0 0,1 0 0,-1-1 0,1 1 0,-1 0 0,1 0 0,0 0 0,0-1 0,0 1 0,0-1 0,0 1 0,0 0 0,0-1 0,1 0 0,-1 1 0,0-1 0,1 0 0,-1 0 0,1 1 0,-1-1 0,1-1 0,0 1 0,-1 0 0,1 0 0,0 0 0,0-1 0,0 1 0,-1-1 0,1 0 0,0 1 0,0-1 0,0 0 0,0 0 0,0 0 0,2-1 0,1 1 1,0-1 1,1 0-1,-1 0 1,0 0-1,0-1 0,0 1 1,0-1-1,0-1 0,-1 1 1,1-1-1,-1 1 1,1-2-1,6-4 0,-5 0 3,1 1 0,-1-1 0,-1 0 0,1 0 0,-1 0-1,-1-1 1,0 0 0,0 0 0,0 0 0,-1 0 0,3-20-1,-2-1-4,-2 1 0,-1-48-1,-1 41 14,0 32-7,0 0 0,0 0 1,-1 0-1,1 0 0,-1 0 0,0 0 0,0 1 1,0-1-1,-1 0 0,1 0 0,-4-5 1,5 9-7,0 0 0,0-1 0,-1 1 0,1 0 0,0 0 0,0 0 0,0-1 0,0 1 0,0 0 0,0 0 1,-1-1-1,1 1 0,0 0 0,0 0 0,0 0 0,0 0 0,-1 0 0,1-1 0,0 1 0,0 0 0,-1 0 1,1 0-1,0 0 0,0 0 0,0 0 0,-1 0 0,1 0 0,0 0 0,0 0 0,-1 0 0,1 0 0,0 0 0,0 0 1,-1 0-1,1 0 0,0 0 0,0 0 0,-1 0 0,1 0 0,0 0 0,0 0 0,-1 0 0,1 0 0,0 0 1,0 1-1,0-1 0,-1 0 0,1 0 0,0 0 0,0 0 0,0 1 0,0-1 0,-1 0 0,1 0 0,0 0 1,0 1-1,0-1 0,0 0 0,0 1 0,-3 6-6,0 1 0,0 0 0,1 0 1,1 0-1,-1 0 0,1 1 0,0 12 0,-2 16 8,-9 75 150,5 187 1,4-34 291,2-151-158,-6-117-94,4-2-165,0 0 1,0 0-1,1 0 1,0 0-1,0 0 1,0-1-1,0 1 1,1-1-1,0 1 1,0-8-1,-5-68-17,6 60 9,-1 3-18,-2-41-20,3-1-1,7-61 1,-5 104-5,0 0-1,2 0 0,0 1 0,1 0 0,0 0 0,2 0 1,-1 0-1,2 1 0,0 0 0,1 1 0,1 0 1,12-15-1,-16 24 2,0-1 0,1 1 1,0 0-1,0 1 0,0 0 1,1 0-1,0 0 0,-1 1 1,1 0-1,0 0 0,0 1 1,1 0-1,-1 1 0,0 0 1,1 0-1,-1 1 0,11 0 1,-18 0 17,0 0 1,0 0 0,0 0 0,0 0-1,0 1 1,0-1 0,0 0 0,0 0-1,0 1 1,0-1 0,0 1 0,0-1-1,0 1 1,0-1 0,0 1 0,0 0-1,0-1 1,0 1 0,-1 0 0,1 0-1,0 0 1,-1-1 0,1 1 0,0 0-1,0 2 1,0-1 3,0 1-1,0 0 0,-1 0 1,1-1-1,-1 1 1,0 0-1,1 0 1,-1 0-1,0 0 0,-1 2 1,0 1 1,0 0-1,0 0 1,0 0 0,-1-1-1,0 1 1,0 0 0,0-1-1,-1 0 1,-5 9 0,-1-4-4,-1 0 0,0-2 0,0 1 0,-1-1 0,0 0 0,0-1 0,-1-1 0,0 1 0,0-2 1,0 0-1,-1 0 0,0-1 0,1-1 0,-2 0 0,1-1 0,-20 1 0,35-24-12135,13 8-1766</inkml:trace>
  <inkml:trace contextRef="#ctx0" brushRef="#br0" timeOffset="3101.86">2799 252 7203,'0'0'14607,"-9"0"-13591,-27 0-346,27 0 747,24-1-881,67-15-509,46-6 193,-43 16-5339</inkml:trace>
  <inkml:trace contextRef="#ctx0" brushRef="#br0" timeOffset="3303.43">2751 403 12598,'0'0'9604,"-66"41"-9108,78-41-384,6 0 81,6 0-113,6 0 32,6 0-64,-1-14-48,1 0-369,0-3-1824,-6 0-1264,-6 0-3314</inkml:trace>
  <inkml:trace contextRef="#ctx0" brushRef="#br0" timeOffset="3677.82">2846 111 5811,'0'0'16927,"-21"-3"-15939,-67-7-359,87 10-616,0 0 0,0 0 1,0-1-1,1 1 0,-1 0 0,0 0 0,0 0 0,0 0 0,0 0 0,1 0 1,-1 1-1,0-1 0,0 0 0,0 0 0,1 1 0,-1-1 0,0 0 1,0 1-1,1-1 0,-1 0 0,0 1 0,1-1 0,-1 1 0,1 0 1,-1-1-1,0 1 0,1-1 0,-1 1 0,1 0 0,-1-1 0,1 1 0,0 0 1,-1 0-1,1-1 0,0 1 0,0 0 0,-1 0 0,1 0 0,0-1 1,0 2-1,6 21 190,-4-19-189,1-1 1,0 1 0,1-1-1,-1 0 1,0 0-1,1 0 1,0 0 0,0-1-1,0 1 1,0-1-1,0 0 1,0 0-1,1-1 1,-1 1 0,5 0-1,75 16 45,-78-17-52,119 9 10,-90-9 12,1 1 0,-1 3 0,42 9 0,-75-13-29,0-1 0,0 1 0,0 0 1,0-1-1,-1 1 0,1 0 0,0 0 0,-1 0 0,1 0 1,0 1-1,-1-1 0,1 0 0,-1 1 0,0-1 0,0 1 0,1-1 1,-1 1-1,0 0 0,0-1 0,-1 1 0,1 0 0,0 0 1,0 0-1,-1-1 0,1 1 0,-1 0 0,0 0 0,1 0 0,-1 0 1,0 0-1,0 0 0,0 0 0,-1 0 0,1 0 0,0 0 1,-1 0-1,1 0 0,-1-1 0,-1 4 0,-1 4 14,-1-1 1,0 1-1,0-1 0,0 0 0,-1 0 1,-1-1-1,-8 10 0,-122 125 424,-77 90-3389,200-217-2897</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28:05.881"/>
    </inkml:context>
    <inkml:brush xml:id="br0">
      <inkml:brushProperty name="width" value="0.035" units="cm"/>
      <inkml:brushProperty name="height" value="0.035" units="cm"/>
      <inkml:brushProperty name="color" value="#E71224"/>
    </inkml:brush>
  </inkml:definitions>
  <inkml:trace contextRef="#ctx0" brushRef="#br0">232 512 8724,'0'0'7934,"14"-13"-7870,2-2-46,1-1-1,-2 0 0,0-2 1,-2 0-1,1 0 0,-2-1 1,15-32-1,-21 30 141,-1-1-1,-1 1 1,0-1 0,-2 0 0,-1 0-1,-3-44 1,1 14 651,1 50-780,0 1-1,0-1 1,1 0 0,-2 1-1,1-1 1,0 0 0,0 1-1,0-1 1,-1 1 0,1-1 0,-1 0-1,1 1 1,-1-1 0,0 1-1,0-1 1,0 1 0,0 0-1,0-1 1,0 1 0,0 0-1,0 0 1,0-1 0,0 1 0,-1 0-1,1 0 1,-1 0 0,1 1-1,0-1 1,-1 0 0,0 0-1,1 1 1,-1-1 0,1 1-1,-1-1 1,0 1 0,1 0 0,-1 0-1,0-1 1,1 1 0,-1 0-1,0 1 1,1-1 0,-1 0-1,0 0 1,1 1 0,-1-1-1,0 1 1,-1 0 0,1 0-22,0 0 0,1 0 0,-1 0 0,0 0 0,1 0 0,-1 0 1,1 0-1,0 1 0,-1-1 0,1 0 0,0 1 0,0-1 0,0 1 0,0 0 0,0-1 0,0 1 0,0 0 1,1-1-1,-1 1 0,0 0 0,1 2 0,-12 49 128,9-35-93,-3 19 77,2 0 0,1 1-1,3 41 1,1-38-87,0-27 7,0 1 0,1-1 0,1 0 0,7 24 0,-8-33-30,-1 0 0,1 0 0,0 0 0,0 0-1,1 0 1,0-1 0,-1 1 0,2-1 0,-1 1 0,0-1-1,1 0 1,0 0 0,0-1 0,0 1 0,8 4-1,-8-6 1,0 0 0,0-1-1,0 0 1,0 0-1,0 0 1,0 0-1,1-1 1,-1 0-1,0 0 1,0 0 0,1 0-1,-1 0 1,0-1-1,0 0 1,0 0-1,0 0 1,1 0-1,-2-1 1,1 0-1,0 1 1,0-1 0,0-1-1,-1 1 1,1 0-1,-1-1 1,0 0-1,0 0 1,0 0-1,0 0 1,0 0 0,3-6-1,7-11-6,-1 0 0,0-1 0,-2 0 0,11-34 0,-4 13-51,-8 26 21,-7 13 26,0 0-1,0 0 1,-1-1-1,1 1 0,-1-1 1,0 1-1,1-1 1,-2 0-1,1 1 1,0-5-1,-1 7-29,0 43 150,-1 19-12,-1-21 157,6 58 0,-4-95-251,1 0 0,-1-1 0,0 1 0,1 0-1,0-1 1,0 1 0,0 0 0,0-1 0,0 1 0,0-1 0,1 0 0,-1 1 0,1-1 0,-1 0 0,1 0 0,0 0-1,2 2 1,-2-3-3,0 0 0,-1 0 0,1 0 0,0-1 0,0 1 0,0-1-1,-1 1 1,1-1 0,0 1 0,0-1 0,0 0 0,0 0 0,0 0 0,0 0-1,0-1 1,0 1 0,0 0 0,3-2 0,1 0 12,0-1 0,1 0 1,-2 0-1,1 0 0,0-1 0,-1 0 0,1 0 1,-1 0-1,0-1 0,0 0 0,-1 0 1,5-7-1,-3 3-2,0 0 0,-1-1 0,-1 0 0,0 0 0,0 0 0,-1-1 1,0 1-1,1-18 0,-3 25-17,0 0 1,-1 0-1,0 0 1,1 0-1,-1 0 1,0 0-1,-1 0 1,1 0-1,0 0 1,-1 1-1,0-1 0,0 0 1,0 0-1,0 0 1,0 0-1,0 1 1,-1-1-1,0 0 1,1 1-1,-1-1 1,0 1-1,0 0 1,0 0-1,0 0 1,-1 0-1,1 0 1,-1 0-1,1 0 1,-1 1-1,0-1 1,1 1-1,-1 0 0,-6-2 1,0 1 4,0 0-1,0 1 1,0 0 0,0 0 0,-1 1-1,1 0 1,0 1 0,0 0 0,0 0-1,-12 4 1,18-4-10,-1 0 0,1 0-1,0 1 1,0 0 0,0-1 0,0 1 0,0 0-1,1 0 1,-1 1 0,1-1 0,-1 0 0,1 1-1,0-1 1,0 1 0,0 0 0,0 0 0,0 0-1,1 0 1,-1 0 0,1 0 0,0 0 0,0 1-1,0-1 1,0 0 0,1 1 0,-1-1 0,1 0-1,0 7 1,3-9 2,-1 0-1,1 0 0,-1 0 0,1-1 1,-1 1-1,1-1 0,0 0 1,-1 0-1,1 0 0,0 0 0,-1 0 1,4-1-1,2 1-5,20-2-85,-1-1-1,1-1 1,-1-2-1,39-12 1,36-8-519,-101 25 602,0 1 0,1 0-1,-1 0 1,0 0 0,1 0-1,-1 0 1,0 0-1,1 0 1,-1 0 0,0 0-1,0 1 1,1-1 0,-1 1-1,0-1 1,0 1-1,1-1 1,-1 1 0,0-1-1,0 1 1,0 0-1,0 0 1,0 0 0,1 1-1,0 0 8,0 1 0,-1-1 0,1 1 0,-1-1-1,0 1 1,0 0 0,0 0 0,0 0 0,0 0 0,0 3-1,1 12 74,-1 0 0,-3 36 0,1-28-11,1-11-19,-1-8-23,1 0 0,0 0 0,1 0 0,0 0 0,2 10 0,-3-15-14,1-1-1,-1 1 1,1-1 0,0 0-1,0 1 1,-1-1-1,1 0 1,0 0-1,0 1 1,0-1 0,0 0-1,0 0 1,1 0-1,-1 0 1,0 0-1,0 0 1,1-1 0,-1 1-1,1 0 1,-1-1-1,1 1 1,-1-1 0,1 1-1,-1-1 1,1 0-1,-1 0 1,1 1-1,-1-1 1,4 0 0,1-1 2,0 1 1,0-1-1,-1 0 1,1 0 0,0 0-1,0-1 1,-1 0-1,1 0 1,-1 0 0,1-1-1,-1 0 1,0 0-1,0 0 1,0 0 0,-1-1-1,1 0 1,-1 0-1,0 0 1,0 0 0,0-1-1,-1 0 1,6-9-1,-3 4-7,-1-2 0,0 1-1,-1 0 1,0-1 0,-1 0 0,0 0-1,-1 0 1,0 0 0,0-23-1,-2 33 3,0 0 0,0 0-1,-1 0 1,1 1 0,-1-1 0,1 0-1,-1 0 1,0 0 0,0 1-1,1-1 1,-1 0 0,0 1 0,-1-1-1,1 0 1,0 1 0,0 0 0,-1-1-1,1 1 1,-1 0 0,1-1-1,-1 1 1,0 0 0,-1-1 0,-2 0 13,1 0 0,-1 1 0,0-1 0,1 1 0,-1-1 0,0 1 0,0 1 0,0-1 0,-8 1 0,8 0 1,0 0 0,0 0 0,0 1 0,0 0 0,0 0-1,1 0 1,-1 1 0,0 0 0,-7 3 0,10-4-13,1 0-1,-1 0 1,0 0 0,1 0 0,-1 1-1,1-1 1,-1 0 0,1 1 0,0-1-1,0 1 1,-1-1 0,1 1 0,0 0-1,0 0 1,1-1 0,-1 1 0,0 0-1,1 0 1,-1 0 0,1 0 0,-1 0-1,1 3 1,0-4-2,-1 1 1,1-1-1,0 0 0,0 0 0,0 1 1,0-1-1,1 0 0,-1 0 0,0 0 1,0 1-1,1-1 0,-1 0 0,1 0 1,-1 0-1,1 0 0,0 0 0,-1 0 1,1 0-1,0 0 0,-1 0 0,1 0 1,0 0-1,0 0 0,0 0 0,0-1 1,2 2-1,31 0 5,-22-3-1,-5 0-6,1-1 0,-1 0 0,0-1 0,0 1-1,0-1 1,0-1 0,-1 1 0,1-1 0,-1 0 0,0 0-1,0-1 1,10-10 0,-5 4 9,0-1 0,0 0 0,-1 0 0,-1-1 0,9-16-1,-14 16-2,0 1-1,-1-1 0,0 0 0,-1-1 0,-1 1 0,0 0 1,-1 0-1,0 0 0,-2-1 0,-2-14 0,4 27 6,0 0-1,0 0 1,0 0-1,0 0 1,0 0-1,0 0 1,0 0-1,0 0 1,-1 0-1,1 1 1,0-1-1,-1 0 1,1 0-1,-1 0 1,1 0-1,-1 1 1,1-1-1,-1 0 1,0 0-1,1 1 1,-1-1-1,-1 0 1,-6 17 98,-4 40-43,12-54-63,-7 78 517,6 150-1,3-102 1444,-3-131-1713,-4-20-198,1 0 0,2 0 0,0 0 0,1 0 0,1 0 0,5-33 0,-4 51-56,-1-1 0,1 1 0,0 0 0,0 0 0,1 0 0,-1 0 0,1 0 0,0 0 0,1 1 0,-1-1 0,1 1 0,0-1 0,0 1 0,0 0 0,1 0 0,-1 0 0,1 0 0,0 1 0,0 0 0,1-1 0,-1 2-1,1-1 1,-1 0 0,1 1 0,0 0 0,0 0 0,0 0 0,0 1 0,0-1 0,1 1 0,-1 0 0,0 1 0,1-1 0,8 2 0,-13-1 5,0 0 0,0 0 0,0 0 0,0 0 0,0 0 0,0 0 0,0 1 0,0-1 0,0 0 0,-1 1-1,1-1 1,0 1 0,0-1 0,0 1 0,-1-1 0,1 1 0,0-1 0,-1 1 0,1 0 0,0-1 0,-1 1 0,1 0 0,-1 0 0,1 0-1,-1-1 1,1 3 0,3 29 14,-4-26-10,-1-1 0,0 1 1,0-1-1,0 0 0,-1 1 0,0-1 0,0 0 0,0 0 1,0 0-1,-5 5 0,-3 0-95,0 0 0,-1-1 0,0 0 0,-1-1 0,0 0 0,0-1 0,-22 10 0,47-17-19,0 2 1,0-1 0,0 2 0,23 7 0,68 12 154,-84-20-46,0-1-1,0-1 1,1 0 0,-1-2 0,0 0 0,26-6 0,-39 6-4,0 0-1,0 0 1,0-1 0,-1 0-1,1 0 1,-1-1-1,0 0 1,0 0 0,0 0-1,0 0 1,-1-1 0,1 0-1,-1-1 1,-1 1 0,1-1-1,-1 1 1,0-1-1,0-1 1,-1 1 0,0 0-1,3-8 1,-2-2 13,-1 0-1,0-1 1,-1 1 0,-1-1-1,-1-18 1,0 35 49,-2 18 64,-3-1-106,0 1 0,1 0-1,1 0 1,0 0 0,1 19 0,2-36-13,1 0-1,-1-1 1,0 1 0,1 0 0,-1 0 0,0 0 0,1 0-1,0-1 1,-1 1 0,1 0 0,-1 0 0,1-1 0,0 1-1,-1 0 1,1-1 0,0 1 0,0-1 0,0 1 0,-1-1-1,1 0 1,0 1 0,0-1 0,0 0 0,0 1 0,0-1 0,0 0-1,0 0 1,0 0 0,0 0 0,0 0 0,0 0 0,0 0-1,0 0 1,-1 0 0,1 0 0,0 0 0,0-1 0,1 1-1,3-1 2,-1 0-1,1 0 0,-1 0 0,0 0 1,0 0-1,1-1 0,6-4 0,0-1-7,0-2 0,-1 1-1,13-15 1,-20 19 2,0 1 1,0-1-1,-1 1 1,1-1-1,-1 0 1,0 0-1,0 0 1,0 0-1,0 0 1,-1-1-1,0 1 1,0 0-1,1-9 1,-2 12 80,0 36 19,0-33-95,0 1 1,0 0-1,0 0 0,1 0 0,-1 0 1,1 0-1,0-1 0,0 1 1,-1 0-1,2-1 0,-1 1 0,0 0 1,1-1-1,-1 0 0,1 1 0,0-1 1,-1 0-1,1 0 0,0 1 1,1-2-1,-1 1 0,0 0 0,1 0 1,-1-1-1,1 1 0,-1-1 0,1 0 1,-1 0-1,1 0 0,0 0 1,0 0-1,0 0 0,0-1 0,-1 1 1,6-1-1,-1 0-2,-1 0 0,0 0-1,1 0 1,-1-1 0,0 0 0,1-1 0,-1 1-1,0-1 1,0 0 0,0-1 0,0 1 0,-1-1-1,1 0 1,-1-1 0,11-7 0,-7 3-18,0-1 1,0 0 0,0-1-1,-1 0 1,-1 0-1,0 0 1,0-1 0,-1 0-1,-1-1 1,0 1-1,0-1 1,-1 0 0,-1 0-1,0 0 1,0-1-1,-1 1 1,-1-1 0,0-17-1,1-10-14,-1 29 37,0 0 0,0 0 0,-1 0 0,-1 0 0,1 0 0,-2 0 0,0 1 0,-4-16 0,6 25-4,0 1-1,0 0 1,0 0 0,-1-1 0,1 1 0,0 0-1,0-1 1,0 1 0,0 0 0,0 0 0,-1-1-1,1 1 1,0 0 0,0 0 0,0-1-1,-1 1 1,1 0 0,0 0 0,0 0 0,0 0-1,-1-1 1,1 1 0,0 0 0,-1 0-1,1 0 1,0 0 0,0 0 0,-1 0 0,1 0-1,0-1 1,-1 1 0,1 0 0,0 0-1,-1 0 1,1 0 0,0 0 0,-1 1 0,1-1-1,0 0 1,0 0 0,-1 0 0,-8 13-16,-1 19-4,10-32 20,-13 74 42,4 1 0,3 0 0,7 132 0,1-83 3,-2-74 144,-2 0-1,-9 52 1,11-101-176,0 0 0,0-1 0,0 1 1,0-1-1,0 1 0,0-1 0,0 1 0,0-1 1,0 1-1,0 0 0,-1-1 0,1 1 1,0-1-1,0 1 0,0-1 0,-1 1 0,1-1 1,0 1-1,-1-1 0,1 0 0,0 1 1,-1-1-1,1 1 0,-1-1 0,1 0 0,-1 1 1,1-1-1,-1 0 0,1 1 0,-1-1 1,1 0-1,-1 0 0,1 1 0,-1-1 1,1 0-1,-1 0 0,1 0 0,-1 0 0,0 0 1,1 0-1,-1 0 0,0 0 0,0-1 1,0 1-1,0-1 0,0 0 0,0 0 0,0 0 0,0 0 1,0 0-1,1 0 0,-1 0 0,0 0 0,1 0 1,-1 0-1,1 0 0,-1 0 0,1-1 0,-1 1 1,1 0-1,0 0 0,0 0 0,0-2 0,-2-24-19,1 1 0,1 0 0,1-1 0,2 1 0,1 0 0,1 0 0,16-49 0,-15 58-83,1 0 0,0 0 0,2 1-1,0 0 1,0 0 0,2 1-1,0 0 1,0 1 0,2 0 0,0 1-1,0 0 1,22-15 0,9 8-82,-20 18 124,-24 2 46,1 0 0,-1 0 0,1 0 0,-1 0 0,1 1 0,-1-1 0,1 0 0,-1 0 0,1 1 0,-1-1-1,1 0 1,-1 1 0,0-1 0,1 0 0,-1 1 0,0-1 0,1 1 0,-1-1 0,0 0 0,1 1 0,-1-1 0,0 1 0,0-1 0,0 1 0,1-1 0,-1 1 0,0-1 0,0 1 0,0-1 0,0 1-1,0-1 1,0 1 0,0 0 0,1 9 27,-1-1 0,0 1 0,0-1 0,-1 1 0,-1 0 0,1-1 0,-2 0 0,1 1 0,-1-1 0,-1 0 0,1 0 0,-2 0 0,1-1-1,-1 0 1,0 0 0,-1 0 0,-12 13 0,11-13 28,0 0 0,0-1 1,-1 0-1,0 0 0,0 0 0,-1-1 0,0-1 0,0 1 0,-1-1 0,1-1 0,-1 0 0,0 0 1,0-1-1,0 0 0,-1-1 0,1 0 0,-11 1 0,20-3-96,0 0 0,0-1-1,0 1 1,0 0 0,1 0 0,-1-1-1,0 1 1,0-1 0,0 1 0,1 0 0,-1-1-1,0 1 1,1-1 0,-1 0 0,0 1 0,1-1-1,-1 0 1,1 1 0,-1-1 0,1 0-1,-1 1 1,1-1 0,0 0 0,-1 0 0,1 1-1,0-1 1,0 0 0,-1 0 0,1 0-1,0 0 1,0 0 0,0 0 0,-1-35-5126,2 26 1626,-1-11-8240</inkml:trace>
  <inkml:trace contextRef="#ctx0" brushRef="#br0" timeOffset="434.01">2400 549 12102,'0'0'13347,"-12"0"-12557,-36 0-193,36 0 110,15-4-512,16-8-204,-1 1 0,2 1 0,0 1 0,28-10 0,16-7-821,3-2-1041,-21 15-3453,-26 11-370</inkml:trace>
  <inkml:trace contextRef="#ctx0" brushRef="#br0" timeOffset="864.95">2666 321 8340,'0'0'14412,"1"-9"-12852,-1 8-1542,0 1 1,0 0-1,0 0 1,0 0-1,0 0 1,0 0-1,0-1 1,0 1-1,0 0 1,0 0-1,0 0 0,0 0 1,0-1-1,0 1 1,0 0-1,0 0 1,0 0-1,0 0 1,0 0-1,0-1 1,0 1-1,0 0 1,0 0-1,0 0 1,0 0-1,1 0 1,-1 0-1,0-1 0,0 1 1,0 0-1,0 0 1,0 0-1,0 0 1,1 0-1,-1 0 1,0 0-1,0 0 1,0 0-1,0 0 1,0 0-1,1 0 1,-1-1-1,0 1 1,0 0-1,0 0 0,0 0 1,1 0-1,-1 0 1,0 1-1,0-1 1,0 0-1,0 0 1,1 0-1,-1 0 1,0 0-1,0 0 1,0 0-1,0 0 1,0 0-1,1 0 0,-1 0 1,10 14 216,-1 0 0,0 1-1,-1 0 1,8 18 0,9 17-107,-9-18-93,-11-21-26,0-1 0,1 0 0,0 0 0,9 10 0,-9-12-13,0-3 60,2-19 20,30-102 63,-25 72-173,20-45 1,-32 88-254,1 0 1,-1 0-1,0 0 1,1 0-1,-1 1 1,0-1-1,1 0 1,-1 1-1,1-1 1,-1 1-1,1 0 0,0-1 1,-1 1-1,1 0 1,-1 0-1,1 0 1,-1 0-1,1 0 1,-1 1-1,1-1 0,0 0 1,-1 1-1,1-1 1,-1 1-1,0-1 1,3 2-1,13 15-4560</inkml:trace>
  <inkml:trace contextRef="#ctx0" brushRef="#br0" timeOffset="2223.47">3218 377 14455,'0'0'8713,"-3"-9"-8364,-11-27-90,13 36-247,0-1-1,0 0 1,1 0-1,-1 0 1,0 0-1,0 1 1,0-1-1,0 0 1,0 1 0,0-1-1,0 1 1,0-1-1,0 1 1,0-1-1,-1 1 1,1 0-1,0 0 1,0-1-1,0 1 1,0 0-1,-1 0 1,1 0-1,0 0 1,0 1 0,0-1-1,-1 0 1,-1 1-1,-2-1 56,-2 0 4,1 0 0,0 1 1,-1 0-1,1-1 0,0 2 1,-1-1-1,1 1 0,0 0 1,0 0-1,1 1 0,-1-1 1,0 1-1,-6 5 0,5-2-34,1-1 0,0 1 0,1 1 0,-1-1 0,1 1 0,0 0 0,1 0 0,0 0 0,-6 14 0,7-14-30,0 1 0,1 0 0,0 0 0,0-1 0,1 1 0,-1 1 0,2-1 0,-1 0 0,1 0 0,1 0 0,0 0 0,1 9 0,1-16-8,-1 0-1,1 0 1,0-1 0,-1 1-1,1-1 1,0 1 0,0-1-1,-1 0 1,1 0 0,0 0-1,0 0 1,-1 0 0,1-1-1,0 1 1,3-2 0,-1 0-8,0 0 1,0 0 0,0-1 0,-1 1-1,1-1 1,-1 0 0,0 0 0,0-1-1,0 1 1,0-1 0,-1 0-1,6-7 1,34-59-32,-27 42 36,-16 28 6,0 0-1,0 0 1,0 0 0,0 1 0,0-1 0,0 0 0,0 0 0,0 0 0,0 0 0,0 0 0,0 0-1,0 0 1,0 0 0,0 1 0,1-1 0,-1 0 0,0 0 0,0 0 0,0 0 0,0 0 0,0 0 0,0 0-1,0 0 1,0 0 0,1 0 0,-1 0 0,0 0 0,0 0 0,0 0 0,0 0 0,0 0 0,0 0-1,0 0 1,1 0 0,-1 0 0,0 0 0,0 0 0,0 0 0,0 0 0,0 0 0,0 0 0,0 0 0,1 0-1,-1 0 1,0 0 0,0 0 0,0 0 0,0-1 0,0 1 0,0 0 0,0 0 0,0 0 0,1 23 41,1 29-29,-2-50-13,0 0 1,0-1-1,1 1 1,-1 0-1,0 0 1,1-1-1,-1 1 1,1 0-1,0-1 1,-1 1-1,1-1 1,0 1-1,0 0 1,0-1-1,0 0 1,0 1-1,0-1 1,1 0-1,-1 1 1,3 0-1,2 0 1,1 0 1,-1-1-1,1 0 0,0-1 1,-1 0-1,1 1 0,0-2 0,-1 1 1,1-1-1,0 0 0,-1-1 1,1 1-1,-1-1 0,0 0 0,0-1 1,0 0-1,0 0 0,0 0 1,0 0-1,6-6 0,2-1-13,1-2-1,-1 0 1,-1 0-1,0-1 1,-1-1-1,11-15 1,-14 14 12,0-1 0,-1 0 0,0 0 0,-2-1 0,0 0 0,-1 0 1,0 0-1,-2 0 0,0-1 0,-1 0 0,-1 0 0,-1 1 0,0-1 0,-4-23 0,4 37 0,-1-1 0,0 0 0,0 1 0,0-1 0,-1 1 1,1-1-1,-1 1 0,0 0 0,-1-1 0,1 1 0,-6-6 0,7 8 1,-1 0 0,0 1-1,1-1 1,-1 1 0,0-1 0,0 1-1,0 0 1,0-1 0,0 1 0,0 0-1,-1 0 1,1 1 0,0-1 0,0 0-1,-1 1 1,1 0 0,0-1 0,-1 1-1,1 0 1,0 0 0,-1 0 0,1 0-1,0 1 1,-1-1 0,-3 2 0,3-1 1,0 1 0,1 0 1,-1 0-1,1 0 1,0 0-1,-1 0 0,1 1 1,0-1-1,0 1 0,0 0 1,1-1-1,-1 1 0,1 0 1,-3 5-1,-15 45-13,10-14 88,2 0 0,2 1-1,2 0 1,2 47 0,1-84-72,-1-1 1,1 1-1,1 0 0,-1 0 0,0 0 0,1 0 0,-1-1 0,1 1 0,0 0 0,0 0 1,0-1-1,0 1 0,1-1 0,-1 1 0,1-1 0,-1 0 0,1 1 0,0-1 1,0 0-1,0 0 0,0 0 0,0 0 0,1-1 0,-1 1 0,4 1 0,1 0 4,0 0 0,1-1 0,0-1 0,-1 1 0,1-1 0,0 0 0,0-1 0,10 0-1,-15 0-4,0-1 0,1 0-1,-1 1 1,0-1 0,0 0-1,0-1 1,0 1-1,0-1 1,-1 1 0,1-1-1,0 0 1,4-4 0,34-32 28,-23 19-52,-4 5-54,-2 0-1,16-23 1,7-8-142,-34 44 242,-4 5-8,0 0-1,0 0 1,0 0 0,1 1-1,0-1 1,-4 8 0,3 4 3,1 0 1,0-1-1,1 1 1,1 17 0,0-19-22,1-14 1,-1 1-1,0-1 1,0 1-1,1 0 1,-1-1-1,1 1 1,-1-1-1,0 1 1,1-1-1,-1 1 1,1-1-1,-1 0 1,1 1-1,0-1 1,-1 0-1,1 1 1,-1-1-1,1 0 1,0 1-1,-1-1 1,1 0-1,0 0 1,-1 0-1,1 0 1,0 0-1,-1 0 1,1 0-1,0 0 1,-1 0-1,1 0 1,0 0-1,-1 0 1,1 0-1,1-1 1,0 1 1,0 0 0,1 0 1,-1-1-1,0 1 0,1-1 0,-1 0 0,0 0 0,0 0 1,0 0-1,0 0 0,2-1 0,5-8 5,-1 0 0,-1 0 0,0 0 0,0-1 0,-1 0 0,8-20 0,5-8 0,-12 26-11,-5 8 2,-2 8 2,-2 25 15,2 188 8,0-215-20,1 0 0,0 0 0,-1 0 0,1 0-1,0-1 1,0 1 0,0 0 0,0-1-1,0 1 1,0-1 0,0 1 0,0-1-1,0 1 1,0-1 0,0 0 0,0 1-1,0-1 1,0 0 0,0 0 0,0 0 0,0 0-1,1 0 1,-1 0 0,0 0 0,0 0-1,2-1 1,37-5 89,-24-2-87,-1-2 0,1 1 0,-1-2 0,-1 0 0,0-1 0,-1-1 0,0 0 0,-1 0 0,-1-1 0,0 0 0,15-27 0,-21 31 7,0-1 0,-1 1 0,0-1 0,0 1 0,-1-1 0,-1 0 1,0 0-1,1-22 0,-4 32-11,1 0 1,-1 0-1,0 1 1,1-1-1,-1 1 1,0-1-1,0 0 1,1 1 0,-1 0-1,0-1 1,0 1-1,0-1 1,0 1-1,0 0 1,0 0-1,1-1 1,-1 1-1,0 0 1,0 0-1,0 0 1,0 0 0,0 0-1,0 0 1,0 0-1,0 0 1,0 1-1,-1-1 1,-34 8 19,26-1-21,1 0 1,0 0-1,1 0 1,0 1-1,0 1 1,1-1-1,-1 1 1,2 0-1,0 1 1,0 0-1,1 0 1,-7 17-1,5-9 1,0 0 0,1 1 0,2-1-1,0 1 1,1 0 0,-1 32 0,4-49-2,0 0-1,0 0 0,0 0 1,0 0-1,0 0 1,1 0-1,-1 0 1,1 0-1,-1 0 1,1-1-1,0 1 1,0 0-1,0 0 1,0-1-1,0 1 1,0 0-1,1-1 1,-1 1-1,0-1 1,1 0-1,-1 1 1,1-1-1,2 2 1,0-2-24,0 1 1,-1-1-1,1 0 0,0 0 1,0 0-1,0 0 1,0 0-1,0-1 0,0 0 1,1 0-1,3-1 1,3 0-410,0 0 1,0-1 0,0-1-1,0 0 1,0 0 0,-1-1 0,19-10-1,20-21-5420</inkml:trace>
  <inkml:trace contextRef="#ctx0" brushRef="#br0" timeOffset="4289.03">274 973 13270,'0'0'8561,"0"-12"-7987,-3 35-258,0 1 0,-2-1 1,-10 32-1,-6 33 364,15-58-506,2 1 1,1-1-1,1 1 1,5 44-1,-3-72-166,1 0 0,0 0 0,0 0 0,0-1 0,0 1 0,1 0 0,-1-1 0,1 1 0,0 0 0,-1-1 0,1 0 0,0 0 0,1 1 0,-1-1 0,0 0 0,0-1 0,1 1 0,0 0 0,-1-1 0,1 1 0,0-1 0,-1 0 0,1 0 0,0 0 0,0 0 0,0 0 0,0-1 0,0 1 0,6-1 0,-4 1-84,1-1 1,-1 0-1,1 0 1,0 0-1,-1 0 1,1-1-1,-1 0 1,1 0-1,-1-1 1,1 1-1,-1-1 1,0 0-1,0-1 1,0 1-1,6-5 1,-7 3-380,0 0 1,0 0 0,0-1 0,0 1-1,-1-1 1,1 0 0,-1 0-1,-1 0 1,1 0 0,2-7-1,-4 10-1,-1-1 1,1 1-1,-1 0 0,1-1 0,-1 1 0,0-1 0,1 1 0,-1 0 0,-1-1 0,1 1 1,0-1-1,0 1 0,-1 0 0,0-1 0,1 1 0,-1 0 0,0 0 0,0-1 0,0 1 0,-1 0 1,1 0-1,0 0 0,-1 0 0,1 0 0,-1 1 0,-3-4 0,-18-12-5835</inkml:trace>
  <inkml:trace contextRef="#ctx0" brushRef="#br0" timeOffset="4509.92">45 1228 8756,'0'0'12662,"-10"0"-12169,-24 2-337,74-1 22,138-1-385,-118 0-3384,0 0-5028,-41 0 1416</inkml:trace>
  <inkml:trace contextRef="#ctx0" brushRef="#br0" timeOffset="5752.8">562 1335 5763,'0'0'12848,"3"-9"-11837,-2 5-974,3-5 292,-2 1 0,1-1 0,-1 0 0,1-18 0,-3 25-266,0 0 1,0 1-1,1-1 0,-2 1 0,1-1 0,0 0 1,0 1-1,0-1 0,-1 1 0,1-1 1,-1 1-1,0-1 0,1 1 0,-1-1 0,0 1 1,0 0-1,0-1 0,0 1 0,0 0 1,0 0-1,0-1 0,0 1 0,0 0 0,-1 0 1,1 0-1,0 0 0,-1 1 0,1-1 1,-1 0-1,1 1 0,-1-1 0,1 0 0,-1 1 1,1 0-1,-1-1 0,0 1 0,1 0 1,-1 0-1,0 0 0,-1 0 0,-1 0-27,-1 0 0,1 1 0,-1-1 0,0 1 0,1 0 0,0 0-1,-1 1 1,1-1 0,0 1 0,0 0 0,0 0 0,0 0 0,0 0-1,0 1 1,0 0 0,1-1 0,0 1 0,-1 1 0,1-1 0,0 0 0,1 1-1,-1 0 1,-2 4 0,0 1-27,1 0-1,0 0 1,1 0 0,0 1-1,1-1 1,0 1-1,0 0 1,1-1 0,0 18-1,2-26-7,-1 0 0,1 0-1,0 0 1,0 0-1,0 0 1,0 0 0,0 0-1,0 0 1,0 0-1,1 0 1,-1-1 0,0 1-1,0 0 1,1-1-1,-1 1 1,0-1 0,1 1-1,-1-1 1,0 0-1,1 1 1,-1-1-1,1 0 1,-1 0 0,1 0-1,-1 0 1,0 0-1,1-1 1,-1 1 0,2-1-1,50-6-7,-42 1-34,0 0 0,-1 0 0,1-1 0,-2-1 0,1 1 0,-1-2 0,0 1 0,-1-1 0,0 0 0,0-1 0,-1 0 0,6-11-1,-12 19 189,-2 37 16,-1-17-124,-4 40-9,5-54-26,1-1 1,0 1 0,0-1-1,1 1 1,-1 0-1,1-1 1,0 1-1,0-1 1,0 1-1,0-1 1,1 0-1,1 5 1,-1-7-5,0 1 0,0-1 1,0 1-1,0-1 0,0 1 0,0-1 0,0 0 0,1 0 1,-1 0-1,0 0 0,1-1 0,-1 1 0,0 0 1,1-1-1,-1 0 0,1 1 0,-1-1 0,1 0 1,-1 0-1,1-1 0,2 0 0,0 1 2,0-1-1,0 0 1,0 0-1,-1 0 1,1-1 0,-1 0-1,1 0 1,-1 0-1,0 0 1,6-4-1,-1-3-1,0 0 0,-1-1 0,0 0 0,0 0-1,-1-1 1,-1 0 0,0 0 0,0-1 0,-1 0 0,-1 0-1,0 0 1,0 0 0,1-13 0,2-15-18,-2 0 0,1-73 0,-6 111 80,0 19 71,-2 16-67,-8 46 1,4-45-12,0 50 0,6-37-58,38-66 150,-29 16-146,0 0-1,0 0 1,0 1 0,1 0-1,-1 1 1,1 0 0,-1 0-1,12 1 1,-18 0-2,0 0 0,0 0 0,-1 0-1,1 1 1,0-1 0,0 0 0,0 1 0,-1 0 0,1 0 0,0-1 0,-1 2 0,1-1 0,-1 0-1,1 0 1,-1 1 0,0-1 0,0 1 0,1 0 0,-1 0 0,0 0 0,0 0 0,-1 0-1,1 0 1,0 0 0,-1 1 0,1-1 0,-1 0 0,0 1 0,0-1 0,0 1 0,1 4 0,-1-3 1,-1-1 1,0 1 0,1-1 0,-1 1 0,-1 0 0,1-1 0,0 1 0,-1-1 0,0 1-1,0-1 1,0 1 0,0-1 0,-1 1 0,1-1 0,-1 0 0,0 0 0,0 0-1,0 0 1,0 0 0,-1 0 0,1-1 0,-1 1 0,1-1 0,-6 4 0,-1-1 6,0 0 1,-1-1-1,1 0 1,-1 0 0,0-1-1,0 0 1,-19 2-1,28-5-5,-43 7 25,34-7-86,30-5-39,4-5-72,0 0 0,0-1-1,-2-2 1,1 0-1,-1-1 1,36-32 0,-44 35 54,-1 0 0,-1-1 0,0 0 0,18-24 1,-25 28 87,0 0 1,0 0 0,-1-1 0,0 1 0,-1-1 0,0 0 0,0 0-1,-1 0 1,0-1 0,0-12 0,-1-142 518,-2 170-473,0-1 0,0 0 1,0 0-1,-1 0 0,0 0 1,-4 8-1,-4 11-7,0 16 119,2 0 1,1 0 0,3 1-1,1 0 1,2-1 0,5 52 0,-4-90-129,1 1-1,-1 0 1,1 0 0,-1-1 0,1 1 0,0-1 0,0 1 0,0-1 0,1 1 0,-1-1 0,0 1 0,1-1 0,0 0 0,-1 0-1,1 0 1,0 0 0,0 0 0,0 0 0,1 0 0,-1-1 0,0 1 0,1-1 0,-1 0 0,1 1 0,-1-1 0,1 0-1,-1 0 1,1-1 0,0 1 0,0-1 0,-1 1 0,1-1 0,0 0 0,0 0 0,0 0 0,5-1 0,0 1 1,1-1 0,0-1 0,-1 1 0,1-1 0,-1-1 0,0 0 0,0 0 0,0 0 0,0-1 0,11-8 0,-11 8-39,-1-1 0,0 0 0,0-1 0,-1 0 0,0 0 0,0 0 0,0 0 0,-1-1 0,0 0 0,0 0 0,0-1 0,-1 1 0,-1-1 0,1 0 0,-1 0 0,0 0 0,-1 0 1,0-1-1,-1 1 0,2-14 0,-4 21 41,1 1 0,0-1 0,0 0 0,-1 1 0,1-1 0,0 1 0,-1-1 0,1 1 0,-1-1 0,1 1 0,-1-1 0,1 1 0,-1-1 0,1 1 0,-1 0 0,1-1 0,-1 1 0,1 0 0,-1-1 0,0 1 0,1 0 0,-1 0 0,1 0 0,-1 0 0,0-1 0,1 1 0,-1 0 0,0 0 0,1 0 0,-1 0 0,0 0 0,1 1 0,-1-1 0,0 0 0,1 0 0,-1 0 0,1 0 0,-1 1 0,0-1 0,1 0 0,-2 1 0,-1 0 21,0 0 0,0 0 1,0 0-1,1 0 0,-1 1 0,0-1 0,0 1 1,1-1-1,-3 4 0,0 0-8,1 1 1,0 1-1,0-1 1,0 1-1,1-1 1,0 1-1,1 0 1,0 0-1,0 0 1,0 0-1,1 1 1,0-1-1,0 10 1,1-12-18,-1-1-1,2 0 1,-1 0 0,0 0 0,1 0-1,0 1 1,0-1 0,0 0-1,0 0 1,1 0 0,0-1 0,0 1-1,0 0 1,0 0 0,0-1 0,1 0-1,-1 1 1,1-1 0,0 0 0,0 0-1,1 0 1,-1-1 0,0 1 0,8 3-1,2-1-283,0 0 0,1-1 0,0-1 0,0 0-1,0 0 1,22 0 0,44-1-5309,-78-2 5360,48 0-7273</inkml:trace>
  <inkml:trace contextRef="#ctx0" brushRef="#br0" timeOffset="6013.71">1734 1456 14375,'0'0'9492,"-18"26"-9364,42-26-80,12 0-16,6 0 80,6 0-96,-6-6-32,-11-4-640,-1 0-1361,-6 0-1473,-12 3-2240</inkml:trace>
  <inkml:trace contextRef="#ctx0" brushRef="#br0" timeOffset="6792.54">2262 1382 10501,'0'0'9111,"1"-20"-8386,1-65-7,-2 83-668,0 0-1,0 0 1,0 0 0,-1 0-1,1 0 1,-1 0 0,1 1-1,-1-1 1,0 0 0,1 0-1,-1 1 1,0-1 0,0 0-1,0 1 1,0-1 0,-1 1-1,1-1 1,0 1 0,-1 0-1,1-1 1,-1 1 0,1 0-1,-1 0 1,0 0 0,1 0-1,-1 0 1,0 1 0,0-1-1,0 0 1,1 1 0,-1 0-1,0-1 1,0 1 0,-2 0-1,-2-1 109,0 1-1,-1 0 1,1 1 0,0-1-1,0 1 1,0 0-1,-6 2 1,8-1-131,-1 1 0,1-1 0,0 1 0,0 0 0,0 0 0,0 0 0,1 0 1,0 1-1,-1-1 0,1 1 0,0 0 0,1 0 0,-1 0 0,1 0 0,-1 0 0,2 1 0,-1-1 1,-2 9-1,-1 1-1,2 0 0,0 0 0,0 0 1,1 0-1,1 16 0,0-26-22,1 0 0,0-1 1,0 1-1,1 0 0,-1-1 0,1 1 0,0 0 0,0-1 1,0 1-1,0 0 0,4 6 0,-3-9-1,0 1-1,0 0 1,0-1-1,0 1 1,0-1 0,0 0-1,1 1 1,-1-1-1,1 0 1,-1-1-1,0 1 1,1 0-1,0-1 1,-1 1 0,1-1-1,-1 0 1,1 0-1,-1 0 1,6 0-1,0-1 0,-1 1-1,1-1 1,0-1-1,-1 0 0,1 0 1,-1 0-1,0-1 0,0 0 1,0 0-1,0-1 1,0 1-1,-1-2 0,1 1 1,-1-1-1,0 0 1,-1 0-1,1 0 0,-1-1 1,0 0-1,-1 0 0,1 0 1,-1-1-1,0 1 1,3-10-1,-5 10 3,0 0 0,0-1 1,-1 1-1,0-1 0,-1 1 0,1-1 0,-2-12 0,1 7 67,0 11 54,-1 17 265,-9 27-135,7-33-214,0 1 0,0 0 1,1 0-1,0 14 1,2-22-39,-1 0 1,1 0-1,0 1 1,0-1 0,1 0-1,-1 1 1,1-1-1,0 0 1,-1 0 0,1 1-1,1-1 1,1 5-1,0-7-39,-1 1 0,0-1 0,1 0 0,-1 0 0,0 0-1,1 0 1,0 0 0,-1 0 0,1 0 0,-1-1-1,1 0 1,0 1 0,-1-1 0,1 0 0,0 0-1,4-1 1,-2 1-179,0 0-1,0-1 0,0 1 0,0-1 1,-1 0-1,1 0 0,0-1 1,-1 1-1,1-1 0,-1 0 1,1 0-1,-1 0 0,0-1 0,0 0 1,0 1-1,0-1 0,0-1 1,-1 1-1,1-1 0,-1 1 0,0-1 1,0 0-1,2-4 0,-1 1-64,0-1-1,-1 0 1,1 0 0,-2 0-1,1 0 1,1-13-1,0-29 2067,-4 50-1736,0 0-1,0-1 1,0 1 0,0 0 0,0-1 0,0 1 0,0 0-1,0-1 1,0 1 0,-1-1 0,2 1 0,-1 0 0,0-1-1,0 1 1,0 0 0,0-1 0,0 1 0,0 0 0,0-1-1,0 1 1,0 0 0,1-1 0,-1 1 0,0 0 0,0 0-1,0-1 1,1 1 0,-1 0 0,0-1 0,0 1 0,1 0-1,-1 0 1,0 0 0,1-1 0,-1 1 0,0 0 0,1 0-1,-1 0 1,0 0 0,1 0 0,-1 0 0,0-1 0,1 1-1,-1 0 1,0 0 0,1 0 0,-1 0 0,1 0 0,-1 0-1,0 0 1,1 1 0,-1-1 0,0 0 0,1 0-1,-1 0 1,0 0 0,1 0 0,-1 0 0,0 1 0,1-1-1,-1 0 1,17 18 124,-8-1-120,-1 1 0,-2 0 0,1 0-1,-2 1 1,-1-1 0,0 1 0,-2 0 0,2 36 0,-5-54-23,1-1 0,0 1 1,0-1-1,0 1 0,0-1 0,-1 0 0,1 1 0,0-1 0,-1 1 1,1-1-1,0 1 0,-1-1 0,1 0 0,0 1 0,-1-1 0,1 0 1,-1 0-1,1 1 0,-1-1 0,1 0 0,-1 0 0,1 1 0,0-1 1,-1 0-1,1 0 0,-1 0 0,0 0 0,1 0 0,-1 0 0,1 0 1,-1 0-1,1 0 0,-1 0 0,1 0 0,-1 0 0,1 0 0,-1 0 1,1 0-1,-1 0 0,1-1 0,-1 1 0,1 0 0,-1 0 0,1-1 1,0 1-1,-1 0 0,1-1 0,-1 1 0,1 0 0,0-1 0,-1 1 1,1-1-1,0 1 0,-1 0 0,1-1 0,0 1 0,0-1 0,-4-7 4,2 0-1,-1 0 1,1 1-1,1-2 1,-1 1-1,1 0 1,1 0 0,0 0-1,0 0 1,1-9-1,-1-3-19,1 14-5,1 0 0,-1 0 0,1 1 0,0-1 0,0 0 1,0 1-1,1 0 0,0 0 0,0-1 0,0 1 0,1 1 0,-1-1 0,1 1 0,1-1 0,-1 1 0,0 0 0,1 1 0,0-1 0,6-3 0,49-29-2427,-3 12-6513,-51 23 3746</inkml:trace>
  <inkml:trace contextRef="#ctx0" brushRef="#br0" timeOffset="8645.95">2726 1251 4994,'0'0'14231,"1"6"-13644,4 15-203,2-1 1,0 0-1,1 0 1,1-1-1,1 0 1,15 22-1,-2 0-279,-18-32-21,-2-5-29,0 1 0,-1-1 1,1 1-1,-1 0 0,0 0 0,-1 0 1,1 0-1,0 5 0,-5-10 180,-1 1 0,1-1 0,-1 0 1,1 0-1,-1 0 0,1-1 0,-1 1 0,-5-2 0,5-1-179,-1 0 0,1 0 1,0 0-1,0-1 0,1 1 0,-1-1 0,1 0 1,0 0-1,0 0 0,0 0 0,0-1 0,-3-7 1,5 10-51,0 0 1,0-1-1,0 1 1,0-1 0,0 1-1,1-1 1,-1 1-1,1-1 1,0 1-1,0-1 1,0 1 0,0-1-1,0 0 1,0 1-1,1-1 1,-1 1 0,1-1-1,0 1 1,-1 0-1,1-1 1,1 1 0,-1 0-1,0-1 1,0 1-1,1 0 1,0 0 0,-1 0-1,1 0 1,2-2-1,8-4-228,0 1-1,1-1 1,0 2-1,0 0 1,0 0-1,27-6 1,98-19-5212,-74 17 2071,-47 11 2080,-1-1 0,0 0 0,-1-1-1,1-1 1,-1-1 0,17-9-1,-32 15 1414,1 1 0,0-1 0,0 1 0,0 0-1,-1-1 1,1 0 0,0 1 0,-1-1 0,1 1-1,0-1 1,-1 0 0,1 1 0,-1-1-1,1 0 1,-1 0 0,0 1 0,1-1 0,-1 0-1,0 0 1,1 0 0,-1-1 0,-11-5 6748,-16 6-285,12 4-7166,10 0 698,1 0 0,0-1 0,0 1-1,0 0 1,0 1 0,1-1-1,-1 1 1,1 0 0,0-1 0,0 2-1,0-1 1,1 0 0,-1 0-1,1 1 1,0-1 0,-2 9-1,0 0-77,1-1-1,0 1 1,1-1-1,0 1 0,0 16 1,2-28-44,0 1 1,0-1-1,0 1 1,0-1-1,1 1 1,-1-1-1,0 0 1,1 1-1,-1-1 1,1 1-1,-1-1 1,1 0-1,-1 1 1,1-1-1,0 0 1,0 0-1,0 1 1,0-1-1,0 0 1,0 0-1,0 0 1,0 0-1,0 0 1,0-1 0,1 1-1,0 1 1,2-1-27,-1 0 1,0-1 0,0 1-1,0-1 1,0 1 0,1-1 0,-1 0-1,0 0 1,0 0 0,1-1-1,4 0 1,0-1-137,1 0 0,-1 0 0,0-1 0,0-1 0,0 1 0,-1-1 0,1 0 0,9-7 0,-2-3-300,47-47-959,-58 57 1478,-1-1-1,0 1 1,0 0-1,0-1 1,0 0-1,-1 0 1,0 0 0,0 0-1,0 0 1,-1 0-1,0 0 1,1 0 0,-1-7-1,-1 11 872,-4 2-888,1 0 0,0 0 0,-1 0 1,1 0-1,0 1 0,-1-1 0,1 1 0,0 0 0,0 0 0,1 0 0,-1 0 0,0 0 0,1 1 0,-1-1 0,1 1 0,0 0 0,0 0 0,0 0 0,0 0 0,0 0 0,1 0 0,-1 0 0,1 1 0,0-1 0,0 0 0,0 1 0,1-1 1,-1 1-1,1 6 0,0-10 175,0-8-93,0 7-84,0 0 0,1-1 0,-1 1 0,0 0 0,0 0 0,1 0 0,-1 0 0,0 0 0,0 0 0,-1-1 0,1 1 0,0 0 0,0 0 0,0 0 0,-1 0 0,1 0 0,-1 0 0,1 0 0,-1 0 0,1 0 0,-1 0 0,1 0 0,-1 0 0,-1-1 0,-153-2-166,199 4 85,61-9 0,-70 8-48,-34 1 45,-1 151 174,0-151-130,0 1 1,1 0 0,-1 0-1,1-1 1,-1 1-1,1 0 1,-1-1 0,1 1-1,-1-1 1,1 1 0,-1-1-1,1 1 1,0-1-1,-1 1 1,1-1 0,0 0-1,-1 1 1,1-1-1,0 0 1,0 1 0,-1-1-1,1 0 1,0 0 0,0 0-1,0 0 1,-1 0-1,1 0 1,0 0 0,0 0-1,1 0 1,34 0 35,-26-1-4,-4 0-25,-1 0 0,1 0 0,-1-1 0,1 1 0,-1-2 0,0 1 0,0 0 0,0-1 0,0 0 0,0 0 0,-1-1 0,1 1 0,-1-1-1,6-6 1,3-3-14,-1-1-1,0 0 1,12-19-1,-19 26 7,-1 0 0,0 0 0,-1-1 0,0 1 0,0-1 0,-1 0 0,1 1 0,-2-1 0,2-14 0,-3 20 128,-6 27 22,4-19-144,-1 3 2,1 0 0,0 0 0,0 0 0,-1 14 0,3-22-7,0 1 0,0-1 0,0 0 0,0 0 0,0 1 0,0-1 0,1 0 0,-1 1 0,0-1 0,1 0 0,-1 0 0,1 0 0,-1 1 0,1-1 0,-1 0 0,1 0 0,0 0 0,0 0 0,-1 0 0,1 0 0,0 0 0,0 0 0,0 0 0,0 0 0,0-1 0,1 1 0,-1 0 0,0-1-1,0 1 1,0-1 0,1 1 0,-1-1 0,0 1 0,0-1 0,1 0 0,-1 0 0,0 0 0,1 0 0,1 0 0,8 1 5,-1-1-1,0-1 1,0 0 0,17-4 0,-23 4-4,0 0 0,-1-1 0,1 0 0,-1 1 1,1-1-1,-1-1 0,0 1 0,0 0 1,0-1-1,0 1 0,0-1 0,0 0 0,-1 0 1,1 0-1,1-5 0,6-8 3,-2 0-1,0-1 1,8-27 0,-16 149 41,-8 237 463,6-329-486,0 0 1,-1 0-1,0 0 1,-1 0 0,0-1-1,-1 1 1,-8 13 0,11-22-10,0 1 1,-1-1-1,0-1 1,1 1-1,-1 0 1,-1-1 0,1 1-1,0-1 1,-1 0-1,0 0 1,0-1 0,1 1-1,-2-1 1,1 0-1,0 1 1,0-2 0,-1 1-1,1-1 1,-1 1-1,0-1 1,1 0-1,-1-1 1,-5 1 0,5-1 49,-1 0 1,0-1-1,1 1 1,-1-1-1,1-1 1,-1 1-1,1-1 0,0 1 1,0-2-1,0 1 1,0 0-1,0-1 1,-6-5-1,3 2 54,0-2 0,0 1-1,1-1 1,0 0-1,0-1 1,-5-9 0,9 15-112,1 0 1,0 0 0,0-1-1,0 1 1,0 0-1,0-1 1,0 0 0,1 1-1,0-1 1,0 0-1,0 1 1,0-1 0,1 0-1,-1 0 1,1 0-1,0 0 1,0 0 0,0 0-1,1 0 1,0 1-1,-1-1 1,1 0 0,1 0-1,-1 1 1,0-1-1,1 0 1,0 1 0,0-1-1,0 1 1,0 0 0,1 0-1,-1 0 1,1 0-1,0 0 1,0 0 0,0 1-1,0 0 1,0-1-1,0 1 1,1 0 0,5-2-1,254-129-1608,-146 77-1171,-5-2-3734,-43 20-3751</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28:24.556"/>
    </inkml:context>
    <inkml:brush xml:id="br0">
      <inkml:brushProperty name="width" value="0.035" units="cm"/>
      <inkml:brushProperty name="height" value="0.035" units="cm"/>
      <inkml:brushProperty name="color" value="#E71224"/>
    </inkml:brush>
  </inkml:definitions>
  <inkml:trace contextRef="#ctx0" brushRef="#br0">253 191 3458,'0'0'9993,"-7"-4"-9382,-5-1-67,-1 0-1,0 0 0,0 1 0,0 1 1,-1 0-1,1 1 0,-20-1 0,29 3-521,0 0 0,0 0 0,0 1-1,0-1 1,0 1 0,0 0-1,1 0 1,-1 1 0,0-1-1,0 1 1,1 0 0,-1 0 0,1 0-1,0 0 1,-1 0 0,1 1-1,-4 4 1,3-2 2,-1 1 0,1 0-1,0 0 1,1 1 0,-1-1-1,1 1 1,1 0 0,-1-1 0,-1 9-1,-1 13 93,0 0 0,2 1 0,1 51 0,2-76-92,0 1-15,0 0 0,0-1 1,0 1-1,1 0 1,0-1-1,0 1 1,0-1-1,0 1 1,1-1-1,-1 0 0,1 1 1,5 6-1,-5-8-9,1-1 1,-1 1-1,1-1 0,0 0 0,-1 0 0,1 0 0,0 0 0,1-1 1,-1 1-1,0-1 0,0 0 0,1 0 0,-1 0 0,0 0 0,1 0 1,-1-1-1,1 0 0,4 0 0,14 2-167,0-1 0,0-1 0,0-1 1,0-1-1,0-1 0,0-1 0,0-1 0,-1-1 0,0 0 0,28-14 0,-21 5-270,0 0 0,-1-2 0,-1-1 0,-1-2-1,-1 0 1,0-1 0,27-33 0,-46 45 493,1 0 217,-3 19 1740,-4 6-1646,-1-1 0,-6 30 0,4-29-21,0 1 0,2 0-1,-1 18 1,2-17-114,2 22 20,-1-39-250,0 0 0,0 0 0,1 0 0,-1 0 0,0 0 0,1 0 0,-1 0 0,1 0 0,-1 0 0,1 0 0,-1 0 0,1-1 0,-1 1 0,1 0 0,0 0 0,0-1 0,-1 1 0,1-1 0,0 1 0,0 0 0,0-1 0,0 1 0,0-1 0,-1 0 0,1 1 0,0-1 0,0 0 0,0 0 0,0 1 0,0-1 0,0 0 0,2 0 0,2 0 2,-1-1 0,1 1 1,-1-1-1,1 0 0,-1 0 0,1-1 1,-1 1-1,0-1 0,0 0 0,1 0 1,-1 0-1,-1-1 0,1 0 1,0 1-1,-1-1 0,1 0 0,-1-1 1,0 1-1,0-1 0,0 1 1,0-1-1,-1 0 0,0 0 0,4-8 1,-2 4-2,-1-1 1,0 0 0,-1 1 0,0-1-1,0 0 1,0 0 0,-2 0 0,1 0-1,-1 0 1,0-1 0,-3-16 0,2 22-2,-1 0 1,0 0-1,0 0 1,0 1-1,0-1 1,-1 1-1,1-1 1,-1 1-1,0 0 1,0 0-1,0 0 1,0 0-1,0 0 1,-1 1 0,1-1-1,-1 1 1,0 0-1,0 0 1,0 1-1,0-1 1,0 1-1,-4-1 1,0-1 10,0 1 0,-1 0 1,1 1-1,0 0 1,-1 0-1,1 1 1,-1 0-1,1 0 0,-1 1 1,-12 2-1,17-1 5,1-1 1,0 1-1,-1 0 0,1 0 1,0 1-1,0-1 0,0 1 0,0-1 1,0 1-1,1 0 0,-1 0 0,1 0 1,0 0-1,-3 6 0,3-6-14,1-1 1,-1 1-1,1-1 0,0 1 0,0 0 0,0 0 0,0-1 0,1 1 1,-1 0-1,1 0 0,0 0 0,-1-1 0,1 1 0,1 0 1,-1 0-1,0 0 0,1 0 0,-1 0 0,1-1 0,0 1 1,1 2-1,-1-4-3,0 0 1,0 0-1,1 0 0,-1 0 1,0 0-1,1 0 1,-1-1-1,0 1 1,1-1-1,-1 1 1,1-1-1,-1 1 1,0-1-1,1 0 0,-1 0 1,1 0-1,-1 0 1,4 0-1,32-2-1,-32 1 2,3-1-5,0 0 0,0 0-1,0-1 1,-1 0 0,1-1 0,-1 0-1,0 0 1,0 0 0,0-1 0,0 0-1,-1-1 1,0 1 0,0-1 0,0 0-1,-1-1 1,0 1 0,6-11 0,-2 3-1,0 0 1,-1-1-1,-1 0 1,0-1 0,-1 0-1,-1 0 1,6-28 0,-9 19 11,-1-49 1,-2 36 483,-13 64 1282,8-7-1709,1 0 0,1 0 1,0 1-1,2 0 0,-1 20 0,6 103 307,-2-130-348,0-1 0,1 1 0,1-1 0,0 0 0,1 0 0,0 0 0,1-1 0,0 1 0,11 17 0,-13-23-34,1-1 1,0 1-1,0-1 0,0 0 1,1 0-1,0-1 0,0 1 1,0-1-1,0 0 1,1-1-1,-1 1 0,1-1 1,0 0-1,0-1 0,0 1 1,0-1-1,1 0 1,-1-1-1,1 1 0,7-1 1,-5 0-387,0-1 1,0 0 0,0-1-1,0 0 1,0-1 0,0 0-1,0 0 1,0-1 0,-1 0-1,1 0 1,9-6-1,-6 2-1011,-1-1 0,-1 1-1,0-2 1,13-12-1,-3 0-3130</inkml:trace>
  <inkml:trace contextRef="#ctx0" brushRef="#br0" timeOffset="274.88">1033 373 9444,'0'0'11995,"-7"1"-10994,-16 4-553,30-3-63,49-2 59,-23-1-481,-15 1-216,11 0-409,52-5 0,-46-3-3831,0-6-4329,-17 7 450</inkml:trace>
  <inkml:trace contextRef="#ctx0" brushRef="#br0" timeOffset="909.26">1338 290 2817,'0'0'15463,"1"-13"-13790,3-42-478,14 154 1985,-17-83-3012,-1-8-114,0 1 0,1-1 0,0 1 0,0-1 0,1 1 1,0-1-1,0 0 0,1 0 0,0 0 0,1 0 0,6 11 0,-10-19-52,1 1 0,0-1-1,-1 0 1,1 1 0,0-1 0,-1 0 0,1 0 0,0 0 0,-1 1 0,1-1-1,0 0 1,-1 0 0,1 0 0,0 0 0,0 0 0,-1 0 0,1 0-1,0 0 1,-1-1 0,1 1 0,0 0 0,-1 0 0,1-1 0,0 1-1,-1 0 1,1-1 0,0 1 0,-1 0 0,1-1 0,-1 1 0,1-1 0,-1 1-1,1-2 1,19-17 92,-19 18-86,34-41 80,37-38-34,-72 80-54,0-1 0,0 1 0,1 0 0,-1-1 1,0 1-1,0 0 0,1 0 0,-1-1 0,0 1 0,0 0 1,1 0-1,-1-1 0,0 1 0,1 0 0,-1 0 0,0 0 1,1-1-1,-1 1 0,1 0 0,-1 0 0,0 0 0,1 0 1,-1 0-1,1 0 0,-1 0 0,0 0 0,1 0 0,-1 0 1,1 0-1,-1 0 0,0 0 0,1 0 0,-1 0 0,0 1 1,1-1-1,-1 0 0,0 0 0,1 0 0,-1 1 0,0-1 1,1 0-1,-1 0 0,0 1 0,1-1 0,-1 0 0,0 0 1,0 1-1,1-1 0,-1 0 0,0 1 0,0-1 0,0 0 1,0 1-1,1-1 0,-1 1 0,0-1 0,0 0 1,0 1-1,4 24 28,-4-21-21,3 14 31,16 62 52,-17-74-105,0 0 0,1 0 0,-1-1 1,1 1-1,0-1 0,1 0 0,-1 1 1,1-2-1,0 1 0,9 8 0,-9-11-267,0 0 1,1-1-1,-1 1 0,1-1 0,-1 0 0,1 0 0,0 0 1,0-1-1,-1 0 0,1 0 0,0 0 0,-1 0 0,1-1 1,0 1-1,-1-1 0,1-1 0,0 1 0,-1-1 0,0 1 1,1-1-1,-1 0 0,0-1 0,0 1 0,7-6 0,-5 1 56,0 0 0,-1 0 0,1-1 0,-1 1 0,-1-1 0,1-1 0,-1 1 0,-1 0 0,4-13 0,-4 9 699,-1 1 0,0-1 0,-1 1 0,0-16 4017,-4 30-4244,1 1 1,0-1-1,0 0 0,0 1 0,1-1 0,-1 1 0,-1 7 1,3-10-178,-3 5-37,1 1 1,1 0 0,-1 1 0,1-1-1,1 0 1,-1 0 0,1 0 0,1 8-1,-1-13-29,1 1 0,-1-1 1,0 0-1,1 0 0,-1 0 0,1 0 0,0 0 0,0 0 0,0 0 0,0 0 0,0-1 0,0 1 0,1 0 0,-1-1 0,0 1 0,1 0 0,-1-1 0,1 0 0,0 1 1,0-1-1,-1 0 0,1 0 0,0 0 0,0 0 0,0 0 0,0 0 0,0-1 0,0 1 0,0-1 0,4 1 0,-2 0 1,1-1 0,-1 0 0,1 0 0,-1 0-1,1-1 1,-1 0 0,1 0 0,-1 0 0,0 0 0,1 0 0,-1-1 0,0 0-1,0 0 1,0 0 0,0-1 0,0 1 0,-1-1 0,1 0 0,-1 0-1,1 0 1,-1 0 0,0-1 0,0 1 0,-1-1 0,1 0 0,-1 0 0,3-5-1,-2 2 9,1-1 0,-2 0 0,1 1 0,-1-1 0,0 0 0,-1 0 0,1 0 0,-2-1 0,1 1-1,-1 0 1,-1 0 0,1 0 0,-1 0 0,-1 0 0,-1-9 0,0 11-10,0 1 1,0-1-1,0 1 1,-1-1-1,1 1 1,-1 0 0,0 0-1,-1 1 1,1-1-1,-1 1 1,0 0-1,0 0 1,0 1-1,-1-1 1,1 1-1,-1 0 1,-10-3-1,12 4-5,0 0-1,0 1 0,-1 0 1,1-1-1,0 1 1,-1 1-1,1-1 1,-1 1-1,1 0 0,-1 0 1,1 0-1,-1 0 1,1 1-1,-1 0 0,1 0 1,0 0-1,-1 0 1,1 1-1,0-1 0,0 1 1,0 0-1,0 1 1,0-1-1,1 1 0,-6 4 1,2 1-134,0 1-1,1 0 1,0 0-1,1 1 1,0 0 0,1 0-1,0 0 1,0 0 0,-4 21-1,-3 56-5609,10-32-1784</inkml:trace>
  <inkml:trace contextRef="#ctx0" brushRef="#br0" timeOffset="2658.48">73 808 8436,'0'0'10439,"-3"-5"-9652,0 0-370,-6-8-399,6-2 5347,3 31-5386,0 201 146,0-217-109,0 6-1819</inkml:trace>
  <inkml:trace contextRef="#ctx0" brushRef="#br0" timeOffset="4459.42">61 761 9700,'0'0'8236,"-1"-5"-7961,-4-21-51,8 24-95,1 1-1,-1 0 1,1 0-1,-1 0 1,1 0-1,-1 0 1,1 1-1,0 0 1,-1 0-1,1 0 1,0 0-1,3 1 1,-3-1 22,0 0-99,1 0-1,-1 0 0,0 1 0,0-1 1,1 1-1,-1 0 0,0 0 1,0 1-1,0-1 0,0 1 0,0 0 1,-1 0-1,1 0 0,0 1 1,-1-1-1,0 1 0,1 0 0,-1 0 1,0 0-1,0 0 0,-1 0 1,1 1-1,-1-1 0,0 1 0,0 0 1,2 4-1,-3-6-22,-1-1 0,0 1 1,0 0-1,1 0 0,-1 0 0,0-1 0,0 1 1,-1 0-1,1 0 0,0 0 0,-1-1 0,1 1 1,-1 0-1,1 0 0,-1-1 0,0 1 1,1-1-1,-1 1 0,0 0 0,0-1 0,0 0 1,-1 1-1,1-1 0,0 0 0,0 1 0,-1-1 1,1 0-1,-1 0 0,-1 1 0,-52 26 249,42-22-280,6-3 16,5-2-4,0 0 0,0 0-1,-1 0 1,1 0 0,-1 0 0,1 0 0,-1-1 0,1 1 0,-7-1 2443,33 13-2437,8 9 0,-20-15 27,-1 1 1,0 0-1,0 1 0,16 17 0,-13-10 47,0-1 0,2 0-1,-1-1 1,32 22 0,-44-35-131,-1 0 0,1 0 1,-1 0-1,1-1 1,-1 1-1,1-1 0,0 1 1,0-1-1,-1 0 0,1 0 1,0 0-1,-1 0 1,1-1-1,0 1 0,-1-1 1,1 1-1,0-1 0,-1 0 1,1 0-1,-1 0 1,4-2-1,-1 0-714,0-1 0,0 1 0,0-1 0,0 0 0,0 0 0,-1 0 0,7-9 0,3-11-5424</inkml:trace>
  <inkml:trace contextRef="#ctx0" brushRef="#br0" timeOffset="5126.72">474 935 6323,'0'0'7731,"1"-11"-6773,3-34 8,-4 44-903,0 0-1,1 0 1,-1 0-1,0 0 1,0-1-1,0 1 1,-1 0-1,1 0 1,0 0 0,0 0-1,-1 0 1,1 0-1,0 0 1,-1 0-1,1 0 1,-1 0-1,1 0 1,-1 0-1,0 0 1,1 0 0,-1 0-1,0 0 1,0 0-1,0 1 1,0-1-1,0 0 1,1 1-1,-1-1 1,0 1 0,0-1-1,0 1 1,-1-1-1,1 1 1,-2-1-1,-39 1 904,27 1-503,11-1-412,1 1 0,-1 0 1,0-1-1,1 1 0,-1 1 1,1-1-1,-1 0 0,1 1 1,0 0-1,0 0 1,0 0-1,-1 0 0,2 0 1,-1 0-1,0 1 0,0 0 1,1-1-1,0 1 0,-1 0 1,1 0-1,0 0 1,1 1-1,-1-1 0,-1 4 1,0-2-31,1 1 0,0-1-1,0 1 1,1 0 0,-1-1 0,1 1 0,0 0 0,1 0 0,0 0 0,0 0 0,0 0 0,0 0 0,1 0 0,0 0 0,2 6 0,-2-11-16,1 1 1,-1-1-1,1 1 0,-1-1 1,1 0-1,0 0 0,-1 0 1,1 0-1,0 0 0,0 0 1,0 0-1,-1 0 0,1-1 0,0 1 1,0-1-1,0 1 0,0-1 1,0 0-1,0 0 0,0 0 1,1 0-1,-1 0 0,3-1 1,1 1 1,-1 0 0,1-1 0,-1 0 0,0 0 0,1 0 0,-1 0 0,10-5 0,21-21 51,-34 26-47,1-1 1,-2 0 0,1 1 0,0-1-1,0 0 1,0 0 0,-1 0 0,1 0-1,-1-1 1,0 1 0,1 0 0,-1-1-1,0 1 1,0 0 0,0-3 0,-1 4 92,1 2-101,-1-1 0,1 1 1,-1-1-1,1 1 0,-1 0 1,1-1-1,-1 1 1,1 0-1,-1 0 0,1 0 1,-1-1-1,0 1 0,0 0 1,1 0-1,-1 0 0,0 0 1,0-1-1,0 1 1,0 0-1,0 0 0,0 0 1,-1 1-1,1 30 142,0-24-98,7 22 123,-6-29-167,-1-1 0,0 1 0,1 0 0,-1-1 0,1 1 0,0 0 0,-1-1 0,1 1 0,-1-1 0,1 1 0,0-1 0,-1 1 0,1-1 0,0 0 0,0 1 0,-1-1 0,1 0 0,0 0 0,0 1 0,0-1 0,-1 0 0,1 0 0,0 0 0,0 0 0,0 0 0,0 0 0,-1 0 0,1 0 0,0 0 0,0 0 0,0-1 0,-1 1 0,1 0 0,0-1 0,0 1 0,-1 0 0,1-1 0,0 1 0,-1-1 0,1 1 0,0-1 0,0 0 0,118-85-246,-118 86 245,1 0-1,-1 0 1,0 0-1,0 0 1,1 0-1,-1 0 1,0 0-1,1 1 1,-1-1 0,0 0-1,0 1 1,1-1-1,-1 1 1,0-1-1,0 1 1,0 0-1,0-1 1,0 1-1,0 0 1,0 0 0,0 0-1,0 0 1,0 0-1,0 0 1,0 0-1,-1 0 1,1 0-1,0 0 1,0 2-1,23 40 116,-22-40-101,-1 1-3,1 0 0,0 0 1,0-1-1,0 1 0,1 0 0,-1-1 0,1 1 1,0-1-1,-1 0 0,2 0 0,-1 0 1,0 0-1,0-1 0,1 1 0,0-1 1,-1 0-1,1 0 0,0 0 0,0-1 0,0 1 1,0-1-1,0 0 0,1 0 0,4 0 1,-8-1-9,0-1 1,1 1 0,-1-1-1,0 1 1,0-1-1,0 0 1,0 1 0,0-1-1,0 0 1,0 0 0,0 0-1,0 0 1,0 0-1,0 0 1,-1 0 0,1 0-1,0 0 1,-1 0-1,1 0 1,-1 0 0,1-1-1,-1 1 1,1 0 0,-1 0-1,0-3 1,8-34 35,-8 37-39,1-57 30,-1 58 35,-1 13 5,-2 16-74,1 0 0,2-1 0,1 1 0,1 0 0,1-1 0,14 52 1,-17-79 4,0 0 1,1-1-1,-1 1 1,0 0 0,0-1-1,0 1 1,0 0 0,0-1-1,0 1 1,0 0 0,0 0-1,0-1 1,0 1 0,-1 0-1,1-1 1,0 1 0,0 0-1,0-1 1,-1 1 0,1 0-1,-1-1 1,1 1 0,0-1-1,-1 1 1,1-1 0,-1 1-1,1-1 1,-1 1 0,1-1-1,-1 1 1,0-1-1,1 0 1,-1 1 0,1-1-1,-1 0 1,0 1 0,1-1-1,-1 0 1,0 0 0,1 0-1,-1 0 1,0 0 0,0 0-1,1 0 1,-1 0 0,0 0-1,1 0 1,-2 0 0,1 0 0,0 0 0,-1 0 0,1 0 0,0 0 0,0-1 0,-1 1 0,1 0 0,0-1 0,0 1 0,0 0 0,0-1 0,-1 0 0,1 1 0,0-1 0,0 0 0,0 1 0,0-1 0,0 0 0,1 0 0,-1 0 0,0 0 1,0 0-1,0 0 0,0-1 0,0-5-72,0-1 1,0 1-1,1 0 1,0 0 0,1 0-1,-1 0 1,1 0-1,1 0 1,-1 0 0,1 0-1,4-10 1,3 0-599,0 0 1,22-30-1,-21 33 438,10-33-225,-20 46 466,1-1-1,0 0 1,-1 1 0,1-1-1,-1 0 1,0 0 0,1 1-1,-1-1 1,0 0 0,0 0 0,0 1-1,0-1 1,-1 0 0,1 0-1,0 1 1,-1-1 0,1 0-1,-1 0 1,0 1 0,1-1-1,-1 1 1,0-1 0,0 1-1,-2-3 1,2 3 27,0 0 0,0 1 0,0-1 0,0 0 0,0 1 0,0 0 0,0-1 0,0 1 0,-1 0 0,1-1 0,0 1 0,0 0 0,0 0 0,0 0 0,-1 0 0,1 0 1,0 0-1,0 0 0,0 1 0,0-1 0,0 0 0,-1 1 0,1-1 0,0 0 0,0 1 0,0 0 0,0-1 0,0 1 0,0-1 0,0 1 0,0 0 0,1 0 0,-1 0 0,0-1 0,0 1 0,1 0 0,-1 0 0,0 0 0,1 0 0,-1 0 0,1 0 0,-1 1 0,1-1 0,0 0 0,-1 0 0,1 0 0,0 0 0,0 0 0,0 1 0,0 0 0,-2 10-14,0 0 0,1 0-1,1 20 1,0-25 79,0-2-105,1-1 1,-1 1-1,1-1 0,0 1 0,0-1 0,1 1 0,-1-1 0,1 0 1,0 0-1,0 1 0,0-2 0,1 1 0,-1 0 0,1 0 1,0-1-1,0 1 0,0-1 0,1 0 0,-1 0 0,1 0 1,0-1-1,0 1 0,0-1 0,6 3 0,2 1-565,1-2 1,-1 1-1,1-2 0,-1 0 0,1 0 1,0-1-1,21 1 0,19-3-4581</inkml:trace>
  <inkml:trace contextRef="#ctx0" brushRef="#br0" timeOffset="5278.49">1206 1068 8244,'0'0'12758,"-12"-3"-12870,36 3-497,12 0-2080,-6 0-2930</inkml:trace>
  <inkml:trace contextRef="#ctx0" brushRef="#br0" timeOffset="6151.84">1219 1068 12102,'26'3'386,"164"8"3998,-185-11-4363,0 0 0,0-1 0,0 1 1,0-1-1,0 0 0,0-1 0,0 1 1,0-1-1,0 0 0,-1 0 0,1-1 1,-1 1-1,1-1 0,-1 0 0,0 0 0,0 0 1,0-1-1,-1 0 0,1 1 0,-1-1 1,0 0-1,0-1 0,0 1 0,-1 0 1,1-1-1,2-8 0,1-3-12,-1 0 0,-1 0-1,-1-1 1,0 1 0,-1-1 0,0-32 0,-2 45 9,0 0 1,-1 0 0,1 0-1,-1 1 1,1-1 0,-1 0 0,0 0-1,-1 1 1,1-1 0,-1 1-1,1-1 1,-1 1 0,0-1 0,0 1-1,-1 0 1,1 0 0,-5-4-1,5 5 210,0 1-1,0 0 0,0 0 1,0 0-1,0 0 0,0 0 0,0 0 1,0 1-1,0-1 0,0 1 1,-1-1-1,1 1 0,-3 0 1,4 1-214,0-1 0,0 1 1,0-1-1,0 1 1,1 0-1,-1-1 1,0 1-1,0 0 0,1 0 1,-1 0-1,1 0 1,-1 0-1,1-1 0,-1 1 1,1 0-1,-1 0 1,1 0-1,0 0 1,0 0-1,-1 0 0,1 1 1,0-1-1,0 1 1,-4 29-29,4-29 28,-2 16 5,1-1-1,1 1 0,1 0 0,4 24 0,-4-36-11,1 0-1,-1 0 1,1 0 0,0-1 0,0 1 0,1 0-1,-1-1 1,1 0 0,0 1 0,1-1-1,-1-1 1,1 1 0,0 0 0,1-1-1,-1 0 1,8 6 0,-6-8-7,0 0 1,0 0 0,0 0-1,0-1 1,0 0 0,1 0-1,-1-1 1,0 0-1,1 0 1,-1 0 0,0-1-1,1 0 1,-1 0-1,0 0 1,0-1 0,0 0-1,0 0 1,0-1-1,0 1 1,-1-1 0,9-6-1,31-35-462,-42 41 438,0 0 1,0 0 0,-1-1-1,1 1 1,-1-1 0,0 1-1,0-1 1,-1 0 0,1 0-1,-1 0 1,0 0 0,2-6 0,-3 8 879,0 27-256,-2 12-386,0-26-168,2 0-1,-1 0 1,1 0 0,1 0-1,0-1 1,4 18 0,-4-26-42,0 0-1,1-1 1,-1 1 0,1 0 0,0 0-1,-1-1 1,1 1 0,0-1 0,0 1-1,0-1 1,0 0 0,0 0 0,0 0 0,0 0-1,1 0 1,-1-1 0,0 1 0,1 0-1,-1-1 1,0 0 0,1 0 0,-1 1-1,0-1 1,1-1 0,-1 1 0,0 0 0,1 0-1,-1-1 1,0 0 0,1 1 0,-1-1-1,0 0 1,0 0 0,0 0 0,0 0-1,0-1 1,0 1 0,0 0 0,0-1 0,0 0-1,-1 1 1,1-1 0,-1 0 0,1 0-1,1-2 1,-1-1-5,0 0 0,-1 0 0,1 0 0,-1 0 0,0 0 0,-1 0 0,1 0 1,-1-1-1,0 1 0,0 0 0,0 0 0,-1 0 0,0-1 0,0 1 0,-2-6 0,2 9 0,-1-1 0,1 0 1,-1 1-1,1-1 0,-1 1 1,0 0-1,0-1 0,0 1 0,0 0 1,0 0-1,-1 0 0,1 1 1,-1-1-1,1 0 0,-1 1 0,1 0 1,-1-1-1,0 1 0,0 0 1,0 0-1,0 1 0,1-1 0,-1 1 1,0-1-1,0 1 0,-6 0 1,8 0-1,1 0 0,0 0 0,-1 0 0,1 0 0,0 0 0,0 0 0,-1-1 0,1 1 0,0 0 0,-1 0 0,1 0 0,0 0 0,-1 0 0,1 0 0,0 0 0,-1 1 0,1-1 0,0 0 0,0 0 0,-1 0 0,1 0 0,0 0 0,-1 0 0,1 1 0,0-1 0,0 0 0,-1 0 0,1 0 0,0 0 0,0 1 0,-1-1 0,1 0 0,0 0 0,0 1 0,0-1 0,0 0 0,-1 1 0,1-1 0,0 0 0,0 0 0,0 1 0,0-1 1,0 0-1,0 1 0,0-1 0,0 0 0,0 1 0,0-1 0,0 0 0,0 1 0,0-1 0,0 0 0,0 1 0,1 0-5,-1 0 1,1 0-1,0-1 1,0 1-1,0 0 1,-1 0-1,1-1 1,0 1-1,0-1 1,0 1-1,0 0 1,0-1-1,0 0 1,0 1-1,0-1 1,0 0-1,0 0 1,2 1-1,30 1-1658,61-2 1,-39-1 988,-54 1 682,0 0 0,0 0 0,0 1-1,0-1 1,0 0 0,-1 1 0,1-1 0,0 1-1,0-1 1,0 1 0,0-1 0,0 1 0,-1 0-1,1-1 1,0 1 0,0 0 0,-1 0 0,1-1-1,-1 1 1,1 0 0,0 0 0,-1 0 0,0 0-1,1 0 1,-1 0 0,0 0 0,1 0 0,-1 0-1,0 0 1,0 0 0,0 0 0,0 0 0,0 1-1,1 48 1483,-1-17-498,0-31-981,1 0-1,0 0 1,0 0 0,0 0 0,1-1 0,-1 1-1,0 0 1,1-1 0,-1 1 0,1-1-1,-1 0 1,1 1 0,0-1 0,-1 0-1,1 0 1,0 0 0,0 0 0,0 0 0,0-1-1,0 1 1,0-1 0,0 1 0,0-1-1,0 0 1,0 1 0,0-1 0,0 0 0,0 0-1,0-1 1,1 1 0,2-1 0,-4 1-6,0-1 6,0 1 0,0-1-1,0 0 1,0 0 0,0 1-1,0-1 1,-1 0 0,1 0-1,0 0 1,0 0-1,-1 0 1,1 0 0,0-1-1,-1 1 1,1 0 0,-1 0-1,0 0 1,1 0 0,-1-1-1,0 1 1,1 0 0,-1 0-1,0-1 1,0 1 0,0 0-1,0 0 1,-1-1 0,1-1-1,-2-39 45,1 39-37,0 1 0,0 0 0,0-1 0,0 1 0,0 0 0,0 0 0,0-1 0,-1 1 0,1 0 0,-1 1 0,0-1 0,1 0 0,-1 0 1,0 1-1,0-1 0,0 1 0,0-1 0,0 1 0,-1 0 0,1 0 0,0 0 0,0 0 0,-1 0 0,1 1 0,-1-1 0,1 1 0,-3-1 0,-11-1-721,1 0-1,-1 1 1,-18 1 0,20 1-2225,24-1-2018</inkml:trace>
  <inkml:trace contextRef="#ctx0" brushRef="#br0" timeOffset="6588.1">2209 715 14423,'0'0'8633,"2"14"-8318,20 290 1608,-22-303-1911,0-1 0,0 1 0,0 0 0,0-1 0,0 1 0,0 0 0,0 0 1,0-1-1,0 1 0,0 0 0,0 0 0,0-1 0,0 1 0,0 0 0,-1-1 0,1 1 0,0 0 0,-1-1 0,1 1 0,0 0 0,-1-1 0,1 1 0,-1-1 0,1 1 0,-1-1 0,1 1 0,-1-1 0,1 1 0,-1-1 0,1 1 0,-1-1 0,0 0 0,1 1 0,-1-1 0,0 0 0,0 1 0,0-2 3,0 1-1,0 0 1,1-1-1,-1 1 1,0-1 0,0 1-1,1-1 1,-1 1-1,1-1 1,-1 1-1,1-1 1,-1 0-1,1 1 1,-1-1-1,1 0 1,-1 0-1,1 1 1,0-1-1,-1 0 1,1 0-1,0 1 1,0-1-1,-1 0 1,1 0-1,0 0 1,0 0-1,0 1 1,0-1-1,1-2 1,-2-13-13,2-30-13,0 45 3,-1 0 0,0 0 0,0 0 0,1 0 0,-1 0 0,1-1 0,-1 1 1,1 0-1,-1 0 0,1 0 0,0 1 0,0-1 0,-1 0 0,1 0 0,0 0 0,0 0 0,0 1 1,0-1-1,0 0 0,0 1 0,0-1 0,0 1 0,0-1 0,0 1 0,0-1 0,0 1 1,0 0-1,1 0 0,-1-1 0,0 1 0,0 0 0,2 0 0,-2 0-184,-2 2 169,0 0-1,0-1 1,0 1 0,0-1-1,0 1 1,-1-1 0,1 1-1,0-1 1,-1 0-1,1 1 1,-1-1 0,1 0-1,-1 0 1,0 0 0,1 0-1,-1-1 1,0 1 0,-1 0-1,-3 2-36,-14 8-144,-14 11 68,33-21 124,0 1-1,0-1 0,1 0 0,-1 0 1,0 1-1,0-1 0,1 0 0,-1 1 1,0-1-1,1 0 0,0 1 0,-1-1 1,1 1-1,0-1 0,0 1 0,-1-1 1,1 1-1,1-1 0,-1 1 0,0-1 1,0 1-1,0-1 0,2 3 0,-2-2-13,1-1-1,0 0 1,0 0-1,0 0 1,0 0-1,0 0 1,0 0-1,0 0 1,0 0-1,0-1 1,1 1-1,-1 0 1,0-1-1,1 1 1,-1 0-1,0-1 1,1 0-1,-1 1 1,0-1-1,1 0 1,-1 0-1,3 0 1,41 2-1580,-35-3 895,132 0-7605,-82-8 3207</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28:31.741"/>
    </inkml:context>
    <inkml:brush xml:id="br0">
      <inkml:brushProperty name="width" value="0.035" units="cm"/>
      <inkml:brushProperty name="height" value="0.035" units="cm"/>
      <inkml:brushProperty name="color" value="#E71224"/>
    </inkml:brush>
  </inkml:definitions>
  <inkml:trace contextRef="#ctx0" brushRef="#br0">48 797 16648,'0'0'8974,"-9"0"-8664,3 0-289,-21 1 153,25-2-92,19-4-52,53-14 4,-1-3 1,99-46-1,-58 21-1,307-101 23,-408 145-51,1 0 0,-1-2-1,0 1 1,0-1 0,15-11 0,-20 15-37,-3 1-208,-1 1-934,0 1 694,-1 0 0,1-1-1,0 1 1,-1 0 0,1-1 0,-1 1 0,1-1-1,-1 1 1,0-1 0,0 1 0,0-1-1,0 1 1,0-1 0,0 0 0,0 0 0,-2 2-1,-19 13-6428</inkml:trace>
  <inkml:trace contextRef="#ctx0" brushRef="#br0" timeOffset="640.67">1308 279 15335,'0'0'8519,"0"-5"-8225,0 8-154,0 248 2363,1-250-2501,0 0 0,0 0 0,0-1 0,1 1 0,-1 0 0,0 0 0,0-1 0,1 1 0,-1-1 0,0 1 0,1-1 0,-1 1 0,1-1 0,-1 0 0,1 0 0,-1 0 0,0 0 0,1 0 0,-1 0 0,1 0 0,-1 0 0,3-1 0,0 1 8,4 0-109,0 0 0,0 0 0,0-1 0,0 0 0,0 0 0,0-1 0,0 0 0,-1 0 0,1-1 0,-1 0 0,1-1 0,-1 1 0,0-1 0,0 0 0,-1-1 0,1 0 0,-1 0 0,8-9 0,-6-4-3631,-11 6-5695,-7 8-529</inkml:trace>
  <inkml:trace contextRef="#ctx0" brushRef="#br0" timeOffset="803.56">1308 266 14150</inkml:trace>
  <inkml:trace contextRef="#ctx0" brushRef="#br0" timeOffset="917.59">1308 266 14150,'-6'126'3698,"6"-129"-2241,12-4-1329,18 4-16,0-4-96,0 0-16,-6-3 32,6-1-32,-12-2-1105,6-1-1552,-18 0-3938</inkml:trace>
  <inkml:trace contextRef="#ctx0" brushRef="#br0" timeOffset="1043.33">1273 255 11381,'0'0'8772,"108"-17"-8772,-60 14-512,0 3-1489,-12 0-1665,0 0-4369</inkml:trace>
  <inkml:trace contextRef="#ctx0" brushRef="#br0" timeOffset="1253.13">1680 289 11077,'0'0'11125,"-78"137"-10453,66-113-271,0 3-257,6-3-80,-6-6-32,6-1-64,0-7 32,0-3-1633,0-7-1520</inkml:trace>
  <inkml:trace contextRef="#ctx0" brushRef="#br0" timeOffset="1413.53">1512 403 10405,'0'0'13382,"0"3"-13190,18 11 32,6 3-176,-6-3 0,6 3-32,0-3-16,0-1-768,6-6-1825,0 0-1297,6-7-3970</inkml:trace>
  <inkml:trace contextRef="#ctx0" brushRef="#br0" timeOffset="2203.58">1951 437 1361,'0'0'15268,"-3"-10"-14358,1 4-764,2 4-86,-1-1-1,1 1 1,-1 0-1,1 0 1,-1 0 0,1 0-1,-1 0 1,0 0-1,0 1 1,0-1 0,0 0-1,0 0 1,-1 1-1,1-1 1,-1 0 0,1 1-1,-1-1 1,1 1-1,-1 0 1,0 0 0,1-1-1,-1 1 1,0 0-1,0 0 1,0 1-1,0-1 1,0 0 0,0 1-1,0-1 1,0 1-1,0 0 1,-4-1 0,1 1 46,0 1 1,0-1-1,0 1 1,0-1-1,1 2 1,-1-1 0,0 0-1,1 1 1,-1 0-1,1 0 1,-1 0-1,1 1 1,0-1 0,0 1-1,0 0 1,1 0-1,-1 0 1,1 1-1,-1-1 1,1 1 0,0 0-1,0 0 1,1 0-1,-1 0 1,1 1-1,0-1 1,0 1 0,1-1-1,-1 1 1,1 0-1,0-1 1,0 1-1,0 0 1,1 0 0,0 6-1,0-9-100,-1-1-1,1 0 1,0 0 0,0 0-1,0 1 1,0-1-1,1 0 1,-1 0 0,0 0-1,1 1 1,-1-1 0,0 0-1,1 0 1,-1 0-1,1 0 1,0 0 0,-1 0-1,1 0 1,0 0 0,0 0-1,-1 0 1,1 0-1,0 0 1,0-1 0,0 1-1,0 0 1,0-1 0,0 1-1,0-1 1,0 1-1,1-1 1,0 1 0,4 0 3,-1-1 0,1 1-1,0-1 1,0-1 0,0 1 0,7-2 0,-8 0-9,1 0-1,0-1 0,-1 1 1,0-1-1,1 0 1,-1 0-1,0-1 0,-1 0 1,1 0-1,-1 0 1,1 0-1,-1 0 0,0-1 1,-1 0-1,1 0 1,-1 0-1,0 0 0,0-1 1,-1 1-1,0-1 0,3-7 1,-11 103 139,6-89-137,1 0 1,0-1 0,0 1 0,0 0 0,0 0 0,0-1 0,0 1-1,0 0 1,0-1 0,0 1 0,0-1 0,0 0 0,0 1 0,1-1-1,-1 0 1,0 1 0,0-1 0,0 0 0,0 0 0,1 0 0,-1 0-1,0 0 1,0-1 0,2 1 0,36-5-10,-26-2-232,1 0 0,-1-1 1,20-17-1,5-3-807,-34 25 924,-2 3 102,0-1 0,0 0 0,0 0 1,0 0-1,-1-1 0,1 1 0,-1 0 1,1-1-1,-1 1 0,1-1 0,-1 1 1,0-1-1,1 0 0,-1 1 0,0-1 1,0 0-1,1-2 0,-2 3 207,-2 2-145,0-1 1,0 1-1,0 0 0,1 0 1,-1 0-1,0 0 0,1 0 1,-1 0-1,1 0 1,-1 1-1,1-1 0,0 0 1,0 1-1,-1-1 0,1 1 1,0-1-1,0 1 0,0 0 1,1 0-1,-1-1 1,0 1-1,0 4 0,-10 42 83,10-46-121,1-1-1,0 0 1,0 0-1,0 0 1,0 1-1,0-1 1,0 0-1,1 0 1,-1 0 0,0 1-1,1-1 1,-1 0-1,0 0 1,1 0-1,0 0 1,-1 0-1,1 0 1,0 0 0,1 2-1,22 0 72,-12-3-56,-4-1-36,1-1 0,0 1-1,-1-2 1,1 1 0,-1-1-1,1 0 1,-1-1 0,0 0-1,-1 0 1,1-1 0,-1 0-1,13-11 1,-7 5-192,1-1-1,-2-1 1,0 0 0,0-1 0,14-22 0,-18 20 24,1-1 0,-2 0 0,0 0 0,-1-1 0,-1 0 1,-1 0-1,4-30 0,0-129-961,-8 159 1172,-1 19 12,1 0 1,0-1-1,-1 1 0,1 0 0,0-1 0,-1 1 0,1-1 0,0 1 1,-1-1-1,1 1 0,-1-1 0,1 1 0,-1-1 0,0 1 0,1-1 1,-1 1-1,1-1 0,-1 0 0,0 0 0,1 1 0,-1-1 1,0 0-1,1 0 0,-1 0 0,0 1 0,1-1 0,-1 0 0,0 0 1,1 0-1,-1 0 0,0 0 0,1-1 0,-1 1 0,0 0 0,1 0 1,-1 0-1,0-1 0,1 1 0,-1 0 0,0 0 0,1-1 0,-1 1 1,1-1-1,-1 1 0,1 0 0,-1-1 0,1 1 0,-1-1 0,1 0 1,-1 1-1,1-1 0,-1 1 0,1-1 0,0 0 0,0 1 1,-1-1-1,1 1 0,0-1 0,0 0 0,0 1 0,-1-1 0,1 0 1,0 0-1,0 1 0,0-1 0,1-1 0,-11 22 118,2 0 1,0 0-1,2 0 0,0 1 0,1 0 0,2 1 1,0-1-1,0 27 0,3 174 378,0-213-488,1-1 1,0 1-1,1-1 1,0 0-1,0 0 1,6 15 0,-7-21-197,1 0-1,-1 0 1,0 1 0,1-1 0,-1 0 0,1 0 0,-1 0 0,1-1 0,0 1 0,0 0 0,0-1 0,0 1 0,0-1 0,0 1 0,1-1 0,-1 0 0,0 0 0,1 0-1,-1 0 1,0-1 0,1 1 0,-1-1 0,1 1 0,5-1 0,4 0-4948</inkml:trace>
  <inkml:trace contextRef="#ctx0" brushRef="#br0" timeOffset="2349.25">2190 303 15607,'0'0'7428,"96"-24"-7573,-30 7-2288,0-1-1809,5-9-8323</inkml:trace>
  <inkml:trace contextRef="#ctx0" brushRef="#br0" timeOffset="3636.94">102 899 5475,'0'0'4177,"-6"-6"-2648,0 0-1270,-2-2 391,1 1 1,-1 0-1,0 1 0,-1 0 0,1 0 0,-15-7 0,23 12-509,-1 1 0,0 0 0,1-1-1,-1 1 1,0 0 0,1 0 0,-1-1 0,0 1-1,1 0 1,-1 0 0,0 0 0,0 0-1,1 0 1,-1 0 0,0 0 0,1 0 0,-1 0-1,0 0 1,0 0 0,1 0 0,-1 1-1,-1-1 1,0 17 2497,2-9-3098,1-5 488,0 0 0,-1 0 0,1 0 0,0-1-1,1 1 1,-1 0 0,0-1 0,1 1 0,0-1 0,-1 1 0,1-1-1,0 0 1,0 0 0,0 0 0,1 0 0,-1 0 0,0 0-1,1-1 1,-1 1 0,1-1 0,0 0 0,4 2 0,70 24 201,-36-18-158,0-1 1,0-3-1,51 2 0,130-10 81,-159 1-90,96-8 15,37 0 107,-54 10 131,-140 0-278</inkml:trace>
  <inkml:trace contextRef="#ctx0" brushRef="#br0" timeOffset="4803.17">1519 820 7619,'0'0'11283,"0"-11"-9978,-11 245 4567,10-101-5491,1-132-1064,0-12-6201,0 6 5178,0-20-5172</inkml:trace>
  <inkml:trace contextRef="#ctx0" brushRef="#br0" timeOffset="5079.67">1482 855 9668,'0'0'10333,"16"-10"-9484,-2 2-491,0 0 0,27-11 1,-39 19-309,1-1 1,-1 1-1,1 0 1,-1 0-1,1 0 1,-1 0 0,1 0-1,-1 0 1,1 1-1,-1-1 1,1 1-1,-1 0 1,0 0-1,1 0 1,-1 0 0,0 0-1,0 0 1,0 1-1,0-1 1,0 1-1,3 2 1,32 39 716,-34-39-683,2 4 26,1 1-1,-2 0 0,1 1 1,-1-1-1,-1 1 1,0-1-1,0 1 1,0 0-1,0 14 0,0 10 172,-2 50-1,-1-47-259,0-32-115,-1-1 1,0 1 0,1-1-1,-1 0 1,0 1 0,-1-1-1,1 0 1,-4 7 0,4-11-113,1 1 1,-1 0 0,1 0 0,-1-1-1,1 1 1,-1 0 0,1-1 0,-1 1-1,0-1 1,1 1 0,-1 0-1,0-1 1,1 1 0,-1-1 0,0 0-1,0 1 1,0-1 0,0 0 0,1 1-1,-2-1 1,1 0-242,-1 0 0,1-1 0,0 1 0,0 0 0,0-1 0,0 1 0,0-1 0,0 1 0,0-1 0,-1 1-1,2-1 1,-1 0 0,0 0 0,0 1 0,0-1 0,0 0 0,0 0 0,1 0 0,-2-2 0,-10-16-6815</inkml:trace>
  <inkml:trace contextRef="#ctx0" brushRef="#br0" timeOffset="5240.93">1518 1057 7491,'0'0'13927,"12"-65"-13895,24 58 64,12-3-48,-6 3-48,6 0 0,0 1-336,-18-1-1009,6 3-928,-12-3-1185,-6 4-2160</inkml:trace>
  <inkml:trace contextRef="#ctx0" brushRef="#br0" timeOffset="5482.68">1932 848 544,'0'0'21149,"0"-4"-20392,2-10-400,3 32 312,5 42 565,-9 53 25,-2-70-967,7 63 0,-5-84 374,-1-13-2813,0 0-7214</inkml:trace>
  <inkml:trace contextRef="#ctx0" brushRef="#br0" timeOffset="5730.79">1957 992 9364,'0'0'9610,"15"-9"-9188,49-25 42,-62 32-414,1 1 0,0 0 0,0 0 1,0 0-1,0 0 0,0 0 0,0 0 0,0 1 1,0 0-1,1 0 0,-1-1 0,0 2 1,0-1-1,0 0 0,0 1 0,5 1 0,-6-1 32,0 0 0,0 0 0,0 0-1,0 0 1,0 1 0,-1-1 0,1 1-1,0-1 1,-1 1 0,0 0-1,1-1 1,-1 1 0,0 0 0,0 0-1,0 0 1,0 0 0,1 4 0,0-2 47,-1 0 0,0 0 0,-1 0 0,1 0 0,-1 1 0,0-1 0,0 0 0,0 0 0,0 0 0,-1 0 0,0 0 0,0 1 0,0-1 0,0 0 0,-1-1 0,1 1 0,-1 0 0,0 0 0,0-1 0,-3 5 0,-8 4-109,0-1 0,-1-1 0,0 0 0,0-1 0,-1 0 0,0-1 0,-23 8 0,26-15-5174</inkml:trace>
  <inkml:trace contextRef="#ctx0" brushRef="#br0" timeOffset="6027.2">2184 835 11797,'0'0'10117,"0"7"-9743,6 256 2896,-6-254-3229,-1 13 61,1 0 0,2 0 0,8 43 0,-5-58-2023,-5-7 1812,0 0 0,0 0 1,1 1-1,-1-1 0,0 0 0,0 0 1,0 0-1,0 0 0,1 0 0,-1 0 1,0 0-1,0 0 0,1 0 1,-1 0-1,0 0 0,0 1 0,0-1 1,1 0-1,-1-1 0,0 1 0,0 0 1,0 0-1,1 0 0,-1 0 0,0 0 1,0 0-1,0 0 0,1 0 0,-1 0 1,0 0-1,0 0 0,0 0 0,1-1 1,-1 1-1,0 0 0,0 0 1,0 0-1,0 0 0,0-1 0,1 1 1,-1 0-1,0 0 0,0 0 0,0 0 1,0-1-1,0 1 0,0 0 0,0 0 1,0 0-1,0-1 0,0 1 0,0 0 1,0 0-1,0-1 0,0 1 0,0 0 1,0 0-1,0 0 0,0-1 1,0 1-1,0 0 0,0 0 0,0 0 1,0-1-1,0 1 0,0-21-8348</inkml:trace>
  <inkml:trace contextRef="#ctx0" brushRef="#br0" timeOffset="6239.28">2214 992 8180,'0'0'9465,"11"-12"-8718,37-36-69,-47 46-587,1 0 1,-1 1-1,1-1 0,0 1 1,0 0-1,0 0 0,0-1 1,0 1-1,0 0 0,0 1 1,0-1-1,0 0 0,1 1 1,-1-1-1,0 1 0,0 0 1,1-1-1,-1 1 0,0 0 1,0 0-1,1 1 0,-1-1 1,0 0-1,0 1 0,1 0 0,-1-1 1,0 1-1,0 0 0,0 0 1,0 0-1,0 0 0,0 0 1,0 1-1,0-1 0,-1 1 1,1-1-1,0 1 0,-1 0 1,1-1-1,-1 1 0,0 0 1,0 0-1,0 0 0,1 0 1,-2 0-1,1 0 0,0 0 1,0 1-1,-1-1 0,1 0 1,0 5-1,-2-4 16,1 1 0,-1 0 0,1-1 1,-1 1-1,0 0 0,0-1 0,-1 1 0,1-1 1,-1 1-1,0-1 0,1 0 0,-1 0 0,-1 0 0,1 0 1,0 0-1,-1 0 0,0 0 0,-3 2 0,-6 4-243,-1 1 0,-1-2 0,-14 8 0,9-5-553,14-10-939</inkml:trace>
  <inkml:trace contextRef="#ctx0" brushRef="#br0" timeOffset="6783.86">2419 930 11333,'4'-2'1069,"0"0"0,0 0 0,1 0 0,-1 1 0,1-1 0,0 1 0,8-1 0,-8 2-694,-1 0 0,1 0 0,0 0 0,0 1 0,0-1 0,-1 1 1,8 2-1,-9-2-335,-1 0-1,1 0 1,0 0 0,-1 1 0,1-1 0,-1 1-1,0-1 1,1 1 0,-1 0 0,0 0 0,0 0-1,0 0 1,0 0 0,0 0 0,0 0 0,-1 1-1,1-1 1,-1 1 0,0-1 0,0 1 0,1 0-1,-2-1 1,1 1 0,0 0 0,-1 0 0,1 0 0,-1 5-1,1-1-7,-1 0 1,0 0-1,-1 0 0,0 0 0,0 0 0,-1 0 0,-2 8 0,3-13-18,0 0-1,0 0 0,0-1 0,-1 1 0,1 0 0,-1 0 0,1-1 0,-1 1 0,1-1 1,-1 0-1,0 1 0,0-1 0,0 0 0,0 0 0,0 0 0,0 0 0,0 0 0,0-1 0,0 1 1,0 0-1,0-1 0,-1 0 0,1 1 0,0-1 0,0 0 0,-5-1 0,7 1-9,-1-1 0,0 1 0,0-1 0,0 0 0,0 1 0,0-1 0,1 0 0,-1 0 0,0 0 0,1 1 0,-1-1-1,0 0 1,1 0 0,-1 0 0,1 0 0,0 0 0,-1 0 0,1 0 0,0 0 0,-1 0 0,1 0 0,0 0 0,0 0 0,0-1 0,0 1-1,0 0 1,0 0 0,1-1 0,-1-3-44,0 1 0,0-1 1,0 1-1,1-1 0,0 1 0,0 0 0,1-6 0,5 0-422,1 0 0,0 0 0,0 0 1,1 1-1,0 0 0,0 1 0,1 0 0,16-10 1,14-13-180,-36 42 3717,-2 52-1803,-2-61-1257,0 1 1,-1-1-1,1 1 0,0-1 1,0 0-1,0 1 1,1-1-1,-1 0 1,1 1-1,-1-1 0,1 0 1,0 0-1,-1 1 1,1-1-1,0 0 1,1 0-1,-1 0 1,0 0-1,0 0 0,1 0 1,0-1-1,-1 1 1,1 0-1,0-1 1,0 1-1,-1-1 1,1 0-1,0 1 0,1-1 1,-1 0-1,0 0 1,0 0-1,0-1 1,1 1-1,-1 0 1,0-1-1,0 0 0,1 1 1,-1-1-1,1 0 1,-1 0-1,3-1 1,2 2-2,0 0 1,-1-1-1,1 0 1,-1-1-1,1 1 1,0-1-1,-1 0 1,1-1-1,-1 0 1,0 0 0,7-3-1,-10 3-8,0 0 1,-1 0-1,1-1 0,-1 1 1,1-1-1,-1 1 1,0-1-1,0 0 0,0 0 1,0 0-1,-1 0 0,1 0 1,-1 0-1,0-1 0,0 1 1,0 0-1,0-1 0,-1 1 1,1 0-1,-1-1 0,0 1 1,0-1-1,-1-4 0,1 7 0,0 0 0,0-1 0,0 1 0,0 0-1,-1-1 1,1 1 0,-1 0 0,1-1 0,-1 1 0,1 0-1,-1 0 1,0 0 0,0-1 0,1 1 0,-1 0-1,0 0 1,0 0 0,0 0 0,0 0 0,0 1-1,0-1 1,-1 0 0,-1-1 0,-1 0 18,0 1-1,0-1 1,0 1 0,-1 0 0,1 0 0,-1 0 0,-7 0 0,5 0-18,1 1-1,-1 0 1,0 0 0,0 1 0,0 0 0,1 0 0,-1 1-1,0-1 1,1 2 0,-11 3 0,-11 19-1262,15-3-6353</inkml:trace>
  <inkml:trace contextRef="#ctx0" brushRef="#br0" timeOffset="7233.87">3005 773 12678,'0'0'10164,"0"6"-9064,0 3-970,0 0 0,-1 0 0,0 0 0,0 0 0,-1 0 0,0 0 1,-1 0-1,0 0 0,-1-1 0,1 0 0,-2 1 0,1-1 0,-1-1 1,0 1-1,-1-1 0,0 0 0,-9 9 0,-84 76 148,92-86-260,0 1-12,6-46-615,0 10 305,0 16 212,1-1 1,0 1 0,3-21 0,-2 33 92,-1 0 1,0 0 0,1 0 0,-1 0-1,0 0 1,1 0 0,-1 1-1,1-1 1,-1 0 0,1 0 0,0 0-1,-1 1 1,1-1 0,0 0 0,0 1-1,-1-1 1,1 1 0,0-1 0,0 1-1,0-1 1,0 1 0,0-1 0,-1 1-1,1 0 1,0-1 0,0 1-1,0 0 1,0 0 0,0 0 0,0 0-1,0 0 1,0 0 0,0 0 0,0 0-1,0 0 1,0 1 0,0-1 0,0 0-1,0 0 1,0 1 0,1 0 0,2 0 14,0 1 1,0 0 0,0 0 0,-1 0 0,1 0 0,0 0 0,5 6 0,5 9 31,-1 1-1,0 0 1,-2 1 0,0 0 0,12 32 0,-16-34-57,0 0-1,2-1 1,-1 0-1,2 0 1,0-1 0,1-1-1,0 1 1,23 20-1,-32-33-243,-1-1-1,1 1 1,0-1-1,-1 0 0,1 1 1,0-1-1,0 0 0,0-1 1,0 1-1,0 0 0,0 0 1,0-1-1,3 1 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5:12.683"/>
    </inkml:context>
    <inkml:brush xml:id="br0">
      <inkml:brushProperty name="width" value="0.035" units="cm"/>
      <inkml:brushProperty name="height" value="0.035" units="cm"/>
      <inkml:brushProperty name="color" value="#E71224"/>
    </inkml:brush>
  </inkml:definitions>
  <inkml:trace contextRef="#ctx0" brushRef="#br0">149 12 15415,'0'0'8188,"0"-8"-7634,0 8-530,0 0 0,0 0-1,0 0 1,0 0 0,-1 0-1,1 0 1,0 0-1,0 0 1,0 0 0,0 0-1,0 0 1,0 0 0,0 0-1,0 0 1,0 0-1,0-1 1,-1 1 0,1 0-1,0 0 1,0 0 0,0 0-1,0 0 1,0 0 0,0 0-1,0 0 1,0 0-1,0 0 1,0 0 0,0-1-1,0 1 1,0 0 0,0 0-1,0 0 1,0 0-1,0 0 1,0 0 0,0 0-1,0 0 1,0 0 0,0-1-1,0 1 1,0 0-1,0 0 1,0 0 0,0 0-1,0 0 1,0 0 0,-24 50 5,2 1 1,2 1 0,2 0 0,3 2 0,2 0 0,3 0-1,2 1 1,2 1 0,3-1 0,6 92 0,-2-134-31,1 0 0,0-1 0,1 1 0,1-1 0,0 0 0,10 21 0,-12-29-37,0 0-1,1 0 0,-1 0 1,1-1-1,0 1 1,0-1-1,0 0 1,0 0-1,0 0 0,1 0 1,0 0-1,-1-1 1,1 1-1,0-1 1,0 0-1,0-1 0,1 1 1,-1-1-1,0 1 1,0-1-1,1 0 1,4 0-1,-3-1-81,-1 0-1,0 0 1,1-1-1,-1 0 1,1 0-1,-1 0 1,0 0 0,0-1-1,0 0 1,0 0-1,0 0 1,0-1-1,0 0 1,-1 0-1,1 0 1,-1 0 0,0-1-1,4-3 1,-2 0-436,0 0 1,0 0-1,-1-1 1,0 0-1,-1 0 1,0 0-1,0 0 1,0 0-1,-1-1 1,2-9-1,2-25-3926</inkml:trace>
  <inkml:trace contextRef="#ctx0" brushRef="#br0" timeOffset="180.7">0 585 10293,'0'0'5986,"59"9"-5841,-10-9-145,10-15 0,0-10-177,0-3-191,-16 4-464,-16-1-1601,-11 7-2097,-16-1 2209</inkml:trace>
  <inkml:trace contextRef="#ctx0" brushRef="#br0" timeOffset="373.51">63 268 9764,'0'0'5971,"107"-107"-5971,-53 85-16,0 7-496,-6 2-1057,-10 10-1168,-17 3-897</inkml:trace>
  <inkml:trace contextRef="#ctx0" brushRef="#br0" timeOffset="1316.66">522 393 17000,'0'0'3898,"0"21"-3642,0 141 680,0-157-924,0-3-7,1 0 1,-1 0-1,0 1 1,0-1 0,0 0-1,0 0 1,0 1-1,-1-1 1,1 0-1,-1 0 1,1 1 0,-1-1-1,0 0 1,0 0-1,0 0 1,0 0-1,0 0 1,-2 1-1,19-34-538,-1 6 431,0 1 0,1 1 0,21-22 0,-29 37 408,-7 14 335,-2 8-524,0 2 146,0-10-210,1 0 0,0-1 0,0 1 0,0 0 0,1 0 0,0-1 0,0 1 0,0 0 0,3 7 0,-3-12-90,0 0 0,1 0 0,-1-1 0,0 1 0,1-1 1,-1 1-1,1-1 0,-1 1 0,1-1 0,-1 0 0,1 1 1,-1-1-1,1 0 0,-1 0 0,0 0 0,1 0 0,-1-1 1,1 1-1,-1 0 0,1-1 0,2 0 0,30-11-508,-6-11 491,-24 18 50,0 1 0,0 0-1,1 0 1,-1 1-1,1-1 1,0 1 0,0 0-1,7-2 1,-4 3-30,-1 1 0,1 0 0,-1 0 0,1 1 0,-1 0 0,9 2 0,-11-1 15,-1-1 1,1 1 0,-1-1-1,1 0 1,-1 0 0,1 0-1,-1-1 1,1 1 0,-1-1-1,1 0 1,-1 0-1,1-1 1,-1 0 0,0 1-1,0-1 1,0-1 0,0 1-1,6-5 1,-3 0-86,0-1-1,-1 1 1,0-1 0,0-1-1,-1 1 1,0-1 0,0 0-1,-1 0 1,0 0 0,-1-1 0,0 1-1,3-14 1,-2-8 104,-1 0 1,-1-51-1,-2 71 8,0 9 12,0 1 26,1 0 1,-1-1-1,0 1 1,0 0-1,0-1 1,0 1-1,0 0 1,-1-1-1,1 1 0,0 0 1,0 0-1,-1-1 1,1 1-1,-1 0 1,1 0-1,-1-1 1,0 1-1,0 0 0,1 0 1,-1 0-1,0 0 1,-2-1-1,-3 17 581,-17 125-180,7 0 0,1 158 1,9-130-104,6-153-346,-2 1-1,1-1 0,-2 0 1,-6 23-1,0-26 100,6-16-66,3 4-23,-5-8 10,0-1 0,1 1 0,0-1-1,0 0 1,1 0 0,0-1 0,-2-13 0,-9-77-177,10 70 100,-1-24-146,2-1-1,6-85 1,-3 130 188,2 0 0,-1 0 0,1 0 0,1 0 0,0 0 0,0 0 0,1 1 0,0 0 0,1 0 0,0 0 0,1 0 0,-1 0-1,2 1 1,7-8 0,-9 11-5,1 0 0,0 0-1,0 0 1,0 1-1,1 0 1,-1 0-1,1 1 1,0 0-1,0 0 1,0 1 0,1 0-1,-1 0 1,1 0-1,-1 1 1,1 0-1,-1 1 1,1-1 0,0 2-1,8 0 1,-13 0 14,-1 0-1,0 0 1,1 0 0,-1 0 0,0 1 0,0-1-1,0 1 1,0 0 0,0-1 0,0 1 0,0 0 0,-1 0-1,1 0 1,-1 0 0,1 0 0,-1 1 0,0-1 0,0 0-1,0 1 1,0-1 0,0 1 0,0-1 0,-1 1 0,1-1-1,-1 1 1,0-1 0,0 1 0,0 2 0,1 5 18,0 0 1,-1 1 0,0-1-1,-1 0 1,0 0-1,-3 13 1,-2-7-28,-1 0 0,-1-1 1,0 0-1,-1 0 0,0-1 0,-1 0 1,-13 13-1,-22 17-5324,34-36-1590</inkml:trace>
  <inkml:trace contextRef="#ctx0" brushRef="#br0" timeOffset="1629.18">1108 658 13030,'0'0'4783,"23"-21"-4681,71-69-89,-81 77 80,0 1-1,0-2 0,13-19 1,-23 29-16,-1-1-1,0 1 1,0-1 0,0 1 0,-1-1 0,1 1-1,-1-1 1,0 0 0,-1 0 0,1 0 0,-1-9-1,-21 23 2374,17-3-2409,-1 1 1,1 0 0,-1 1-1,2-1 1,-1 0 0,1 1-1,1 0 1,-1 0 0,1 0-1,1 0 1,-2 9 0,0 17 144,1 46 0,3-58-191,-1-20-61,0 0 0,0-1 0,0 1 0,0-1 0,0 1 0,1 0 0,-1-1 1,1 1-1,-1-1 0,1 1 0,0-1 0,0 0 0,0 1 0,-1-1 0,1 0 0,0 1 1,1-1-1,-1 0 0,0 0 0,0 0 0,0 0 0,1 0 0,-1 0 0,0 0 0,1 0 1,-1-1-1,1 1 0,-1 0 0,1-1 0,1 1 0,-1-1-247,1 1 0,-1-1-1,1 0 1,-1 0 0,0 0-1,1 0 1,-1 0 0,1-1 0,-1 1-1,0-1 1,1 1 0,-1-1-1,0 0 1,0 0 0,1 0 0,-1 0-1,0-1 1,0 1 0,0 0-1,0-1 1,2-2 0,22-29-7285</inkml:trace>
  <inkml:trace contextRef="#ctx0" brushRef="#br0" timeOffset="1765.32">1391 274 5859,'0'0'12581,"-11"24"-16054,27 7-2002</inkml:trace>
  <inkml:trace contextRef="#ctx0" brushRef="#br0" timeOffset="2128.23">1515 486 15559,'0'0'2772,"-25"10"-1291,-77 38 602,93-44-1805,0 1-1,0 1 1,1-1 0,0 1-1,0 0 1,-13 14-1,19-17-255,-1 0 0,1 0 0,0 1 0,0-1 0,0 1 0,0-1 0,1 1 0,0 0 0,-1 0 0,1-1 0,1 1 0,-1 0 0,1 0 0,-1 8 0,1-11-55,1 0 0,-1 0-1,1 0 1,0-1 0,-1 1-1,1 0 1,0 0 0,-1 0-1,1-1 1,0 1-1,0 0 1,0 0 0,0-1-1,-1 1 1,1-1 0,0 1-1,0-1 1,0 1-1,0-1 1,0 0 0,0 0-1,0 1 1,1-1 0,-1 0-1,0 0 1,0 0 0,0 0-1,0 0 1,0 0-1,0 0 1,0 0 0,0-1-1,0 1 1,2-1 0,3 0-77,-1 0 0,1 0 0,0 0 0,-1-1 1,1 0-1,-1 0 0,6-3 0,1-4 49,0-1 0,0 0-1,-1 0 1,-1-2 0,0 1-1,0-1 1,-1-1 0,0 1-1,-1-2 1,-1 1 0,0-1-1,-1 0 1,9-29 0,2-18 106,-3-1 0,7-65 0,-15 90-82,-3-2 123,-1 16 1255,-1 42-647,-5 103-585,1-52-84,7 78 1,-3-135-227,2-1 0,0 1 0,0-1-1,1 1 1,1-1 0,0 0 0,0 0 0,11 15 0,-9-16-925,1-1 0,0 1-1,0-2 1,18 17 0,20 7-7056</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5:20.049"/>
    </inkml:context>
    <inkml:brush xml:id="br0">
      <inkml:brushProperty name="width" value="0.035" units="cm"/>
      <inkml:brushProperty name="height" value="0.035" units="cm"/>
      <inkml:brushProperty name="color" value="#E71224"/>
    </inkml:brush>
  </inkml:definitions>
  <inkml:trace contextRef="#ctx0" brushRef="#br0">36 297 4994,'0'0'16141,"0"16"-16061,0-6-64,1 44 320,-13 95 0,7-135-7,5-14 52,-5-15 1124,0-5-1442,1 0 0,1-1 0,1 1 0,1-1 0,2-25 1,-1 35-153,1 0 1,0 1-1,1-1 1,1 1-1,-1-1 1,2 1-1,-1 0 1,1 0-1,1 0 1,0 1-1,10-16 1,-14 23 67,0 1-1,-1 0 1,1 0 0,0 0 0,0 0 0,0 0 0,0 0-1,0 0 1,0 0 0,0 0 0,0 1 0,0-1 0,0 0 0,1 1-1,-1-1 1,0 0 0,0 1 0,1 0 0,-1-1 0,0 1-1,1 0 1,-1 0 0,0-1 0,1 1 0,-1 0 0,0 1 0,3-1-1,-3 1 10,1 0-1,0 0 1,0 1-1,-1-1 0,1 1 1,0-1-1,-1 1 1,0 0-1,1-1 0,-1 1 1,0 0-1,0 0 1,0 0-1,0 0 1,1 2-1,4 14 41,-1-1 0,0 1 0,2 20 0,-6-30-13,11 127 1863,-11-159-2029,2-1-1,0 1 1,2 0 0,1 0-1,0 0 1,2 1 0,1 0-1,1 0 1,0 1 0,2 0 0,1 1-1,0 1 1,32-37 0,-32 49 190,-6 13 40,-5 22 155,-2-26-224,1 79 908,-17 127 0,13-191-930,1 0 1,1-1-1,0 1 0,3 29 0,-2-44-38,1 1 1,0-1-1,-1 1 0,1-1 0,0 1 0,0-1 0,0 0 1,0 1-1,0-1 0,1 0 0,-1 0 0,0 0 0,0 0 1,1 0-1,-1 0 0,1 0 0,-1-1 0,1 1 0,-1 0 0,1-1 1,-1 1-1,1-1 0,-1 0 0,1 1 0,0-1 0,-1 0 1,1 0-1,0 0 0,1 0 0,4 0-193,0 0 0,0 0 0,0-1 0,0 0 0,-1 0 0,10-3 0,-7 0 67,1 0-1,-1-1 1,0-1-1,0 1 0,0-1 1,-1-1-1,0 0 1,0 0-1,-1 0 1,0-1-1,0 0 1,8-14-1,-10 14 193,0 0 0,0 0 0,-1 0 0,0-1-1,-1 0 1,0 1 0,0-1 0,-1 0 0,0 0 0,0-1 0,-1 1 0,0 0-1,-1-1 1,-1-13 0,0 21 98,0 1 0,1-1 1,-1 1-1,0 0 0,0 0 0,0-1 0,0 1 0,0 0 0,0 0 0,0 0 0,-1 0 1,1 0-1,0 0 0,0 1 0,-1-1 0,1 0 0,-1 1 0,1-1 0,0 1 0,-1-1 1,1 1-1,-1 0 0,1-1 0,-1 1 0,1 0 0,-1 0 0,-2 0 0,-2 0-24,1 0-1,0 0 1,0 0-1,-1 1 1,1 0-1,0 0 1,-6 2-1,5 0-67,-1 1-1,0 0 0,1 0 1,0 1-1,0 0 0,0 0 1,1 1-1,0-1 0,0 1 1,0 0-1,0 0 0,1 1 1,0-1-1,1 1 1,-1 0-1,1 0 0,1 0 1,-1 1-1,1-1 0,-1 11 1,26-17-692,-11-2 578,-1-1 0,1 0 0,-1 0 1,0-1-1,0-1 0,0 0 0,0 0 0,15-10 1,-11 7 64,-1 0 1,1 1 0,0 1-1,17-4 1,-31 9 49,0 1 0,0-1-1,-1 1 1,1-1 0,0 1-1,0-1 1,-1 1 0,1 0 0,0-1-1,-1 1 1,1 0 0,0 0 0,-1-1-1,1 1 1,-1 0 0,0 0-1,1 0 1,-1 0 0,0 0 0,1 0-1,-1-1 1,0 1 0,0 0-1,0 2 1,8 32 500,-7-27-371,2 2-87,-2-5-39,0 1-1,0-1 0,0 0 1,1 0-1,0 0 1,0-1-1,3 6 0,-4-9-23,0 0-1,0 0 0,0 0 0,0 0 0,0 0 1,0-1-1,0 1 0,1 0 0,-1-1 1,0 1-1,0-1 0,1 1 0,-1-1 0,0 1 1,0-1-1,1 0 0,-1 0 0,0 0 1,1 0-1,-1 0 0,0 0 0,1 0 0,-1 0 1,0 0-1,1 0 0,-1-1 0,0 1 1,0-1-1,1 1 0,-1-1 0,0 1 0,0-1 1,2-1-1,10-6-40,-1 0 1,0 0-1,13-13 1,-19 15-22,1 0 0,-1 0-1,1 0 1,0 1 0,1 0 0,-1 1 0,1-1 0,0 2-1,0-1 1,1 1 0,-1 0 0,0 1 0,1 0 0,10-1-1,-18 3 75,-1 1 0,1 0-1,0 0 1,-1 0-1,1 0 1,-1 0-1,1 0 1,-1 0 0,0 0-1,1 0 1,-1 0-1,0 0 1,0 0-1,0 0 1,0 0-1,0 0 1,0 1 0,0-1-1,0 0 1,0 0-1,-1 2 1,1-3 21,0 82 787,1-82-839,-1 1 0,1 0 0,-1-1 0,0 1 0,1 0 0,0-1 1,-1 1-1,1-1 0,-1 1 0,1 0 0,0-1 0,0 0 1,-1 1-1,1-1 0,0 1 0,0-1 0,-1 0 0,1 0 0,0 1 1,0-1-1,0 0 0,-1 0 0,1 0 0,0 0 0,0 0 0,0 0 1,0 0-1,-1 0 0,1 0 0,0 0 0,0-1 0,0 1 1,-1 0-1,1 0 0,0-1 0,0 1 0,1-1 0,33-13-922,-28 7 667,0 0 0,0 0 0,-1-1 0,0 0 0,0 0 0,-1 0-1,0-1 1,-1 1 0,0-1 0,0 0 0,-1-1 0,3-10 0,4-19-128,6-60 0,-15 96 410,3-43 681,-2-57 0,-2 77 2086,-1 37-2660,-1 1 1,0 0-1,0-1 0,-1 1 0,-1-1 1,-5 14-1,-5 14-65,2 9 67,1 0 1,3 1-1,1 0 1,1 80-1,7-129-141,-1 0-1,0 0 1,1 1-1,-1-1 1,1 0 0,-1 0-1,0 0 1,1 0-1,-1 0 1,0 0-1,1 0 1,-1 0 0,1 0-1,-1 0 1,0 0-1,1 0 1,-1-1-1,1 1 1,-1 0 0,0 0-1,1 0 1,-1 0-1,0-1 1,1 1-1,-1 0 1,0 0 0,1-1-1,-1 1 1,0 0-1,0 0 1,1-1-1,12-16-184,-1 0 0,-1-1 0,0 0 0,12-31 0,-2 6 50,-3 12-18,1 1 0,1 0 1,40-43-1,-59 72 458,-1 18 242,0-10-419,0 0 0,0 0 0,-1 0 0,0 0-1,0 0 1,-1 0 0,0-1 0,0 1 0,-1 0 0,1-1-1,-1 0 1,-1 1 0,1-1 0,-1-1 0,0 1 0,-1 0-1,-8 8 1,1-1-69,0-1 0,-1 0-1,0-1 1,-1 0 0,0-2-1,0 1 1,-21 8 0,35-18-46,0 0 0,0 0 1,-1 0-1,1 0 0,0 0 1,0 1-1,0-1 0,-1 0 1,1 0-1,0 0 0,0 0 1,0 0-1,0 0 0,-1 0 1,1 0-1,0 1 0,0-1 1,0 0-1,0 0 0,0 0 1,0 0-1,-1 1 1,1-1-1,0 0 0,0 0 1,0 0-1,0 0 0,0 1 1,0-1-1,0 0 0,0 0 1,0 0-1,0 1 0,0-1 1,0 0-1,0 0 0,0 0 1,0 1-1,0-1 0,0 0 1,0 0-1,0 0 0,0 1 1,0-1-1,0 0 0,0 0 1,1 0-1,-1 1 0,0-1 1,0 0-1,0 0 1,0 0-1,1 1 0,14 9-177,21 6 122,-17-11 47,1 0 0,0-1-1,1 0 1,-1-2 0,0-1 0,1 0 0,-1-2-1,32-4 1,-48 5-21,0-1 1,-1 0-1,1 0 0,0-1 0,-1 1 1,1-1-1,-1 1 0,1-1 1,-1-1-1,0 1 0,0 0 0,0-1 1,0 1-1,0-1 0,-1 0 0,1 0 1,-1 0-1,0 0 0,0 0 0,4-8 1,-3 3 66,0-1 0,-1 0 1,0-1-1,-1 1 0,1 0 1,-2 0-1,0-14 1,0 22-20,0 1 0,0 0-1,0 0 1,0 0 0,0-1 0,0 1 0,0 0 0,0 0 0,0 0 0,0-1 0,0 1 0,-1 0 0,1 0 0,0 0 0,0 0 0,0-1 0,0 1 0,-1 0 0,1 0 0,0 0 0,0 0 0,0 0 0,0 0 0,-1 0 0,1-1-1,0 1 1,0 0 0,-1 0 0,1 0 0,0 0 0,0 0 0,0 0 0,-1 0 0,1 0 0,0 0 0,0 0 0,0 0 0,-1 0 0,1 0 0,0 0 0,0 0 0,-1 1 0,1-1 0,0 0 0,0 0 0,0 0 0,0 0-1,-1 0 1,1 0 0,0 1 0,0-1 0,0 0 0,0 0 0,-1 0 0,1 1 0,-12 9-127,8-2 120,1-1 0,0 1 0,0-1 0,1 1 0,0 0 1,0 0-1,1 0 0,0 0 0,1 0 0,-1 0 0,2 12 0,1-18-16,-1-1 1,1 0-1,0 0 0,-1 0 1,1-1-1,0 1 0,-1 0 1,1 0-1,0-1 0,0 0 0,0 1 1,0-1-1,-1 0 0,1 0 1,0 0-1,0 0 0,0 0 1,0 0-1,0 0 0,3-2 0,3 2-56,0-1 19,-1 0 0,1 0 0,0-1 0,-1 0-1,1 0 1,-1-1 0,0 0 0,0 0 0,0-1 0,0 0 0,-1 0-1,1-1 1,-1 0 0,0 0 0,0 0 0,-1 0 0,0-1 0,0 0 0,0-1-1,0 1 1,5-11 0,1-3 10,-1 1-1,-1-1 0,0-1 1,-2 0-1,0 0 0,5-34 1,6-122 1600,-34 388-1237,16-190-299,1-1 1,1 1-1,0-1 0,9 30 0,-10-44-22,1 0-1,0 0 1,0 0-1,1 0 0,-1-1 1,1 1-1,1-1 1,-1 0-1,1 0 0,-1 0 1,2 0-1,-1-1 1,0 1-1,1-1 1,0 0-1,0-1 0,0 1 1,0-1-1,9 4 1,-12-6-12,0-1 1,1 1-1,-1 0 1,0-1-1,1 1 0,-1-1 1,0 0-1,1 0 1,-1 0-1,1 0 1,-1-1-1,0 1 1,1 0-1,-1-1 1,0 0-1,0 1 1,1-1-1,-1 0 0,0 0 1,2-2-1,1 0-19,-1 0 0,0-1-1,0 0 1,0 0-1,-1 0 1,1 0 0,-1 0-1,5-8 1,-1-1-30,-1-1 0,0 1 0,-1-1 0,0 0 0,4-24 0,-4 8 159,-6 34 167,-7 48 137,3 7-696,3-34-335,0 1 1,-10 38-1,11-63 393,1 1 1,-1-1-1,1 0 1,-1 1-1,0-1 1,0 0-1,0 0 1,1 1-1,-1-1 0,0 0 1,-1 0-1,1 0 1,0 0-1,0 0 1,0-1-1,0 1 1,-1 0-1,1 0 0,0-1 1,-1 1-1,-2 0 1,-1 0-475,1 0 1,-1-1-1,0 1 1,0-1 0,1 0-1,-1 0 1,-5-1-1,-35-9-3329,15-5 3766,21 9 895,1 0 0,0-1-1,1 1 1,-1-2-1,2 1 1,-1-1 0,1 0-1,0 0 1,0-1 0,1 0-1,1 0 1,-1 0-1,1 0 1,1-1 0,0 0-1,0 1 1,1-1 0,0 0-1,0-12 1,2 20-611,0-1 0,0 1 1,1 0-1,-1-1 1,1 1-1,0-1 0,0 1 1,0 0-1,0 0 0,0 0 1,0 0-1,1-1 1,-1 1-1,1 1 0,-1-1 1,1 0-1,0 0 0,0 1 1,-1-1-1,1 1 0,0-1 1,1 1-1,3-2 1,5-2-335,1 0 1,0 0 0,19-3 0,-12 2-193,38-12-2456,-2 0-2799</inkml:trace>
  <inkml:trace contextRef="#ctx0" brushRef="#br0" timeOffset="489.75">1847 120 12550,'0'0'8051,"-1"0"-8032,1 0 0,0-1 0,0 1-1,0 0 1,0 0 0,0 0 0,0-1-1,0 1 1,0 0 0,0 0-1,0 0 1,0-1 0,0 1 0,1 0-1,-1 0 1,0 0 0,0 0 0,0-1-1,0 1 1,0 0 0,0 0-1,0 0 1,0 0 0,1-1 0,-1 1-1,0 0 1,0 0 0,0 0 0,0 0-1,0 0 1,1 0 0,-1 0 0,0-1-1,0 1 1,0 0 0,1 0-1,-1 0 1,0 0 0,0 0 0,0 0-1,0 0 1,1 0 0,-1 0 0,0 0-1,0 0 1,0 0 0,1 0 0,1 6-17,-1-1 0,1 1 1,-1-1-1,0 1 0,0-1 1,-1 1-1,1 0 1,-2 5-1,5 31 107,-1-23-51,12 47 14,-14-62-67,0 0 0,1 0 0,-1 0 0,1 0 0,0 0 0,0-1 0,0 1 0,1-1 0,-1 1 0,1-1 0,5 6 0,-4-7 29,0-1 1,0 1 0,0-1 0,0 1 0,0-1-1,0-1 1,0 1 0,0 0 0,0-1-1,1 0 1,-1 0 0,0 0 0,0-1-1,0 1 1,8-3 0,59-19 238,-64 16 2133,-7 15-2421,0 393-812,0-393 772,0 0 0,-1 0 0,0-1 0,0 1 0,-1 0 0,0 0 1,-1-1-1,0 0 0,0 1 0,0-1 0,-6 9 0,5-12 57,0 0 0,0 0 1,0-1-1,-1 1 0,1-1 0,-1 0 0,0 0 1,0 0-1,-1-1 0,1 0 0,-1 0 0,0 0 0,1-1 1,-1 0-1,0 0 0,-10 2 0,6-2 91,0 0 0,-1-1 0,1 0 1,-1 0-1,1-1 0,-12-1 0,20 0-64,-1 1-1,1 0 1,-1-1-1,1 0 1,-1 1 0,1-1-1,-1 0 1,1 0 0,0-1-1,0 1 1,-1 0-1,1-1 1,0 1 0,0-1-1,1 0 1,-1 0 0,0 1-1,0-1 1,1 0 0,-1-1-1,1 1 1,0 0-1,0 0 1,-1-1 0,1 1-1,1 0 1,-1-1 0,0 1-1,1-1 1,-1-2-1,0-4-84,1-1 0,0 1 0,0 0 0,1-1-1,0 1 1,1 0 0,0 0 0,1 0 0,-1 0-1,2 0 1,-1 0 0,1 1 0,6-10 0,6-7-1673,0 1 0,39-42 0,13-3-4703</inkml:trace>
  <inkml:trace contextRef="#ctx0" brushRef="#br0" timeOffset="1055.49">2632 113 15575,'0'0'8529,"0"3"-8409,0 40-61,-2 0 0,-12 69 0,10-92-446,1-1 0,-1 33 0,4-52 316,0 1 0,-1-1 0,1 0-1,0 1 1,0-1 0,0 0 0,-1 0 0,1 1 0,0-1 0,0 0 0,0 0-1,-1 1 1,1-1 0,0 0 0,-1 0 0,1 0 0,0 1 0,0-1-1,-1 0 1,1 0 0,0 0 0,-1 0 0,1 0 0,0 0 0,-1 0 0,1 0-1,0 0 1,-1 0 0,1 0 0,0 0 0,-1 0 0,1 0 0,0 0 0,-1 0-1,1 0 1,0 0 0,-1 0 0,1 0 0,0-1 0,-1 1 0,1 0-1,0 0 1,-1 0 0,1-1 0,0 1 0,0 0 0,-1 0 0,1 0 0,0-1-1,0 1 1,0 0 0,0-1 0,-1 1 0,1 0 0,0-1 0,0 1 0,0 0-1,0-1 1,0 1 0,0 0 0,0-1 0,0 1 0,0 0 0,0-1 0,-8-21 202,1 0 1,1-1 0,1 0 0,1 0-1,1 0 1,0-24 0,1 16 1008,1 29-956,1-1 0,0 0-1,0 1 1,0-1 0,0 0 0,0 0 0,1 1 0,-1-1 0,1 0 0,1-2-1,-2 5-151,0-1-1,0 1 0,1-1 0,-1 1 0,0-1 0,1 1 0,-1 0 0,0-1 0,1 1 0,-1 0 0,1-1 1,-1 1-1,1 0 0,-1-1 0,1 1 0,-1 0 0,1 0 0,-1 0 0,1 0 0,-1-1 0,1 1 0,-1 0 1,1 0-1,-1 0 0,1 0 0,-1 0 0,1 0 0,-1 0 0,1 0 0,0 1 0,4 1-23,1 0-1,-1 1 1,-1 0 0,1 0-1,0 0 1,-1 1-1,1-1 1,3 6 0,2 0 9,-1 0 1,0 0 0,-1 1 0,0 0 0,0 0 0,-1 1 0,-1 0 0,0 0 0,0 1 0,-1 0 0,-1 0-1,0 0 1,0 0 0,-1 1 0,-1-1 0,0 1 0,-1 0 0,0-1 0,-1 1 0,-2 20 0,1-30 19,0 0-1,0-1 1,0 1 0,0 0 0,0 0 0,-1-1 0,1 1-1,-1-1 1,1 1 0,-1-1 0,0 0 0,0 1 0,0-1 0,-1 0-1,1-1 1,0 1 0,-1 0 0,1-1 0,-5 3 0,2-1-200,0-1 1,-1 1-1,1-1 1,-1 0-1,1-1 1,-1 0-1,0 1 1,-11-1-1,11-3-3777,5-8-2250</inkml:trace>
  <inkml:trace contextRef="#ctx0" brushRef="#br0" timeOffset="1848.06">2860 362 5747,'0'0'6635,"20"-5"-4125,66-16-637,-81 20-1620,0 0 0,0-1 1,-1 1-1,1-1 0,-1 0 0,1-1 0,-1 1 1,0-1-1,0 0 0,0 0 0,0 0 1,-1 0-1,1-1 0,4-6 0,-6 6 113,0 0 1,0-1-1,0 1 0,-1 0 0,1-1 1,-1 0-1,0 1 0,-1-1 0,1 0 1,-1 0-1,0-6 0,-1 10-325,1 0 0,-1 0 0,0 0-1,1 1 1,-1-1 0,0 0 0,0 0 0,0 0-1,0 1 1,0-1 0,0 0 0,0 1 0,0-1-1,0 1 1,0-1 0,0 1 0,0-1 0,0 1-1,-1 0 1,1 0 0,0 0 0,0-1 0,0 1-1,-1 0 1,1 0 0,0 1 0,0-1 0,0 0-1,-2 1 1,-39 6 90,38-5-130,1 0-1,-1 0 0,1 0 0,0 1 1,0-1-1,0 1 0,1 0 1,-1 0-1,0 0 0,1 0 0,0 0 1,0 0-1,0 1 0,0-1 1,0 1-1,-1 4 0,1 2-66,0-1 0,0 1 0,0-1-1,1 1 1,1 14 0,0-23 33,1 0-1,-1 0 1,1 1 0,0-1-1,-1 0 1,1 0 0,0 0-1,0 0 1,-1 0 0,1 0-1,0 0 1,0 0 0,0 0-1,0-1 1,0 1-1,1 0 1,-1 0 0,0-1-1,0 1 1,0-1 0,1 1-1,-1-1 1,0 0 0,0 1-1,1-1 1,-1 0 0,0 0-1,1 0 1,-1 0-1,0 0 1,3-1 0,48-2-655,-44 0 598,0 1 0,-1-1 1,1 0-1,-1-1 0,0 0 0,1 0 1,-2-1-1,1 1 0,-1-1 0,1-1 1,-1 1-1,-1-1 0,1-1 1,-1 1-1,0 0 0,0-1 0,-1 0 1,0 0-1,0-1 0,-1 1 0,4-11 1,2-10 613,-1 0 0,-2-1 1,7-57-1,-12 71 332,-7 52-862,-22 67 0,0-1 21,11-8 4,10-46 38,-3-1-1,-16 48 1,26-96-45,0 0 1,0 0-1,0 1 0,0-1 1,0 0-1,0 0 1,0 1-1,0-1 0,0 0 1,0 0-1,0 0 1,0 1-1,0-1 0,0 0 1,-1 0-1,1 0 0,0 0 1,0 1-1,0-1 1,0 0-1,0 0 0,-1 0 1,1 0-1,0 0 1,0 1-1,0-1 0,-1 0 1,1 0-1,0 0 0,0 0 1,0 0-1,-1 0 1,1 0-1,0 0 0,0 0 1,0 0-1,-1 0 1,1 0-1,0 0 0,0 0 1,-1 0-1,1 0 0,0 0 1,0 0-1,0 0 1,-1 0-1,1 0 0,0 0 1,0 0-1,0 0 1,-1-1-1,1 1 0,0 0 1,0 0-1,0 0 0,0 0 1,-1 0-1,1-1 1,0 1-1,0 0 0,0 0 1,0 0-1,0-1 1,0 1-1,-7-15 557,5 1-618,0 1 1,1 0 0,1-1-1,0 1 1,0-1-1,2 1 1,-1 0 0,2 0-1,0 0 1,0 0-1,2 0 1,-1 0-1,1 1 1,1 0 0,0 0-1,1 0 1,1 1-1,-1 0 1,12-11-1,-18 21-132,-7 35-1324,4-27 1495,-7 47 20,10-53-9,-1-1 0,1 1-1,-1 0 1,1-1-1,-1 1 1,1 0 0,-1-1-1,1 1 1,0-1-1,-1 1 1,1-1 0,0 1-1,-1-1 1,1 1 0,0-1-1,0 0 1,0 0-1,-1 1 1,1-1 0,0 0-1,0 0 1,0 0-1,-1 0 1,1 0 0,0 0-1,0 0 1,0 0-1,1 0 1,34-1 25,-28 1-16,4-2-14,1 0-1,-1-1 1,0 0 0,0 0 0,0-2 0,0 1 0,-1-1-1,0-1 1,0 0 0,19-15 0,2-3-7,-2-1 1,32-35-1,-53 51 182,0 0-1,-1 0 1,0-1 0,-1 0-1,0 0 1,0 0-1,-1-1 1,-1 0 0,0 0-1,0-1 1,-1 0-1,-1 0 1,1 0-1,-2 0 1,2-15 0,-5 33-153,0-1 1,-1 1 0,1 0 0,-1-1 0,0 0 0,0 0 0,-1 1 0,1-1-1,-6 7 1,-5 12-26,-7 24-204,3 1 0,1 1 1,-14 85-1,30-129-294,-2-1 1,1 1-1,-1-1 0,1 0 0,-1 1 1,-1-1-1,1 0 0,-1 0 1,0 0-1,-4 5 0,-14 5-6037</inkml:trace>
  <inkml:trace contextRef="#ctx0" brushRef="#br0" timeOffset="1998.04">3159 350 18200,'0'0'8852,"226"-83"-8820,-87 59-32,17-4-192,16-3-784,6-2-1329,-1-7-5331</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5:16.720"/>
    </inkml:context>
    <inkml:brush xml:id="br0">
      <inkml:brushProperty name="width" value="0.035" units="cm"/>
      <inkml:brushProperty name="height" value="0.035" units="cm"/>
      <inkml:brushProperty name="color" value="#E71224"/>
    </inkml:brush>
  </inkml:definitions>
  <inkml:trace contextRef="#ctx0" brushRef="#br0">105 331 12870,'0'0'7227,"-3"0"-6707,-12 0-186,12 0 103,6-6-391,18-4-15,0 1 0,29-8 0,-49 16 948,-6 2-946,-1-1-1,1 2 1,-1-1-1,1 0 0,-1 1 1,1 0-1,0 0 1,0 1-1,0 0 0,0 0 1,1 0-1,-1 0 1,1 0-1,-1 1 0,1 0 1,0 0-1,-5 7 1,5-6-30,-1 1 1,1 0 0,0 0 0,1 0 0,-1 0 0,1 1 0,0-1 0,1 1-1,0 0 1,0 0 0,0 0 0,1 0 0,-1 8 0,2-14-10,0 0 0,0 0 0,1-1 0,-1 1 0,0 0 0,1 0 0,-1-1 0,0 1-1,1 0 1,-1 0 0,1-1 0,-1 1 0,1 0 0,-1-1 0,1 1 0,0-1 0,-1 1 0,1-1 0,0 1 0,-1-1 0,1 1 0,0-1 0,0 0 0,0 1 0,-1-1 0,1 0-1,0 0 1,0 0 0,0 0 0,-1 1 0,1-1 0,2 0 0,34 0-350,-24-1 272,-9 1 73,0 0 0,0 0 0,0 0 0,0 0 0,0-1 0,0 1 1,0-1-1,-1 0 0,1-1 0,0 1 0,0-1 0,-1 1 0,1-1 0,-1 0 0,1 0 1,-1-1-1,0 1 0,0-1 0,0 1 0,0-1 0,-1 0 0,1 0 0,-1 0 1,1-1-1,-1 1 0,0-1 0,0 1 0,-1-1 0,1 0 0,-1 1 0,0-1 1,0 0-1,0 0 0,0 0 0,-1 0 0,1 0 0,-1 0 0,-1-7 0,0 8 23,1 1 0,-1 0 0,0-1-1,-1 1 1,1 0 0,0 0 0,-1 0-1,1 0 1,-1 0 0,1 0 0,-1 1-1,0-1 1,0 0 0,0 1 0,0 0-1,0-1 1,0 1 0,0 0 0,-1 0-1,1 0 1,0 0 0,-1 0-1,1 1 1,0-1 0,-5 0 0,1 0 11,0 0 0,0 0 0,-1 1 0,1 0 0,0 0 0,-1 0 0,1 1 0,0 0 1,-10 2-1,15-2-27,-1 0 1,1 0-1,-1 0 1,1 0 0,-1 0-1,1 0 1,0 0-1,0 0 1,0 1 0,-1-1-1,1 1 1,0-1-1,1 1 1,-1-1 0,0 1-1,0-1 1,1 1-1,-1 0 1,1-1 0,-1 1-1,1 0 1,0-1-1,-1 1 1,1 3 0,0-4-40,0 1 1,0-1-1,0 0 1,0 0 0,0 1-1,0-1 1,0 0 0,1 0-1,-1 1 1,0-1-1,1 0 1,-1 0 0,1 0-1,-1 1 1,1-1 0,0 0-1,0 0 1,-1 0 0,1 0-1,0 0 1,0 0-1,0 0 1,0-1 0,0 1-1,0 0 1,0 0 0,0-1-1,0 1 1,0-1-1,0 1 1,1-1 0,1 1-1,6 0-21,0 0 0,0-1-1,0 0 1,0-1 0,0 0-1,0 0 1,0-1 0,0 0-1,-1-1 1,1 0-1,-1 0 1,1-1 0,-1 0-1,0 0 1,-1-1 0,1 0-1,-1 0 1,0-1 0,0 0-1,-1 0 1,1 0 0,-1-1-1,-1 0 1,0-1 0,0 1-1,0-1 1,-1 0-1,0 0 1,0 0 0,-1-1-1,0 1 1,3-14 0,-3-5 211,0-1-1,-3-48 1,0 37 613,0 39-722,0 0-1,0 0 1,-1 0-1,1 1 1,0-1-1,0 0 1,0 0-1,0 0 1,-1 0-1,1 0 1,0 0-1,0 0 1,0 0-1,-1 0 1,1 0-1,0 0 1,0 0-1,0 0 1,-1 0-1,1 0 1,0 0-1,0 0 0,0 0 1,0 0-1,-1 0 1,1 0-1,0 0 1,0 0-1,0 0 1,-1 0-1,1-1 1,0 1-1,0 0 1,0 0-1,0 0 1,0 0-1,-1 0 1,1 0-1,0-1 1,0 1-1,0 0 1,0 0-1,0 0 1,0 0-1,0-1 1,-1 1-1,-8 23-123,-6 57 47,-8 148 1,19 85 227,4-234-75,0-77-106,2 31 23,-2-32-19,1-1-1,-1 1 1,0 0-1,0 0 1,0 0-1,1-1 1,-1 1-1,0 0 1,1 0-1,-1-1 0,1 1 1,-1 0-1,1-1 1,-1 1-1,1-1 1,-1 1-1,1 0 1,0-1-1,-1 0 1,1 1-1,0-1 0,-1 1 1,1-1-1,0 0 1,0 1-1,0-1 1,-1 0-1,1 0 1,0 1-1,0-1 1,0 0-1,0 0 258,10-56 316,-11 5-3858,0 16-1981,0 5-4099</inkml:trace>
  <inkml:trace contextRef="#ctx0" brushRef="#br0" timeOffset="1088.64">1 546 11077,'0'0'8839,"4"-14"-7700,0 1-1095,1 1 0,0 0 0,0 0 0,1 0 0,1 0 0,0 1 0,14-18 0,16-11 35,-3-3-1,42-64 1,-67 90 67,0 0 0,-1-1 0,-1 0 0,0 0 0,-1 0 0,-1-1-1,-1 0 1,-1 0 0,0 0 0,-1-27 0,-28 174 764,5 23-872,-2 261 1,23-388-39,1 1 1,8 39-1,-8-56-1,1 0 0,0 0 1,1 0-1,0 0 0,0-1 0,0 1 1,1-1-1,0 0 0,1 0 1,-1 0-1,10 9 0,-13-15-4,-1-1 0,0 0 1,0 1-1,1-1 0,-1 0 0,0 1 0,1-1 0,-1 0 1,0 1-1,1-1 0,-1 0 0,1 0 0,-1 1 0,0-1 1,1 0-1,-1 0 0,1 0 0,-1 0 0,1 0 0,-1 1 0,1-1 1,-1 0-1,1 0 0,-1 0 0,1 0 0,-1 0 0,0-1 1,1 1-1,-1 0 0,1 0 0,-1 0 0,1 0 0,-1 0 1,1-1-1,-1 1 0,0 0 0,1 0 0,-1-1 0,0 1 1,1 0-1,-1 0 0,1-1 0,-1 1 0,0-1 0,0 1 0,1 0 1,-1-1-1,0 1 0,0-1 0,1 1 0,-1 0 0,0-1 1,0 1-1,0-1 0,0 1 0,0-1 0,0 1 0,0-1 1,0 1-1,0-1 0,0 1 0,0-1 0,3-33-46,-3 32 50,0-6-4,1-3-10,-1 0 0,0 0 0,-1 0 0,0 0 0,0 0 0,-1 0 0,-1 0 0,0 1 0,0-1 0,-1 1 0,-7-14 1,-3 4 19,0 0 1,-1 1 0,-1 0-1,-1 2 1,-1 0 0,0 1-1,-24-17 1,41 33-15,1 0 0,0 0 0,0-1 0,-1 1 0,1 0 0,0 0 0,-1-1 0,1 1 0,0 0 0,0 0 0,0-1-1,-1 1 1,1 0 0,0-1 0,0 1 0,0 0 0,0-1 0,0 1 0,-1 0 0,1-1 0,0 1 0,0-1 0,0 1 0,0 0 0,0-1 0,0 1 0,0 0 0,0-1 0,1 1 0,-1 0 0,0-1 0,0 1 0,0 0 0,0-1 0,0 1 0,0 0 0,1-1 0,-1 1 0,0 0 0,0-1 0,1 1-1,-1 0 1,0 0 0,0-1 0,1 1 0,-1 0 0,0 0 0,1-1 0,-1 1 0,0 0 0,1 0 0,-1 0 0,0 0 0,1 0 0,-1 0 0,0 0 0,1-1 0,-1 1 0,0 0 0,1 0 0,-1 0 0,1 0 0,-1 0 0,0 1 0,1-1 0,-1 0 0,2-1-93,86-30-1012,-1-4 1,89-52 3585,-197 116-1973,15-20-504,2-1 0,-1 1-1,1-1 1,0 1 0,1 1-1,0-1 1,0 0 0,1 1-1,1-1 1,-1 1 0,1-1-1,1 12 1,0-20-6,0-1 0,0 1 1,1-1-1,-1 1 0,0 0 1,0-1-1,1 1 0,-1-1 1,0 1-1,1-1 0,-1 1 1,0-1-1,1 1 0,-1-1 1,1 1-1,-1-1 0,1 0 1,-1 1-1,1-1 0,-1 0 1,1 1-1,0-1 0,-1 0 0,1 0 1,-1 0-1,1 1 0,-1-1 1,1 0-1,0 0 0,-1 0 1,1 0-1,0 0 0,-1 0 1,1 0-1,-1 0 0,1 0 1,0 0-1,-1-1 0,1 1 1,-1 0-1,2-1 0,25-9-26,-23 5 46,0 0 0,0 1 0,-1-1 0,1 0 0,-1-1-1,-1 1 1,1 0 0,-1-1 0,0 0 0,0 1 0,1-8-1,-1 6 3,0 0-1,0 0 1,1 1-1,0-1 0,0 1 1,0-1-1,8-9 1,-9 14-17,0 0-1,1 0 1,-1 1 0,0-1 0,1 1 0,-1 0 0,1-1 0,0 1 0,-1 0-1,1 1 1,0-1 0,0 0 0,0 1 0,5-1 0,48 1-144,-30 1 112,-14-1 23,0 1 1,0 0 0,0 0 0,0 1-1,0 0 1,-1 1 0,1 1 0,13 5-1,-21-7 16,0 0-1,0 1 1,0-1-1,-1 1 0,1 0 1,-1 0-1,1 0 1,-1 0-1,0 0 0,0 1 1,-1-1-1,1 1 1,-1 0-1,1 0 1,-1 0-1,-1 0 0,1 0 1,0 1-1,-1-1 1,0 0-1,0 1 1,0-1-1,-1 1 0,0-1 1,1 6-1,-1-9 23,0 1 1,0-1-1,0 0 0,-1 0 0,1 0 0,0 0 1,0 0-1,-1 0 0,1 0 0,0 0 0,-1 0 1,1 0-1,-1 0 0,1 0 0,-1 0 1,0 0-1,1 0 0,-1-1 0,0 1 0,0 0 1,1 0-1,-1-1 0,0 1 0,0 0 0,0-1 1,0 1-1,0-1 0,0 1 0,0-1 0,0 0 1,0 1-1,0-1 0,0 0 0,0 0 0,0 0 1,0 1-1,-2-1 0,1 0 32,0-1 0,1 1 0,-1 0 0,0 0 0,0-1 0,0 1 0,0-1 0,0 1 0,0-1-1,1 0 1,-1 0 0,0 0 0,1 0 0,-1 0 0,1 0 0,-1 0 0,1-1 0,-1 1 0,1-1 0,-2-1 0,-1-8-49,0 0 0,1 0 0,0 0 0,0 0 0,1 0 0,1 0 0,0 0 0,1-1 0,0 1 0,1-1 0,0 1 0,0 0 0,1 0 0,1 0 0,6-19 0,-6 25-195,1 0 0,0 0 0,-1 0 0,2 0 0,-1 0 0,0 1 0,1 0 0,0 0 0,0 0 0,0 0 0,0 1 0,1 0 1,0 0-1,-1 0 0,1 1 0,0 0 0,0 0 0,0 0 0,0 1 0,1 0 0,6 0 0,2 0-1270,1 0 1,-1 1-1,0 1 0,0 0 1,0 1-1,0 0 1,26 9-1,8 9-7580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15.982"/>
    </inkml:context>
    <inkml:brush xml:id="br0">
      <inkml:brushProperty name="width" value="0.035" units="cm"/>
      <inkml:brushProperty name="height" value="0.035" units="cm"/>
      <inkml:brushProperty name="color" value="#E71224"/>
    </inkml:brush>
  </inkml:definitions>
  <inkml:trace contextRef="#ctx0" brushRef="#br0">0 0 25694,'0'4472'0,"6781"-4472"0,-6781-4472 0,-6781 4472 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22.354"/>
    </inkml:context>
    <inkml:brush xml:id="br0">
      <inkml:brushProperty name="width" value="0.035" units="cm"/>
      <inkml:brushProperty name="height" value="0.035" units="cm"/>
      <inkml:brushProperty name="color" value="#E71224"/>
    </inkml:brush>
  </inkml:definitions>
  <inkml:trace contextRef="#ctx0" brushRef="#br0">16 82 3009,'0'0'16226,"0"-7"-15313,0-18-178,0 52-77,0 58 278,0 96-13,0-180-800,0-13 253,0-310-88,0 322-293,1-1 0,-1 0 1,1 0-1,-1 1 0,1-1 0,0 1 0,0-1 1,-1 0-1,1 1 0,0-1 0,0 1 0,-1 0 1,1-1-1,0 1 0,0 0 0,0-1 0,0 1 0,0 0 1,-1 0-1,1 0 0,0 0 0,0 0 0,0 0 1,0 0-1,0 0 0,0 0 0,0 0 0,1 1 1,26 3-140,-24-1 136,-1 0-1,0-1 0,0 2 1,0-1-1,0 0 0,-1 0 1,1 1-1,-1-1 0,0 1 1,0 0-1,-1 0 1,1 0-1,-1 0 0,1 0 1,-1 0-1,0 0 0,0 7 1,4 74-16,-5-82 25,0 2 7,0-1 1,-1 1 0,1 0 0,-1 0-1,0-1 1,-1 1 0,1-1 0,-1 1-1,0-1 1,0 0 0,0 0 0,-1 1 0,0-2-1,1 1 1,-1 0 0,-1 0 0,1-1-1,0 0 1,-1 0 0,-6 5 0,-5 6 9,-18 13-351,18-18-5398</inkml:trace>
  <inkml:trace contextRef="#ctx0" brushRef="#br0" timeOffset="1445.48">123 257 7892,'0'0'8948,"9"-3"-8596,-4 1-308,1 0 70,1 0 0,-1-1 0,0 0 1,1 0-1,8-6 0,-13 7 31,0 1-1,0-1 0,0 0 1,0 0-1,0 0 1,-1-1-1,1 1 0,-1 0 1,1-1-1,-1 1 1,0-1-1,0 1 0,0-1 1,0 1-1,0-1 1,-1 0-1,1 1 0,-1-1 1,0 0-1,0-3 1,0 6-136,0 0 0,0 0 0,0 0 0,0 0 0,0-1 1,0 1-1,1 0 0,-1 0 0,0 0 0,0 0 0,0 0 1,0 0-1,0 0 0,0-1 0,0 1 0,-1 0 1,1 0-1,0 0 0,0 0 0,0 0 0,0 0 0,0 0 1,0-1-1,0 1 0,0 0 0,0 0 0,0 0 0,0 0 1,0 0-1,0 0 0,0 0 0,0 0 0,-1 0 0,1 0 1,0-1-1,0 1 0,0 0 0,0 0 0,0 0 1,0 0-1,0 0 0,0 0 0,-1 0 0,1 0 0,0 0 1,0 0-1,0 0 0,0 0 0,0 0 0,0 0 0,0 0 1,-1 0-1,1 0 0,0 0 0,0 0 0,0 0 0,0 0 1,0 0-1,0 0 0,0 1 0,-1-1 0,1 0 0,-9 8 36,-5 12-166,12-16 117,0 1 0,0-1 0,1 1-1,-1 0 1,1 0 0,0-1 0,0 1-1,0 0 1,1 0 0,0 0 0,0 7-1,0-10 5,1 0-1,-1 0 1,0-1-1,1 1 1,-1 0-1,1-1 1,-1 1-1,1 0 1,0-1-1,0 1 1,0-1-1,0 1 1,0-1-1,0 1 1,0-1-1,0 0 1,0 1-1,1-1 1,-1 0-1,1 0 1,-1 0-1,1 0 1,-1 0-1,1 0 1,-1-1-1,1 1 1,0 0-1,-1-1 1,1 1-1,0-1 1,3 1-1,0-1-63,-1 1 0,1-1 0,-1 0 0,1 0-1,-1 0 1,0-1 0,1 0 0,-1 0-1,1 0 1,-1 0 0,0 0 0,0-1 0,0 0-1,0 0 1,0 0 0,0 0 0,7-6-1,-7 3-5,0 0-1,-1 0 0,1 0 0,-1 0 0,0-1 0,-1 1 0,1-1 0,-1 0 0,0 0 0,0 0 0,-1 0 0,2-10 0,0-15 109,-1 1 1,-2-38-1,0 30 765,0 37-504,0 13-230,-11 474 641,11-484-693,-2 36 132,2-38-115,0 1 0,0 0 1,0 0-1,0 0 0,0 0 0,0 0 0,0 0 1,0-1-1,-1 1 0,1 0 0,0 0 0,-1 0 1,1-1-1,-1 1 0,1 0 0,0 0 0,-1-1 0,0 1 1,1 0-1,-1-1 0,1 1 0,-1 0 0,0-1 1,0 1-1,1-1 0,-1 0 0,0 1 0,-1 0 1,0-25 752,2 22-779,-5-47 39,2-73 0,4 108-151,0 1 1,1-1-1,0 0 0,1 0 1,0 1-1,2-1 0,-1 1 1,2 0-1,-1 0 0,11-14 1,-14 24 48,2 0 0,-1 0 0,0 0 1,1 0-1,-1 1 0,1-1 0,0 1 0,0 0 0,0 0 1,0 1-1,4-2 0,-7 2 45,0 1 0,0-1 0,0 1 1,0-1-1,0 1 0,0 0 0,0-1 0,0 1 0,0 0 1,0 0-1,0 0 0,0 0 0,0 0 0,0 0 1,0 0-1,0 0 0,0 0 0,0 0 0,0 1 0,0-1 1,0 0-1,0 1 0,0-1 0,0 1 0,0-1 1,0 1-1,0-1 0,0 1 0,-1 0 0,1-1 0,0 1 1,0 0-1,-1 0 0,1-1 0,0 1 0,-1 0 0,1 0 1,-1 0-1,1 0 0,-1 0 0,0 0 0,1 0 1,-1 0-1,0 0 0,0 0 0,1 0 0,-1 0 0,0 2 1,-1 0 54,1 1 1,-1-1-1,0 1 0,0-1 1,0 0-1,-1 1 1,1-1-1,-1 0 1,0 0-1,1 0 0,-2 0 1,1 0-1,0 0 1,0-1-1,-1 1 1,1-1-1,-1 1 0,0-1 1,-5 3-1,3-2-93,-1 1-1,1-1 1,-1 0-1,0-1 0,0 0 1,1 1-1,-2-2 1,1 1-1,0-1 0,0 0 1,-7 0-1,12-1-863,14-1-2671,16-5 1151,-1-1 1,32-12 0,-51 16 2655,0-1 1,0 0-1,-1 0 0,0-1 1,0 0-1,0 0 0,0-1 1,-1 0-1,0 0 0,12-14 1,-18 17 240,0 0 0,1 1 0,-1-1 0,-1 0 0,1 0 0,0 0 1,-1 0-1,1 0 0,-1 0 0,0 0 0,0 0 0,-1-4 0,1-3 2135,-27 12-1535,23 0-1060,1 0 0,-1 0 1,1 0-1,-1 1 0,1-1 0,0 1 1,0 0-1,0 0 0,1 0 1,-1 1-1,1-1 0,-1 1 1,1-1-1,0 1 0,-2 6 1,0-2 0,2 0 0,-1 0 1,1 0-1,0 0 1,1 0-1,0 0 0,0 9 1,2-17-9,0 1 1,0 0-1,0-1 1,1 1 0,-1-1-1,0 1 1,0-1-1,1 0 1,-1 1-1,0-1 1,1 0-1,-1 0 1,1 0 0,-1 0-1,0 0 1,1 0-1,1-1 1,-1 1 0,3-1-15,-1 1 0,0-1 0,0 0-1,0 0 1,0-1 0,0 1 0,0-1 0,0 0 0,4-3-1,-5 3-11,0 1 1,0-1-1,1 0 0,-1 1 0,0 0 0,0 0 0,1 0 0,5-1 0,-7 2 22,0 1 1,0-1 0,-1 1-1,1-1 1,-1 1-1,1-1 1,0 1-1,-1 0 1,1 0-1,-1-1 1,0 1-1,1 0 1,-1 1-1,0-1 1,1 0-1,-1 0 1,0 0 0,0 1-1,0-1 1,0 1-1,0-1 1,0 1-1,0 1 1,0-2 3,-1-1 0,0 1-1,1-1 1,-1 0 0,0 1 0,1-1 0,-1 1 0,1-1 0,-1 0 0,1 1 0,-1-1-1,1 0 1,-1 1 0,1-1 0,-1 0 0,1 0 0,-1 0 0,1 0 0,0 1 0,-1-1-1,1 0 1,-1 0 0,1 0 0,-1 0 0,1 0 0,0 0 0,-1 0 0,1-1-1,-1 1 1,1 0 0,-1 0 0,1 0 0,-1 0 0,1-1 0,-1 1 0,1 0 0,-1-1-1,2 0 1,20-17-147,-16 13 101,-3 2 62,15-9-306,-6 22-130,-3 0 431,-8-8-6,0-1 1,1 1-1,-1-1 1,1 0-1,-1 0 1,1 1-1,0-1 1,0 0 0,-1 0-1,1-1 1,0 1-1,0 0 1,0-1-1,0 1 1,0-1-1,0 1 1,0-1 0,0 0-1,0 0 1,0 0-1,0 0 1,0 0-1,0 0 1,0-1-1,-1 1 1,1-1-1,0 1 1,0-1 0,0 0-1,0 0 1,0 0-1,-1 0 1,1 0-1,0 0 1,-1 0-1,1 0 1,-1-1-1,1 1 1,-1-1 0,2-2-1,3-2 12,0-1 1,-1 0-1,0 0 0,0 0 0,-1-1 1,1 1-1,-2-1 0,4-9 0,-3-2 269,-2 0-1,0 0 1,0-25-1,-5 187 547,1-54-3578,2-31-6072</inkml:trace>
  <inkml:trace contextRef="#ctx0" brushRef="#br0" timeOffset="1618.33">691 180 14391,'0'0'4306,"27"-3"-4290,10 9 16,17-6-16,0 0-16,5 0-673,-5 0-2048,-22 0-5459</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18.941"/>
    </inkml:context>
    <inkml:brush xml:id="br0">
      <inkml:brushProperty name="width" value="0.035" units="cm"/>
      <inkml:brushProperty name="height" value="0.035" units="cm"/>
      <inkml:brushProperty name="color" value="#E71224"/>
    </inkml:brush>
  </inkml:definitions>
  <inkml:trace contextRef="#ctx0" brushRef="#br0">82 156 8132,'0'0'1750,"0"6"-1398,0-1-330,1-3 198,-1 1-1,0-1 0,1 0 0,-1 1 1,0-1-1,0 0 0,0 0 0,-1 1 1,1-1-1,0 0 0,-1 1 0,0-1 1,1 0-1,-1 0 0,0 0 0,0 0 1,0 0-1,0 0 0,-4 4 1254,-20-52-91,2-15-859,23 60 139,-2 5-654,1-1 0,-1 1 1,1-1-1,0 1 1,0 0-1,1-1 0,-1 1 1,1 0-1,0 6 0,-2 12 26,-3 8-3,1 0-1,2-1 1,2 49-1,0-37-18,0-39-139,1 0 0,-1 0 1,1-1-1,-1 1 0,1 0 1,0 0-1,-1-1 0,1 1 0,0-1 1,0 1-1,0-1 0,0 1 1,1-1-1,-1 1 0,0-1 1,1 0-1,-1 0 0,0 0 1,1 0-1,0 0 0,-1 0 1,1 0-1,-1 0 0,1 0 1,0-1-1,0 1 0,2 0 1,1 0-508,-1 0 0,1 0 0,-1 0 0,1-1-1,-1 1 1,1-1 0,0 0 0,-1 0 0,10-2 0,-7-3-5870</inkml:trace>
  <inkml:trace contextRef="#ctx0" brushRef="#br0" timeOffset="265.87">25 268 12054,'0'0'3889,"16"0"-3809,0 0-80,6-3 32,-6 0-32,0 0-160,0-1-752,-5-2-1857,-6 0-1265</inkml:trace>
  <inkml:trace contextRef="#ctx0" brushRef="#br0" timeOffset="467.91">63 104 12454,'0'0'4178,"-6"-3"-4146,22 3-32,0 6-16,6 13-609,-6-4-751,-5 3-3010,-6 1-929</inkml:trace>
  <inkml:trace contextRef="#ctx0" brushRef="#br0" timeOffset="1684.76">63 104 9636,'125'108'2439,"-119"-104"-2206,0 1 0,-1 1 0,0-1 0,0 1 0,0 0 0,5 8 0,-9-12-163,0 0 0,-1-1 0,1 1 0,0 0 0,-1 0 0,1 0 0,-1 1-1,0-1 1,0 0 0,0 0 0,0 3 0,1 10 93,3 41 1814,7-81-977,-10 21-990,-1 1-6,1 1 0,-1-1 0,1 1 0,-1-1 0,1 1 0,0 0 0,0-1 1,0 1-1,0 0 0,0-1 0,0 1 0,1 0 0,-1 0 0,1 0 0,0 0 0,-1 1 0,1-1 0,0 0 1,0 1-1,0-1 0,0 1 0,1 0 0,-1-1 0,0 1 0,0 0 0,1 0 0,-1 1 0,4-2 0,-5 3-4,0-1 0,0 0 0,-1 1-1,1-1 1,0 1 0,0-1-1,-1 1 1,1-1 0,0 1-1,-1-1 1,1 1 0,-1 0-1,1-1 1,-1 1 0,1 0-1,-1 0 1,1-1 0,-1 1-1,0 0 1,1 0 0,-1 0-1,0 0 1,0-1 0,0 1-1,0 0 1,1 1 0,4 33 48,-3-19-7,-2-16-32,0 1 0,0-1 0,0 1 0,0-1 0,0 1 0,0-1 1,0 0-1,0 1 0,0-1 0,0 1 0,0-1 0,1 1 1,-1-1-1,0 0 0,0 1 0,0-1 0,1 1 0,-1-1 1,0 0-1,1 1 0,-1-1 0,0 0 0,1 0 0,-1 1 1,0-1-1,1 0 0,-1 0 0,1 1 0,-1-1 0,0 0 0,1 0 1,-1 0-1,1 0 0,-1 0 0,1 1 0,-1-1 0,1 0 1,-1 0-1,0 0 0,1 0 0,-1 0 0,1-1 0,-1 1 1,1 0-1,0 0 0,19-19 70,-18 16-80,-1 1 0,1 0 0,0 0-1,0 0 1,0 0 0,0 0 0,1 0 0,-1 0 0,0 1-1,1-1 1,-1 1 0,1 0 0,0-1 0,3 0-1,1 11-98,-7-8 101,1 1 0,0 0 1,0 0-1,-1-1 0,1 1 1,0-1-1,1 1 0,-1-1 0,0 1 1,0-1-1,1 0 0,-1 0 1,1 1-1,-1-1 0,1 0 1,-1 0-1,1-1 0,0 1 0,-1 0 1,1 0-1,2 0 0,0-2 7,-1 1-1,0-1 1,0 0 0,0 0-1,1 0 1,-1 0-1,0 0 1,0-1-1,0 1 1,-1-1-1,1 0 1,0 0 0,-1 0-1,1 0 1,-1-1-1,1 1 1,-1-1-1,0 1 1,0-1-1,0 0 1,-1 0 0,1 0-1,-1 0 1,1 0-1,-1 0 1,0 0-1,0 0 1,1-7-1,1-6 4,1-1-1,-2 0 0,0 0 0,-1-21 0,-2 11-46,1 27 36,0 0-1,0 0 0,0 0 1,0 0-1,0 0 1,0 0-1,-1 0 0,1 0 1,0 0-1,0 0 1,0 0-1,0 0 0,0 0 1,0 0-1,0 0 1,0 0-1,0 0 0,0 0 1,0 0-1,0 0 1,-1 0-1,1 0 0,0-1 1,0 1-1,0 0 1,0 0-1,0 0 0,0 0 1,0 0-1,0 0 1,0 0-1,0 0 0,0 0 1,0 0-1,-7 41 3,2-4 40,-1 8 250,2-1 1,3 1-1,3 46 1,0-4 44,-2 60 1277,0-146-1494,-1-4 99,-3-15-177,1 0 0,0 0 0,2-1 0,0 1 0,3-35 0,-1 10-377,-3 13-65,3-53-84,-1 80 443,1-1 0,-1 1 0,1-1 1,0 1-1,-1 0 0,2-1 0,-1 1 0,0 0 1,1 0-1,-1 0 0,1 0 0,0 0 0,0 0 1,0 0-1,0 1 0,0-1 0,1 1 0,5-5 1,-5 6 6,0 0 0,0 1 1,0-1-1,0 0 1,1 1-1,-1 0 1,0 0-1,0 0 0,0 0 1,1 0-1,-1 1 1,0-1-1,0 1 1,0 0-1,0 0 1,0 0-1,0 1 0,0-1 1,5 3-1,-4-1 37,0-1 0,0-1 0,1 1 0,-1-1 0,1 0 0,9 2 0,-10-3 8,1 1-1,0-1 1,-1-1 0,1 1 0,0 0 0,-1-1 0,1 0 0,-1 0 0,1 0-1,-1-1 1,6-2 0,-7 1-6,-1 1-1,0-1 1,0 1-1,0-1 1,-1 0 0,1 0-1,-1 0 1,1 0-1,-1 0 1,0 0-1,0 0 1,-1-1-1,1 1 1,-1 0 0,1 0-1,-1-6 1,4-66 21,-4 74-47,-10 41-112,6-18 148,0 1 0,2-1 1,1 37-1,1-59-581</inkml:trace>
  <inkml:trace contextRef="#ctx0" brushRef="#br0" timeOffset="1836.29">740 55 14343,'0'0'3073,"11"34"-3489,-11-10-1649,11 1-3986</inkml:trace>
  <inkml:trace contextRef="#ctx0" brushRef="#br0" timeOffset="2256.61">928 200 5939,'0'0'9972,"-18"-3"-8595,-61-9-529,76 12-822,0 0-1,0 0 0,0 0 1,0 1-1,1 0 0,-1-1 0,0 1 1,0 0-1,1 0 0,-1 0 1,1 1-1,-1-1 0,1 1 1,-1-1-1,1 1 0,0 0 1,0 0-1,0 0 0,0 0 0,0 0 1,0 0-1,1 1 0,-1-1 1,1 0-1,-1 1 0,0 2 1,-2 4-2,1-1 0,0 1 1,1 0-1,-1 0 1,0 12-1,2-20-22,1 1 0,0 0 0,-1 0 0,1-1 0,0 1 0,0 0 0,0-1 0,0 1 0,0 0 0,0 0 0,0-1 0,1 1 0,-1 0 0,0-1 0,1 1 0,0 0 0,-1-1 0,1 1 0,2 2 0,-1-3 5,0 0 0,0-1 0,1 1 0,-1-1 0,0 1-1,0-1 1,1 0 0,-1 0 0,0 0 0,1 0 0,-1 0 0,0-1 0,0 1 0,1-1 0,-1 1 0,3-2-1,4-1 9,0-1 0,0 0 0,0 0 0,-1-1 0,1 1 0,-1-2 0,0 0 0,0 0 0,13-13 0,-16 13-13,1 1 0,-1-1 0,-1 0 0,1 0 1,-1-1-1,0 1 0,0-1 0,-1 0 0,1 0 0,-2 0 0,1 0 0,-1-1 0,2-10 0,-1-19-52,-2-1 1,-4-50-1,-8 137 23,7-13 60,1 1-1,1-1 1,8 74 0,-5-100-190,1-1 0,0 1 0,1-1 0,0 1 0,1-1 0,0 0-1,0 0 1,1-1 0,0 1 0,1-1 0,0 0 0,0 0 0,0-1 0,11 9 0,9 1-3346</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26.942"/>
    </inkml:context>
    <inkml:brush xml:id="br0">
      <inkml:brushProperty name="width" value="0.035" units="cm"/>
      <inkml:brushProperty name="height" value="0.035" units="cm"/>
      <inkml:brushProperty name="color" value="#E71224"/>
    </inkml:brush>
  </inkml:definitions>
  <inkml:trace contextRef="#ctx0" brushRef="#br0">1458 369 11381,'0'0'11291,"-2"-4"-10678,-3-11-207,-2 1 0,0 0 0,-1 1 0,0-1 0,-1 1-1,0 1 1,-16-17 0,11 16-391,0 1 0,-1 1 0,0 1-1,-1 0 1,0 0 0,0 2 0,-1 0 0,0 1 0,-1 1-1,1 0 1,-1 1 0,-31-4 0,-20 1-39,0 3 1,-70 3 0,99 2 34,23 0-19,-48-1 18,1 2 0,0 3 0,-118 24 0,154-22-38,0 2 1,1 0 0,0 2 0,1 1-1,0 1 1,1 2 0,0 0 0,1 2 0,-43 35-1,56-40 19,-25 20 69,35-30 60,1-15-37,2-2-86,0 1 0,1-1 1,1 1-1,0 0 0,1 0 0,0 1 0,12-22 1,15-45-13,-27 64 3,-3 7 15,1 1 0,0-1 1,0 1-1,1 0 0,0-1 0,10-14 0,-21 62-504,-23 20 496,-2-1 1,-41 53 0,34-51 6,38-58-3,1 0 0,-1 0 1,0 0-1,1 0 0,-1 0 0,1 0 1,-1 0-1,1 0 0,-1 0 0,1 0 1,0 0-1,0 0 0,-1 0 0,1 0 1,0 0-1,0 0 0,0 0 0,0 1 1,0-1-1,1 0 0,-1 0 0,0 0 1,0 0-1,1 0 0,-1 0 0,1 0 1,0 2-1,1-2-3,-1 1 0,1 0 1,0-1-1,0 0 0,0 1 0,0-1 1,0 0-1,0 0 0,0 0 0,0 0 1,0-1-1,4 2 0,11 1-17,-1-1-1,0 0 0,18-1 0,-25-1 19,30 1-82,116 10-1235,-135-8-449,0 1 0,-1 1 0,22 9 0,-7 1-4461</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31.643"/>
    </inkml:context>
    <inkml:brush xml:id="br0">
      <inkml:brushProperty name="width" value="0.035" units="cm"/>
      <inkml:brushProperty name="height" value="0.035" units="cm"/>
      <inkml:brushProperty name="color" value="#E71224"/>
    </inkml:brush>
  </inkml:definitions>
  <inkml:trace contextRef="#ctx0" brushRef="#br0">33 425 15527,'0'0'5082,"-6"-4"-5012,-15-12-49,16 12 46,7 4-30,224-1 413,629 13 69,-805-11-514,-64 0 14,0-1-1,-1-1 1,1 0 0,0-1-1,0 0 1,0-1 0,0-1-1,0 0 1,0-1 0,1 0-1,-14-9 1,19 9-45,-1 0 0,0 0 1,0 1-1,-1 0 0,1 1 0,-1 0 1,0 0-1,-19-2 0,37 17-174,8-1 209,0 0 0,1-1 0,0-1-1,1-1 1,0-1 0,0 0 0,21 5 0,5 2-8,-21-6-7,1-1-11,-1 2 0,-1 0-1,0 1 1,0 1 0,21 15 0,-41-24-2,0-1 1,0 0 0,0 1 0,0-1 0,-1 1 0,1 0 0,0 0 0,-1 0 0,1-1-1,-1 1 1,0 1 0,0-1 0,0 0 0,0 0 0,0 0 0,0 1 0,0-1 0,-1 0-1,1 1 1,-1-1 0,0 0 0,0 3 0,0-1 11,-1-1 1,0 0-1,0 0 0,0 0 1,0 0-1,-1 0 1,1-1-1,-1 1 0,0 0 1,0-1-1,0 1 0,0-1 1,0 1-1,-4 1 0,-6 7 18,-2-2-1,1 1 1,-1-2-1,-26 12 0,-6 3-39,-7 2-342,16-10-4244,26-10-2650</inkml:trace>
  <inkml:trace contextRef="#ctx0" brushRef="#br0" timeOffset="977.54">1630 241 7812,'0'0'9134,"0"0"-9096,0-1-1,0 1 1,-1 0-1,1 0 1,0-1-1,0 1 1,0 0-1,0 0 1,-1 0-1,1-1 0,0 1 1,0 0-1,0 0 1,-1 0-1,1 0 1,0 0-1,0 0 1,-1-1-1,1 1 1,0 0-1,0 0 0,-1 0 1,1 0-1,0 0 1,0 0-1,-1 0 1,1 0-1,0 0 1,0 0-1,-1 0 1,1 0-1,0 0 1,0 0-1,-1 0 0,1 1 1,0-1-1,0 0 1,-1 0-1,1 0 1,0 0-1,0 0 1,0 1-1,-1-1 1,1 0-1,0 0 0,0 0 1,0 0-1,0 1 1,-1-1-1,-5 8-9,1 0-1,0 0 0,0 1 1,1-1-1,0 1 0,0 0 1,1 0-1,0 0 1,0 1-1,1-1 0,1 1 1,-1 11-1,-11 40 172,13-61-179,0 0 0,0 0 0,0 0 0,0 0 0,0-1 0,0 1 0,0 0 1,0 0-1,0 0 0,-1 0 0,1 0 0,0 0 0,0 0 0,0-1 0,0 1 0,0 0 0,0 0 0,0 0 0,-1 0 0,1 0 0,0 0 0,0 0 0,0 0 0,0 0 0,0 0 0,-1 0 0,1 0 0,0 0 0,0 0 0,0 0 1,0 0-1,0 0 0,-1 0 0,1 0 0,0 0 0,0 0 0,0 0 0,0 0 0,0 0 0,0 0 0,-1 0 0,1 0 0,0 0 0,0 0 0,0 1 0,0-1 0,0 0 0,0 0 0,0 0 0,-1 0 0,1 0 0,0 0 0,0 0 0,0 1 1,0-1-1,0 0 0,0 0 0,0 0 0,0 0 0,0 0 0,0 0 0,0 1 0,0-1 0,0 0 0,0 0 0,-8-20 401,-4-29-385,6-3-17,2 0 1,4-101-1,1 148-21,0-1-1,0 1 0,0 0 0,0 0 1,1 0-1,0 0 0,0 0 0,0 1 1,1-1-1,0 0 0,0 1 0,0 0 1,0-1-1,0 1 0,7-5 0,-8 7-14,1 0 0,0-1-1,0 1 1,0 1 0,0-1-1,0 0 1,1 1 0,-1 0-1,0-1 1,1 1 0,-1 0-1,0 1 1,1-1 0,0 1-1,-1 0 1,1-1 0,-1 1-1,1 1 1,-1-1 0,1 1-1,-1-1 1,1 1-1,-1 0 1,5 2 0,-5-1 9,0 0 0,0 0 1,0 0-1,-1 0 0,1 1 1,-1 0-1,1-1 0,-1 1 0,0 0 1,0 0-1,0 0 0,0 0 1,0 1-1,-1-1 0,0 0 0,1 1 1,-1-1-1,0 1 0,-1-1 1,1 1-1,-1 0 0,1-1 1,-1 1-1,0-1 0,-1 7 0,0-3 10,1 0 0,-1 0 0,0-1 0,0 1 0,-1 0 0,1 0 0,-2-1-1,1 1 1,-1-1 0,0 0 0,0 0 0,-8 10 0,-3-3 9,-1 0 0,0-1 0,-1-1 1,-34 19-1,49-6-219,1-19 201,1-1 0,-1 1 0,1-1 0,-1 1 1,1-1-1,1 1 0,-1-1 0,0 0 0,1 0 1,0 0-1,0 0 0,0 0 0,1 0 0,0 0 0,5 6 1,-2-5 4,0 1 0,0-2 0,0 1 0,1-1 0,0 0 0,0 0 0,0-1 0,12 5 0,3-2-56,1 0 0,-1-2 0,1 0 0,1-2 0,31 0 0,-50-2 47,0 0 0,0 0 0,0-1 1,0 1-1,0-1 0,0-1 0,0 1 1,-1-1-1,1 1 0,0-1 0,-1-1 0,1 1 1,-1-1-1,0 1 0,0-1 0,0 0 1,0-1-1,-1 1 0,1-1 0,5-7 0,-5 4 0,0 0 0,0-1-1,-1 0 1,1 1 0,-2-1-1,1 0 1,-1 0-1,-1 0 1,1-1 0,-1 1-1,-1-16 1,1 17-41,-1-14 101,0 22-57,0-1 0,0 0 0,0 0 0,0 0 0,0 0 0,-1 1 0,1-1 0,0 0 0,0 0 0,0 0 0,0 0 0,0 0 0,0 0 0,0 1 0,-1-1 0,1 0 0,0 0 0,0 0 0,0 0 0,0 0 0,0 0 0,-1 0 0,1 0 0,0 0 0,0 0 0,0 0 0,0 0 0,0 0 0,-1 0 0,1 0 0,0 0 0,0 0 0,0 0 0,0 0 0,-1 0 0,1 0 0,0 0 0,0 0 0,0 0 0,0 0 0,-1 0 0,1 0 0,0 0 0,0 0 0,0 0 0,0-1 0,0 1 0,0 0 0,-1 0 0,1 0 0,0 0 0,0 0 0,0-1 0,-4 10-12,0 0-1,0 0 1,1 0 0,0 0-1,1 1 1,0-1-1,0 1 1,1-1 0,0 1-1,1 11 1,37-21-5793,-19-5 522,2-11-2515</inkml:trace>
  <inkml:trace contextRef="#ctx0" brushRef="#br0" timeOffset="1137.64">2055 121 9893,'0'0'8547,"0"-31"-8611,0 40-4065,5 4-113,1-1 0</inkml:trace>
  <inkml:trace contextRef="#ctx0" brushRef="#br0" timeOffset="2065.52">2068 108 8628,'37'13'574,"-4"-1"-186,-31-9 1134,-16-3 1679,9-1-3046,0 1 1,1 0-1,-1-1 0,0 2 0,0-1 0,0 0 1,0 1-1,0 0 0,1 0 0,-1 1 0,0-1 1,1 1-1,-8 4 0,9-4-144,1 1-1,-1-1 1,1 1 0,0-1-1,0 1 1,0 0-1,0 0 1,1 0 0,-1 0-1,1 0 1,0 0-1,0 0 1,0 1 0,0-1-1,0 0 1,1 1 0,-1-1-1,1 0 1,0 1-1,1 5 1,-1-9-11,0 1 0,0 0-1,0-1 1,0 1 0,0 0 0,0 0-1,1-1 1,-1 1 0,0 0 0,0-1 0,1 1-1,-1 0 1,1-1 0,-1 1 0,0 0-1,1-1 1,-1 1 0,1-1 0,-1 1 0,1-1-1,0 1 1,-1-1 0,1 0 0,-1 1-1,1-1 1,0 1 0,-1-1 0,2 0 0,27 5-5,-26-5 6,0 0 0,0 0 1,0 0-1,0 1 0,-1-1 0,1 1 1,0-1-1,0 1 0,-1 0 1,1 0-1,0 0 0,-1 1 0,1-1 1,-1 1-1,1-1 0,3 4 1,-1 3-2,0-1 0,-1 1 1,0 0-1,-1 0 1,0 0-1,0 0 1,-1 0-1,1 1 0,-2-1 1,1 1-1,-2 0 1,1-1-1,-1 1 1,0 0-1,-1 0 0,0-1 1,0 1-1,-1-1 1,-5 16-1,5-17 43,0-1 0,-1 0 0,0-1 0,-1 1 0,1-1 0,-1 1 0,0-1 0,-1 0 0,1 0 0,-1-1 0,0 0 0,0 1 0,0-2-1,0 1 1,-1 0 0,0-1 0,1 0 0,-1-1 0,-1 1 0,1-1 0,0 0 0,0-1 0,-1 1 0,1-1 0,-1 0 0,1-1 0,-8 0 0,14 0 22,-1 0-1,0 0 1,0 0 0,1 0-1,-1 0 1,0 0 0,0 0-1,1-1 1,-1 1 0,0 0 0,1 0-1,-1-1 1,0 1 0,1-1-1,-1 1 1,0 0 0,1-1-1,-1 1 1,1-1 0,-1 0 0,1 1-1,-1-1 1,1 1 0,-1-1-1,1 0 1,0 1 0,-1-1-1,1 0 1,0 1 0,-1-1 0,1-1-1,2-31 367,1 23-463,0 1 1,0 0 0,1 0-1,0 0 1,7-10 0,69-78-233,10-12-17,-80 94 269,0 0-1,0-1 1,-2-1 0,0 1-1,8-25 1,-9 8 216,-7 26 170,-8 21-336,3-1-45,-5 8 11,1 1 0,1 0 0,1 1 0,1-1 0,0 1 0,2 1-1,-2 39 1,29-67-89,-14-2 18,1 0-1,-1 0 1,-1-1 0,15-13-1,-14 11 24,1 0-1,0 1 1,14-9-1,-23 17 27,-1 0-1,1 0 1,0 0-1,0-1 1,-1 1-1,1 0 1,0 0-1,0 0 1,-1 0-1,1 0 1,0 0-1,0 1 1,0-1-1,-1 0 1,1 0-1,0 0 1,0 1-1,-1-1 1,1 0-1,0 1 1,-1-1-1,1 1 1,0-1-1,-1 1 1,1-1-1,-1 1 1,1-1-1,-1 1 1,1-1-1,-1 1 1,1 0 0,-1-1-1,0 1 1,1 0-1,-1 0 1,0-1-1,1 2 1,15 39 12,-7-19-22,-8-20 32,0-1 1,0 1-1,0-1 1,0 0-1,0 1 1,0-1 0,0 0-1,1 0 1,-1 0-1,0 0 1,1 0-1,-1 0 1,1 0-1,-1 0 1,1-1 0,-1 1-1,1 0 1,-1-1-1,1 0 1,0 1-1,-1-1 1,1 0-1,0 0 1,0 0 0,3 0-1,-2-1 8,1 0-1,0 0 1,-1-1-1,1 1 1,0-1-1,-1 0 1,0 0-1,1 0 1,-1-1-1,5-4 1,4-5 10,-1 0 1,0-1-1,-1 0 1,11-20-1,-12 19 18,-1-1 1,0 0-1,-1 0 0,-1-1 1,0 1-1,-1-2 0,-1 1 1,4-31-1,-8 46 438,0 11-158,-2 83-528,-1-40 241,3 1 1,7 55 0,-6-103-80,0 0-1,1 0 1,-1 0-1,2 0 1,-1-1-1,0 1 1,7 10 0,-7-14-344,-1 1 1,1-1-1,0 0 1,0 1-1,0-1 1,0 0-1,0 0 1,1-1-1,-1 1 1,1 0-1,-1-1 1,1 1-1,-1-1 1,1 0-1,0 0 1,0 0-1,3 1 1,12-1-7062</inkml:trace>
  <inkml:trace contextRef="#ctx0" brushRef="#br0" timeOffset="2238.39">2447 166 18040,'0'0'3794,"86"-12"-4482,0 12-865,22-18-624,-6-1-2609</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50.208"/>
    </inkml:context>
    <inkml:brush xml:id="br0">
      <inkml:brushProperty name="width" value="0.035" units="cm"/>
      <inkml:brushProperty name="height" value="0.035" units="cm"/>
      <inkml:brushProperty name="color" value="#E71224"/>
    </inkml:brush>
  </inkml:definitions>
  <inkml:trace contextRef="#ctx0" brushRef="#br0">65 162 1569,'0'0'23442,"0"-14"-22919,1-5-479,1-17 953,-2 33-767,-1 6-67,-3 23-159,-24 121 8,17-103 21,2 0 0,3 1 0,-2 52 0,7-95-32,1 0-1,0 1 0,1-1 1,-1 1-1,0-1 0,1 0 1,-1 1-1,1-1 0,0 0 0,0 0 1,0 1-1,0-1 0,0 0 1,0 0-1,1 0 0,-1 0 1,1 0-1,-1-1 0,1 1 0,0 0 1,-1-1-1,1 1 0,0-1 1,0 1-1,0-1 0,0 0 1,1 0-1,-1 0 0,0 0 0,4 0 1,5 2-35,0-1 0,0-1 0,1 0 0,-1-1 0,14-1 0,-2 1-169,-7-1-251,0 0 0,0-1 0,0 0 0,0-2 0,-1 0 0,28-10 0,42-28-5914,-40 16-400</inkml:trace>
  <inkml:trace contextRef="#ctx0" brushRef="#br0" timeOffset="574.94">468 328 8708,'0'0'13958,"-9"-5"-13656,8 6-302,0 0 0,0 0 0,0 1 0,1-1 0,-1 0 0,0 0 0,1 1 1,-1-1-1,1 1 0,-1-1 0,1 0 0,0 1 0,0-1 0,0 1 0,0-1 0,0 0 0,0 3 0,1 38 122,-1-29-40,0-10-72,0 0 0,0-1-1,0 1 1,0-1-1,0 1 1,1-1 0,-1 1-1,1-1 1,0 1 0,-1-1-1,1 1 1,0-1 0,0 0-1,1 0 1,-1 1-1,0-1 1,4 4 0,-2-5 16,0 1 0,-1-1-1,1 1 1,0-1 0,0 0 0,0 0 0,0 0 0,0-1 0,0 1 0,0-1 0,1 1 0,-1-1 0,6-1 0,-8 1-14,0 0 1,0 0 0,0-1 0,0 1 0,1-1-1,-1 1 1,0 0 0,0-1 0,0 0 0,-1 1-1,1-1 1,0 0 0,0 1 0,0-1 0,0 0-1,-1 0 1,1 0 0,0 0 0,-1 0 0,1 0-1,-1 0 1,1 0 0,-1 0 0,1 0 0,-1 0 0,0 0-1,1 0 1,-1 0 0,0 0 0,0 0 0,0-2-1,2-41 107,-3 35-58,2 7-53,-1 0 1,0 0-1,0 0 0,-1-1 1,1 1-1,0 0 0,-1 0 1,1 0-1,-1 0 0,1 0 0,-1 0 1,0 0-1,-1-2 0,-28-17 82,29 20-120,25 1-1989,192-3 1504,-214 3 483,-2 13-80,-2 23 325,1-24-8,0 1-1,1-1 0,1 0 1,3 22-1,-4-33-198,1 0 1,0 1 0,-1-1-1,1 0 1,0 0-1,0 0 1,0 0 0,0 0-1,0 0 1,0 0-1,0 0 1,0 0-1,1-1 1,-1 1 0,0 0-1,0-1 1,1 1-1,-1-1 1,1 1-1,-1-1 1,0 1 0,1-1-1,-1 0 1,1 0-1,-1 0 1,0 0-1,1 0 1,-1 0 0,1 0-1,-1 0 1,0-1-1,1 1 1,1-1 0,2 0 33,0 0 0,1-1 1,-1 1-1,0-1 1,0 0-1,0 0 0,6-5 1,-5 2-15,-1 0-1,0 0 1,0-1 0,0 1 0,-1-1-1,1 0 1,-1-1 0,-1 1 0,0-1-1,0 0 1,0 0 0,0 0 0,-1 0-1,0 0 1,-1 0 0,0 0 0,0-1-1,0 1 1,-1-1 0,0 1 0,-1-1-1,-1-7 1,2 13-28,-1 1 0,0-1 0,0 0 0,0 1 0,0-1 0,0 1 0,-1 0 0,1-1 0,0 1 0,-1 0 0,1 0 0,-1-1 0,1 1 0,-1 0 0,1 1 0,-1-1 0,0 0 0,1 0 0,-1 1 0,0-1 0,0 1 0,0-1 0,1 1 0,-1 0 0,0 0 0,0 0 0,0 0 0,-2 0 0,-57 4-5729,47 1-40</inkml:trace>
  <inkml:trace contextRef="#ctx0" brushRef="#br0" timeOffset="1781.89">1004 129 17160,'0'0'6571,"4"2"-6448,0 1-122,-1 0 1,1 0 0,-1 1 0,0-1-1,-1 1 1,1-1 0,-1 1 0,1 0 0,-1 0-1,0 0 1,0 1 0,-1-1 0,0 0-1,1 1 1,-1-1 0,-1 0 0,1 1 0,0 8-1,2 23 353,-2 43-1,-1-62-293,0 72 172,0-53 238,0-30 291,0-11 516,0-4-1249,1 0 1,-1 0 0,2 0-1,-1 0 1,4-12-1,-4 18-49,0 1 1,-1 0-1,1 0 0,0 0 0,0 0 0,0 0 0,0 0 1,1 0-1,-1 0 0,0 1 0,1-1 0,-1 0 1,1 1-1,0-1 0,0 1 0,-1 0 0,1 0 1,0-1-1,0 1 0,0 0 0,0 0 0,0 1 1,0-1-1,1 0 0,-1 1 0,0-1 0,0 1 0,4 0 1,-5 0-274,-1 1 236,0 1-1,0-1 0,1 1 1,-1-1-1,0 1 0,0-1 1,0 1-1,0-1 0,-1 1 1,1-1-1,0 1 0,-1-1 1,1 0-1,-1 1 0,1-1 1,-1 1-1,0-1 1,1 0-1,-1 1 0,0-1 1,0 0-1,0 0 0,0 0 1,0 0-1,0 0 0,-3 2 1,-34 26 178,33-26-242,4-3 108,0 0 0,1 1-1,-1-1 1,0 1 0,0-1-1,1 0 1,-1 1 0,0 0-1,0-1 1,1 1 0,-1-1-1,1 1 1,-1 0 0,0-1-1,1 1 1,-1 0 0,1 0-1,0-1 1,-1 1 0,1 0-1,0 0 1,-1 0-1,1-1 1,0 1 0,0 0-1,0 0 1,0 0 0,0 0-1,0 1 1,0-1 6,1 0 0,0 0 1,0 0-1,0 0 0,0 0 0,1-1 0,-1 1 0,0 0 0,0-1 1,0 1-1,1 0 0,-1-1 0,0 1 0,1-1 0,-1 0 0,2 1 1,63 6 41,-64-7-38,26 1 22,-9 1-27,0-1 0,0-1 0,31-4 1,-47 4 12,1-1 1,0 0 0,-1 1 0,1-1-1,-1-1 1,1 1 0,-1 0 0,0-1-1,0 0 1,1 0 0,-1 0 0,0 0-1,-1 0 1,1 0 0,0-1 0,-1 0-1,1 1 1,-1-1 0,0 0 0,0 0-1,0 0 1,0 0 0,0-1 0,1-5-1,-2 10 894,-2 1-904,1 0 0,0 0 1,0 0-1,0-1 0,0 1 0,1 0 0,-1 0 0,1 0 1,-1 0-1,1 0 0,-1-1 0,1 1 0,0 0 1,0-1-1,0 1 0,0 0 0,0-1 0,0 1 0,0-1 1,0 1-1,1-1 0,-1 0 0,1 0 0,-1 1 1,1-1-1,-1 0 0,1 0 0,0-1 0,-1 1 0,1 0 1,0 0-1,0-1 0,-1 1 0,1-1 0,3 1 1,-2-1-49,1 1 0,0-1 0,-1 0 0,1 0 0,-1 0 0,1-1 0,-1 1 0,1-1 0,-1 0 0,1 0 0,-1 0 0,0 0 1,1-1-1,-1 1 0,0-1 0,0 0 0,0 0 0,5-4 0,-6 3 88,1-1 0,-1 1 0,0-1-1,0 0 1,0 0 0,0 0 0,-1 0 0,1 0 0,-1 0 0,0-1-1,0 1 1,-1 0 0,1-1 0,-1 1 0,-1-7 0,1 10 382,9 5-479,-1 0-1,1-1 1,-1 0 0,1 0 0,0-1-1,0 0 1,0 0 0,0-1 0,0 0-1,0-1 1,1 0 0,-1-1 0,0 1-1,0-2 1,0 1 0,0-1-1,10-4 1,-12 3 9,0-1-1,0 1 1,-1-1-1,1 0 1,-1-1-1,0 0 1,0 0-1,0 0 0,-1 0 1,0-1-1,0 0 1,0 0-1,-1-1 1,0 1-1,0-1 1,0 0-1,-1 0 1,0 0-1,-1 0 1,3-12-1,1-14 248,-1-1-1,-2 1 1,-2-1 0,-2-34-1,0 12 822,1 54-598,0 14-229,-2 10-239,0 0 1,-2 0-1,0-1 0,-9 25 1,-5 24 50,-5 67 16,6 1 0,3 257 1,14-395-16,0 8 1,1 0 1,-2 0 0,1 0-1,-1 0 1,0 0 0,-1-1-1,-4 13 1,0-50 475,5-2-496,2 0 0,1 0-1,1 0 1,2 1 0,1-1-1,2 1 1,13-34 0,-15 49 16,53-112-318,-53 116 249,1 1 0,0 0 1,1 1-1,0 0 1,0 0-1,1 0 1,0 1-1,15-11 0,-22 18 48,0 1 0,0-1 0,0 1 1,1-1-1,-1 1 0,0 0 0,1 0 0,-1 0 0,1 0 0,-1 1 0,1-1 0,-1 1 0,1-1 0,-1 1 0,1 0 0,-1 0 0,1 0 0,0 0 0,-1 0 0,1 1 0,-1-1 1,1 1-1,-1 0 0,1 0 0,-1 0 0,0 0 0,1 0 0,-1 0 0,0 0 0,0 1 0,0-1 0,0 1 0,0 0 0,0 0 0,0-1 0,2 5 0,-2-3 16,0 0-1,0 0 1,-1 0-1,0 1 1,1-1-1,-1 1 1,0-1-1,-1 1 1,1-1 0,-1 1-1,1-1 1,-1 1-1,0-1 1,0 1-1,-1-1 1,1 1-1,-1-1 1,0 1-1,0-1 1,0 1-1,0-1 1,0 0-1,-1 1 1,1-1-1,-1 0 1,-3 3-1,-1 2 121,-1-1-1,-1-1 1,1 1 0,-1-1-1,0 0 1,0-1-1,-1 0 1,0-1-1,0 1 1,-18 5 0,-14 3 274,-45 8 0,76-19-380,-8 0 59,-7 1-542,16 0-5911,18-11-4246</inkml:trace>
  <inkml:trace contextRef="#ctx0" brushRef="#br0" timeOffset="2844.23">2227 224 7924,'0'0'15713,"0"-6"-15648,0-17-76,0 18-67,25 11-2966,-24-4 2142,0 0 0,1 0 1,-1 0-1,0 0 0,1-1 0,-1 1 0,1 0 0,0-1 0,-1 0 0,1 1 0,0-1 0,3 2 0,9-5-836,4-10 3476,-6-5 5367,-12 17-6914,0 0 1,0 0 0,0-1 0,0 1 0,0 0 0,0 0 0,0 0 0,0-1 0,0 1 0,0 0 0,0 0-1,0-1 1,0 1 0,0 0 0,0 0 0,0 0 0,0-1 0,0 1 0,-1 0 0,1 0 0,0-1 0,0 1-1,0 0 1,0 0 0,0 0 0,-1 0 0,1-1 0,0 1 0,0 0 0,0 0 0,0 0 0,-1 0-1,1 0 1,0 0 0,0 0 0,0-1 0,-1 1 0,1 0 0,0 0 0,-1 0 0,-13 3 4683,-6 8-6749,9-1 1878,1 1-1,0 0 1,1 0 0,0 0 0,1 1 0,0 1 0,1-1 0,0 1 0,1 1 0,0-1 0,1 1 0,1 0 0,0 0 0,1 0 0,1 0 0,0 1-1,1-1 1,1 27 0,0-38-13,0 0 0,0 1 0,1-1 0,-1 0 0,1 1 0,0-1 0,0 0 0,0 0 0,0 0 0,1 0 0,-1 0 0,1 0 0,0 0 0,0-1 0,0 1 0,0-1 0,4 5 0,-1-4-120,-1 1 1,1-1-1,0 0 0,1 0 0,-1 0 0,0-1 1,1 1-1,-1-1 0,10 1 0,-5-1-329,0 0 0,1-1 0,-1 0 0,1 0 0,-1-2 0,1 1 0,-1-1-1,0-1 1,1 0 0,-1 0 0,15-6 0,-20 6 288,0-1 0,-1 0 0,1-1 0,0 1 0,-1-1 0,0 0 0,0 0 0,0 0 0,-1 0 1,1-1-1,-1 1 0,0-1 0,0 0 0,0 0 0,-1 0 0,2-7 0,9-34 1599,-10 7 5161,-8 167-6635,5-127 39,0-1-1,0 1 0,0-1 1,1 1-1,-1-1 0,0 1 1,0-1-1,1 1 1,-1-1-1,0 1 0,1-1 1,-1 1-1,0-1 1,1 0-1,-1 1 0,1-1 1,-1 1-1,1-1 1,-1 0-1,1 0 0,-1 1 1,1-1-1,-1 0 1,1 0-1,-1 1 0,1-1 1,-1 0-1,1 0 1,-1 0-1,1 0 0,0 0 1,-1 0-1,1 0 0,-1 0 1,1 0-1,-1 0 1,1 0-1,0 0 0,-1-1 1,1 1-1,-1 0 1,1 0-1,-1-1 0,1 1 1,-1 0-1,1 0 1,-1-1-1,0 1 0,1-1 1,-1 1-1,1 0 1,-1-1-1,0 1 0,1-1 1,-1 1-1,0-1 1,1 1-1,-1-1 0,0 1 1,0-1-1,0 1 0,1-1 1,-1 1-1,0-2 1,1-5 24,-1-1 0,1 1 0,-1-1 0,-1 1 0,1-1 0,-1 1 0,-1 0 0,1-1 0,-1 1 0,-1 0 0,-3-9 0,4 12 2,0 1 1,0-1 0,0 1-1,0 0 1,0 0 0,-1 0 0,1 0-1,-1 0 1,0 1 0,0-1-1,0 1 1,0-1 0,0 1 0,0 0-1,-1 0 1,1 1 0,-1-1-1,1 1 1,-1 0 0,0 0-1,1 0 1,-1 0 0,0 0 0,-7 1-1,10 1-37,0 0 0,1 1 0,-1-1 0,0 0 0,1 1-1,-1-1 1,1 0 0,0 1 0,-1-1 0,1 1 0,0-1 0,0 1-1,0-1 1,0 1 0,0-1 0,0 1 0,0-1 0,0 1 0,1-1 0,-1 0-1,0 1 1,1-1 0,0 1 0,-1-1 0,2 2 0,5 0-228,0-1 0,1 0 0,-1-1 0,1 0 1,-1 0-1,1 0 0,-1-1 0,1 0 0,-1-1 0,11-1 1,-8 1 103,-3 0 92,-1 1-1,1-1 0,-1-1 1,0 1-1,0-1 1,1 0-1,-1-1 0,0 1 1,-1-1-1,1-1 0,-1 1 1,1-1-1,-1 1 0,7-8 1,-5 4 28,0-1 0,-1 0 1,0-1-1,0 1 0,-1-1 1,0-1-1,0 1 0,4-13 1,-1-5 160,-1 0 0,-1 0 1,-2 0-1,0-1 1,-1-49-1,-3 18 1312,-8 63-1068,-1 8-419,1 1 1,0 0-1,1 0 1,0 0-1,1 1 0,1 0 1,0 0-1,-3 20 1,-1 4 67,2 1 1,-1 40-1,6-55-20,-2 106 62,4-116-54,1 0 0,0 1 0,1-1 0,1 0 0,0 0 0,8 21 0,-9-31-24,0 1 0,1-1-1,-1 0 1,1 0 0,-1-1 0,1 1 0,1 0 0,-1-1 0,0 0-1,1 1 1,-1-1 0,1-1 0,0 1 0,0-1 0,0 1 0,1-1-1,-1 0 1,0-1 0,6 2 0,-4-1-353,0-1 0,0 0 0,0 0-1,1-1 1,11 0 0,31-12-6069,-5-10-8777</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45.385"/>
    </inkml:context>
    <inkml:brush xml:id="br0">
      <inkml:brushProperty name="width" value="0.035" units="cm"/>
      <inkml:brushProperty name="height" value="0.035" units="cm"/>
      <inkml:brushProperty name="color" value="#E71224"/>
    </inkml:brush>
  </inkml:definitions>
  <inkml:trace contextRef="#ctx0" brushRef="#br0">426 467 15735,'0'0'7340,"5"-6"-7156,-2 2-173,1 0 1,0 1-1,0-1 1,0 1-1,0 0 1,0 0-1,1 1 1,-1-1 0,1 1-1,8-3 1,-11 4-4,1 0 1,-1 1-1,0-1 0,0 0 1,1 1-1,-1 0 1,0-1-1,1 1 1,-1 0-1,0 0 1,1 0-1,-1 1 1,0-1-1,0 1 0,1-1 1,-1 1-1,0 0 1,0 0-1,0-1 1,1 2-1,-1-1 1,0 0-1,0 0 1,-1 1-1,1-1 0,0 1 1,0-1-1,-1 1 1,1 0-1,-1 0 1,3 3-1,-3-2 12,1 0 0,-1 0 0,1 0-1,-1 0 1,0 0 0,0 0 0,0 0-1,-1 0 1,1 0 0,-1 1 0,0-1 0,0 0-1,0 0 1,0 1 0,0-1 0,-1 0 0,-1 7-1,0-5 15,-1 0 0,1 1-1,-1-1 1,0 0-1,-1-1 1,1 1 0,-1 0-1,0-1 1,-5 6 0,-9 4 59,0 0 0,-1-1 1,-38 20-1,55-32-92,-6 3 39,2 0 0,0-1 0,1 0 0,-1 0 0,0-1 0,-1 0 0,1 0 0,0 0 0,-1-1 0,-6 1 1,17-1-75,1 1 0,-1-1 1,0 1-1,1-1 0,-1 1 1,0 1-1,0-1 1,-1 0-1,1 1 0,0 0 1,4 5-1,10 6 21,-6-6-204,0 0-1,1-1 1,0-1 0,20 8-1,-23-11-708,1-1-1,-1 0 1,1 0 0,0-1-1,0 0 1,17-1 0,-24-1 454,-1 1 0,1-1 0,-1 0 0,1 0 0,-1-1 0,0 1 0,0-1 1,0 0-1,0 1 0,0-1 0,0-1 0,0 1 0,-1 0 0,1-1 0,-1 1 0,1-1 0,-1 0 0,0 0 0,0 0 1,-1 0-1,1 0 0,0 0 0,-1 0 0,0 0 0,2-6 0,2-7-462,-1 0 1,0-1-1,2-33 0,5-224 6945,-11 266-5416,0-1-1,-1 1 1,0-1 0,-1 1 0,0 0-1,0 0 1,-1 0 0,0 0 0,0 0-1,-1 0 1,-7-11 0,7 14-308,1 0 0,-1 1 0,0 0-1,0-1 1,0 1 0,-1 1 0,0-1 0,1 1 0,-1 0-1,0 0 1,-1 0 0,1 0 0,0 1 0,-1 0 0,1 0 0,-1 1-1,0 0 1,-6-1 0,-4 0-130,0 2 0,0 0 0,-1 1 0,1 0 0,0 1 0,0 1 0,1 1 0,-1 0 0,0 1 0,-20 10 0,15-5-82,-1 2-1,2 1 0,0 0 1,0 1-1,2 1 1,-29 30-1,27-25-45,2 2-1,0 1 0,1 0 1,2 1-1,0 1 0,2 0 1,0 1-1,2 0 1,1 1-1,1 0 0,1 0 1,-6 43-1,13-56-19,-1 0-1,2 1 0,0-1 1,1 0-1,0 0 0,1 0 1,1 0-1,0 0 1,1 0-1,0-1 0,12 25 1,-11-30-8,0 0 1,1 0-1,0 0 0,0-1 1,1 0-1,0 0 1,0-1-1,0 1 1,1-2-1,0 1 1,0-1-1,1 0 1,-1-1-1,1 0 0,0 0 1,0-1-1,1 0 1,13 2-1,-5-1-42,1-2-1,0 0 0,0-1 0,0-1 0,0 0 1,-1-2-1,1 0 0,0-1 0,-1-1 1,1-1-1,-1 0 0,0-2 0,-1 0 1,0-1-1,0 0 0,0-2 0,-1 0 1,27-22-1,-28 19 42,0-1 1,0-1-1,-2 0 1,0-1-1,0 0 1,-2-1-1,0 0 1,-1-1-1,-1 0 1,0-1-1,-2 0 1,0 0-1,-1-1 1,-1 0-1,-1 0 1,0 0-1,0-25 1,-2 12-52,0 11 252,-1 0 0,-2-32 0,1 50-139,-1 0 0,1 1-1,-1-1 1,1 0 0,-1 1 0,0-1-1,0 1 1,-1-1 0,1 1-1,-1 0 1,0 0 0,0-1 0,0 1-1,0 0 1,0 1 0,-1-1 0,1 0-1,-1 1 1,0-1 0,1 1-1,-5-2 1,5 3-135,1 0 1,-1 0-1,0 0 0,0 0 1,0 0-1,0 1 0,0-1 1,0 1-1,0 0 0,0-1 1,0 1-1,-1 0 0,1 0 0,0 0 1,0 1-1,0-1 0,0 0 1,0 1-1,0-1 0,0 1 1,0 0-1,0 0 0,-2 1 0,2 0-436,0 0-1,0 0 1,0 0-1,0 0 1,0 0-1,0 1 0,1-1 1,-1 1-1,1-1 1,0 1-1,0-1 1,0 1-1,0 0 0,0 0 1,0 3-1,-1 21-9422</inkml:trace>
  <inkml:trace contextRef="#ctx0" brushRef="#br0" timeOffset="466.47">1136 444 16648,'0'0'5285,"0"3"-5219,-1 321 1172,-5-455-796,12-143-1,-5 257-375,-2 10-7,1 0 0,0 0 0,1 0 1,-1 0-1,1 0 0,1 1 0,-1-1 0,1 0 1,0 1-1,1-1 0,0 1 0,6-11 0,-7 15-82,0 1 0,1-1-1,-1 1 1,1 0-1,-1 0 1,1 0 0,0 0-1,0 0 1,-1 1 0,1-1-1,0 1 1,0-1-1,0 1 1,-1 0 0,4 1-1,44 2-1361,-49-3 1344,3 1-359,0 0 0,1 0 1,-1 0-1,0 0 0,1 1 1,-1 0-1,0-1 0,0 2 1,0-1-1,-1 0 0,1 1 1,0 0-1,-1-1 1,4 6-1,16 16-5667</inkml:trace>
  <inkml:trace contextRef="#ctx0" brushRef="#br0" timeOffset="630.84">1152 563 14567,'0'0'7091,"17"27"-8964,15-17 208,16-4-1040,1-6-3058</inkml:trace>
  <inkml:trace contextRef="#ctx0" brushRef="#br0" timeOffset="802.85">1470 542 15127,'0'0'6947,"0"77"-7107,0-40 224,5 0-64,-5-4-16,0-5-1040,0-10-1025,5-5-657</inkml:trace>
  <inkml:trace contextRef="#ctx0" brushRef="#br0" timeOffset="944.65">1545 477 1153,'0'0'22362,"0"-49"-23371,11 64-5698,5 3-656</inkml:trace>
  <inkml:trace contextRef="#ctx0" brushRef="#br0" timeOffset="1573.53">1545 490 10789,'134'123'1609,"-129"-120"-1307,-1 1 1,0 1 0,-1-1-1,1 0 1,-1 1 0,4 7 0,-7 5 1162,-3-7-839,4-8-517,-1-1 0,0 0 0,0 1 0,0-1 0,0 1 0,-1-1 0,1 0 0,0 1 1,0-1-1,-1 1 0,1-1 0,-1 0 0,1 0 0,-1 1 0,0-1 0,0 0 0,1 0 1,-1 0-1,0 0 0,0 1 0,0-1 0,0 0 0,-2 0 0,-33 7 2577,32-7-2473,-21-4 1448,24 2-1630,1 1 1,-1 0-1,1-1 1,-1 1-1,1 0 1,0-1-1,-1 1 1,1 0-1,0-1 0,-1 1 1,1-1-1,0 1 1,0 0-1,-1-1 1,1 1-1,0-1 0,0 1 1,0-1-1,0 1 1,-1-1-1,1 1 1,0-1-1,0 1 0,0-1 1,0 1-1,0-2 1,1 0-52,0-1 0,0 1 0,0 0 1,0 0-1,0-1 0,1 1 0,-1 0 0,1 0 0,-1 0 1,1 1-1,0-1 0,0 0 0,0 0 0,0 1 1,3-3-1,25-13-985,60-27-1,15-7-803,-94 44 1586,-1 1 0,0-2 0,0 1 0,0-1 0,-1-1 0,14-16 0,-20 21 227,0 0 0,0 0 1,-1 0-1,0 0 1,0 0-1,0-1 0,0 1 1,1-7-1,0-20 4607,-3 31-4174,0 22-986,1-5 509,1-1 1,1 0 0,1 0-1,0 0 1,1 0-1,1-1 1,0 1 0,2-1-1,8 15 1,-3-6-330,-12-22 237,0 1 1,-1-1 0,1 0-1,-1 1 1,1-1 0,-1 0-1,0 1 1,1-1 0,-1 1-1,-1 3 1,1-5 125,0-1-1,0 1 0,0-1 1,0 0-1,0 1 1,0-1-1,0 1 0,-1-1 1,1 0-1,0 1 0,0-1 1,0 1-1,-1-1 1,1 0-1,0 1 0,0-1 1,-1 0-1,1 1 1,0-1-1,-1 0 0,1 0 1,0 1-1,-1-1 1,1 0-1,0 0 0,-1 0 1,1 1-1,-1-1 1,1 0-1,0 0 0,-1 0 1,1 0-1,-1 0 1,1 0-1,0 0 0,-1 0 1,1 0-1,-1 0 0,1 0 1,-1 0-1,1 0 1,0 0-1,-1 0 0,1 0 1,-1-1-1,1 1 1,0 0-1,-1 0 0,1 0 1,0-1-1,-1 1 1,1 0-1,0 0 0,-1-1 1,1 1-1,0 0 1,0-1-1,-1 1 0,1 0 1,0-1-1,-1 0 1,0-1 20,0 0 1,0 1-1,0-2 1,0 1-1,1 0 1,-1 0-1,0 0 1,1 0-1,0 0 1,-1-1-1,1 1 1,0 0 0,0 0-1,0 0 1,1-3-1,4-36-297,1 18-553,1 0 0,2 1 0,0 0 0,1 0 0,2 1 1,20-30-1,8-17-3078,-24 40 3303,23-47 5,-37 69 1963,0 0 0,0 0 0,-1 0 0,1 0 0,-2 0 0,2-10 3308,-2 27-4326,-11 108-724,0 8 463,15-27-557,6-37-5520,-8-43-1367</inkml:trace>
  <inkml:trace contextRef="#ctx0" brushRef="#br0" timeOffset="1717.51">2053 354 21386,'0'0'1216</inkml:trace>
  <inkml:trace contextRef="#ctx0" brushRef="#br0" timeOffset="3016.58">2773 366 17704,'0'0'4824,"-18"-1"-4747,-55 1-64,71 0-13,1 1-1,0-1 1,-1 1-1,1-1 1,-1 1-1,1-1 1,0 1-1,0 0 1,-1 0-1,1-1 1,0 1-1,0 0 1,0 0-1,0 0 1,0 1-1,0-1 1,0 0-1,0 0 1,0 0-1,1 1 1,-1-1-1,0 0 1,1 1-1,-1-1 1,1 1-1,-1-1 1,1 0-1,0 4 1,0 42-19,1-32 23,-1-4 3,-1 1 1,2 0-1,0-1 0,0 1 0,1-1 1,1 1-1,0-1 0,0 0 1,1 0-1,8 15 0,7 4 13,-12-21-5,-1 1-1,0 0 1,0 0 0,-1 0-1,0 0 1,-1 1 0,0 0-1,-1 0 1,0 0 0,2 16-1,-5-26 3,0-1 0,0 0 0,-1 1 0,1-1 0,0 0-1,-1 0 1,1 1 0,0-1 0,-1 0 0,1 0-1,0 0 1,-1 1 0,1-1 0,0 0 0,-1 0 0,1 0-1,-1 0 1,1 0 0,0 0 0,-1 0 0,1 0-1,0 0 1,-1 0 0,1 0 0,-1 0 0,1 0 0,0 0-1,-1 0 1,1 0 0,0-1 0,-1 1 0,1 0-1,0 0 1,-1 0 0,1 0 0,0-1 0,-1 1 0,1 0-1,0 0 1,-1-1 0,1 1 0,0 0 0,0-1-1,-1 1 1,1 0 0,0-1 0,0 1 0,0 0 0,0-1-1,0 1 1,-1 0 0,1-1 0,0 1 0,0-1-1,0 0 1,1-7-39,-1 0 0,2 0-1,-1 0 1,1-1 0,0 2 0,1-1-1,0 0 1,0 0 0,0 1 0,1 0-1,6-9 1,9-9-541,36-40-1,-8 10 123,-38 44 402,-1-1 0,0 0 1,0-1-1,-2 0 0,0 0 0,0 0 1,-1-1-1,-1 0 0,0 0 0,4-29 1,-4-42 3193,-5 84-2867,0 2-294,0-1 0,0 1-1,-1 0 1,1 0 0,0-1 0,0 1-1,0 0 1,0 0 0,0 0-1,0 0 1,0 0 0,0 0 0,0 0-1,0 1 1,1-1 0,-1 0 0,0 0-1,1 1 1,-1-1 0,1 0 0,-1 1-1,1-1 1,0 1 0,0-1 0,-1 0-1,1 1 1,0-1 0,1 2-1,-3 5-35,-7 32 55,2 1 0,2-1 0,2 1 0,2 64 0,1-99-17,0-2 2,0 0 0,0 1 1,0-1-1,0 0 0,1 0 0,0 0 0,0 0 0,0 0 0,0 0 0,1 0 0,-1-1 0,1 1 0,0 0 0,0-1 0,0 1 0,1-1 0,-1 0 0,1 0 0,5 5 0,-4-6-37,0 1 0,0-1-1,0-1 1,1 1 0,-1-1-1,0 1 1,1-1 0,-1 0-1,1-1 1,-1 1 0,1-1-1,-1 0 1,1 0 0,0 0-1,-1-1 1,1 0 0,7-2-1,0 0-81,-1-1 0,1-1 0,-1 0 0,0-1-1,-1 0 1,17-12 0,19-11-42,-42 89-248,-4 50 708,2-109-297,0 0 1,0-1 0,0 1 0,0 0 0,-1-1 0,1 0-1,0 1 1,0-1 0,0 0 0,0 0 0,0 0 0,0 0-1,0 0 1,0-1 0,3 0 0,2 0-12,0-2-1,0 1 1,1-1 0,-2 0-1,1 0 1,0 0 0,-1-1-1,1 0 1,-1-1 0,11-9-1,57-63-21,-52 53 23,-6 4-26,-13 16 26,0 0 1,0 0-1,0 0 1,0 1-1,1 0 1,-1-1-1,7-3 1,-8 1 95,1 0 1,-2 0 0,1 0 0,-1 0-1,2-10 1,-3 13 51,0 0-1,0 0 1,0 0 0,0 0-1,-1 0 1,1 0-1,-1-1 1,0 1 0,0 0-1,0 1 1,0-1 0,-1 0-1,1 0 1,-1 0 0,1 1-1,-1-1 1,-4-3 0,3 3-113,0 1 1,0 0 0,-1 1-1,1-1 1,-1 0 0,1 1-1,-1 0 1,0 0 0,0 0-1,1 0 1,-1 1 0,0 0-1,0-1 1,-6 2 0,9-1-34,-1 0 1,1 0 0,0 0-1,0 1 1,-1-1-1,1 0 1,0 1 0,0-1-1,0 1 1,-1-1 0,1 1-1,0 0 1,0-1 0,0 1-1,0 0 1,0 0 0,0 0-1,0 0 1,1 0 0,-1 0-1,0 0 1,0 0-1,0 2 1,-11 38-45,11-22 31,0 0 0,3 26 1,-1-39 17,1 0 0,-1 0 0,1 0 0,1-1 0,-1 1 0,1-1 1,-1 1-1,2-1 0,-1 0 0,0 0 0,1 0 0,0 0 0,0-1 0,1 0 0,-1 0 1,1 0-1,6 4 0,-7-5-8,0 0-1,0 0 1,1-1 0,-1 0 0,0 0 0,1 0-1,0 0 1,-1-1 0,1 1 0,0-1 0,0 0-1,0-1 1,0 1 0,-1-1 0,1 0 0,0 0-1,0-1 1,0 1 0,0-1 0,0 0 0,0-1 0,5-1-1,-7 1 12,0 0-1,0 0 1,0-1-1,0 1 1,0-1-1,0 1 1,-1-1-1,1 0 1,-1 0-1,0 0 1,0 0 0,0 0-1,0-1 1,-1 1-1,1-1 1,-1 1-1,0-1 1,0 1-1,0-5 1,2-7 14,-1-1 0,-1 1 0,-1-19 1,0 26-9,0 4 2,0 1 0,0-1 0,-1 1 0,1 0 0,-1-1 0,0 1 0,0 0 0,0 0 0,0 0 0,-1 0 0,1 0 0,-1 0 0,0 0 0,0 0 0,0 0 0,0 1 0,0-1 0,-1 1 0,1 0 0,-1-1 0,0 1 0,1 0 0,-1 1 0,0-1 0,0 0 0,0 1 0,-1 0 0,1-1 0,0 1 0,-6-1 0,2 1-310,-1 0 0,1 0 0,0 0 0,-1 1 0,1 0 0,-1 1 0,1-1-1,0 1 1,-1 1 0,1 0 0,0 0 0,0 0 0,-10 5 0,-9 6-4316,3-1-4287</inkml:trace>
  <inkml:trace contextRef="#ctx0" brushRef="#br0" timeOffset="4105.33">3718 458 15095,'0'0'6624,"-1"15"-6717,0-5 78,1 2 69,-1 0 1,0 0-1,-1 1 0,-1-1 1,0 0-1,-6 15 0,6-20-11,1 1-1,0 0 0,0 0 1,1 1-1,0-1 0,0 0 1,1 16-1,0-14 30,3-10-31,0 0 0,0 0 1,0 0-1,0 0 0,0-1 0,0 1 0,0-1 0,0 0 0,4-1 0,-2-3 10,1 0 1,-1 0-1,0-1 1,0 1-1,0-1 0,-1-1 1,0 1-1,0 0 0,0-1 1,-1 0-1,0 0 0,-1 0 1,1 0-1,-1 0 0,1-11 1,-3 18-42,23 24-730,-21-23 726,0 0 0,0 1-1,0-1 1,0 0 0,1 0 0,-1-1-1,0 1 1,1 0 0,-1-1 0,0 1-1,1-1 1,-1 0 0,1 0-1,-1 0 1,1 0 0,-1 0 0,1-1-1,-1 1 1,0-1 0,1 1 0,3-3-1,-3 2-3,0-2 0,0 1-1,-1 0 1,1 0-1,0-1 1,-1 0 0,1 1-1,-1-1 1,0 0-1,0 0 1,0 0 0,3-7-1,0-4 2,0 0-1,-1 0 1,0-1 0,-1 0-1,2-25 1,-4-54 840,-1 92-211,-7 8-304,-4 10-344,1 1 0,1 0 0,0 1 0,-7 24 0,12-33 0,2 0 0,-1 0 1,1 0-1,1 0 0,-1 1 0,1-1 1,1 0-1,0 1 0,0-1 0,1 1 1,3 14-1,-2-20-98,0 0 0,0 0 0,1 0 0,0 0 0,-1 0 0,1 0 0,0-1 0,1 1 0,-1-1 0,1 0-1,-1 0 1,1 0 0,0 0 0,0-1 0,0 0 0,0 0 0,1 0 0,-1 0 0,0 0 0,1-1 0,0 0 0,-1 0 0,1 0 0,0-1 0,-1 1 0,8-2 0,-5 2-34,1-1 0,-1 0 1,0-1-1,1 1 0,-1-2 1,0 1-1,0-1 1,0 0-1,0 0 0,0-1 1,0 0-1,0 0 0,-1-1 1,0 0-1,0 0 0,8-7 1,-6 3 127,0-1 1,-1 0-1,0-1 1,5-10-1,-4-6 4448,-9 26-4418,0 1 1,0-1 0,0 1-1,1-1 1,-1 1 0,0 0-1,0-1 1,1 1 0,-1 0-1,1 0 1,-1-1 0,1 1-1,-1 0 1,1 0 0,-1 0-1,1 0 1,-1 0 0,1 0-1,0 0 1,0-1 0,0 1-1,-1 0 1,1 2 0,-3 25-81,20-50 388,-7 2-285,-1-1 0,0 0 1,-1-1-1,-2 1 0,0-1 0,-1-1 1,2-29-1,2-161-52,-9 195 25,0-98 2123,-4 182-2285,-16 93 0,-4 52 210,24-199-92,-9 135-43,6-126-667,0 0 0,-2 0 0,0 0 1,-16 36-1,-9 0-4065</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6:39.583"/>
    </inkml:context>
    <inkml:brush xml:id="br0">
      <inkml:brushProperty name="width" value="0.035" units="cm"/>
      <inkml:brushProperty name="height" value="0.035" units="cm"/>
      <inkml:brushProperty name="color" value="#E71224"/>
    </inkml:brush>
  </inkml:definitions>
  <inkml:trace contextRef="#ctx0" brushRef="#br0">407 343 7571,'0'0'11264,"0"-16"-8396,5 342-736,-5-325-2194,0 0 0,0 0 0,0 0 1,0 0-1,0 0 0,0 0 0,0 0 0,0 0 1,0 0-1,0 0 0,1 0 0,-1 0 0,0 0 0,1 0 1,-1 0-1,1 0 0,-1 0 0,1 0 0,0 0 0,-1 0 1,1-1-1,0 1 0,-1 0 0,1 0 0,0-1 1,0 1-1,0-1 0,0 1 0,0 0 0,-1-1 0,1 0 1,0 1-1,0-1 0,0 0 0,0 1 0,1-1 0,-1 0 1,0 0-1,0 0 0,0 0 0,0 0 0,0 0 1,1 0-1,1-1-458,0 1 0,0-1-1,0 0 1,0 0 0,0 0 0,-1-1 0,1 1 0,0-1 0,-1 0-1,1 1 1,-1-1 0,0 0 0,1 0 0,2-4 0,21-31-9015</inkml:trace>
  <inkml:trace contextRef="#ctx0" brushRef="#br0" timeOffset="529.84">549 105 13862,'0'0'985,"-25"-4"-425,2 1-380,-5-2 114,-1 1 0,0 2-1,1 1 1,-41 3 0,52 1-181,1 1 0,0 0 0,0 2 0,0 0 0,1 0 1,0 1-1,0 1 0,1 1 0,-15 11 0,18-12-18,1 0-1,0 1 1,0 0 0,1 1 0,0-1-1,1 2 1,0 0 0,1 0-1,0 0 1,1 1 0,-10 24 0,6-1 41,1 1 0,2 1 0,2-1 0,1 1 0,1 0 0,4 44 0,1-66-128,0-1 0,0 0 0,2 0 0,0-1 0,0 1 0,1-1 0,1 0 0,0 0 0,1 0 0,0-1 0,1 0 0,0-1 0,1 0 0,1 0 0,-1 0 0,2-2 0,-1 1 0,1-1 0,1-1 0,0 0 0,0 0 0,0-1 0,1-1 0,0 0 0,0-1 0,1 0 0,0-1 0,27 4 0,-12-3 30,1-3-1,0 0 1,51-5-1,-65 2-28,-1-2 1,1 0-1,-1-1 0,0 0 0,0-2 0,-1 1 0,1-2 0,24-15 0,-10 3-6,-1-1 0,-2-2 1,0 0-1,-1-2 0,27-34 0,-39 43 2,-2-1-1,0 0 1,-1-1-1,-1 0 1,-1 0 0,0-1-1,-1 0 1,-1-1-1,0 1 1,4-36 0,-5 21 82,-2 0 0,-2-1 0,-1 1 0,-2-1 0,-1 1 0,-8-38 0,9 63-5,0-1-1,0 1 0,-1 0 1,0 0-1,-1 0 0,1 0 0,-2 0 1,1 1-1,-1 0 0,0 0 0,-1 0 1,1 0-1,-1 1 0,-1 0 1,1 1-1,-1-1 0,0 1 0,0 0 1,-1 1-1,1 0 0,-1 0 0,0 0 1,0 1-1,0 0 0,-1 1 0,1 0 1,-1 0-1,-13 0 0,16 1-163,0 0 0,0 1 1,0 0-1,-1 0 0,1 1 0,0-1 0,0 1 0,1 1 0,-1-1 0,0 1 0,0 0 1,1 0-1,-1 1 0,1 0 0,-1 0 0,-8 6 0,7-1-927,0-1 0,1 1 0,0 0 0,0 0 0,1 0 0,0 1 0,0 0 0,1 0 0,-5 16 0,-7 20-7459</inkml:trace>
  <inkml:trace contextRef="#ctx0" brushRef="#br0" timeOffset="2156.79">1302 283 6435,'0'-6'15965,"-2"38"-16007,-9 53 0,5-50 120,-2 58 0,2-37 58,-1-108 438,1 11-550,-2-60-1,8 85-18,-1 3 1,1-1 0,1 1 0,0-1 0,1 1 0,3-15-1,-4 25-9,0 0 0,0 0 0,0 0 0,1 1-1,-1-1 1,1 0 0,0 0 0,-1 1 0,1-1-1,0 1 1,1 0 0,-1-1 0,0 1 0,1 0 0,-1 0-1,1 1 1,-1-1 0,1 0 0,0 1 0,0 0-1,0-1 1,0 1 0,0 0 0,0 1 0,0-1-1,0 0 1,5 1 0,0-1 15,-3 0-39,0 1 1,-1 0-1,1-1 1,0 2 0,0-1-1,8 2 1,-11-1 20,-1-1-1,0 1 1,0-1 0,0 1 0,0 0-1,0 0 1,0-1 0,0 1 0,0 0 0,0 0-1,0 0 1,0 0 0,-1 0 0,1 0 0,0 1-1,-1-1 1,1 0 0,-1 0 0,1 0-1,-1 0 1,1 1 0,-1-1 0,0 0 0,0 1-1,0-1 1,1 0 0,-1 0 0,-1 1 0,1 1-1,0 2 2,-1-1 1,1 1-1,-1 0 0,0-1 0,0 1 0,-1-1 0,1 0 0,-1 1 0,0-1 0,-1 0 0,1 0 0,0 0 0,-1 0 0,0 0 0,0-1 0,0 1 0,-1-1 0,1 0 0,-8 5 0,-6 4-266,0-2 0,-1 0 0,-26 10 0,22-10-252,21-10 507,0 1-1,0 0 1,0 0-1,0 0 1,0 0-1,0 0 1,0 0-1,0 0 1,0 1-1,1-1 1,-1 0 0,0 0-1,1 1 1,-1-1-1,1 0 1,0 1-1,-1-1 1,1 1-1,0-1 1,0 0 0,0 1-1,-1-1 1,2 1-1,-1-1 1,0 1-1,0-1 1,0 0-1,1 1 1,0 1 0,0 1-42,-2 2 53,1 0-1,1 0 1,-1 0-1,1 0 1,0 0-1,1 0 1,-1-1 0,1 1-1,0 0 1,0-1-1,5 8 1,-5-10 5,1 0 0,-1 0 0,1-1 0,-1 0 0,1 1 1,0-1-1,0 0 0,0 0 0,0 0 0,0-1 0,0 1 1,1-1-1,-1 0 0,0 0 0,1 0 0,-1 0 0,1 0 1,-1-1-1,1 0 0,-1 0 0,6 0 0,-7 0 0,-1 0 0,1 0-1,0 0 1,-1 0 0,1 0-1,-1 0 1,1-1 0,0 1-1,-1 0 1,1-1 0,-1 0-1,1 1 1,-1-1 0,0 0-1,1 0 1,-1 0 0,0 0-1,1 0 1,-1 0 0,0 0-1,2-2 1,8-32-2,-8 20 3,2-27 91,-4 33 52,-1 26-147,0-12 12,0-1 0,0 1 1,0-1-1,1 1 0,-1-1 1,1 1-1,0-1 0,1 1 0,-1-1 1,1 0-1,0 0 0,0 0 1,0 0-1,1 0 0,-1 0 1,1-1-1,0 1 0,0-1 0,5 5 1,-4-5-121,1 0 1,0-1-1,0 1 1,-1-1-1,1 0 1,1-1 0,-1 1-1,0-1 1,0 0-1,0 0 1,1-1-1,-1 0 1,0 0-1,1 0 1,-1 0-1,6-2 1,11-5-4419,-5-9-4151</inkml:trace>
  <inkml:trace contextRef="#ctx0" brushRef="#br0" timeOffset="2312.67">1587 233 14583,'0'0'5650,"16"-19"-6850,0 38-481,0 5-2737,6 1-3394</inkml:trace>
  <inkml:trace contextRef="#ctx0" brushRef="#br0" timeOffset="3243.75">1757 341 14134,'0'0'5907,"-14"-8"-5584,-41-21-334,55 30 10,1-1-1,0 0 1,0 1-1,0-1 1,-1 1 0,1 0-1,0-1 1,-1 1-1,1 0 1,0-1-1,-1 1 1,1 0-1,-1 0 1,1-1-1,-1 1 1,1 0-1,-1 0 1,0 0-1,1 0 1,-1-1-1,0 1 1,0 0 0,1 0-1,-1 0 1,0 0-1,0 0 1,0 0-1,0 0 1,0 0-1,-1 0 1,1 0-1,0 0 1,0-1-1,-1 1 1,1 0-1,0 0 1,-1 0 0,1 0-1,-1-1 1,1 1-1,-1 0 1,1 0-1,-1-1 1,1 1-1,-1 0 1,0-1-1,0 1 1,1 0-1,-1-1 1,0 1-1,0-1 1,0 0-1,1 1 1,-1-1 0,0 0-1,0 1 1,0-1-1,0 0 1,0 0-1,0 0 1,0 0-1,0 0 1,0 0-1,1 0 1,-1 0-1,0 0 1,0 0-1,-2-1 1,13 1 8,-1-1 0,1-1-1,-1 0 1,0 0 0,10-4 0,19-4 24,-36 9-34,-1 1 0,1-1 0,-1 1 0,1 0 0,0 0 0,-1 0 0,1 0 0,-1 0 0,1 0 0,0 0-1,-1 1 1,1-1 0,-1 0 0,1 1 0,-1-1 0,1 1 0,-1 0 0,1-1 0,-1 1 0,0 0 0,1 0 0,-1 0 0,0 0 0,0 0 0,0 0 0,0 0 0,0 1 0,0-1 0,0 0 0,0 1 0,0-1 0,0 0 0,-1 1 0,2 2-1,0 4-1,0 1 0,-1-1 0,0 1 0,0-1 0,-1 13 0,1-1 9,1 13 4,-1 0 1,-1 0 0,-10 59 0,9-84 19,-1 0 0,0 1 1,0-1-1,-1 0 0,0 0 0,0 0 0,-1-1 0,0 1 1,-1-1-1,1 0 0,-1 0 0,-1 0 0,1-1 0,-1 0 1,0 0-1,-1 0 0,1-1 0,-1 0 0,0 0 0,-8 4 1,14-9 25,0 1 1,0-1 0,1 0 0,-1 1-1,0-1 1,0 0 0,0 0 0,0 0-1,0 1 1,1-1 0,-1 0 0,0 0-1,0 0 1,0 0 0,0-1 0,0 1-1,1 0 1,-1 0 0,0 0 0,0-1-1,0 1 1,0 0 0,1-1 0,-1 1-1,0-1 1,0 1 0,1-1 0,-1 1-1,0-1 1,1 1 0,-1-1 0,1 0-1,-1 1 1,1-1 0,-1 0 0,1 0-1,-1 1 1,1-1 0,0 0 0,-1 0-1,1 0 1,0 1 0,0-1 0,-1 0-1,1 0 1,0 0 0,0 0 0,0 0-1,0 1 1,0-1 0,0 0 0,1-1-1,1-55 9,-1 53-10,1-7-87,0 0 0,1 0 0,0 1 0,1 0 0,1-1 0,-1 1 0,1 1 0,1-1 0,11-14 0,10-10-366,37-35 0,11-14 70,-66 71 378,0-1 1,-1-1-1,0 1 1,-1-1-1,0-1 0,-1 1 1,-1-1-1,-1 0 1,0 0-1,0 0 0,-2-1 1,0 0-1,0-18 1,-2 34 319,-2 1-358,0 0 1,1 1 0,-1-1 0,1 0-1,-1 1 1,1 0 0,0-1-1,0 1 1,0 0 0,0-1-1,0 1 1,0 0 0,0 0 0,0 0-1,0 3 1,-2 1-14,-5 15-4,1 0 0,1 1-1,1-1 1,1 2 0,0-1 0,2 0 0,1 1 0,2 34 0,-1-57 7,0 1-1,0-1 1,0 1 0,0-1-1,0 1 1,1-1 0,-1 1 0,0-1-1,0 1 1,1-1 0,-1 0 0,0 1-1,1-1 1,-1 1 0,0-1 0,1 0-1,-1 1 1,1-1 0,-1 0 0,0 0-1,1 1 1,-1-1 0,1 0 0,-1 0-1,1 1 1,-1-1 0,1 0 0,-1 0-1,1 0 1,-1 0 0,1 0 0,0 0-1,27 0-20,23-13-37,-38 7 37,35-14-157,-47 20 160,1-1-1,-1 1 1,1 0-1,-1-1 1,1 1 0,0 0-1,-1 0 1,1 0-1,-1 0 1,1 0-1,0 0 1,-1 1 0,1-1-1,-1 1 1,1-1-1,-1 1 1,1-1-1,-1 1 1,1 0-1,-1 0 1,0-1 0,1 1-1,-1 0 1,0 0-1,0 0 1,2 3-1,2 3 15,1 0-1,-1 0 0,1-1 0,0 1 0,1-1 1,-1-1-1,1 1 0,13 7 0,-16-11 5,1 0 0,-1 0-1,1 0 1,0-1 0,-1 0 0,1 0-1,0 0 1,0 0 0,0-1 0,-1 0-1,1 0 1,0 0 0,0 0-1,0-1 1,0 0 0,0 0 0,8-3-1,-9 2-10,1-1-1,-1 1 0,0-1 1,0 0-1,0 0 1,0-1-1,0 1 0,-1-1 1,1 0-1,-1 0 0,0 0 1,0 0-1,0 0 0,-1-1 1,0 1-1,0-1 1,0 0-1,3-9 0,1-11-6,0 0 0,3-39-1,-6 38-1,0-6 5,0 0 137,-2 32-98,-1 19-75,-11 102 4,2-34 38,6-54-272,0 2-1727,2-11-2127,1-7-3063</inkml:trace>
  <inkml:trace contextRef="#ctx0" brushRef="#br0" timeOffset="3400.54">2380 280 14102,'0'0'7332,"151"-31"-8117,-97 31-2032,-1 9-2817,7-3-6564</inkml:trace>
  <inkml:trace contextRef="#ctx0" brushRef="#br0" timeOffset="3754.85">2880 270 13670,'0'0'6894,"-19"-1"-6755,-62 0-70,80 1-68,-1 0 1,1 0-1,-1 0 0,1 0 0,-1 1 1,1-1-1,-1 0 0,1 1 0,0-1 0,-1 1 1,1 0-1,0-1 0,-1 1 0,1 0 1,0 0-1,0 0 0,0 0 0,0 0 0,0 0 1,0 0-1,0 0 0,0 0 0,0 0 1,0 1-1,0-1 0,1 0 0,-1 1 0,0 1 1,0 36 11,2-28-6,0-6-2,-1 1 0,1 0 0,1-1-1,-1 1 1,1-1 0,0 1 0,0-1-1,1 0 1,-1 0 0,8 10 0,42 51 108,-18-24-76,-22-27-24,-8-11-7,-1 0 1,0-1 0,0 1-1,0 1 1,0-1-1,-1 0 1,1 1 0,-1-1-1,0 1 1,2 9-1,-4-14 13,-7 0 104,2 0-324,0 0 1,0-1 0,0 0 0,0 0-1,0 0 1,0-1 0,1 1-1,-1-1 1,0 0 0,1 0-1,-1-1 1,1 0 0,0 1-1,-7-7 1,7 5-537,0 0 0,0-1 0,0 1 0,1-1 0,-1 0 1,1 0-1,-4-10 0,6 9-1552,1-3-433</inkml:trace>
  <inkml:trace contextRef="#ctx0" brushRef="#br0" timeOffset="4004.53">3006 334 7603,'0'0'11062,"6"53"-11030,-6-23 64,5 4 112,-5-6-144,0-7-16,0-2-48,0-7-144,0-6-1985</inkml:trace>
  <inkml:trace contextRef="#ctx0" brushRef="#br0" timeOffset="4192.2">3033 197 7027,'0'0'10309</inkml:trace>
  <inkml:trace contextRef="#ctx0" brushRef="#br0" timeOffset="4685.46">3198 261 13334,'0'0'6142,"-21"13"-5964,-61 47-87,80-59-89,0 1 1,0-1-1,0 1 1,1 0-1,-1-1 0,0 1 1,1 0-1,0 0 0,-1 0 1,1 0-1,0 1 1,0-1-1,0 0 0,0 0 1,1 1-1,-1-1 0,1 0 1,-1 1-1,1-1 1,0 1-1,0-1 0,0 0 1,0 5-1,1-6 0,-1 1 0,0-1 0,1 1 0,0-1 0,-1 1 0,1-1 1,0 1-1,0-1 0,-1 0 0,1 0 0,0 1 0,1-1 0,-1 0 0,0 0 0,0 0 0,0 0 0,1 0 0,-1 0 0,0 0 0,1-1 1,-1 1-1,0 0 0,2 0 0,3 0 2,0 0 0,0 0 1,-1 0-1,1-1 0,0 0 1,0 0-1,0 0 0,-1-1 1,1 0-1,0 0 0,-1 0 1,1-1-1,0 0 0,-1 0 1,0 0-1,1-1 0,-1 0 1,0 0-1,-1 0 0,1-1 0,0 1 1,3-5-1,-1-1 5,0 0-1,-1 0 1,0-1 0,0 0-1,-1 0 1,0 0 0,-1 0-1,-1-1 1,1 0 0,2-17 0,1-23-107,-1 1 1,-3-85 0,-3 117 71,-3 80-50,1-41 97,0 1 0,2-1 0,0 1 0,2-1 0,4 25 0,-5-41-16,1 0 0,-1 0 0,1 0 0,0-1 0,0 1 0,0-1 0,1 1 0,0-1 0,0 0 0,0 0 0,0 0 0,1 0 0,-1 0 0,1-1 0,0 0 0,0 0 0,0 0 0,0 0 0,1 0-1,-1-1 1,1 0 0,0 0 0,-1 0 0,1-1 0,0 1 0,10 0 0,-2 0 25,0 0 0,0-1 0,1-1 0,-1 0 0,0-1 0,0 0 0,0-1 0,0 0 0,0-1 0,0-1 0,16-6 0,-23 7-14,0 0-1,0 0 1,0-1 0,-1 0-1,1 0 1,-1 0 0,0-1-1,0 1 1,0-1 0,-1 0 0,0-1-1,0 1 1,0-1 0,-1 0-1,0 0 1,0 0 0,0 0-1,-1 0 1,1-1 0,-2 1-1,1-1 1,-1 1 0,1-14-1,-2 20-13,1-10 11,0-1 1,-1 1-1,-1 0 1,-2-19 0,2 28-10,1 0 0,0 0 0,-1 0 1,1-1-1,0 1 0,-1 0 0,1 0 1,-1 0-1,0 0 0,1 0 0,-1 0 1,0 0-1,0 0 0,0 0 0,1 0 1,-1 0-1,0 1 0,0-1 0,0 0 1,-2 0-1,1 0 5,0 1 1,0 0-1,0 0 1,1 1-1,-1-1 0,0 0 1,0 0-1,0 1 1,1-1-1,-1 1 0,0 0 1,1-1-1,-1 1 1,0 0-1,1 0 1,-1 0-1,1 0 0,0 0 1,-3 2-1,-3 4-8,0 0-1,1 1 1,-1 0-1,1 0 1,1 0-1,0 1 0,0-1 1,-5 13-1,-1 6 6,-14 45 0,5 21-163,13-58-499,-1 0 1,-14 36 0,-3-16-3347</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7:01.157"/>
    </inkml:context>
    <inkml:brush xml:id="br0">
      <inkml:brushProperty name="width" value="0.035" units="cm"/>
      <inkml:brushProperty name="height" value="0.035" units="cm"/>
      <inkml:brushProperty name="color" value="#E71224"/>
    </inkml:brush>
  </inkml:definitions>
  <inkml:trace contextRef="#ctx0" brushRef="#br0">44 77 1265,'0'0'13336,"-1"-7"-9545,-5-12-4666,-8 0-2841,2 2-2930,2 2 291</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7:02.381"/>
    </inkml:context>
    <inkml:brush xml:id="br0">
      <inkml:brushProperty name="width" value="0.035" units="cm"/>
      <inkml:brushProperty name="height" value="0.035" units="cm"/>
      <inkml:brushProperty name="color" value="#E71224"/>
    </inkml:brush>
  </inkml:definitions>
  <inkml:trace contextRef="#ctx0" brushRef="#br0">0 0 24507,'113'1724'0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7:17.172"/>
    </inkml:context>
    <inkml:brush xml:id="br0">
      <inkml:brushProperty name="width" value="0.035" units="cm"/>
      <inkml:brushProperty name="height" value="0.035" units="cm"/>
      <inkml:brushProperty name="color" value="#E71224"/>
    </inkml:brush>
  </inkml:definitions>
  <inkml:trace contextRef="#ctx0" brushRef="#br0">22 114 14535,'0'0'9164,"-4"-8"-8945,1 3-178,1 3-26,1 0 0,-1 0 0,1 0 0,0 0-1,-1 0 1,1-1 0,0 1 0,0 0 0,1-1 0,-1 1 0,0-1 0,0-4-1,3 5 8,0 1 0,0-1 0,0 0 0,-1 0 0,1 1 0,1 0 0,-1-1 0,0 1 0,0 0 0,5-2 0,0 0-7,4-4-15,1 1 1,0 0 0,0 1-1,1 0 1,-1 1 0,1 1 0,0 0-1,0 0 1,1 1 0,21 0 0,-34 2-8,-1 0 0,1 1 0,-1-1 0,1 0 1,0 0-1,-1 1 0,1-1 0,-1 0 1,1 1-1,-1-1 0,1 0 0,-1 1 1,0-1-1,1 1 0,-1-1 0,1 1 1,-1-1-1,0 1 0,1-1 0,-1 1 1,0-1-1,0 1 0,1-1 0,-1 1 1,0 0-1,0-1 0,0 1 0,0-1 1,0 1-1,0 0 0,0-1 0,0 2 1,0 28-54,0-18 44,-2 4 19,0 0 0,-1 1 0,-1-1 0,-1 0-1,0-1 1,-1 1 0,0-1 0,-1 0 0,-1-1 0,-11 17 0,8-13 3,1-1-1,0 2 0,2-1 0,0 1 1,1 1-1,-5 23 0,10-36-88,1 1 0,0-1 1,0 1-1,1-1 0,0 1 0,0-1 0,1 1 0,0-1 1,0 1-1,0-1 0,1 0 0,0 1 0,1-1 1,0 0-1,0 0 0,0-1 0,1 1 0,0-1 0,0 0 1,1 0-1,5 6 0,-8-9-516,0-1 0,0 0-1,0 1 1,0-1 0,0 1 0,-1 0 0,1-1 0,-1 1-1,0 0 1,0 0 0,1 4 0,-1 12-8525</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7:17.572"/>
    </inkml:context>
    <inkml:brush xml:id="br0">
      <inkml:brushProperty name="width" value="0.035" units="cm"/>
      <inkml:brushProperty name="height" value="0.035" units="cm"/>
      <inkml:brushProperty name="color" value="#E71224"/>
    </inkml:brush>
  </inkml:definitions>
  <inkml:trace contextRef="#ctx0" brushRef="#br0">1 90 15767,'0'0'5947,"1"5"-5896,0-2-41,1-1 0,-1 0 1,0 0-1,0 0 1,1 0-1,-1 0 0,1 0 1,0 0-1,-1-1 0,1 1 1,0 0-1,0-1 1,0 0-1,0 1 0,1-1 1,-1 0-1,0 0 0,0 0 1,1 0-1,-1-1 1,0 1-1,1-1 0,-1 1 1,1-1-1,-1 0 0,1 0 1,-1 0-1,0 0 0,1 0 1,-1-1-1,1 1 1,-1-1-1,1 1 0,-1-1 1,4-2-1,-3 1 10,-1-1 0,0 0-1,0 1 1,-1-1 0,1 0 0,0 0-1,-1 0 1,0 0 0,0 0 0,0 0 0,0 0-1,0-1 1,0 1 0,-1 0 0,0-1-1,0 1 1,0 0 0,0-5 0,0 5 36,0 0 1,0 0 0,0 1-1,0-1 1,0 0-1,-1 1 1,1-1 0,-1 0-1,0 1 1,1-1 0,-1 0-1,-1 1 1,1-1 0,0 1-1,0 0 1,-1-1-1,0 1 1,1 0 0,-1 0-1,0 0 1,0 0 0,-4-3-1,4 5-61,-1-1 0,0 1-1,1 0 1,-1-1 0,1 1-1,-1 0 1,0 1 0,1-1-1,-1 0 1,1 1 0,-1 0-1,1-1 1,-1 1 0,1 0-1,-1 0 1,1 0 0,0 1-1,0-1 1,-1 1 0,1-1-1,0 1 1,0 0 0,1-1-1,-1 1 1,0 0 0,0 0-1,1 1 1,0-1-1,-1 0 1,1 0 0,0 1-1,0-1 1,0 0 0,0 1-1,0-1 1,1 1 0,-1 0-1,1-1 1,0 1 0,0 3-1,8-7-660,57-34-2563</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47:27.202"/>
    </inkml:context>
    <inkml:brush xml:id="br0">
      <inkml:brushProperty name="width" value="0.035" units="cm"/>
      <inkml:brushProperty name="height" value="0.035" units="cm"/>
      <inkml:brushProperty name="color" value="#E71224"/>
    </inkml:brush>
  </inkml:definitions>
  <inkml:trace contextRef="#ctx0" brushRef="#br0">590 533 18408,'0'0'5627,"-1"-9"-5408,-4-37 477,7 44-670,0 0 1,0 0-1,0 0 1,0 0-1,0 1 0,0-1 1,0 1-1,0 0 0,1 0 1,-1-1-1,1 1 1,2 0-1,-3 0-3,12-5-29,-1 1 0,1 1 0,0 0 0,0 1 0,0 0 0,0 1 0,1 1 0,22 0 0,-36 30-76,-1-16 97,-1-1 0,0 0 1,-1 0-1,-1 1 1,1-1-1,-2 0 0,0-1 1,-10 22-1,10-26-53,0 1 0,1-1 0,0 1-1,0 0 1,1 0 0,0 0 0,1 0-1,-1 0 1,2 0 0,-1 1 0,1-1-1,1 13 1,1-14-111,0-1-1,0 0 1,1 1-1,-1-1 1,2 0-1,-1 0 1,0-1-1,1 1 1,0-1-1,1 1 1,-1-1-1,1 0 0,0-1 1,0 1-1,8 4 1,82 56-1684,-95-65 1842,1 0 1,-1 0-1,1 0 0,-1 1 0,1-1 1,-1 0-1,0 0 0,1 1 0,-1-1 1,0 0-1,1 1 0,-1-1 0,0 1 1,1-1-1,-1 0 0,0 1 0,0-1 1,1 1-1,-1-1 0,0 1 0,0-1 1,0 0-1,0 1 0,1-1 0,-1 1 1,0-1-1,0 1 0,0-1 0,0 1 1,0-1-1,0 1 0,-1-1 0,1 1 1,0-1-1,0 1 0,0-1 0,0 1 1,0-1-1,-1 0 0,1 1 0,0-1 1,0 1-1,-1-1 0,1 0 0,0 1 1,-1-1-1,1 0 0,0 1 0,-1-1 1,1 0-1,0 1 0,-1-1 0,1 0 1,-1 0-1,1 1 0,-1-1 0,1 0 1,-1 0-1,1 0 0,-1 0 0,-30 13 964,-13-3-660,1-1 0,-2-3 0,1-1 1,-66-2-1,108-2-374,0-1 0,0 0-1,0 0 1,0 0 0,0-1 0,0 1 0,0 0 0,0-1 0,0 1-1,0-1 1,0 0 0,0 0 0,1 1 0,-1-1 0,0 0 0,1 0-1,-1-1 1,0 1 0,1 0 0,-1-1 0,1 1 0,0-1 0,-1 1 0,1-1-1,0 1 1,0-1 0,0 0 0,0 0 0,0 1 0,1-1 0,-1 0-1,1 0 1,-1 0 0,1 0 0,-1 0 0,1 0 0,0 0 0,0 0-1,0-2 1,0-2-540,1 1 0,0 0-1,0-1 1,0 1 0,0 0 0,1 0-1,0 0 1,0 0 0,0 0-1,1 0 1,0 0 0,0 1 0,5-7-1,29-26-4371,5 1 104</inkml:trace>
  <inkml:trace contextRef="#ctx0" brushRef="#br0" timeOffset="611.94">837 326 7796,'0'0'1990,"-1"-22"-120,-5-75 8,5 88-1695,1 0-1,-2 1 1,1-1 0,-1 1-1,-1-1 1,1 1 0,-2 0-1,1-1 1,-1 2-1,0-1 1,0 0 0,-1 1-1,0 0 1,-1 0-1,0 0 1,0 1 0,0 0-1,0 0 1,-1 0 0,0 1-1,-1 0 1,1 0-1,-1 1 1,-10-5 0,-6 2 199,-1 1 1,1 1-1,-1 1 1,0 1-1,0 1 1,-40 3 0,48 0-267,-1 1 0,1 0 1,0 2-1,0 0 1,1 1-1,-1 1 0,1 0 1,0 1-1,1 1 1,0 0-1,0 1 0,0 1 1,-18 16-1,9-5-15,0 1 0,1 1-1,2 1 1,0 1 0,2 1-1,-23 39 1,30-41-85,1 0 1,1 1-1,1 0 1,1 1-1,1 0 0,1 0 1,2 1-1,1-1 1,0 1-1,2 0 1,2 0-1,4 40 0,-1-49-13,0-1 0,1 1 0,1-1-1,1 0 1,0-1 0,1 0 0,1 0-1,14 20 1,-8-15 1,0-1 0,2-1 0,0-1 0,1 0-1,29 22 1,-29-28 4,0-1 0,0-1 0,2 0 0,-1-1 0,1-1 0,0-1 0,1-1 0,29 5-1,2-4 31,0-2 0,65-2-1,-93-4-30,0-2 0,0-1 0,0 0 0,-1-2 0,1-1 0,-1-1-1,-1-1 1,1 0 0,-2-2 0,1-1 0,-2-1 0,36-28-1,-27 19 6,-2-3 0,-1 0 0,0-1-1,-2-2 1,-2 0 0,0-2 0,-2 0-1,17-34 1,-29 45-1,0-1 0,-1 0 0,-2-1 0,0 0 0,-1 1 0,2-27 0,-3 6 23,-2 1 0,-5-54 0,2 80-16,-1 0-1,0 0 1,-1 0 0,-1 1-1,0-1 1,0 1 0,-2 0-1,1 1 1,-2-1 0,1 1 0,-2 1-1,0 0 1,0 0 0,-1 0-1,0 1 1,-1 1 0,-15-12-1,10 10-2,0 1-1,0 0 0,-1 1 1,-1 1-1,0 0 0,0 2 0,0 0 1,-1 0-1,1 2 0,-1 1 1,0 0-1,-26 0 0,38 3-191,0 0 0,0 1 1,0 0-1,0 0 0,0 0 0,0 1 0,0 0 0,0 1 1,0-1-1,1 1 0,-1 1 0,1-1 0,0 1 0,-8 6 0,5-2-1290,0 1 0,0 0 0,1 0 0,-11 17 0,-1 2-4299,-2-3-1506</inkml:trace>
  <inkml:trace contextRef="#ctx0" brushRef="#br0" timeOffset="2927.3">1780 449 9380,'0'0'7807,"0"-5"-7346,0-30 1508,3 156 804,0 37-2883,-3-156 111,0 0 0,0 0 1,0-1-1,0 1 0,0 0 1,1 0-1,-1 0 0,1 0 1,-1 0-1,1-1 0,0 1 1,0 0-1,0-1 0,0 1 1,0 0-1,0-1 0,0 1 1,0-1-1,1 0 0,-1 1 1,1-1-1,-1 0 0,2 1 1,-2-1-227</inkml:trace>
  <inkml:trace contextRef="#ctx0" brushRef="#br0" timeOffset="3412.31">1735 480 4834,'0'0'11256,"-1"-9"-10757,-2-28-134,3 34-291,0 0 0,1 0 0,-1 1-1,1-1 1,0 0 0,0 0-1,0 0 1,0 0 0,0 1-1,0-1 1,1 1 0,0-1 0,-1 1-1,1-1 1,0 1 0,0 0-1,0 0 1,0 0 0,1 0 0,-1 0-1,1 1 1,3-3 0,6-4 40,1 1 1,27-10-1,-36 15-104,10-3-4,-1 1 0,1 0 0,-1 1-1,1 1 1,0 0 0,28 0-1,-41 2-41,0 0 0,0 1 0,0-1 0,0 0 0,0 0 0,0 1-1,-1-1 1,1 0 0,0 1 0,0-1 0,0 1 0,0-1 0,-1 1-1,1-1 1,0 1 0,-1 0 0,1 0 0,0-1 0,-1 1 0,1 0-1,-1 0 1,1-1 0,-1 1 0,1 1 0,8 31-1121,-9-25 740,1-1 0,-1 1 1,-1-1-1,1 1 0,-1-1 0,-4 14 0,3-16-55,0-1 0,0 0 1,-1 0-1,0 0 0,1 0 0,-8 6 0,-26 23-4143</inkml:trace>
  <inkml:trace contextRef="#ctx0" brushRef="#br0" timeOffset="3598.52">1657 699 12118,'0'0'3233,"129"-40"-3025,-92 37-192,-4 3-16,-6 0-560,-1 0-2546,-9 0-1888</inkml:trace>
  <inkml:trace contextRef="#ctx0" brushRef="#br0" timeOffset="3883.01">2076 610 10757,'0'0'5963,"5"-4"-5803,13-10-75,-18 14-81,0 0-1,0-1 0,1 1 1,-1 0-1,0 0 1,1 0-1,-1 0 0,0 0 1,1 0-1,-1 0 1,0 0-1,1 0 0,-1 0 1,0 0-1,1 0 1,-1 0-1,0 0 0,0 0 1,1 0-1,-1 1 1,0-1-1,1 0 0,-1 0 1,0 0-1,0 0 1,1 1-1,-1-1 0,0 0 1,0 0-1,1 1 1,-1-1-1,0 0 0,0 0 1,0 1-1,0-1 1,1 0-1,-1 0 0,0 1 1,0-1-1,0 0 1,0 1-1,0-1 0,0 0 1,0 1-1,5 14 76,-5-15-57,4 20 53,-1-1 0,-1 1 1,-1 0-1,-1 0 0,0-1 1,-2 1-1,-6 35 0,3-43-402,0 0-1691,4-5-4865</inkml:trace>
  <inkml:trace contextRef="#ctx0" brushRef="#br0" timeOffset="4033.16">2178 544 7395,'0'0'10853,"22"-58"-10853,-22 64-2945,0 13 256,-11-4-2402</inkml:trace>
  <inkml:trace contextRef="#ctx0" brushRef="#br0" timeOffset="4363.01">2178 544 8612,'5'64'4565,"-5"-63"-4505,0 0 1,0-1-1,0 1 1,0-1-1,0 1 1,0 0-1,0-1 1,0 1-1,0-1 1,0 1-1,0 0 1,0-1-1,1 1 1,-1-1-1,0 1 1,0-1-1,1 1 1,-1-1-1,0 1 1,1-1-1,-1 1 1,1-1-1,-1 1 1,0-1-1,1 0 1,-1 1-1,1-1 1,-1 0-1,1 1 1,-1-1-1,1 0 1,0 0-1,-1 1 1,1-1-1,-1 0 1,1 0-1,0 0 1,-1 0-1,1 0 1,0 0-1,2 0 282,8 7-92,0-1-1,-1 1 1,0 1-1,0 0 1,17 18 0,-23-21-194,-1 0 1,1-1 0,-1 1 0,0 1 0,0-1 0,-1 0 0,0 1 0,0-1-1,0 1 1,0 0 0,-1-1 0,0 1 0,0 0 0,0 9 0,-1-7 2080,1-17-1059,0-14-898,8-42 0,-8 59-277,1 0 1,0 0 0,1 0 0,-1 0-1,1 0 1,1 1 0,-1-1 0,1 1-1,0 0 1,0 0 0,0 0 0,1 0-1,-1 1 1,1 0 0,6-4 0,-6 5-322,1 0-1,-1 1 1,1-1 0,-1 2 0,1-1 0,0 0 0,0 1 0,0 0 0,0 1 0,10-1 0,80 2-9181,-68 5 6966</inkml:trace>
  <inkml:trace contextRef="#ctx0" brushRef="#br0" timeOffset="5043.32">2662 613 6499,'0'0'11683,"-11"-2"-11096,4 1-529,-46-6 469,50 6-511,1 1 1,-1 0-1,1 0 1,-1 0-1,1 0 1,-1 1-1,1-1 0,-1 1 1,1 0-1,-1-1 1,1 1-1,0 0 1,-1 1-1,1-1 1,0 0-1,0 0 1,0 1-1,0 0 1,0-1-1,-3 5 1,2-2-18,0 0 0,1 1 0,-1 0 0,1 0 0,1 0 0,-1 0 0,1 0 0,-1 0 0,1 0 0,1 0 0,-1 1 0,1-1 0,0 0 0,0 0 0,0 1 0,1-1 0,0 0 0,0 0 0,0 0 0,3 7 0,4 4 11,0 0 1,0-1-1,2 0 1,18 23-1,-4-6 7,-22-30-15,0 1 0,0-1-1,-1 0 1,1 1 0,-1-1 0,1 0 0,-1 1 0,0 0 0,0-1 0,0 1 0,-1 0 0,1 0 0,-1-1-1,1 1 1,-1 0 0,0 0 0,0 0 0,0-1 0,0 1 0,-1 0 0,1 0 0,-1 0 0,-1 4 0,1-5 9,-1 0 0,0 0 0,0 0 0,0 0 0,0 0 0,0-1 0,-1 1 0,1-1 1,0 1-1,-1-1 0,1 0 0,-1 0 0,1 0 0,-1 0 0,0 0 0,1-1 1,-1 1-1,0-1 0,0 0 0,1 1 0,-1-1 0,-4-1 0,6 1-2,0 0-1,0 1 0,0-1 1,0 0-1,0 0 1,-1-1-1,1 1 1,0 0-1,0 0 0,0 0 1,0-1-1,0 1 1,0 0-1,0-1 1,-1 1-1,1-1 0,1 0 1,-1 1-1,0-1 1,0 0-1,0 1 1,0-1-1,0 0 0,1 0 1,-1 0-1,0-1 1,-1-30-196,4 19-27,-1 3-161,1 0 1,0-1-1,1 1 1,0 0-1,1 1 1,0-1-1,1 1 1,10-18-1,58-70-3125,-38 51 1745,-25 34 1556,-1 0 0,-1-1 0,0-1 0,-1 1 0,-1-1 0,7-20 0,-5-6 2584,-5-6 5884,-4 51-8256,0-1 0,0 1 0,1 0 1,0-1-1,0 1 0,0 0 0,0-1 0,2 8 1,-1 9-43,-1 45-342,3 131 1248,0-158-3877,12 51 1,-29-126-5707,-9-5 7035,-7-14 6051,26 47-3115,1-1 1,-1 1-1,1-1 1,1 0-1,-1 0 1,1 0-1,1 0 1,-1-11-1,2 19-1247,1 0 1,-1 0-1,0 0 1,0 0-1,1 0 1,-1 0-1,1 0 0,-1 0 1,1 0-1,-1 0 1,1 0-1,0 0 1,-1 0-1,1 0 1,0 0-1,0 0 0,0 1 1,0-1-1,-1 0 1,1 1-1,0-1 1,0 1-1,0-1 0,0 1 1,1-1-1,-1 1 1,1-1-1,36-6-163,-26 5 142,183-23-2865,-65 20-4546,-74 5 478</inkml:trace>
  <inkml:trace contextRef="#ctx0" brushRef="#br0" timeOffset="5407.04">3275 587 2945,'0'0'16717,"-11"3"-16626,6-1-85,0-1-1,0 1 1,0 0-1,0 0 1,0 0-1,0 0 1,1 1-1,-1 0 1,1 0-1,0 0 1,0 1 0,0 0-1,0-1 1,1 1-1,0 0 1,-1 1-1,1-1 1,1 0-1,-1 1 1,1 0-1,-1 0 1,2 0-1,-1 0 1,0 0 0,0 6-1,0-4 7,1 0 0,0 0-1,1 0 1,-1 0 0,1 0 0,2 12-1,-2-17-10,1 0 0,-1-1 0,1 1 0,-1 0-1,1-1 1,-1 1 0,1-1 0,0 1-1,0-1 1,0 0 0,0 1 0,0-1-1,0 0 1,0 1 0,0-1 0,1 0-1,-1 0 1,0 0 0,1 0 0,-1 0-1,1 0 1,-1-1 0,1 1 0,-1 0-1,1-1 1,-1 1 0,1-1 0,0 0 0,-1 1-1,1-1 1,2 0 0,3 0 5,1 1 0,0-1 0,0-1 0,-1 0 0,1 0 1,0 0-1,-1-1 0,0 0 0,1-1 0,-1 0 0,13-6 0,-16 6 5,-1 1 0,1-1-1,-1 0 1,0 0-1,0 0 1,0 0 0,0 0-1,-1-1 1,1 1-1,-1-1 1,0 0 0,0 0-1,0 0 1,0 0-1,-1 0 1,0 0 0,1 0-1,-2-1 1,1 1-1,0 0 1,-1-1 0,0-5-1,0 7 61,1 0-1,-1 0 1,-1 0 0,1 0-1,0 0 1,-1 0-1,1 0 1,-1 0-1,0 0 1,0 1 0,0-1-1,0 0 1,-1 1-1,1-1 1,-1 1-1,0-1 1,1 1 0,-1-1-1,-2-1 1,0 2-22,1 0-1,-1 0 1,0 0 0,1 1 0,-1 0-1,0-1 1,0 1 0,0 0 0,0 1 0,0-1-1,0 1 1,0 0 0,-6 0 0,6 0-236,-1 0 1,1 1 0,-1-1-1,0 1 1,1 0 0,0 0-1,-7 3 1,-2 9-3206,12-12 2993,1 0 0,0 0-1,0 0 1,-1 0 0,1 1-1,0-1 1,0 0 0,1 0 0,-1 0-1,0 0 1,0 1 0,0-1-1,1 0 1,-1 0 0,1 0 0,-1 0-1,1 2 1,8 6-5529</inkml:trace>
  <inkml:trace contextRef="#ctx0" brushRef="#br0" timeOffset="5667.29">3628 597 14311,'0'0'6181,"-17"-1"-6034,-54-2-97,68 4-41,0 0 0,0 1 0,-1-1 0,1 1-1,0-1 1,0 1 0,1 0 0,-1 0 0,0 0 0,1 1-1,-1-1 1,1 0 0,-1 1 0,1 0 0,0 0-1,0-1 1,1 1 0,-1 0 0,0 1 0,1-1-1,0 0 1,0 0 0,-1 4 0,-4 8 76,1-6-47,1 1 0,0-1 0,0 1-1,1 0 1,1 0 0,0 0 0,0 0 0,1 0 0,0 0 0,1 1 0,0-1 0,2 18 0,-1-26-51,0 1 1,0-1-1,0 0 0,1 0 1,-1 0-1,0 0 0,1 0 1,0 0-1,-1 0 0,1 0 1,0 0-1,0-1 0,0 1 1,0-1-1,0 0 0,0 1 1,0-1-1,0 0 0,1 0 1,-1 0-1,0-1 0,1 1 0,-1-1 1,4 1-1,63 5-1823,-65-6 1615,7 0-592,-1 0 1,0-1 0,1 0-1,-1-1 1,0 0 0,0 0-1,20-8 1,19-18-5119</inkml:trace>
  <inkml:trace contextRef="#ctx0" brushRef="#br0" timeOffset="7183.1">3886 563 8660,'0'0'11056,"-6"-1"-10723,3 1-300,1 0 0,-1 1 0,0-1-1,1 0 1,-1 1 0,1-1 0,-1 1-1,1 0 1,-1 0 0,1 0 0,0 0 0,-1 0-1,1 1 1,0-1 0,0 1 0,0 0 0,-3 1-1,0 3 105,0-1-1,1 1 0,-1 0 1,1 0-1,0 0 0,-4 10 1,2-4-10,1 0 0,1 1 0,0 0 0,0 0 0,1 0 0,1 0 0,-1 20 0,3-18-126,-1-6 2,1 0 0,1 0 0,-1 0 0,1 0 0,4 13 0,-4-19-11,0 0 0,0-1-1,0 1 1,1-1-1,-1 0 1,1 1 0,-1-1-1,1 0 1,0 0 0,0 0-1,0 0 1,0 0 0,0-1-1,0 1 1,1-1-1,-1 1 1,0-1 0,1 0-1,0 0 1,-1 0 0,1 0-1,5 1 1,2 0-347,0 0 1,1-1-1,-1 0 1,1 0-1,-1-1 1,1-1-1,0 0 1,-1 0-1,0-1 1,1 0-1,-1-1 1,0 0-1,0-1 1,14-7-1,-16 6-281,1 0 1,-1 0-1,-1-1 0,1 0 0,-1 0 0,0-1 0,0 0 0,-1 0 0,0-1 1,6-9-1,-10 12 590,0 1 0,0 0 0,0 0 0,-1 0 0,0-1 0,0 1 0,0-1 0,1-7 0,-3-40 4918,1 25 816,-5 51-4001,3-18-1689,0 0-1,0 1 1,1-1-1,0 1 1,0-1-1,1 1 0,0-1 1,0 1-1,0 0 1,1-1-1,3 12 0,-3-16 4,0-1 0,0 0-1,0 0 1,1 0-1,-1 0 1,0 0 0,1 0-1,-1 0 1,1 0 0,-1 0-1,1-1 1,-1 1-1,1-1 1,-1 1 0,1-1-1,0 1 1,-1-1 0,1 0-1,0 0 1,0 0-1,-1 0 1,1 0 0,2-1-1,-1 1 20,-1 0 0,1 0 0,-1 0 0,1-1-1,-1 0 1,1 1 0,-1-1 0,1 0 0,-1 0-1,0 0 1,1-1 0,-1 1 0,0 0 0,4-4 0,-2-2 14,1-1 0,-1 0 0,0 0 1,-1 0-1,0 0 0,0-1 0,-1 1 1,0-1-1,0 0 0,-1 1 1,0-1-1,-1 0 0,0 0 0,-1-11 1,1 14 16,0 13-70,0 0 0,0 0-1,1-1 1,0 1 0,0 0 0,1 0 0,0-1-1,0 1 1,0-1 0,1 0 0,5 9-1,-6-12-286,1 0-1,0 1 1,-1-1-1,2 0 0,-1-1 1,0 1-1,1-1 0,-1 1 1,1-1-1,-1 0 1,1 0-1,0 0 0,0-1 1,0 0-1,0 1 0,0-1 1,1-1-1,-1 1 1,0 0-1,5-1 0,-6 0-321,1 1-1,-1-1 0,0 0 0,0 0 0,1-1 1,-1 1-1,0-1 0,0 1 0,1-1 0,-1 0 1,0 0-1,0-1 0,0 1 0,0 0 0,0-1 1,-1 0-1,1 0 0,0 0 0,3-4 0,12-22-1158,-6-10 6269,-11 31-3086,5-21 6086,-6 27-7417,0 1 1,0 0 0,1-1 0,-1 1 0,0 0 0,0-1-1,0 1 1,0-1 0,0 1 0,1 0 0,-1 0-1,0-1 1,0 1 0,1 0 0,-1-1 0,0 1 0,0 0-1,1 0 1,-1-1 0,0 1 0,1 0 0,-1 0-1,0 0 1,1-1 0,-1 1 0,0 0 0,1 0 0,-1 0-1,1 0 1,-1 0 0,0 0 0,1 0 0,-1 0-1,0 0 1,1 0 0,-1 0 0,1 0 0,-1 0 0,0 0-1,1 0 1,-1 0 0,0 0 0,1 1 0,-1-1-1,0 0 1,1 0 0,-1 0 0,0 1 0,1-1 0,-1 0-1,0 0 1,1 1 0,-1-1 0,0 0 0,0 1-1,0-1 1,1 0 0,-1 1 0,0-1 0,4 6-17,0 1 0,-1-1 0,0 1 0,0-1 0,-1 1 0,0 0 0,0 0 1,-1 0-1,1 0 0,-1 0 0,-1 0 0,0 0 0,0 0 0,-1 10 0,1-13-41,0-3 5,0 0 0,0 1 1,-1-1-1,1 1 0,0-1 0,-1 0 0,1 1 0,-1-1 0,1 0 1,-1 0-1,0 1 0,0-1 0,1 0 0,-1 0 0,0 0 0,0 0 1,0 0-1,0 0 0,0 0 0,0 0 0,-1 0 0,1-1 0,0 1 1,0 0-1,-1-1 0,1 1 0,0-1 0,-1 1 0,1-1 1,-2 0-1,-43 5 1516,45-6-1501,0 0 1,1 1-1,-1-1 1,0 0-1,1 0 0,-1 0 1,1 0-1,-1 1 1,1-1-1,-1 0 0,1 0 1,0 0-1,-1 0 1,1 0-1,0 0 0,0 0 1,0 0-1,0-1 1,0 1-1,0 0 0,0 0 1,0 0-1,1-1 1,2-29-519,0 27 288,0-1 0,0 1 0,0 0 0,0 0 0,1 1 0,0-1 0,-1 1 0,1-1 0,1 1 0,-1 0 0,0 1 0,1-1-1,7-2 1,68-26-1676,-72 28 1668,7-2-568,26-9 1372,-41 14-573,1 0 0,-1 0-1,0 0 1,0 0 0,0 0 0,0 0 0,0-1 0,1 1 0,-1 0 0,0 0 0,0 0-1,0 0 1,0 0 0,1 0 0,-1 0 0,0 0 0,0 0 0,0 0 0,0 0 0,1 0 0,-1 0-1,0 0 1,0 0 0,0 0 0,0 0 0,1 0 0,-1 0 0,0 1 0,0-1 0,0 0-1,0 0 1,0 0 0,1 0 0,-1 0 0,0 0 0,0 0 0,0 1 0,0-1 0,0 0 0,0 0-1,0 0 1,0 0 0,1 0 0,-1 1 0,0-1 0,0 0 0,0 0 0,0 0 0,0 0-1,0 0 1,0 1 0,-15 15 1233,9-13-1167,1 1 1,0 0-1,0 1 1,0-1-1,1 1 1,-1 0 0,1 0-1,0 1 1,1-1-1,-1 1 1,1 0-1,0-1 1,1 2-1,-1-1 1,1 0-1,0 0 1,1 1-1,0-1 1,0 1-1,0 9 1,3-15-168,1 0-1,0-1 1,0 1-1,1 0 1,-1-1-1,0 0 1,0 0-1,0 0 1,0 0-1,0 0 1,0 0 0,4-2-1,1 0-39,0 0 0,-1-1-1,0 0 1,1-1 0,-1 1-1,10-8 1,-9 6 108,0 0-1,1 0 1,0 1-1,13-5 1,-21 9 19,0 0 0,-1 0 0,1-1 0,0 1 0,0 0 1,0 0-1,0 0 0,-1 0 0,1 0 0,0 0 0,0 1 0,0-1 0,-1 0 1,1 0-1,0 1 0,0-1 0,0 0 0,-1 1 0,1-1 0,0 0 0,0 1 1,-1-1-1,1 1 0,-1 0 0,1-1 0,0 1 0,-1-1 0,1 1 1,0 1-1,10 26 176,-2-8-23,-8-19-153,1 0 0,0 0 0,-1 0 0,1 0 0,0-1 0,-1 1-1,1 0 1,0-1 0,0 0 0,-1 1 0,1-1 0,0 0 0,0 0-1,0 0 1,0 0 0,-1 0 0,1 0 0,0-1 0,0 1 0,0 0 0,-1-1-1,1 0 1,0 1 0,-1-1 0,1 0 0,0 0 0,1-2 0,41-31-159,-41 31 85,6-5-70,-7 7 109,0 0 1,-1-1 0,1 1-1,0-1 1,-1 1 0,1-1 0,-1 1-1,1-1 1,-1 0 0,0 1-1,0-1 1,0 0 0,0 0 0,0 0-1,1-3 1,-2 4 614,-1 26-384,-4 1-49,3-19-109,1-1-1,0 0 1,0 0 0,0 0-1,0 1 1,1-1 0,0 0-1,1 0 1,-1 1 0,3 7-1,-1-12-41,-1 0-1,1-1 0,-1 1 0,1-1 1,0 0-1,0 1 0,0-1 1,0 0-1,0 0 0,0 0 0,0 0 1,0-1-1,0 1 0,0 0 1,0-1-1,1 0 0,-1 1 0,0-1 1,0 0-1,1 0 0,2-1 1,54-2 63,-58 3-65,9-2-33,0 0 1,0-1 0,0 0-1,0-1 1,-1 0 0,0 0-1,1-1 1,-1 0-1,-1-1 1,1 0 0,-1 0-1,14-14 1,-16 14 91,0 0 0,0-1 0,-1 0 1,0 0-1,0 0 0,0-1 0,-1 1 0,0-1 1,-1 0-1,0 0 0,0-1 0,-1 1 0,0-1 0,0 1 1,1-17 751,-5 26-785,1-1-1,-1 1 1,1 0 0,0 0-1,-1-1 1,1 1 0,0 0-1,0 0 1,0 0-1,-1 0 1,1 0 0,0 1-1,0-1 1,0 0 0,1 0-1,-1 1 1,0-1 0,0 2-1,-13 26-86,11-23 57,1 0 0,0 1 0,1-1 0,-1 0 0,1 1 0,0-1 0,1 1 1,-1-1-1,2 1 0,-1 0 0,0-1 0,3 10 0,-2-13-36,1 1 0,-1-1 0,1 0 0,0 0 0,-1 0-1,1 0 1,1 0 0,-1 0 0,0 0 0,1-1 0,-1 1 0,1-1 0,0 0-1,0 0 1,0 0 0,0 0 0,0 0 0,0-1 0,1 1 0,-1-1-1,1 0 1,-1 0 0,6 1 0,14 2-1839,0-2 1,-1 0-1,43-3 0,-59 1 1113,42-3-8500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1:35.568"/>
    </inkml:context>
    <inkml:brush xml:id="br0">
      <inkml:brushProperty name="width" value="0.035" units="cm"/>
      <inkml:brushProperty name="height" value="0.035" units="cm"/>
      <inkml:brushProperty name="color" value="#E71224"/>
    </inkml:brush>
  </inkml:definitions>
  <inkml:trace contextRef="#ctx0" brushRef="#br0">279 415 13622,'0'0'5424,"-11"-4"1246,12-3-6665,1 0 0,0 0 0,0 0 1,0 0-1,1 1 0,0-1 0,0 1 1,0-1-1,1 1 0,0 0 0,10-10 0,-7 7 0,0-1 0,-1 0-1,0 0 1,5-12-1,-6 10-4,0 0 0,0-1 0,-1 1 0,-1-1 0,0 0 0,-1 0 0,-1-1 0,0 1 0,0 0 0,-1 0 0,-3-21 0,1 32-9,1 0 1,-1 0-1,1 0 0,-1 1 1,0-1-1,0 1 0,0-1 0,0 1 1,0 0-1,0-1 0,0 1 0,0 0 1,-1 0-1,1 1 0,0-1 1,-1 0-1,1 1 0,0 0 0,-1-1 1,1 1-1,-1 0 0,1 0 1,-4 1-1,-63 3-75,49 2 94,0 0 0,1 2 0,0 0 0,0 1 1,1 1-1,1 1 0,-1 1 0,2 0 0,-1 1 1,-13 15-1,26-24-17,0-1-1,1 1 1,0 0 0,0 1 0,0-1 0,0 0 0,1 1 0,-1-1 0,1 1 0,0 0-1,1 0 1,-1 0 0,1 0 0,0 0 0,0 0 0,1 0 0,-1 10 0,2-10 1,0 1 0,1-1 0,-1 1 0,1-1 0,0 0 0,1 0 0,-1 1 0,1-1 0,0-1 0,0 1 0,0 0 0,1-1 0,0 0 0,0 0 0,7 6 0,56 46 36,-29-25-23,38 39 1,-73-66-9,0-1 1,0 1-1,0 0 1,-1 0-1,1 1 1,-1-1-1,0 0 0,0 1 1,0-1-1,-1 1 1,0 0-1,0 0 1,0-1-1,0 1 0,-1 0 1,0 0-1,0 0 1,0 0-1,0-1 1,-1 1-1,-1 6 0,0-4-3,0-1 0,0 1 0,-1 0 0,0-1 0,0 0 0,-1 1 0,0-1 0,0-1 0,0 1 0,-1-1 0,1 1 0,-1-1 0,-9 6 0,-5 4 19,-43 23 1,55-34-32,-1 0 0,0-1 0,0 0 0,0 0 0,-1-1 0,1 0 0,-1 0 0,-15 0 1,23-2 9,0 0 0,1-1 1,-1 1-1,0 0 1,1-1-1,-1 1 1,0 0-1,1-1 1,-1 1-1,1-1 1,-1 1-1,1-1 1,-1 1-1,1-1 1,-1 1-1,1-1 0,-1 0 1,1 1-1,0-1 1,-1 0-1,1 1 1,0-1-1,0 0 1,-1 1-1,1-1 1,0 0-1,0 0 1,0 1-1,0-1 1,0 0-1,0-1 0,0-29-192,0 23 115,0 4 61,0 1 1,0-1 0,0 1 0,0-1 0,0 1-1,1 0 1,0-1 0,0 1 0,0 0 0,0-1-1,0 1 1,0 0 0,1 0 0,0 0-1,-1 0 1,5-5 0,-3 6 8,1 0 1,-1 0-1,0 0 0,1 1 1,0-1-1,-1 1 1,1 0-1,0 0 0,0 0 1,-1 0-1,1 1 0,0-1 1,0 1-1,0 0 0,4 1 1,6 0 1,0 1 0,1 0 0,-1 1 0,-1 0 0,1 2 0,17 6 0,-18-5 17,1-1 0,0-1 0,0 0 0,0-1 0,0 0 0,19 0 0,-24-3-10,-1 0-1,1-1 1,-1 0-1,1-1 1,-1 0-1,0 0 1,0 0-1,0-1 1,0-1-1,0 1 1,0-1-1,-1-1 1,0 1-1,0-1 1,0 0-1,-1-1 1,1 0-1,-1 0 1,-1 0-1,1-1 1,-1 0-1,0 0 1,-1 0-1,1 0 1,-2-1-1,1 0 1,-1 1-1,0-2 1,0 1-1,-1 0 1,0 0-1,-1-1 1,0 1-1,0-13 1,-1 21 20,-2 0-13,0 1 0,0 0 0,1 0 1,-1 0-1,0 0 0,0 0 0,1 1 1,-1-1-1,1 1 0,-1-1 0,1 1 0,-1-1 1,1 1-1,0 0 0,0-1 0,0 1 1,0 0-1,-1 3 0,-1 0 16,-2 4 2,0 1 1,0 0 0,1 0 0,0 1-1,1-1 1,0 1 0,1 0-1,0 0 1,1-1 0,0 1-1,1 0 1,0 0 0,1 0 0,2 13-1,-3-23-83,1 1 0,0-1 0,0 1-1,0-1 1,0 0 0,0 1 0,0-1 0,1 0-1,-1 0 1,0 0 0,1 0 0,-1 0 0,1 0-1,-1-1 1,1 1 0,-1 0 0,1-1-1,-1 1 1,1-1 0,0 1 0,-1-1 0,1 0-1,0 0 1,-1 1 0,1-1 0,0-1 0,-1 1-1,3 0 1,1 0-807,0 0 0,0-1 0,0 1 0,0-1 0,0 0 0,-1-1 0,1 1 0,9-4-1,8-17-6768</inkml:trace>
  <inkml:trace contextRef="#ctx0" brushRef="#br0" timeOffset="158.69">585 338 11093,'0'0'7764,"-102"16"-7812,97 8-1505,5 4-1569,0-4-4017</inkml:trace>
  <inkml:trace contextRef="#ctx0" brushRef="#br0" timeOffset="490.61">545 554 13078,'0'0'5560,"20"20"-4538,61 66-339,-77-82-609,-1 0 0,1 0 0,-1 1 0,0-1 0,0 1 0,-1 0 0,1 0 0,-1 0 0,0 0 0,0 0 0,-1 1 0,1-1 0,-1 0 0,-1 1 0,1-1 0,-1 1 0,0-1 0,0 1 0,-1 7 0,0 9 220,1-21-223,0 1 0,0 0 0,0 0 0,0 0 0,0-1 0,0 1-1,0 0 1,-1 0 0,1-1 0,-1 1 0,0 0 0,1-1 0,-1 1 0,0 0 0,0-1 0,0 1 0,0-1 0,0 1 0,0-1 0,0 0 0,-1 1 0,1-1 0,0 0 0,-1 0 0,1 0 0,-1 0-1,1 0 1,-1 0 0,1-1 0,-1 1 0,0 0 0,0-1 0,1 1 0,-1-1 0,0 0 0,-2 1 0,3-5-16,0 1 0,0-1-1,0 1 1,1-1 0,-1 1 0,1-1-1,-1 0 1,1 1 0,1-1 0,0-6-1,-1 2-18,0 1-75,1-1 0,0 0 1,0 0-1,1 0 1,0 1-1,1-1 1,-1 1-1,1-1 0,1 1 1,0 0-1,0 0 1,0 0-1,0 1 1,1 0-1,0 0 0,1 0 1,-1 0-1,1 1 1,0 0-1,1 0 0,9-6 1,1 1-874,1 1 0,-1 0 0,2 2 0,-1 0 0,1 0 0,0 2 0,31-5 0,25-5-7695,-42 6 3453</inkml:trace>
  <inkml:trace contextRef="#ctx0" brushRef="#br0" timeOffset="1047.33">1062 493 4834,'0'0'13318,"-15"-6"-12077,-44-17-342,58 23-864,-1-1 1,1 1-1,0-1 0,-1 1 1,1 0-1,-1 0 0,1-1 1,-1 1-1,1 0 0,-1 0 1,1 0-1,-1 1 1,1-1-1,-1 0 0,1 0 1,-1 1-1,1-1 0,-1 1 1,1 0-1,0-1 0,-1 1 1,1 0-1,0 0 0,-1 0 1,1 0-1,0 0 0,0 0 1,0 0-1,0 0 1,-2 2-1,-12 36 17,14-35 3,-2 9-14,1 0-1,0-1 1,0 1 0,1 0-1,1 0 1,0 0-1,1 0 1,4 19 0,-4-30-42,0 1 0,1-1 1,-1 0-1,1 0 0,-1 1 0,1-1 1,0-1-1,0 1 0,0 0 1,0 0-1,0-1 0,0 1 1,1-1-1,-1 1 0,1-1 0,-1 0 1,0 0-1,1 0 0,0-1 1,-1 1-1,1 0 0,0-1 0,2 1 1,-2-1-35,0 0 0,0 1 0,1-1 1,-1 0-1,0 0 0,0 0 0,0-1 1,0 1-1,0-1 0,0 0 0,0 0 1,0 0-1,0 0 0,-1 0 0,1-1 1,0 1-1,-1-1 0,1 0 0,-1 1 0,3-4 1,0-1 8,-1-1 0,0 0 0,-1 0 0,0-1 0,0 1 0,-1-1 0,4-12 0,-3-2 2309,-4 24-2290,1-1 0,0 0-1,0 1 1,0-1 0,0 1 0,0-1-1,1 0 1,-1 1 0,0-1 0,1 1-1,-1-1 1,1 0 0,-1 1 0,1-1-1,0 0 1,-1 0 0,1 0 0,0 1-1,0-1 1,0 0 0,0 0-1,0 0 1,2 1 0,-1-1-17,0-1 0,0 1 0,0-1 0,0 0 0,1 0 0,-1 0 0,0 0 0,0 0 0,0 0 0,0 0 0,0-1 0,1 1 0,-1-1 1,0 0-1,0 1 0,0-1 0,2-2 0,3-1-81,-1 0 1,0 0-1,-1-1 1,1 0-1,-1 0 1,0 0-1,0-1 1,0 0 0,-1 0-1,0 0 1,0 0-1,4-12 1,-4 12 120,-1 8 28,-2 18 91,-3 28 89,-9 248 295,11-238-409,0-53-72,0 0 1,0 0-1,-1 0 0,0 0 0,0 0 0,0 0 0,0 0 0,-1-1 1,0 1-1,0 0 0,0-1 0,-5 8 0,5-10-92,0 0-1,0 1 0,0-1 1,-1 0-1,1 0 1,-1 0-1,1 0 0,-1-1 1,0 1-1,0-1 0,1 0 1,-1 0-1,0 0 1,0 0-1,-1 0 0,1 0 1,0-1-1,0 0 0,0 1 1,-4-1-1,5 0-175,1 0-1,-1-1 0,0 1 1,1 0-1,-1-1 1,0 1-1,1-1 0,-1 1 1,1-1-1,-1 0 1,1 1-1,-1-1 1,1 0-1,-1 0 0,1 0 1,0 0-1,-1 0 1,1-1-1,0 1 0,0 0 1,0-1-1,0 1 1,0 0-1,0-1 0,1 1 1,-1-1-1,0 0 1,1 1-1,-1-3 0,-20-39-8711</inkml:trace>
  <inkml:trace contextRef="#ctx0" brushRef="#br0" timeOffset="1158.01">1075 221 11397,'0'0'1281</inkml:trace>
  <inkml:trace contextRef="#ctx0" brushRef="#br0" timeOffset="1918.34">1583 649 16728,'0'0'2529,"8"-19"-1830,12-24-270,7-17-25,26-81 1,-39 91-301,30-127 592,-40 169 827,1 16-1064,2 25-606,-6-28 262,16 82 185,-5 1 1,-3 1-1,-5 149 0,-5-228-353,0-1 1,-1 0-1,0 0 0,-1 0 0,0 0 1,-1 0-1,-5 11 0,8-18 34,1 0 0,-1 0-1,0 0 1,0-1 0,0 1-1,0 0 1,-1 0 0,1 0-1,0-1 1,-1 1-1,1-1 1,-1 1 0,0-1-1,0 0 1,1 0 0,-1 1-1,0-1 1,0 0 0,0-1-1,0 1 1,0 0-1,0 0 1,0-1 0,0 1-1,0-1 1,0 0 0,-1 0-1,1 0 1,0 0 0,0 0-1,0 0 1,0 0-1,0-1 1,-1 1 0,1-1-1,0 0 1,0 1 0,-3-3-1,2 1 30,-1-1-1,1-1 1,0 1 0,0 0-1,0-1 1,0 0-1,1 0 1,-1 1-1,1-1 1,0-1-1,0 1 1,1 0 0,-1 0-1,1-1 1,0 1-1,-1-7 1,-1-8 75,0 0 1,1-31-1,2 47-80,0 0-1,1 0 1,-1 0 0,1 0-1,0 0 1,0 0 0,0 0-1,0 1 1,0-1-1,1 0 1,-1 1 0,1-1-1,0 0 1,0 1 0,-1 0-1,2-1 1,-1 1-1,3-2 1,51-31-8,-36 24 6,17-10-28,14-7-194,-2-2 0,52-41-1,-89 61 180,0-1-1,0 0 0,-1-1 0,0 0 0,-1 0 0,0-1 0,-1-1 1,-1 0-1,0 0 0,-1 0 0,0-1 0,6-22 0,-10 7 239,-4 20 464,-5 19 394,-2 15-1030,1 1 0,1 0 1,1 0-1,-2 35 0,3 107 32,4-121-52,0-40-7,0 0 0,0 0 1,1 0-1,-1 0 0,1 0 1,0-1-1,1 1 0,0 0 1,0-1-1,0 1 1,4 6-1,-4-10-2,0 0 0,0 0 1,0 0-1,0 0 0,0 0 0,0 0 0,1-1 1,-1 1-1,1-1 0,-1 0 0,1 0 1,0 0-1,-1 0 0,1 0 0,0 0 0,0-1 1,0 1-1,-1-1 0,1 0 0,0 0 0,0 0 1,0 0-1,0-1 0,-1 1 0,5-2 1,-1 1-19,0-1 0,-1 0 0,1-1 0,-1 0 1,1 1-1,-1-1 0,0-1 0,0 1 0,0-1 1,-1 0-1,1 0 0,-1-1 0,5-5 0,0-1-36,-1-1 0,0 1 0,0-1 0,9-20 0,-19 65 879,-11 30-657,0-16-172,-7 20-144,0-33-3418,15-32-1950</inkml:trace>
  <inkml:trace contextRef="#ctx0" brushRef="#br0" timeOffset="2059.19">2428 1 17976,'0'0'3458</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1:41.802"/>
    </inkml:context>
    <inkml:brush xml:id="br0">
      <inkml:brushProperty name="width" value="0.035" units="cm"/>
      <inkml:brushProperty name="height" value="0.035" units="cm"/>
      <inkml:brushProperty name="color" value="#E71224"/>
    </inkml:brush>
  </inkml:definitions>
  <inkml:trace contextRef="#ctx0" brushRef="#br0">87 31 4978,'0'0'7788,"1"-16"-4076,4 2 4160,16 24-7833,-1-1 1,2 0 0,-1-1-1,1-2 1,0 0-1,1-1 1,38 2 0,168-4-10,-124-5-12,311-17 62,-292 18-101,-96 2 12,0 0 0,0-2 0,0-1 0,53-11 0,-168 4-82,78 9 76,-129-1-199,-171 23 0,109 5 235,-250 1 1,273-25 759,176-3-719,10 0-428,374 3 374,418-6 78,-764 2-69,-3 1-23,-1-1 1,0-2-1,0-1 1,40-11-1,-95 18-206,1-2-1,-1 0 1,-28-4-1,-6 1 180,-156 8-779,122 0-6884,68-6-1196</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1:44.136"/>
    </inkml:context>
    <inkml:brush xml:id="br0">
      <inkml:brushProperty name="width" value="0.035" units="cm"/>
      <inkml:brushProperty name="height" value="0.035" units="cm"/>
      <inkml:brushProperty name="color" value="#E71224"/>
    </inkml:brush>
  </inkml:definitions>
  <inkml:trace contextRef="#ctx0" brushRef="#br0">1 179 11605,'0'0'7857,"-1"-7"-7166,1 7-697,0 0 0,0 0 0,0 0 0,0 0 0,0 0 0,1 0 0,-1 0 0,0 0 0,0 0 0,0 0 0,0 0 0,0 0 0,0 0 0,0 0 0,0 0 0,0 0 1,0 0-1,0 0 0,1 0 0,-1 0 0,0 0 0,0 0 0,0 0 0,0 0 0,0 0 0,0 0 0,0 0 0,0 0 0,8 22-305,-2 1 0,-1-1 0,0 1 1,-2 0-1,1 34 0,-4-55-136,0-1 302,-1-1 0,1 1 0,0-1-1,0 0 1,0 1 0,0-1 0,0 1-1,0-1 1,0 1 0,0-1 0,0 0-1,0 1 1,0-1 0,1 1 0,-1-1-1,0 0 1,0 1 0,0-1 0,0 1-1,1-1 1,-1 0 0,0 1-1,0-1 1,1 0 0,-1 1 0,0-1-1,1 0 1,-1 0 0,0 1 0,1-1-1,-1 0 1,0 0 0,1 1 0,0-1-1,9 1-5571</inkml:trace>
  <inkml:trace contextRef="#ctx0" brushRef="#br0" timeOffset="185.98">156 151 4402,'0'0'16488,"11"-61"-16280,-5 67-304,-1 15 96,0 10 80,-5 3-80,6 3-96,-1-1-1441,-5-2-1200,5-6-3490</inkml:trace>
  <inkml:trace contextRef="#ctx0" brushRef="#br0" timeOffset="1155.28">700 275 9332,'0'0'8556,"0"-19"-7924,-3-59-173,2 76-401,1 0 0,-1 0 0,0 0 0,1 0 0,-1 0 0,0 0 0,-1 0 0,1 0 0,0 0 0,0 0 0,-1 0-1,1 1 1,-1-1 0,0 1 0,1-1 0,-1 1 0,0 0 0,0-1 0,0 1 0,0 0 0,0 0 0,0 0 0,0 1 0,0-1 0,0 0-1,0 1 1,-1 0 0,1-1 0,0 1 0,0 0 0,0 0 0,-1 0 0,1 0 0,0 1 0,0-1 0,-3 1 0,-3-1 98,0 0-73,-1 0 0,0 1 0,1 0 0,-1 0 0,0 0 0,1 1 0,-1 1 0,1 0 0,-14 6 0,19-7-74,-1 1 1,0 0-1,1-1 0,-1 1 1,1 1-1,0-1 0,0 1 1,0-1-1,1 1 0,-1 0 1,1 0-1,0 0 0,0 0 1,0 0-1,0 0 0,1 1 1,0-1-1,0 0 0,0 1 1,0-1-1,1 6 0,-2 0-6,1-1 0,0 1 0,1 0 0,1 0 0,-1 0 0,1-1 0,1 1 0,0 0 0,0-1 0,1 1 0,0-1 0,1 0 1,0 0-1,8 14 0,28 29 33,-30-42-38,0 1 1,-1 1-1,0 0 1,-1 0-1,-1 1 1,0 0-1,0 0 1,-1 0-1,5 19 1,-10-29-4,-1-1-1,1 1 1,-1 0 0,0 0-1,0 0 1,0 0 0,0 0-1,0-1 1,0 1 0,-1 0-1,1 0 1,-1 0 0,0-1-1,0 1 1,0 0 0,0-1-1,-1 1 1,1-1 0,0 1-1,-1-1 1,0 1 0,0-1-1,0 0 1,0 0 0,0 0-1,-3 2 1,0-1-219,-1-1 0,0 1 0,-1-1 0,1 0 1,0 0-1,-1-1 0,1 0 0,0 0 0,-1-1 0,-12 0 0,18 0 157,-1 0-1,1 0 0,0 0 1,-1 0-1,1-1 0,0 1 0,-1 0 1,1-1-1,0 1 0,0-1 1,0 1-1,-1-1 0,1 0 1,0 0-1,0 1 0,0-1 0,0 0 1,0 0-1,0 0 0,0 0 1,1 0-1,-1 0 0,-1-2 1,1 0-53,-1 0 0,1 0 0,0-1 0,0 1 0,0 0 0,1-1 0,-1 1 0,1 0 0,-1-5 0,1 2-90,0 1 0,0 0-1,1-1 1,0 1 0,0 0 0,0-1-1,0 1 1,1 0 0,0 0 0,0 0 0,0 0-1,5-7 1,-5 10 219,-1 0 0,1 0-1,0 0 1,0 0 0,0 0-1,0 0 1,0 1 0,1-1 0,-1 1-1,0-1 1,1 1 0,-1 0-1,1 0 1,-1 0 0,1 0 0,0 1-1,-1-1 1,1 1 0,5-1-1,-6 2 95,0-1 1,1 1-1,-1 0 0,0 0 0,0 0 0,0 0 0,1 0 0,-1 1 0,0-1 0,-1 0 0,1 1 0,0 0 0,0-1 0,-1 1 0,1 0 0,-1 0 0,1 0 0,-1 0 0,0 0 0,0 0 0,1 4 0,24 44 1551,36 55 0,-61-103-1645,0 0 0,1 0 0,-1 0 0,0-1 0,1 1 0,-1 0-1,1-1 1,-1 1 0,1-1 0,0 0 0,0 1 0,0-1-1,-1 0 1,1 0 0,0 0 0,0 0 0,1-1 0,-1 1 0,0 0-1,0-1 1,0 1 0,0-1 0,1 0 0,-1 0 0,0 0 0,0 0-1,0 0 1,0-1 0,1 1 0,-1-1 0,0 1 0,0-1-1,0 0 1,0 1 0,0-1 0,0 0 0,0-1 0,0 1 0,0 0-1,-1 0 1,1-1 0,0 1 0,-1-1 0,2-1 0,9-9-210,-1-1 1,0-1 0,-1 1 0,13-24 0,-16 27 21,4-11-80,0-1 0,-2 0 0,0 0 1,-1-1-1,5-30 0,1 1 294,-16 81 997,0-1 1,5 46-1,-1-1-341,-2-64-711,0-3 30,-1-1 1,2 1 0,-1 0 0,1-1 0,-1 1 0,4 7-1,-4-12-89,0 0 0,0-1 0,1 1 0,-1 0 0,1-1 0,-1 1 1,0-1-1,1 1 0,-1 0 0,1-1 0,-1 1 0,1-1 0,-1 0 0,1 1 0,0-1 0,-1 1 0,1-1 0,0 0 0,-1 1 0,1-1 0,0 0 0,1 0 0,-1 0-249,1 0 1,0 0 0,0 0-1,-1 0 1,1-1 0,0 1-1,-1-1 1,1 1 0,0-1-1,-1 0 1,1 0 0,-1 0-1,3-1 1,18-19-7533</inkml:trace>
  <inkml:trace contextRef="#ctx0" brushRef="#br0" timeOffset="1291.01">1028 191 4818,'0'0'14615,"-16"0"-16296,16 28-656,0-4-4178</inkml:trace>
  <inkml:trace contextRef="#ctx0" brushRef="#br0" timeOffset="2160.43">1138 419 14871,'0'0'2999,"15"21"-1727,-1-3-1027,0 0-90,0 1 0,-1 0-1,-1 1 1,0 1 0,-2 0 0,10 27 0,-19-47-110,-1 1-1,1-1 1,-1 0 0,1 0 0,-1 0 0,1 1 0,-1-1 0,0 0-1,0 0 1,0 1 0,0-1 0,0 0 0,0 0 0,0 1 0,0-1-1,0 0 1,0 0 0,-1 1 0,1-1 0,0 0 0,-1 0 0,1 1-1,-1-1 1,0 0 0,1 0 0,-1 0 0,0 0 0,1 0 0,-1 0-1,0 0 1,-2 1 0,-1-1 195,0 0 0,0 0-1,0-1 1,0 0 0,0 1-1,0-1 1,0-1 0,-8 0 0,4 0-125,5 1-66,0-1 0,0 0 0,0 0 1,0 0-1,0 0 0,1 0 0,-1 0 0,0-1 0,1 0 0,-1 1 0,1-1 1,0 0-1,-1 0 0,1 0 0,0 0 0,0-1 0,0 1 0,1-1 0,-1 1 1,0-1-1,1 0 0,0 1 0,-2-5 0,1 2-53,0 0-1,1 0 1,-1 0 0,1 0 0,0-1-1,0 1 1,1 0 0,0-1-1,0 1 1,0 0 0,0-1 0,3-9-1,-1 12-61,0 0 0,0 0 1,0 0-1,0 0 0,0 0 0,1 1 0,-1-1 0,1 1 0,0 0 0,0 0 0,0 0 1,0 0-1,0 0 0,0 0 0,5-1 0,59-23-1246,-53 22 872,56-17-1211,-49 16 1258,-1-1 0,1-1 1,-1 0-1,19-12 0,-38 19 421,0 0 0,0-1 1,0 1-1,0-1 0,-1 1 0,1-1 1,0 1-1,0-1 0,-1 1 1,1-1-1,0 0 0,-1 1 0,1-1 1,-1 0-1,1 0 0,-1 1 1,1-1-1,-1 0 0,1-1 0,-12-5 1713,-27 8-403,33 1-1292,-1 1-1,0-1 1,1 2-1,0-1 1,0 0-1,0 1 1,0 0-1,0 0 1,1 1-1,0-1 1,0 1 0,0 0-1,0 0 1,1 0-1,0 1 1,0-1-1,0 1 1,1-1-1,0 1 1,0 0 0,0 0-1,1 0 1,0 0-1,0 1 1,0-1-1,1 12 1,0-18-44,1 1 0,-1-1 0,1 1 0,0-1 0,-1 1 0,1-1 0,0 1 0,-1-1 0,1 1 0,0-1 0,-1 0 0,1 1 0,0-1 0,0 0 0,-1 0 0,1 1 0,0-1 0,0 0 0,0 0 0,-1 0 0,1 0 0,0 0 0,1 0 0,25 0 27,-25 0-45,4-1 13,-1 0-1,0 0 0,1 0 1,-1 0-1,0-1 1,0 0-1,0 0 0,0-1 1,0 1-1,-1-1 1,1 0-1,-1 0 0,0 0 1,0-1-1,0 0 1,0 1-1,0-2 1,-1 1-1,0 0 0,0-1 1,0 1-1,4-9 1,-7 16 0,0-1 1,0 0-1,1 0 1,-1 0-1,1 0 1,0 0 0,0 0-1,0 0 1,0 0-1,0 0 1,0 0 0,0 0-1,0 0 1,1-1-1,-1 1 1,1 0-1,0-1 1,-1 0 0,1 1-1,0-1 1,0 0-1,-1 0 1,1 0 0,0 0-1,0 0 1,1 0-1,-1-1 1,0 1-1,0 0 1,0-1 0,0 0-1,0 0 1,1 0-1,2 0 1,-2 1 2,1-1 0,0 0 0,0 0 0,0 0 0,-1-1 0,1 1 0,0-1 0,0 0 0,-1 0 0,1 0 0,0-1-1,-1 1 1,1-1 0,-1 0 0,0 0 0,0 0 0,0 0 0,0-1 0,4-3 0,27-45 80,-34 51-80,0 0-1,0 0 0,0 0 1,0 0-1,0 1 1,0-1-1,0 0 0,0 0 1,0 0-1,0 0 1,0 0-1,0 0 1,0 1-1,0-1 0,0 0 1,0 0-1,0 0 1,0 0-1,0 0 0,0 0 1,1 0-1,-1 1 1,0-1-1,0 0 0,0 0 1,0 0-1,0 0 1,0 0-1,0 0 1,1 0-1,-1 0 0,0 0 1,0 0-1,0 0 1,0 0-1,0 0 0,0 0 1,1 0-1,-1 0 1,0 0-1,0 0 0,0 0 1,0 0-1,0 0 1,1 0-1,-1 0 0,0 0 1,0 0-1,0 0 1,0 0-1,0 0 1,0 0-1,1 0 0,-1 0 1,0 0-1,0-1 1,0 2-12,4 36 35,-2 1 0,-2 45-1,-1-26 129,-15 209 488,10-203-475,6-62-171,-1 15 200,0-1 0,-1 0 0,-1 0-1,0-1 1,-9 25 0,10-37-137,1 1 1,0 0-1,-1 0 0,0 0 1,0-1-1,0 1 0,0-1 1,0 1-1,0-1 0,-1 0 1,1 0-1,-1 0 0,1 0 1,-1-1-1,0 1 0,0-1 1,0 1-1,0-1 0,0 0 1,0 0-1,0 0 0,0-1 1,0 1-1,0-1 0,-1 1 1,1-1-1,0 0 0,0-1 1,0 1-1,-1 0 0,1-1 1,-5-1-1,0 0-75,1 0 0,-1-1-1,0 0 1,1-1 0,0 1-1,0-1 1,0-1 0,0 1 0,0-1-1,1 0 1,0-1 0,0 1 0,1-1-1,-1 0 1,1-1 0,1 0 0,-1 1-1,1-1 1,0-1 0,1 1 0,-1 0-1,-2-12 1,-1-6-1207,0 0-1,2-1 1,1 0 0,1 0-1,0-45 1,3-9-6153</inkml:trace>
  <inkml:trace contextRef="#ctx0" brushRef="#br0" timeOffset="2365.03">1843 37 17000,'0'0'7283,"-38"31"-8051,27-16-2466,1 4-1184,-6-4-8372</inkml:trace>
  <inkml:trace contextRef="#ctx0" brushRef="#br0" timeOffset="4139.18">2211 415 12310,'0'0'8321,"-4"-1"-7889,-10-5-107,10 4 2848,13 2-2947,76-1-55,137-19 0,-219 20-2908,-6 0 869,-10 2-601,5-1 563,-18 2-5663</inkml:trace>
  <inkml:trace contextRef="#ctx0" brushRef="#br0" timeOffset="4480.53">2340 252 13446,'0'0'7422,"0"-6"-6421,-16 414 2237,16-407-3534,0-4-3140,1-14-1393,8-6-2529</inkml:trace>
  <inkml:trace contextRef="#ctx0" brushRef="#br0" timeOffset="4783.32">2523 249 13414,'0'0'6782,"-15"5"-6409,-28 15 344,1 1 0,0 3 0,-65 48 0,64-40-536,4-4-653,2 1 0,-57 59 0</inkml:trace>
  <inkml:trace contextRef="#ctx0" brushRef="#br0" timeOffset="5078.99">2085 388 11797,'0'0'6846,"16"6"-6504,-4-1-271,-1-2 0,-1 1 0,0 0-1,0 1 1,0 0 0,-1 0 0,1 1-1,-1 0 1,-1 1 0,10 9 0,171 191 3216,-164-181-2081,-9-14-2240,-7-10-6051</inkml:trace>
  <inkml:trace contextRef="#ctx0" brushRef="#br0" timeOffset="5459.69">2671 96 11717,'0'0'6518,"0"-5"-5878,0-23 2567,0 33-3047,-2 25-327,1 35 513,8-32-5463</inkml:trace>
  <inkml:trace contextRef="#ctx0" brushRef="#br0" timeOffset="5634.48">2671 83 13206,'124'-83'6579,"-124"93"-6499,0 8-64,0 10-16,0-1 0,-6 4-112,1 3-1585,0-6-912,-6-1-5331</inkml:trace>
  <inkml:trace contextRef="#ctx0" brushRef="#br0" timeOffset="6924.69">2146 901 9604,'0'0'15613,"3"-12"-14044,6 7-1572,1 1 1,0 0-1,0 0 1,0 1-1,1 1 1,-1 0 0,19-2-1,5-2-4,237-42 74,-479 56-126,143 2 55,42-5 2,-1-2 1,-26 1 0,65-4-58,51 0 36,0-2 0,83-14 0,-144 15 10,-45 3-71,0 1 0,1 2 0,0 1 0,-58 18 1,95-24 83,6-1-145,0 1 122,1-1 1,-1 1 0,0-1 0,0 1-1,1 0 1,-1 1 0,6 0 0,5 0 1,34-1-327,47 0 253,-32 0-7933,-58 0 2826</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1:56.722"/>
    </inkml:context>
    <inkml:brush xml:id="br0">
      <inkml:brushProperty name="width" value="0.035" units="cm"/>
      <inkml:brushProperty name="height" value="0.035" units="cm"/>
      <inkml:brushProperty name="color" value="#E71224"/>
    </inkml:brush>
  </inkml:definitions>
  <inkml:trace contextRef="#ctx0" brushRef="#br0">226 308 64,'0'0'18222,"1"-7"-18105,0 0-294,1-42 2690,-2 47-2438,-1 0 1,1 0-1,-1-1 1,0 1-1,1 0 1,-1 0-1,0 0 1,0 0-1,-1 0 1,1 0-1,0 0 1,-1 1-1,1-1 1,-1 0-1,1 1 1,-1-1-1,0 1 1,0-1-1,0 1 1,0 0-1,-4-2 1,2 0-74,-1 1 1,0 0 0,1 0 0,-1 1-1,0 0 1,0-1 0,0 2 0,0-1 0,-1 0-1,1 1 1,0 0 0,0 0 0,0 1-1,0-1 1,-1 1 0,1 0 0,0 0 0,0 1-1,1 0 1,-1-1 0,0 1 0,0 1-1,1-1 1,0 1 0,-1 0 0,1 0 0,0 0-1,-6 6 1,4-1-2,0-1 0,1 1 0,0 0 0,0 0-1,1 1 1,0-1 0,0 1 0,1 0 0,0 0 0,1 0 0,0 0-1,0 1 1,1-1 0,0 16 0,1-17 6,1-1-1,0 0 1,0 0 0,1 0-1,0 0 1,0 0-1,0 0 1,1-1 0,0 1-1,1-1 1,-1 0 0,1 0-1,0 0 1,1 0 0,0 0-1,0-1 1,8 7 0,-9-8-4,25 26 28,-18-20-28,-1 0 1,0 1-1,15 22 0,-23-30-2,0 1 1,0-1-1,0 1 1,-1 0-1,1 0 1,-1 0-1,0 0 1,0 0-1,0 0 0,-1 0 1,0 0-1,0 0 1,0 0-1,0 0 1,0 0-1,-1 0 1,0 0-1,-1 5 1,-1-4 16,0-1 0,0 1 1,-1 0-1,1-1 0,-1 0 1,0 0-1,0 0 0,-1 0 1,1-1-1,-1 0 0,0 1 1,0-2-1,0 1 0,0 0 1,-1-1-1,1 0 1,0 0-1,-1-1 0,0 0 1,1 0-1,-1 0 0,0 0 1,-8-1-1,12-2-40,1-1 0,0 1-1,0 0 1,0-1 0,0 0 0,1 1 0,-1-1-1,1 1 1,-1-1 0,1 0 0,0 1 0,0-1-1,0 0 1,1 1 0,0-5 0,-1-1-170,0-1 21,0 0 0,1 0 1,0 0-1,4-15 0,-4 21 164,0 1 0,0-1 0,0 0-1,0 1 1,1-1 0,-1 1 0,1 0 0,-1 0-1,1-1 1,0 1 0,0 0 0,0 0 0,0 1-1,1-1 1,-1 0 0,0 1 0,1-1 0,-1 1-1,6-2 1,-5 2 7,1 0 0,-1 0 0,1 0 1,0 0-1,-1 1 0,1 0 0,-1 0 0,1 0 0,0 0 0,-1 0 0,1 1 0,-1-1 0,1 1 0,-1 0 0,1 0 1,-1 0-1,1 1 0,-1-1 0,0 1 0,0 0 0,0 0 0,0 0 0,0 0 0,0 0 0,0 1 0,-1-1 0,0 1 1,1-1-1,-1 1 0,0 0 0,2 4 0,14 25 501,30 40 1,-46-70-478,1 0-1,-1 0 1,1 0 0,0-1 0,0 0-1,0 1 1,0-1 0,0 0-1,0 0 1,0 0 0,0-1-1,0 1 1,0-1 0,0 1 0,0-1-1,7-1 1,-6 1 0,1 0 0,0 0 0,0-1 0,0 1 0,-1-1 0,1 0 0,0-1 0,-1 1 0,1-1 0,-1 0 0,5-2 0,-1-3-15,-1 1 1,0-1-1,-1-1 1,0 1-1,0-1 0,0 0 1,-1 0-1,0-1 1,-1 0-1,0 1 1,-1-1-1,4-14 0,-1 1 53,-2 0-1,0 0 1,-1 0-1,-1-29 1,-3 60-35,0-1 1,0 0-1,-1 1 1,0-1 0,-4 9-1,3-8-6,0-1 0,1 1 0,0-1 0,0 1-1,0 10 1,2-16-135,0 0 0,0 0 0,0 0 0,0 0-1,1 0 1,-1-1 0,1 1 0,0 0-1,0 0 1,0 0 0,2 4 0,-2-6-184,1 0 1,-1-1 0,0 1-1,0 0 1,0-1-1,0 1 1,0-1 0,1 1-1,-1-1 1,0 1-1,0-1 1,1 0 0,-1 1-1,0-1 1,1 0-1,-1 0 1,0 0-1,1 0 1,-1 0 0,0-1-1,1 1 1,-1 0-1,0-1 1,1 1 0,-1 0-1,0-1 1,0 1-1,0-1 1,0 0-1,1 1 1,0-3 0,19-11-9006</inkml:trace>
  <inkml:trace contextRef="#ctx0" brushRef="#br0" timeOffset="143.43">528 328 13542,'0'0'9012,"0"-30"-11285,-5 48-176,-1 6-1953</inkml:trace>
  <inkml:trace contextRef="#ctx0" brushRef="#br0" timeOffset="885.02">579 522 15847,'0'0'4765,"1"18"-4146,3 143 1897,-4-177-1220,1 10-1298,0 0 0,0 0 0,1 0 0,0 0 0,0 1-1,0-1 1,1 1 0,0-1 0,0 1 0,0 0-1,1 0 1,-1 0 0,1 0 0,0 1 0,1 0 0,-1 0-1,1 0 1,0 0 0,6-3 0,8-5-447,0 0 1,0 2-1,1 0 1,24-8-1,-25 13-315,-14 4 483,-1 0 0,1 0 0,0-1 0,-1 1 0,1-1 0,-1 0 0,1 0 0,-1 0 0,0-1 0,6-4 0,-10 7 316,1 0 0,-1-1 0,0 1-1,0 0 1,0 0 0,0-1 0,1 1 0,-1 0 0,0 0 0,0-1 0,0 1-1,0 0 1,0 0 0,0-1 0,0 1 0,0 0 0,0-1 0,0 1-1,0 0 1,0 0 0,0-1 0,0 1 0,0 0 0,0 0 0,0-1 0,0 1-1,0 0 1,0-1 0,-1 1 0,1 0 0,0 0 0,0-1 0,0 1 0,0 0-1,-1 0 1,1 0 0,0-1 0,0 1 0,0 0 0,-1 0 0,1-1-1,-17 0 989,-17 8 153,29-5-1065,1 2 0,-1-1 0,1 0 1,0 1-1,0 0 0,0-1 0,1 2 0,-1-1 0,1 0 1,0 1-1,0-1 0,-2 7 0,3-8-106,0 1-1,1 0 0,-1-1 1,1 1-1,0 0 1,0 0-1,0 0 1,0 0-1,1 0 1,0 0-1,0 0 0,0 0 1,0 0-1,0 0 1,1 0-1,2 7 1,-2-11-32,0 1 0,0 0 0,1 0 0,-1-1 1,0 1-1,0-1 0,1 1 0,-1-1 0,1 0 1,-1 1-1,0-1 0,1 0 0,-1 0 0,1 0 0,-1 0 1,0 0-1,1 0 0,-1 0 0,1 0 0,1-1 1,31-7-708,-14-11 451,-18 17 386,0 8-19,1 3-95,-1-8 12,-1 0 0,0 0 0,0 0 0,1-1 0,-1 1 0,0 0 0,1-1 0,-1 1-1,0-1 1,1 1 0,-1-1 0,1 0 0,-1 0 0,1 1 0,-1-1 0,1 0 0,-1 0-1,3-1 1,31-2 41,-33 3-44,-1-1 0,1 1 0,-1-1 0,0 0 0,1 1 0,-1-1 0,0 0 0,1 0 0,-1 0 0,0 0 0,0 0 0,0 0 0,0 0 0,0 0 0,0 0 0,0-1 0,0 1 0,0 0 0,-1-1 0,2-1 0,15-23-23,-16 25-36,0 57-95,0-11 180,-6 63-1,4-96-4,-1 0 0,0 0-1,-1 0 1,-1 0-1,0-1 1,0 1 0,-2-1-1,1 0 1,-1 0-1,-9 10 1,14-18-20,-1-1 1,0 0-1,0 0 0,0 0 0,-1 0 0,1 0 1,0 0-1,-1-1 0,1 1 0,-1-1 1,0 0-1,1 1 0,-1-1 0,0 0 1,0-1-1,0 1 0,0 0 0,0-1 1,0 0-1,-4 1 0,5-2-152,0 1 0,0 0 0,0-1 0,0 1 0,0-1 0,0 0 0,0 0 0,0 0 0,0 0 0,0 0 0,1 0 1,-1 0-1,0 0 0,1-1 0,-1 1 0,1 0 0,-1-1 0,1 0 0,0 1 0,0-1 0,0 0 0,0 1 0,0-1 0,0 0 0,0 0 0,1 0 0,-1 0 0,1 0 0,-1-2 0,-4-23-3906,-1-44 0,5 5-2245</inkml:trace>
  <inkml:trace contextRef="#ctx0" brushRef="#br0" timeOffset="996.18">767 451 11221,'0'0'4850,"6"27"-16407</inkml:trace>
  <inkml:trace contextRef="#ctx0" brushRef="#br0" timeOffset="1462.17">1354 775 16199,'0'0'2618,"10"-19"-1869,-4 7-622,155-330 2166,-148 308-2529,10-18 3156,-23 51-2897,0 1-1,0 0 0,0 0 0,0 0 0,0 0 0,1 0 1,-1-1-1,0 1 0,0 0 0,0 0 0,0 0 0,1 0 1,-1 0-1,0 0 0,0 0 0,0 0 0,0 0 0,1 0 1,-1 0-1,0 0 0,0 0 0,0 0 0,1 0 0,-1 0 1,0 0-1,0 0 0,0 0 0,1 0 0,-1 0 0,0 0 1,0 0-1,0 0 0,1 0 0,-1 0 0,0 0 1,0 0-1,0 1 0,0-1 0,0 0 0,1 0 0,-1 0 1,0 0-1,0 0 0,0 1 0,0-1 0,0 0 0,0 0 1,1 0-1,-1 0 0,0 1 0,0-1 0,0 0 0,0 0 1,0 0-1,0 0 0,0 1 0,0-1 0,0 0 0,0 0 1,0 0-1,0 1 0,5 36 121,-5 342 335,-1-369-475,0-1 1,0 0 0,-1 1 0,0-1 0,-6 16 0,7-23-193,0 0 0,0 1 0,0-1 0,-1 0 0,1 0 0,0 0 0,-1 0 0,1 0 0,-1 0 0,0 0 0,0 0 0,0-1 0,0 1 0,0-1 0,0 1 0,0-1 0,0 0 0,-1 0 0,1 0 0,0 0 0,-1 0 0,1 0 0,-1-1 0,1 1 0,-1-1 0,-2 1 0,3-2-45,0 1 0,0-1 1,0 0-1,0 1 0,0-1 0,0 0 0,1 0 1,-1 0-1,0 0 0,1-1 0,-1 1 1,1 0-1,-1-1 0,1 1 0,0-1 1,0 1-1,0-1 0,-1 0 0,2 1 0,-1-1 1,0 0-1,0 0 0,0-3 0,-18-55-1168,14 43 995,-1-7 737,0 0-1,-2-34 0,7 48 750,1 0 0,0 0 0,0-1 0,1 1 0,3-10 1,-3 18-1022,-1 1 0,1 0 1,0 0-1,0 0 1,0 0-1,0 0 0,0 1 1,0-1-1,0 0 0,0 0 1,0 1-1,0-1 1,0 0-1,0 1 0,0-1 1,1 1-1,-1-1 1,0 1-1,2-1 0,32-6-99,-25 6 72,85-12-3776,-42 7-3226</inkml:trace>
  <inkml:trace contextRef="#ctx0" brushRef="#br0" timeOffset="1757">1694 686 9812,'0'0'14306,"8"-6"-14021,10-8-260,0-1 0,0 0-1,-2-2 1,0 0 0,-1 0 0,-1-1-1,0-1 1,-2-1 0,0 1 0,14-37-1,5-35 4,14-33 48,-44 122-33,-4 57 151,-3-1-1,-15 69 1,9-64 2,-5 84 1,17-134-255,-1 5 103,0 1 1,1 0-1,1 0 0,1 0 0,5 26 1,-6-38-65,0-1 1,0 1-1,0-1 0,1 1 1,-1-1-1,1 0 1,-1 1-1,1-1 0,0 0 1,0 0-1,-1 0 0,2 0 1,-1-1-1,0 1 1,0 0-1,3 1 0,-2-2-70,1 0-1,-1 0 0,1 0 0,-1-1 0,1 1 0,-1-1 0,1 0 0,-1 0 1,1 0-1,0 0 0,-1 0 0,1-1 0,-1 0 0,1 0 0,-1 0 1,4-1-1,-3 0-513,1 0 0,0 0 0,-1 0 0,0-1 0,0 0 0,7-5 0,27-29-7000</inkml:trace>
  <inkml:trace contextRef="#ctx0" brushRef="#br0" timeOffset="1950.31">2192 18 19033,'0'0'7619,"-5"-17"-7971,5 40-833,0 16-1024,0 3-3121,0 14-5971</inkml:trace>
  <inkml:trace contextRef="#ctx0" brushRef="#br0" timeOffset="2514.17">1411 1138 16440,'0'0'10012,"-7"0"-9505,-1 0-225,-24-1-32,-1 2 0,0 1 0,0 2-1,-34 7 1,65-10-63,23-1-131,125-7 5,206-36 0,-179 18-33,-102 16 18,338-59 404,-406 68-394,0-1-15,-1 1 1,0 0-1,1-1 0,-1 1 1,0-1-1,0 0 0,1 0 1,-1 0-1,0 0 0,0 0 1,0 0-1,0 0 0,0-1 1,-1 1-1,4-3 0,-5 3-177,-1-9-3036,-5-5-371,-9-5-3070</inkml:trace>
  <inkml:trace contextRef="#ctx0" brushRef="#br0" timeOffset="2989.1">2359 578 15767,'0'0'9039,"0"-6"-8633,-6-12-212,0 22 35,-7 39 245,5-12-216,-3 2 112,0 1-1,3 1 1,1 0 0,-3 42 0,11-91-332,1 1 1,1-1-1,0 0 1,9-22-1,4-18 4,-1-80-191,-44 222 123,6-20 33,18-52-76,0-1-1,-13 26 1,-4-10-1833,20-29 1333,-1 0 0,1 0 1,0 0-1,-1 0 0,0-1 0,1 1 0,-1-1 1,0 0-1,-5 2 0,-14-1-7926</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2:01.526"/>
    </inkml:context>
    <inkml:brush xml:id="br0">
      <inkml:brushProperty name="width" value="0.035" units="cm"/>
      <inkml:brushProperty name="height" value="0.035" units="cm"/>
      <inkml:brushProperty name="color" value="#E71224"/>
    </inkml:brush>
  </inkml:definitions>
  <inkml:trace contextRef="#ctx0" brushRef="#br0">60 7 15767,'0'0'8674,"0"-4"-8613,-3 1-98,-2 14 50,-12 35 106,8-21-55,2 1 1,-5 36-1,6 32-276,5-55-3548,4-31-1251,11-7-3705</inkml:trace>
  <inkml:trace contextRef="#ctx0" brushRef="#br0" timeOffset="194.97">159 62 12774,'0'0'10885,"0"21"-10949,0 13 48,0 3-16,0-3-1185,0 0-1648,0-4-689,0-2-5266</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2:06.530"/>
    </inkml:context>
    <inkml:brush xml:id="br0">
      <inkml:brushProperty name="width" value="0.035" units="cm"/>
      <inkml:brushProperty name="height" value="0.035" units="cm"/>
      <inkml:brushProperty name="color" value="#E71224"/>
    </inkml:brush>
  </inkml:definitions>
  <inkml:trace contextRef="#ctx0" brushRef="#br0">173 167 11589,'0'0'7767,"0"-6"-7701,0-17 49,0 18 4055,-1 18-1852,-15 97-2314,7-61 37,-3 91 0,12-53 17,0-87-356,6-2-2338,-3 0 1924,-1-1 1,0 1-1,0-1 1,0 0-1,0 1 0,-1-1 1,1 0-1,-1 0 1,2-5-1,3-16-4698</inkml:trace>
  <inkml:trace contextRef="#ctx0" brushRef="#br0" timeOffset="441.8">108 349 9764,'0'0'11646,"-2"-5"-11198,2 4-440,-1 0-1,1 0 1,-1 1-1,1-1 1,-1 0 0,1 0-1,0 0 1,0 0 0,-1 0-1,1 0 1,0 0-1,0 0 1,0 0 0,0 0-1,0 0 1,0 0-1,0 0 1,0 0 0,1 0-1,-1 0 1,0 0 0,1 0-1,-1 0 1,0 1-1,1-1 1,0-2 0,31-7-9,-23 8-1,46-7-2,-40 8-206,0-1 0,0-1 0,0 0 1,-1-1-1,0-1 0,17-7 0,-30 11 204,0 1-1,0 0 1,0 0-1,0-1 0,0 1 1,0-1-1,-1 1 1,1-1-1,0 1 1,0-1-1,-1 1 1,1-1-1,0 0 1,-1 1-1,1-1 1,0 0-1,-1 0 1,1 1-1,-1-1 0,0 0 1,1 0-1,0-1 1,-19 0 531,-33 11-81,-5 9-334,1 3-1,-102 55 0,157-76 57,-1-1-170,1 0 0,0 0 0,0 0 1,1 0-1,-1 0 0,0 0 0,0 0 0,0-1 1,1 1-1,-1 0 0,0 0 0,1 0 1,-1 0-1,1 1 0,-1-1 0,1 0 0,0 0 1,-1 0-1,1 0 0,0 0 0,0 1 1,0-1-1,1-1 0,2 1-10,0 0 0,1 0 0,-1 0 0,0 1 0,0-1 0,0 1 0,1 0-1,-1 0 1,0 1 0,0-1 0,1 1 0,-1 0 0,0 0 0,0 0 0,0 1 0,0-1 0,0 1 0,5 3 0,4 4 15,1 1 1,-1 1-1,18 18 1,23 17-931,-23-26-2320,-3-2-3093</inkml:trace>
  <inkml:trace contextRef="#ctx0" brushRef="#br0" timeOffset="811.17">524 526 18729,'0'0'5042,"0"-20"-4746,1-148-152,4 116 5,2 0-1,24-91 1,-31 143-146,1 0 1,-1 0 0,0 1 0,0-1 0,0 0 0,0 0 0,0 0 0,1 0 0,-1 0-1,0 1 1,0-1 0,0 0 0,0 0 0,1 0 0,-1 0 0,0 0 0,0 0-1,0 0 1,1 0 0,-1 0 0,0 1 0,0-1 0,1 0 0,-1 0 0,0 0-1,0 0 1,0 0 0,1-1 0,-1 1 0,0 0 0,0 0 0,0 0 0,1 0-1,-1 0 1,0 0 0,0 0 0,0 0 0,1 0 0,-1 0 0,0-1 0,0 1-1,0 0 1,0 0 0,1 0 0,-1 0 0,0-1 0,0 1 0,0 0 0,0 0-1,0 0 1,0 0 0,0-1 0,1 1 0,-1 0 0,0 0 0,0 0 0,0-1-1,0 1 1,0-1 0,6 21-132,9 52 197,-3 1 0,-3 0 1,-2 136-1,-7-206-219,0 0 0,0 0 0,0 0 0,-1 0 0,1 0 0,-1 0 0,1-1 0,-1 1 0,0 0 0,0 0 0,-1 0 0,1-1 0,-2 4 0,2-4-321,-1-1 0,1 0 0,-1 0 0,1 0 0,0 1 0,-1-1 0,0 0 0,1-1 0,-1 1 0,0 0 0,1 0 0,-1-1 0,0 1 0,0-1 0,-2 1 0,-17 0-9120</inkml:trace>
  <inkml:trace contextRef="#ctx0" brushRef="#br0" timeOffset="949.51">524 539 19273</inkml:trace>
  <inkml:trace contextRef="#ctx0" brushRef="#br0" timeOffset="1056.91">524 526 19273,'-96'-95'1793,"90"92"-209,6 0 593,16 3-2401,22 0-512,10 0-1441,1 9-1985,-12 3-1505,-4 4-2816</inkml:trace>
  <inkml:trace contextRef="#ctx0" brushRef="#br0" timeOffset="1453.86">678 523 7828,'0'0'11357,"4"3"-10423,-3-2-849,1 0 0,0 0 0,-1 0 1,1 0-1,0 0 0,0 0 1,-1 0-1,1-1 0,0 1 1,0 0-1,0-1 0,0 0 0,0 1 1,0-1-1,0 0 0,0 0 1,0 0-1,0-1 0,0 1 1,0 0-1,0-1 0,0 1 0,0-1 1,0 0-1,3-1 0,-1-1-30,0 0 1,0 0-1,0 0 0,-1-1 0,1 0 0,-1 0 1,0 0-1,0 0 0,0 0 0,2-6 0,5-9-41,-2-1-1,-1 1 1,0-1-1,5-28 1,-3-12 56,-2 1 0,-2-90 0,-5 148-8,0 6-73,-18 67-134,12-49 180,0-1 0,1 1 0,2 0 0,-2 26-1,5-34-16,0 0 0,1-1 0,1 1-1,0-1 1,5 20 0,-6-30-14,0-1 1,1 0-1,-1 0 0,1 0 1,-1 0-1,1 0 0,0 0 1,0-1-1,0 1 1,0-1-1,0 1 0,1-1 1,-1 0-1,1 0 0,0 0 1,0 0-1,-1 0 0,1-1 1,0 1-1,0-1 1,1 0-1,-1 1 0,0-2 1,0 1-1,1 0 0,-1-1 1,0 1-1,1-1 0,3 0 1,3 0 0,0-1 0,1 0 0,-1-1 0,0 0 0,0 0 1,16-7-1,-21 8-42,-1-1 1,0 0-1,1-1 0,-1 1 1,0-1-1,0 0 1,0 0-1,0 0 0,-1 0 1,1-1-1,-1 0 1,0 1-1,0-1 0,0 0 1,4-8-1,-11 105 384,4-80-393,0 5-1070</inkml:trace>
  <inkml:trace contextRef="#ctx0" brushRef="#br0" timeOffset="1591.93">1017 231 18040,'0'0'5427,"-11"-6"-9893,11 18-1969</inkml:trace>
  <inkml:trace contextRef="#ctx0" brushRef="#br0" timeOffset="1809.39">1207 10 6547,'0'0'13094,"-32"138"-13094,27-101-80,-6-12-2065,6-4-2897</inkml:trace>
  <inkml:trace contextRef="#ctx0" brushRef="#br0" timeOffset="2002.3">1275 1 16103,'0'0'3922,"11"83"-3986,-11-40-1521,0 0-2128,0-3-10502</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2:12.173"/>
    </inkml:context>
    <inkml:brush xml:id="br0">
      <inkml:brushProperty name="width" value="0.035" units="cm"/>
      <inkml:brushProperty name="height" value="0.035" units="cm"/>
      <inkml:brushProperty name="color" value="#E71224"/>
    </inkml:brush>
  </inkml:definitions>
  <inkml:trace contextRef="#ctx0" brushRef="#br0">650 58 7411,'0'0'9704,"0"-3"-9264,0 2-276,0 0 1,0-1 0,-1 1 0,1 0-1,0 0 1,-1 0 0,1 0-1,-1 0 1,1 0 0,-1 0 0,1 0-1,-1 0 1,0 0 0,1 0-1,-1 1 1,0-1 0,0 0 0,0 0-1,0 1 1,1-1 0,-1 0-1,0 1 1,0-1 0,0 1-1,0-1 1,0 1 0,-1 0 0,1-1-1,0 1 1,0 0 0,0 0-1,0 0 1,0 0 0,0 0 0,0 0-1,-1 0 1,1 0 0,-2 1-1,-13 4-635,7 0 532,1 1 0,1 0 0,-1 0 0,1 0 1,0 1-1,1 0 0,-1 1 0,-9 14 0,8-9 22,-1 1 0,2-1 0,0 2 0,-9 25 1,14-35-72,0 1 1,1 0 0,0 0 0,0-1 0,0 1 0,1 0-1,0 0 1,0 0 0,0 0 0,1 0 0,1 7 0,-1-11-10,0 1 1,0-1 0,1 0 0,-1 0-1,0 0 1,1 0 0,-1 0 0,1 0-1,0 0 1,-1 0 0,1-1 0,0 1-1,0-1 1,0 0 0,0 1-1,1-1 1,-1 0 0,0 0 0,0 0-1,1 0 1,-1-1 0,1 1 0,-1-1-1,1 1 1,-1-1 0,0 0 0,5 0-1,4 1 10,1 0 0,0-1 0,0-1 0,-1 0-1,1 0 1,-1-1 0,1-1 0,14-5-1,-22 6-6,1 0 0,-1-1-1,0 1 1,1-1-1,-1 0 1,0 0-1,-1-1 1,1 1 0,-1-1-1,1 0 1,-1 0-1,0 0 1,0 0-1,-1-1 1,0 1-1,1-1 1,-1 1 0,-1-1-1,1 0 1,-1 0-1,2-7 1,-2 6 10,0 1 0,0-1 1,0 1-1,0-1 1,-1 0-1,0 1 0,0-1 1,-1 1-1,0-1 0,0 1 1,0-1-1,0 1 0,-1-1 1,0 1-1,-3-5 0,3 6 2,-1 1-1,0 0 0,0 0 0,0 0 0,0 0 0,0 0 0,-1 1 1,1-1-1,-1 1 0,0 0 0,0 0 0,0 1 0,0-1 0,0 1 1,0 0-1,0 0 0,0 0 0,0 0 0,-1 1 0,-6-1 0,4 1-515,-37-2 1510,28 8-2724,16-6 1500,-1 1 0,1-1 0,0 1 0,-1-1-1,1 0 1,0 1 0,0-1 0,-1 1 0,1-1 0,0 1 0,0-1 0,0 1-1,0-1 1,0 1 0,0-1 0,0 1 0,0-1 0,0 1 0,0-1 0,0 1-1,0-1 1,0 1 0,0-1 0,0 1 0,0-1 0,1 1 0,-1-1-1,0 1 1,8 5-3520,16-2-1812</inkml:trace>
  <inkml:trace contextRef="#ctx0" brushRef="#br0" timeOffset="611.72">867 34 8292,'0'0'13334,"0"-8"-12384,0-17-350,-1 35-154,-3 52-161,-38 291 1761,37-332-1821,4-20-218,1-1 1,0 0-1,0 0 1,0 0-1,0 0 1,0 0 0,0 0-1,0 0 1,0 0-1,0 1 1,0-1 0,0 0-1,-1 0 1,1 0-1,0 0 1,0 0-1,0 0 1,0 0 0,0 0-1,0 0 1,0 0-1,-1 0 1,1 0 0,0 0-1,0 0 1,0 0-1,0 0 1,0 0-1,0 0 1,-1 0 0,1 0-1,0 0 1,0 0-1,0 0 1,0 0 0,0 0-1,0 0 1,0 0-1,-1 0 1,1 0 0,0 0-1,0 0 1,0 0-1,0 0 1,0 0-1,0-1 1,0 1 0,0 0-1,-1 0 1,1 0-1,0 0 1,0 0 0,0 0-1,0 0 1,0 0-1,0-1 1,0 1-1,0 0 1,0 0 0,-6-36 369,6 19-361,-1-13-1,2 1-1,9-59 1,-9 81-18,1-1 0,0 0 1,1 1-1,0-1 1,0 1-1,0 0 1,1 0-1,0 0 0,0 0 1,1 1-1,0 0 1,0 0-1,0 0 0,1 0 1,0 1-1,8-6 1,-13 10 0,0 0-3,1 0-1,0 0 1,0 0 0,0 0 0,0 0 0,0 0-1,0 0 1,0 1 0,0-1 0,0 1-1,0-1 1,0 1 0,0 0 0,0 0-1,0 0 1,4 0 0,-6 1 3,0-1 0,0 1 0,0-1-1,0 0 1,0 1 0,1-1 0,-1 1 0,0-1 0,0 0 0,0 1 0,0-1 0,0 1-1,0-1 1,0 0 0,0 1 0,-1-1 0,1 1 0,0-1 0,0 0 0,0 1-1,0-1 1,0 0 0,-1 1 0,1-1 0,0 0 0,0 1 0,-1-1 0,1 0-1,0 1 1,0-1 0,-1 0 0,1 0 0,0 1 0,-1-1 0,1 0 0,-1 1-1,-11 13 5,-33 12-40,-16 13-71,59-38 103,1 1 0,0 0 0,0-1-1,0 1 1,0 0 0,0 0 0,0 0 0,0 0 0,0 0 0,1 0 0,-1 0 0,1 0-1,0 0 1,-1 1 0,1-1 0,0 0 0,0 0 0,0 0 0,1 0 0,-1 0 0,0 0 0,1 0-1,0 1 1,-1-1 0,1 0 0,0-1 0,0 1 0,0 0 0,0 0 0,0 0 0,1 0-1,-1-1 1,0 1 0,1-1 0,-1 1 0,1-1 0,2 2 0,19 6-109,1-1 0,0-1 0,0-1 0,1-1 0,-1-1-1,1-2 1,39 0 0,-97 9-9458,23-6 6119,-17 7-7876</inkml:trace>
  <inkml:trace contextRef="#ctx0" brushRef="#br0" timeOffset="1850.11">66 443 10901,'0'0'8206,"-11"-4"-7587,-32-12 72,32 12 1414,16 1-1981,0 1 0,0 0-1,0 0 1,0 1-1,1-1 1,-1 1 0,6-1-1,-7 2-31,180-26 363,-11 3 80,-302 24 548,72 8-1083,1 2 0,-109 36 0,164-45-10,6-1-15,19 0-51,34-4-27,-23-2 101,0-1-1,66-21 0,-121 26 101,-55 2-345,24 13 203,26-1-1195,9 5-4110,15-12-166</inkml:trace>
  <inkml:trace contextRef="#ctx0" brushRef="#br0" timeOffset="3568.72">1254 298 11733,'0'0'6419,"-8"-1"-5709,5 0-571,-1 0 0,1 1-1,-1-1 1,0 1 0,1 0 0,-1 1 0,1-1-1,-1 0 1,-6 3 0,9-3-64,-1 1-1,0 0 1,1 0 0,-1 0-1,1 0 1,0 0 0,-1 0-1,1 0 1,0 0 0,0 1-1,-1-1 1,1 0 0,0 1-1,0-1 1,1 1 0,-1-1-1,0 1 1,0 0 0,1-1 0,-1 1-1,1 0 1,0-1 0,-1 1-1,1 0 1,0 0 0,0-1-1,0 1 1,0 3 0,0-3-45,0 0 0,0 0 0,1 0-1,-1 0 1,0-1 0,1 1 0,0 0 0,-1 0 0,1 0 0,0 0 0,0 0 0,0-1 0,0 1 0,0 0 0,0-1 0,1 1 0,-1-1 0,0 1 0,1-1 0,-1 0 0,1 1 0,-1-1 0,1 0 0,0 0 0,0 0 0,-1 0 0,1-1 0,0 1 0,3 0 0,7 2 5,-1-1 0,0 0-1,1-1 1,14 0 0,-8-1 20,4 1-40,25 2 43,1-2 0,52-6 1,-96 4-47,0 0 0,0-1 0,1 1 1,-1-1-1,0 0 0,0 0 0,4-4 1,-7 6-5,-1 0 0,1-1 1,-1 1-1,1 0 1,-1-1-1,0 1 0,1 0 1,-1-1-1,1 1 1,-1-1-1,0 1 0,0 0 1,1-1-1,-1 1 0,0-1 1,0 1-1,1-1 1,-1 1-1,0-1 0,0 1 1,0-1-1,0 1 1,0-1-1,0 1 0,0-1 1,0 0-1,-1 0 8,1 0-1,-1 1 1,0-1 0,0 0-1,0 0 1,0 1 0,0-1-1,0 1 1,0-1 0,0 1-1,0-1 1,0 1-1,0 0 1,0 0 0,0-1-1,0 1 1,0 0 0,-2 0-1,-57-6 14,0 3 0,-73 6-1,21-1-26,95-2 12,16 0 135,15 0-98,152-12 322,7 0-4860,-151 12 768,-10 0-1836</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2:16.363"/>
    </inkml:context>
    <inkml:brush xml:id="br0">
      <inkml:brushProperty name="width" value="0.035" units="cm"/>
      <inkml:brushProperty name="height" value="0.035" units="cm"/>
      <inkml:brushProperty name="color" value="#E71224"/>
    </inkml:brush>
  </inkml:definitions>
  <inkml:trace contextRef="#ctx0" brushRef="#br0">38 1 14503,'0'0'9044,"-32"0"-8932,32 18 80,-6 7-128,6-4-32,0-2-32,0-1 0,0-2 0,0-4-992,16-3-1522,6-9-639,-1 0-433,1 0-2464</inkml:trace>
  <inkml:trace contextRef="#ctx0" brushRef="#br0" timeOffset="177.47">25 1 848,'107'25'8260,"-107"-38"-4386,0 4 4994,0 18-8804,0 16 128,0 2-112,0 4-32,0 0-48,0-3-160,0 2-2561,0-11-1201,0-4-5378</inkml:trace>
  <inkml:trace contextRef="#ctx0" brushRef="#br0" timeOffset="2855.31">670 344 14150,'0'0'9672,"-2"-11"-9142,0 3-471,-9-22 216,11 30-270,0 0 0,0 0 0,0 0 0,-1 0 0,1 0 0,0 0 0,0 0 0,-1 0 0,1 0 0,0 0 0,0 0 0,0 0 0,-1 0 0,1 0-1,0 0 1,0 0 0,-1 0 0,1 0 0,0 0 0,0 0 0,0 0 0,-1 1 0,1-1 0,0 0 0,0 0 0,0 0 0,0 0 0,-1 0 0,1 1 0,0-1 0,0 0-1,0 0 1,0 0 0,0 1 0,-1-1 0,1 0 0,0 0 0,0 0 0,0 1 0,0-1 0,0 0 0,0 1 0,-10 28 313,-2 35-61,2 1 0,3 1 0,4 123 0,3-168-439,-9-23-1766,-4-8 1120,0-1 0,1 0 0,0 0 0,1-1 0,0-1 0,1 0 0,1 0 1,0-1-1,-10-21 0,5 10 2181,-2 1 1,-20-24 1934,50 48-3042,18 0-214,0-1 0,54-9 0,-76 8-14,0 0 0,-1-1 0,1 0 1,-1-1-1,1 0 0,-1 0 1,0-1-1,-1 0 0,1-1 0,-1 0 1,0 0-1,14-15 0,-21 20 1055,-10 10-457,-49 52-165,27-27-348,-41 35 1,63-62-93,0 1 1,-1-1-1,0-1 1,0 0 0,-1 0-1,1-1 1,-2 0-1,1-1 1,-18 5 0,29-9-16,-1 0 1,0 0 0,1 0 0,-1 1-1,0-1 1,0 0 0,1 0-1,-1 0 1,0 0 0,0 0 0,1 0-1,-1 0 1,0-1 0,1 1-1,-1 0 1,0 0 0,0 0 0,1-1-1,-1 1 1,0 0 0,1-1-1,-1 1 1,1-1 0,-1 1 0,0-1-1,1 1 1,-1-1 0,1 1-1,-1-1 1,1 1 0,0-1 0,-1-1-1,0 0-16,1 0-1,-1 0 0,1 0 0,0 0 1,0 0-1,0 0 0,0 0 0,0 0 1,1-1-1,-1 1 0,1 0 0,0-2 1,0-1-14,1 0 1,0 0 0,0 0 0,0 0 0,1 1 0,0-1 0,0 1-1,0-1 1,7-7 0,-6 10 34,-1 0 0,1 0 1,-1 0-1,1 0 0,0 0 0,0 1 0,0-1 0,0 1 1,0 0-1,0 1 0,0-1 0,0 1 0,0-1 0,0 1 1,1 1-1,-1-1 0,0 0 0,0 1 0,0 0 0,0 0 1,0 0-1,0 1 0,5 1 0,7 6 40,0 0 0,-1 1 0,-1 1 0,19 16 0,-20-16-60,1 0 0,0-1 0,20 12 0,16-3-2153,1-12-5263,-17-7-4109</inkml:trace>
  <inkml:trace contextRef="#ctx0" brushRef="#br0" timeOffset="3329.7">1232 351 12678,'0'0'10362,"-11"-2"-9490,5 0-811,4 2-50,0-1 0,-1 0 1,1 1-1,-1-1 1,1 1-1,-1 0 1,0-1-1,1 1 0,-1 1 1,1-1-1,-1 0 1,1 1-1,-1-1 0,1 1 1,-1 0-1,1-1 1,0 1-1,-1 1 1,1-1-1,0 0 0,0 0 1,-1 1-1,1-1 1,0 1-1,1 0 0,-1 0 1,0 0-1,0 0 1,-1 3-1,-5 5 37,1 1-1,0 1 1,0-1 0,1 1-1,1 0 1,0 1 0,1-1-1,0 1 1,1 0 0,0 0-1,1 0 1,1 0 0,0 1-1,1 16 1,1-28-43,-1 1 0,1-1-1,0 0 1,0 0 0,0-1 0,0 1-1,1 0 1,-1 0 0,0 0 0,1-1 0,-1 1-1,1-1 1,0 1 0,-1-1 0,1 0-1,0 1 1,0-1 0,0 0 0,0 0-1,0 0 1,0-1 0,0 1 0,0 0 0,0-1-1,0 1 1,0-1 0,1 0 0,2 0-1,12 2 30,1-1-1,27-2 0,-25 1 4,-15 0-31,1-1 0,0 1-1,-1-1 1,1 0 0,-1 0 0,1-1 0,-1 1-1,0-1 1,0-1 0,1 1 0,-1-1 0,-1 1 0,1-2-1,0 1 1,-1 0 0,0-1 0,1 0 0,-2 0-1,1 0 1,0 0 0,-1-1 0,6-9 0,-5 7 5,-1-1 1,0 1 0,0-1 0,-1 1 0,1-1 0,-2 0-1,1 0 1,-1 0 0,-1 0 0,1 0 0,-1 0-1,-1 0 1,1 0 0,-2-1 0,-2-13 0,1 17-6,1-1 1,-1 1 0,0-1 0,0 1-1,0 0 1,-1 0 0,0 0-1,0 1 1,0-1 0,0 1 0,-1 0-1,0 0 1,0 1 0,0-1-1,0 1 1,0 0 0,-1 1 0,-9-4-1,2 1-4,-1 0 0,0 1 0,0 1 0,-1 0 0,1 1 0,-24-1 0,35 3-52,1 0 0,-1 1 0,1-1 0,0 0 0,-1 1 1,1-1-1,-1 1 0,1 0 0,0 0 0,0 0 0,-1 0 0,1 0 0,0 1 0,0-1 0,0 0 0,0 1 0,1 0 0,-1-1 0,0 1 1,-2 4-1,3-5-215,0 0 0,1 1 1,-1-1-1,1 0 1,0 1-1,-1-1 0,1 0 1,0 1-1,0-1 0,0 1 1,0-1-1,0 0 1,0 1-1,0-1 0,0 1 1,1-1-1,-1 0 0,0 1 1,1-1-1,-1 0 1,1 1-1,0-1 0,-1 0 1,1 0-1,0 0 0,0 1 1,0-1-1,-1 0 1,1 0-1,0 0 0,1 0 1,-1-1-1,0 1 0,0 0 1,0 0-1,3 0 1,21 12-8423</inkml:trace>
  <inkml:trace contextRef="#ctx0" brushRef="#br0" timeOffset="3467.61">1219 351 11813</inkml:trace>
  <inkml:trace contextRef="#ctx0" brushRef="#br0" timeOffset="3840.6">1219 364 11813,'134'-17'3311,"-102"8"1223,-32 9-4483,0 0 0,0 0-1,1-1 1,-1 1 0,0 0-1,0 0 1,0 0 0,0 0-1,1 0 1,-1 0 0,0-1-1,0 1 1,0 0 0,0 0-1,1 0 1,-1 0 0,0 0-1,0 0 1,0 0 0,1 0-1,-1 0 1,0 0 0,0 0-1,0 0 1,1 0-1,-1 0 1,0 0 0,0 0-1,0 0 1,0 0 0,1 0-1,-1 1 1,0-1 0,0 0-1,0 0 1,1 0 0,-1 0-1,0 0 1,0 0 0,0 1-1,0-1 1,0 0 0,0 0-1,1 0 1,-1 0 0,0 1-1,0-1 1,0 0 0,0 0-1,0 0 1,0 0 0,0 1-1,0-1 1,0 0-1,0 0 1,0 0 0,0 1-1,0-1 1,0 0 0,0 0-1,0 0 1,0 1 0,0-1-1,0 0 1,0 0 0,0 1-1,1 7-772,19 115 2234,5 27-828,-16-128 214,-11-54 460,1 2-1498,1 20 144,0-1 1,1 0-1,0 0 1,1 1-1,0-1 1,1 1 0,0-1-1,5-11 1,-6 19-9,0-1 1,0 0 0,0 1-1,1-1 1,0 1-1,-1-1 1,1 1 0,0 0-1,0 0 1,1 1-1,-1-1 1,1 1 0,-1-1-1,1 1 1,0 0 0,0 0-1,0 1 1,0-1-1,0 1 1,0 0 0,0 0-1,0 0 1,7 0 0,0 1-5,17 1-45,-27-1 53,0 1-1,0-1 1,-1 1 0,1 0-1,0 0 1,-1-1 0,1 1-1,0 0 1,-1 0 0,1-1-1,-1 1 1,1 0 0,-1 0-1,1 0 1,-1 0 0,0 0-1,0 0 1,1 0 0,-1 0-1,0 0 1,0 0 0,0 0-1,0 0 1,0 0 0,0 0-1,0 1 1,-1 0 5,1 1 0,-1-1-1,0 0 1,1 1 0,-1-1-1,0 0 1,0 0 0,0 0-1,-1 0 1,1 0 0,0 0 0,-1 0-1,1 0 1,-1 0 0,0-1-1,0 1 1,0-1 0,1 1-1,-1-1 1,-3 2 0,-52 26 69,27-15-52,24-8-19,5-6-7,1 1 0,0-1 1,0 1-1,0-1 1,-1 1-1,1 0 1,0-1-1,0 1 1,0-1-1,0 1 1,0 0-1,0-1 1,0 1-1,0-1 1,0 1-1,1 0 0,-1-1 1,0 1-1,0-1 1,0 1-1,1-1 1,-1 1-1,0-1 1,1 1-1,-1-1 1,0 1-1,1-1 1,-1 1-1,0-1 0,1 1 1,-1-1-1,1 0 1,-1 1-1,1-1 1,-1 0-1,2 1 1,18 12 17,-19-13-15,16 8 141,1-1 1,0-1-1,0 0 0,1-1 0,-1-1 0,23 2 0,55 0-2835,-32-5-6041</inkml:trace>
  <inkml:trace contextRef="#ctx0" brushRef="#br0" timeOffset="4112.43">2042 321 13414,'0'0'11027,"0"-6"-10651,0 5-364,-1-12 119,-1 18-38,-12 32 188,3-17-1125,-30 61 2602,32-53-5223,6-1-4882</inkml:trace>
  <inkml:trace contextRef="#ctx0" brushRef="#br0" timeOffset="4757.67">2042 308 8084,'8'-52'4828,"-6"14"7786,-2 46-11941,-2 25-363,-9 51 0,5-49-20,-2 56 0,8 16-68,0-106-227,0 1 0,0-1 0,0 0 1,0 0-1,-1 0 0,1 0 1,0 0-1,-1 0 0,1 0 0,0 0 1,-1 0-1,0-1 0,1 1 1,-1 0-1,1 0 0,-1 0 0,0 0 1,0-1-1,0 1 0,1 0 0,-1-1 1,0 1-1,0-1 0,0 1 1,0-1-1,0 1 0,0-1 0,0 0 1,0 1-1,0-1 0,0 0 0,0 0 1,0 0-1,0 1 0,0-1 1,0-1-1,0 1 0,-2 0 0,1 0-60,-1 0-1,0 0 1,0-1-1,0 1 1,0-1-1,1 0 1,-1 0-1,0 0 1,1 0-1,-1 0 0,0-1 1,1 1-1,-4-4 1,-1-2 15,0-1 1,1 1 0,0-2-1,1 1 1,0 0 0,0-1-1,1 0 1,0 0 0,0 0-1,1-1 1,1 1 0,-1-1-1,0-11 1,5 20 33,0 0 0,0 0 0,1 0-1,-1 0 1,0 0 0,0 0 0,1 0 0,-1 1 0,1-1 0,-1 1 0,1 0 0,4 0-1,-4-1 3,16-2-32,0-1-1,-1-1 1,1-1 0,-1 0 0,-1-1 0,33-19 0,-49 25 281,-10 4 93,-38 28-175,-29 16-60,68-43-95,1 0-1,0-1 1,-1 0-1,1-1 1,-1 0-1,0 0 1,0 0-1,-13 0 1,21-3-22,0-1-1,0 1 1,0 0 0,0 0-1,0 0 1,0 0 0,0-1-1,1 1 1,-1 0 0,0 0-1,1 0 1,-1 0 0,1 0-1,0 0 1,-1 0 0,2-2-1,1 2 13,1-1 0,-1 0-1,1 1 1,0 0-1,-1 0 1,1 0-1,0 0 1,0 1 0,-1 0-1,1-1 1,0 1-1,0 0 1,5 1 0,-2 0 5,1 0 0,0 0 0,-1 0 0,0 1 1,1 0-1,7 4 0,40 32 169,-25-15-1348,2-4-4252,-20-15 137</inkml:trace>
  <inkml:trace contextRef="#ctx0" brushRef="#br0" timeOffset="4974.81">2294 56 18424,'0'0'3426,"-5"108"-2994,0-71-256,5-3-176,0-10-624,0-9-3426</inkml:trace>
  <inkml:trace contextRef="#ctx0" brushRef="#br0" timeOffset="5099.03">2337 115 17400,'0'0'8196,"-37"147"-8116,26-95-80,6-6-753,5-15-7811</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6:46.956"/>
    </inkml:context>
    <inkml:brush xml:id="br0">
      <inkml:brushProperty name="width" value="0.035" units="cm"/>
      <inkml:brushProperty name="height" value="0.035" units="cm"/>
      <inkml:brushProperty name="color" value="#E71224"/>
    </inkml:brush>
  </inkml:definitions>
  <inkml:trace contextRef="#ctx0" brushRef="#br0">350 43 9284,'0'0'7911,"2"-6"-7068,0-1-470,4-23 2746,-20 39-2991,-48 27-106,2 3 0,2 2 0,-59 54 0,113-87 24</inkml:trace>
  <inkml:trace contextRef="#ctx0" brushRef="#br0" timeOffset="264.62">151 1 9861,'0'0'6176,"1"8"-5939,1 46 427,-2-32-420,1 0-1,0 0 1,10 40-1,-8-56-393,0 1-1,0-1 0,1-1 1,0 1-1,0 0 1,0-1-1,1 0 0,-1 0 1,1 0-1,0-1 1,1 1-1,8 4 0,17 16-6335,-19-10 1548</inkml:trace>
  <inkml:trace contextRef="#ctx0" brushRef="#br0" timeOffset="2152.65">393 576 6611,'0'0'4848,"-3"-16"1168,-4 17-5916,0 0 1,0 0-1,1 0 1,-1 1-1,0 0 1,1 0-1,-1 0 1,1 1-1,0 0 1,-10 6-1,-60 50 77,16-12 0,33-29-78,14-7-40,-1-2 0,-1 1 0,0-2 0,0 0 0,-20 7 1,26-15 36,7-12-11544</inkml:trace>
  <inkml:trace contextRef="#ctx0" brushRef="#br0" timeOffset="2445.63">97 579 5090,'0'0'10437,"1"-4"-9415,-1 3-998,0 1 0,0-1 0,0 0-1,-1 1 1,1-1 0,1 0 0,-1 1 0,0-1 0,0 1 0,0-1 0,0 0 0,0 1 0,1-1-1,-1 1 1,0-1 0,0 0 0,1 1 0,-1-1 0,0 1 0,1-1 0,-1 1 0,1-1-1,-1 1 1,1 0 0,-1-1 0,1 1 0,-1-1 0,1 1 0,-1 0 0,1 0 0,-1-1 0,1 1-1,-1 0 1,1 0 0,0-1 0,-1 1 0,1 0 0,0 0 0,1 1-5,-1 1 0,1-1 1,-1 0-1,1 1 0,-1-1 1,0 1-1,1-1 0,-1 1 1,0-1-1,0 1 0,1 3 1,25 63 78,18 43 73,-30-77-494,-14-32-5,0 0-1,1 0 1,-1 0 0,0 0 0,1 0-1,-1 0 1,1-1 0,0 1 0,0 0 0,-1-1-1,5 3 1,-5-4-111,9 7-4182</inkml:trace>
  <inkml:trace contextRef="#ctx0" brushRef="#br0" timeOffset="4768.39">0 1077 10453,'0'0'4719,"3"4"-4479,0 5-113,0-1 0,0 1-1,-1 0 1,0 0 0,0 0 0,-1 0-1,0 0 1,-1 1 0,-1 9-1,1-4 226,1 0-1,0 0 1,4 16 0,-3-21-288,7 11 1293,-8-21-1278,1 1 0,-1-1 0,1 0 0,-1 1 0,1-1 0,-1 0 0,1 0 0,0 0 0,-1 0 0,1 0 0,-1 0 0,1 0 0,-1 0 0,1-1 1,-1 1-1,1-1 0,1 0 0,13-6 9,-1 0 1,0-1 0,-1 0-1,0-1 1,0-1 0,16-15-1,29-19-57,171-93 33,-229 136-805,9-4 2072,-7 4-4298</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6:55.040"/>
    </inkml:context>
    <inkml:brush xml:id="br0">
      <inkml:brushProperty name="width" value="0.035" units="cm"/>
      <inkml:brushProperty name="height" value="0.035" units="cm"/>
      <inkml:brushProperty name="color" value="#E71224"/>
    </inkml:brush>
  </inkml:definitions>
  <inkml:trace contextRef="#ctx0" brushRef="#br0">102 623 5330,'0'0'11899,"-1"-9"-7743,-3-29-2744,6-6-1085,2-1 0,13-54-1,2-16-303,-18 21-19,-1 53 72,0 40-57,-13 3-294,-3 8 269,1 0 1,0 0-1,0 2 0,1 0 1,0 1-1,1 0 0,-11 16 1,90-64-1496,-36 21 1444,-23 10 52,1 0 0,1 1 1,-1 0-1,0 0 0,1 1 0,0 0 1,-1 0-1,11 0 0,-18 4-4,0-1 1,-1 1-1,1-1 1,0 1-1,0 0 1,-1 0-1,1-1 0,-1 1 1,0 0-1,1 0 1,-1-1-1,0 1 1,0 0-1,0 0 0,0 0 1,-1 2-1,1-2 3,0 109-212,0-63-7237,0-41-951</inkml:trace>
  <inkml:trace contextRef="#ctx0" brushRef="#br0" timeOffset="1840.16">1360 103 8996,'0'0'5840,"-22"-3"-5021,14 4-692,0 0 0,1 1 1,-1 0-1,1 0 0,-1 1 0,1 0 0,0 0 0,0 1 1,0-1-1,0 2 0,1-1 0,0 1 0,-1 0 0,-7 9 1,5-5-36,0-1 1,1 2 0,1-1 0,-1 1 0,2 0-1,-1 1 1,1 0 0,-7 20 0,10-19 1,1 0 0,0 0 0,1 1 0,1-1 0,1 21 0,0-1 238,0-29-312,0-1 0,-1 1 0,1-1 0,0 0 0,0 1 1,1-1-1,-1 0 0,1 0 0,-1 0 0,1 0 0,-1 0 0,1 0 0,0 0 0,0 0 0,0-1 0,0 1 0,0-1 0,0 1 0,1-1 0,-1 0 0,0 0 0,1 0 0,-1 0 1,4 0-1,71 21 574,-61-19-375,44 8 40,-1-4-1,1-2 0,1-3 0,67-5 0,-7 0-175,-40 1-73,0-5 0,-1-2 0,136-35 0,-207 42-2,1-1-1,0 0 0,-1-1 0,0 0 0,0 0 0,0-1 0,0 0 1,-1 0-1,0-1 0,10-8 0,-13 8 0,0 0 1,0 0-1,-1-1 0,1 1 1,-1-1-1,-1 0 0,1 0 1,-1 0-1,-1-1 0,1 1 1,-1-1-1,-1 1 1,2-14-1,4-20 14,2-37-48,-10 74 14,1 0-1,-1 1 0,1-1 0,-1 1 0,0-1 0,0 1 1,-1-1-1,1 1 0,-1 0 0,0-1 0,0 1 0,0 0 0,0 0 1,0 1-1,0-1 0,-1 0 0,0 1 0,1-1 0,-1 1 1,0 0-1,0 0 0,0 0 0,-1 0 0,1 1 0,0-1 0,-1 1 1,1 0-1,-1 0 0,1 0 0,-7-1 0,-12-2-55,-1 1 0,0 1 0,-39 1 0,47 1 33,-323-3-100,308 1 152,-1-1 1,-48-11-1,-34-5 23,50 16-42,0 2 0,-79 10 1,61 12-12,79-20-92,0-1 0,-1 1-1,1-1 1,0 1 0,0 0-1,0 0 1,0 0-1,1 0 1,-1 0 0,0 1-1,0-1 1,1 1 0,-1-1-1,0 1 1,1-1-1,0 1 1,-1 0 0,1 0-1,0-1 1,0 1 0,-1 2-1,1-2-427,1-1-1,0 1 0,-1 0 1,1-1-1,0 1 1,-1-1-1,1 1 0,0-1 1,0 1-1,0 0 1,1-1-1,-1 1 1,0-1-1,1 1 0,-1 0 1,1-1-1,0 3 1,8 5-6971</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7:05.004"/>
    </inkml:context>
    <inkml:brush xml:id="br0">
      <inkml:brushProperty name="width" value="0.035" units="cm"/>
      <inkml:brushProperty name="height" value="0.035" units="cm"/>
      <inkml:brushProperty name="color" value="#E71224"/>
    </inkml:brush>
  </inkml:definitions>
  <inkml:trace contextRef="#ctx0" brushRef="#br0">1155 988 11301,'1'-1'12847,"5"6"-9622,111 117-3241,-25-23 74,-89-97-159,-2-1-403</inkml:trace>
  <inkml:trace contextRef="#ctx0" brushRef="#br0" timeOffset="402.81">1397 998 4290,'0'0'13638,"0"-1"-13611,0 1 1,-1 0-1,1-1 0,0 1 0,0 0 0,0-1 1,-1 1-1,1 0 0,0 0 0,0-1 0,-1 1 1,1 0-1,0 0 0,-1-1 0,1 1 0,0 0 1,-1 0-1,1 0 0,0 0 0,-1 0 0,1-1 1,0 1-1,-1 0 0,1 0 0,-1 0 0,1 0 1,0 0-1,-1 0 0,1 0 0,0 0 0,-1 0 1,1 0-1,0 1 0,-1-1 0,0 0 0,-20 10 479,1 2 0,-1 0 0,2 1 0,0 0 0,-20 20 0,35-30-450,-27 23 831,-51 53 1,65-52-4015,12-23-899</inkml:trace>
  <inkml:trace contextRef="#ctx0" brushRef="#br0" timeOffset="-3122.44">1157 5 7684,'8'-5'18160,"-4"6"-18904,5 21 707,-1-3 41,0-1 0,1 0 0,0 0 0,2-1-1,21 27 1,52 43 84,-69-73-183,8 6-10</inkml:trace>
  <inkml:trace contextRef="#ctx0" brushRef="#br0" timeOffset="-1344.28">1354 48 4482,'0'0'7286,"9"-23"2945,-27 36-10213,1 0 0,0 2 0,1 0 0,1 1 0,-26 35 0,-10 8 155,21-24-3,23-25-78,-1-1 0,0 0 0,-1 0 0,0-1 0,-11 9 1,4 9-1622,16-26 1173,0 1-1,-1-1 1,1 1-1,0-1 1,0 1-1,-1 0 0,1-1 1,0 1-1,0-1 1,0 1-1,0 0 1,0-1-1,-1 1 1,1 0-1,1-1 0,-1 1 1,0 0-1,0-1 1,0 1-1,0-1 1,0 1-1,0 0 1,1-1-1,-1 2 0</inkml:trace>
  <inkml:trace contextRef="#ctx0" brushRef="#br0" timeOffset="-1208.65">1232 586 9764,'0'0'7351,"-19"-30"3066,12 19-11254,-9-26 1304,12 34-157,9 25-169,0-10-137,-1 0 0,2-1 0,0 0-1,8 13 1,19 39-2,-28-54-16,-1 0-1,1-1 1,1 1-1,-1-1 1,2 0-1,10 11 1,-17-19-30,0 0 0,0 1 0,0-1 0,1 0 0,-1 1 1,0-1-1,0 0 0,1 1 0,-1-1 0,0 0 0,1 0 1,-1 1-1,0-1 0,1 0 0,-1 0 0,0 0 0,1 1 1,-1-1-1,0 0 0,1 0 0,-1 0 0,1 0 0,-1 0 1,0 0-1,1 0 0,-1 0 0,0 0 0,1 0 0,-1 0 1,1 0-1,-1 0 0,0 0 0,1 0 0,-1-1 0,0 1 1,1 0-1,-1 0 0,1 0 0,-1 0 0,0-1 0,0 1 1,1 0-1,-1 0 0,0-1 0,1 1 0,-1 0 0,0-1 1,0 1-1,1 0 0,-1-1 0,0 1 0,0 0 0,0-1 1,0 1-1,0 0 0,1-1 0,2-29-7887,-3 15 4362,1-8-4763</inkml:trace>
  <inkml:trace contextRef="#ctx0" brushRef="#br0" timeOffset="-930.4">1354 514 9172,'0'0'8303,"-3"-7"-3480,-145 109-3819,-1 1 823,192-104-8259,-28 1 821,1 0-4706</inkml:trace>
  <inkml:trace contextRef="#ctx0" brushRef="#br0" timeOffset="2259.05">1225 1535 15639,'0'0'6227,"5"-25"-4765,-4 20-348,-1 10-316,-7 20-565,-56 64-25,62-77 64,1-11-274,22 17 31,-2-9-26,-8-3 24,0 0 0,1-1 0,17 4 0,-28-8-8,0 0 0,1-1 0,-1 1 0,0-1 0,1 0 0,-1 0 0,1 0 0,-1 0 0,0 0 0,1 0 0,-1-1 0,1 1 0,-1-1 0,0 1 0,1-1 1,-1 0-1,0 0 0,0 0 0,0 0 0,0-1 0,0 1 0,0-1 0,0 1 0,3-4 0,245-288-251,-237 280-1122,-25 26-6633,-3-1 533</inkml:trace>
  <inkml:trace contextRef="#ctx0" brushRef="#br0" timeOffset="3125.56">1840 1670 13830,'0'0'10707,"0"-19"-9899,-2-102 235,5-134-955,4 212-81,1-16 29,-7 58-52,3 1-22,-3 0 60,-3 3-289,0 0 246,0 0 1,0-1-1,0 1 0,0-1 0,0 1 0,-1-1 0,-3 3 0,1 0 12,-10 8 4,9-9 10,1 0 1,0 0-1,0 1 0,0 0 1,1 0-1,-1 0 0,1 0 0,0 1 1,1-1-1,-5 10 0,8-14 89,7-15-286,-4 10 130,36-45-362,-37 46 384,1 1 1,-1-1-1,1 1 0,0 0 1,0 0-1,0 0 0,0 0 1,0 0-1,0 0 0,0 1 1,1 0-1,-1 0 0,0 0 0,1 0 1,5-1-1,-8 3 34,-1-1-1,1 0 1,0 0-1,0 1 1,-1-1-1,1 1 1,0-1-1,-1 0 1,1 1-1,-1 0 1,1-1-1,0 1 1,-1-1-1,1 1 1,-1-1 0,1 1-1,-1 0 1,0-1-1,1 1 1,-1 0-1,0 0 1,1-1-1,-1 1 1,0 0-1,0 0 1,0 1-1,6 29-22,-5-18 28,9 52-302,-9-39-4719,-1-21 17</inkml:trace>
  <inkml:trace contextRef="#ctx0" brushRef="#br0" timeOffset="4715.53">834 841 1969,'0'0'16242,"-22"-14"-13790,-10 7-2436,0 1 0,0 2 1,-1 1-1,0 2 0,-49 4 1,11-2-30,18-2 3,0 2 0,0 2 0,1 3 0,-95 22-1,133-24 7,1 0 0,0 1 0,0 0 0,-12 8 0,21-11-3,0 0 0,0 1 0,1 0 0,-1 0 0,1 0 0,0 0-1,0 0 1,0 1 0,0 0 0,1-1 0,-1 1 0,1 0 0,0 0-1,0 0 1,0 1 0,-1 6 0,0-1 10,1 1 0,0 0-1,0-1 1,1 1 0,1 11 0,0-18 2,0 0 0,1 0 1,0 0-1,0 0 0,0 0 0,0 0 1,1 0-1,-1 0 0,1-1 1,0 1-1,0-1 0,1 1 1,-1-1-1,1 0 0,-1 0 0,5 4 1,10 9 2,1-1 1,0-1-1,1 0 1,0-1-1,2-1 0,-1-1 1,1-1-1,0-1 1,1 0-1,0-2 1,30 6-1,93 14 56,1-6 0,193 3 0,-180-21 32,-158-3-85,1-1 0,-1 1 0,1-1 0,-1 1 0,1-1 0,-1 0 0,0 1 0,1-1-1,-1 0 1,0 0 0,1 0 0,-1 0 0,0 0 0,0 0 0,0 0 0,0-1 0,0 1 0,0 0-1,0 0 1,-1-1 0,1 1 0,0-1 0,-1 1 0,1-3 0,13-42 58,-11 35-32,0-1-13,0-1-1,-1 0 1,-1 0 0,0 0-1,0 0 1,-1 0-1,-1 0 1,0 0-1,-1 0 1,-1 0 0,0 1-1,0-1 1,-1 1-1,-1-1 1,0 1 0,0 1-1,-2-1 1,-10-16-1,9 19 24,0 0-1,-1 1 0,0 0 0,0 0 0,-1 1 1,0 0-1,0 0 0,0 1 0,-1 1 1,-17-7-1,10 6-651,-1 1 0,1 1 1,-1 1-1,1 0 0,-1 1 1,-20 1-1</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7:18.408"/>
    </inkml:context>
    <inkml:brush xml:id="br0">
      <inkml:brushProperty name="width" value="0.035" units="cm"/>
      <inkml:brushProperty name="height" value="0.035" units="cm"/>
      <inkml:brushProperty name="color" value="#E71224"/>
    </inkml:brush>
  </inkml:definitions>
  <inkml:trace contextRef="#ctx0" brushRef="#br0">503 272 15015,'0'0'6742,"2"-17"-5731,1-6-646,3-59 1919,-6 81-1692,2 31-556,-2 0 0,-1 0 0,-1 0 0,-2-1 0,-8 35 0,4-25-53,2-1 0,-1 51 1,58-87-697,-35-3 631,0 0 0,0-2-1,0 0 1,-1-1 0,1 0 0,-1-2-1,0 0 1,0 0 0,-1-1-1,1-1 1,-2 0 0,18-14 0,-29 20 82,1 0 1,-1 0 0,0 0 0,0 0 0,0 0 0,0 0 0,-1-1 0,1 1-1,0-1 1,-1 1 0,0-1 0,1 0 0,-1 1 0,1-6 0,-2 8 303,0 9-557,1 44-368,1-20 1017,-2-1 1,-6 55-1,4-77-656,0 0-1,0 0 1,-1 0-1,-1 0 1,-5 10-1,6-15-293,0 1-1,-1-1 1,1 0-1,-1 0 1,0 0-1,-1 0 1,1-1-1,-1 0 1,-6 5 0,-15 7-4542</inkml:trace>
  <inkml:trace contextRef="#ctx0" brushRef="#br0" timeOffset="610.84">543 72 6451,'0'0'8342,"-23"-11"-7168,-77-35-229,93 44-853,0-1 0,0 1 1,0 0-1,-1 0 0,1 1 1,0 0-1,-1 0 0,0 1 1,1 0-1,-12 2 0,-9-1 189,21 0-227,-1 0-1,1 0 0,-1 1 1,1 0-1,0 1 0,0-1 1,0 1-1,0 1 1,0-1-1,1 1 0,0 0 1,-1 1-1,1 0 0,1-1 1,-1 2-1,1-1 0,-6 8 1,-8 11 166,0 1 1,-28 50-1,34-49-130,0 1-1,1 0 0,2 0 0,1 1 0,1 0 0,-4 31 0,5-9-23,2 1 0,4 85 0,2-117-63,2 1-1,0-1 1,1 0-1,1-1 1,0 1-1,2-1 1,0 0-1,1 0 1,1-1-1,0 0 1,1-1-1,1 0 1,1-1-1,0 0 1,1 0-1,1-1 1,0-1-1,0-1 1,2 0-1,-1-1 1,2 0-1,-1-1 1,1-1-1,1-1 1,-1 0-1,1-1 1,1-1-1,-1-1 1,1-1-1,28 3 0,-26-5-2,0-1 0,0-1 0,0-1 0,0-1 0,0-1 0,0-1 0,-1 0 0,38-15 0,-33 8 0,0-1 0,-1-1 0,-1-1 0,0-2 0,-1 0 0,29-27 0,-27 21 10,-1-2-1,-1 0 1,-1-1-1,-1-2 1,-1 0-1,20-39 1,-29 45 0,-1 0 0,0-1 0,-2 0 0,-1-1 1,-1 1-1,0-1 0,-2 0 0,-1 0 0,-1-44 1,-2 51 31,-2 0 1,0-1 0,-1 1 0,-1 1-1,0-1 1,-1 0 0,-1 1 0,0 1-1,-1-1 1,-1 1 0,0 0 0,0 1-1,-21-21 1,15 18 147,-1 0-1,0 2 0,-2-1 0,1 2 1,-2 1-1,0 0 0,0 1 1,-1 1-1,-36-13 0,30 16-71,-1 1-1,1 2 1,-1 1-1,0 0 0,-49 3 1,72 1-185,0 0 1,1 0 0,-1 0-1,1 0 1,-1 0 0,1 1-1,-1 0 1,1-1 0,0 1-1,0 0 1,0 1-1,0-1 1,0 0 0,0 1-1,1 0 1,-1 0 0,1 0-1,0 0 1,0 0 0,0 0-1,0 0 1,0 1 0,1-1-1,-1 0 1,1 1 0,0 0-1,0-1 1,0 8 0,-1-5-493,1-1 0,1 1 0,-1 0 1,1 0-1,0-1 0,0 1 1,0 0-1,1 0 0,0 0 1,0-1-1,1 1 0,-1 0 1,1-1-1,1 0 0,-1 1 1,1-1-1,0 0 0,4 6 1,28 20-10181</inkml:trace>
  <inkml:trace contextRef="#ctx0" brushRef="#br0" timeOffset="954.54">1240 456 13430,'0'0'6019,"-11"0"-5859,11 3-80,22-3 80,5 0-112,5 0 128,11 0-128,0 0-48,-5 0-784,-6 0-1985,-16 0-2098</inkml:trace>
  <inkml:trace contextRef="#ctx0" brushRef="#br0" timeOffset="1128.62">1312 598 6915,'0'0'9284,"-5"6"-9011,21-6-17,11 0 304,5-9-272,6-3-288,-6-4-80,-5 1-1457,0-4-2593,-11-2-2897</inkml:trace>
  <inkml:trace contextRef="#ctx0" brushRef="#br0" timeOffset="1435.61">1339 170 8340,'0'0'12325,"-6"-5"-11538,5 5-768,-18-13-28,12 12-70,11 12-22,7 4 110,1 0 0,0-2 0,2 1 0,-1-2 0,2 0 0,-1 0 0,2-2 0,-1 0 0,22 10 0,-15-7 3,-1 0 1,0 1-1,-1 1 1,27 26-1,-42-35-12,0 0 0,0 0 1,0 1-1,-1 0 0,0 0 1,0 0-1,-1 0 0,0 0 0,0 1 1,-1 0-1,0-1 0,0 1 0,0 0 1,-1 0-1,-1 0 0,1 0 1,-1 0-1,-2 10 0,0-2 9,-1-1 0,-1 0 0,0-1 0,-1 1 0,-1-1 0,0 0 0,-1 0 1,0 0-1,-13 16 0,-15 17 44,-47 50 0,13-17-74,22-16-533,18-20-2919,24-36 2346,-12 12-5778</inkml:trace>
  <inkml:trace contextRef="#ctx0" brushRef="#br0" timeOffset="2425.5">2431 272 11317,'0'0'8145,"-4"-9"-7432,1 3-546,0 1 0,-1-1 0,1 0 0,-1 1 0,-1 0 0,1 0 0,-1 0 0,0 1 0,0-1 0,0 1 0,-1 0 0,1 1 0,-1-1 0,0 1 0,0 0 0,0 1 0,0 0 0,-1-1 0,-7 0 0,13 3-166,1 0 1,-1 0 0,1 0-1,-1 0 1,1 0-1,-1 0 1,1 0 0,-1 0-1,1 0 1,-1 0-1,1 0 1,-1 1 0,1-1-1,0 0 1,-1 0-1,1 1 1,-1-1 0,1 0-1,0 1 1,-1-1 0,1 0-1,0 1 1,-1-1-1,1 0 1,0 1 0,-1-1-1,1 1 1,0-1-1,0 0 1,-1 2 0,-4 22-13,5 40 25,1-43 96,-6 96 352,-27 154 1,27-251-369,1-26 224,1-36 49,3-27-301,-3 31-142,3 1-1,1-1 1,2 1-1,1 0 1,2 0-1,16-54 1,-22 89 72,1 0-1,0-1 1,-1 1 0,1 0 0,0 0-1,0 0 1,1 0 0,-1 0 0,0 0 0,1 0-1,-1 0 1,1 1 0,-1-1 0,1 0 0,0 1-1,0 0 1,0-1 0,0 1 0,0 0 0,0 0-1,0 0 1,0 0 0,0 0 0,1 1-1,-1-1 1,4 0 0,-3 1-3,0 1 0,-1-1-1,1 1 1,-1 0 0,1 0 0,-1 0-1,1 0 1,-1 0 0,0 0 0,1 0-1,-1 1 1,0 0 0,0-1 0,0 1 0,0 0-1,0 0 1,0 0 0,-1 0 0,1 0-1,-1 0 1,1 1 0,0 2 0,10 18 25,-1 1 0,-1 0 1,-1 1-1,-1 0 1,-2 0-1,6 42 0,-6-16-26,-3 1 0,-5 69 0,1-112-276,0 0 1,0 0-1,0 0 1,-2-1 0,1 1-1,-5 9 1,5-12-669,-1-1 1,0 1-1,0-1 1,0 0 0,-1-1-1,-4 6 1,-8 2-8307</inkml:trace>
  <inkml:trace contextRef="#ctx0" brushRef="#br0" timeOffset="3481.07">2332 589 14182,'0'0'1823,"17"-18"-1175,34-30-363,64-46 1,-106 88-278,-1-1 0,0 0 0,0-1 0,0 1 0,-1-1-1,7-10 1,-10 13 3,-1-1-1,-1 1 0,1-1 0,-1 0 1,0 1-1,0-1 0,0 0 1,-1 0-1,0-1 0,0 1 0,0-12 1,-2 5 192,-1-16 1498,5 17 2395,-6 18-4042,0-1 1,1 1-1,-1 0 1,1 0-1,1 0 1,-1 0-1,1 0 1,0 0-1,0 11 0,-1-1-1,-5 68 35,8 160-1,0-218-70,9 297-163,-11-322 127,1-1-1,0 0 1,-1 0 0,1 0 0,0 1 0,0-1 0,-1 0 0,1 0-1,0 0 1,-1 0 0,1 0 0,0 0 0,-1 0 0,1 0-1,0 0 1,-1 0 0,1 0 0,0 0 0,-1 0 0,1 0 0,0 0-1,-1 0 1,1 0 0,0 0 0,-1 0 0,1 0 0,0 0 0,0-1-1,-1 1 1,1 0 0,0 0 0,0 0 0,-1-1 0,1 1 0,0 0-1,0 0 1,-1-1 0,1 1 0,0 0 0,0 0 0,0-1 0,-1 1-1,1 0 1,0-1 0,-14-13-130,4-2 29,2-1 0,0-1 0,2 1 0,-1-1 0,2-1 0,1 1 1,-5-32-1,1-134-194,8 179 310,0 0 0,0 0 0,0 0 0,1 0 1,0 0-1,0 0 0,0 0 0,1 0 0,-1 1 0,1-1 0,0 0 0,1 1 1,-1 0-1,1-1 0,0 1 0,0 0 0,0 0 0,1 1 0,-1-1 0,1 1 1,0-1-1,0 1 0,0 0 0,0 1 0,0-1 0,1 1 0,-1 0 1,1 0-1,0 0 0,9-2 0,3 0-64,0 0 0,1 1 0,0 0 0,0 2 0,21 0 0,-39 1 52,1 0 0,-1 0 0,0 1 0,1-1 0,-1 0 0,1 0 0,-1 0 0,0 0 0,1 1 0,-1-1 0,0 0 0,1 0 0,-1 1 0,0-1 0,0 0 0,1 1 0,-1-1 0,0 0 0,0 0 0,1 1 0,-1-1 0,0 1 0,0-1-1,0 0 1,0 1 0,1-1 0,-1 0 0,0 1 0,0-1 0,0 1 0,0-1 0,0 0 0,0 1 0,0-1 0,0 1 0,0-1 0,0 1 0,0-1 0,-1 0 0,1 1 0,0-1 0,0 0 0,0 1 0,0-1 0,-1 1 0,1-1 0,0 0 0,-1 1 0,-11 21-309,1-12 286,0-1 0,-1 0 0,0-1 0,0 0 0,-1 0-1,0-2 1,-18 8 0,-38 20 523,114-45-708,-20 1-30,-1-2 0,1-1 0,40-28 0,-52 32 226,-1-1-1,0 0 1,-1 0-1,0-1 0,-1-1 1,0 0-1,-1 0 1,12-20-1,-17 22 263,0-1 0,-1 1-1,-1-1 1,0 0 0,0 0 0,-1 0-1,0 0 1,-1 0 0,-1-14 0,1 3 1390,0 21-1171,0 23-349,17 344 182,-3-109-102,-13-39 173,-7-226 823,1-7-1055,0 0 0,2-1 0,0 1 0,0-1 0,0-24 0,6-87-208,-1 107 30,0-1 1,2 1 0,0 1 0,2-1 0,0 1 0,1-1-1,0 2 1,20-34 0,-22 43 33,0 1 0,1 0 1,0 0-1,0 0 0,1 1 0,0 0 0,0 0 1,1 1-1,0-1 0,0 2 0,0-1 0,1 1 1,-1 1-1,1-1 0,1 2 0,-1-1 0,0 1 0,1 0 1,18-2-1,-22 4 1,-1 1 0,1-1 0,-1 1 0,0 0 0,1 1 0,-1-1 0,1 1 0,-1 0 0,7 2 0,-10-1 10,0-1 0,-1 0-1,1 1 1,0-1 0,-1 1-1,0-1 1,1 1 0,-1 0 0,0-1-1,0 1 1,0 0 0,0 0 0,0 0-1,0 0 1,0 0 0,-1 0-1,1 0 1,-1 0 0,0 0 0,1 0-1,-1 0 1,0 1 0,0-1 0,0 0-1,-1 2 1,1 0 1,0 1 0,-1-1 0,1 0 0,-1 0-1,0 0 1,0 0 0,-1 0 0,1-1 0,-1 1 0,1 0 0,-1-1 0,0 1 0,-1-1-1,1 1 1,-1-1 0,1 0 0,-5 4 0,1-2 7,0-1 1,0 1-1,0-1 1,-1-1-1,0 1 1,1-1-1,-1 0 0,0-1 1,-10 3-1,7-2 21,-1-1 0,1 0 0,0-1 0,-1 0 0,0-1 0,1 0-1,-1-1 1,1 0 0,-1 0 0,1-1 0,0-1 0,-1 0 0,1 0 0,-11-5-1,-9-16 635,22 7-2131,8 0-6579,4 10-132</inkml:trace>
  <inkml:trace contextRef="#ctx0" brushRef="#br0" timeOffset="4240.46">3254 546 6019,'0'0'14041,"-4"-3"-13361,3 2-639,1 1 1,-1 0-1,1-1 0,-1 1 0,0 0 0,1-1 1,-1 1-1,1 0 0,-1-1 0,1 1 0,-1-1 1,1 1-1,-1-1 0,1 0 0,0 1 1,-1-1-1,1 1 0,0-1 0,0 0 0,-1 1 1,1-1-1,0 0 0,0 1 0,0-1 0,0 0 1,0 1-1,0-1 0,0 0 0,0 1 1,0-1-1,0-1 0,2 1 18,0 0 0,0-1 1,0 1-1,1 1 0,-1-1 0,0 0 1,0 0-1,1 1 0,-1 0 0,0-1 1,1 1-1,2 0 0,3-1-19,0 0 0,1 0-1,-1 1 1,0 0 0,1 1 0,-1 0 0,0 0-1,1 1 1,-1 0 0,10 3 0,-14-2-18,1-1 1,-1 1 0,0 0-1,0 0 1,0 0-1,0 1 1,-1-1 0,1 1-1,-1 0 1,0 0-1,0 0 1,0 0 0,-1 1-1,0-1 1,1 1-1,-2 0 1,1-1 0,2 9-1,-1 2 53,-1 0 0,0 0 0,-1 0 0,0 0 0,-3 16-1,2 0 283,-1-37 507,0-3-945,0 1 0,0 0 0,1-1 0,0 1 0,0-1 0,1 1 0,0 0 0,1-1 0,0 1 0,5-14 0,0 12-348,1 0 1,1 0-1,-1 1 0,2 0 0,-1 0 0,1 1 1,1 0-1,-1 1 0,14-7 0,15-12-357,-33 21 676,-5 4 807,-2 5-412,0 0 1,-1 0 0,1 0-1,-1 0 1,0 0 0,0 0-1,-1 0 1,-3 5 0,-2 2 134,1 2-292,1-1 1,0 1-1,0 0 1,1 1-1,1-1 1,0 1 0,1 0-1,0 0 1,0 21-1,3-34-127,0 0-1,0 0 0,0 0 0,0 1 0,0-1 0,0 0 0,1 0 0,-1 0 0,0 0 0,1 0 0,-1 0 0,0 0 1,1 0-1,0 0 0,-1 0 0,1 0 0,-1-1 0,1 1 0,0 0 0,0 0 0,-1 0 0,1-1 0,0 1 1,0 0-1,0-1 0,2 1 0,-1 0 6,1 0 0,-1 0-1,1-1 1,0 0 0,-1 1 0,1-1 0,-1 0 0,1 0 0,0 0 0,4-2-1,-1 1 10,0 0-1,0-1 1,0 0-1,0 0 0,-1 0 1,1-1-1,-1 0 0,0 0 1,6-4-1,-8 4 2,0 0 0,0 0 0,-1 0 0,1 0 0,-1 0 0,0 0 0,0-1-1,0 1 1,0-1 0,0 0 0,-1 1 0,0-1 0,1 0 0,-2 0 0,1 0 0,0 0 0,-1 0 0,0 0-1,1 0 1,-2 0 0,1 0 0,0 0 0,-1 1 0,0-1 0,0 0 0,0 0 0,0 0 0,-1 0 0,1 1-1,-1-1 1,0 1 0,0-1 0,0 1 0,-1 0 0,1 0 0,-1 0 0,1 0 0,-1 0 0,0 0 0,0 1-1,-1 0 1,1-1 0,0 1 0,-1 0 0,0 1 0,1-1 0,-1 1 0,0-1 0,0 1 0,1 0 0,-1 1-1,0-1 1,-5 0 0,4 1-139,-26 0-99,30 0 85,0 0 1,0 0-1,1 0 0,-1 0 0,0 1 0,0-1 0,1 0 0,-1 0 0,0 1 0,1-1 0,-1 0 1,0 1-1,1-1 0,-1 1 0,0-1 0,1 1 0,-1-1 0,1 1 0,-1-1 0,1 1 0,-1 0 1,1-1-1,-1 1 0,1 0 0,0-1 0,-1 1 0,1 0 0,0-1 0,-1 1 0,1 0 0,0 0 0,0 0 1,0 0-1,21 3-12306</inkml:trace>
  <inkml:trace contextRef="#ctx0" brushRef="#br0" timeOffset="4539.8">3985 480 4786,'0'0'18203,"-9"14"-17763,-68 117-226,74-126-479,0-1 1,0 1-1,0-1 1,-1 0-1,1 0 1,-1 0-1,0 0 1,-1-1 0,1 1-1,0-1 1,-1 0-1,0-1 1,-7 4-1,10-5 207,0-1-1,0 1 1,-1 0-1,1-1 1,0 0-1,-1 0 1,1 1-1,0-1 1,-1-1 0,1 1-1,0 0 1,-1-1-1,1 1 1,0-1-1,0 1 1,-1-1-1,1 0 1,0 0-1,0 0 1,0 0-1,0-1 1,0 1 0,0 0-1,1-1 1,-1 0-1,0 1 1,1-1-1,-1 0 1,1 0-1,-1 0 1,1 0-1,-1-2 1,-19-39 1976,15 13 2780,6 29-4151,3 0-533,1 1 0,-1 0 0,0-1 1,1 1-1,-1 1 0,0-1 0,1 0 0,-1 1 0,0 0 0,1-1 0,-1 2 0,5 1 0,-1-1 3,180 72-38,-125-47-2108,85 26 0,-66-31-1182</inkml:trace>
  <inkml:trace contextRef="#ctx0" brushRef="#br0" timeOffset="6295.18">4537 533 15735,'0'0'7276,"1"9"-6465,3 161-262,-4-137-277,1-39-187,0 0-1,0 0 1,1-1-1,0 2 1,0-1-1,1 0 1,4-8-1,2-5-45,35-73-27,-39 84-21,0-1-1,1 1 0,0-1 1,1 2-1,0-1 1,0 1-1,1 0 0,9-7 1,-16 13-3,1 0 1,0 0-1,-1 0 1,1 0-1,0 0 0,-1 0 1,1 1-1,0-1 1,0 1-1,0-1 1,0 1-1,0-1 1,0 1-1,-1 0 1,1 0-1,0 0 1,0 0-1,0 1 1,0-1-1,0 0 1,0 1-1,0-1 1,3 2-1,-2 1 6,0-1-1,0 0 1,0 1 0,0-1-1,0 1 1,-1 0-1,1 0 1,-1 0 0,0 0-1,0 0 1,3 5-1,1 7 20,0 0-1,0 0 1,-1 1-1,4 25 1,-6-18 16,-1 0 0,-2 25 0,0-38 7,6-17 62,4-12-120,0 1 0,0 0-1,2 0 1,0 2 0,1-1-1,1 1 1,1 1 0,0 1-1,0 0 1,24-16 0,-38 30 21,-1-1 0,1 1 0,-1 0 0,1 0 0,-1-1 0,1 1 0,-1 0 0,1 0 0,-1 0 0,1 0 0,-1 0 0,1 0 0,-1 0 0,1 0 0,-1 0 0,1 0 0,-1 0 0,1 0 0,-1 0 1,1 0-1,0 0 0,-1 1 0,0-1 0,1 0 0,-1 0 0,1 1 0,-1-1 0,1 0 0,-1 0 0,1 1 0,-1-1 0,0 1 0,1-1 0,-1 0 0,0 1 0,1-1 0,-1 1 0,1 0 0,7 21 23,-8-20-9,3 14 138,0 1 0,0 31 0,-3-37-129,0 0 0,1 0-1,0 0 1,1 0 0,0 0-1,1 0 1,0 0-1,0-1 1,7 13 0,-7-20-91,-1 0 1,1-1-1,0 1 1,-1-1 0,1 0-1,0 0 1,0 0-1,1-1 1,-1 1-1,0-1 1,0 1 0,1-1-1,-1 0 1,1 0-1,-1-1 1,1 1-1,-1-1 1,1 0 0,6 0-1,5 0-390,1 0-1,-1-1 0,18-4 1,-24 3-189,-1-1-1,0 0 1,0 0 0,0 0-1,0-1 1,0-1 0,-1 1-1,1-1 1,-1-1 0,7-6-1,-10 9 395,-1-1 1,1 0-1,-1 0 0,0 0 0,0 0 0,0-1 0,-1 1 1,3-8-1,-3 9 393,-2 0 0,1 0 0,0 0 0,-1-1 1,1 1-1,-1 0 0,0 0 0,0 0 0,0 0 0,-1-1 1,1 1-1,-1 0 0,1 0 0,-3-5 0,2 6 155,0 1-1,0-1 1,0 1-1,0 0 0,0 0 1,0-1-1,-1 1 1,1 0-1,0 0 1,-1 0-1,1 1 1,0-1-1,-1 0 0,1 0 1,-1 1-1,0-1 1,1 1-1,-1-1 1,1 1-1,-1 0 0,0-1 1,1 1-1,-1 0 1,0 0-1,1 0 1,-1 1-1,0-1 1,1 0-1,-1 1 0,-1 0 1,-2-1-157,1 1 0,0 0 0,0 1 0,0-1 0,0 1 1,0 0-1,0 0 0,0 0 0,0 0 0,-4 5 0,6-5-139,0 0 0,0 1-1,0-1 1,0 1 0,0-1 0,1 1-1,-1 0 1,1 0 0,0 0 0,0 0-1,0-1 1,0 2 0,0-1 0,1 0-1,-1 0 1,1 0 0,0 0 0,0 5-1,2-8-44,-1 1 0,0 0 0,0-1-1,0 1 1,1-1 0,-1 0 0,0 1-1,1-1 1,-1 0 0,0 0-1,1 1 1,-1-1 0,1 0 0,-1-1-1,0 1 1,1 0 0,-1 0 0,0 0-1,3-2 1,-3 2 21,7-2-147,1-1-1,-1 1 1,0-2-1,0 1 1,0-1-1,-1 0 0,0-1 1,1 0-1,6-6 1,34-21-413,-22 90 816,-24-54-214,0 0 0,0-1 1,1 1-1,-1 0 0,1-1 0,0 0 1,7 6-1,-9-8-6,0 0 0,0-1 0,1 1 0,-1 0 0,0-1 0,1 1 0,-1-1 1,1 1-1,-1-1 0,0 1 0,1-1 0,-1 0 0,1 0 0,-1 0 0,1 0 0,-1 0 0,1 0 0,-1 0 0,1-1 0,-1 1 0,1 0 0,-1-1 0,0 1 1,1-1-1,-1 0 0,1 1 0,-1-1 0,0 0 0,2-2 0,5-3 19,-1-1-1,0-1 1,0 1 0,-1-1 0,0-1-1,0 1 1,-1-1 0,0 0-1,-1 0 1,0 0 0,0-1 0,-1 1-1,0-1 1,-1 0 0,2-15 0,2-19 74,-3 0 0,-2-54 0,-1 63 3,0 19 406,0-1-1,-1 1 1,-1 0 0,-5-22-1,6 35 84,1 15-261,2 105-452,1-37-243,-4 0 0,-14 107 0,14-176 47,0-5-225,1 0 1,-1 1 0,0-1-1,-1 0 1,0 0 0,0 0-1,0 0 1,0 0 0,-1 0-1,0-1 1,0 1-1,-1-1 1,-6 9 0,9-14 438,0 0 1,1 1 0,-1-1-1,1 0 1,-1 0 0,0 1-1,1-1 1,-1 0 0,0 0-1,0 0 1,1 0-1,-1 0 1,0 0 0,1 0-1,-1 0 1,0 0 0,1-1-1,-1 1 1,0 0 0,1 0-1,-1-1 1,0 1 0,1 0-1,-1-1 1,1 1-1,-1 0 1,0-1 0,1 1-1,-1-1 1,1 1 0,-1-1-1,1 1 1,0-1 0,-1 1-1,1-1 1,-1 0 0,1 0-1,-13-25-631,12 25 740,-21-61 1924,17 48-339,2 0 0,0-1 0,0 0 0,0-24 0,4 38-1566,-1 0 0,0 0 0,1-1 0,-1 1 0,1 0 0,-1 0 0,1 0 0,-1 0 0,1 0 0,0 0 0,-1 0 0,1 0 0,0 0 0,0 0 0,0 0 0,0 0 0,0 0 0,0 1 0,0-1 0,0 0 0,0 1 0,0-1 0,1 1 0,1-1 0,36-11-29,-27 9 30,89-21-1099,193-22 1,-292 45 1128,-1 2-5,0-1 0,1 0 0,-1 0 0,0 0 0,1 0 0,-1 0 0,0-1 0,0 1 0,1 0 0,-1 0 0,0-1 0,0 1 0,0-1 0,0 1 1,1-1-1,-1 0 0,0 1 0,0-1 0,0 0 0,0 0 0,0 0 0,0 0 0,-1 0 0,1 0 0,0 0 0,1-1 0,-35 11 295,25-4-338,0-1 0,0 1 0,1 1 0,-1-1 0,1 1 0,0 1 0,1-1 0,-1 1 0,1 0 0,1 1 0,-1-1 0,1 1 0,1 0 0,-1 1 0,-4 14 0,4-8 9,1 0 0,0 0 0,2 1 1,0 0-1,0-1 0,2 1 0,-1 0 0,5 24 1,-4-38-16,1 0 0,-1 1-1,1-1 1,0 0 0,0 0 0,0 0 0,0 0 0,1 0 0,-1 0 0,1 0 0,-1 0 0,1 0 0,-1 0 0,1-1 0,0 1 0,0-1 0,0 1 0,0-1 0,0 0 0,0 0 0,0 0 0,0 0 0,1 0 0,-1 0 0,0-1 0,1 1 0,-1-1-1,0 1 1,5-1 0,3 1 8,0-1 0,1 1-1,-1-2 1,0 1-1,20-5 1,-8-3-15,-1 0 1,0-1-1,-1-2 1,1 0 0,30-23-1,-15 11-80,-10 6-133,0-1 0,-2-1 0,0-1 0,32-34-1,-45 42-67,-1-2 0,0 1 0,0-2 0,-2 1 0,0-1 0,0 0 0,-1-1 0,-1 0 0,7-30 0,-3-3 123,4-57-1,-11 39 3297,-3 65-1853,-3 11-504,-4 7-759,0 0-1,2 0 1,-1 1-1,2 0 1,0 0-1,1 0 1,1 0 0,0 28-1,0-21-2,1-18-19,1 1 0,-1-1 0,1 0 0,0 1-1,0-1 1,1 1 0,0-1 0,3 10-1,-2-14 4,0-1 0,1 0-1,-1 0 1,1 0-1,-1 0 1,1 0-1,0-1 1,-1 1-1,1-1 1,0 1 0,-1-1-1,1 0 1,0 0-1,0 0 1,-1-1-1,5 0 1,2 0 8,1 1 10,-1-2 1,1 0-1,-1 0 0,0 0 1,15-7-1,-14 5-20,0 1 1,0 0 0,0 0-1,18-1 1,-25 3-2,0 1 1,0 1-1,1-1 1,-1 0-1,0 1 0,0 0 1,0-1-1,0 1 1,0 0-1,0 1 1,0-1-1,-1 0 1,1 1-1,0 0 1,-1-1-1,1 1 0,-1 0 1,1 1-1,3 3 1,24 31 97,-19-22-50,0-2 1,1 1 0,0-2 0,1 0-1,19 15 1,-27-25-38,0 1-1,-1 0 1,1-1 0,0 0 0,0 0-1,1-1 1,-1 1 0,0-1-1,0 0 1,1 0 0,-1-1-1,1 0 1,-1 0 0,0 0 0,1-1-1,-1 1 1,1-1 0,-1-1-1,0 1 1,0-1 0,0 1-1,6-4 1,0-1-69,-1 1 0,0-2-1,0 1 1,0-1 0,-1-1-1,0 1 1,8-11 0,-10 10-565,0 0 1,0-1 0,-1 0-1,8-16 1,5-27-5624</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7:26.617"/>
    </inkml:context>
    <inkml:brush xml:id="br0">
      <inkml:brushProperty name="width" value="0.035" units="cm"/>
      <inkml:brushProperty name="height" value="0.035" units="cm"/>
      <inkml:brushProperty name="color" value="#E71224"/>
    </inkml:brush>
  </inkml:definitions>
  <inkml:trace contextRef="#ctx0" brushRef="#br0">243 468 9316,'0'0'9575,"4"-6"-8577,-2 2-988,3-4 391,0 0-1,-1 0 1,0 0 0,-1-1 0,3-8-1,-6 15-357,1 0 0,-1 1 0,1-1 0,-1 0 0,0 1 0,0-1 0,0 0 0,0 0-1,0 1 1,0-1 0,0 0 0,0 0 0,-1 1 0,1-1 0,-1 0 0,1 1 0,-1-1 0,0 1-1,1-1 1,-1 1 0,0-1 0,0 1 0,0-1 0,0 1 0,-1 0 0,1 0 0,0-1 0,0 1-1,-1 0 1,1 0 0,-1 0 0,1 1 0,-1-1 0,1 0 0,-1 0 0,0 1 0,-2-1 0,-4-2-30,0 1-1,0 1 1,0-1 0,-1 1 0,1 1 0,0 0 0,-16 1 0,21-1-16,1 1 1,-1-1-1,1 1 0,0 0 1,-1 0-1,1 0 1,0 0-1,-1 0 1,1 0-1,0 0 1,0 1-1,0-1 1,0 1-1,1-1 0,-1 1 1,0 0-1,1 0 1,-1 0-1,1 0 1,-1 0-1,1 0 1,0 0-1,0 1 0,0-1 1,0 0-1,0 1 1,1-1-1,-1 0 1,1 1-1,-1 3 1,0 2-8,0 0 1,1 0-1,-1 0 1,2 0-1,-1 0 1,1 0 0,0 0-1,1 0 1,0 0-1,0-1 1,1 1-1,7 14 1,-5-15 2,0 0 1,0-1-1,1 0 1,-1 0-1,2 0 0,-1-1 1,1 1-1,-1-2 1,1 1-1,1-1 1,-1 0-1,13 5 1,7 1-8,-10-4-100,0 1-1,25 14 1,-39-19 103,0-1 0,0 1 0,-1 0 0,1-1 0,-1 1 0,0 0-1,1 1 1,-1-1 0,0 0 0,0 1 0,0-1 0,0 1 0,-1-1 0,1 1 0,-1 0 0,0 0 0,0 0 0,0 0 0,0 0-1,0 0 1,0 5 0,-1-5 17,-1-1 0,1 1 0,-1 0 0,0 0 0,0-1 0,0 1-1,0 0 1,-1-1 0,1 1 0,-1-1 0,0 0 0,1 1 0,-1-1 0,0 0-1,0 0 1,0 0 0,-1 0 0,1-1 0,0 1 0,-1-1 0,1 1 0,-1-1-1,-4 2 1,-10 4 77,1 0-1,-30 6 1,30-9-13,-16 4 34,-1-2-1,1-1 1,-1-1-1,-46-2 1,78-2-151,0 1 0,0-1 0,0 0-1,0 0 1,1 0 0,-1 0 0,0-1 0,0 1 0,0 0 0,0 0 0,1 0 0,-1-1 0,0 1 0,0 0 0,1-1 0,-1 1 0,0-1 0,0 1 0,1-1-1,-1 1 1,1-1 0,-1 1 0,0-1 0,1 0 0,-1 1 0,1-1 0,-1 0 0,1 0 0,0 1 0,-1-1 0,1 0 0,0 0 0,-1 1 0,1-1 0,0 0-1,0 0 1,0 0 0,0 0 0,0 1 0,0-1 0,0 0 0,0 0 0,0 0 0,0 0 0,0 0 0,1-3-428,0 0 0,1 0 0,-1 0 0,1 0 0,-1 1 0,1-1 0,0 1 0,1-1 0,3-4 0,33-30-4565,9-2-728</inkml:trace>
  <inkml:trace contextRef="#ctx0" brushRef="#br0" timeOffset="694.57">429 521 4338,'0'0'13585,"-11"23"-12886,-32 74-174,41-90-458,-1 1-1,1-1 0,0 1 0,0 0 0,1 0 0,0 0 0,1 11 0,0-16-47,0 0 0,1 0 1,-1 0-1,1 0 0,-1-1 0,1 1 0,0 0 1,1 0-1,-1 0 0,0-1 0,1 1 0,-1-1 0,1 1 1,3 3-1,-1-3 7,0 0 1,1-1-1,-1 1 0,1-1 1,-1 0-1,1 0 1,0 0-1,0 0 0,0-1 1,0 0-1,0 0 1,0-1-1,0 1 0,0-1 1,0 0-1,0 0 1,0-1-1,6 0 0,-8 0-7,1 1-1,-1-1 0,1 0 0,-1 0 0,1 0 0,-1-1 0,0 1 0,1-1 1,-1 1-1,0-1 0,0 0 0,0 0 0,0-1 0,-1 1 0,1-1 1,-1 1-1,1-1 0,-1 0 0,0 0 0,0 0 0,0 0 0,0 0 1,-1 0-1,1-1 0,-1 1 0,2-7 0,0-3 65,-1 0 1,0 0-1,-1-1 0,0 1 0,-1 0 1,-2-14-1,2 23-73,-1 0 1,0 0-1,0 0 1,0 1-1,-1-1 1,1 1-1,-1-1 1,0 1-1,0-1 1,0 1-1,0 0 1,-1 0-1,1 0 1,-1 0-1,0 0 1,1 1-1,-1-1 1,-1 1-1,1 0 1,0 0-1,-1 0 1,1 0-1,-1 1 1,1-1-1,-1 1 1,-5-1-1,3 0-107,0 0 0,0 1 0,0 0 0,0 1 0,0-1 0,0 1 0,-1 0 0,1 1 0,0-1 0,0 1 0,0 1 0,0-1 0,0 1 0,0 0 0,1 0 0,-11 6 0,-3 10-2579,19-18 2547,0 1 1,-1-1-1,1 0 0,0 1 1,0-1-1,-1 0 0,1 1 0,0-1 1,0 1-1,0-1 0,0 0 1,0 1-1,-1-1 0,1 1 1,0-1-1,0 0 0,0 1 0,0-1 1,0 1-1,0-1 0,0 0 1,1 1-1,-1-1 0,0 1 0,0-1 1,0 1-1,0-1 0,0 0 1,1 1-1,-1-1 0,0 0 0,0 1 1,1-1-1,-1 0 0,0 1 1,0-1-1,1 0 0,-1 0 1,0 1-1,1-1 0,-1 0 0,0 0 1,1 1-1,-1-1 0,1 0 1,-1 0-1,0 0 0,1 0 0,-1 0 1,1 0-1,-1 0 0,0 0 1,1 0-1,-1 0 0,1 0 1,-1 0-1,0 0 0,1 0 0,-1 0 1,1 0-1,-1 0 0,0 0 1,1 0-1,-1-1 0,1 1 0,65-2-1868,57 1 5029,-109 1-2268,0 2-1,0-1 0,0 2 1,0 0-1,0 1 1,14 5-1,-24-7-601,0 1-1,0-1 0,1 1 0,-2 0 1,1 0-1,0 0 0,0 0 0,-1 1 1,0-1-1,0 1 0,0 0 0,0 0 1,0 0-1,-1 0 0,0 1 0,0-1 0,0 0 1,0 1-1,-1 0 0,0-1 0,0 1 1,0 0-1,0 0 0,-1 0 0,0 0 1,0-1-1,0 1 0,-1 0 0,1 0 1,-1 0-1,-2 7 0,2-9-60,-1-1 1,1 1-1,0 0 0,-1-1 0,1 1 0,-1-1 1,0 0-1,0 1 0,0-1 0,0 0 0,0 0 1,0-1-1,-1 1 0,1 0 0,-1-1 0,1 1 1,-1-1-1,1 0 0,-1 0 0,0 0 1,0 0-1,0 0 0,1 0 0,-1-1 0,0 0 1,0 1-1,0-1 0,0 0 0,0-1 0,0 1 1,-3-1-1,4 0-90,1 1 0,0-1 0,0 0 1,0 1-1,0-1 0,0 0 0,0 0 0,0 0 0,0 0 1,0 0-1,0 0 0,0 0 0,1 0 0,-1 0 0,0 0 1,1-1-1,-1 1 0,1 0 0,-1 0 0,1-1 1,0 1-1,-1 0 0,1-1 0,0 1 0,0 0 0,0-1 1,0 1-1,0-2 0,2-48-142,-2 43 69,3-8-427,1 1 0,0-1-1,1 1 1,0 0 0,1 0 0,1 1 0,1 0 0,0 0 0,0 1 0,13-15 0,-5 5-1210,-1-1 0,13-28 0,-20 30 648,0 0 1,-2 0 0,0 0-1,-1-1 1,1-24 0,-2-7 4551,-3 0 6885,-17 312-8495,16-254-1868,0 67 139,2 0 0,13 76 1,-8-119-312,0 5-1311,-5-10-5887</inkml:trace>
  <inkml:trace contextRef="#ctx0" brushRef="#br0" timeOffset="882.57">776 561 11093,'0'0'7492,"107"-62"-7380,-58 50-16,-1 0 16,6 2-96,-6-2-16,-10 6-16,-6-3-1425,-10 3-2545</inkml:trace>
  <inkml:trace contextRef="#ctx0" brushRef="#br0" timeOffset="1520.73">1101 496 15687,'0'0'5629,"3"-1"-5517,3-1-91,-1-1-1,0 1 0,0-1 0,0 0 0,0-1 1,0 1-1,-1-1 0,1 0 0,4-6 0,-7 8 9,0-1 1,0 0-1,0 1 0,0-1 0,-1 0 0,1 0 0,-1 0 0,0 0 0,0 0 1,0 0-1,0 0 0,-1 0 0,1-1 0,-1 1 0,0 0 0,0 0 0,0 0 1,0-1-1,-1-3 0,0 6 19,1 0 0,-1 0 0,0 0 0,0 0 0,1 0 0,-1 1 1,0-1-1,0 0 0,0 1 0,0-1 0,0 0 0,0 1 0,0-1 0,0 1 0,0-1 1,0 1-1,0 0 0,0 0 0,0-1 0,0 1 0,-1 0 0,1 0 0,0 0 0,0 0 1,0 0-1,0 0 0,0 0 0,0 1 0,-2-1 0,-35 11 246,33-8-286,0 0 1,0 1 0,0 0 0,1 0 0,0 0-1,0 1 1,0 0 0,0-1 0,1 1 0,-1 1-1,1-1 1,1 0 0,-1 1 0,1-1 0,-3 11-1,2-5 0,1 0 1,0 0-1,1 0 0,0 0 0,1 0 0,0 1 0,3 19 0,-3-28-90,1 1 1,0-1-1,1 1 1,-1-1-1,1 0 0,-1 0 1,1 1-1,0-1 0,0 0 1,0-1-1,1 1 1,-1 0-1,1-1 0,-1 1 1,1-1-1,0 0 1,0 1-1,0-2 0,0 1 1,0 0-1,0 0 0,1-1 1,-1 0-1,1 0 1,-1 0-1,1 0 0,5 0 1,11 2-812,0-1 1,-1-1 0,37-3 0,-47 2 661,4-1-452,0 0 1,1-2 0,-1 1 0,0-1 0,0-1 0,-1-1 0,1 1-1,-1-2 1,0 0 0,0 0 0,-1-1 0,0-1 0,0 0 0,-1 0-1,13-13 1,-21 19 693,-1 0 0,1 1 0,-1-1 1,1 0-1,-1 0 0,1 0 0,-1 0 0,0 0 0,0 0 0,0 0 0,0 0 0,-1 0 0,1-1 0,0 1 0,-1 0 0,0-1 0,1 1 0,-1 0 1,0-1-1,0 1 0,-1-3 0,0 3 283,0 0 1,0 0-1,0 0 1,0 1 0,0-1-1,0 1 1,-1-1-1,1 0 1,0 1-1,-1 0 1,1-1 0,-1 1-1,0 0 1,1 0-1,-1 0 1,0 0-1,0 0 1,0 1 0,-3-2-1,0 0 451,-1 1-1,1 0 0,-1 0 0,0 0 1,1 1-1,-1-1 0,0 2 1,0-1-1,-7 2 0,9-2-614,1 1-1,-1 0 1,0 0-1,1 0 0,-1 1 1,1-1-1,0 1 1,-6 3-1,5-1-72,0 1-1,0-1 0,0 1 1,0-1-1,1 1 1,-1 0-1,1 1 1,1-1-1,-1 1 1,1-1-1,0 1 1,0 0-1,1-1 1,-1 1-1,0 10 1,2-13-59,-1-1 1,1 1-1,0 0 0,0 0 1,0-1-1,0 1 1,0 0-1,1 0 1,-1-1-1,1 1 0,0 0 1,0-1-1,0 1 1,0-1-1,0 1 0,0-1 1,1 0-1,-1 1 1,1-1-1,0 0 1,-1 0-1,1 0 0,0 0 1,0 0-1,0 0 1,1-1-1,-1 1 0,0-1 1,1 0-1,-1 1 1,1-1-1,-1 0 1,1 0-1,5 1 0,-3-1-42,1-1-1,-1 1 1,1-1-1,-1 0 1,1 0-1,-1-1 1,1 1-1,-1-1 1,1-1-1,-1 1 0,0-1 1,1 0-1,-1 0 1,0 0-1,7-5 1,-5 2-6,0-1 0,0 0 0,-1 1 0,0-2 0,0 1 0,-1-1 0,0 0 0,0 0 0,5-10 0,1-6-21,-1 0 0,-1-1 0,-2-1 0,0 1 0,7-49 0,-5 3-53,-3-1-1,-6-137 1,0 206 232,0 0 0,0 1 1,0-1-1,0 0 0,0 0 0,-1 0 1,1 1-1,-1-1 0,1 0 1,-1 0-1,0 1 0,1-1 0,-1 1 1,0-1-1,0 0 0,-2-1 0,-5 8 917,0 17-1084,-5 51 71,3 0-1,4 1 0,3 103 1,3-153-88,2 0-1,0-1 1,2 1 0,1-1-1,0 0 1,2 0 0,12 27 0,-10-29-812,2 0 0,0-1 0,1-1 0,19 24-1,17 10-4217</inkml:trace>
  <inkml:trace contextRef="#ctx0" brushRef="#br0" timeOffset="3224.52">2414 438 12854,'0'0'7241,"-17"-18"-6190,-56-51-414,71 67-614,1 0-1,-1 1 1,0-1-1,1 1 1,-1-1 0,0 1-1,0 0 1,0 0-1,0 0 1,0 0-1,-1 0 1,1 0-1,0 1 1,0-1-1,-1 1 1,1-1 0,0 1-1,-1 0 1,1 0-1,0 0 1,-1 0-1,1 0 1,0 1-1,0-1 1,-1 1 0,1-1-1,0 1 1,0 0-1,0 0 1,0 0-1,0 0 1,0 0-1,0 1 1,0-1-1,0 0 1,-2 3 0,0 1 5,0 1 1,0-1 0,0 1 0,0 0 0,1 0 0,0 0-1,0 1 1,-2 9 0,2-7-13,1 0 0,0 1 0,1 0 1,0-1-1,0 1 0,1 0 0,0-1 0,1 1 0,3 17 0,-4-24-13,1 0-1,0-1 1,0 1-1,0-1 1,0 1 0,0-1-1,0 1 1,1-1-1,-1 0 1,1 0 0,0 1-1,-1-1 1,1 0-1,0-1 1,0 1-1,0 0 1,0-1 0,1 1-1,-1-1 1,0 1-1,1-1 1,-1 0-1,1 0 1,-1 0 0,1 0-1,0-1 1,-1 1-1,1-1 1,0 0-1,-1 1 1,1-1 0,0 0-1,-1-1 1,1 1-1,0 0 1,-1-1 0,1 1-1,0-1 1,2-1-1,0 0-7,0-1-1,0 1 1,0-1 0,-1 0-1,1-1 1,-1 1-1,1-1 1,-1 0-1,-1 0 1,1 0 0,0 0-1,-1-1 1,0 1-1,0-1 1,0 0 0,-1 0-1,1 0 1,-1 0-1,-1-1 1,3-8-1,1-5-105,0 0-1,3-38 1,-7 55-116,-1 15 224,0 0 0,2-1 0,-1 1 0,1-1 0,1 0 0,8 23 0,-10-32 4,0 0 0,1 0 0,-1 0 0,1 0 0,-1 0 0,1 0 1,0-1-1,0 1 0,0-1 0,1 1 0,-1-1 0,1 0 0,-1 0 0,1 0 0,-1 0 0,1 0 0,0-1 0,0 1 0,0-1 0,0 0 0,0 0 0,0 0 0,1 0 0,-1 0 0,0-1 0,0 1 0,1-1 0,-1 0 0,0 0 0,0 0 1,1-1-1,2 0 0,-3 0 6,-1 0 1,1 0-1,-1 0 1,1-1-1,-1 1 1,0-1 0,0 1-1,1-1 1,-1 0-1,0 0 1,-1 0-1,1 0 1,0 0-1,-1 0 1,3-4 0,24-45 50,-11 17-24,-15 31-39,0 0-1,0 0 1,1 0-1,-1 1 1,1-1-1,0 0 1,-1 1-1,1 0 1,0 0-1,0 0 1,1 0-1,-1 0 1,0 0-1,1 1 1,-1 0 0,1-1-1,4 1 1,-6 0-3,0 1 0,1 0 0,-1 0 0,0 0 0,0 1 1,1-1-1,-1 1 0,0-1 0,0 1 0,1 0 0,-1 0 1,0 0-1,0 0 0,0 0 0,0 0 0,0 0 1,0 1-1,-1-1 0,1 1 0,0-1 0,-1 1 0,1 0 1,-1 0-1,1 0 0,-1 0 0,0 0 0,0 0 0,1 2 1,1 3 7,0 0 0,0 1 0,-1-1 1,1 1-1,-2-1 0,1 1 1,-1 0-1,-1 0 0,1 12 1,-1-15-2,-1 0 1,1-1 0,-1 1 0,0 0 0,0-1-1,0 1 1,-1 0 0,0-1 0,0 0 0,0 1 0,0-1-1,0 0 1,-1 0 0,0 0 0,0-1 0,-5 6 0,-2 0 20,8-6-10,-1 0 1,1 0-1,-1-1 1,0 0 0,0 1-1,0-1 1,0 0-1,0 0 1,0-1-1,-1 1 1,1-1-1,-6 2 1,11-15-32,0 7-225,1-1 1,0 1 0,0 0-1,0 0 1,1 0-1,-1 0 1,1 0 0,0 1-1,6-5 1,50-39-1898,-33 27 1383,5-4 140,-15 13 484,0-1 1,-2-1-1,0 0 1,0 0-1,24-34 1,-38 46 192,0 0 0,0 0 1,-1 0-1,1 0 0,0-1 0,-1 1 1,0 0-1,1 0 0,-1-1 0,0 1 1,0 0-1,-1-3 0,-3-2 437,-5 15-1335,2 5 2317,1-1-1,1 1 0,-8 22 1,8-13-1350,1-1 1,1 1-1,0-1 1,2 1-1,1 0 1,4 42 0,-4-60-114,1-1 0,0 0 0,0 0 0,0 0 0,0 0 1,0 0-1,1 0 0,-1 0 0,1 0 0,0-1 0,0 1 1,0 0-1,0-1 0,0 0 0,1 1 0,-1-1 1,1 0-1,-1 0 0,1-1 0,0 1 0,0 0 0,0-1 1,0 0-1,0 1 0,0-1 0,0 0 0,0-1 0,0 1 1,1-1-1,-1 1 0,0-1 0,0 0 0,1 0 1,3-1-1,7 1 16,0-2 0,-1 1 1,1-2-1,-1 0 1,1 0-1,22-10 0,-24 8-90,-1 0 0,0 0-1,0-1 1,0-1-1,-1 1 1,0-2-1,0 1 1,-1-2-1,0 1 1,0-1-1,-1 0 1,0-1-1,-1 0 1,0 0 0,0-1-1,-1 0 1,-1 0-1,0 0 1,0-1-1,-1 0 1,-1 0-1,0 0 1,0 0-1,-1 0 1,0-25-1,-1 36 56,-1 0 0,0 0 0,0 0-1,-1 0 1,1 0 0,0 0 0,0 0 0,0 0-1,-1 1 1,1-1 0,0 0 0,-1 0-1,1 0 1,-1 0 0,1 0 0,-1 1 0,1-1-1,-1 0 1,1 1 0,-1-1 0,0 0-1,1 1 1,-1-1 0,0 0 0,0 1 0,0-1-1,1 1 1,-1 0 0,0-1 0,0 1-1,0 0 1,0-1 0,0 1 0,0 0 0,-1 0-1,0 0 1,0 0-1,1 0 0,-1 0 0,1 0 0,-1 1 1,0-1-1,1 1 0,-1-1 0,1 1 0,-1-1 1,1 1-1,-1 0 0,1 0 0,0 0 0,-1 0 1,1 0-1,0 0 0,0 0 0,0 0 0,0 0 1,-1 2-1,-4 8 1,2 0 0,0 0 0,0 1 0,1-1 0,0 1 0,1-1 0,0 1 0,1 0 1,0 0-1,1 0 0,2 14 0,-2-11 26,0-13-17,0 0-1,0-1 1,0 1-1,1 0 1,-1 0-1,1-1 1,-1 1-1,1 0 1,0-1-1,-1 1 1,1-1-1,0 1 1,0-1-1,0 1 1,0-1-1,1 1 1,-1-1-1,0 0 1,0 0-1,1 0 1,-1 0-1,1 0 1,-1 0-1,1 0 1,-1 0-1,1 0 1,0-1-1,-1 1 1,1-1-1,0 1 1,0-1-1,-1 0 1,1 0-1,0 1 1,0-1-1,-1 0 1,1-1-1,2 1 1,3 0 11,-1-1 0,1 0 0,-1 0 1,0 0-1,1-1 0,-1 0 0,0 0 1,0 0-1,7-4 0,15-12 23,-10 6-41,1 0 0,0 2 0,0 0 0,32-11-1,-49 20 11,-1 1 0,1 0 0,-1 0 0,1 0 1,-1 0-1,1 0 0,0 0 0,-1 0 0,1 1 0,-1-1 0,1 0 0,-1 1 0,0-1 0,1 1 0,-1 0 0,1-1 0,-1 1 0,0 0 0,1 0 0,-1 0 0,0 0 0,0 0 0,0 0 0,0 0 0,0 0 0,0 1 0,0-1 1,0 0-1,0 1 0,-1-1 0,1 0 0,-1 1 0,2 1 0,2 9 77,0 1 0,0-1 0,2 17 0,1 0 20,-6-27-97,0 0 0,0 0 0,1-1 1,-1 1-1,0 0 0,1-1 0,-1 1 1,1-1-1,-1 0 0,1 1 0,-1-1 0,1 0 1,0 0-1,0 0 0,0 0 0,0 0 1,0-1-1,0 1 0,0 0 0,0-1 1,0 1-1,0-1 0,0 0 0,0 0 1,0 0-1,0 0 0,0 0 0,0 0 1,0-1-1,0 1 0,0-1 0,0 1 0,2-2 1,6 0-56,0-1-1,0-1 1,0 1 0,-1-2 0,12-6 0,10-9-612,-24 14 482,-1 1 1,2 0-1,-1 0 1,1 1 0,-1 0-1,1 1 1,0 0 0,0 0-1,1 0 1,-1 1 0,0 0-1,15-1 1,34 3-3569,0 0-3292,-15 0-159</inkml:trace>
  <inkml:trace contextRef="#ctx0" brushRef="#br0" timeOffset="3736.79">3989 423 5282,'0'0'15010,"-19"8"-14589,-60 26-356,77-33-64,0 0 0,1 0 1,-1 0-1,1 0 1,0 0-1,-1 1 1,1-1-1,0 0 1,0 1-1,-1-1 1,1 1-1,0-1 1,0 1-1,1 0 1,-1-1-1,0 1 1,1 0-1,-1 0 1,1-1-1,-1 1 1,1 0-1,0 0 1,0 0-1,-1-1 1,1 1-1,1 0 1,-1 0-1,0 0 1,0 0-1,2 3 1,-1 5-16,0-9 17,0-1 1,0 1 0,1-1 0,-1 1 0,0-1 0,0 0 0,0 1 0,1-1-1,-1 0 1,0 0 0,0 0 0,1 0 0,-1 0 0,0 0 0,0 0 0,1 0 0,-1-1-1,0 1 1,0 0 0,0-1 0,2 0 0,3-2 13,-1-1 1,1 0-1,-1-1 0,0 1 0,0-1 1,0 0-1,-1 0 0,1-1 1,-1 1-1,0-1 0,3-8 1,2-2-93,0 0 0,-2-1 1,7-20-1,-8 11-111,-1 0-1,-1 0 0,-2-1 1,-1 1-1,-2-29 0,1 21 1827,-8 59-816,0-8-863,1 9 60,1-1 1,1 1 0,-3 51-1,8-68-16,1 0 0,-1-1-1,2 1 1,-1 0-1,1-1 1,0 0 0,4 11-1,-4-15-4,0-1 1,0 1-1,0 0 0,0-1 1,0 1-1,1-1 0,0 0 1,0 0-1,0 0 0,0 0 0,0 0 1,1-1-1,-1 1 0,1-1 1,6 3-1,-5-3-4,1 0 0,-1-1 0,1 1 0,0-1 0,0 0 0,0-1 0,-1 0 0,1 0 0,0 0 0,0 0 0,0-1 0,0 0 0,0 0 0,-1-1 0,1 1 0,-1-1 0,1-1 0,-1 1 0,0-1 0,1 0 0,-1 0 0,-1 0 0,1-1 0,0 1 0,-1-1 0,0-1 0,0 1 0,0 0 0,0-1 0,-1 0 0,6-10 0,-9 19 57,0 1 1,0-1 0,0 0 0,0 1-1,1-1 1,0 0 0,0 0-1,0 0 1,0 1 0,3 4-1,20 48-8,-23-54-122,1-1 1,-1 0-1,1 1 1,-1-1-1,1 0 1,0 0-1,0 0 1,0 0-1,0 0 1,0 0-1,1-1 1,-1 1 0,0-1-1,1 1 1,-1-1-1,1 0 1,-1 0-1,1 0 1,0 0-1,0-1 1,4 2-1,-4-2-328,0 0-1,0 0 0,0 0 1,-1-1-1,1 1 1,0-1-1,0 1 1,-1-1-1,1 0 0,0 0 1,-1 0-1,1 0 1,-1-1-1,5-2 1,20-26-7754</inkml:trace>
  <inkml:trace contextRef="#ctx0" brushRef="#br0" timeOffset="3866.01">4427 152 9428,'0'0'2161</inkml:trace>
  <inkml:trace contextRef="#ctx0" brushRef="#br0" timeOffset="4355.12">4452 432 10917,'0'0'10498,"2"5"-9898,-2-4-551,1 1 0,-1-1-1,1 0 1,0 0-1,0 1 1,0-1 0,0 0-1,0 0 1,0 0-1,0 0 1,0 0-1,0 0 1,0 0 0,0-1-1,1 1 1,-1 0-1,0-1 1,1 1 0,-1-1-1,0 1 1,3 0-1,36 1 838,-27-2-965,-1 0 92,0 0 0,1-2 0,-1 1 0,1-1 0,-1-1 0,0 0 0,19-8 0,-30 10-6,0 1 0,0-1 0,0 0 0,0 1 0,0-1 1,0 0-1,0 0 0,0 0 0,0 0 0,0 1 0,0-2 0,-1 1 0,1 0 0,0 0 0,-1 0 1,1 0-1,-1 0 0,0 0 0,1-1 0,-1 1 0,0 0 0,1 0 0,-1 0 0,0-1 0,0 1 0,0 0 1,0 0-1,0-1 0,0 1 0,-1 0 0,1 0 0,0-1 0,-1 1 0,1 0 0,-1 0 0,1 0 1,-1 0-1,1-1 0,-1 1 0,0 0 0,0 0 0,-1-1 0,0 0 1,-1-1 0,1 1-1,0 0 1,-1 1 0,0-1 0,1 0 0,-1 1-1,0-1 1,0 1 0,0 0 0,0 0-1,0 0 1,0 0 0,0 1 0,-4-1 0,6 1-14,0 0 0,0 1 0,0-1 0,0 0 0,0 1 0,0-1 0,0 1 0,0 0 0,0-1 0,0 1 0,1 0 0,-1-1 0,0 1 0,0 0 1,1 0-1,-1 0 0,1-1 0,-1 1 0,1 0 0,-1 0 0,1 0 0,-1 2 0,-8 23-21,9-25 22,-7 35-4,2 0 0,2 1 0,1-1 0,5 59 0,-1-10 1,2-6 5,-2-49 0,-1 1 1,-4 48-1,2-74 34,0-1-1,0 1 0,0-1 1,-1 1-1,0-1 0,0 0 0,0 0 1,0 0-1,0 0 0,-1 0 1,-4 4-1,6-6 9,-1 0 1,0 0-1,0-1 0,1 1 0,-1-1 1,0 1-1,0-1 0,-1 0 1,1 0-1,0 0 0,0 0 0,-1 0 1,1 0-1,0-1 0,-1 1 1,1-1-1,-1 1 0,1-1 0,0 0 1,-1 0-1,1 0 0,-3-1 1,4 0 32,0 1 0,-1-1 1,1 0-1,0 1 0,1-1 1,-1 0-1,0 0 0,0 0 1,0 0-1,0 0 0,1 0 1,-1 0-1,0 0 0,1 0 1,-1 0-1,1-1 0,-1 1 1,1 0-1,0 0 0,0 0 1,-1-1-1,1 1 1,0 0-1,0-2 0,-1-36 134,1 33-73,-1-18-31,2 0 0,1 1-1,6-32 1,-6 45-98,1 0 0,1 0 1,0 0-1,0 1 0,1 0 1,0-1-1,0 2 0,1-1 0,0 1 1,10-11-1,14-8-160,1 1 0,1 1 0,1 2 0,1 1 0,1 2 1,40-17-1,-21 9-3339,76-50 0,-74 32-4544</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00:05.134"/>
    </inkml:context>
    <inkml:brush xml:id="br0">
      <inkml:brushProperty name="width" value="0.035" units="cm"/>
      <inkml:brushProperty name="height" value="0.035" units="cm"/>
      <inkml:brushProperty name="color" value="#E71224"/>
    </inkml:brush>
  </inkml:definitions>
  <inkml:trace contextRef="#ctx0" brushRef="#br0">235 173 7860,'0'0'11021,"-8"-15"-9834,-27-46-435,33 57-700,-1 0 0,0 1 0,0-1-1,0 1 1,-1 0 0,1 0 0,-1 0-1,0 0 1,1 0 0,-1 1 0,-1 0 0,1 0-1,0 0 1,0 0 0,-1 1 0,1 0-1,-1-1 1,1 2 0,-1-1 0,0 0 0,1 1-1,-1 0 1,0 0 0,1 1 0,-1-1 0,1 1-1,-1 0 1,1 0 0,-1 0 0,1 1-1,-1-1 1,1 1 0,0 0 0,0 1 0,0-1-1,0 1 1,0-1 0,1 1 0,-1 0-1,1 1 1,0-1 0,0 1 0,-4 4 0,5-2-57,-1-1 1,1 1-1,1-1 1,-1 1-1,1 0 1,0 0-1,0 0 1,0 0-1,1 0 1,0 0 0,0 0-1,1-1 1,1 8-1,0-1-2,0-1 0,1 0 0,1 0 0,0 0 0,9 18 1,9 6-12,1-2 0,2 0-1,47 47 1,-20-23-721,-50-55 718,0 0-1,0 0 1,-1 0-1,1 0 1,0 0-1,-1 1 1,0-1-1,1 0 1,-1 1-1,0-1 1,0 1-1,0-1 1,-1 1-1,1 0 1,-1-1-1,1 1 1,-1 0-1,0 5 1,-1-6 37,0-1 1,0 1-1,0 0 1,0 0-1,0 0 1,-1 0-1,1-1 1,-1 1-1,1-1 1,-1 1-1,1-1 1,-1 1-1,0-1 0,0 0 1,0 0-1,0 0 1,0 0-1,0 0 1,0-1-1,0 1 1,0 0-1,0-1 1,-4 1-1,-8 2 40,-1 0 0,1-1 0,-1-1 0,1 0 0,-1-1 0,-26-3 0,39 2-80,0 0-1,0 0 1,1 0-1,-1 0 0,0 0 1,1 0-1,-1 0 0,1 0 1,-1-1-1,1 1 1,-1-1-1,1 1 0,0-1 1,0 1-1,0-1 1,0 0-1,0 0 0,0 1 1,0-1-1,1 0 1,-1 0-1,1 0 0,-1 0 1,1 0-1,-1-2 0,0-2-936,1 0-1,-1 0 0,1 1 0,0-1 0,1 0 0,-1 0 1,3-10-1,8-7-6031</inkml:trace>
  <inkml:trace contextRef="#ctx0" brushRef="#br0" timeOffset="886.35">458 357 14999,'0'0'5320,"0"5"-5166,0 162 3955,6-226-3937,-6 55-176,1 0-1,0 1 1,1-1-1,-1 0 1,1 1-1,-1 0 1,1-1-1,0 1 1,0 0-1,0 0 1,1 0-1,-1 0 1,6-4-1,-7 6-2,0 0-1,0 0 1,1 0 0,-1 1-1,0-1 1,0 0-1,1 1 1,-1-1 0,1 1-1,-1 0 1,0-1-1,1 1 1,-1 0 0,1 0-1,-1 0 1,1 0-1,-1 0 1,1 0 0,-1 0-1,1 1 1,-1-1-1,0 0 1,1 1 0,-1-1-1,1 1 1,-1-1-1,0 1 1,0 0-1,1 0 1,-1 0 0,0-1-1,0 1 1,0 0-1,0 0 1,0 1 0,0-1-1,0 0 1,0 0-1,0 0 1,-1 1 0,1-1-1,0 0 1,0 2-1,3 6-2,0-1 0,0 1 0,-1 0 0,0 0 0,1 10-1,7 48 590,-4-86-792,1 0-1,2 1 0,0 0 0,0 0 0,2 1 1,23-26-1,-35 42 206,0 1-1,0-1 1,1 1 0,-1 0 0,0-1 0,1 1-1,-1-1 1,0 1 0,1 0 0,-1-1 0,1 1-1,-1 0 1,0-1 0,1 1 0,-1 0 0,1 0-1,-1 0 1,1-1 0,-1 1 0,1 0 0,-1 0-1,1 0 1,-1 0 0,1 0 0,-1 0 0,1 0-1,-1 0 1,1 0 0,-1 0 0,1 0 0,-1 0 0,1 0-1,-1 1 1,1-1 0,-1 0 0,1 0 0,-1 0-1,0 1 1,1-1 0,-1 0 0,1 1 0,-1-1-1,0 0 1,1 1 0,-1-1 0,0 0 0,1 1-1,-1-1 1,0 1 0,1-1 0,-1 1 0,0-1-1,0 1 1,9 31 51,-7-21-46,4 13 41,-4-16-4,0-1-1,0 0 1,1 0 0,0 1-1,0-1 1,8 11-1,-10-16-27,0-1-1,1 1 0,-1-1 1,0 0-1,1 0 1,0 0-1,-1 0 0,1 0 1,0 0-1,-1 0 0,1-1 1,0 1-1,0 0 1,-1-1-1,1 0 0,0 1 1,0-1-1,0 0 0,0 0 1,0 0-1,0 0 1,0 0-1,-1-1 0,1 1 1,0 0-1,0-1 0,0 0 1,0 1-1,-1-1 1,1 0-1,0 0 0,-1 0 1,3-1-1,2-3-65,0 1 0,0-1 0,0 0 0,0 0 0,-1-1 0,0 0 0,0 0 0,-1 0 0,1-1 0,-1 1 0,-1-1 0,1 0 0,-1 0 0,-1 0 0,1-1 0,-1 1 0,0 0 0,-1-1 0,0 0 0,0 1-1,0-12 1,-1 18 82,0 30-356,-3 15 415,1-32 7,1-1 1,1 0-1,0 1 1,2 18-1,-1-29-90,0 0 0,0 0 0,0 1 0,0-1 0,0 0 0,0-1 0,0 1 0,0 0 0,0 0 0,0 0 0,1-1-1,-1 1 1,0-1 0,1 1 0,-1-1 0,0 1 0,1-1 0,-1 0 0,1 1 0,-1-1 0,0 0 0,1 0 0,-1 0 0,1 0 0,-1-1 0,0 1-1,1 0 1,2-1 0,40-10-1621,-22-8-1901,-3-6-2442</inkml:trace>
  <inkml:trace contextRef="#ctx0" brushRef="#br0" timeOffset="1056.71">957 209 10965,'0'0'11477,"-13"-13"-11685,13 21-2257,18 0-1153,4-3-4401</inkml:trace>
  <inkml:trace contextRef="#ctx0" brushRef="#br0" timeOffset="1758.51">1140 143 12534,'0'0'8025,"0"18"-7561,4 371 2452,-5-389-2891,-1 0 0,1 0 0,-1 0-1,1 0 1,-1 0 0,1-1 0,0 1 0,-1 0 0,1-1-1,0 1 1,-1-1 0,1 0 0,0 1 0,-1-1 0,1 0 0,0 0-1,0 0 1,-2-1 0,1-1-37,-1 0 0,1 0 0,-1 0 0,1-1-1,0 1 1,0-1 0,1 1 0,-1-1 0,1 0 0,0 1-1,0-1 1,0 0 0,0 0 0,1 0 0,-1 0 0,1 0-1,0 0 1,0 0 0,1 0 0,-1 0 0,1 0 0,0 1-1,0-1 1,0 0 0,0 0 0,1 1 0,-1-1 0,1 1-1,0-1 1,0 1 0,1 0 0,-1-1 0,6-4 0,42-45-810,-35 40 587,-1-1 0,0-1 1,-1 0-1,-1-1 0,0-1 0,-1 0 1,-1 0-1,9-21 0,-13-18 1632,-5 40-63,-3 41-1226,-4 41 26,-5 94 583,11-153-680,-1-1-26,1-1-1,0 1 0,1 0 0,-1-1 0,1 1 1,0 0-1,2 5 0,-2-11-9,-1 1 0,0 0 0,1 0 0,-1-1 0,1 1 0,-1-1 0,1 1 0,-1 0 0,1-1 0,-1 1 0,1-1 0,0 1 0,-1-1 0,1 0 0,-1 1-1,1-1 1,0 0 0,0 1 0,-1-1 0,1 0 0,0 0 0,0 1 0,0-1 0,1 0 7,0 0-1,0-1 1,1 1-1,-1-1 1,0 1-1,0-1 1,0 0-1,0 1 1,0-1-1,-1 0 1,1 0-1,3-2 1,11-12 52,-13 12-63,-1 1 0,1-1 0,0 1 0,-1-1 0,1 1 0,0 0 0,0 0 0,1 0 0,-1 1 0,0-1 0,7-1 0,-6 6-7,-1 1 1,-1 0-1,1 0 1,-1 0-1,1 0 1,-1 0-1,0 1 1,0-1-1,-1 1 1,0-1-1,2 7 1,0-2 37,-2-7-43,1 7 49,2 0-1,-1-1 0,1 1 0,0-1 1,1 0-1,9 12 0,-12-18-75,-1 0 1,1-1-1,0 1 1,0-1-1,1 1 0,-1-1 1,0 0-1,0 0 0,1 0 1,-1 0-1,0 0 1,1-1-1,-1 1 0,1 0 1,-1-1-1,1 0 1,-1 0-1,1 0 0,-1 0 1,1 0-1,-1 0 0,1-1 1,-1 1-1,1-1 1,-1 0-1,1 0 0,-1 0 1,0 0-1,1 0 1,1-2-1,23-17-3413,0-5-2991</inkml:trace>
  <inkml:trace contextRef="#ctx0" brushRef="#br0" timeOffset="2024.11">1679 34 9156,'0'0'15895,"0"-11"-15638,0 19-257,0 10-16,0 5 16,5 5 64,-1-5-64,0 2-224,-4-7-1313,5-5-2273,-1-8-2337</inkml:trace>
  <inkml:trace contextRef="#ctx0" brushRef="#br0" timeOffset="2193.17">1808 0 16199,'0'0'6675,"14"46"-6643,-10-21-32,-4 1-640,0-1-2017,0 1-5315</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5:59:56.761"/>
    </inkml:context>
    <inkml:brush xml:id="br0">
      <inkml:brushProperty name="width" value="0.035" units="cm"/>
      <inkml:brushProperty name="height" value="0.035" units="cm"/>
      <inkml:brushProperty name="color" value="#E71224"/>
    </inkml:brush>
  </inkml:definitions>
  <inkml:trace contextRef="#ctx0" brushRef="#br0">5 264 9204,'0'0'8463,"-5"-20"-590,8 46-7886,0-1 1,2 1 0,1-1 0,1 0-1,18 43 1,-15-42-2,0 4 15,-2-6-55,2 0 0,15 29 1,-25-52 51,0-1 0,0 0 1,0 1-1,0-1 0,0 0 1,0 1-1,0-1 0,1 0 1,-1 0-1,0 1 1,0-1-1,0 0 0,1 0 1,-1 1-1,0-1 0,0 0 1,1 0-1,-1 1 0,0-1 1,1 0-1,-1 0 1,0 0-1,0 0 0,1 0 1,-1 0-1,0 1 0,1-1 1,-1 0-1,0 0 0,1 0 1,-1 0-1,0 0 1,1 0-1,-1 0 0,0 0 1,1-1-1,-1 1 0,0 0 1,1 0-1,-1 0 0,0 0 1,1 0-1,-1 0 0,1-1 1,9-17 37,2-24 44,0-12-34,-4 23-41,-2 0 0,-1-1 1,1-39-1,-6 69-102,0-1 1,0 1-1,1-1 0,-1 0 1,1 1-1,0 0 0,0-1 1,-1 1-1,2-1 0,-1 1 1,2-4-1,-3 6-130,1-1 0,-1 1 0,1-1 0,-1 1-1,1 0 1,-1-1 0,0 1 0,1 0 0,-1-1 0,1 1 0,-1 0-1,1-1 1,0 1 0,-1 0 0,1 0 0,-1 0 0,1 0 0,-1-1-1,1 1 1,0 0 0,-1 0 0,1 0 0,-1 0 0,1 0 0,0 1-1,-1-1 1,1 0 0,-1 0 0,1 0 0,-1 0 0,1 1 0,0-1-1,-1 0 1,1 0 0,-1 1 0,1-1 0,-1 0 0,0 1 0,1-1-1,-1 1 1,1-1 0,-1 1 0,0-1 0,1 0 0,-1 1 0,0 0-1,1-1 1,-1 1 0,0-1 0,0 1 0,1 0 0,4 9-5320</inkml:trace>
  <inkml:trace contextRef="#ctx0" brushRef="#br0" timeOffset="2624.88">290 508 7283,'0'0'8724,"14"-1"-8206,-7-2-363,-1-1-1,0 1 1,1-1 0,-1 0 0,-1-1 0,1 0-1,-1 0 1,1 0 0,-1 0 0,-1-1-1,9-12 1,-3 2-9,0-1 0,-1 0 0,10-26 0,-12 19-71,-2 0 1,0 0-1,-1-1 0,-2 0 1,0 1-1,-2-1 1,-4-34-1,-13-6 1334,8 122-1396,-4 239 312,13-292-323,0 0 0,0-1-1,1 1 1,-1-1 0,1 1-1,0 0 1,0-1-1,0 0 1,0 1 0,0-1-1,1 0 1,0 1 0,0-1-1,0 0 1,0 0 0,0 0-1,0-1 1,1 1-1,-1-1 1,1 1 0,0-1-1,3 2 1,-4-2 6,1-1 0,0 0 0,-1 0 0,1-1-1,0 1 1,0 0 0,-1-1 0,1 0 0,0 1 0,0-1 0,0-1 0,0 1 0,-1 0 0,1-1 0,0 1-1,0-1 1,0 0 0,-1 0 0,1 0 0,-1 0 0,1 0 0,-1 0 0,1-1 0,-1 0 0,1 1-1,-1-1 1,0 0 0,3-3 0,9-9 26,-1 0 0,0-1 0,-1-1 0,16-26-1,-22 32-52,-1 0 0,0 0 0,0-1 0,-1 0 0,-1 1 0,0-1 0,0 0 0,-1-1 0,1-19 0,-3 31-58,0 17-270,-1 46 323,-1-21 133,6 56 0,-4-96-104,0-1 0,0 1 0,0-1 0,0 1-1,0 0 1,0-1 0,1 1 0,-1-1-1,0 1 1,1-1 0,-1 1 0,1-1 0,0 1-1,0-1 1,-1 0 0,1 1 0,0-1-1,0 0 1,0 0 0,0 1 0,0-1 0,1 0-1,-1 0 1,0 0 0,1 0 0,-1-1-1,0 1 1,1 0 0,-1 0 0,1-1 0,-1 1-1,1-1 1,-1 0 0,1 1 0,-1-1-1,1 0 1,0 0 0,-1 0 0,1 0 0,-1 0-1,1 0 1,-1 0 0,1 0 0,1-1-1,2-1 17,0 0 0,0 0 0,0 0 0,0-1-1,-1 1 1,1-1 0,-1 0 0,0 0-1,0-1 1,0 1 0,4-7 0,-3 5-8,-1-1-1,0 0 1,0 0 0,-1-1 0,0 1 0,0-1 0,-1 0 0,1 1-1,-2-1 1,1 0 0,-1 0 0,0-1 0,0 1 0,-1 0 0,1 0 0,-3-12-1,1 17-15,0 0-1,0 1 1,0-1 0,0 0-1,0 1 1,0-1-1,0 1 1,-1 0-1,1-1 1,-1 1-1,1 0 1,-1 0-1,1 0 1,-1 0-1,0 0 1,0 0-1,1 0 1,-1 1-1,0-1 1,0 0 0,0 1-1,0 0 1,0-1-1,1 1 1,-1 0-1,0 0 1,0 0-1,0 0 1,0 1-1,-3 0 1,-1-1-3,1 0 0,-1 1 0,1-1 0,-1 1 0,1 1 0,-1-1-1,1 1 1,0 0 0,-8 4 0,12-6-16,0 1 0,0-1 0,0 0 0,0 1 0,0-1-1,1 1 1,-1-1 0,0 1 0,0 0 0,0-1 0,1 1-1,-1 0 1,0 0 0,1-1 0,-1 1 0,1 0 0,-1 0 0,1 0-1,-1 0 1,1 0 0,0 0 0,-1 0 0,1 0 0,0 0-1,0 0 1,0 0 0,0-1 0,0 1 0,0 0 0,0 0 0,0 0-1,0 2 1,2-2 8,0 0-1,-1 0 1,1 0-1,0 0 1,0 0-1,0 0 1,0-1-1,0 1 1,0-1-1,0 0 1,0 1-1,0-1 1,0 0-1,2 0 1,77-6 103,-58 2-50,-18 2-47,0 1 1,0 0-1,0 1 0,0-1 1,0 1-1,9 0 0,-12 1 4,-1-1 0,0 1-1,1-1 1,-1 1 0,0-1 0,1 1-1,-1 0 1,0-1 0,0 1 0,0 0-1,0 0 1,0 0 0,0 0-1,0 0 1,0 0 0,0 1 0,0-1-1,0 0 1,-1 0 0,1 1 0,0-1-1,-1 0 1,1 1 0,-1-1 0,0 0-1,1 1 1,-1-1 0,0 2 0,6 46 113,3 20 115,-8-64-202,0-1 0,0 1 0,1 0 0,-1-1 0,1 1 0,1-1 0,-1 1 1,1-1-1,-1 0 0,7 7 0,-8-10-15,1 0 0,-1 1 0,1-1 0,0 0 0,-1 0 0,1 0 0,0 0 0,0 0-1,0-1 1,0 1 0,0 0 0,0-1 0,0 1 0,0-1 0,0 0 0,0 0 0,0 0 0,0 0 0,0 0 0,0 0 0,0 0 0,0-1 0,0 1 0,0-1 0,0 0 0,0 1 0,0-1 0,0 0 0,-1 0 0,1 0 0,0 0 0,-1-1 0,3-1 0,1-1 9,1 0 1,-1-1 0,0 0-1,-1 0 1,0 0 0,1-1-1,-2 1 1,5-9 0,-5 8-39,0-1 1,0 1-1,-1-1 1,0 0 0,0 1-1,-1-1 1,0 0 0,0 0-1,0 0 1,-1 0-1,-1-9 1,1 14 14,-1-1-1,1 1 1,-1-1 0,0 1 0,0 0-1,0-1 1,0 1 0,0 0 0,0-1-1,0 1 1,-1 0 0,0 0 0,1 0-1,-1 0 1,0 0 0,0 1 0,0-1-1,0 1 1,0-1 0,0 1 0,0-1-1,0 1 1,-1 0 0,1 0-1,0 0 1,-1 1 0,1-1 0,-1 0-1,1 1 1,-1 0 0,1-1 0,-5 1-1,4 0 18,-1 0-1,0 0 0,0 0 0,0 1 0,1-1 0,-1 1 0,0 0 0,1 0 0,-1 0 1,0 0-1,-4 3 0,6-3-27,1 0 1,0 0 0,0 0 0,0 0-1,0 0 1,0 0 0,0 1-1,0-1 1,0 0 0,0 0-1,0 1 1,1-1 0,-1 0 0,0 1-1,1-1 1,-1 1 0,1-1-1,0 1 1,-1-1 0,1 1-1,0-1 1,0 1 0,0-1 0,0 1-1,0-1 1,1 1 0,-1-1-1,0 1 1,1-1 0,-1 1 0,1-1-1,0 2 1,0-2 4,0 0 0,0 0 0,0 0 0,1 0 0,-1-1 0,0 1 0,0 0 0,1-1 0,-1 1 0,0-1 0,1 1 0,-1-1 0,1 0 0,-1 0 0,0 1 0,1-1 0,-1 0 0,1 0 0,-1 0 0,2-1 0,35-3 46,-25-1-13,-2 0 0,1 0 0,-1-2 0,0 1 0,0-1 0,-1 0 0,1-1 0,-2-1 0,1 1 0,-1-2 0,-1 1 0,1-1 0,-2 0 0,0-1 0,0 0 0,0 0 0,6-19 0,-9 16 52,-1-1 1,-1 1-1,-1-1 0,0 0 0,-2-20 1,1 12 509,0 23 112,0 26-702,0 26-37,-2-7 104,3 0 0,1 0 0,3 0 1,11 50-1,-7-42 96,-9-52 47,1-28 1074,0 19-1256,0-1 1,1 1-1,0 0 1,0 0-1,1 0 1,0 0-1,1 0 1,0 0 0,0 1-1,0 0 1,1 0-1,5-7 1,-6 10-32,0 0 1,-1 0 0,2 0-1,-1 1 1,0 0-1,1 0 1,-1 0-1,1 0 1,0 1 0,0-1-1,0 1 1,0 0-1,1 1 1,-1-1-1,0 1 1,1 0 0,-1 1-1,1-1 1,9 2-1,-13-1 4,-1 0 0,1 1 0,0 0 1,0-1-1,-1 1 0,1 0 0,0 0 0,-1 0 0,1 0 0,-1 0 0,1 0 0,-1 0 0,1 1 0,-1-1 0,0 0 0,0 1 0,0-1 0,0 1 0,0-1 0,0 1 1,0 0-1,0-1 0,-1 1 0,1 0 0,-1 0 0,1 0 0,-1-1 0,0 1 0,1 0 0,-1 0 0,0 0 0,0 0 0,0-1 0,-1 1 0,1 0 0,0 0 1,-2 2-1,2 2 4,-1-1 1,0 0 0,0 1-1,0-1 1,-1 0 0,0 0 0,0 0-1,0-1 1,-1 1 0,1 0-1,-1-1 1,-5 7 0,2-5 5,-1 0 0,1 0 0,-1-1 0,1 0 0,-2 0 0,1-1 0,0 0 0,-1 0 0,0-1 0,0 0 0,0 0 0,0 0 0,0-1 0,-9 1 0,16-3-102,12 0-594,10-1 690,-1 0 1,1-1 0,-1-2-1,1 0 1,22-7 0,-30 7 14,-1-1 0,0 0 1,0-1-1,0 0 0,-1-1 1,0 0-1,0-1 0,0 0 1,11-13-1,-19 18 19,-1 0-1,1 0 1,-1 0-1,0-1 1,0 1-1,-1 0 1,1-1-1,-1 1 1,0-1-1,1 0 1,-2 0-1,1 1 1,0-1-1,-1 0 1,0-7-1,0 11 85,0 33-347,0-29 231,0-1 0,1 1 1,-1 0-1,1-1 0,-1 1 0,1-1 0,0 1 1,0-1-1,1 1 0,-1-1 0,1 0 0,0 0 1,-1 1-1,1-1 0,1 0 0,-1-1 0,3 4 1,-3-4-1,1-1 1,-1 1-1,1-1 1,-1 1-1,1-1 1,-1 0-1,1 0 1,0 0-1,-1 0 1,1-1-1,0 1 1,0-1-1,0 0 1,-1 1-1,1-1 1,0 0-1,0-1 1,0 1-1,-1-1 1,1 1-1,0-1 1,0 0-1,-1 0 1,4-1-1,-2 0 19,0-1 1,0 0-1,0 0 0,0 0 0,0 0 0,0 0 0,-1-1 0,0 1 0,1-1 0,-2 0 0,1 0 0,0-1 1,-1 1-1,0 0 0,1-1 0,-2 1 0,1-1 0,-1 0 0,1 0 0,-1 0 0,-1 1 0,1-10 1,-1 14 197,0 28-352,0-26 133,0 1 1,0-1 0,1 1 0,-1 0-1,1-1 1,-1 1 0,1-1-1,0 1 1,-1-1 0,1 0 0,1 1-1,-1-1 1,0 0 0,3 3 0,-3-3 2,0-1 0,1 0 0,-1 0-1,0-1 1,1 1 0,-1 0 0,0 0 0,1-1 0,0 1 0,-1-1 0,1 1 0,-1-1 0,1 0 0,-1 1 0,1-1 0,0 0 0,-1 0 0,1 0 0,-1 0 0,1 0 0,0-1 0,-1 1 0,1 0 0,-1-1 0,4-1 0,-1 0 10,0 0 0,-1 0 0,1-1 0,0 0 0,-1 1-1,0-1 1,1-1 0,-1 1 0,0 0 0,-1-1 0,1 0 0,-1 1 0,1-1 0,-1 0 0,2-7 0,23-65 20,-22 51-25,-2 0-1,-1-1 1,-2-50-1,0 51-64,-3 81-13,-9 55 1,-3 42 19,14 227 456,-1-457-39,0 25-607,7-82 0,-4 120 197,1 0 0,1-1 1,0 1-1,1 1 1,1-1-1,0 1 0,1-1 1,0 1-1,1 1 0,13-19 1,-15 25 24,0 0 1,0 1-1,1 0 0,-1 0 1,1 1-1,13-8 1,-17 11 4,1-1 0,-1 1 0,1 0 1,-1 0-1,1 0 0,0 0 0,-1 0 1,1 0-1,0 1 0,0 0 0,-1-1 0,1 1 1,0 0-1,0 0 0,0 1 0,0-1 1,-1 1-1,1-1 0,0 1 0,-1 0 1,5 1-1,-7-1 8,1 0-1,0 0 1,0 0 0,-1 0 0,1 0-1,0 0 1,-1 0 0,1 0 0,-1 1-1,1-1 1,-1 0 0,0 0-1,0 0 1,1 1 0,-1-1 0,0 0-1,0 0 1,0 1 0,0-1 0,0 0-1,-1 0 1,1 1 0,-1 1 0,1 0 5,-1 0 0,0 0 0,0 0 0,0 0 0,0 0 0,0 0 1,0 0-1,-4 5 0,-7 2 33,0 0 0,-1 0 0,0-2 1,0 0-1,-1 0 0,0-1 0,0-1 1,-1 0-1,1-1 0,-1 0 0,-24 3 1,28-9-941,11 1 556,-1-1 0,1 1-1,0-1 1,-1 1-1,1-1 1,0 1 0,-1-1-1,1 0 1,0 1 0,-1-1-1,1 0 1,0 1-1,0-1 1,0 0 0,0 1-1,0-1 1,0 0-1,0 1 1,0-1 0,0 0-1,0 1 1,0-1-1,0 0 1,0 1 0,1-1-1,-1 0 1,0 1 0,1-2-1,7-15-8950</inkml:trace>
  <inkml:trace contextRef="#ctx0" brushRef="#br0" timeOffset="3066.01">2415 348 9925,'0'0'7726,"-7"0"-6456,-17 0 741,21 0 228,21 0-1660,105-3-223,-61 2-2101,-1 0-4961,-50 1 751</inkml:trace>
  <inkml:trace contextRef="#ctx0" brushRef="#br0" timeOffset="3342.77">2446 467 11733,'0'0'6838,"-8"4"-6499,-28 12-240,104-19 1005,-26-8-1058,79-31 0,-55 12-4185,-44 12-3945,-20 11 1751</inkml:trace>
  <inkml:trace contextRef="#ctx0" brushRef="#br0" timeOffset="3702.85">2585 177 6963,'0'0'13057,"-10"-4"-11851,-29-11-342,27 13-108,12 10-697,10 7-218,2-8 184,1-1 0,0-1 1,0 0-1,0 0 0,1-2 0,-1 0 0,1 0 0,0-1 0,20 0 0,-7 1 21,5 0-34,50 8-1,-76-10-26,0 0-1,0 1 1,0 0 0,0 0 0,-1 0 0,1 1-1,-1 0 1,1 0 0,-1 1 0,6 4-1,-9-6 11,1 1-1,-1 0 0,0 0 0,0 1 0,0-1 0,0 0 0,-1 1 0,1-1 0,-1 1 0,0-1 0,0 1 0,0-1 0,-1 1 0,1 0 0,-1 0 0,0-1 0,0 1 0,0 0 0,0 0 1,-1-1-1,0 1 0,1 0 0,-1-1 0,-1 1 0,1-1 0,0 1 0,-1-1 0,-4 7 0,-3 6 87,0-1 1,-1 0-1,-1-1 1,-21 21-1,10-11-320,-126 128 342,44-59-8771,54-51-5101</inkml:trace>
  <inkml:trace contextRef="#ctx0" brushRef="#br0" timeOffset="5768.66">3507 157 10149,'0'0'8430,"-11"-2"-7248,-34-9-59,34 9 1358,30 2-2579,82-1 259,189-26 0,-95-14-820,-187 41-610</inkml:trace>
  <inkml:trace contextRef="#ctx0" brushRef="#br0" timeOffset="6221.63">3761 142 12070,'0'0'7227,"-1"-1"-7224,1 1 0,0-1 1,-1 1-1,1-1 0,-1 0 0,1 1 1,-1 0-1,1-1 0,-1 1 0,1-1 1,-1 1-1,1 0 0,-1-1 0,1 1 1,-1 0-1,0-1 0,1 1 0,-1 0 1,0 0-1,1 0 0,-1-1 0,-1 1 1,5 32 193,1-1 0,2 0 1,1 0-1,15 39 1,-14-43-198,7 19 35,-9-31-18,0 1 0,-2 0 0,0 0-1,-1 0 1,3 32 0,-7-47-13,1 0 0,0 0 0,-1-1 0,1 1 0,0 0 1,-1 0-1,0 0 0,1-1 0,-1 1 0,1 0 0,-1-1 1,0 1-1,1 0 0,-1-1 0,0 1 0,0-1 0,1 1 0,-1-1 1,0 1-1,0-1 0,0 0 0,0 1 0,0-1 0,0 0 1,0 0-1,1 0 0,-1 0 0,0 0 0,0 0 0,-1 0 0,-36 1 112,32-1-85,2 0-67,0 0 1,0 0 0,0-1 0,0 1-1,0-1 1,1 0 0,-1 0 0,0 0 0,1-1-1,-1 1 1,0-1 0,1 0 0,0 0-1,-1 0 1,1-1 0,0 1 0,0-1 0,0 0-1,1 1 1,-1-1 0,1 0 0,-1-1 0,1 1-1,0 0 1,0-1 0,1 1 0,-1-1-1,1 1 1,-1-1 0,1 0 0,0 0 0,1 0-1,-1 0 1,0-3 0,2 4-381,0 1 0,0 0 0,-1 0 1,2 0-1,-1 0 0,0 0 0,0 0 0,0 0 0,1 1 0,-1-1 1,1 0-1,0 1 0,-1-1 0,1 1 0,0-1 0,0 1 0,0 0 1,0 0-1,0 0 0,0 0 0,0 0 0,3 0 0,2-3-1518,20-9-5112</inkml:trace>
  <inkml:trace contextRef="#ctx0" brushRef="#br0" timeOffset="6580.11">4170 274 6531,'0'0'11485,"-9"0"-11071,4 0-393,0 0 0,0 1 1,-1-1-1,1 1 0,0 0 0,1 1 1,-1-1-1,0 1 0,0 0 0,1 0 1,-1 1-1,-4 3 0,-2 1 118,1 1 0,1 0 0,-1 0 0,-14 20 0,17-20-39,2 0 0,-1 0 1,1 1-1,0 0 0,1 0 1,0 1-1,0-1 0,1 1 1,0 0-1,-1 15 0,3-23-101,1 1 0,-1 0 0,1 0 0,0-1 0,0 1 0,0 0 0,0 0 0,1-1 0,-1 1 0,1 0 0,0 0 0,0-1-1,0 1 1,0-1 0,0 1 0,0-1 0,1 1 0,-1-1 0,1 0 0,0 0 0,-1 0 0,1 1 0,0-2 0,0 1 0,0 0 0,1 0 0,-1-1 0,0 1 0,1-1 0,-1 0 0,1 0 0,-1 0-1,1 0 1,0 0 0,-1 0 0,1-1 0,0 1 0,0-1 0,-1 0 0,1 0 0,3 0 0,1 1 6,-1-1 0,1 0 0,-1-1 0,0 0 0,1 0 0,-1 0 0,0 0 0,0-1 0,0 0 0,0-1 0,0 1 0,0-1-1,-1 0 1,1 0 0,5-5 0,-5 2 29,-1 1 0,1-1 0,-1 0 0,0-1 0,-1 1 0,0-1 0,0 0 0,0 0 0,-1 0 0,0 0-1,0-1 1,1-8 0,9-60 226,-12 70-247,-1 0 0,0 0-1,0 0 1,0 0 0,-1 0 0,0 0-1,0 0 1,-1 0 0,0 0 0,-3-8-1,5 14-35,0-1 0,-1 1 0,1-1 0,0 1 0,0 0 0,-1-1-1,1 1 1,0-1 0,-1 1 0,1 0 0,0-1 0,-1 1-1,1 0 1,-1-1 0,1 1 0,0 0 0,-1 0 0,1-1 0,-1 1-1,1 0 1,-1 0 0,1 0 0,-1 0 0,1 0 0,-1 0-1,1 0 1,-1 0 0,1 0 0,-1 0 0,1 0 0,-1 0-1,1 0 1,-1 0 0,-4 9-4323,5 5-1240</inkml:trace>
  <inkml:trace contextRef="#ctx0" brushRef="#br0" timeOffset="7219.82">4309 475 10389,'0'0'4351,"21"-14"-3612,-5 3-621,9-4-14,0-2-1,-2 0 1,0-2-1,-1-1 1,22-25-1,-37 34 74,0 0 0,-1 0 1,-1 0-1,0-1 0,-1 0 0,0 0 0,0 0 1,-2 0-1,1-1 0,-2 1 0,1-1 0,-2 1 1,0-1-1,0 0 0,-1 1 0,-1-1 0,0 1 1,-1-1-1,0 1 0,0 0 0,-2 0 0,1 1 1,-13-22-1,17 32-164,-1 1 1,1-1 0,-1 1-1,1-1 1,-1 1 0,0-1 0,1 1-1,-1 0 1,1-1 0,-1 1-1,0 0 1,1-1 0,-1 1-1,0 0 1,1 0 0,-1-1-1,0 1 1,0 0 0,1 0-1,-1 0 1,0 0 0,1 0 0,-1 0-1,0 0 1,0 0 0,1 1-1,-1-1 1,0 0 0,1 0-1,-1 0 1,0 1 0,1-1-1,-1 0 1,0 1 0,1-1 0,-1 1-1,1-1 1,-1 1 0,0-1-1,1 1 1,0-1 0,-1 1-1,1-1 1,-1 1 0,1 0-1,0-1 1,-1 1 0,1 0-1,0-1 1,-1 2 0,-17 36-125,10 1 237,3 0 0,1 1 0,1-1 0,4 42 0,-1-43 193,-1 6-85,0 38-22,1-76-193,1 1 1,0 0-1,0-1 1,1 1-1,0-1 1,0 0-1,0 0 1,1 0-1,4 8 1,-6-12-14,-1-1 1,1 0-1,0 0 0,0 0 1,0 0-1,0 0 1,1 0-1,-1 0 1,0 0-1,0-1 1,1 1-1,-1 0 0,0-1 1,1 1-1,-1 0 1,0-1-1,1 0 1,-1 1-1,1-1 0,-1 0 1,1 0-1,-1 0 1,1 0-1,-1 0 1,1 0-1,-1 0 0,0-1 1,1 1-1,-1 0 1,1-1-1,-1 1 1,0-1-1,1 0 1,-1 1-1,0-1 0,2-1 1,4-2 66,0-1 1,0 0-1,0-1 1,9-9 0,-16 15-69,19-19 58,-8 7-54,0 0-1,1 1 1,1 1 0,13-10-1,-25 20-19,0 0-1,-1 0 0,1 0 1,0 0-1,-1-1 0,1 1 1,0 0-1,0 0 0,-1 1 1,1-1-1,0 0 0,-1 0 1,1 0-1,0 0 0,-1 0 1,1 1-1,0-1 0,-1 0 1,1 1-1,-1-1 0,1 0 1,-1 1-1,1-1 0,0 1 1,-1-1-1,0 1 0,1-1 1,-1 1-1,1-1 0,-1 1 1,1-1-1,-1 1 0,0 0 1,0-1-1,1 1 0,-1 0 1,0-1-1,0 2 0,13 35 112,-9-26-97,-4-8 8,1 0-1,0 0 1,0-1-1,0 1 1,0-1 0,0 1-1,1-1 1,-1 1-1,1-1 1,0 0-1,-1 0 1,1 0 0,0 0-1,0 0 1,1 0-1,-1 0 1,0-1-1,0 1 1,1-1-1,-1 0 1,1 1 0,0-1-1,-1 0 1,4 0-1,-2-1 3,0 0 0,-1 0 0,1-1 1,0 1-1,-1-1 0,1 0 0,0 0 0,-1-1 0,0 1 0,1-1 0,-1 0 0,0 1 0,0-2 0,1 1 0,-2 0 0,1 0 0,0-1 0,3-3 0,69-69-8006,-66 64 481</inkml:trace>
  <inkml:trace contextRef="#ctx0" brushRef="#br0" timeOffset="7703.99">4955 287 14375,'0'0'6843,"0"4"-6862,-9 213 1068,10-217-1054,-1 0 0,1 1 0,0-1 1,0 0-1,-1 0 0,1 0 0,0 1 1,-1-1-1,1 0 0,0 0 0,0 0 1,-1 0-1,1 0 0,0 0 0,0-1 1,-1 1-1,1 0 0,0 0 0,-1 0 1,1-1-1,0 1 0,-1 0 0,1-1 1,0 1-1,-1-1 0,2 1 0,18-10 27,77-78-401,-96 87 318,2 10 9,-1 0 70,1 0 0,1-1 0,-1 1 0,9 12 0,-12-21-16,2 4 23,0-1 0,1 0 1,-1 0-1,1 0 1,-1 0-1,1-1 0,0 1 1,0-1-1,0 1 1,1-1-1,-1 0 0,1 0 1,-1-1-1,1 1 1,-1-1-1,1 1 0,0-1 1,0 0-1,-1-1 0,1 1 1,0-1-1,0 0 1,0 0-1,0 0 0,0 0 1,0 0-1,6-2 1,-6 1-282,1-1 1,-1 1 0,1-1-1,-1 0 1,0 0-1,1 0 1,-1 0 0,7-6-1,8-11-4514</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00:08.381"/>
    </inkml:context>
    <inkml:brush xml:id="br0">
      <inkml:brushProperty name="width" value="0.035" units="cm"/>
      <inkml:brushProperty name="height" value="0.035" units="cm"/>
      <inkml:brushProperty name="color" value="#E71224"/>
    </inkml:brush>
  </inkml:definitions>
  <inkml:trace contextRef="#ctx0" brushRef="#br0">3432 65 11093,'0'0'8054,"-3"-12"-7136,-8-41 2062,12 63-3008,0-1 0,1 1 0,0-1-1,1 0 1,0 0 0,0 0 0,5 9-1,4 13-2340,-3 0-3557,-8-20-1315</inkml:trace>
  <inkml:trace contextRef="#ctx0" brushRef="#br0" timeOffset="217.62">3445 78 12630,'-45'5'2033,"41"-10"-1425,-1 5 1121,1 0-881,-5 0-816,4 10-32,-4 8-16,9 0-64,0-1-48,0 6 48,5 0-32,8 0-576,5 5-2194,-5 3-3200</inkml:trace>
  <inkml:trace contextRef="#ctx0" brushRef="#br0" timeOffset="2537.31">14 1516 13942,'0'0'6926,"-13"-28"-4847,16 20-2027,1 0 0,0 0 0,0 0 1,1 1-1,10-13 0,11-20-21,-17 20-20,-1 0-1,0-1 1,-2-1 0,0 1 0,4-40 0,-3-109-188,-21 249-221,12-44 411,-2 97 4,5-115-18,0 0 0,2-1 0,-1 1 0,2-1 0,9 27 0,-6-25-248,16 45-1249,-17-21-6925,-16-44 2815,-25-22 2724,1-3 3800,-3-2 4110,-2 2 4164,38 27-8328,2-2-870,0 1 0,1 0-1,-1 0 1,0 0 0,0 0-1,1 1 1,-1-1 0,1 0-1,-1 1 1,1-1 0,-1 0-1,1 1 1,-1 0 0,1-1-1,-1 1 1,3 0 0,-1-1-14,99-23-128,-37 9-386,77-27 1,-137 40 553,-5 1 783,-5 2-758,0 0 1,0 0 0,0 0-1,0 0 1,0 1 0,0 0-1,1 0 1,-1 1 0,0-1-1,1 1 1,0 0 0,0 0-1,0 0 1,0 1 0,0-1-1,0 1 1,1 0 0,0 0-1,0 0 1,0 0 0,0 1-1,1-1 1,0 1 0,0 0-1,0 0 1,0 0 0,1 0-1,0 0 1,-2 10 0,15-14-1109,-7-2 959,-1 1 0,0-1 0,1 0 0,-1 0 0,0 0-1,1 0 1,-1-1 0,0 0 0,0 0 0,0 0 0,-1 0 0,1-1 0,0 1 0,3-4 0,0-1 59,0 0 1,0 0-1,-1-1 1,0 0-1,9-15 1871,-13 61-1776,-2-36-48,1 0 0,-1 1-1,1-1 1,0 0 0,0 0 0,0 0-1,0 0 1,1 0 0,-1 0 0,0 0 0,1 0-1,-1 0 1,1-1 0,0 1 0,0 0-1,-1-1 1,1 0 0,0 1 0,0-1 0,0 0-1,1 0 1,-1 0 0,0 0 0,0-1-1,0 1 1,1-1 0,-1 1 0,0-1-1,1 0 1,-1 1 0,0-1 0,1-1 0,-1 1-1,0 0 1,1 0 0,-1-1 0,3 0-1,0-1 4,0 1 0,0-1 0,0 0-1,0 0 1,0-1 0,-1 1-1,1-1 1,-1 0 0,0 0 0,0-1-1,0 1 1,0-1 0,-1 0-1,1 0 1,4-8 0,0-6 12,-1-1-1,-1 0 1,0-1 0,-2 1 0,0-1 0,1-20-1,1-77 1886,-20 292-1988,10-17 91,15-160-336,4-5 286,-1 0 0,2 0 0,-1 2 0,1 0 0,-1 1 0,1 0 0,1 2 0,-1-1 0,19 1 0,-34 2 30,1 0 1,-1 0-1,1 0 1,-1 0-1,1 0 1,-1 0-1,1 1 1,-1-1-1,1 0 1,-1 1-1,0-1 1,1 1-1,-1 0 1,1-1-1,-1 1 1,0 0-1,0 0 1,1 0-1,-1 0 1,0 0-1,0 0 1,0 0-1,0 0 1,0 0-1,0 1 1,0-1-1,-1 0 1,1 0-1,0 1 1,-1-1-1,1 1 0,-1-1 1,1 1-1,-1-1 1,1 3-1,-1-1 21,0 0 0,-1-1-1,1 1 1,0 0 0,-1-1-1,1 1 1,-1-1-1,0 1 1,0-1 0,0 1-1,0-1 1,-1 1 0,1-1-1,0 0 1,-1 0 0,0 0-1,1 0 1,-5 4-1,-9 5 90,-1 0 0,-32 16 0,8-5 133,40-22-261,11-5-283,15-10 198,-1-1-1,0-1 0,-2-1 0,0-1 0,37-40 0,-49 47-21,-1-1 0,-1 0 0,0-1 0,-1 0 0,-1 0 0,0 0 0,-1-1 0,0 0 0,-1-1 0,-1 1 0,0-1 0,2-25 0,-3 15-91,2-42-111,-5 63 457,0 1 0,0-1 0,0 1 0,-1-1 0,0 1 0,0-1 0,0 1 0,0-1 0,-1 1 0,1 0 0,-4-5 0,5 9-82,0-1 0,0 1 0,-1 0 0,1 0 0,0-1 0,0 1 0,-1 0 0,1 0 0,0-1 0,-1 1 0,1 0 0,0 0 0,-1 0 0,1 0 0,0-1 0,-1 1 0,1 0 0,0 0 0,-1 0 0,1 0 0,-1 0 0,1 0 0,0 0 0,-1 0 0,1 0 0,0 0 0,-1 0 0,1 0 0,0 0 0,-1 1 0,1-1 0,-1 0 0,1 0 0,0 0 0,-1 0 0,1 1 0,0-1 0,0 0 0,-1 0 0,1 0 0,0 1 0,0-1 0,-1 0 0,1 1 0,0-1 0,0 0 0,-1 1 0,1-1 0,0 0 0,0 1 0,0-1 0,0 0 0,0 1 0,0-1 0,0 0 0,0 1 0,-1-1 0,1 1 0,-9 27-357,8-24 445,-7 28-83,2 1-1,2 0 1,1 1 0,2-1 0,1 1 0,5 44-1,-4-72-18,0 1 0,0-1-1,1 0 1,0 1 0,0-1-1,1 0 1,-1 0 0,1 0-1,1 0 1,-1-1 0,1 1-1,0-1 1,0 0 0,0 0-1,1-1 1,0 1-1,0-1 1,0 0 0,0 0-1,1 0 1,0-1 0,-1 0-1,1 0 1,0-1 0,1 1-1,-1-1 1,0 0 0,1-1-1,-1 0 1,1 0 0,-1 0-1,1-1 1,-1 0-1,1 0 1,-1-1 0,1 1-1,-1-2 1,1 1 0,-1-1-1,0 0 1,1 0 0,-1 0-1,0-1 1,0 0 0,10-7-1,-7 4-31,0-1 1,0 0-1,-1 0 0,1-1 1,-2 0-1,12-15 0,-17 19 7,1 0 0,0-1-1,-1 1 1,0-1-1,0 0 1,0 1 0,-1-1-1,0 0 1,0 0-1,0 0 1,0 0 0,-1 0-1,0-1 1,0 1 0,0 0-1,-1-6 1,0 10 8,1 0 1,-1 0-1,1 1 1,-1-1-1,1 0 1,-1 0-1,0 1 1,1-1-1,-1 1 1,0-1-1,0 0 1,0 1-1,1-1 1,-1 1-1,0 0 1,0-1-1,0 1 1,0 0-1,0-1 1,0 1 0,0 0-1,0 0 1,1 0-1,-1 0 1,0 0-1,0 0 1,0 0-1,0 0 1,0 0-1,0 0 1,0 1-1,0-1 1,0 0-1,0 1 1,0-1-1,1 0 1,-1 1-1,0-1 1,0 1-1,0 0 1,1-1-1,-1 1 1,0 0-1,1-1 1,-1 1-1,0 0 1,1-1-1,-1 1 1,1 0-1,-1 0 1,1 1-1,-6 9-8,1 0-1,1 1 0,0 0 1,0-1-1,2 1 0,-1 0 1,1 1-1,1-1 0,0 0 1,1 0-1,2 20 0,-1-28-6,-1-1 0,1 1-1,1-1 1,-1 0 0,0 1 0,1-1-1,0 0 1,-1 0 0,1 0-1,1 0 1,-1 0 0,0 0-1,1-1 1,-1 1 0,1-1 0,0 0-1,0 1 1,0-1 0,0 0-1,0-1 1,0 1 0,0-1-1,1 1 1,-1-1 0,0 0 0,1 0-1,5 0 1,10 3-1027,0-1 0,1 0 0,34-1 0,15-2-5185</inkml:trace>
  <inkml:trace contextRef="#ctx0" brushRef="#br0" timeOffset="2891.72">2201 1261 14487,'0'0'7427,"-9"0"-7523,18 0-352,14 0 448,17 0 96,4-2-96,5-13-945,5-1-1824,-14 1-1297,-13 2-3905</inkml:trace>
  <inkml:trace contextRef="#ctx0" brushRef="#br0" timeOffset="3064.3">2277 1361 14343,'0'0'3233,"116"10"-3233,-58-28-48,0-2-1121,-9-5-2208,0-3-2082</inkml:trace>
  <inkml:trace contextRef="#ctx0" brushRef="#br0" timeOffset="3313.52">2522 1089 6243,'0'0'11306,"-16"-3"-9435,-50-5-1164,65 8-709,0-1 0,1 1 0,-1 0 0,0 0 0,0 0 1,1 0-1,-1 0 0,0 0 0,0 0 0,1 0 0,-1 0 0,0 0 1,1 0-1,-1 1 0,0-1 0,0 0 0,1 0 0,-1 1 1,0-1-1,1 0 0,-1 1 0,1-1 0,-1 1 0,0-1 1,1 1-1,-1-1 0,1 1 0,-1-1 0,1 1 0,-1-1 1,1 1-1,0 0 0,-1-1 0,1 1 0,0 0 0,0-1 0,-1 1 1,1 0-1,0 0 0,0-1 0,0 1 0,0 0 0,0-1 1,0 1-1,0 0 0,0 0 0,0-1 0,0 1 0,0 0 1,0 0-1,1-1 0,-1 1 0,0 0 0,0-1 0,1 1 1,-1 0-1,0-1 0,1 1 0,-1 0 0,1-1 0,-1 1 0,1-1 1,0 1-1,-1 0-3,8 9 4,0 0-1,0-1 1,0 1 0,1-2 0,1 1-1,18 12 1,17 18 106,-36-30-63,0 0 1,-2 1-1,1 0 1,-1 1-1,0 0 0,-1 0 1,-1 0-1,6 17 1,-8-22 5,-2-1 0,1 1 0,-1 0 0,0 0 0,0 0 1,0 0-1,-1 0 0,0 0 0,0 0 0,-1 0 0,0 0 0,0 0 0,0 0 1,0 0-1,-1 0 0,0-1 0,-1 1 0,1 0 0,-5 7 0,-6 4-29,-1-1 0,-1 0 0,0 0 0,-30 23 0,-35 15-2947,14-17-2749</inkml:trace>
  <inkml:trace contextRef="#ctx0" brushRef="#br0" timeOffset="4994.69">3480 1348 14791,'0'0'6848,"-4"-17"-6202,-16-51-251,20 65-342,-1 0 1,0 1-1,0-1 0,0 0 1,0 0-1,0 1 1,-1-1-1,1 0 0,-1 1 1,0 0-1,0-1 1,0 1-1,0 0 0,0 0 1,0 0-1,0 0 0,-5-3 1,5 5-38,0-1-1,0 1 1,0 0 0,0 0-1,0-1 1,1 1 0,-1 0-1,0 1 1,0-1 0,0 0-1,0 0 1,0 1 0,0-1 0,1 1-1,-1 0 1,0-1 0,0 1-1,1 0 1,-4 2 0,-3 3-18,1 0 1,0 0 0,0 1 0,0 0-1,1 0 1,0 1 0,-5 8-1,5-6-5,1 0-1,0 1 0,1-1 0,-6 22 0,8-28-5,1 0 0,0 1 0,1-1 0,-1 1 0,1 0 0,-1-1 0,1 1 0,1-1 0,-1 1 0,1-1 0,0 1 0,0-1 0,0 1 0,3 7 0,-3-11 2,0 1 0,0-1 0,0 0 0,0 0 0,1 1 0,-1-1 1,0 0-1,0 0 0,1-1 0,-1 1 0,1 0 0,-1 0 0,1-1 1,-1 1-1,1-1 0,-1 1 0,1-1 0,-1 0 0,1 1 0,0-1 1,-1 0-1,1 0 0,0 0 0,-1 0 0,1 0 0,-1-1 0,1 1 1,-1 0-1,1-1 0,0 1 0,1-2 0,2 0 1,-1 1 0,0-1 0,0 0 1,0-1-1,-1 1 0,1-1 0,0 0 0,-1 1 0,0-1 0,5-6 0,-1 0 48,0-1-1,-1 0 0,0 0 1,-1-1-1,0 0 0,-1 0 1,0 0-1,-1 0 0,0-1 1,0 1-1,-1-1 1,0-14-1,-1 32-90,0 1 1,0-1-1,1 0 1,0 1-1,0-1 0,0 0 1,4 6-1,-4-8 54,0 0 0,0-1 0,0 1 1,0-1-1,0 1 0,1-1 0,0 0 0,0 0 0,-1 0 0,2-1 0,-1 1 0,0-1 0,5 3 0,-5-3-14,-1-2-1,1 1 0,0 0 1,0 0-1,0-1 0,0 0 1,0 1-1,0-1 0,0 0 1,0-1-1,-1 1 0,1 0 1,0-1-1,0 0 0,0 1 1,0-1-1,-1 0 0,1-1 1,2 0-1,0-2 20,0 1 0,0-1 0,-1 0 0,0 0 0,1 0 0,-2 0 0,1-1 0,0 1 0,2-7 0,4-7 35,0-1 0,-2 0 0,0-1 0,6-27 0,-6 17 124,-2 0 0,-2-1 0,0 0 0,-2-43 0,-2 73 491,-12 27-563,2 1 1,0 0-1,2 1 0,1 0 1,-5 37-1,5 0-118,2 80 0,5-52-2857,0-91 2476,1 5-2470</inkml:trace>
  <inkml:trace contextRef="#ctx0" brushRef="#br0" timeOffset="6213.62">3609 1386 10613,'0'0'6688,"9"-15"-6581,-3 2-106,-2 4-1,1 0 1,0 1-1,0-1 1,1 1-1,0 0 1,1 0-1,-1 1 0,2 0 1,11-10-1,-5 6 136,12-8-207,-1-2 0,32-33 0,-51 48 246,-1-1 0,0 1 0,0-1 0,0 0 0,-1-1 0,0 1 0,0-1 0,-1 1 0,0-1 0,0 0 0,-1 0 0,0 0 0,0-1 0,0-15 2049,-2 27-1834,-25 86-437,11-44 116,2 0 0,-8 68 0,20-110-67,-9 154 129,11-157-129,1 0 0,-1-1 0,0 1 0,1-1 1,-1 0-1,0 1 0,0-1 0,1 0 0,-1 0 0,0-1 0,0 1 0,0 0 0,2-3 0,91-82 231,-94 85-228,5 23-280,-5-18 280,1 0 0,0 0 0,0 0 0,1-1 0,-1 1 0,1-1 0,0 1 1,0-1-1,0 0 0,0 0 0,0 0 0,1-1 0,-1 1 0,1-1 0,0 0 0,-1 0 0,1 0 0,0 0 0,5 1 0,-5-3 1,-1 1 0,0-1 0,1 0 0,-1 0 1,0 0-1,1 0 0,-1-1 0,0 1 0,0-1 0,1 0 0,-1 0 0,0 0 0,0 0 0,0 0 0,0-1 0,0 0 0,0 1 0,0-1 0,-1 0 0,1 0 1,-1-1-1,1 1 0,-1-1 0,0 1 0,3-5 0,-2 3-32,0-1 0,0 0 0,-1 0 1,1 0-1,-1 0 0,0 0 0,-1 0 1,1-1-1,-1 1 0,0-1 0,-1 1 0,1-1 1,-1 1-1,-1-10 0,1 14 20,0 1 0,0-1 0,-1 1 0,1 0 0,0-1 0,0 1-1,0 0 1,-1-1 0,1 1 0,0 0 0,-1-1 0,1 1 0,0 0 0,-1 0 0,1-1 0,0 1 0,-1 0 0,1 0 0,-1 0 0,1-1-1,0 1 1,-1 0 0,1 0 0,-1 0 0,1 0 0,0 0 0,-1 0 0,1 0 0,-1 0 0,1 0 0,0 0 0,-1 0 0,1 0 0,-1 0-1,1 0 1,-1 1 0,1-1 0,0 0 0,-1 0 0,1 0 0,0 1 0,-1-1 0,1 0 0,0 0 0,-1 1 0,1-1 0,0 0 0,-1 1-1,1-1 1,0 0 0,0 1 0,-1-1 0,1 0 0,0 1 0,0-1 0,0 0 0,0 1 0,-4 7-5,0 0 0,1 0 1,1 0-1,-1 0 0,1 0 1,1 0-1,-1 1 0,1-1 1,1 0-1,0 13 0,0-20 8,0-1-1,0 1 0,0-1 0,0 1 0,0-1 0,1 1 0,-1-1 0,0 1 0,0-1 0,0 0 0,1 1 0,-1-1 0,0 1 0,1-1 0,-1 0 0,0 1 0,1-1 0,-1 0 0,0 1 1,1-1-1,-1 0 0,1 1 0,-1-1 0,0 0 0,1 0 0,-1 0 0,1 1 0,-1-1 0,1 0 0,-1 0 0,1 0 0,0 0 0,23 0-55,22-14 131,-34 6-64,0-1-1,0 0 1,-1 0 0,0-1-1,-1-1 1,0 0 0,-1 0-1,0-1 1,-1 0 0,0 0-1,-1-1 1,0 0 0,-1-1-1,6-18 1,-2 2-159,-2-1 0,-2 0 1,0 0-1,-2 0 0,0-55 0,-4 87 143,0 0 0,-1-1-1,1 1 1,0 0-1,0 0 1,-1 0 0,1 0-1,0-1 1,-1 1-1,1 0 1,-1 0 0,1-1-1,-1 1 1,1 0 0,-1-1-1,0 1 1,1 0-1,-1-1 1,0 1 0,1-1-1,-1 1 1,0-1-1,0 1 1,0-1 0,1 0-1,-1 1 1,0-1-1,0 0 1,0 0 0,0 0-1,0 0 1,0 0-1,1 0 1,-1 0 0,0 0-1,0 0 1,0 0 0,0 0-1,0 0 1,0 0-1,1-1 1,-1 1 0,0 0-1,0-1 1,0 1-1,1-1 1,-1 1 0,0-1-1,0 1 1,1-1-1,-1 0 1,0 1 0,1-1-1,-1 0 1,1 1 0,-1-1-1,1 0 1,-1 0-1,1 1 1,0-1 0,-1 0-1,1 0 1,0 0-1,0 0 1,-1 1 0,1-1-1,0 0 1,0-2-1,-18 72 17,6 18 1788,-2 126-1,15-212-1771,-1 1-1,0-1 0,1 0 0,0 0 0,-1 0 1,1 1-1,0-1 0,-1 0 0,1 0 1,0 0-1,0 0 0,0 0 0,0-1 0,0 1 1,0 0-1,0 0 0,0 0 0,0-1 1,1 1-1,-1-1 0,0 1 0,0-1 0,1 1 1,-1-1-1,0 0 0,0 0 0,1 1 0,-1-1 1,0 0-1,1 0 0,1 0 0,44 0-19,-1-14-2579,-6-10-4339,-33 16 1060</inkml:trace>
  <inkml:trace contextRef="#ctx0" brushRef="#br0" timeOffset="6715.74">4184 1282 9556,'0'0'9333,"107"-26"-9285,-62 16 16,-5 0-64,-5 2-64,-8 3-1761,-9 5-3538</inkml:trace>
  <inkml:trace contextRef="#ctx0" brushRef="#br0" timeOffset="7708.81">4657 1279 14791,'0'0'7777,"0"3"-7601,0 96 579,22-106-536,9-24 9,-27 26-207,-1 0 0,1 1 0,1 0 0,-1 0 0,0 0 1,8-5-1,-8 8 0,-2 4-24,0-1 0,0 1-1,0-1 1,0 1 0,0 0 0,0 0 0,-1 0 0,1 0-1,-1 0 1,1 4 0,1-1 22,-1-2-14,0 0 1,1 0-1,-1 0 1,1-1-1,0 1 0,0-1 1,1 1-1,-1-1 1,1 0-1,-1 0 0,1-1 1,0 1-1,7 3 1,-8-5-12,-1 0 1,1 0 0,-1-1 0,1 1 0,0-1 0,-1 1 0,1-1-1,0 0 1,-1 0 0,1 0 0,0 0 0,-1-1 0,1 1-1,0-1 1,-1 1 0,1-1 0,-1 0 0,1 0 0,-1 0-1,1 0 1,-1-1 0,0 1 0,1-1 0,-1 1 0,3-4-1,-1 1-24,-1 0 0,0 1 0,0-2 0,0 1 0,0 0 0,-1-1-1,1 1 1,-1-1 0,0 1 0,-1-1 0,1 0 0,-1 0 0,0 0 0,0 0-1,-1 0 1,1 0 0,-1 0 0,0 0 0,0-1 0,-1 1 0,0 0 0,0 0-1,-1-5 1,1 9 39,1 1-1,0-1 0,-1 0 0,1 0 0,-1 0 0,0 1 1,1-1-1,-1 0 0,0 0 0,1 1 0,-1-1 0,0 1 0,0-1 1,1 0-1,-1 1 0,0 0 0,0-1 0,0 1 0,0-1 1,0 1-1,0 0 0,0 0 0,0 0 0,0-1 0,0 1 1,1 0-1,-1 0 0,0 0 0,0 0 0,0 1 0,0-1 1,0 0-1,0 0 0,0 0 0,0 1 0,0-1 0,0 1 1,0-1-1,1 1 0,-3 0 0,-1 1 32,0 0 0,0 1 0,-1 0-1,1-1 1,1 1 0,-7 7 0,7-7-49,0 1 1,0 0-1,0 0 0,1 1 0,0-1 1,0 0-1,0 1 0,0-1 1,1 1-1,-1 0 0,1-1 0,0 1 1,1 0-1,-1 6 0,6-10-28,-1 0 0,1 0-1,-1-1 1,1 1-1,-1-1 1,1-1 0,-1 1-1,9-2 1,-6 0 57,-1-1 1,0 0-1,0 0 0,-1 0 0,1 0 1,0-1-1,-1 0 0,0-1 1,6-5-1,-11 10-25,0 0 1,0 0 0,0-1-1,1 1 1,-1 0-1,0 0 1,0 0-1,1-1 1,-1 1-1,0 0 1,0 0 0,1 0-1,-1 0 1,0 0-1,1 0 1,-1 0-1,0 0 1,1 0 0,-1 0-1,0 0 1,0 0-1,1 0 1,-1 0-1,0 0 1,1 0-1,-1 0 1,0 0 0,0 0-1,1 0 1,-1 0-1,0 0 1,1 1-1,-1-1 1,0 0 0,0 0-1,1 0 1,-1 0-1,0 1 1,0-1-1,0 0 1,1 0-1,-1 1 1,0-1 0,0 0-1,0 0 1,0 1-1,0-1 1,1 0-1,-1 0 1,0 1 0,0-1-1,0 0 1,0 1-1,0-1 1,0 0-1,0 1 1,0-1-1,0 0 1,0 1 0,5 19 157,-5-20-147,1 1-4,-1-1 1,0 1-1,0-1 1,0 1-1,0-1 0,1 1 1,-1-1-1,0 1 1,0-1-1,1 0 0,-1 1 1,0-1-1,1 1 0,-1-1 1,1 0-1,-1 1 1,0-1-1,1 0 0,-1 1 1,1-1-1,-1 0 0,1 0 1,-1 1-1,1-1 1,-1 0-1,1 0 0,-1 0 1,1 0-1,-1 0 1,1 0-1,-1 0 0,1 0 1,-1 0-1,1 0 0,0 0 1,-1 0-1,1 0 1,-1 0-1,1 0 0,-1 0 1,1-1-1,-1 1 0,1 0 1,-1 0-1,0-1 1,1 1-1,-1 0 0,1-1 1,31-14 59,-27 12-27,-5 3-38,0-1 1,1 1 0,-1 0-1,1-1 1,-1 1 0,1 0-1,-1 0 1,1-1 0,-1 1-1,1 0 1,-1 0 0,1 0-1,-1 0 1,1 0 0,-1 0 0,1 0-1,-1 0 1,1 0 0,-1 0-1,1 0 1,-1 0 0,1 0-1,-1 0 1,1 0 0,-1 0-1,1 1 1,-1-1 0,1 0-1,-1 0 1,1 0 0,-1 1 0,1-1-1,-1 0 1,0 1 0,1-1-1,-1 1 1,1-1 0,-1 0-1,0 1 1,0-1 0,1 1-1,-1-1 1,0 1 0,0-1-1,1 1 1,-1-1 0,0 1 0,0 31 170,-2-16-188,4-13-348,1-1-1231</inkml:trace>
  <inkml:trace contextRef="#ctx0" brushRef="#br0" timeOffset="8456.37">5111 1274 10773,'0'0'8188,"0"6"-7615,1 14 350,0-8-190,0 0 0,-1 0 1,0 0-1,-4 24 0,1-32-589,3-3 102,6-17-233,-1 9-109,0 0-1,1 1 1,0-1 0,0 1-1,0 1 1,1-1 0,-1 1-1,1 0 1,13-6 0,-19 11 104,-1 1 0,1-1 0,0 1 0,-1 0 0,1-1 0,0 1 0,-1 0 0,1-1 0,-1 1 0,1 0 0,-1-1 0,1 1 0,-1 0 0,0 0 0,1 0 0,-1-1 0,0 1 0,0 0 0,0 0 0,1 0 0,-1 0 0,0 0 0,0 0 0,0-1 0,0 1 0,0 0 0,-1 0 0,1 1 0,0 41 356,0-33-296,0-10-55,0 1-1,-1-1 1,1 0-1,0 1 1,0-1-1,0 0 1,0 1-1,0-1 1,0 0-1,1 1 1,-1-1-1,0 0 1,0 1-1,0-1 1,0 0-1,0 1 1,0-1-1,0 0 1,1 1-1,-1-1 1,0 0 0,0 0-1,1 1 1,-1-1-1,0 0 1,0 0-1,1 1 1,-1-1-1,0 0 1,0 0-1,1 0 1,-1 1-1,0-1 1,1 0-1,-1 0 1,1 0-1,15-6 156,24-28-267,-24 19 66,-15 14 17,0 0 1,0 0-1,0 0 0,0 0 1,0 0-1,0 1 0,0-1 1,0 0-1,1 1 0,-1-1 1,0 1-1,0-1 0,1 1 1,-1-1-1,0 1 0,0 0 1,1 0-1,-1 0 0,0 0 0,1 0 1,-1 0-1,0 0 0,1 0 1,-1 0-1,3 1 0,-3 1 2,0-1-1,0 1 0,1 0 0,-1 0 0,-1 0 0,1-1 1,0 1-1,0 0 0,-1 0 0,1 0 0,-1 0 0,1 3 0,9 27 197,-8-31-182,-1 0-1,1 0 1,-1 0-1,1 0 1,-1 0-1,1-1 1,0 1 0,-1-1-1,1 1 1,0-1-1,-1 1 1,1-1-1,0 0 1,0 0-1,-1 0 1,1 0-1,0 0 1,0 0 0,2-1-1,38-8-6,-31 5 15,0-1-1,0 0 1,-1-1-1,1 0 1,-1-1-1,-1 0 1,1 0-1,10-12 1,-15 14-60,-1 0 0,1 0 1,-1 0-1,0-1 0,-1 0 0,1 0 1,-1 0-1,-1 0 0,1-1 0,-1 1 1,0-1-1,0 1 0,-1-1 0,0 0 0,1-12 1,-3 18 44,1 1 1,0-1 0,-1 0 0,1 1-1,0-1 1,-1 1 0,1-1 0,-1 1-1,1-1 1,-1 1 0,1-1 0,-1 1-1,0-1 1,1 1 0,-1-1 0,1 1-1,-1 0 1,0 0 0,1-1 0,-1 1-1,0 0 1,0 0 0,1 0-1,-1-1 1,0 1 0,1 0 0,-1 0-1,0 0 1,0 0 0,1 1 0,-1-1-1,-1 0 1,0 0-9,0 0 0,0 0-1,-1 1 1,1-1 0,0 0 0,0 1-1,-1 0 1,1-1 0,0 1 0,0 0 0,-2 2-1,-2 2 5,0 0 0,1 1 0,0 0 0,1 0 0,-1 1-1,1 0 1,0-1 0,1 1 0,-1 0 0,2 1 0,-1-1 0,-3 15-1,4-10-26,-1 1 0,2-1 0,0 1-1,0 0 1,1 0 0,0-1 0,4 17-1,-4-27-36,0-1-1,1 1 1,-1-1-1,1 1 1,0 0-1,-1-1 1,1 1-1,0-1 1,0 0-1,0 1 1,0-1-1,0 0 1,0 1-1,0-1 1,1 0-1,-1 0 1,0 0-1,1 0 1,-1 0-1,1 0 1,-1-1-1,1 1 1,2 1-1,39 3-4541,-3-4 153</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00:29.195"/>
    </inkml:context>
    <inkml:brush xml:id="br0">
      <inkml:brushProperty name="width" value="0.035" units="cm"/>
      <inkml:brushProperty name="height" value="0.035" units="cm"/>
      <inkml:brushProperty name="color" value="#E71224"/>
    </inkml:brush>
  </inkml:definitions>
  <inkml:trace contextRef="#ctx0" brushRef="#br0">200 221 2273,'0'0'14641,"-27"-10"-8616,20 10-6031,1 0 1,-1 0 0,0 1 0,1 0-1,-1 0 1,1 1 0,-1 0 0,1 0-1,-1 0 1,1 1 0,0 0 0,0 0 0,1 0-1,-1 1 1,1 0 0,-1 0 0,1 1-1,0-1 1,1 1 0,-1 0 0,1 0-1,0 1 1,0-1 0,-5 11 0,6-10-10,-1 0-1,1 0 1,0 1 0,1-1-1,-1 0 1,1 1 0,0 0 0,1-1-1,0 1 1,0 0 0,0 13 0,1-17-22,1-1 1,-1 1-1,1-1 0,-1 1 1,1-1-1,0 0 1,0 1-1,0-1 0,1 0 1,-1 1-1,0-1 1,1 0-1,-1 0 0,1 0 1,0 0-1,0-1 1,0 1-1,0 0 0,0-1 1,0 1-1,0-1 1,0 0-1,1 0 0,-1 0 1,0 0-1,1 0 1,-1 0-1,1-1 0,-1 1 1,1-1-1,-1 1 1,1-1-1,4 0 0,10 0-379,0 0-1,0 0 1,0-2-1,0 0 1,-1-1-1,1-1 0,31-10 1,-41 11 338,-1 1 0,1-1 1,0 0-1,-1-1 0,0 1 1,0-1-1,0 0 0,0-1 0,0 0 1,-1 0-1,0 0 0,0 0 1,-1-1-1,1 0 0,-1 0 0,0 0 1,-1 0-1,1-1 0,-1 1 1,-1-1-1,3-9 0,-15 69 3050,9-51-3010,1 0 0,0 0-1,-1 1 1,1-1 0,0 0-1,0 0 1,0 1-1,0-1 1,1 0 0,-1 0-1,1 0 1,-1 1-1,1-1 1,0 0 0,0 0-1,0 0 1,0 0-1,0 0 1,0 0 0,0-1-1,1 1 1,-1 0-1,1-1 1,-1 1 0,1 0-1,0-1 1,0 0-1,-1 1 1,1-1 0,0 0-1,0 0 1,0 0-1,0 0 1,0-1 0,4 2-1,-5-2 31,0 0 1,1 0-1,-1 0 0,0 0 0,1 0 0,-1 0 1,1-1-1,-1 1 0,0 0 0,1-1 0,-1 1 1,0-1-1,0 1 0,1-1 0,-1 0 0,0 1 1,0-1-1,0 0 0,0 0 0,0 0 0,0 0 1,0 0-1,0 0 0,0 0 0,0 0 0,0 0 1,-1 0-1,1-1 0,-1 1 0,1 0 0,-1 0 1,1-1-1,-1 1 0,1 0 0,-1-1 0,0-1 1,0 1 26,1 1 0,-1-1 0,0 0 0,0 1 0,0-1 0,-1 0 1,1 1-1,0-1 0,-1 0 0,1 1 0,-1-1 0,1 1 0,-1-1 0,0 1 1,0-1-1,0 1 0,1-1 0,-1 1 0,-1 0 0,1-1 0,0 1 1,0 0-1,0 0 0,-1 0 0,1 0 0,0 0 0,-1 0 0,1 0 1,-4 0-1,-1-1 89,0 0 1,-1 1 0,1 0 0,-1 1 0,-11 0 0,17-1-111,0 1 1,0 0 0,-1 0 0,1 0 0,0 0 0,-1 0 0,1 1 0,0-1-1,0 0 1,-1 1 0,1-1 0,0 1 0,0-1 0,0 1 0,0-1 0,0 1-1,0 0 1,-1-1 0,1 1 0,1 0 0,-1 0 0,0 0 0,0 0 0,0 0-1,0 0 1,1 0 0,-1 0 0,0 0 0,1 0 0,-1 1 0,1-1 0,0 0 0,-1 0-1,1 3 1,0-3-19,0 0 0,0-1 1,0 1-1,1 0 0,-1 0 0,0-1 0,1 1 0,-1 0 0,1 0 0,-1-1 0,1 1 0,-1-1 0,1 1 0,0 0 0,-1-1 0,1 1 1,0-1-1,-1 1 0,1-1 0,0 0 0,-1 1 0,1-1 0,0 0 0,0 1 0,0-1 0,-1 0 0,1 0 0,0 0 0,0 0 1,0 0-1,0 0 0,1 0 0,35 0-107,-28-1 114,1 0 15,0-1 0,0 0 1,0-1-1,0 0 0,0 0 1,-1-1-1,0-1 1,0 0-1,0 0 0,0 0 1,13-13-1,-10 9 6,0-2 0,-1 1 0,0-2 1,-1 1-1,0-2 0,-1 1 0,9-16 0,-13 15 58,0-1 0,-1 0 0,0 0 0,-1 0 0,0 0 0,-2-1 0,1 1 0,-2 0 0,0-1 0,-3-23 0,-5 10 639,7 27-658,1 1 1,0-1-1,-1 1 0,1-1 0,-1 1 0,1-1 0,-1 1 0,1-1 1,-1 1-1,1-1 0,-1 1 0,0 0 0,1-1 0,-1 1 0,0 0 0,1 0 1,-1-1-1,0 1 0,1 0 0,-1 0 0,0 0 0,-1 0 0,1 0-17,-1 1 0,0 0-1,0-1 1,0 1-1,1 0 1,-1 0 0,0 0-1,1 1 1,-1-1-1,1 0 1,-1 1 0,1-1-1,0 1 1,0-1-1,-1 1 1,1-1 0,0 1-1,0 0 1,1 0 0,-1-1-1,-1 4 1,-8 19-22,0 0 1,2 0 0,1 1-1,1 0 1,0 1 0,3 0-1,0-1 1,1 1 0,1 0-1,2 0 1,4 27 0,-4-47-90,0-1 0,0 0 0,1 0 0,-1 0 0,1 0 0,1 0 0,-1-1 0,1 1 0,-1-1 0,1 1 0,1-1 0,-1 0 0,0 0 0,1 0 0,0-1-1,0 1 1,0-1 0,1 0 0,-1 0 0,7 3 0,-4-3-605,1 0-1,-1 0 1,0-1-1,1 0 0,-1-1 1,1 0-1,0 0 0,10 0 1,17-1-6552</inkml:trace>
  <inkml:trace contextRef="#ctx0" brushRef="#br0" timeOffset="265.02">749 384 14935,'0'0'6019,"4"7"-6195,36-7 320,1 0-16,3 0-128,-4-10 0,-4-3-64,-5 1-897,-4 2-1008,-5-3-656,-4 0-3186,0 3-2929</inkml:trace>
  <inkml:trace contextRef="#ctx0" brushRef="#br0" timeOffset="871.52">1199 234 1649,'0'0'20577,"-1"10"-20233,-9 51-164,4-29 18,1 1 0,0 44 0,29-91 26,86-85 88,-110 99-310,0-1-1,0 1 1,1 0-1,-1 0 0,0 0 1,1 0-1,-1-1 1,0 1-1,1 0 1,-1 0-1,0 0 1,1 0-1,-1 0 0,0 0 1,1 0-1,-1 0 1,0 0-1,1 0 1,-1 0-1,0 0 1,1 0-1,-1 0 0,0 0 1,1 0-1,-1 0 1,0 0-1,1 1 1,-1-1-1,0 0 1,1 0-1,-1 0 0,0 1 1,0-1-1,1 0 1,-1 0-1,0 0 1,0 1-1,1-1 1,-1 0-1,0 1 0,0-1 1,0 0-1,1 1 1,-1-1-1,0 0 1,0 1-1,0-1 1,0 0-1,0 1 0,0-1 1,0 0-1,0 1 1,0-1-1,0 0 1,0 1-1,0-1 1,0 0-1,0 1 0,0-1 1,0 0-1,-1 1 1,3 34 39,-2-24-20,0-8-119,0 1 0,1-1-1,-1 0 1,1 1 0,0-1-1,0 0 1,0 0-1,1 0 1,-1 0 0,1 0-1,-1 0 1,1 0 0,0 0-1,0-1 1,1 1 0,-1-1-1,0 0 1,1 1-1,-1-1 1,1 0 0,0 0-1,0-1 1,0 1 0,3 1-1,-1-1-291,1-1 0,-1 1 0,0-1 0,1-1 0,-1 1 0,1-1 0,-1 0 0,1 0-1,-1 0 1,1-1 0,-1 0 0,1 0 0,-1 0 0,9-4 0,-10 3 243,0 0 0,0 0 1,-1 0-1,1 0 0,0-1 0,-1 0 0,0 1 1,0-1-1,0-1 0,0 1 0,0 0 0,0-1 1,-1 1-1,0-1 0,0 0 0,0 1 1,2-8-1,-1 5 462,-1 0 0,0-1 0,-1 0 0,0 1-1,0-1 1,0-10 0,-3 11 4015,-1 12-3580,-1 14-1206,4-18 441,0 0 0,-1 0 0,1 0 0,1 0 0,-1 0 0,0 0 0,0 0 1,1 0-1,-1 0 0,1 0 0,0 0 0,-1 0 0,1 0 0,0 0 0,0-1 0,0 1 0,0 0 0,1-1 1,-1 1-1,0-1 0,1 1 0,2 1 0,-1-1 35,1-1 0,0 0 0,-1 0 0,1 0-1,0 0 1,0-1 0,-1 1 0,1-1 0,0 0 0,0-1 0,7 0 0,-10 0 14,0 1-1,0-1 1,0 1 0,1-1 0,-1 0-1,0 0 1,0 0 0,0 1 0,0-1-1,-1 0 1,1 0 0,0 0 0,0-1 0,0 1-1,-1 0 1,1 0 0,-1 0 0,1 0-1,-1-1 1,1 1 0,-1 0 0,0 0 0,0-1-1,1 1 1,-1 0 0,0-2 0,0 0 160,1-1 1,-1 1 0,0 0 0,0-1 0,0 1-1,0 0 1,-1-1 0,1 1 0,-3-6 0,0 5-131,0 0 0,0 0 0,-1 1 0,1-1-1,-1 1 1,0 0 0,0 0 0,0 1 0,0-1 0,0 1 0,-1 0 0,1 0 0,-1 0 0,1 0 0,-1 1 0,0 0 0,0 0 0,0 0 0,-5 0 0,6 1-156,0 0 0,0 0-1,0 0 1,-1 0 0,1 1 0,0-1 0,0 1 0,1 0 0,-1 0 0,-7 4 0,9-4-136,1 0 1,-1 0-1,0 0 1,0 0-1,1 1 1,-1-1-1,1 1 1,-1-1-1,1 1 1,-1 0-1,1 0 1,0-1-1,0 1 1,0 0-1,0 0 1,0 0-1,1 0 1,-1 0-1,0 0 1,1 4-1,0 7-4806,8-2-4226</inkml:trace>
  <inkml:trace contextRef="#ctx0" brushRef="#br0" timeOffset="1196.76">2282 200 12502,'0'0'9596,"-8"1"-8881,3 0-592,-16 2 8,38 0-147,139-2 1262,-77-10-2672,-5-11-6956</inkml:trace>
  <inkml:trace contextRef="#ctx0" brushRef="#br0" timeOffset="1403.83">2397 241 12982,'0'0'6627,"-35"49"-6515,48-47-16,14-2 176,4 0-128,5 0-32,8-10-112,1-8-928,-5-2-1265,-9 0-1329,-18 2-2352</inkml:trace>
  <inkml:trace contextRef="#ctx0" brushRef="#br0" timeOffset="1697.44">2513 48 6915,'0'0'6544,"-19"-5"-3649,-6-2-1959,14 4-369,-1 0 1,1 0 0,-1 1-1,1 1 1,-1-1-1,-17 2 1,28 0-548,0 0 1,1 1-1,-1-1 0,0 0 1,1 0-1,-1 0 0,1 1 0,-1-1 1,0 0-1,1 1 0,-1-1 1,1 1-1,-1-1 0,1 0 1,-1 1-1,1-1 0,-1 1 1,1 0-1,-1-1 0,1 1 0,0-1 1,-1 1-1,1 0 0,0-1 1,0 1-1,-1-1 0,1 1 1,0 0-1,0 0 0,0-1 0,0 1 1,0 0-1,0-1 0,0 1 1,0 0-1,0 0 0,0 1-29,0 1-1,0-1 0,1 0 0,-1 0 1,1 0-1,-1 1 0,1-1 1,0 0-1,-1 0 0,1 0 1,3 4-1,0-2 20,1 1-1,0 0 1,1-1 0,-1 0 0,1 0-1,0-1 1,0 0 0,0 0 0,0 0-1,0-1 1,9 3 0,78 16 91,-83-19-98,67 9 49,-46-7-25,0 0-1,0 3 0,37 11 1,-67-17-18,1 0-1,-1-1 1,0 1 0,0 0-1,0 0 1,0-1 0,0 1-1,0 0 1,0 0 0,0 0-1,0 0 1,0 0 0,-1 1-1,1-1 1,0 0 0,-1 0-1,1 1 1,-1-1 0,1 0-1,-1 0 1,1 1 0,-1-1-1,0 0 1,0 1 0,0-1 0,0 1-1,0-1 1,0 0 0,0 1-1,0-1 1,-1 0 0,1 1-1,0-1 1,-1 0 0,1 1-1,-1-1 1,1 0 0,-1 0-1,0 0 1,0 1 0,1-1-1,-3 2 1,-3 6 94,1-1-1,-2 1 1,1-1-1,-10 8 1,-35 33-14,-69 48 1,-3-13-4535,62-47-478</inkml:trace>
  <inkml:trace contextRef="#ctx0" brushRef="#br0" timeOffset="5675.67">3266 916 11925,'0'0'8359,"-1"1"-8326,0-1 0,1 1-1,-1 0 1,0 0 0,1 0 0,-1 0 0,0 0-1,1 0 1,-1 0 0,1 0 0,0 0 0,-1 0 0,1 0-1,0 0 1,-1 0 0,1 1 0,0-1 0,0 0-1,0 1 1,-10 59 434,4-34-146,1 0 0,1 0 0,2 0 0,1 0 0,1 1 0,4 31-1,-3-53-287,1 0 0,0 0-1,1-1 1,0 1 0,0 0-1,0-1 1,0 0-1,1 1 1,0-1 0,0-1-1,0 1 1,0-1 0,1 1-1,0-1 1,0 0-1,0-1 1,0 0 0,1 1-1,-1-2 1,1 1-1,7 2 1,-6-3-115,0 1-1,0-2 1,0 1 0,0-1-1,0 0 1,0 0 0,1-1-1,7 0 1,-10-1-283,0 0 0,0 1 0,0-1 0,0-1 1,0 1-1,-1-1 0,1 0 0,-1 0 0,1 0 0,-1-1 0,8-5 0,3-11-4154,-10-3-2513</inkml:trace>
  <inkml:trace contextRef="#ctx0" brushRef="#br0" timeOffset="5842.64">3302 1135 9444,'0'0'10581,"-18"-8"-10581,41 8 16,8 0 192,9-5-128,9-3-80,0-4-528,-13-4-1409,-5 1-1408,-22 0-2914</inkml:trace>
  <inkml:trace contextRef="#ctx0" brushRef="#br0" timeOffset="6011.84">3258 977 12854,'0'0'7459,"-23"-5"-7715,54 5 256,5 5 224,13 3-224,9-1-512,0 4-1457,4-4-1104,-4 1-3874</inkml:trace>
  <inkml:trace contextRef="#ctx0" brushRef="#br0" timeOffset="6399.24">3864 1023 13862,'0'0'9949,"-9"11"-9704,-187 244 185,179-241-2382,17-14 1906,-1 0-1,1 0 0,0-1 0,-1 1 0,1 0 1,-1 0-1,1 0 0,0 0 0,-1-1 0,1 1 1,0 0-1,-1 0 0,1-1 0,0 1 0,0 0 1,-1 0-1,1-1 0,0 1 0,-1 0 0,1-1 1,0 1-1,0 0 0,0-1 0,0 1 0,-1-1 0,1 1 1,0 0-1,0-1 0,0 0 0,-2-42-1341,2 33 1292,0-29 2,0-19 263,0 19 2792,0 39-2120,16 21-474,-14-16-337,20 30-29,-12-17 113,2 0 0,26 31 0,-33-43-227,1-1 0,0 0 0,-1 0 1,2-1-1,-1 1 0,0-1 0,1-1 1,0 1-1,0-1 0,0-1 1,0 1-1,9 1 0,45 4-2688,-42-7-36,-1-1 0,37-5 0,-8-10-2997</inkml:trace>
  <inkml:trace contextRef="#ctx0" brushRef="#br0" timeOffset="7132.99">4135 1137 6211,'0'0'3151,"1"-15"143,1-47-241,-2 60-2892,0 0 0,0 0 0,0 0 0,0 0 0,0 1 0,-1-1 0,1 0 0,0 0 1,-1 0-1,1 1 0,-1-1 0,0 0 0,0 0 0,1 1 0,-1-1 0,0 1 0,-1-1 1,1 1-1,0-1 0,0 1 0,-1 0 0,1-1 0,0 1 0,-1 0 0,1 0 0,-1 0 1,0 0-1,1 0 0,-1 1 0,0-1 0,1 0 0,-1 1 0,0-1 0,0 1 1,0 0-1,0-1 0,1 1 0,-1 0 0,-4 0 0,2 1-83,0-1-1,0 1 0,-1 0 1,1 0-1,0 1 1,0-1-1,0 1 1,0 0-1,0 0 0,0 0 1,1 1-1,-1-1 1,1 1-1,-4 3 1,-1 2-32,0 1 1,1 0-1,0 1 1,0 0 0,1 0-1,0 0 1,1 1-1,0-1 1,1 1 0,0 1-1,1-1 1,0 0-1,0 1 1,-1 23 0,4-35-47,0 1 1,0-1-1,0 1 1,1-1-1,-1 1 1,0-1-1,0 1 1,0-1-1,0 1 1,1-1-1,-1 0 1,0 1-1,0-1 1,1 1-1,-1-1 1,0 0-1,1 1 1,-1-1-1,0 0 1,1 1-1,-1-1 1,0 0 0,1 1-1,-1-1 1,1 0-1,-1 0 1,1 0-1,-1 0 1,1 1-1,-1-1 1,1 0-1,0 0 1,23-1 68,-18 0-42,0-1-1,0 0 1,0 0-1,0 0 1,9-6-1,-4 0-14,0 0-1,-1-2 1,-1 1 0,1-1-1,-1-1 1,-1 1 0,0-2-1,-1 1 1,0-1 0,9-21-1,-15 27-3,-1 18-189,0-1 142,0 0 0,0 1 0,1-1-1,5 20 1,-5-29 45,-1 1-1,1-1 1,0 1 0,0-1-1,0 0 1,1 1 0,-1-1-1,1 0 1,-1 0 0,1 0-1,-1 0 1,1 0 0,0-1-1,0 1 1,0 0 0,0-1-1,0 1 1,1-1 0,-1 0-1,0 0 1,1 0 0,-1 0-1,0 0 1,1 0 0,-1-1-1,6 1 1,1-1 1,0 0 0,-1 0 0,1-1 1,0 0-1,0-1 0,-1 0 0,1-1 0,-1 1 0,1-2 0,-1 1 0,0-1 0,11-7 1,-13 7-5,1 0 0,-1 0 1,-1-1-1,1 0 0,0 0 1,-1 0-1,0 0 1,-1-1-1,1 0 0,-1 0 1,0 0-1,0-1 1,-1 1-1,0-1 0,5-13 1,-9 15 155,-6 18-97,-6 25 16,12-31-54,1 29 45,0-35-68,0 0 1,0 0-1,1 0 1,-1 0 0,0 0-1,1-1 1,-1 1-1,1 0 1,-1 0-1,1 0 1,-1-1-1,1 1 1,0 0-1,-1-1 1,1 1-1,0 0 1,0-1 0,-1 1-1,1-1 1,0 1-1,0-1 1,0 1-1,0-1 1,0 0-1,0 1 1,-1-1-1,1 0 1,0 0 0,0 0-1,0 0 1,0 0-1,2 0 1,7 0 5,0-1 0,0-1 0,0 1 1,0-2-1,-1 1 0,1-1 1,-1-1-1,1 0 0,-1 0 0,0-1 1,-1 0-1,1 0 0,-1-1 0,0 0 1,0-1-1,-1 1 0,0-2 0,0 1 1,-1-1-1,8-11 0,-4 5-8,-2-1-1,0 0 0,0 0 1,-2 0-1,0-1 1,0 0-1,-2 0 0,0 0 1,-1-1-1,0 0 1,0-27-1,-3-50 26,0 94-22,0 0-1,0 0 1,0 0-1,0 0 1,0 0-1,0-1 1,0 1-1,0 0 1,0 0-1,1 0 1,-1 0-1,0 0 1,0-1-1,0 1 1,0 0-1,0 0 1,0 0-1,0 0 1,0 0-1,0-1 1,0 1-1,0 0 1,0 0-1,0 0 1,0 0-1,-1 0 1,1 0-1,0-1 1,0 1-1,0 0 1,0 0-1,0 0 1,0 0-1,0 0 1,0 0-1,0-1 0,0 1 1,-1 0-1,1 0 1,0 0-1,0 0 1,0 0-1,0 0 1,0 0-1,0 0 1,-1 0-1,1 0 1,0 0-1,0 0 1,0 0-1,0 0 1,0 0-1,-1 0 1,1 0-1,0 0 1,0 0-1,0 0 1,0 0-1,0 0 1,-1 0-1,1 0 1,0 0-1,-9 11 45,-5 19-13,3 5-9,2 1 1,1 0-1,1 1 0,3 0 0,1 0 0,1 0 0,7 71 0,-4-100-31,0-1 0,1 0 1,0 1-1,0-1 1,4 8-1,10 5-1724,-15-19 1448,0-1 1,0 1-1,0-1 0,0 1 0,0-1 1,0 0-1,0 1 0,0-1 1,0 0-1,0 0 0,0 0 0,0 0 1,1 0-1,-1 0 0,0 0 1,0 0-1,0 0 0,0-1 0,0 1 1,2-1-1,13-8-4919</inkml:trace>
  <inkml:trace contextRef="#ctx0" brushRef="#br0" timeOffset="7736.1">4532 992 5042,'2'-1'19350,"15"-3"-19216,14 5-94,0-3-1,0 0 1,0-2-1,0-1 1,-1-2 0,59-20-1,-84 25-76,-1-1 0,1 1 0,-1-1-1,0 1 1,0-1 0,0 0 0,0-1-1,0 1 1,-1-1 0,1 0 0,-1 0-1,0 0 1,0 0 0,-1 0 0,1-1-1,1-5 1,0 0 6,-2 0 1,1 0-1,-1 0 0,-1-1 0,0 1 1,-1-19-1,-1 29 34,-1 0 0,1 0 0,-1 0 0,1 1 0,-1-1 0,1 0 0,-1 1 0,1-1-1,-1 1 1,1 0 0,0-1 0,-1 1 0,1 0 0,0 0 0,-1 0 0,1 0 0,0 0 0,-2 2 0,-10 13 29,1 1 0,0 1-1,2 0 1,0 0 0,1 1 0,0 0 0,2 1 0,0 0-1,2 0 1,0 0 0,1 1 0,1-1 0,-1 42 0,5-61-30,-1 0 1,1-1-1,-1 1 1,1-1-1,-1 1 1,1-1-1,0 1 1,-1-1-1,1 1 1,0-1-1,-1 1 1,1-1-1,0 0 1,0 1-1,-1-1 1,1 0-1,0 0 1,0 0-1,-1 1 1,1-1-1,0 0 1,0 0-1,0 0 1,-1 0-1,1-1 1,0 1-1,0 0 1,0 0-1,-1 0 1,1-1-1,1 1 1,28-8 61,10-17-15,-36 22-44,-1 0 0,1 0 1,0 0-1,0 0 0,0 1 0,0-1 1,0 1-1,0 0 0,0 1 1,1-1-1,-1 1 0,1-1 0,0 2 1,-1-1-1,1 0 0,0 1 1,-1 0-1,1 0 0,0 0 0,-1 0 1,9 3-1,-1 1-122,-1 0 1,1 0-1,0-1 0,1-1 0,-1 0 1,0-1-1,1 0 0,-1-1 1,1 0-1,-1-1 0,14-3 0,27-19-5720</inkml:trace>
  <inkml:trace contextRef="#ctx0" brushRef="#br0" timeOffset="2799.92">156 934 3426,'0'0'13616,"0"-17"-11012,-2 24-2566,0 0-1,0-1 1,0 1-1,-1-1 1,0 1-1,-5 7 0,-6 13 150,5-1 1,1-1 0,1 2 0,2-1 0,-5 46 1,5 111 360,5-169-572,0-26-6079,0-11-15,0-5-1417</inkml:trace>
  <inkml:trace contextRef="#ctx0" brushRef="#br0" timeOffset="3639.56">76 1171 7475,'0'0'9013,"2"-17"-7842,9-54-536,-10 68-609,-1 1 1,1-1 0,0 0-1,0 0 1,0 1 0,0-1-1,0 0 1,1 1 0,-1-1-1,1 1 1,0 0 0,-1-1 0,1 1-1,0 0 1,0 0 0,0 0-1,1 0 1,-1 1 0,0-1-1,1 0 1,-1 1 0,1 0-1,0 0 1,-1 0 0,1 0-1,0 0 1,0 0 0,0 1-1,5-1 1,-7 2-32,0 0-1,1 0 1,-1 0 0,0 0-1,0 0 1,0 1 0,0-1 0,0 0-1,-1 1 1,1-1 0,0 1-1,-1-1 1,1 1 0,-1-1-1,1 1 1,-1 0 0,0-1-1,1 3 1,6 31 178,-4-6 285,-1 56-1,-2-52-187,0-32 50,6-33 1019,-1 21-1346,0-1 0,1 1-1,0 1 1,1-1 0,1 1-1,0 0 1,0 1 0,0 0 0,1 0-1,13-9 1,-22 18-2,0 0 1,1-1-1,-1 1 0,1 0 0,-1-1 1,1 1-1,-1 0 0,1 0 1,-1 0-1,0-1 0,1 1 0,0 0 1,-1 0-1,1 0 0,-1 0 0,1 0 1,-1 0-1,1 0 0,-1 0 1,1 0-1,-1 0 0,1 0 0,-1 0 1,1 0-1,-1 0 0,1 1 1,-1-1-1,1 0 0,-1 0 0,2 1 1,5 17 41,-7 35 518,-1-41-318,-4 190 1096,6-201-1379,0 0 1,-1 0-1,1 1 1,0-1-1,-1 0 1,1 0 0,0 0-1,0 0 1,0 0-1,0-1 1,0 1 0,0 0-1,0 0 1,0-1-1,0 1 1,0 0-1,1-1 1,-1 1 0,0-1-1,0 0 1,1 1-1,-1-1 1,0 0 0,0 0-1,1 0 1,-1 1-1,0-2 1,1 1-1,-1 0 1,0 0 0,2 0-1,48-5-2141,-38 0 1791,0 1 1,0-2-1,0 1 0,-1-2 0,0 0 0,21-15 1,-28 19 413,-1-1 1,1 0 0,0 0 0,-1 0 0,0-1 0,0 1 0,0-1 0,0 0-1,-1 0 1,0 0 0,0 0 0,0-1 0,-1 0 0,1 1 0,-1-1 0,-1 0 0,1 0-1,0-7 1,-2 13 79,0-1-1,-1 1 0,1-1 1,0 0-1,0 1 0,-1-1 1,1 1-1,0-1 1,-1 1-1,1-1 0,-1 1 1,1-1-1,0 1 0,-1-1 1,1 1-1,-1 0 0,1-1 1,-1 1-1,0 0 0,1-1 1,-1 1-1,1 0 1,-1 0-1,1 0 0,-1-1 1,0 1-1,1 0 0,-1 0 1,0 0-1,1 0 0,-1 0 1,1 0-1,-1 0 0,0 0 1,1 0-1,-1 0 1,0 1-1,1-1 0,-1 0 1,1 0-1,-2 1 0,-25 11-52,24-9-53,0 0 1,1 0-1,-1 1 0,1-1 0,0 1 0,0-1 1,0 1-1,0 0 0,1 0 0,0 0 0,0 0 1,0 0-1,0 0 0,0 0 0,1 1 0,0-1 1,0 0-1,0 5 0,1-9 1,-1 1 0,1-1 0,-1 1 0,1-1 0,-1 0 0,1 1 0,-1-1 0,1 0 1,-1 0-1,1 1 0,0-1 0,-1 0 0,1 0 0,0 0 0,-1 0 0,1 0 0,-1 0 0,1 0 0,0 0 0,-1 0 0,1 0 0,0 0 0,-1 0 0,1 0 0,0 0 0,-1-1 0,1 1 1,-1 0-1,2-1 0,19-5-24,-4-6 129,-1-1-1,0 0 0,15-18 1,-31 38-157,0-5 74,0 1 0,0 0 0,0 0 0,0-1 0,0 1 1,1 0-1,-1-1 0,1 1 0,-1-1 0,1 1 1,1 2-1,0-4-125,-1 0 1,1 0 0,-1 0 0,1 0 0,-1 0 0,1 0-1,-1 0 1,1-1 0,0 1 0,-1-1 0,1 1-1,0-1 1,0 0 0,0 0 0,-1 0 0,1 0-1,0 0 1,0 0 0,2 0 0,-2 0-121,2 0-507,0 0 1,0 0-1,0 0 0,0-1 0,0 1 1,0-1-1,0 0 0,0 0 1,7-3-1,6-6-3424</inkml:trace>
  <inkml:trace contextRef="#ctx0" brushRef="#br0" timeOffset="4233.12">806 949 7764,'0'0'11744,"1"0"-11730,-1-1 0,0 1 0,0 0 1,0-1-1,0 1 0,0 0 0,0 0 0,0-1 1,0 1-1,-1 0 0,1-1 0,0 1 1,0 0-1,0 0 0,0-1 0,0 1 0,0 0 1,0 0-1,-1-1 0,1 1 0,0 0 1,0 0-1,0-1 0,-1 1 0,1 0 1,0 0-1,0 0 0,-1 0 0,1-1 0,0 1 1,0 0-1,-1 0 0,-2 11 118,0-1 0,1 1 0,0 0 0,1 0 0,0 0 0,1 0-1,0 0 1,2 16 0,-1 4 63,0 22-163,11 84 0,-14-137-30,1 0 0,0 0 0,-1 0 0,1 0-1,0-1 1,-1 1 0,1 0 0,0-1 0,-1 1 0,1-1-1,0 1 1,0-1 0,0 0 0,0 1 0,-1-1 0,1 0 0,0 0-1,0 0 1,0 0 0,0 0 0,1 0 0,-2-1 0,1 1 34,0 0 0,0 0 0,1 1 0,-1-1 0,0 0 1,1 0-1,-1 0 0,1 0 0,-1 0 0,1 0 0,-1 0 1,1 0-1,0 0 0,-1 0 0,1 0 0,0 0 0,0 0 0,0 0 1,0-1-1,0 1 0,0 0 0,0 0 0,0 0 0,0 0 1,0 0-1,1 0 0,-1 0 0,0 0 0,1 0 0,-1 0 0,1 0 1,-1 0-1,1 0 0,0 0 0,-1 0 0,1 0 0,0 1 1,0-1-1,-1 0 0,1 0 0,0 1 0,0-1 0,0 1 0,0-1 1,0 1-1,0-1 0,0 1 0,1-1 0,245-123-1439,-251 125 1455,1 1 1,-1 0-1,1 0 0,0-1 1,-1 2-1,1-1 0,0 0 1,0 1-1,1-1 0,-1 1 1,0 0-1,1 0 0,0 0 1,0 0-1,-3 5 0,-4 5 47,5-8-87,0 0-1,0 1 0,1-1 1,-1 1-1,1 0 0,1 0 1,-1 0-1,1 0 0,0 1 1,1-1-1,-1 1 0,1-1 1,1 1-1,-1-1 1,1 11-1,1-16-17,0 0-1,-1-1 1,1 1 0,0 0 0,0 0 0,0 0-1,0 0 1,0-1 0,0 1 0,0 0-1,0-1 1,0 1 0,0-1 0,0 1 0,0-1-1,1 0 1,-1 0 0,0 1 0,0-1 0,0 0-1,1 0 1,-1 0 0,0 0 0,0 0-1,0 0 1,2-1 0,39-1-797,-32 0 375,-1-1 0,0 1 0,0-2 0,0 1 1,0-1-1,-1-1 0,0 1 0,0-1 0,9-7 0,8-8-3706,32-33 0,-22 16-738</inkml:trace>
  <inkml:trace contextRef="#ctx0" brushRef="#br0" timeOffset="4561.71">1279 896 8004,'0'0'11239,"-9"5"-11110,4-2-79,-1 1 1,1 0-1,1 1 1,-1-1-1,1 1 1,-1 0-1,1 0 1,1 0 0,-1 1-1,1-1 1,0 1-1,0 0 1,0 0-1,1 0 1,0 0-1,0 0 1,1 0 0,0 1-1,-1 7 1,-4 28 332,2-1 0,1 58 1,3-98-381,0 0 1,0 0-1,0 1 1,0-1-1,0 0 0,0 0 1,1 0-1,-1 1 1,0-1-1,1 0 1,-1 0-1,1 0 1,0 0-1,-1 0 1,1 0-1,0 0 1,-1 0-1,1 0 1,0 0-1,0 0 1,0 0-1,0-1 1,0 1-1,0 0 1,0-1-1,0 1 1,0 0-1,0-1 1,1 1-1,-1-1 1,0 0-1,0 1 1,0-1-1,1 0 1,-1 0-1,0 0 1,0 0-1,1 0 1,-1 0-1,0 0 1,0 0-1,1-1 1,-1 1-1,2-1 1,4-1 30,0 1 0,-1-1 1,1-1-1,-1 1 0,1-1 1,7-5-1,23-18 64,37-20 100,-72 45-177,0 0 0,0 0-1,1 1 1,-1-1 0,0 1-1,0 0 1,1 0 0,-1-1-1,0 1 1,1 1 0,-1-1 0,0 0-1,0 1 1,1-1 0,-1 1-1,0-1 1,0 1 0,0 0-1,0 0 1,0 0 0,0 0-1,0 1 1,3 1 0,43 44 333,-26-23-271,-14-18-131,-1 1-1,1-2 1,0 1-1,0-1 1,0 0 0,1-1-1,11 5 1,-11-6-768,0-1 0,0 0 0,0 0 1,14 0-1,21-1-4784</inkml:trace>
  <inkml:trace contextRef="#ctx0" brushRef="#br0" timeOffset="4810.46">2037 1028 12246,'0'0'8724,"84"10"-8516,-39-10-32,4 0-176,4-5 0,-8-5-1521,-5-3-1584,-9 0-2402</inkml:trace>
  <inkml:trace contextRef="#ctx0" brushRef="#br0" timeOffset="4973.05">2246 1079 14519,'0'0'4402,"22"54"-4386,23-54-16,8 0-769,5-13-2272,-5-8-5347</inkml:trace>
  <inkml:trace contextRef="#ctx0" brushRef="#br0" timeOffset="5190.92">2442 949 11333,'0'0'8351,"-1"0"-8360,1 0 0,0 0 0,-1 0 0,1 0 0,-1 0 0,1 0 0,0 0 0,-1 0 0,1 0 0,-1 1 0,1-1 0,0 0 0,-1 0 0,1 0 0,0 0 0,-1 1 0,1-1 0,0 0 0,-1 0 0,1 1 0,0-1 0,0 0 0,-1 1 0,1-1 0,0 0 0,0 1 0,-1-1 0,1 0 0,0 1 0,0-1 0,0 0 0,0 1 0,0-1 0,0 0 0,-1 1 0,1-1 0,0 1 0,0-1 0,0 1 0,7 7 35,0-1 0,0 0 0,0 0 1,1-1-1,0 1 0,17 8 1,-12-6 55,-7-5 35,-1 0-1,0 0 0,0 1 1,-1-1-1,1 1 1,-1 0-1,0 1 0,0-1 1,4 8-1,-7-11-55,0 0-1,0 1 1,0-1 0,0 1-1,-1-1 1,1 0-1,-1 1 1,0-1 0,1 1-1,-1-1 1,0 1-1,0 0 1,-1-1 0,1 1-1,0-1 1,-1 1-1,0-1 1,1 0 0,-1 1-1,0-1 1,0 0-1,0 1 1,-1-1 0,1 0-1,0 0 1,-1 0-1,0 0 1,-2 2 0,-8 7 21,-1-1 1,0-1 0,-1 0-1,0-1 1,-26 11 0,-10 7-3031,34-16-1873</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05.415"/>
    </inkml:context>
    <inkml:brush xml:id="br0">
      <inkml:brushProperty name="width" value="0.035" units="cm"/>
      <inkml:brushProperty name="height" value="0.035" units="cm"/>
      <inkml:brushProperty name="color" value="#E71224"/>
    </inkml:brush>
  </inkml:definitions>
  <inkml:trace contextRef="#ctx0" brushRef="#br0">1 316 13110,'0'0'7958,"0"-28"-5178,0 9-2699,0-15 18,5-48 0,-3 71-120,0-1 0,1 1 1,0 0-1,1-1 0,0 1 0,1 1 0,11-20 0,-15 28 19,0 1-1,0-1 1,0 0-1,0 1 0,0-1 1,0 1-1,1-1 1,-1 1-1,1 0 0,-1 0 1,1 0-1,-1 0 1,1 0-1,0 0 0,-1 0 1,1 0-1,0 0 1,0 1-1,-1-1 0,1 1 1,0-1-1,0 1 1,0 0-1,0 0 0,0 0 1,0 0-1,-1 0 1,5 1-1,-4 0-5,1 0-1,-1 0 1,1 0 0,-1 0-1,0 1 1,0-1-1,0 1 1,0-1 0,0 1-1,0 0 1,0 0 0,0 0-1,-1 0 1,1 0-1,-1 1 1,1-1 0,-1 0-1,0 1 1,1 2 0,9 30 40,-1 0 1,-2 1 0,-2 1 0,-1-1 0,0 70 0,-5-105-37,0 0 0,0-1 0,0 1 1,0 0-1,0 0 0,0-1 0,0 1 0,0 0 0,0-1 0,-1 1 0,1 0 1,0-1-1,0 1 0,-1 0 0,1-1 0,0 1 0,-1-1 0,1 1 1,-1 0-1,1-1 0,-1 1 0,1-1 0,-1 1 0,1-1 0,-1 1 1,1-1-1,-1 0 0,1 1 0,-1-1 0,0 0 0,1 1 0,-2-1 1,-25-5-570,-21-26-736,35 18 1215,2 0-1,-1 0 1,2-1-1,-12-21 1,51 29 22,27 0 136,-14 2-37,0-2 0,44-12 0,-75 16-24,-1-1 0,0-1 1,0 0-1,0 0 1,0-1-1,-1-1 0,0 1 1,0-1-1,0-1 0,-1 0 1,0 0-1,0 0 0,9-12 1,-14 13-13,0 0-1,0-1 1,-1 1 0,1-1-1,-1 1 1,-1-1 0,1 0-1,-1 0 1,-1 0 0,1 0-1,-1 0 1,-1-11 0,1 8-1,0 10 9,0-1 0,-1 1 0,1 0 1,0 0-1,0-1 0,0 1 0,-1 0 0,1 0 0,0-1 0,0 1 0,-1 0 0,1 0 0,0 0 1,-1-1-1,1 1 0,0 0 0,0 0 0,-1 0 0,1 0 0,0 0 0,-1 0 0,1 0 0,-1-1 1,1 1-1,0 0 0,-1 0 0,1 0 0,0 1 0,-1-1 0,1 0 0,0 0 0,-1 0 0,1 0 1,0 0-1,-1 0 0,1 0 0,0 1 0,0-1 0,-1 0 0,1 0 0,0 0 0,-1 1 0,1-1 1,0 0-1,0 0 0,0 1 0,-1-1 0,1 0 0,0 0 0,0 1 0,-16 11-68,9-4 75,0 0 0,0 1 0,1 0 0,1 0 0,-1 1 0,1-1 1,1 1-1,0 0 0,0 0 0,1 1 0,-2 12 0,0 10 162,2-1 1,2 48 0,1-77-161,0 0-1,1 0 0,-1 0 1,1 0-1,0 0 0,0 0 1,0 0-1,0 0 0,1-1 1,-1 1-1,1 0 0,-1-1 1,1 0-1,0 1 0,0-1 1,0 0-1,0 0 0,1 0 1,-1 0-1,0 0 0,1 0 1,0-1-1,-1 1 0,1-1 1,0 0-1,0 1 0,3 0 1,-2-1 1,-1 0-1,1 0 1,-1 0 0,1-1 0,-1 1 0,1-1-1,0 0 1,-1 0 0,1 0 0,-1 0 0,1-1 0,0 0-1,-1 1 1,1-1 0,-1 0 0,0-1 0,1 1-1,-1-1 1,0 1 0,0-1 0,0 0 0,4-3 0,-2 1-57,-1 0 1,0 1-1,0-2 1,-1 1 0,1 0-1,-1-1 1,0 1-1,0-1 1,-1 0-1,1 0 1,-1 0 0,3-11-1,-5 15 91,0 32-793,0 4 641,0 10 138,0-14-6432</inkml:trace>
  <inkml:trace contextRef="#ctx0" brushRef="#br0" timeOffset="164.28">591 24 16135,'0'0'2962</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01.552"/>
    </inkml:context>
    <inkml:brush xml:id="br0">
      <inkml:brushProperty name="width" value="0.035" units="cm"/>
      <inkml:brushProperty name="height" value="0.035" units="cm"/>
      <inkml:brushProperty name="color" value="#E71224"/>
    </inkml:brush>
  </inkml:definitions>
  <inkml:trace contextRef="#ctx0" brushRef="#br0">1045 101 7331,'0'0'6932,"-49"0"-7061,25 5-79,-6 9-768,1 3-1105,-10-1-1713</inkml:trace>
  <inkml:trace contextRef="#ctx0" brushRef="#br0" timeOffset="1230.35">242 153 10101,'0'0'5466,"0"-8"-4978,0-34 78,0 3 3174,0 38-3707,-1-1-1,1 0 0,-1 0 0,0 1 0,0-1 1,0 0-1,0 1 0,0-1 0,0 1 0,0-1 1,0 1-1,-1-1 0,1 1 0,0 0 0,-1 0 1,1 0-1,-1 0 0,0 0 0,1 0 0,-1 0 1,0 0-1,1 1 0,-1-1 0,0 1 1,-3-1-1,-46-8-192,43 9 143,1 1 0,-1 1 0,1 0 0,0 0-1,0 0 1,0 1 0,0 0 0,0 0 0,1 1 0,-1-1 0,1 2 0,0-1 0,0 1 0,0-1 0,-9 12-1,12-12-8,-1-1 0,1 1-1,-1 1 1,1-1-1,0 0 1,1 1 0,-1-1-1,1 1 1,0 0-1,0 0 1,0-1 0,1 1-1,0 1 1,0-1-1,0 0 1,1 0 0,-1 0-1,1 0 1,0 1-1,1-1 1,-1 0 0,1 0-1,3 10 1,-1-10-26,1 0 0,0 0 0,0 0 0,0 0 0,1-1 0,0 0 0,-1 0 0,1 0 0,1 0 0,-1-1 0,0 0 0,1 0-1,0 0 1,0-1 0,0 0 0,7 2 0,-4-1-95,0 0 1,0 1-1,0 1 0,-1 0 0,16 11 0,-22-15 74,-1 0 0,1 0 0,0 1 1,-1-1-1,0 1 0,1 0 0,-1-1 1,0 1-1,0 0 0,0 0 0,0-1 1,0 1-1,0 0 0,0 0 0,-1 0 1,1 0-1,-1 0 0,0 0 0,1 0 0,-1 0 1,0 1-1,0-1 0,0 0 0,0 0 1,-1 0-1,1 0 0,-1 0 0,0 3 1,-2-1 41,1 0 0,0-1 1,-1 1-1,0-1 0,0 0 0,0 0 1,0 0-1,0 0 0,0-1 1,-1 1-1,0-1 0,1 0 1,-7 3-1,5-2 32,-32 11 168,36-14-166,0 0-1,1 1 1,-1-1-1,0 0 1,0 0 0,0 0-1,0 0 1,0 0-1,0 0 1,1 0-1,-1-1 1,0 1-1,0 0 1,0 0-1,0-1 1,1 1-1,-1 0 1,0-1 0,0 1-1,1-1 1,-1 1-1,0-1 1,0 1-1,1-1 1,-1 0-1,1 1 1,-1-1-1,1 0 1,-1 0 0,1 1-1,-1-1 1,1 0-1,0 0 1,-1 1-1,1-1 1,0 0-1,-1 0 1,1-2-1,-1 0-29,0 0-1,1-1 1,-1 1-1,1-1 1,0 1-1,-1-1 1,2 1 0,-1-1-1,1-3 1,0 6 32,-1 0-1,1 0 1,0 0 0,0 0 0,0 0 0,-1 0 0,1 0 0,0 0 0,0 0 0,1 1 0,-1-1 0,0 0 0,0 1 0,0-1 0,0 1 0,0-1 0,1 1 0,-1 0 0,0 0 0,0-1 0,1 1 0,-1 0 0,0 0-1,1 0 1,-1 0 0,0 0 0,2 1 0,39 0 248,-10 0-139,55-5-1,-80 3-117,1 0 0,0-1 0,-1 0 0,1 0 0,-1 0 0,1-1 0,-1 0 0,0-1-1,0 0 1,0 0 0,-1 0 0,8-7 0,-13 10 2,0 0 0,0 1-1,-1-1 1,1 0 0,0 0 0,-1 0-1,1 0 1,-1 0 0,1 0 0,-1 0-1,1 0 1,-1 0 0,0 0 0,0 0-1,0 0 1,1-1 0,-1 1 0,0 0-1,0 0 1,0 0 0,-1 0 0,1 0-1,0 0 1,0 0 0,0 0 0,-1 0-1,1 0 1,-1 0 0,1 0 0,-1 0-1,1 0 1,-1 0 0,0 0 0,1 0-1,-1 0 1,0 0 0,-1-1-1,2 2 6,-1-1 0,0 1-1,1-1 1,-1 0 0,1 1-1,-1-1 1,0 1-1,1 0 1,-1-1 0,0 1-1,1-1 1,-1 1 0,0 0-1,0 0 1,1-1-1,-1 1 1,0 0 0,0 0-1,0 0 1,1 0-1,-1 0 1,0 0 0,0 0-1,0 0 1,1 0 0,-1 0-1,0 1 1,0-1-1,0 0 1,1 0 0,-1 1-1,0-1 1,1 1-1,-1-1 1,0 0 0,1 1-1,-1 0 1,0-1 0,1 1-1,-1-1 1,1 1-1,-1-1 1,1 1 0,-1 0-1,1 0 1,-1 0 0,0 2 17,0-1 1,-1 0 0,1 1 0,0 0 0,1-1 0,-1 1 0,0 0 0,1-1 0,0 1 0,-1 0 0,1 0 0,0-1 0,0 1 0,1 0 0,-1 0 0,2 4 0,13 7-1713,14-9-4853,-23-5 867</inkml:trace>
  <inkml:trace contextRef="#ctx0" brushRef="#br0" timeOffset="1415.9">426 125 13430,'0'0'2081,"0"8"-3810,0 12-1600,5-4-1698</inkml:trace>
  <inkml:trace contextRef="#ctx0" brushRef="#br0" timeOffset="2246.67">480 267 7619,'0'0'8239,"7"8"-7914,-5-6-312,2 2-10,-1-1 0,1 1 0,-1 0 0,0 0 0,0 1 0,0-1 0,-1 1 0,1-1 0,-1 1 0,0 0 0,0 0 0,-1 0 0,0 0 0,0 0 0,0 0 0,0 7 0,-1 6 1047,-1-28 1848,5-28-1494,-1 33-1450,0 1-1,1-1 0,0 1 1,0-1-1,0 1 0,0 0 1,1 1-1,0-1 0,-1 1 1,1 0-1,1 0 0,-1 0 1,0 1-1,1 0 0,-1 0 1,10-2-1,-1 0-1124,0 1 0,0 1 0,21-2 0,-39 5 1196,0-1 0,0 1 0,1 0 0,-1 0 0,1 1 0,-1-1 0,1 1 0,-1-1 0,1 1 0,0 0 0,-1 0 0,1 1 0,0-1 0,1 1 0,-1-1 0,0 1 0,1 0 0,-1 0 0,1 0 0,0 0 0,0 1 0,0-1 0,1 0 0,-1 1 0,1-1 0,0 1 0,0 0 0,0-1 0,0 1-1,1 0 1,-1 0 0,1 4 0,1-8-41,-1 1-1,1 0 0,-1-1 1,1 1-1,0 0 0,0-1 0,-1 1 1,1-1-1,0 1 0,0-1 1,0 0-1,0 1 0,-1-1 1,1 0-1,0 0 0,0 1 0,0-1 1,0 0-1,0 0 0,0 0 1,0 0-1,0 0 0,0 0 0,0 0 1,-1-1-1,3 1 0,26-5-313,-27 4 338,0-1 0,-1 1 0,1-1 0,0 1 0,-1-1 1,1 1-1,-1-1 0,1 0 0,-1 0 0,0 0 0,1 0 0,-1 0 0,0 0 1,-1 0-1,1 0 0,0 0 0,-1 0 0,1-1 0,-1 1 0,1-3 0,-1 4 502,5 4-497,15 5-325,-12-9 212,0 0-1,0 0 1,0-1-1,-1 0 1,1 0 0,7-4-1,-9 4 49,-6 42 290,-2 1 0,-2-1 0,-1 1 0,-2-1 0,-24 77 0,27-107-124,-1 0 0,0-1 0,-12 17 0,-5-3-977,20-22 486,1 0 1,-1 0-1,1 0 1,-1 0-1,0 0 1,1 0-1,-1-1 1,0 1-1,0 0 1,0-1-1,1 0 1,-4 1-1,-5-1-7106</inkml:trace>
  <inkml:trace contextRef="#ctx0" brushRef="#br0" timeOffset="2415.81">881 0 16087,'0'0'2081,"83"42"-3041,-44-11-1585,4-3-6932</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18.967"/>
    </inkml:context>
    <inkml:brush xml:id="br0">
      <inkml:brushProperty name="width" value="0.035" units="cm"/>
      <inkml:brushProperty name="height" value="0.035" units="cm"/>
      <inkml:brushProperty name="color" value="#E71224"/>
    </inkml:brush>
  </inkml:definitions>
  <inkml:trace contextRef="#ctx0" brushRef="#br0">5 217 13190,'0'0'9997,"-2"-3"-9226,2 2-744,0 1 1,-1-1 0,1 0-1,0 1 1,-1-1 0,1 0-1,0 1 1,0-1 0,-1 1-1,1-1 1,0 0 0,0 0-1,0 1 1,0-1 0,0 0-1,0 1 1,0-1 0,0 0-1,0 1 1,1-1 0,-1 0-1,0 1 1,0-1 0,1 0-1,-1 1 1,0-1 0,0 1-1,1-1 1,-1 1 0,1-1-1,-1 0 1,1 1 0,-1-1-1,1 1 1,-1 0 0,1-1-1,0 0 1,32-6 473,-25 6-535,131-12 541,-109 12-4434,1 0-4208</inkml:trace>
  <inkml:trace contextRef="#ctx0" brushRef="#br0" timeOffset="189.63">29 283 8932,'0'0'10325,"39"28"-9477,-9-25-240,-1-3-367,0 0-241,-5 0-1025,1-3-1520,-11-14-2705,-14 1-3554</inkml:trace>
  <inkml:trace contextRef="#ctx0" brushRef="#br0" timeOffset="415.51">189 98 12806,'0'0'6435,"12"3"-6048,4 2-181,0 0 1,-1 1 0,1 1-1,-1 0 1,17 12 0,-27-16-171,-1-1 1,0 1-1,0 0 1,0 0-1,0 0 1,-1 1-1,1-1 1,-1 1 0,0 0-1,0 0 1,0 0-1,-1 1 1,1-1-1,-1 0 1,0 1-1,0 0 1,0-1 0,-1 1-1,0 0 1,0 0-1,0 0 1,-1 0-1,1 0 1,-1 0-1,-1 7 1,0-8-21,0-1-1,0 1 1,-1-1-1,1 1 1,-1-1-1,0 0 1,1 1-1,-2-1 1,1 0-1,0 0 1,-1-1-1,1 1 1,-5 3-1,-45 30 147,11-9-157,30-19-259,-5 5-929,12-6-3916</inkml:trace>
  <inkml:trace contextRef="#ctx0" brushRef="#br0" timeOffset="852.74">887 191 4466,'0'0'15436,"-6"-13"-15083,-20-40-49,24 50-233,-1 1 0,1 0 0,-1-1 0,0 1 0,0 0 0,0 0 0,0 1 0,0-1 0,0 1 0,0-1 0,-1 1 0,1 0 0,-1 0 0,1 0 0,-1 1 0,1-1 0,-1 1 0,1 0 0,-1 0 0,1 0 0,-1 0 0,1 1 0,-7 1 0,-7-1 180,12-1-190,0 0-1,0 0 0,0 1 0,0-1 0,1 1 1,-1 0-1,0 1 0,0-1 0,0 1 1,1 0-1,-1 0 0,-6 4 0,8-3-63,1-1-1,-1 0 0,1 1 1,0 0-1,0-1 1,0 1-1,0 0 0,1 0 1,-1 0-1,1 0 0,0 0 1,-1 0-1,1 0 1,1 1-1,-1-1 0,0 0 1,1 1-1,0-1 1,0 0-1,0 5 0,0-4-7,0 1 0,1-1 0,-1 1-1,1-1 1,0 1 0,1-1 0,-1 0-1,1 1 1,-1-1 0,1 0 0,1 0 0,-1 0-1,0-1 1,1 1 0,0 0 0,6 5-1,3 2 22,0-2-1,1 0 1,22 13-1,14 8-224,-48-29 201,0-1-1,0 1 1,0 0-1,0-1 1,0 1 0,0 0-1,0 0 1,0 0-1,0 0 1,0 0 0,-1 0-1,1 0 1,0 0-1,-1 0 1,1 0 0,-1 0-1,1 1 1,-1-1-1,1 0 1,-1 0 0,0 1-1,1-1 1,-1 2-1,-1-2 13,1 0 0,-1 0 0,0 1 0,1-1 0,-1 0 0,0 0 0,0 0 0,1 0 0,-1-1 0,0 1 0,0 0 0,0 0 0,0 0 0,-1-1 0,1 1 0,0-1 0,0 1 0,0-1 0,-2 1 0,-10 4 58,-1-1-1,0-1 1,-19 2 0,19-3-56,-73 10-580,58-11-2132,1 0-3304,12-1-5253</inkml:trace>
  <inkml:trace contextRef="#ctx0" brushRef="#br0" timeOffset="1211.08">798 398 5523,'0'0'10612,"22"0"-9595,-10 0-890,7 0-22,-1 0 0,1-1 0,-1-1 0,1-1 1,-1 0-1,0-2 0,27-9 0,-37 10-106,-1-1-1,1 1 1,-1-1 0,0-1-1,0 1 1,0-1-1,-1-1 1,8-9 0,-11 13 75,-1 0-1,0 0 1,0 0 0,0-1 0,0 1 0,-1-1-1,1 1 1,-1-1 0,0 0 0,0 0 0,0 1 0,0-1-1,-1 0 1,0 0 0,0 0 0,0 0 0,0 0-1,0 0 1,-1 0 0,0 1 0,-1-6 0,2 9-45,0 0 0,0-1 0,0 1-1,0 0 1,0 0 0,0-1 0,0 1 0,0 0 0,0 0 0,0-1 0,0 1 0,-1 0 0,1 0 0,0 0 0,0-1 0,0 1 0,0 0 0,0 0 0,-1 0 0,1 0-1,0-1 1,0 1 0,0 0 0,-1 0 0,1 0 0,0 0 0,0 0 0,0 0 0,-1-1 0,1 1 0,0 0 0,0 0 0,-1 0 0,1 0 0,0 0 0,0 0 0,-1 0 0,1 0-1,0 0 1,0 0 0,-1 0 0,1 0 0,0 0 0,0 0 0,-1 1 0,1-1 0,0 0 0,0 0 0,0 0 0,-1 0 0,1 0 0,0 0 0,0 1 0,0-1 0,-1 0-1,1 0 1,0 0 0,0 0 0,0 1 0,0-1 0,0 0 0,-1 0 0,1 1 0,0-1 0,0 0 0,0 0 0,0 0 0,0 1 0,0-1 0,-7 18 20,4-6 6,1-1 0,0 1 0,1 0 0,0 15 0,1-26-80,0 1-1,0 0 0,0 0 0,0 0 0,0 0 0,0 0 1,0 0-1,1-1 0,-1 1 0,1 0 0,-1 0 1,1 0-1,0-1 0,0 1 0,0 0 0,0-1 0,0 1 1,0-1-1,0 1 0,0-1 0,1 1 0,-1-1 0,0 0 1,1 0-1,-1 0 0,1 0 0,0 0 0,-1 0 1,1 0-1,0 0 0,0-1 0,-1 1 0,1 0 0,0-1 1,0 0-1,2 1 0,-1-1-147,1 0-149,-1 0 0,1 1 0,-1-1 0,1-1 0,-1 1 0,1 0 0,0-1 0,-1 0 0,1 0 0,-1 0 0,0 0 0,1-1 0,-1 1 0,0-1 0,0 0 0,0 0 0,0 0 0,3-3 0,14-19-5406</inkml:trace>
  <inkml:trace contextRef="#ctx0" brushRef="#br0" timeOffset="1327.57">1228 95 10005,'0'0'8163,"-29"33"-9795,29-13-5268</inkml:trace>
  <inkml:trace contextRef="#ctx0" brushRef="#br0" timeOffset="1991.1">1277 248 7395,'0'0'11840,"14"15"-11290,41 49-313,-54-63-197,1 1-1,-1 0 0,1 0 0,-1-1 0,0 1 1,0 0-1,0 0 0,0 0 0,-1 0 0,1 0 0,0 0 1,-1 0-1,1 0 0,-1 0 0,0 3 0,0-4-7,0 0 1,0 0-1,-1 0 0,1-1 0,0 1 0,-1 0 1,1 0-1,-1 0 0,1-1 0,-1 1 0,1 0 1,-1 0-1,0-1 0,1 1 0,-1-1 0,0 1 1,1 0-1,-1-1 0,0 1 0,0-1 0,1 0 1,-1 1-1,-1-1 0,-5 2 346,1 0 0,0-1 0,0-1 0,-1 1 0,1-1 0,-10 0 0,11 0 347,8-12-611,1 8-200,-1 0-1,1 0 0,0 1 0,1-1 0,-1 1 0,0 0 0,1 0 0,0 0 0,0 1 0,0 0 0,5-2 1,64-14-1119,-5 1-443,-64 16 2918,-5 2-1265,-1-1 0,1 1 0,-1-1 0,1 0-1,0 1 1,-1-1 0,1 1 0,0-1 0,-1 1 0,1 0-1,0-1 1,0 1 0,-1-1 0,1 1 0,0-1 0,0 1-1,0 0 1,0-1 0,0 1 0,0-1 0,0 1 0,0 0-1,0-1 1,0 1 0,0-1 0,0 1 0,0 0-1,0-1 1,1 1 0,-1-1 0,0 1 0,0-1 0,1 1-1,-1-1 1,0 1 0,1-1 0,-1 1 0,1-1 0,-1 1-1,1-1 1,-1 1 0,1-1 0,-1 0 0,1 1 0,-1-1-1,1 0 1,-1 0 0,1 1 0,-1-1 0,1 0 0,0 0-1,0 0 1,7 0-68,47-3-998,-53 2 1009,0 1-1,1 0 1,-1-1-1,0 0 0,1 0 1,-1 0-1,0 0 1,0 0-1,0 0 1,0 0-1,0-1 1,0 1-1,0-1 0,-1 1 1,1-1-1,0 0 1,-1 0-1,1 0 1,-1 0-1,2-2 1,-5 16 433,2-1 1,-1 1 0,2 0 0,0 0 0,0-1 0,1 1 0,5 17-1,3 34-261,-9-59-91,-1 0 0,0 0-1,0 0 1,0 1 0,-1-1-1,1 0 1,-1 0-1,0 0 1,0 0 0,0 0-1,-1 0 1,1 0 0,-1-1-1,0 1 1,0 0 0,0-1-1,-1 0 1,1 1-1,-6 3 1,4-3-25,0-1 1,0 0-1,-1-1 1,1 1-1,-1-1 0,0 0 1,0 0-1,0 0 1,0-1-1,0 0 0,0 0 1,0 0-1,-1 0 1,1-1-1,-5 0 0,9 0-214,0 0 0,0 0 0,0 0 0,0 0 0,0 0 0,0 0 0,0 0 0,0 0 0,0-1 0,0 1 0,1 0-1,-1-1 1,0 1 0,0 0 0,0-1 0,0 1 0,1-1 0,-1 0 0,0 1 0,1-1 0,-1 0 0,0 1 0,1-1 0,-1 0-1,1 1 1,-1-1 0,1 0 0,-1 0 0,1 0 0,-1 0 0,1 0 0,0 1 0,0-1 0,-1-2 0,-4-23-8979</inkml:trace>
  <inkml:trace contextRef="#ctx0" brushRef="#br0" timeOffset="2149.19">1594 123 16055,'0'0'0</inkml:trace>
  <inkml:trace contextRef="#ctx0" brushRef="#br0" timeOffset="2813.68">1672 421 5010,'0'0'16325,"14"-17"-16074,-6 7-227,8-8 22,-1-1 1,-1 0 0,-1 0 0,-1-2-1,13-27 1,-16 23 57,13-35-146,-13 45 360,-9 15-303,1 0 1,-1 0-1,0 0 0,0 0 1,0 0-1,1 0 0,-1 0 0,0 0 1,0 0-1,0 0 0,1 0 1,-1 0-1,0 0 0,0 1 1,0-1-1,0 0 0,1 0 1,-1 0-1,0 0 0,0 0 0,0 1 1,0-1-1,0 0 0,0 0 1,1 0-1,-1 0 0,0 1 1,0-1-1,0 0 0,0 0 1,0 0-1,0 1 0,0-1 0,0 0 1,0 0-1,0 0 0,0 1 1,0-1-1,0 0 0,0 0 1,0 0-1,0 1 0,0-1 1,0 0-1,0 0 0,0 0 0,0 1 1,-1-1-1,1 0 0,0 0 1,0 0-1,0 0 0,0 1 1,0-1-1,0 314 449,0-313-474,0-1 0,0 0 0,0 1 0,0-1 0,0 0 0,0 1 0,0-1 0,0 1 0,0-1 0,0 0 0,0 1 0,0-1 0,0 1 0,0-1 0,0 0 1,0 1-1,0-1 0,0 1 0,0-1 0,0 0 0,-1 1 0,1-1 0,0 0 0,0 1 0,-1-1 0,1 0 0,0 1 0,0-1 0,-1 0 0,1 0 0,0 1 0,-1-1 0,1 0 0,0 0 0,-1 0 0,1 1 0,0-1 0,-1 0 0,1 0 0,0 0 0,-1 0 0,1 0 0,-1 0 0,1 0 0,0 0 0,-1 0 0,1 0 0,-1 0 0,1 0 0,0 0 0,-1 0 0,1 0 0,-1 0 0,1 0 0,-1-1 0,-15-15-687,14 12 679,1 0 1,-1-1-1,1 1 1,0 0 0,0 0-1,0-1 1,0 1 0,1 0-1,0-1 1,0 1-1,0-1 1,0 1 0,1 0-1,0-1 1,0 1 0,0 0-1,0 0 1,0-1-1,1 1 1,0 0 0,0 1-1,0-1 1,1 0 0,-1 0-1,1 1 1,0 0-1,0-1 1,0 1 0,0 0-1,0 0 1,1 1 0,-1-1-1,1 1 1,0 0-1,0 0 1,5-2 0,12-7-398,10-3-743,50-33 0,-72 41 1048,-1 0 0,-1 0 0,1-1 1,-1 0-1,0 0 0,-1-1 1,1 0-1,-2 0 0,1 0 1,7-15-1,-11 14 3127,-3 19-2011,-4 173 42,6-182-1069,1 0 0,-1-1-1,0 1 1,0-1 0,0 0-1,0 1 1,1-1 0,-1 0-1,0 0 1,0 0 0,1 1-1,-1-1 1,0-1 0,0 1-1,1 0 1,-1 0 0,0 0-1,0-1 1,1 1 0,-1 0-1,0-1 1,2 0 0,1-3 5,0 0 0,1 0 0,-1-1 0,-1 0 1,1 1-1,-1-1 0,0 0 0,0 0 0,0-1 1,0 1-1,1-9 0,-4 13 510,0 6-190,0 125 498,0-74-7482,0-66-3103</inkml:trace>
  <inkml:trace contextRef="#ctx0" brushRef="#br0" timeOffset="2956.33">2201 0 21034,'0'0'4017,"15"11"-17991</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15.848"/>
    </inkml:context>
    <inkml:brush xml:id="br0">
      <inkml:brushProperty name="width" value="0.035" units="cm"/>
      <inkml:brushProperty name="height" value="0.035" units="cm"/>
      <inkml:brushProperty name="color" value="#E71224"/>
    </inkml:brush>
  </inkml:definitions>
  <inkml:trace contextRef="#ctx0" brushRef="#br0">20 97 13702,'0'0'8340,"0"-20"-8340,-4 26-32,-1 11 16,0-1 0,0 1-176,5 2-1569,0-7-1136</inkml:trace>
  <inkml:trace contextRef="#ctx0" brushRef="#br0" timeOffset="167.72">20 97 12566,'83'3'8500,"-83"-1"-8500,0 18-353,0 8 97,0 0-1809,0-1-2673,0 1-4818</inkml:trace>
  <inkml:trace contextRef="#ctx0" brushRef="#br0" timeOffset="567.31">225 156 14711,'0'0'2718,"0"20"-2267,1 11-304,-3 132 1270,-5-125-500,3-26 51,1-27 228,3-5-1231,1-1 0,1 0 0,0 0 0,2 1 0,0 0 1,1-1-1,1 1 0,1 1 0,1 0 0,1 0 0,16-27 0,-25 46 43,0-1 1,0 1-1,0 0 0,0 0 1,1-1-1,-1 1 0,0 0 1,0 0-1,0-1 0,0 1 0,1 0 1,-1 0-1,0-1 0,0 1 1,1 0-1,-1 0 0,0 0 1,0 0-1,1-1 0,-1 1 0,0 0 1,1 0-1,-1 0 0,0 0 1,1 0-1,-1 0 0,0 0 1,1 0-1,-1 0 0,0 0 0,0 0 1,1 0-1,-1 0 0,0 0 1,1 0-1,-1 0 0,0 0 1,1 0-1,-1 0 0,0 1 0,0-1 1,1 0-1,-1 0 0,0 0 1,0 0-1,1 1 0,-1-1 1,0 0-1,0 0 0,1 1 0,-1-1 1,0 0-1,0 0 0,0 1 1,0-1-1,1 0 0,-1 1 1,0-1-1,0 0 0,0 0 0,0 1 1,0-1-1,0 1 0,6 25-37,-5-21 87,6 37 165,-1 0 0,-1 62 0,-4-24-6298,-1-74 5319,0 6-6480</inkml:trace>
  <inkml:trace contextRef="#ctx0" brushRef="#br0" timeOffset="1051.43">261 368 14102,'0'0'8914,"2"-4"-8546,0 2-376,0-1-1,0 1 1,0 1-1,1-1 1,-1 0 0,0 1-1,1-1 1,-1 1-1,1 0 1,-1-1-1,1 1 1,0 0 0,0 1-1,-1-1 1,1 1-1,0-1 1,3 1 0,68-5-1294,-23 3-161,-43 1 1379,-1 0-1,1-1 1,-1 1 0,0-2-1,1 1 1,-1-1 0,0 0-1,-1 0 1,1-1 0,-1 0-1,1 0 1,-1-1 0,0 1-1,-1-1 1,1-1 0,-1 1-1,8-11 1,-8 7 131,1 0-1,-1 0 1,-1-1-1,0 0 1,0 0 0,-1 0-1,-1 0 1,1-1-1,-2 1 1,1-1-1,-1 1 1,-1-13 0,0-54 1887,-1 77-1893,1 0 0,-1 0 0,0 0 0,0 0 0,1 0 0,-1 1 0,0-1 0,0 0 0,1 0 0,-1 1 0,0-1 0,1 0 0,-1 1 0,1-1 0,-1 1 0,0-1 0,1 1 0,-1-1 0,1 1 0,-1-1 0,0 2 0,-11 23 149,1 1 1,1 1 0,1 0 0,2 0-1,0 0 1,2 1 0,-2 28 0,6-47-117,0-1-4,-1 0 1,2 1 0,-1-1 0,1 0 0,0 1 0,3 14-1,-2-21-63,0 0-1,0 0 0,0 1 0,0-1 1,0-1-1,1 1 0,-1 0 1,0 0-1,1 0 0,0-1 0,-1 1 1,1-1-1,0 1 0,0-1 0,0 0 1,0 1-1,0-1 0,0 0 0,0-1 1,0 1-1,0 0 0,0 0 0,1-1 1,-1 1-1,0-1 0,0 0 1,1 0-1,-1 0 0,3 0 0,8 1 158,0-1 0,-1 0 0,1-1-1,14-2 1,-24 2-296,0 0-1,0 0 1,1 0-1,-1 0 0,0-1 1,0 1-1,0-1 1,-1 1-1,5-4 1,-5 3-283,-1 1 0,0 0 1,0-1-1,0 1 0,0-1 1,0 1-1,0-1 0,0 0 1,0 1-1,0-1 0,-1 0 1,1 0-1,-1 0 0,1 1 1,-1-1-1,0 0 0,0 0 1,0-2-1</inkml:trace>
  <inkml:trace contextRef="#ctx0" brushRef="#br0" timeOffset="1325.3">685 281 14503,'0'0'5554,"10"70"-5138,-10-50-15,0-9-305,0 3-96,0-9-144,0-2-2210</inkml:trace>
  <inkml:trace contextRef="#ctx0" brushRef="#br0" timeOffset="1467.21">790 105 11333,'0'0'5987,"5"17"-13767</inkml:trace>
  <inkml:trace contextRef="#ctx0" brushRef="#br0" timeOffset="1701.31">790 105 15639,'78'-58'2481,"-73"58"-1280,-5 2-817,5 15 96,0 5-64,-5 3-191,0 3-49,0 0-144,0 0-32,-10-3-705,1-3-1776,-6-11-4098</inkml:trace>
  <inkml:trace contextRef="#ctx0" brushRef="#br0" timeOffset="1963.1">961 0 11989,'0'0'7857,"11"16"-6539,2 0-984,-7-10-222,0 1-1,-1-1 1,0 1-1,0 1 1,-1-1 0,0 1-1,-1-1 1,1 1 0,-1 0-1,-1 0 1,1 1 0,0 8-1,2 30 531,-2-1-1,-4 49 1,0-29-286,1-56-354,-1 0-1,0 0 1,-1 0-1,0 0 0,0 0 1,-1-1-1,0 1 1,-1-1-1,0 0 1,-1 0-1,-10 16 1,-30 28-2101,-8-9-3514,22-20-590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07.500"/>
    </inkml:context>
    <inkml:brush xml:id="br0">
      <inkml:brushProperty name="width" value="0.035" units="cm"/>
      <inkml:brushProperty name="height" value="0.035" units="cm"/>
      <inkml:brushProperty name="color" value="#E71224"/>
    </inkml:brush>
  </inkml:definitions>
  <inkml:trace contextRef="#ctx0" brushRef="#br0">54 298 7764,'0'0'6845,"-3"-4"-5935,-12-8 283,6 4 3139,28 10-3446,-16-1-1078,72 17-977,-51-9-2364,-3 1-4043</inkml:trace>
  <inkml:trace contextRef="#ctx0" brushRef="#br0" timeOffset="128.25">54 285 7027</inkml:trace>
  <inkml:trace contextRef="#ctx0" brushRef="#br0" timeOffset="247.47">54 285 7027,'-49'114'1937,"44"-114"1953,5 3-2946,0 0-688,5-3-79,10 0-1,4 0-96,6 0-64,-1 0-32,5 0-897,-4 0-1664,-1-9-1249</inkml:trace>
  <inkml:trace contextRef="#ctx0" brushRef="#br0" timeOffset="578.73">153 168 9925,'0'0'6979,"-10"-14"-6977,12 20 26,0 0 0,1 0 0,-1 0 0,1 0 1,1 0-1,-1 0 0,1-1 0,0 0 0,5 6 0,13 20 86,-18-23-37,1 0 0,-2 0-1,1 1 1,-1 0-1,0-1 1,-1 1 0,0 0-1,1 17 1,-3-23-118,0-1 0,0 1-1,0-1 1,0 1 0,-1-1 0,0 1-1,1-1 1,-1 0 0,0 1 0,0-1-1,0 0 1,0 1 0,-1-1 0,1 0 0,0 0-1,-1 0 1,0 0 0,-2 2 0,2-2-260,-1 0 1,0-1-1,0 1 1,0 0-1,0-1 1,0 0-1,0 0 1,0 0-1,0 0 1,-6 1-1,-6-1-6078</inkml:trace>
  <inkml:trace contextRef="#ctx0" brushRef="#br0" timeOffset="1061.86">522 192 4514,'0'0'9095,"-4"-7"-8183,3 4-869,0 1-1,0-1 1,-1 1-1,1 0 1,-1-1-1,0 1 1,1 0-1,-1 0 1,0 0-1,0 1 1,-1-1-1,1 0 1,0 1-1,-1-1 1,-3-1-1,4 3-30,0-1-1,1 1 0,-1 0 1,0 0-1,1 0 0,-1 0 1,0 1-1,1-1 1,-1 0-1,0 1 0,1-1 1,-1 1-1,1 0 0,-1-1 1,0 1-1,1 0 1,0 0-1,-1 0 0,1 0 1,-1 0-1,1 0 0,0 0 1,0 1-1,0-1 0,0 0 1,0 1-1,0-1 1,0 1-1,0-1 0,0 1 1,1-1-1,-1 1 0,1-1 1,-1 3-1,-6 12 88,1 0 1,1 0-1,0 0 0,1 1 0,1 0 0,0-1 1,1 1-1,1 0 0,1 0 0,3 26 0,-3-40-133,1 0 0,0 0-1,1 0 1,-1 0 0,1 0-1,-1 0 1,1-1 0,0 1-1,0 0 1,0-1 0,0 0-1,0 1 1,1-1 0,-1 0-1,1 0 1,0 0 0,-1-1-1,1 1 1,0 0 0,0-1-1,0 0 1,0 0 0,0 0-1,0 0 1,0 0 0,0-1-1,1 1 1,-1-1 0,0 0-1,0 0 1,5-1 0,0 2-748,0-2-1,0 1 1,0-1 0,0 0 0,-1-1 0,1 1 0,0-2 0,-1 1-1,1-1 1,-1 0 0,0-1 0,7-4 0,2-8-2961</inkml:trace>
  <inkml:trace contextRef="#ctx0" brushRef="#br0" timeOffset="1761.93">626 316 48,'0'0'10565,"0"-5"-9527,3-12-731,-2 18 326,-3 33 940,0 14-741,1-47-815,1 0 1,0 0-1,0 0 0,0 0 1,0-1-1,0 1 0,0 0 0,0 0 1,1 0-1,-1 0 0,0 0 0,0 0 1,1 0-1,-1 0 0,0-1 0,1 1 1,-1 0-1,1 0 0,-1 0 1,1-1-1,0 1 0,-1 0 0,1-1 1,0 1-1,-1 0 0,1-1 0,0 1 1,0-1-1,0 1 0,-1-1 1,1 0-1,0 1 0,0-1 0,0 0 1,0 1-1,0-1 0,0 0 0,0 0 1,0 0-1,-1 0 0,1 0 0,0 0 1,0 0-1,0 0 0,0 0 1,0-1-1,0 1 0,0 0 0,0 0 1,0-1-1,-1 1 0,1-1 0,0 1 1,1-1-1,-1 0-6,1-1 1,-1 1-1,0 0 1,0-1-1,1 1 0,-1-1 1,0 1-1,0-1 0,-1 0 1,1 1-1,0-1 1,0 0-1,-1 0 0,1 1 1,-1-1-1,0 0 1,1 0-1,-1-3 0,3-36-144,-3 36 85,1-1-30,-1 1-1,0 0 0,-1 0 1,1 0-1,-1-1 0,0 1 1,-3-7-1,4 11 81,-1 0 1,0 0-1,0 0 0,0 0 0,1 0 1,-1 0-1,0 0 0,0 0 0,-1 0 1,1 0-1,0 1 0,0-1 0,0 0 1,0 1-1,-1-1 0,1 1 1,0-1-1,-1 1 0,1 0 0,0-1 1,-1 1-1,1 0 0,0 0 0,-1 0 1,1 0-1,0 0 0,-1 0 0,1 1 1,0-1-1,-1 0 0,1 1 0,0-1 1,-1 1-1,0 0 0,-1 1 7,0 0 0,0 1 1,0-1-1,1 1 0,-1-1 0,1 1 0,0 0 1,0 0-1,0 0 0,0 0 0,1 0 0,-1 0 1,1 1-1,-1-1 0,1 1 0,0-1 0,1 1 0,-1-1 1,1 1-1,-1-1 0,1 1 0,0-1 0,0 1 1,1 0-1,-1-1 0,2 7 0,1-9-25,0 0 0,0-1 0,-1 1 1,1 0-1,0-1 0,0 0 0,0 1 0,0-1 0,0 0 0,0-1 0,5 0 0,0 1-1,-2-1 22,-1 1 0,1-1 0,-1 0-1,0-1 1,0 1 0,1-1 0,-1 0 0,6-4-1,-6 4 18,0 0 0,0-1 0,0 2 0,0-1 0,0 1 0,0-1-1,1 1 1,6 0 0,-7 40 394,-5-25-259,-1-10-129,0 0 0,1 0-1,0-1 1,0 1 0,0 0 0,1 0 0,-1-1 0,1 1 0,0 0 0,0 0-1,1 3 1,-1-6-27,-1-1-1,1 0 1,0 1 0,-1-1-1,1 0 1,-1 1-1,1-1 1,0 0 0,-1 0-1,1 0 1,0 1-1,-1-1 1,1 0 0,0 0-1,-1 0 1,1 0-1,0 0 1,-1 0 0,1 0-1,0-1 1,-1 1 0,1 0-1,0 0 1,-1 0-1,1-1 1,-1 1 0,1 0-1,0-1 1,-1 1-1,1-1 1,-1 1 0,1 0-1,0-2 1,19-17-125,-17 16 134,12-15-101,18-16-170,-32 33 421,12 21 253,-12-17-426,-1-1 0,0 1 0,1-1 0,-1 0 0,1 1 1,0-1-1,0 0 0,0 1 0,0-1 0,0 0 0,0 0 0,0 0 0,1 0 0,-1 0 0,1 0 0,0 0 0,-1-1 0,1 1 0,3 2 0,21 1-4591,-12-5 228</inkml:trace>
  <inkml:trace contextRef="#ctx0" brushRef="#br0" timeOffset="1981.63">1011 281 6915,'0'0'6697,"-8"12"-6233,-21 37-53,28-47-367,-1 0 1,1 1 0,-1-1 0,1 1-1,0-1 1,0 1 0,1 0 0,-1-1-1,0 1 1,1 0 0,0 0 0,-1-1-1,1 1 1,0 0 0,1 0 0,-1-1-1,0 1 1,1 0 0,0 0 0,0 3-1,0-5-134,1 1 1,-1-1-1,0 1 0,0-1 0,1 0 0,-1 1 0,1-1 0,-1 0 0,1 0 0,0 0 0,-1 0 0,1 0 0,0-1 0,-1 1 0,1 0 0,0-1 0,0 1 0,0-1 0,0 0 0,0 1 0,0-1 0,-1 0 0,3 0 0,5 0-771,-3 0 262,-1 0 0,0 0 0,1 0 0,-1-1 0,0 1 0,0-1 0,1 0 0,-1-1 0,9-3 0,6-11-3336</inkml:trace>
  <inkml:trace contextRef="#ctx0" brushRef="#br0" timeOffset="2516.6">1180 288 160,'0'0'12179,"-8"0"-11392,5 1-728,-1-1-1,0 1 1,1 0-1,-1 0 1,1 1-1,-1-1 1,1 1-1,0-1 1,-1 1-1,1 0 1,0 0-1,0 1 1,0-1 0,1 1-1,-1-1 1,1 1-1,-1 0 1,1 0-1,0 0 1,0 0-1,0 0 1,0 0-1,1 1 1,-1-1-1,1 1 1,0-1-1,0 1 1,0 0 0,0-1-1,1 1 1,0 0-1,0-1 1,0 5-1,0-7-72,1-1-1,-1 1 0,1-1 1,-1 1-1,1-1 1,-1 0-1,1 1 0,0-1 1,-1 0-1,1 1 0,0-1 1,-1 0-1,1 0 1,0 1-1,-1-1 0,1 0 1,0 0-1,-1 0 0,1 0 1,0 0-1,-1 0 1,1 0-1,0 0 0,-1 0 1,1 0-1,0-1 0,0 1 1,-1 0-1,1 0 1,-1-1-1,1 1 0,0 0 1,0-1-1,25-11-299,9-44-425,-31 118 1772,-4-61-1024,0 0 1,0 0 0,0 1-1,0-1 1,0 0-1,0 0 1,0 0 0,0 0-1,1 1 1,-1-1 0,0 0-1,1 0 1,-1 0-1,0 0 1,1 0 0,0 0-1,-1 0 1,1 0 0,0 0-1,-1 0 1,1 0-1,0 0 1,0 0 0,0-1-1,0 1 1,0 0 0,0-1-1,0 1 1,0 0-1,0-1 1,0 1 0,0-1-1,0 0 1,0 1 0,0-1-1,0 0 1,0 0-1,1 0 1,-1 0 0,0 0-1,0 0 1,0 0 0,1 0-1,-1 0 1,0 0-1,0-1 1,0 1 0,0 0-1,0-1 1,0 1-1,0-1 1,0 1 0,0-1-1,0 0 1,1 0 0,4-3-6,-1-1 1,0 0 0,0 0 0,0 0 0,0 0 0,-1-1-1,0 0 1,0 0 0,-1 0 0,6-13 0,23-68-712,-31 85 720,5-15 23,-1 0 0,-1 0 0,0-1-1,1-30 1,-5 47 652,0 31-74,-9 106 489,2-68-1685,4 0-3381,3-63-489</inkml:trace>
  <inkml:trace contextRef="#ctx0" brushRef="#br0" timeOffset="2663.19">1258 281 11797,'0'0'4146,"73"-5"-4290,-39 5-1280,5 0-3635</inkml:trace>
  <inkml:trace contextRef="#ctx0" brushRef="#br0" timeOffset="2915.74">1591 149 11733,'0'0'6131,"-103"139"-4994,84-89-401,4-6 0,10 1-464,0-6-143,5-3-97,0-5-16,20-3-16,9-9-209,10-10-1423,10-9-1698,0 0-3601</inkml:trace>
  <inkml:trace contextRef="#ctx0" brushRef="#br0" timeOffset="5303.48">1823 196 4178,'0'0'2855,"0"-15"5991,-1-14-5284,-1 35-3649,1-1-1,0 1 1,0 0 0,1 0 0,-1 0-1,1 0 1,1 0 0,-1 0 0,2 7 0,-1-13-307,0 1 0,-1-1 1,1 1-1,0-1 1,0 0-1,0 1 0,0-1 1,0 0-1,0 1 1,0-1-1,0 0 0,0 0 1,0 0-1,0 0 1,0 0-1,0 0 1,0 0-1,1-1 0,2 1-1905,6 0-1578</inkml:trace>
  <inkml:trace contextRef="#ctx0" brushRef="#br0" timeOffset="5489.83">1854 188 3089,'0'0'9154,"1"-10"-6926,6-27-564,-5 28 906,-2 54-2354,0-9-505,0-11-3368,0-14-1554</inkml:trace>
  <inkml:trace contextRef="#ctx0" brushRef="#br0" timeOffset="6181.64">2042 215 4402,'0'0'11189,"-5"-6"-10391,3 4-739,0-1 1,-1 0-1,0 1 0,0-1 1,1 1-1,-1 0 0,-1 0 1,1 0-1,0 0 0,0 1 1,-1-1-1,-4 0 0,6 1-11,0 1 0,0 0 0,0 0 0,-1-1 0,1 2 0,0-1 0,0 0-1,0 0 1,0 1 0,0-1 0,-1 1 0,1-1 0,0 1 0,0 0 0,0 0 0,1 0 0,-1 0 0,0 0 0,0 1-1,0-1 1,1 0 0,-1 1 0,1 0 0,-1-1 0,1 1 0,0 0 0,-2 2 0,1-1-28,0 0 0,0 0-1,0 0 1,1 1 0,-1-1 0,1 0 0,0 1 0,0-1 0,0 1 0,0-1-1,1 1 1,-1 0 0,1-1 0,0 1 0,0-1 0,0 1 0,1 0 0,-1-1-1,1 1 1,0-1 0,2 7 0,1-3-3,-1 0 0,1 0 0,0-1-1,1 0 1,0 0 0,-1 0 0,2 0 0,-1-1 0,9 7-1,-11-9-16,0 0-1,0 0 1,0 0-1,0 1 1,0-1-1,-1 1 1,0 0-1,1 0 1,-2 0-1,1 0 1,0 0-1,-1 0 1,0 0-1,0 1 1,0-1-1,0 0 1,-1 1-1,1-1 1,-1 1-1,-1 8 1,-1-11-2,1 0 1,-1 0 0,0 0 0,0 0-1,0 0 1,0 0 0,0 0 0,0-1-1,-1 1 1,1-1 0,0 0-1,-1 1 1,1-1 0,-1 0 0,0 0-1,1-1 1,-1 1 0,0-1 0,1 1-1,-6-1 1,7 0 52,26 0-1278,-14-2 1117,0 0 1,-1 0 0,1-1 0,-1 0-1,0-1 1,0 0 0,0-1 0,0 0 0,-1-1-1,0 0 1,0 0 0,-1-1 0,1 0 0,9-10-1,-11-5 608,-9 37 405,1 16-549,-1-23-307,2 1 1,-1-1 0,1 1 0,0-1 0,1 1 0,0-1 0,2 10-1,-2-18-124,-1 1 0,1-1 0,-1 0 0,1 1 0,0-1 0,-1 1 0,1-1 0,-1 0 0,1 0 0,0 1 0,-1-1 0,1 0-1,0 0 1,0 0 0,-1 0 0,1 0 0,0 0 0,-1 0 0,1 0 0,0 0 0,-1 0 0,2 0 0,1-1-701,12 1-3859</inkml:trace>
  <inkml:trace contextRef="#ctx0" brushRef="#br0" timeOffset="6353.17">2252 238 12822,'0'0'6243,"-15"-9"-6611,15 23-49,0 6-1263,0-4-2386,0-4-2753</inkml:trace>
  <inkml:trace contextRef="#ctx0" brushRef="#br0" timeOffset="7070.59">2239 251 6115,'83'94'2497,"-32"-46"2471,-45-43-4418,0 0-1,-1 0 0,0 0 0,0 1 0,9 11 0,-13-14-412,0 1-1,1-1 1,-1 0-1,0 1 1,-1-1-1,1 1 1,-1-1-1,1 1 1,-1-1-1,0 1 1,0-1-1,-1 1 1,1-1-1,-1 1 1,-1 4-1,2-7-52,0 0 0,0 0-1,0-1 1,-1 1-1,1 0 1,0 0 0,-1 0-1,1 0 1,-1 0-1,1 0 1,-1-1 0,0 1-1,1 0 1,-1 0-1,1-1 1,-1 1-1,0-1 1,0 1 0,1 0-1,-1-1 1,0 1-1,0-1 1,0 0 0,0 1-1,0-1 1,0 0-1,0 1 1,1-1 0,-1 0-1,0 0 1,0 0-1,-1 0 1,2-43 343,0 39-486,1 1 0,0 0-1,0 0 1,0 0 0,0 1 0,0-1 0,1 0 0,-1 0-1,1 1 1,0-1 0,0 0 0,0 1 0,0 0 0,0 0-1,0-1 1,1 1 0,4-3 0,53-24-1056,-24 13 195,-35 14 816,-1 1 197,-24 26-144,17-15 163,5-8-93,0 0-1,1 0 1,-1 0 0,1 1 0,-1-1-1,1 0 1,0 1 0,0-1-1,0 1 1,0-1 0,0 1-1,1 0 1,-1-1 0,1 5 0,38-11-2575,-32 0 2410,-1 0 1,1-1 0,-1 1-1,0-1 1,0 0 0,7-10-1,-3 4 235,-8 10 47,43 4 881,-41-4-920,0 1 0,0-1-1,1 1 1,-1-1 0,0 0 0,0 0 0,-1-1 0,1 1 0,0-1 0,0 1-1,-1-1 1,1 0 0,-1 0 0,1 0 0,-1 0 0,0 0 0,4-5-1,24-18-12,-30 25-74,1 0 0,-1 0 0,1 0 0,0 0 0,-1 0 0,1 0 0,-1 0 0,1 0 0,-1 0 0,1 0 0,-1 0 0,1 0 0,-1 0 0,1 1 0,-1-1 0,1 0 0,-1 0 0,0 1 0,1-1 0,-1 0 0,1 1 0,-1-1 0,0 0 0,1 1 0,-1-1 0,0 1-1,1-1 1,-1 1 0,0-1 0,1 1 0,-1-1 0,0 0 0,0 1 0,0-1 0,0 1 0,0 0 0,1-1 0,-1 1 0,0-1 0,0 1 0,0-1 0,0 1 0,0 0 0,4 26 302,-4-26-294,1 17 45,2 6 124,-2 1-1,0-1 0,-2 1 0,-6 45 1,5-63-242,0 0 1,0 0-1,-1 0 1,1 0-1,-2 0 1,1-1-1,-1 1 1,0-1-1,0 0 1,-1 0-1,1-1 1,-1 0-1,-1 1 1,1-1-1,-1-1 1,0 1-1,0-1 1,0 0-1,0-1 1,-14 6-1,-8 0-2396,7-8-2418,2-1-3335</inkml:trace>
  <inkml:trace contextRef="#ctx0" brushRef="#br0" timeOffset="7224.23">2661 90 15719,'0'0'4914,"49"25"-6306,-20 6-1682,0 2-12885</inkml:trace>
  <inkml:trace contextRef="#ctx0" brushRef="#br0" timeOffset="7534.15">3072 444 14391,'0'0'6915,"5"-3"-6787,-5 9 224,0 13-16,0 3-192,0 3-80,-15 0 16,-4 3-80,-5-5-576,4-7-4162,1-7-6595</inkml:trace>
  <inkml:trace contextRef="#ctx0" brushRef="#br0" timeOffset="7885.44">2838 11 13942,'0'0'7956,"29"-11"-7988,-19 31 0,-5 2-16,0 3-656,0-3-2066,-5 0-3008</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40.691"/>
    </inkml:context>
    <inkml:brush xml:id="br0">
      <inkml:brushProperty name="width" value="0.035" units="cm"/>
      <inkml:brushProperty name="height" value="0.035" units="cm"/>
      <inkml:brushProperty name="color" value="#E71224"/>
    </inkml:brush>
  </inkml:definitions>
  <inkml:trace contextRef="#ctx0" brushRef="#br0">36 342 4418,'0'0'7809,"-26"-22"-1014,18 16-5405,17 4-1407,0 0 1,1 1-1,-1 0 1,0 0-1,1 1 1,-1 0-1,17 3 1,9-2 31,233 13-55,91-24-123,111-13 160,-256 3 35,-68 5-10,186 3-1,-152 6-77,-118-5 77,-42 7-8,1 1-1,28-1 1,-48 4 112,0 0 1,0-1 0,0 1-1,-1 0 1,1 0-1,0-1 1,0 1 0,0 0-1,-1-1 1,1 1 0,0-1-1,0 1 1,-1-1 0,1 1-1,0-1 1,-1 1 0,1-1-1,-1 0 1,1 1-1,-1-1 1,1 0 0,-1 1-1,1-1 1,-1 0 0,1-1-1,7-32 1014,-9-54-1521,0 57 665,2 0-140,-1 12-1037,-11 42-973,8-15 976,-1 0-1,0 0 1,-1 0-1,1 0 1,-11 12-1,-13 11-5513</inkml:trace>
  <inkml:trace contextRef="#ctx0" brushRef="#br0" timeOffset="1142.57">15 188 8852,'0'0'6953,"0"-5"-6222,0-13 592,0 28 928,0 42-1242,-15 90-283,103-139-9018,-59-3 1814</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47.052"/>
    </inkml:context>
    <inkml:brush xml:id="br0">
      <inkml:brushProperty name="width" value="0.035" units="cm"/>
      <inkml:brushProperty name="height" value="0.035" units="cm"/>
      <inkml:brushProperty name="color" value="#E71224"/>
    </inkml:brush>
  </inkml:definitions>
  <inkml:trace contextRef="#ctx0" brushRef="#br0">0 0 11397,'0'0'6825,"0"16"-3052,0 46-3819,0-17-85,3-43 97,-1-1-1,1 1 1,0-1-1,0 0 1,0 0-1,0 0 1,0-1-1,0 1 1,0-1-1,0 0 1,0 0-1,5 0 1,4 1-12,35 4-3,1-2 0,72-6 0,-25 1 116,40-9-83,-2 0 38,403 5-508,-530 6 484,-2-3 4,-2-1 40,0 0 0,0 0 1,0 0-1,-1 0 0,0 0 0,1-1 0,-1 1 0,-1-1 0,1 1 0,-1-1 1,0 1-1,0-1 0,0 1 0,0-1 0,-2-6 0,0-11 13,7 14-897,-19 25-9644</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52.048"/>
    </inkml:context>
    <inkml:brush xml:id="br0">
      <inkml:brushProperty name="width" value="0.035" units="cm"/>
      <inkml:brushProperty name="height" value="0.035" units="cm"/>
      <inkml:brushProperty name="color" value="#E71224"/>
    </inkml:brush>
  </inkml:definitions>
  <inkml:trace contextRef="#ctx0" brushRef="#br0">0 195 7684,'0'0'8659,"0"-32"-190,0 20-8958,0-138-357,44 150 73,385 8 239,-408-7 504,1 1 0,36 9 0,-38-6-344,1-2 1,36 3-1,76 2-392,-46-2-1149,-87 33 3302,0 44-1262,0-83-151,0 1-1,0-1 0,1 0 1,-1 1-1,0-1 0,0 0 0,0 1 1,0-1-1,0 0 0,1 0 1,-1 1-1,0-1 0,0 0 0,0 0 1,1 1-1,-1-1 0,0 0 1,1 0-1,-1 0 0,0 0 0,0 1 1,1-1-1,-1 0 0,0 0 1,1 0-1,-1 0 0,0 0 1,1 0-1,-1 0 0,0 0 0,0 0 1,1 0-1,-1 0 0,1 0 1,19-4-5611,-10-6 886</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55.470"/>
    </inkml:context>
    <inkml:brush xml:id="br0">
      <inkml:brushProperty name="width" value="0.035" units="cm"/>
      <inkml:brushProperty name="height" value="0.035" units="cm"/>
      <inkml:brushProperty name="color" value="#E71224"/>
    </inkml:brush>
  </inkml:definitions>
  <inkml:trace contextRef="#ctx0" brushRef="#br0">31 73 2625,'0'0'2793,"-15"-8"10824,15 7-13339,0 6-669,1 7 371,-1 1 1,-1-1 0,0 1 0,0-1 0,-1 0-1,-8 23 1,10-34 12,0 0 0,-1 0-1,1-1 1,0 1 0,0 0-1,0 0 1,0 0 0,0-1-1,0 1 1,0 0 0,0 0-1,0 0 1,0-1 0,0 1-1,0 0 1,1 0 0,-1-1 0,0 1-1,0 0 1,1 0 0,-1-1-1,1 1 1,-1 0 0,0-1-1,1 1 1,0-1 0,-1 1-1,1 0 1,-1-1 0,1 1-1,0-1 1,-1 1 0,1-1-1,1 1 1,38 12 98,47-6 82,-6-5-130,-29 0 8,67-7-1,-73 0-45,156-11-12,9-4 39,115 6 13,-68 3-13,-258 11 152,1 0-160,3 0-21,1 0-3,0 0 0,-1 0 2,-3 0 65,44-5 405,-44 4-318,1 0 0,-1 1-1,0-1 1,1 0-1,-1 1 1,1-1-1,-1 0 1,0 0 0,0 0-1,0 0 1,1 0-1,-1-1 1,0 1-1,0 0 1,0 0 0,-1-1-1,1 1 1,0 0-1,0-1 1,-1 1-1,1-1 1,-1 1 0,1-1-1,-1 1 1,0-1-1,0 0 1,0 1 0,1-1-1,-2 1 1,1-1-1,0-2 1,-1-71-580,0 49 804,0 18-2976,-1 17-3126,0-1 4983,-3 6-4408</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18:59.990"/>
    </inkml:context>
    <inkml:brush xml:id="br0">
      <inkml:brushProperty name="width" value="0.035" units="cm"/>
      <inkml:brushProperty name="height" value="0.035" units="cm"/>
      <inkml:brushProperty name="color" value="#E71224"/>
    </inkml:brush>
  </inkml:definitions>
  <inkml:trace contextRef="#ctx0" brushRef="#br0">30 176 13478,'0'0'7067,"-1"-51"-2019,-4 37-4995,0 2-30,1-1 0,0 0 0,1 0 1,0 0-1,-1-16 0,4 28-57,1 0 1,-1 0-1,1 0 0,-1 0 1,1 0-1,0 0 0,-1 0 1,1 1-1,0-1 0,0 0 1,-1 0-1,1 1 0,0-1 0,0 0 1,0 1-1,0-1 0,0 1 1,0 0-1,0-1 0,0 1 1,0 0-1,0-1 0,0 1 1,0 0-1,0 0 0,0 0 0,0 0 1,0 0-1,0 0 0,2 0 1,46 1 209,-33-1-250,197 0 18,478 0-4316,-689 0 4342,-1 0 68,2 0 26,-2 0-56,5-1-21,1 0 1,0 1 0,-1-1 0,1 1 0,10 2-1,15-1-7,-31-1 282,-6 97-668,5-96 358,0 25-5632,-2-14 737,-6 0-1137</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31.810"/>
    </inkml:context>
    <inkml:brush xml:id="br0">
      <inkml:brushProperty name="width" value="0.035" units="cm"/>
      <inkml:brushProperty name="height" value="0.035" units="cm"/>
      <inkml:brushProperty name="color" value="#E71224"/>
    </inkml:brush>
  </inkml:definitions>
  <inkml:trace contextRef="#ctx0" brushRef="#br0">0 0 20017,'0'5543'0,"5423"-5543"0,-5423-5543 0,-5423 5543 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39.159"/>
    </inkml:context>
    <inkml:brush xml:id="br0">
      <inkml:brushProperty name="width" value="0.035" units="cm"/>
      <inkml:brushProperty name="height" value="0.035" units="cm"/>
      <inkml:brushProperty name="color" value="#E71224"/>
    </inkml:brush>
  </inkml:definitions>
  <inkml:trace contextRef="#ctx0" brushRef="#br0">14 9 4434,'0'0'5189,"0"-9"376,-13 341-5068,18 39-272,-5 279 40,-3-79 188,5-293-116,12 221 74,-1 365 1299,-4-176-830,0-324-466,0-245-291,-5 80 39,5-51-98,-13-28-45,-5 4 1611,4-85-1078,5-38-413,0 9-175,-1-26-883,-3-27-2272,-4-18-3871</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41.691"/>
    </inkml:context>
    <inkml:brush xml:id="br0">
      <inkml:brushProperty name="width" value="0.035" units="cm"/>
      <inkml:brushProperty name="height" value="0.035" units="cm"/>
      <inkml:brushProperty name="color" value="#E71224"/>
    </inkml:brush>
  </inkml:definitions>
  <inkml:trace contextRef="#ctx0" brushRef="#br0">394 0 15440,'-394'5278'0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44.597"/>
    </inkml:context>
    <inkml:brush xml:id="br0">
      <inkml:brushProperty name="width" value="0.035" units="cm"/>
      <inkml:brushProperty name="height" value="0.035" units="cm"/>
      <inkml:brushProperty name="color" value="#E71224"/>
    </inkml:brush>
  </inkml:definitions>
  <inkml:trace contextRef="#ctx0" brushRef="#br0">0 0 25715,'0'5356'0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48.476"/>
    </inkml:context>
    <inkml:brush xml:id="br0">
      <inkml:brushProperty name="width" value="0.035" units="cm"/>
      <inkml:brushProperty name="height" value="0.035" units="cm"/>
      <inkml:brushProperty name="color" value="#E71224"/>
    </inkml:brush>
  </inkml:definitions>
  <inkml:trace contextRef="#ctx0" brushRef="#br0">1104 34 7507,'0'0'11158,"0"-10"-12679,0 12-1489,0 8-1680</inkml:trace>
  <inkml:trace contextRef="#ctx0" brushRef="#br0" timeOffset="-1327.61">4 54 13222,'0'0'6632,"-1"4"-1837,-2 29-5017,9 5 242,2 0 0,1-1 0,25 65 0,-26-78 18,-8-23-35,0-1 0,0 0 0,0 0 0,0 0 0,0 1 0,0-1 0,0 0 0,0 0 0,0 1 0,0-1 0,0 0 0,0 0 0,0 0 0,1 1 0,-1-1 0,0 0 0,0 0 0,0 1 0,0-1 0,0 0 0,0 0 0,0 0 0,1 0 0,-1 1 1,0-1-1,0 0 0,0 0 0,0 0 0,1 0 0,-1 1 0,0-1 0,0 0 0,0 0 0,1 0 0,-1 0 0,0 0 0,0 0 0,1 0 0,-1 0 0,0 0 0,0 0 0,0 0 0,1 0 0,-1 0 0,0 0 0,0 0 0,1 0 0,-1 0 0,0 0 1,0 0-1,1 0 0,-1 0 0,0 0 0,0 0 0,0-1 0,1 1 0,-1 0 0,0 0 0,0 0 0,0 0 0,1-1 0,4-9 216,-5 9-232,13-32 26,25-57 434,-36 84-629,1 1 0,1 0 0,-1 0 0,1-1 0,0 2-1,0-1 1,0 0 0,1 1 0,0 0 0,-1 0 0,2 1 0,7-6 0,14 6-6228,-19 3 3026,5 0-2475</inkml:trace>
  <inkml:trace contextRef="#ctx0" brushRef="#br0" timeOffset="-300.41">355 230 3217,'0'0'9845,"8"-2"-8148,-5 1-1617,0 1 0,0-1 1,0 1-1,0-1 1,0 0-1,0-1 0,0 1 1,-1 0-1,1-1 0,0 0 1,-1 1-1,1-1 1,-1 0-1,1 0 0,-1 0 1,0-1-1,0 1 0,0-1 1,0 1-1,-1-1 1,1 1-1,-1-1 0,1 0 1,-1 0-1,0 0 0,0 0 1,0 0-1,-1 0 1,1 0-1,-1 0 0,1-5 1,-3 7-30,0 1-1,-1 0 1,1 0 0,0 1 0,0-1 0,0 0 0,0 1 0,0-1 0,0 1 0,-4 1 0,1 3-61,0 0 0,0 1 0,1-1 0,0 1 0,0 0 0,0 0 0,1 0 0,0 1 0,0-1 0,-2 8 0,1-2 0,1-1 0,0 0 0,0 1 0,1 0-1,0 16 1,2-18 9,-1-5-1,1 0 0,0 0-1,0 0 1,1 0-1,-1 0 1,1 1 0,1-1-1,1 6 1,-2-10 2,1 1 1,-1 0-1,0-1 0,1 1 1,-1-1-1,1 1 0,0-1 1,0 0-1,-1 1 1,1-1-1,0 0 0,0 0 1,0-1-1,0 1 0,0 0 1,0-1-1,0 1 1,0-1-1,1 1 0,-1-1 1,0 0-1,0 0 0,2 0 1,3 0 21,-1 0 0,1-1 0,-1 0 1,1 0-1,-1 0 0,0-1 0,1 0 1,-1 0-1,0 0 0,0-1 0,-1 0 0,1 0 1,0-1-1,-1 1 0,0-1 0,0 0 0,0-1 1,0 1-1,-1-1 0,6-8 0,-4 5 92,0 0-1,-1 0 0,0-1 1,-1 0-1,0 0 0,0 0 0,0 0 1,-2-1-1,1 1 0,-1-1 1,0 0-1,0-17 0,-2 27 18,12 1-2853,-10-1 2696,0-1 0,0 1 0,0 0 1,0 0-1,0 0 0,0 1 0,0-1 0,0 0 1,0 1-1,0-1 0,0 1 0,0 0 1,-1 0-1,1 0 0,0-1 0,0 2 0,-1-1 1,1 0-1,0 0 0,-1 1 0,1-1 0,-1 0 1,0 1-1,1 0 0,-1-1 0,0 1 1,0 0-1,0-1 0,0 1 0,0 0 0,-1 0 1,1 0-1,0 0 0,-1 0 0,0 0 0,1 2 1,14 102 777,-15-105-743,0 0 0,1 0 0,-1 0 1,1 0-1,-1 0 0,0 0 0,1 0 0,0 0 0,-1 0 1,1-1-1,0 1 0,-1 0 0,1 0 0,0 0 0,0-1 0,0 1 1,-1 0-1,1-1 0,0 1 0,0-1 0,0 1 0,0-1 1,0 0-1,0 1 0,0-1 0,0 0 0,0 0 0,0 0 0,1 1 1,-1-1-1,0 0 0,0 0 0,0-1 0,0 1 0,0 0 0,0 0 1,0 0-1,0-1 0,0 1 0,0-1 0,0 1 0,0 0 1,2-2-1,1 0 12,1-1 0,0 1 1,-1-1-1,1 1 1,-1-1-1,0-1 0,6-5 1,4-8-54,-1 0 0,-1-1 0,0-1 0,-1 0 0,-1 0 0,-1-1 0,-1 0 0,-1-1 0,-1 0-1,0 0 1,-2 0 0,4-33 0,-15 133-33,4-57 103,1 0 1,0 0-1,3 23 1,0-42-59,-1 0 0,1-1 0,0 1 1,0-1-1,0 0 0,0 1 0,0-1 1,0 0-1,1 1 0,-1-1 1,1 0-1,0 0 0,-1 0 0,1 0 1,0-1-1,0 1 0,0 0 1,1-1-1,-1 0 0,0 1 0,0-1 1,1 0-1,-1 0 0,1 0 0,-1 0 1,1-1-1,-1 1 0,1-1 1,0 0-1,-1 1 0,1-1 0,-1 0 1,1 0-1,0-1 0,-1 1 1,1-1-1,-1 1 0,1-1 0,-1 0 1,1 0-1,-1 0 0,1 0 0,-1 0 1,0 0-1,0-1 0,1 1 1,-1-1-1,0 0 0,0 1 0,2-5 1,2 0-24,-1 0 0,0 0 0,-1-1 0,1 0 0,-1 0 0,0 0 0,-1 0 0,0-1 1,0 1-1,-1-1 0,3-14 1931,-5 27-1565,-1 36-546,-1-24 286,2 0-1,0 0 0,4 30 1,1-38 45,0-6-1525,2-14-11739</inkml:trace>
  <inkml:trace contextRef="#ctx0" brushRef="#br0" timeOffset="-139.41">814 161 14375,'0'0'2401,"54"-25"-6275,-14 12 96,0-5-3553</inkml:trace>
  <inkml:trace contextRef="#ctx0" brushRef="#br0" timeOffset="908.2">1104 21 5330,'68'66'9922,"-67"-65"-9833,-1-1 0,1 1 0,-1-1 0,0 1 0,1 0 0,-1-1 0,0 1 0,0 0 0,0-1 0,1 1 0,-1 0 0,0-1 0,0 1-1,0 0 1,0-1 0,0 1 0,0 0 0,0-1 0,0 1 0,-1 0 0,1-1 0,0 1 0,0 0 0,0-1 0,-1 1 0,1-1 0,0 1 0,-1 0 0,0 0 0,-16 18 281,8-9 124,6-3-444,1-1 1,0 0-1,0 1 1,1 0 0,0-1-1,0 1 1,1 0-1,-1-1 1,2 1-1,0 8 1,-1 5-28,0-20-20,0 1 0,0-1 0,0 0 1,0 1-1,1-1 0,-1 0 1,0 1-1,0-1 0,0 0 1,0 1-1,0-1 0,1 0 1,-1 0-1,0 1 0,0-1 1,0 0-1,1 0 0,-1 1 0,0-1 1,0 0-1,1 0 0,-1 0 1,0 1-1,1-1 0,-1 0 1,0 0-1,1 0 0,-1 0 1,0 0-1,1 0 0,-1 0 1,0 0-1,1 1 0,-1-1 0,0 0 1,1-1-1,19-1 115,14-13 100,-15 0-66,33-22 195,-51 36-362,-1 1 0,1 0-1,-1 0 1,1 0 0,0-1-1,-1 1 1,1 0 0,0 0-1,-1 0 1,1 0 0,0 0 0,-1 0-1,1 0 1,0 1 0,-1-1-1,1 0 1,0 0 0,-1 0-1,1 1 1,-1-1 0,1 0-1,-1 1 1,1-1 0,0 0-1,-1 1 1,1-1 0,-1 1 0,0-1-1,1 1 1,-1-1 0,1 1-1,-1-1 1,0 1 0,1 0-1,-1-1 1,0 1 0,0-1-1,1 2 1,10 29-105,-8-23 532,-2-18 512,-1 9-928,0 0-1,0 0 0,0 0 0,1 0 1,-1 0-1,0 0 0,-1-1 0,1 1 1,0 0-1,0 0 0,0 0 0,-1 0 1,1 0-1,0 0 0,-1 0 1,1 0-1,-1 0 0,1 0 0,-1 0 1,0 0-1,1 0 0,-1 0 0,0 0 1,0 0-1,0 1 0,1-1 0,-1 0 1,0 1-1,0-1 0,0 1 0,0-1 1,0 1-1,0-1 0,0 1 1,0-1-1,-1 1 0,1 0 0,0 0 1,0 0-1,0-1 0,0 1 0,0 0 1,0 1-1,-1-1 0,1 0 0,0 0 1,0 0-1,0 1 0,0-1 1,0 0-1,0 1 0,0-1 0,0 1 1,-2 0-1,-3 2-28,-1 1 0,1-1 0,0 1 0,0 0 0,0 0 0,-10 11 0,10-10-30,1 2 0,0-1 0,0 1 1,1-1-1,0 1 0,0 1 0,0-1 0,1 0 0,0 1 0,1 0 0,-1 0 0,1 0 0,1 0 0,-1 13 0,16-24-775,-1-8 779,0-1 0,0-1-1,19-25 1,-11 13-24,-21 25 71,0-1 0,1 1 0,-1 0 1,1-1-1,-1 1 0,0-1 0,1 1 0,-1-1 0,1 1 0,-1 0 0,1-1 1,0 1-1,-1 0 0,1 0 0,-1 0 0,1-1 0,-1 1 0,1 0 0,0 0 0,-1 0 1,1 0-1,-1 0 0,1 0 0,0 0 0,-1 0 0,1 0 0,-1 0 0,1 0 1,0 1-1,15 12-15,-14-12 38,-1 1 0,1 0 0,0 0 0,0-1 0,-1 1 0,1-1 0,0 0-1,0 1 1,0-1 0,0 0 0,1 0 0,-1 0 0,0-1 0,0 1 0,0 0 0,4-1 0,-1 0 21,1 0 0,-1 0 0,1-1 0,-1 0 0,0 0 0,1-1 0,-1 1 0,0-1 0,0 0 0,0-1 0,0 1 0,-1-1 0,1 0 0,-1 0 0,1 0 0,-1-1 0,0 1 0,0-1 0,-1 0 0,1 0 0,5-9 0,-1 1 53,0 0 1,-1 0-1,-1 0 0,1-1 1,-2 0-1,0 0 1,-1-1-1,0 0 0,-1 1 1,0-1-1,-2 0 0,1 0 1,-2-26-1,0 40 337,-3 1-421,-1 1 0,1 0 0,-1 0 0,1 0 1,0 1-1,0-1 0,0 1 0,0 0 0,1-1 1,-1 1-1,1 1 0,-1-1 0,1 0 0,0 0 1,-3 8-1,0-1 33,-2 0-49,1 0 0,0 1 0,1 0 0,0 0-1,0 0 1,1 1 0,1-1 0,0 1 0,1 0 0,0 0 0,1 0 0,0 0 0,1 0-1,1 16 1,0-27-40,-1 1-1,1-1 1,-1 1 0,1-1-1,0 1 1,-1-1-1,1 1 1,0-1 0,0 0-1,0 0 1,0 1-1,0-1 1,1 0 0,-1 0-1,0 0 1,0 0-1,1 0 1,-1 0 0,0-1-1,1 1 1,-1 0-1,1-1 1,-1 1 0,1-1-1,0 1 1,-1-1-1,1 0 1,-1 0 0,3 0-1,3 1-636,0 0 0,0-1-1,0 0 1,0-1 0,10-1-1,9-7-5672</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51.750"/>
    </inkml:context>
    <inkml:brush xml:id="br0">
      <inkml:brushProperty name="width" value="0.035" units="cm"/>
      <inkml:brushProperty name="height" value="0.035" units="cm"/>
      <inkml:brushProperty name="color" value="#E71224"/>
    </inkml:brush>
  </inkml:definitions>
  <inkml:trace contextRef="#ctx0" brushRef="#br0">0 84 7491,'0'0'9053,"0"-11"-2384,2 45-6658,2 0-1,1-1 0,1 0 0,2 0 0,12 34 1,-12-51 7,-7-17 11,0 1 0,0 0 0,0-1-1,0 1 1,0-1 0,0 1-1,0-1 1,0 0 0,0 1 0,0-1-1,0 0 1,-1 0 0,1 1-1,0-1 1,0 0 0,-1 0 0,1 0-1,-1 0 1,1 0 0,-1 0 0,1 0-1,0-2 1,-1 3-20,83-183 527,-82 181-619,-1 1 0,1-1 1,0 1-1,-1-1 0,1 1 0,0-1 0,0 1 0,1-1 0,-1 1 0,0 0 0,0 0 0,0 0 1,3-2-1,-1 2-820,1-1 1,-1 1 0,0 0 0,1 0-1,-1 1 1,1-1 0,-1 1-1,1 0 1,3 0 0,4-1-742,10 1-3152</inkml:trace>
  <inkml:trace contextRef="#ctx0" brushRef="#br0" timeOffset="294.35">414 3 9877,'0'0'9713,"0"-3"-9379,-1 23-255,-2-1 0,0-1 0,-10 31 0,7-27 82,0 0-1,2 1 0,-4 43 1,8-64-274,-1 0 0,1 0 0,0 0 0,0 0 1,1 0-1,-1 0 0,0 0 0,1 0 1,-1 0-1,1 0 0,-1 0 0,1 0 0,0-1 1,0 1-1,0 0 0,0 0 0,0-1 1,0 1-1,0-1 0,1 1 0,-1-1 1,2 2-1,0-2-305,0 0 0,0 0-1,0 0 1,0-1 0,0 1 0,0-1 0,0 0 0,0 0 0,0 0 0,0 0 0,0 0-1,1-1 1,-2 1 0,7-3 0,17-8-2967,-3-6-268</inkml:trace>
  <inkml:trace contextRef="#ctx0" brushRef="#br0" timeOffset="897.23">553 168 5122,'0'0'10896,"-1"-11"-9637,-8 43-1080,6-23-76,0-1 0,1 1 0,0-1 0,0 1-1,1-1 1,0 1 0,0 0 0,1 0 0,0 0 0,1 0 0,1 9 0,-1-18-97,0 1 0,0 0-1,0 0 1,0-1 0,0 1 0,0 0-1,0-1 1,0 1 0,0-1 0,0 0-1,0 1 1,0-1 0,0 0 0,1 0-1,-1 1 1,0-1 0,0 0-1,0 0 1,1 0 0,-1-1 0,0 1-1,0 0 1,0 0 0,2-1 0,29-9 285,-28 6-269,-1 1 0,0-1 0,0 0 0,0 0 0,0-1 0,-1 1 0,0 0 0,1-1 0,-2 1 0,1-1 0,2-9 0,-4 13-17,1 0 0,-1-1 1,1 1-1,-1 0 0,0-1 1,0 1-1,0 0 0,0-1 0,0 1 1,0 0-1,0-1 0,0 1 1,0 0-1,-1-1 0,1 1 0,0 0 1,-1-1-1,1 1 0,-1 0 1,0 0-1,1 0 0,-1-1 0,0 1 1,0 0-1,0 0 0,0 0 1,1 0-1,-1 0 0,-1 0 0,1 1 1,0-1-1,0 0 0,0 1 1,0-1-1,-1 0 0,1 1 0,0-1 1,0 1-1,-1 0 0,1-1 1,0 1-1,-1 0 0,1 0 0,0 0 1,-3 0-1,28 0-3498,59 0 3536,-82 6-18,1-1-1,-1 1 0,0 0 1,-1 0-1,1 0 0,-1-1 1,-1 1-1,0 6 0,1-4 227,0-5-196,-1 1 1,1-1-1,0 0 0,1 1 1,-1-1-1,0 0 1,1 0-1,0 1 0,0-1 1,0 0-1,0 0 0,0 0 1,1 0-1,-1 0 1,4 5-1,-2-7-38,-1 1 0,1-1 0,0 1 0,0-1 0,-1 0 0,1 0 0,0 0 0,0 0 0,0-1 0,0 1 0,0-1 0,0 0 0,1 0 0,-1 0 0,0 0 0,0 0 0,4-2 1,-5 2 1,-1-1 1,1 1 0,-1 0-1,0-1 1,1 1 0,-1-1-1,0 0 1,1 0 0,-1 1-1,0-1 1,0 0 0,0 0-1,0 0 1,0 0 0,0 0-1,0 0 1,0 0 0,0-1-1,0 1 1,-1 0 0,1 0-1,0-1 1,-1 1 0,1-1 0,-1 1-1,1 0 1,-1-1 0,0 1-1,0-1 1,0 1 0,0-1-1,0 1 1,0-1 0,0 1-1,0 0 1,0-1 0,-1 1-1,1-1 1,0 1 0,-1 0-1,0-1 1,1 1 0,-1 0-1,0-1 1,1 1 0,-1 0 0,0 0-1,0 0 1,0 0 0,0 0-1,0 0 1,-2-2 0,-31 0 793,13 2-2298,9-2-3881</inkml:trace>
  <inkml:trace contextRef="#ctx0" brushRef="#br0" timeOffset="1893.16">896 46 15959,'0'0'4744,"-3"12"-4744,-7 53 324,-4 97 0,10-129 28,0-25 591,3-23 371,1 13-1312,0 0-1,1 1 1,-1-1-1,0 0 1,1 1-1,-1-1 1,1 0-1,0 1 0,-1-1 1,1 1-1,0-1 1,0 1-1,0-1 1,0 1-1,0 0 1,0-1-1,1 1 1,-1 0-1,0 0 1,1 0-1,-1 0 0,1 0 1,-1 0-1,1 0 1,-1 1-1,1-1 1,-1 0-1,1 1 1,0-1-1,1 1 1,-1 0-45,-4 3-147,1 1 200,-1-1 0,0 0 1,0 0-1,-1 1 0,1-1 0,-1-1 0,1 1 1,-1 0-1,0-1 0,0 1 0,0-1 0,0 0 1,0 0-1,-1 0 0,-5 2 0,-11 9-18,20-13-7,-1 1-1,1-1 1,0 0-1,-1 0 1,1 1-1,0-1 1,0 0-1,-1 0 1,1 1-1,0-1 1,0 0-1,0 1 1,-1-1-1,1 0 1,0 1-1,0-1 1,0 0-1,0 1 1,0-1-1,0 0 1,-1 1-1,1-1 1,0 1-1,0-1 1,0 0-1,0 1 1,1-1-1,-1 0 1,0 1-1,0-1 1,0 1-1,0-1 1,0 0-1,0 1 1,0-1-1,1 0 1,-1 1-1,0-1 1,0 0-1,1 0 1,-1 1-1,0-1 1,0 0-1,1 0 1,-1 1-1,0-1 1,1 0-1,-1 0 1,0 1-1,1-1 1,-1 0-1,1 0 1,19 6-527,-7-5 133,1-1 1,-1-1-1,0 0 1,0-1-1,0-1 1,0 0-1,21-8 0,-28 9 368,-1 0-1,0 0 1,0-1-1,0 1 0,0-1 1,0-1-1,-1 1 0,1-1 1,-1 0-1,0 0 0,0 0 1,0 0-1,-1-1 0,0 1 1,1-1-1,-1 0 0,-1 0 1,1 0-1,-1 0 0,3-10 1,-3 4 1599,-2 15-518,-1-3-1024,1 1 0,0-1 0,1 0 0,-1 1 0,0-1 0,0 0 0,0 1 0,1-1 0,-1 0 0,1 0 0,-1 1 0,1-1 0,-1 0 0,1 0 0,0 0 0,0 0 0,1 2 0,1-1-12,0 0-1,1 0 0,0 0 1,0 0-1,0-1 0,-1 1 0,1-1 1,0 0-1,1 0 0,-1 0 0,0-1 1,0 0-1,0 1 0,0-2 1,1 1-1,-1 0 0,0-1 0,0 0 1,0 1-1,5-3 0,-1 1 0,-1-1-1,1 0 1,-1 0-1,1-1 1,-1 0-1,0 0 0,-1 0 1,1-1-1,8-8 1,-13 11 122,0 0-1,-1 0 1,1 0 0,-1 0 0,1 0 0,-1 0-1,0-1 1,0 1 0,1 0 0,-2-1 0,1 1-1,0-1 1,-1 1 0,1-1 0,-1 1 0,1-1-1,-1-4 588,0 51-981,0-40 270,-8 171 62,6-159-68,0-1 0,-1 1 1,-1-1-1,-1 1 0,0-1 0,-1 0 1,0-1-1,-16 26 0,-14-1-24,34-37 35,0-1 0,1 0 0,-1 1 0,0-1 0,0 0 0,0 0 0,0 0 0,0 0-1,0-1 1,0 1 0,0 0 0,0-1 0,0 1 0,-1-1 0,1 0 0,0 0 0,0 0 0,0 0 0,-1 0 0,1 0-1,-3-1 1,4-2-10,-1 1-1,1 0 1,0-1-1,0 1 0,0 0 1,0-1-1,0 0 0,0 1 1,1-1-1,-1 1 1,1-1-1,0 0 0,0 1 1,0-1-1,0 0 1,0 1-1,1-5 0,0-1-104,0-4-76,0 0 0,1 0 0,1 0 0,0 1 0,0-1 0,1 1 0,1-1 0,0 1 0,0 0 0,1 1 0,1 0-1,-1 0 1,2 0 0,13-14 0,14-12-1488,1 2-1,51-37 1,-54 45-954,-1-1-4795</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0:58.444"/>
    </inkml:context>
    <inkml:brush xml:id="br0">
      <inkml:brushProperty name="width" value="0.035" units="cm"/>
      <inkml:brushProperty name="height" value="0.035" units="cm"/>
      <inkml:brushProperty name="color" value="#E71224"/>
    </inkml:brush>
  </inkml:definitions>
  <inkml:trace contextRef="#ctx0" brushRef="#br0">0 0 24559,'0'5331'0,"5220"-5331"0,-5220-5331 0,-5220 5331 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1:01.813"/>
    </inkml:context>
    <inkml:brush xml:id="br0">
      <inkml:brushProperty name="width" value="0.035" units="cm"/>
      <inkml:brushProperty name="height" value="0.035" units="cm"/>
      <inkml:brushProperty name="color" value="#E71224"/>
    </inkml:brush>
  </inkml:definitions>
  <inkml:trace contextRef="#ctx0" brushRef="#br0">1 95 4098,'2'-2'12168,"9"-1"-11637,42 16-40,-34-8-276,0 0 1,38 3-1,84-5 306,149-15 1,335-64-435,-590 71-86,71-5-1,185 8 0,-144 4-3,30-1 101,381-14 28,195 4-27,-618 13-96,184 8-1,-35-3 21,136 12-3,-236-10-22,-79-6 36,43 5 33,97 0 893,-229-10-880,-14 0-72,-21 0-6299,-2 0 1734</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1:03.898"/>
    </inkml:context>
    <inkml:brush xml:id="br0">
      <inkml:brushProperty name="width" value="0.035" units="cm"/>
      <inkml:brushProperty name="height" value="0.035" units="cm"/>
      <inkml:brushProperty name="color" value="#E71224"/>
    </inkml:brush>
  </inkml:definitions>
  <inkml:trace contextRef="#ctx0" brushRef="#br0">81 152 1505,'0'0'6736,"-11"2"-5880,-53 13 265,59-13 2129,7-1-1350,18-2-847,30-6-794,426-79 3094,505 22-2371,8 54-899,-981 10-83,109-3-8,189 18 0,-16 21 85,264 49 96,-307-69 16,-49-5-52,256 15 51,-155-11 96,-130-14 269,-81-2-145,-87 1-787,-22 0-3140,-14 3-430,-11-1-3964</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1:05.621"/>
    </inkml:context>
    <inkml:brush xml:id="br0">
      <inkml:brushProperty name="width" value="0.035" units="cm"/>
      <inkml:brushProperty name="height" value="0.035" units="cm"/>
      <inkml:brushProperty name="color" value="#E71224"/>
    </inkml:brush>
  </inkml:definitions>
  <inkml:trace contextRef="#ctx0" brushRef="#br0">8 49 4226,'0'0'9935,"-7"0"-6549,979-3 1446,0 1-4529,-763 1-235,373 5 603,-351 3-370,197 3 260,-258-10-420,505-10 526,-191-16-184,-383 19-371,139-12 230,-230 18-1430,-34 3-1787,-44 6-5899,3 4-4517</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1:07.171"/>
    </inkml:context>
    <inkml:brush xml:id="br0">
      <inkml:brushProperty name="width" value="0.035" units="cm"/>
      <inkml:brushProperty name="height" value="0.035" units="cm"/>
      <inkml:brushProperty name="color" value="#E71224"/>
    </inkml:brush>
  </inkml:definitions>
  <inkml:trace contextRef="#ctx0" brushRef="#br0">1 247 11637,'0'0'6152,"6"-3"-6085,40-19 766,-1 2 1,3 1-1,68-14 0,156-14 415,-88 26-741,475-29 966,-369 52-1330,314-5-17,-365-10-197,150-5 163,236 52 31,-156-3 299,-228-20-346,222 4 923,32 14-732,-263-19-83,-229-10-232,-15-8-3183,-13-17-227,-10-13-2465</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1:08.457"/>
    </inkml:context>
    <inkml:brush xml:id="br0">
      <inkml:brushProperty name="width" value="0.035" units="cm"/>
      <inkml:brushProperty name="height" value="0.035" units="cm"/>
      <inkml:brushProperty name="color" value="#E71224"/>
    </inkml:brush>
  </inkml:definitions>
  <inkml:trace contextRef="#ctx0" brushRef="#br0">27 65 12934,'0'0'6752,"0"-9"-5762,0-20 148,0 23-126,0 26-867,-9 316-28,10-332-103,-1-1-7,0 0 0,1 1 0,-1-1 0,-1 1 0,1-1 0,0 0 0,-1 1 0,1-1 1,-1 0-1,0 1 0,0-1 0,-1 0 0,1 0 0,-1 0 0,1 0 0,-1 0 0,-4 4 0,6-6 135,32-24-1554,8-5 1111,-17 13-241,0 0 0,-1-2-1,35-35 1,-51 45 452,0 0-1,-1 0 1,1-1-1,-2 0 0,1 0 1,-1 0-1,0-1 1,-1 1-1,0-1 1,0 0-1,-1 0 1,0 0-1,0 0 0,-1 0 1,0-14-1,-1-41 323,0 64-228,-1-1 0,1 1 0,0 0 0,0 0 0,0 0 0,0 0 0,-1 0 0,1 0 0,0-1 0,0 1 0,0 0 0,-1 0 0,1 0 0,0 0 0,0 0 0,0 0 0,-1 0 0,1 0 0,0 0 0,0 0 0,0 0 0,-1 0 0,1 0 0,0 0 0,0 0 0,-1 0 0,1 0 0,0 0 0,0 0 0,0 0 0,0 1 0,-1-1 0,1 0 0,0 0 0,0 0 0,0 0 0,-1 0 0,1 0 0,0 1 0,0-1 0,0 0 0,0 0 0,0 0 0,0 0 0,-1 1 0,1-1 0,0 0 0,0 0 0,0 0 0,0 1 0,0-1 0,-11 13-68,2 11 113,0 1-1,2 1 0,1 0 0,0 0 0,-2 40 0,5 138-788,4-123-2381,-3-76-945,-5 0-981</inkml:trace>
  <inkml:trace contextRef="#ctx0" brushRef="#br0" timeOffset="824.68">402 250 5426,'0'0'10379,"0"-3"-9435,0-13-338,0 12 42,-6 10-384,-13 18-119,2 1 0,-18 33 0,29-47-70,1 0 0,0 0 0,1 1 0,0-1 0,1 1 0,1 0 0,-1 0 0,0 22 0,3-13-2,-1-16-62,1 0 0,0 1 0,0-1 0,0 0 0,1 0 0,0 0 1,2 10-1,-2-14-10,0 1 1,0-1-1,1 1 1,-1-1 0,0 0-1,0 1 1,1-1 0,-1 0-1,1 0 1,-1 0-1,1 0 1,-1 0 0,1 0-1,0 0 1,-1-1-1,1 1 1,0 0 0,0-1-1,-1 0 1,1 1 0,0-1-1,0 0 1,0 0-1,0 0 1,-1 0 0,4-1-1,-3 2 23,1-1-1,0 0 0,0 0 0,-1-1 1,1 1-1,0-1 0,-1 1 1,1-1-1,0 0 0,-1 0 0,1 0 1,-1 0-1,1 0 0,-1-1 0,0 1 1,0-1-1,1 1 0,-1-1 1,3-4-1,-2 2 20,-1 0 0,0 0 1,0-1-1,0 1 0,-1-1 1,1 1-1,-1-1 0,0 0 0,0 1 1,0-10-1,1-3 12,0-1-1,-2 0 1,0 1-1,-1-1 1,0 0-1,-5-18 1,6 35-263,-1 0 0,1-1 0,-1 1 0,0 0 0,0 0 0,1 0 0,-1-1 0,0 1 0,0 0 0,0 0 0,0 0 0,0 0 0,0 1 0,0-1 0,-1 0 0,1 0 0,0 1 0,0-1 0,-1 0 0,-1 0 0,2 1 72,0 0 0,1 0 0,-1 0 0,0 0 0,1 0 0,-1 0 0,0 0 0,1 0 0,-1 0 0,0 1 0,1-1 0,-1 0 0,1 0 0,-1 0 0,0 1 0,1-1 0,-1 0 0,1 1 0,-1-1 0,1 1 0,-1-1 0,1 1 0,-1-1 0,1 1 0,-1-1 0,1 1 0,0-1 0,-1 1 0,1-1 0,0 1 0,-1-1 0,1 1 0,0 0 0,0-1 0,0 1 0,0 0 0,0-1 0,-1 1 0,1 0 0,0-1 0,0 1 0,1 0 0,-1-1 0,0 1 0,0 0 0,0 9-3471</inkml:trace>
  <inkml:trace contextRef="#ctx0" brushRef="#br0" timeOffset="917.15">389 250 6419</inkml:trace>
  <inkml:trace contextRef="#ctx0" brushRef="#br0" timeOffset="1310.83">389 250 6419,'96'91'3975,"-95"-90"-3761,1 1 1,-1-1-1,0 1 0,1-1 0,-1 0 1,1 0-1,-1 0 0,1 0 0,0 0 1,-1 0-1,1 0 0,0 0 0,0-1 1,-1 1-1,1 0 0,0-1 0,0 0 1,0 1-1,0-1 0,0 0 0,3 0 1,1 1-397,-1 15 394,-2-3-114,-1 0 0,0 1 0,-1-1 0,-1 1 0,0 0 1,0-1-1,-1 1 0,-1 0 0,-4 13 0,4-41 684,6-15-875,5 12 26,1 1 1,0 1-1,14-16 1,19-30 188,-44 69-33,0 0 1,0 0-1,1 0 1,0 0 0,2 13-1,0 8 86,-2-9-126,1-13-79,0 1 0,-1-1 0,0 0 1,0 1-1,-1-1 0,1 0 0,-2 0 1,1 0-1,-1 1 0,0-2 0,-1 1 0,1 0 1,-6 8-1,2-10-1559,0-4-4239</inkml:trace>
  <inkml:trace contextRef="#ctx0" brushRef="#br0" timeOffset="1504.8">629 237 10597,'0'0'4994,"23"-5"-6515,-14 13-2272,-1 0-3427</inkml:trace>
  <inkml:trace contextRef="#ctx0" brushRef="#br0" timeOffset="1798.03">808 153 11621,'0'0'5261,"0"17"-5133,0 12-11,8 293 1212,-8-273-3546</inkml:trace>
  <inkml:trace contextRef="#ctx0" brushRef="#br0" timeOffset="2237.95">763 296 8148,'0'0'8038,"2"-5"-7776,-1 3-241,0 0 0,-1 1 0,1-1 1,1 0-1,-1 1 0,0-1 0,0 1 1,1-1-1,-1 1 0,0 0 0,1 0 1,0 0-1,-1-1 0,1 1 0,0 1 0,-1-1 1,1 0-1,0 0 0,0 1 0,0-1 1,2 0-1,67-3-3457,-68 4 3070,-8 0-3057,-7 0-792</inkml:trace>
  <inkml:trace contextRef="#ctx0" brushRef="#br0" timeOffset="3924.32">741 321 9380,'0'0'7676,"10"-3"-7473,35-8-43,1 2 0,-1 2 0,64-1 0,-106 8 176,-3 5-301,0 0 0,-1 0 0,0-1 1,0 1-1,0 0 0,-1-1 0,1 1 0,-1-1 0,0 1 1,0-1-1,-1 0 0,1 0 0,-1 0 0,-5 6 0,-4 3 34,-2 0-1,-23 17 1,25-21-55,1 0 0,0 0 0,1 2 0,-14 15 0,23-25-20,1-1-1,-1 1 1,1 0 0,-1-1-1,1 1 1,0-1-1,-1 1 1,1 0 0,0-1-1,0 1 1,-1 0 0,1 0-1,0-1 1,0 1 0,0 0-1,0-1 1,0 1-1,0 0 1,0 0 0,0-1-1,0 1 1,0 0 0,1-1-1,-1 1 1,0 0 0,0 0-1,1-1 1,-1 1-1,0-1 1,1 1 0,-1 0-1,1-1 1,-1 1 0,0-1-1,1 1 1,-1-1 0,1 1-1,0-1 1,-1 1-1,1-1 1,-1 1 0,1-1-1,0 0 1,-1 0 0,1 1-1,0-1 1,-1 0 0,1 0-1,0 0 1,0 1-1,-1-1 1,1 0 0,0 0-1,0 0 1,0-1 0,50 4-1162,-44-3 611,15 0-1668,1 0 0,0-2 0,36-8 0,-52 9 1832,-1-1 0,1-1-1,-1 1 1,1-1 0,-1 0 0,0-1-1,8-5 1,-12 7 466,1 0 1,0-1-1,-1 0 0,1 1 0,-1-1 1,0 0-1,0 0 0,0 0 0,0 0 0,-1-1 1,1 1-1,-1 0 0,0-1 0,0 1 1,1-5-1,-1-8 7072,-3 26-4061,2-9-3070,0 0 0,0 0 0,-1 0 0,1-1 0,0 1 0,0 0 0,0 0 0,0 0 0,0 0 0,0 0 0,0 0 0,0 0 1,1 0-1,-1 0 0,0 0 0,1 0 0,-1 0 0,0 0 0,1-1 0,-1 1 0,1 0 0,-1 0 0,1 0 0,0-1 1,-1 1-1,1 0 0,0-1 0,0 1 0,-1-1 0,1 1 0,0-1 0,0 1 0,0-1 0,0 1 0,1 0 0,2-1 21,0 0-1,1-1 0,-1 1 0,0-1 1,0 0-1,1 0 0,-1 0 0,0 0 0,0-1 1,0 0-1,0 0 0,-1 0 0,1 0 1,0 0-1,3-4 0,-5 4-13,0-1 0,0 1-1,0 0 1,-1 0 0,1-1 0,-1 1 0,0-1-1,0 0 1,0 1 0,0-1 0,0 0-1,0 0 1,-1 1 0,1-1 0,-1 0 0,0 0-1,0 0 1,0 0 0,0 1 0,0-1-1,-1 0 1,1 0 0,-1 0 0,-1-3 0,1 4 12,-1 0 1,1-1 0,-1 1-1,1 0 1,-1 0 0,0 0 0,0 0-1,0 1 1,0-1 0,0 1-1,0-1 1,0 1 0,-1-1 0,1 1-1,-1 0 1,1 0 0,-1 0 0,1 1-1,-1-1 1,1 0 0,-1 1-1,1 0 1,-1 0 0,0 0 0,1 0-1,-4 0 1,3 0-220,0 0 0,0 1 1,0-1-1,0 1 0,0-1 0,0 1 0,0 0 1,0 0-1,0 1 0,-3 1 0,4-2-266,1 0-1,0 0 1,0 0 0,0 0-1,0 0 1,0 0 0,0 0-1,0 0 1,0 0 0,0 0-1,1 1 1,-1-1 0,0 0-1,1 1 1,-1-1 0,1 0-1,0 1 1,-1-1 0,1 1-1,0-1 1,0 3-1,0 1-4762</inkml:trace>
  <inkml:trace contextRef="#ctx0" brushRef="#br0" timeOffset="4470.63">1217 360 2769,'0'0'12289,"6"2"-11860,-3 0-367,-1-1 0,1 0 1,-1 0-1,0 1 0,1 0 0,-1-1 0,0 1 1,0 0-1,0 0 0,0 0 0,-1 0 0,1 1 0,0-1 1,0 3-1,15 42 778,-14-38-801,-3-7-7,1 0 1,-1-1 0,0 1-1,1 0 1,0-1-1,-1 1 1,1-1 0,0 1-1,0-1 1,0 1 0,0-1-1,0 1 1,0-1 0,0 0-1,0 0 1,1 1 0,-1-1-1,3 2 1,-3-3-15,0 0 0,0 0 1,0 0-1,0 0 0,0 0 0,0 0 1,0-1-1,0 1 0,0 0 0,0 0 1,0-1-1,0 1 0,0 0 0,0-1 1,0 1-1,0-1 0,0 0 0,0 1 1,-1-1-1,1 0 0,0 1 0,1-3 1,6-7-17,0 0 0,-1-1 1,0 0-1,6-12 0,-5 8-250,-6 15 220,1-1 0,0 1 1,-1 0-1,1-1 1,0 1-1,-1 0 0,1 1 1,-1-1-1,1 0 1,0 1-1,-1-1 0,1 1 1,-1 0-1,1 0 1,-1 0-1,0 0 0,4 2 1,12 4 67,-16-7-28,0 0 1,0 0-1,0 0 0,-1 0 0,1 0 0,0 0 0,0-1 0,-1 1 0,1-1 0,0 1 0,-1-1 0,1 0 0,0 1 0,-1-1 0,1 0 0,-1 0 0,1 0 0,-1 0 1,0 0-1,1-1 0,1-1 0,0-2-7,0 1 0,0-1 0,0 1 0,0-1 0,-1 0 0,0 0 0,2-7 0,0-3-92,0 0 0,-1 0 1,-1-1-1,0-21 0,-1-17-271,0 40 175,-4 48 97,0 14-178,-4 83 991,5-42-4863,2-82-354</inkml:trace>
  <inkml:trace contextRef="#ctx0" brushRef="#br0" timeOffset="5051.49">1454 416 3986,'0'0'9463,"5"-9"-8473,-3 6-979,0-1 1,0 1 0,1 0-1,-1 0 1,1 0-1,0 0 1,0 0 0,0 1-1,0-1 1,0 1 0,0 0-1,1 0 1,-1 0 0,1 0-1,-1 1 1,1-1 0,0 1-1,0 0 1,0 0-1,0 1 1,6-1 0,34-9-27,-29 6-60,0 1 0,1 0 0,22 0 1457,-48 7-1360,8-1-293,10-6 10,35-22-70,-42 23 313,-1 2-20,2 0 39,-1 0-1,1 0 0,0 0 1,-1 0-1,1 1 1,-1-1-1,1 1 0,-1-1 1,1 1-1,-1-1 1,1 1-1,-1 0 1,1 0-1,-1 0 0,0 0 1,0 0-1,2 1 1,19 9 170,-19-10-121,0-1-1,0 0 1,0 0 0,0 0-1,0 0 1,0 0 0,0-1-1,0 1 1,0-1 0,0 0-1,-1 1 1,1-2 0,0 1-1,0 0 1,-1 0 0,1-1-1,-1 0 1,1 1 0,-1-1-1,0 0 1,4-4 0,-2 1 9,0-1 1,-1 0 0,0 0 0,1 0-1,-2 0 1,1-1 0,-1 1-1,3-13 1,-1-8 85,0 1 1,-1-1-1,-2-39 1,-1 66-138,0 1 0,0-1 0,0 0 1,0 0-1,-1 0 0,1 1 1,0-1-1,0 0 0,0 0 0,0 0 1,-1 0-1,1 1 0,0-1 1,0 0-1,0 0 0,0 0 0,-1 0 1,1 0-1,0 0 0,0 0 1,-1 0-1,1 0 0,0 0 0,0 1 1,0-1-1,-1 0 0,1 0 1,0 0-1,0 0 0,-1-1 0,1 1 1,0 0-1,0 0 0,-1 0 1,1 0-1,0 0 0,0 0 0,0 0 1,-1 0-1,1 0 0,0-1 0,0 1 1,0 0-1,-1 0 0,1 0 1,0 0-1,0 0 0,0-1 0,0 1 1,0 0-1,-1 0 0,1 0 1,0-1-1,0 1 0,0 0 0,0 0 1,0-1-1,0 1 0,0 0 1,0 0-1,0 0 0,0-1 0,0 1 1,0 0-1,0 0 0,0-1 1,-13 18 449,4 8-446,1-1-1,1 2 1,1-1-1,1 1 1,1 0-1,2 0 1,1 0-1,0 0 1,6 44-1,-4-66-133,0 1 1,0 0-1,0-1 0,0 1 1,1-1-1,0 0 0,0 1 1,0-1-1,6 7 0,-6-8-296,0 0 0,1 0 0,-1-1 1,1 1-1,0-1 0,0 0 0,0 0 0,4 2 0,18 6-5684</inkml:trace>
  <inkml:trace contextRef="#ctx0" brushRef="#br0" timeOffset="7271.67">2167 1 8788,'0'0'8855,"0"3"-8829,-2 81 368,4 108 2379,-1-189-2742,-1 1 0,1-1 0,-1 1 0,1-1 0,0 1 0,0-1 0,1 1 0,-1-1 0,1 0 0,0 0 0,-1 0 0,1 0 0,1 0 0,-1 0 0,0 0 0,1-1 0,-1 1 0,1-1 0,0 0 0,0 0 0,0 0 0,0 0 0,0 0 0,0-1 0,0 1 0,1-1 0,-1 0 0,1 0 0,-1 0 0,1 0 0,-1-1 0,1 1 0,-1-1 0,1 0 0,0 0 0,-1-1 0,1 1 0,-1-1 0,1 1 0,-1-1 0,1 0 0,-1 0 0,0-1 0,1 1 0,-1-1 0,0 0 0,0 1 0,0-1 0,0-1 0,0 1 0,3-4 0,1 1-73,0-1 0,-1 1 0,0-1 0,0-1 1,-1 1-1,1-1 0,-2 0 0,1 0 0,-1-1 1,0 1-1,0-1 0,-1 0 0,0 0 0,0 0 1,-1 0-1,0-1 0,1-14 0,-3 23 48,0 0-28,-13 180-194,13-179 217,0-1 1,0 1-1,0 0 0,0 0 1,0-1-1,1 1 0,-1 0 1,0 0-1,0-1 0,1 1 1,-1 0-1,0-1 0,1 1 1,-1 0-1,1-1 0,-1 1 1,1-1-1,-1 1 0,1-1 1,-1 1-1,1-1 0,-1 1 1,1-1-1,0 1 0,-1-1 0,1 0 1,0 1-1,-1-1 0,1 0 1,0 0-1,0 1 0,-1-1 1,1 0-1,0 0 0,0 0 1,-1 0-1,1 0 0,0 0 1,0 0-1,-1 0 0,1 0 1,0-1-1,1 1 0,0-1 16,0 1 0,0 0 0,0-1-1,0 0 1,0 1 0,-1-1 0,1 0-1,0 0 1,0 0 0,0 0 0,-1 0-1,1-1 1,-1 1 0,3-3 0,0-2-11,-1 0 1,-1 0-1,1-1 0,-1 1 1,-1 0-1,1-1 1,-1 0-1,0 1 1,0-1-1,-1 1 1,0-10-1,0 12-22,-1-1 1,1 1-1,-1 0 0,0 0 0,0 0 1,0 0-1,-1 0 0,1 0 1,-1 0-1,0 0 0,0 0 0,-1 1 1,1-1-1,-1 1 0,1-1 1,-1 1-1,-7-5 0,-8-4 315,6 2-2019,39 3-4,-11 5 1632,1 1 0,-1 0 0,1 1 1,22 3-1,-37-3 81,-1 1 1,1 0-1,-1 0 1,1 0-1,-1 0 1,0 0-1,1 0 1,-1 0-1,0 0 1,0 0-1,0 1 1,0-1-1,0 0 1,0 1-1,0-1 1,0 1-1,-1-1 1,2 4-1,12 36 96,-10-27-2,-2-7-43,17 41 222,-19-47-186,1 1-1,0 0 0,0-1 1,-1 1-1,1-1 1,0 1-1,1-1 0,-1 1 1,0-1-1,0 0 0,1 0 1,-1 1-1,0-1 0,1 0 1,-1 0-1,1-1 0,0 1 1,-1 0-1,1 0 0,-1-1 1,1 1-1,2 0 0,-3-4-44,0 0 0,0 1-1,0-1 1,-1 0-1,1 0 1,-1 0 0,0 0-1,1 0 1,-2-5-1,1 8-26,1-5-14,-1 0 0,0 0 0,0 0 0,0 0 0,-1 0 0,0 0 0,0 0 0,0 0 0,0 0 0,-1 1-1,0-1 1,0 0 0,0 1 0,-1-1 0,1 1 0,-7-7 0,8 8 2,1 3-48,18-11-2449,-9 6 2480,0 0 0,-1 0 0,0-1 0,0 0 0,0 0 0,-1-1 0,0 0 1,0-1-1,-1 1 0,0-1 0,0 0 0,-1-1 0,0 0 0,0 1 0,5-16 0,-7 14 462,-1-1 0,0 1 0,0-1 0,-1 0-1,0-13 572,-3 37-837,-8 14-245,-5 13 346,2 0 1,2 1 0,-9 61 0,17-73-123,3-18-73,-1 1 0,0-1-1,-1 1 1,-1-1 0,-4 16-1,9-49 1886,-2 18-1970,1 0-1,-1-1 1,1 1-1,-1 0 1,1-1 0,0 1-1,2-5 1,1 3-8,-1 0 0,1 0 0,0 1 0,0-1 0,1 1 0,0 0 0,0 0 0,0 1 0,0-1 0,1 1 0,-1 0 0,1 1 0,0-1 0,1 1 0,-1 0 0,0 1 0,1-1 0,-1 1 0,1 1 0,0-1 0,0 1 0,13 0-1,-19 1-151,-1 38-613,-4-26 824,2 9-92,2-21 44,1 1 1,-1 0-1,1-1 1,-1 1 0,1-1-1,-1 1 1,1-1 0,-1 1-1,1-1 1,0 1 0,-1-1-1,1 0 1,0 1 0,0-1-1,-1 0 1,1 1 0,0-1-1,0 0 1,-1 0-1,1 0 1,0 0 0,0 0-1,0 0 1,-1 0 0,1 0-1,0 0 1,1 0 0,21 0-10,-11 1-15,0-1 1,1 0-1,16-3 1,-27 3 31,1-1 0,0 1 0,-1-1 0,1 0 0,-1 0 1,1 0-1,-1 0 0,1 0 0,-1 0 0,0-1 0,0 1 0,1-1 1,-1 0-1,0 0 0,-1 1 0,1-1 0,0-1 0,0 1 1,-1 0-1,1 0 0,0-3 0,-1 76 42,20-93-31,-18 19-17,0 0-1,0 0 1,0 0 0,1 1 0,-1-1 0,0 1 0,1 0 0,0 0 0,-1 0 0,1 1 0,0-1-1,0 1 1,7-2 0,-7 3-2,-1-1-1,1 0 1,-1 0-1,1 0 1,0-1 0,-1 1-1,0-1 1,1 0-1,-1 0 1,0 0-1,0-1 1,0 1 0,0-1-1,-1 1 1,1-1-1,-1 0 1,1 0-1,1-3 1,0-4 20,0 0-1,0 0 1,-1-1-1,-1 1 1,1-1-1,-2 1 1,1-1 0,-2 0-1,1 0 1,-3-13-1,2 6 45,-18 68-195,5-8 201,1 1 1,3 0 0,1 0-1,-3 75 1,10-88 50,-1 11-158,3-35 644,3-19 816,0-5-1409,0 0-1,2 0 0,1 1 1,0 0-1,1 1 0,0 0 1,2 0-1,-1 0 1,19-19-1,-20 24-80,1 1-1,1 1 1,0 0-1,0 0 1,1 1-1,0 0 1,0 1-1,1 0 1,-1 1-1,2 0 1,-1 1-1,1 0 1,19-4-1,-53 19 41,0 0 0,1 1 0,-27 20 0,-65 36-1113,68-48-1624,3-5-2049</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26.519"/>
    </inkml:context>
    <inkml:brush xml:id="br0">
      <inkml:brushProperty name="width" value="0.035" units="cm"/>
      <inkml:brushProperty name="height" value="0.035" units="cm"/>
      <inkml:brushProperty name="color" value="#E71224"/>
    </inkml:brush>
  </inkml:definitions>
  <inkml:trace contextRef="#ctx0" brushRef="#br0">1 10 17640,'0'0'4933,"0"-10"-4637,56 197-107,-14-41-52,-34-125-120,5 19 38,-13-40-20,1 0-1,0 0 1,0 0 0,-1 0 0,1-1 0,0 1 0,0 0 0,-1 0-1,1-1 1,0 1 0,-1 0 0,1-1 0,0 1 0,-1-1 0,1 1 0,-1-1-1,1 1 1,-1-1 0,1 1 0,-1-1 0,1 0 0,-1 1 0,1-1-1,-1 0 1,0 1 0,0-1 0,1 0 0,-1 0 0,8-32 451,0-6-287,1 1 0,3 0 1,26-61-1,-37 98-321,0-1 0,0 1 0,0-1 0,0 1 0,0 0 0,0 0 0,0-1 0,1 1 0,-1 0 0,1 0 0,-1 0 0,1 0 0,-1 1 0,1-1 0,-1 0 0,1 0 0,0 1 0,-1 0 0,4-1 0,34 0-6793,-23 1 2536,5 0-5271</inkml:trace>
  <inkml:trace contextRef="#ctx0" brushRef="#br0" timeOffset="2332.8">453 384 15495,'0'0'5109,"4"-6"-4893,6-10-188,-1 0-1,0 0 0,-1-1 1,-1 0-1,0 0 0,-1-1 1,-1 0-1,-1 0 0,-1 0 1,0 0-1,0-35 0,-7 23 649,4 30-643,0 0-1,-1 0 1,1 0 0,0 1 0,-1-1-1,1 0 1,0 0 0,-1 0 0,1 0-1,0 0 1,-1 1 0,1-1-1,0 0 1,-1 0 0,1 1 0,0-1-1,-1 0 1,1 0 0,0 1 0,0-1-1,0 0 1,-1 1 0,1-1 0,0 0-1,0 1 1,0-1 0,0 0 0,0 1-1,0-1 1,-1 0 0,1 1 0,0-1-1,0 1 1,0-1 0,0 1 0,-16 58 492,13-41-516,1 0 0,1 0 0,1 26-1,1-13 21,-1-30-27,0 1-1,0 0 1,0-1-1,0 1 0,0-1 1,0 1-1,1-1 1,-1 1-1,1-1 1,-1 1-1,1-1 1,-1 0-1,1 1 1,0-1-1,0 1 1,0-1-1,0 0 1,0 0-1,0 0 0,0 0 1,0 1-1,0-2 1,0 1-1,0 0 1,1 0-1,-1 0 1,0 0-1,1-1 1,-1 1-1,1-1 1,-1 1-1,1-1 0,-1 1 1,1-1-1,-1 0 1,1 0-1,-1 0 1,1 0-1,-1 0 1,1 0-1,0 0 1,-1 0-1,2-1 1,3 0 0,-1 0 0,0 0 1,-1-1-1,1 1 1,0-1-1,0 0 1,-1-1-1,1 1 0,-1-1 1,0 0-1,1 0 1,3-4-1,-2-2-4,0 0-1,0-1 1,-1 0 0,-1 0-1,7-20 1,-5 15-26,-6 15 26,0 0 0,0 0 0,0 0 0,0 0 0,0 0 1,0 0-1,0 0 0,0 0 0,0 0 0,0 0 0,0 0 0,0 0 0,0 1 0,0-1 0,0 0 0,1 0 0,-1 0 0,0 0 0,0 0 0,0 0 0,0 0 0,0 0 0,0 0 0,0 0 0,0 0 0,0 0 0,0 0 0,0 0 0,0 0 0,0 0 0,0 0 0,1 0 0,-1 0 0,0 0 0,0 0 0,0 0 0,-2 29 7,2 46 94,0-73-94,0 1-1,0-1 1,1 0-1,-1 1 1,1-1 0,-1 1-1,1-1 1,0 1-1,0-1 1,0 0-1,0 0 1,0 0 0,1 1-1,-1-1 1,1 0-1,-1-1 1,1 1-1,0 0 1,0 0 0,0-1-1,0 1 1,0-1-1,2 2 1,-2-3 4,0 1-1,0-1 1,-1 1 0,1-1-1,0 0 1,0 0 0,0 0-1,0 0 1,0 0 0,0-1-1,-1 1 1,1-1 0,0 1-1,0-1 1,0 1 0,-1-1 0,1 0-1,0 0 1,-1 0 0,1 0-1,-1 0 1,1 0 0,-1 0-1,1-1 1,-1 1 0,0-1-1,1 1 1,-1-1 0,0 1-1,0-1 1,0 1 0,-1-1-1,1 0 1,0 0 0,0 1-1,0-5 1,2-3 9,0 1-1,-1-1 0,0 0 1,0 0-1,-1-1 0,0-8 1,-1 16-17,-1 1 0,1 0 1,-1 0-1,0-1 0,0 1 1,0 0-1,0 0 0,0 0 1,0 0-1,0 0 0,0 0 1,0 0-1,0 1 0,0-1 1,-1 0-1,1 1 0,0-1 1,0 1-1,-1-1 0,1 1 1,-1-1-1,1 1 0,0 0 1,-1 0-1,-1 0 0,2-1-5,0 1-1,0-1 0,0 1 1,0 0-1,0 0 0,0 0 1,0-1-1,0 1 0,0 0 1,0 0-1,0 0 0,0 1 1,0-1-1,0 0 0,0 0 1,0 0-1,0 1 0,0-1 1,1 0-1,-1 1 0,0-1 1,0 1-1,0-1 0,0 1 1,1-1-1,-1 1 0,0 0 1,0-1-1,1 1 0,-1 0 1,0 0-1,1 0 0,-1-1 1,1 1-1,-1 1 0,1-1-88,3-2 52,0 0-1,0 0 1,1 1 0,-1 0 0,0-1-1,0 1 1,0 0 0,1 1 0,5 0 0,14 0-38,26-10-6,-48 52-374,-2-36 475,1 1 1,0-1-1,0 1 1,1-1 0,0 0-1,0 1 1,0-1-1,1 0 1,1 0-1,-1 0 1,1 0-1,0-1 1,0 1-1,6 8 1,-8-15-14,0 1-1,0 0 1,-1-1-1,1 1 1,0-1 0,0 1-1,0-1 1,0 1 0,0-1-1,0 0 1,0 1 0,0-1-1,0 0 1,0 0-1,0 1 1,0-1 0,0 0-1,0 0 1,0 0 0,0 0-1,0-1 1,0 1-1,0 0 1,0 0 0,0 0-1,0-1 1,0 1 0,-1-1-1,1 1 1,0-1 0,0 1-1,0-1 1,0 1-1,-1-1 1,1 0 0,0 1-1,0-1 1,-1 0 0,1 0-1,-1 1 1,1-1-1,0 0 1,-1 0 0,0 0-1,1-1 1,3-3-7,-1 0 1,0-1-1,0 1 1,-1 0-1,0-1 1,3-8-1,-4 10 11,0-1-1,-1 1 1,1-1-1,-1 0 1,0 1-1,0-1 1,-2-8-1,2 12 8,-1-1 0,1 1 0,-1 0 1,0 0-1,1-1 0,-1 1 0,0 0 0,0 0 0,0 0 0,0 0 0,0 0 0,0 0 0,0 0 0,0 0 0,0 0 0,0 1 0,-1-1 0,1 0 0,0 1 0,0-1 0,-1 1 0,1-1 0,-1 1 0,1 0 0,0-1 0,-1 1 0,1 0 0,-1 0 0,1 0 0,0 0 1,-2 1-1,11-1-539,-4 0 456,0 0-1,0 0 1,0 0 0,0-1 0,0 1-1,0-1 1,0 0 0,0 0 0,0 0 0,0 0-1,0-1 1,-1 0 0,7-3 0,-3 0 71,-1 1 0,1-1 1,-1 0-1,0 0 0,-1-1 1,1 0-1,-1 0 1,0 0-1,0-1 0,-1 0 1,0 1-1,0-2 0,-1 1 1,1 0-1,-2-1 0,1 1 1,-1-1-1,0 0 1,-1 0-1,0 0 0,0 0 1,0 0-1,-1 0 0,-1 0 1,1 0-1,-4-13 1,4 22 25,0-1 0,0 0 1,0 0-1,-1 0 1,1 1-1,0-1 1,0 0-1,0 0 1,-1 0-1,1 0 0,0 0 1,0 1-1,-1-1 1,1 0-1,0 0 1,0 0-1,-1 0 1,1 0-1,0 0 0,0 0 1,-1 0-1,1 0 1,0 0-1,0 0 1,-1 0-1,1 0 0,0 0 1,0 0-1,-1 0 1,1 0-1,0 0 1,-1 0-1,1 0 1,0-1-1,0 1 0,0 0 1,-1 0-1,1 0 1,0 0-1,0-1 1,0 1-1,-1 0 1,1 0-1,0 0 0,0-1 1,0 1-1,0 0 1,-1 0-1,1-1 1,0 1-1,0 0 0,-9 26-63,-1 31 210,1 1-1,3 0 1,3 95 0,3-153 145,1-22 504,0 18-818,0 0-1,0 0 1,1 1-1,-1-1 0,1 0 1,0 1-1,0-1 0,0 1 1,0-1-1,0 1 1,1 0-1,0 0 0,0 0 1,0 1-1,0-1 1,0 1-1,0-1 0,0 1 1,7-3-1,-5 3-22,1 0 0,1 0 0,-1 0 0,0 1 0,0-1 0,1 2 0,-1-1 0,0 1 0,1 0 0,-1 0 0,12 2 0,-17-2 10,0 0-1,0 1 1,0-1 0,0 0-1,0 0 1,0 1-1,0-1 1,0 1-1,0-1 1,0 1-1,0-1 1,0 1-1,0 0 1,0-1 0,0 1-1,-1 0 1,1 0-1,0-1 1,-1 1-1,1 0 1,0 0-1,-1 0 1,1 0-1,-1 0 1,1 0-1,-1 0 1,0 0 0,1 0-1,-1 0 1,0 0-1,0 0 1,0 1-1,0-1 1,0 0-1,0 0 1,0 0-1,0 0 1,0 0 0,0 0-1,0 0 1,-1 0-1,1 0 1,-1 0-1,1 0 1,-1 2-1,-1 2-19,0 0 0,-1-1 0,1 1 0,-1 0 0,0-1-1,0 1 1,-6 5 0,2-3 17,3-3 26,0 0 1,0 0-1,0 0 0,0 0 1,-1-1-1,1 1 1,-1-1-1,0 0 0,0-1 1,0 1-1,0-1 0,-8 2 1,12-4 23,9-1-184,23-10-37,0 0 0,0-2 0,-2-1 0,1-1 0,-2-2 0,43-32 0,-71 107 1349,0-57-1173,0 1 0,0-1 0,0 0 0,0 0 0,0 1 0,0-1 0,0 0 0,1 0-1,-1 0 1,0 1 0,1-1 0,-1 0 0,1 0 0,-1 0 0,1 0 0,0 0 0,0 0 0,-1 0 0,1 0 0,0 0 0,0 0-1,0 0 1,0-1 0,0 1 0,0 0 0,0 0 0,0-1 0,0 1 0,0-1 0,1 1 0,-1-1 0,0 0 0,0 1 0,0-1-1,1 0 1,-1 0 0,0 0 0,0 0 0,1 0 0,-1 0 0,0 0 0,0 0 0,1 0 0,-1-1 0,0 1 0,0 0 0,0-1-1,1 1 1,0-2 0,1 1-10,1 0 1,-1 0-1,0-1 0,0 1 0,0-1 0,0 0 0,0 0 0,-1 0 1,1 0-1,0-1 0,-1 1 0,1-1 0,-1 1 0,0-1 0,0 0 0,0 0 1,-1 0-1,3-5 0,0-24 87,-4 31 235,25 5-454,-18-3 112,0-1-1,-1 0 1,1 0 0,0-1-1,0 0 1,0 0 0,-1-1-1,1 1 1,-1-1 0,1-1-1,-1 1 1,0-1 0,0-1-1,11-6 1,-10 4 28,0 0 0,0-1 0,-1 0 1,0 0-1,0-1 0,-1 0 0,0 0 0,0 0 0,-1 0 0,5-12 0,7-48 210,-12 51 112,-3 58-411,-22 373 197,21-180-5,0-226-93,0-1 0,-1 0 0,0 0 0,0 0-1,-3 9 1,3-15 12,1 1 0,0-1 0,-1 0 0,1 1 0,-1-1 1,1 0-1,-1 1 0,0-1 0,1 0 0,-1 0 0,0 0 0,0 0 0,0 0 0,0 0 0,0 0 0,0 0 0,0 0 0,0 0 0,-1-1 1,1 1-1,0 0 0,0-1 0,-1 1 0,1-1 0,0 1 0,-1-1 0,1 0 0,-1 1 0,1-1 0,0 0 0,-1 0 0,1 0 0,-1 0 0,-1-1 1,1 1 10,1-1 1,-1 0 0,1 0-1,-1 0 1,1 0-1,0 0 1,0 0 0,-1 0-1,1 0 1,0 0 0,0-1-1,0 1 1,0 0 0,0-1-1,1 1 1,-1-1 0,0 1-1,1-1 1,-1 1 0,1-1-1,-1-1 1,-7-39 110,7 38-116,-2-22-55,1-1 1,1 0-1,1 0 1,1 0-1,2 1 1,1-1-1,1 1 1,11-36-1,-13 50-23,2 1 1,-1-1-1,1 1 0,1 0 0,0 0 0,1 1 0,0 0 0,1 0 0,0 0 0,0 1 0,1 0 0,0 1 1,0 0-1,1 0 0,0 1 0,1 1 0,-1-1 0,1 2 0,1-1 0,14-4 0,-25 10 47,1-1 0,-1 0 0,1 1 0,-1-1-1,1 1 1,-1 0 0,1-1 0,0 1 0,-1 0 0,1 0-1,-1 0 1,1 0 0,0 0 0,-1 1 0,1-1 0,-1 0-1,1 1 1,-1-1 0,1 1 0,-1-1 0,1 1-1,-1 0 1,1 0 0,-1-1 0,3 3 0,-4-1 14,1 0 0,-1-1 1,1 1-1,-1 0 0,1 0 0,-1-1 0,0 1 1,0 0-1,0 0 0,0 0 0,0-1 1,0 1-1,-1 0 0,1 0 0,-1 0 1,1-1-1,-1 1 0,1 0 0,-1-1 1,0 1-1,0-1 0,0 1 0,-2 2 0,-2 3 53,0-1 0,-1 0 0,0 0 0,0 0 0,0-1 0,-1 0 0,1 0-1,-1 0 1,0-1 0,-10 4 0,-8 4 188,-50 15 0,25-16-1765,14-15-3393,8-12-7895</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30.259"/>
    </inkml:context>
    <inkml:brush xml:id="br0">
      <inkml:brushProperty name="width" value="0.035" units="cm"/>
      <inkml:brushProperty name="height" value="0.035" units="cm"/>
      <inkml:brushProperty name="color" value="#E71224"/>
    </inkml:brush>
  </inkml:definitions>
  <inkml:trace contextRef="#ctx0" brushRef="#br0">90 0 15047,'0'0'6424,"-4"7"-6312,-1 74 179,4-50 382,-7 54 0,6-76-605,0 0-1,-1 0 0,0 0 0,0 0 1,-1 0-1,0-1 0,0 0 1,-1 0-1,0 0 0,-7 9 0,-4-6 299,8-15 44,8 3-428,-1 0 0,1-1 1,0 1-1,0-1 1,0 1-1,0 0 0,0-1 1,1 1-1,-1 0 1,0-1-1,1 1 1,-1 0-1,1-1 0,-1 1 1,1 0-1,-1 0 1,1-1-1,0 1 0,0 0 1,0 0-1,0 0 1,1-1-1,9-8-389,0 1 0,0 1 0,1 0 0,0 0 0,1 1 0,22-9 0,-23 11 42,0 0 1,-1 0-1,0-1 0,0-1 0,0 0 0,-1 0 1,0-1-1,-1 0 0,0-1 0,9-10 0,-16 16 499,-1 0 0,1 0 0,-1 0-1,0 0 1,0 0 0,0 0 0,-1-1-1,1 1 1,-1 0 0,1-1 0,-1 1 0,0 0-1,-1-6 1,1-2 3799,-1 19-3365,-15 69-448,10-55-65,1 0-1,1 1 1,-1 36 0,4-54-97,1 1 1,0 0-1,1-1 1,0 1-1,0 0 1,0-1 0,0 1-1,1-1 1,4 10-1,-5-13-279,1 0 0,-1 0 0,1 0 0,0 0 0,0 0 0,0 0 0,0-1 0,0 1 0,0-1 0,1 0 0,-1 1 0,1-1 0,-1 0 0,0 0 0,1-1 0,0 1 0,-1 0 0,1-1 0,-1 0 0,1 1 0,0-1 0,-1 0 0,4-1 0,14 1-5537,-7-2-2090</inkml:trace>
  <inkml:trace contextRef="#ctx0" brushRef="#br0" timeOffset="2113.1">357 314 1617,'0'0'16949,"-1"4"-16269,1-4-653,0 0-1,0 1 0,-1-1 1,1 1-1,0-1 0,0 0 1,0 1-1,0-1 1,0 1-1,-1-1 0,1 1 1,0-1-1,0 0 1,0 1-1,0-1 0,0 1 1,1-1-1,-1 1 0,0-1 1,0 1-1,0-1 1,0 0-1,0 1 0,0-1 1,1 1-1,-1-1 1,0 0-1,0 1 0,1-1 1,-1 0-1,0 1 0,1-1 1,-1 0-1,0 1 1,1-1-1,-1 0 0,0 0 1,1 1-1,-1-1 1,1 0-1,-1 0 0,1 1 1,1-2 28,0 0 0,0 1 1,0-1-1,-1 0 0,1 0 1,0 0-1,-1 0 1,1-1-1,-1 1 0,1 0 1,-1-1-1,3-2 0,2-3-21,-1 0 0,1-1 1,-2 0-1,1 1 0,-1-2 0,0 1 0,0-1 0,-1 1 0,0-1 0,-1 0 0,2-13 0,0-9 475,-1-62 1,-3 86-366,-1 14-173,0-1 1,0 0-1,-1 0 1,0 1-1,0-1 1,-1 0 0,-3 6-1,-8 21 35,7-3 84,1 0 0,2 1-1,1 0 1,2 52-1,1-81-79,0 0-1,0 0 0,0-1 1,1 1-1,-1 0 0,0 0 1,1-1-1,-1 1 0,1 0 1,0-1-1,0 1 0,0 0 1,0-1-1,0 1 0,0-1 0,0 0 1,0 1-1,0-1 0,1 0 1,-1 0-1,0 1 0,1-1 1,-1 0-1,1-1 0,-1 1 1,1 0-1,0 0 0,-1-1 0,1 1 1,0-1-1,0 1 0,-1-1 1,1 0-1,0 1 0,0-1 1,0 0-1,-1 0 0,1 0 1,2-1-1,3 1 9,-1-1-1,0 0 1,0 0 0,0-1 0,0 1 0,0-1 0,0 0-1,-1-1 1,1 0 0,7-4 0,-3-1-89,-1 0 1,-1 0-1,1-1 0,-1 0 1,-1-1-1,0 0 0,0 0 1,-1 0-1,0-1 1,-1 1-1,0-1 0,-1-1 1,0 1-1,4-21 1,-25 83 150,12-39-72,1 1-1,0-1 1,1 1-1,0 0 1,1 0-1,0 17 1,1-28-4,1-1-1,0 1 1,0-1 0,0 1 0,0-1-1,0 1 1,1-1 0,-1 1-1,0-1 1,1 1 0,-1-1-1,1 0 1,-1 1 0,1-1 0,0 0-1,0 1 1,-1-1 0,1 0-1,0 0 1,0 0 0,0 0 0,0 0-1,1 0 1,-1 0 0,0 0-1,0 0 1,3 1 0,-1-1 9,1 0 0,0-1 1,0 1-1,0-1 1,-1 0-1,1 0 0,0 0 1,0-1-1,0 1 0,4-2 1,1-1-21,-1 0 0,1 0 0,-1-1 0,0 0 0,0-1 0,0 0 0,-1 0 0,0-1 0,0 1 0,0-2 0,0 1 0,-1-1 0,0 0 0,-1 0 0,0 0 0,0-1 0,7-15 0,-25 56 482,8-23-470,1-1-1,0 1 1,0 1 0,1-1-1,0 1 1,1-1 0,-2 19 0,5-29-4,-1 0 1,0 1 0,1-1 0,-1 0 0,0 1-1,1-1 1,-1 0 0,1 1 0,-1-1-1,0 0 1,1 1 0,-1-1 0,1 0 0,-1 0-1,1 0 1,-1 0 0,1 1 0,-1-1-1,1 0 1,-1 0 0,1 0 0,-1 0 0,1 0-1,-1 0 1,1 0 0,-1 0 0,1 0 0,-1-1-1,1 1 1,-1 0 0,0 0 0,1 0-1,-1 0 1,1-1 0,-1 1 0,1 0 0,-1-1-1,0 1 1,1 0 0,-1-1 0,1 1 0,-1 0-1,1-1 1,21-14 136,-20 12-134,1-1-1,-1 0 1,0 0 0,0-1 0,0 1 0,0 0 0,-1-1 0,0 1-1,0-1 1,0 0 0,0 1 0,-1-1 0,0 0 0,0 1-1,0-1 1,0 0 0,-1 1 0,0-1 0,-2-8 0,2 11-10,0-1 1,0 1-1,0-1 0,0 1 1,0 0-1,-1-1 0,1 1 1,-1 0-1,1 0 1,-1 0-1,0 0 0,0 0 1,0 1-1,0-1 1,0 0-1,0 1 0,-1 0 1,1-1-1,0 1 0,-1 0 1,1 0-1,-1 0 1,1 1-1,-1-1 0,0 1 1,1-1-1,-1 1 1,0 0-1,1 0 0,-1 0 1,1 0-1,-1 0 0,0 1 1,1-1-1,-1 1 1,-3 1-1,6-2-39,1 0 0,0 0 0,-1 0 0,1 0 0,0 0 0,-1 0 0,1 0 0,0 0 0,-1 1 0,1-1 0,0 0 0,-1 0 0,1 1 0,-1-1 0,1 0 0,-1 0 0,1 1 0,-1-1 0,1 1 1,-1-1-1,1 1 0,-1-1 0,1 0 0,-1 1 0,1 0 0,-1-1 0,0 1 0,1-1 0,-1 1 0,0-1 0,0 1 0,1 0 0,-1-1 0,0 1 0,0-1 0,0 1 0,0 0 0,0-1 0,0 1 0,0 0 0,0-1 0,0 1 0,0 0 0,0-1 0,0 1 0,0 0 0,-1-1 0,1 1 0,0-1 0,-1 1 0,1 0 0,0-1 0,-1 1 0,1-1 0,0 1 0,-1-1 1,1 1-1,-1-1 0,1 0 0,-1 1 0,1-1 0,-1 1 0,1-1 0,-1 0 0,1 1 0,-1-1 0,0 0 0,1 0 0,-2 1 0,12-1-421,1 0 0,-1 0 0,0-1 1,0 0-1,0-1 0,0 0 0,0-1 0,0 0 0,-1 0 0,16-9 1,-21 10 438,1-1 0,-1 1 0,0-1 0,0 0 0,0-1 0,-1 1 0,1-1 0,-1 0 0,0 1 0,0-1 0,0-1 0,0 1 0,-1 0 1,1-1-1,-1 1 0,0-1 0,-1 0 0,1 0 0,-1 0 0,0 0 0,0 1 0,-1-1 0,1-8 0,-1-47 5512,0 59-4071,0 26-1496,-10 121 388,-1 3 388,11-78 5,0-71-499,0-36 1129,0 31-1333,0 0-1,0 0 1,1 0 0,-1 0 0,1 0 0,0 0-1,1 0 1,-1 1 0,1-1 0,0 0 0,0 1 0,0 0-1,1-1 1,-1 1 0,1 0 0,0 0 0,0 0-1,1 1 1,-1-1 0,1 1 0,0 0 0,0 0-1,0 0 1,0 0 0,0 1 0,1 0 0,-1 0-1,1 0 1,-1 0 0,1 1 0,0-1 0,0 1-1,0 0 1,8 0 0,-12 1-113,-4 13-30,-4-7 166,0 0-1,-1-1 1,0 0 0,-10 6-1,12-8-20,15 1-1702,8-3 1268,14-1-911,46-6 0,-66 4 1221,0 0-1,0-1 0,0 0 0,0 0 0,0-1 0,-1-1 1,17-9-1,-13-1 432,-7 7 2981,-8 20-2064,-1-7-1245,0 4-49,0-1-1,0 0 1,1 1 0,-1 14-1,4-23-8,0 1 0,0 0 0,0-1 0,0 1 0,0-1 0,0 0-1,0 0 1,0 0 0,1 0 0,-1 0 0,0 0 0,0-1 0,0 1-1,0-1 1,0 1 0,3-2 0,3-4-6,-1 1 0,0-1 0,-1-1 0,1 1 0,-1-1 0,-1 0 0,1 0 0,-1-1-1,0 0 1,5-11 0,-7 17 81,0 0 1,0 1-1,0 0 0,0-1 0,0 1 0,0 1 0,0-1 0,1 0 1,-1 1-1,0-1 0,0 1 0,5 0 0,9-2-24,-10 0-69,-1 0 0,0-1 0,0 0 0,0 0 0,0-1 0,-1 1 1,1-1-1,-1 0 0,0-1 0,0 0 0,0 1 0,-1-1 1,1-1-1,-1 1 0,-1-1 0,1 1 0,-1-1 0,0 0 0,4-12 1,-2 3 900,0-1 0,-1 1 0,-1-1 1,-1 0-1,0 0 0,-1-21 1,-13 221-965,-1-20 217,13-101-79,-2 60-98,1-112 112,0 1 0,-1-1 1,0 1-1,-1-1 0,0 0 0,-1 0 1,-9 18-1,13-29 14,0 1 1,0-1-1,0 1 1,0-1-1,0 1 0,-1-1 1,1 1-1,0-1 1,0 1-1,-1-1 1,1 0-1,0 1 1,0-1-1,-1 1 0,1-1 1,0 0-1,-1 1 1,1-1-1,-1 0 1,1 1-1,-1-1 1,1 0-1,0 0 0,-1 1 1,1-1-1,-1 0 1,1 0-1,-1 0 1,1 0-1,-1 0 1,1 0-1,-1 0 0,1 0 1,-1 0-1,1 0 1,-1 0-1,0 0 1,-7-20 371,4-31 213,5 29-661,1 0 1,1 1 0,1-1-1,0 1 1,2 0 0,1 0 0,0 1-1,1 0 1,2 0 0,0 1-1,0 0 1,2 0 0,1 2 0,0-1-1,1 2 1,1 0 0,21-19-1,-31 31 43,-1 1-1,1 0 1,-1 0-1,1 0 1,0 1-1,0 0 1,0-1-1,0 2 1,0-1-1,1 1 1,-1-1-1,1 2 1,-1-1-1,1 0 1,-1 1-1,9 1 1,-13-1 21,1 1 1,-1-1-1,0 1 1,0-1 0,0 1-1,0-1 1,0 1-1,-1 0 1,1-1-1,0 1 1,0 0-1,0 0 1,-1 0-1,1 0 1,0 0 0,-1 0-1,1 0 1,-1 0-1,1 0 1,-1 0-1,1 0 1,-1 0-1,0 0 1,1 0-1,-1 0 1,0 1 0,0-1-1,0 0 1,0 1-1,0 2 42,0-1 0,0 1 0,0-1 1,0 1-1,0-1 0,-1 1 0,0-1 0,0 1 0,-2 5 0,-1-3 69,0 0-1,-1 0 0,0 0 1,0-1-1,0 0 1,-1 0-1,0 0 1,0-1-1,0 0 0,0 0 1,-9 4-1,-4 1 43,-1 0-1,-36 11 0,40-16-508,0 0 0,0-2 0,-18 2 0,-7-3-3774</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34.629"/>
    </inkml:context>
    <inkml:brush xml:id="br0">
      <inkml:brushProperty name="width" value="0.035" units="cm"/>
      <inkml:brushProperty name="height" value="0.035" units="cm"/>
      <inkml:brushProperty name="color" value="#E71224"/>
    </inkml:brush>
  </inkml:definitions>
  <inkml:trace contextRef="#ctx0" brushRef="#br0">0 1 12630,'0'0'5039,"17"0"-4868,673 33 3148,384 12-2871,-781-46-355,931 21 25,67 21-100,-1062-36-25,906-28 44,962-62-69,-670 77-76,-841 10 91,1440 77 37,-798-17-6,732-25 16,-1786-35-29,211-6 214,-351-1 9,0-2 1,-2 0 0,1-2-1,55-23 1,24-9 146,-110 41-566,-1 0-1,1-1 1,-1 1 0,0 0 0,1-1 0,-1 0 0,0 1-1,1-1 1,-1 0 0,0 0 0,0 1 0,0-1-1,0 0 1,1 0 0,-1 0 0,0-2 0,-1 2 0,2-1-1,-1-3-4387</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35.697"/>
    </inkml:context>
    <inkml:brush xml:id="br0">
      <inkml:brushProperty name="width" value="0.035" units="cm"/>
      <inkml:brushProperty name="height" value="0.035" units="cm"/>
      <inkml:brushProperty name="color" value="#E71224"/>
    </inkml:brush>
  </inkml:definitions>
  <inkml:trace contextRef="#ctx0" brushRef="#br0">0 163 7940,'0'0'15703,"17"-1"-15340,27 74-805,-34-53 387,1-1 0,1 0-1,1 0 1,16 17 0,-9-23-3607,-2-12-3641,-3-3 102</inkml:trace>
  <inkml:trace contextRef="#ctx0" brushRef="#br0" timeOffset="217.58">226 126 11125,'0'0'7924,"0"68"-6788,-8-30-223,0-1-385,0 1-144,-1-1-256,5-1-64,0-4-64,0-6-736,4-7-1329,0-10-768</inkml:trace>
  <inkml:trace contextRef="#ctx0" brushRef="#br0" timeOffset="1150.38">296 299 6451,'0'0'13211,"7"-5"-12984,15-9-150,-8 7-8,0-1 1,-1-1-1,-1 0 1,1-1-1,-1 0 1,18-21-1,-29 30-8,0 0 0,-1 0 0,1 0 0,-1 0 0,1 0 0,-1 0 0,0 0 1,0 0-1,1 0 0,-1 0 0,0 0 0,0 0 0,0-1 0,0 1 0,0 0 0,0 0 0,0 0 0,0 0 0,-1-1 0,-5 1 1124,-3 13-1267,3 1 64,1 0 1,0 1 0,1 0-1,0 0 1,1 0 0,1 0-1,0 0 1,1 1 0,1 27-1,0-41 23,0 1-1,0-1 0,0 0 1,0 0-1,1 0 0,-1 1 1,0-1-1,1 0 0,-1 0 1,0 0-1,1 0 0,-1 0 1,1 0-1,0 0 0,-1 0 0,1 0 1,0 0-1,-1 0 0,1 0 1,0 0-1,0-1 0,0 1 1,0 0-1,0 0 0,0-1 1,0 1-1,0-1 0,0 1 1,0-1-1,0 0 0,1 1 1,-1-1-1,0 0 0,0 0 1,0 1-1,0-1 0,1 0 1,-1 0-1,0 0 0,0-1 0,2 1 1,1-1 16,1 1-1,-1-1 1,0 0 0,0-1 0,1 1 0,-1-1 0,0 1 0,0-1-1,-1 0 1,6-4 0,14-15 50,-18 16-76,-1 1 0,0-1 0,1 1-1,0 0 1,0 0 0,1 0-1,-1 1 1,1 0 0,-1 0 0,1 0-1,0 1 1,0 0 0,0 0-1,11-2 1,-15 5-12,-1 0-1,1-1 1,-1 1-1,1 0 1,-1 0-1,1 0 1,-1 0-1,0 0 1,1 0-1,-1 0 1,0 1 0,0-1-1,0 0 1,0 1-1,0-1 1,0 0-1,0 1 1,0 0-1,-1-1 1,1 1-1,-1-1 1,2 4-1,12 46-45,-11-41 61,-1 0 22,0 1-13,0-1 0,1-1 1,1 1-1,5 13 0,-9-22-1,0 0 0,1 0 0,-1-1 1,1 1-1,-1 0 0,1 0 0,0 0 0,-1 0 0,1 0 0,0 0 0,0-1 0,-1 1 0,1 0 1,0-1-1,0 1 0,0 0 0,0-1 0,0 1 0,0-1 0,0 0 0,0 1 0,0-1 0,0 0 0,0 0 1,0 1-1,0-1 0,0 0 0,0 0 0,0 0 0,0 0 0,0 0 0,1-1 0,-1 1 0,0 0 0,0 0 1,0-1-1,0 1 0,0 0 0,0-1 0,0 1 0,0-1 0,-1 0 0,1 1 0,0-1 0,0 0 0,0 1 1,-1-1-1,1 0 0,0 0 0,0 0 0,-1 0 0,1-1 0,16-18-282,-1 0 0,-1-1 0,-1-1 0,-1-1 0,-1 0 0,-1 0 0,13-38 0,-14 28-19,-1-1 1,7-47-1,-10-14 3184,-7 111-3016,0 1 0,-2-1 0,-6 22-1,-5 43 456,14-69-314,-1 0 1,2 0-1,-1 0 0,2 0 1,0 0-1,0-1 1,1 1-1,5 12 0,-7-21-10,0 0 0,1 0-1,-1 0 1,1 0-1,0-1 1,0 1 0,0 0-1,0-1 1,0 0 0,1 1-1,-1-1 1,1 0-1,-1 0 1,1-1 0,0 1-1,0 0 1,0-1 0,0 0-1,0 1 1,0-1-1,0 0 1,0-1 0,0 1-1,0-1 1,1 1-1,-1-1 1,0 0 0,1 0-1,-1 0 1,0-1 0,0 1-1,0-1 1,1 0-1,3-1 1,-3 0-18,1 0 0,0 0 1,-1-1-1,0 0 0,0 0 0,0 0 0,0 0 1,0 0-1,-1-1 0,1 0 0,-1 0 0,0 0 1,0 0-1,3-6 0,-2 4-6,-1 0 0,1 0 0,-1-1 0,-1 1-1,1-1 1,-1 0 0,0 0 0,-1 1 0,2-13 0,-3 18 308,0 20-184,-7 76-253,4-70 195,1 1 1,1 0 0,1 0 0,6 41 0,8-45-890,-13-21 715,-1-1 1,0 0 0,0 1-1,0-1 1,0 0-1,0 1 1,0-1-1,1 0 1,-1 0-1,0 1 1,0-1-1,0 0 1,1 1-1,-1-1 1,0 0-1,0 0 1,1 1 0,-1-1-1,0 0 1,1 0-1,-1 0 1,0 0-1,0 1 1,1-1-1,-1 0 1,0 0-1,1 0 1,-1 0-1,1 0 1,-1 0-1,0 0 1,1 0 0,-1 0-1,0 0 1,1 0-1,-1 0 1,0 0-1,1 0 1,-1 0-1,0 0 1,1 0-1,-1-1 1,0 1-1,1 0 1,-1 0-1,0 0 1,1 0 0,-1-1-1,0 1 1,0 0-1,1 0 1,-1-1-1,0 1 1,0 0-1,0-1 1,1 1-1,-1 0 1,0 0-1,0-1 1,0 1-1,0 0 1,0-1 0,1 0-1,-1-19-6045</inkml:trace>
  <inkml:trace contextRef="#ctx0" brushRef="#br0" timeOffset="1319.94">829 147 4914,'0'0'16984,"-16"-7"-17368,37 7-1201,11-4 593,18-3-737,7-5-1184,-8 0-3170</inkml:trace>
  <inkml:trace contextRef="#ctx0" brushRef="#br0" timeOffset="1444.81">1167 67 6467,'0'0'16055,"0"-17"-16151,-4 29-6595,4 4 240</inkml:trace>
  <inkml:trace contextRef="#ctx0" brushRef="#br0" timeOffset="2319.48">1260 203 15799,'0'0'6160,"-2"18"-6080,2-18-79,-9 60 291,0 64 0,9-122-162,14-7 97,-4-4-177,0 0-1,-1 0 0,1-1 1,-2 0-1,15-22 0,19-22-115,-39 51 50,-1 0 0,0 1 0,1-1 0,-1 1 0,1 0 0,0-1 0,0 1 1,0 0-1,0 1 0,0-1 0,0 0 0,1 1 0,-1 0 0,0 0 0,1 0 0,-1 0 1,1 0-1,-1 1 0,1-1 0,-1 1 0,7 0 0,-48-1 369,27 0-336,0 0 1,0 1 0,0 0 0,0 1-1,0 0 1,-16 4 0,24-4-25,0 1 0,0-1 0,0 1 0,0 0 0,0-1 0,0 1 0,0 0 0,1 1 0,-1-1 0,1 0 0,0 1 0,0 0 0,0-1 0,0 1 0,0 0 0,0 0 0,1 0 0,-1 0 0,1 0 0,0 0 0,0 1 0,0-1 0,0 0 0,1 1 0,-1-1 0,1 4 0,0-5-6,-1 0 0,1 0 0,0 0 0,0 0 0,0 0 0,0 1 0,0-1 0,0 0 0,0 0 0,1 0 0,-1-1 0,1 1 0,0 0 0,-1 0 0,1 0 0,0 0 1,0 0-1,0-1 0,1 1 0,-1 0 0,3 2 0,-3-3-23,1 0 0,0 0 0,0-1 0,0 1 0,0 0 0,1-1 0,-1 1 0,0-1 1,0 0-1,0 0 0,0 0 0,0 0 0,0 0 0,0 0 0,1-1 0,-1 1 1,0 0-1,0-1 0,0 0 0,0 0 0,3-1 0,-1 0 9,1-1 0,-1 0-1,0 1 1,0-2 0,0 1-1,0 0 1,-1-1 0,5-5 0,25-21-123,-32 30 188,-1 3-59,1 1 0,-1-1 1,1 1-1,0-1 0,0 0 0,0 0 1,0 0-1,1 1 0,-1-1 1,1-1-1,0 1 0,0 0 1,0 0-1,0-1 0,1 1 0,-1-1 1,1 1-1,-1-1 0,1 0 1,0 0-1,3 1 0,0 1 51,-1-1-1,1 0 1,0-1-1,0 1 1,0-1-1,0 0 1,0-1-1,1 1 1,-1-1-1,8 0 1,-6-2-16,-1 0-1,0 0 1,0-1 0,0 0 0,0-1 0,0 1-1,-1-1 1,1 0 0,-1-1 0,1 0 0,-1 0-1,-1 0 1,1 0 0,0-1 0,-1 0 0,0-1-1,0 1 1,-1-1 0,8-12 0,-3 5 12,0-1 0,-1-1-1,-1 0 1,-1 0 0,0 0 0,0-1 0,5-30 0,-6-51 854,-5 95-117,-2 17-437,-4 12-511,-1 5 208,1 1 0,1-1-1,0 41 1,5-65-48,0 0 0,1 0 1,0 0-1,0 0 0,0 0 1,1 0-1,1 0 0,-1 0 1,1-1-1,0 1 0,1-1 1,0 0-1,0 0 0,1 0 0,-1 0 1,1-1-1,1 0 0,8 8 1,4-3-2305,1-7-2057</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39.829"/>
    </inkml:context>
    <inkml:brush xml:id="br0">
      <inkml:brushProperty name="width" value="0.035" units="cm"/>
      <inkml:brushProperty name="height" value="0.035" units="cm"/>
      <inkml:brushProperty name="color" value="#E71224"/>
    </inkml:brush>
  </inkml:definitions>
  <inkml:trace contextRef="#ctx0" brushRef="#br0">41 85 3650,'0'0'13555,"-1"-5"-13149,-1 0-170,-3-16 3575,1 28-3283,-4 21-418,1 2-1,2-1 0,1 1 1,1-1-1,1 1 1,5 53-1,-2-14-45,-1-69-182,1 0 0,-1 0 0,0 1 0,0-1 1,0 0-1,1 0 0,-1 0 0,0 0 0,0 0 0,1 0 0,-1 0 0,0 1 1,0-1-1,1 0 0,-1 0 0,0 0 0,0 0 0,1 0 0,-1 0 1,0 0-1,0 0 0,1 0 0,-1-1 0,0 1 0,0 0 0,1 0 0,-1 0 1,0 0-1,0 0 0,0 0 0,1 0 0,-1-1 0,0 1 0,0 0 1,0 0-1,1 0 0,-1 0 0,0-1 0,0 1 0,0 0 0,0 0 1,1-1-1,-1 1 0,0 0 0,0-1 0,10-8-4934,-5-4-3280</inkml:trace>
  <inkml:trace contextRef="#ctx0" brushRef="#br0" timeOffset="514.54">29 230 11461,'0'0'8780,"0"0"-8768,-1 0-1,1-1 1,0 1 0,0 0-1,0 0 1,0 0-1,0-1 1,-1 1 0,1 0-1,0 0 1,0 0-1,0-1 1,0 1-1,0 0 1,0 0 0,0-1-1,0 1 1,0 0-1,0 0 1,0-1-1,0 1 1,0 0 0,0 0-1,0 0 1,0-1-1,0 1 1,0 0 0,0 0-1,0-1 1,0 1-1,0 0 1,0 0-1,0-1 1,1 1 0,-1 0-1,0 0 1,0 0-1,0 0 1,0-1 0,1 1-1,-1 0 1,0 0-1,1 0 1,7 0-145,25 0 378,47-6 1,-26-7-1825,-5-13-4001,-47 24 5172,0 0-1,0 0 0,0-1 0,0 1 1,0 0-1,-1 0 0,1-1 1,-1 1-1,0-1 0,1 0 0,-1 1 1,-1-1-1,1 0 0,0 0 0,0-4 1,1-48 5424,-2 40-430,-2 12-1342,-2 8-2682,-2 10-790,-6 52 340,4 0 0,-1 75 0,10-142-367,-1 1 0,1 0 1,0-1-1,-1 1 0,1 0 0,0-1 0,0 1 0,-1-1 1,1 1-1,0-1 0,0 1 0,0-1 0,0 0 1,-1 0-1,1 1 0,0-1 0,0 0 0,0 0 1,0 0-1,0 0 0,0 0 0,0 0 0,0 0 1,0 0-1,0 0 0,-1 0 0,1-1 0,2 1 1,4-1-1399,9 1-3669</inkml:trace>
  <inkml:trace contextRef="#ctx0" brushRef="#br0" timeOffset="878.37">378 264 6355,'0'0'12438,"0"-4"-11857,-2-7-440,-1 12-7,-7 27 127,-4 46 318,14-72-574,0 0 1,0 0-1,0 0 0,0 0 0,1 1 0,-1-1 0,1 0 0,-1 0 1,1 0-1,0 0 0,-1 0 0,1 0 0,0-1 0,1 1 0,-1 0 0,0 0 1,0-1-1,1 1 0,-1-1 0,1 1 0,-1-1 0,1 0 0,0 1 0,-1-1 1,1 0-1,0 0 0,0 0 0,0 0 0,0 0 0,0-1 0,0 1 0,0-1 1,0 1-1,0-1 0,0 0 0,0 0 0,1 0 0,-1 0 0,0 0 0,0 0 1,0 0-1,0-1 0,0 1 0,0-1 0,0 0 0,0 1 0,0-1 0,0 0 1,0 0-1,3-3 0,-2 3 7,-1-1-1,1 0 1,-1 0 0,1 0-1,-1 0 1,0 0 0,0 0-1,0 0 1,0-1 0,0 1 0,-1-1-1,1 1 1,-1-1 0,1 0-1,-1 0 1,0 0 0,0 0 0,1-4-1,3-58 271,-5 64-253,-1-1-1,1 0 1,-1 1 0,0-1 0,0 1-1,1-1 1,-1 0 0,0 1-1,0 0 1,0-1 0,-1 1 0,1 0-1,0-1 1,0 1 0,-1 0-1,1 0 1,-1 0 0,1 0 0,-1 0-1,1 1 1,-1-1 0,0 0-1,1 1 1,-1-1 0,0 1-1,1-1 1,-1 1 0,0 0 0,0 0-1,1 0 1,-1 0 0,0 0-1,0 0 1,-2 1 0,1-1-76,1 0-1,-1 0 1,0 0 0,1 0 0,-1 1-1,1-1 1,-1 1 0,1-1 0,-1 1 0,1 0-1,-1 0 1,1 0 0,0 1 0,0-1-1,-1 0 1,1 1 0,0-1 0,0 1-1,0 0 1,1 0 0,-1 0 0,0 0-1,1 0 1,-3 3 0,0 18-3542,6-9-2504,4-6-1846</inkml:trace>
  <inkml:trace contextRef="#ctx0" brushRef="#br0" timeOffset="1379.26">550 267 12726,'0'0'5680,"6"3"-5606,-5-3-42,1 1-1,0 0 1,0 0-1,-1 0 1,1 0-1,-1 0 1,1 1-1,-1-1 1,1 0-1,-1 1 0,0-1 1,0 1-1,1-1 1,-1 1-1,0 0 1,0-1-1,-1 1 1,1 0-1,0 0 1,0 2-1,3 49 757,-4-52-788,0 10 92,-3 46 181,3-56-257,0 1-1,-1-1 1,1 1 0,0-1 0,-1 1 0,1-1-1,-1 1 1,0-1 0,1 0 0,-1 1-1,0-1 1,0 0 0,0 0 0,0 0 0,0 1-1,0-1 1,0 0 0,0 0 0,0-1-1,0 1 1,-1 0 0,1 0 0,0 0 0,-1-1-1,1 1 1,-1-1 0,1 1 0,-1-1 0,1 0-1,0 1 1,-3-1 0,3 0 117,1-5-232,1 0-1,-1 0 1,1 1-1,0-1 1,1 0-1,-1 0 0,1 1 1,0-1-1,0 1 1,0-1-1,1 1 1,-1 0-1,1 0 1,0 0-1,0 0 0,1 1 1,5-6-1,6-3-380,0 1 0,1 0 0,20-10 0,-29 17 521,15-19 21,-18 11 3606,-4 47-3273,-6 31 405,1-26-2804,4-12-4686</inkml:trace>
  <inkml:trace contextRef="#ctx0" brushRef="#br0" timeOffset="1531.11">755 164 15383,'0'0'5427,"0"-11"-7829,0 22-1952,0 1-9556</inkml:trace>
  <inkml:trace contextRef="#ctx0" brushRef="#br0" timeOffset="2646.51">870 294 11317,'0'0'9068,"0"0"-8986,0 0 0,-1-1-1,1 1 1,0-1 0,-1 1-1,1-1 1,0 1 0,0-1-1,0 1 1,0-1 0,-1 1-1,1-1 1,0 1 0,0-1 0,0 0-1,0 1 1,0-1 0,0 1-1,0-1 1,1 1 0,-1-1-1,0 1 1,0-1 0,0 1-1,1-2 1,14-5-73,1 1 0,1 0 0,-1 2 0,1-1 0,-1 2 0,1 0 0,21 0 0,-37 3-44,-1 3 23,-1 0-1,0 0 0,1 0 0,-1-1 1,0 1-1,0 0 0,-1 0 0,1-1 0,0 1 1,-1-1-1,0 1 0,0-1 0,-2 3 1,-34 34 87,13-15-76,8-6 20,12-13-12,0 0 0,0 0 0,0 0 0,1 0 0,-1 1-1,2 0 1,-1 0 0,0 0 0,1 0 0,0 1 0,1-1 0,-1 1 0,1-1 0,-2 14 0,8-19-2,0 0 1,-1 1-1,1-1 0,0-1 0,0 1 1,0-1-1,0 1 0,0-1 1,0 0-1,0 0 0,5-1 0,-3 0-49,4 1-742,0-1 1,0-1 0,0 0-1,-1 0 1,1-1 0,0 0 0,-1 0-1,0-1 1,11-6 0,5-5-2879,43-34 0,-64 46 3814,1-1-1,-1 0 0,0 0 0,0-1 0,-1 1 0,5-9 0,-1-2 3491,-4 0 6526,-3 50-10065,0-33-99,1 0 0,-1-1 0,1 1-1,0 0 1,-1 0 0,1 0 0,0-1-1,0 1 1,0-1 0,0 1 0,1 0 0,-1-1-1,0 0 1,1 1 0,-1-1 0,1 0-1,-1 0 1,1 0 0,0 0 0,-1 0-1,1 0 1,0 0 0,0 0 0,0-1 0,-1 1-1,1-1 1,0 0 0,0 1 0,0-1-1,0 0 1,0 0 0,0 0 0,0 0 0,2-1-1,1 1 4,1 1 0,-1-2-1,0 1 1,0-1 0,0 1-1,0-2 1,0 1 0,0 0-1,0-1 1,0 0 0,0 0-1,5-3 1,-9 3 0,1 1 1,-1 0-1,1 0 1,-1-1-1,1 1 1,-1 0-1,0-1 1,0 1-1,0-1 1,0 0-1,0 1 1,0-1-1,0 0 0,-1 0 1,1 0-1,0 1 1,-1-1-1,0 0 1,1 0-1,-1 0 1,0 0-1,0 0 1,0 0-1,0 0 1,0 0-1,-1-2 0,0 3 10,0-1 0,0 0-1,0 1 1,-1-1 0,1 1-1,0-1 1,-1 1 0,1-1-1,-1 1 1,1 0 0,-1 0-1,0 0 1,1 0-1,-1 0 1,0 0 0,0 0-1,0 0 1,0 1 0,1-1-1,-1 1 1,0 0 0,0-1-1,0 1 1,0 0 0,-3 0-1,-2 0-364,-1-1 467,1 1 0,-1 0 0,0 0 0,1 1-1,-9 1 1,-4 10-1416,19-11 945,0 1 0,0-1 0,0 0 1,1 1-1,-1-1 0,0 1 0,1-1 0,-1 1 0,1-1 0,-1 1 0,1 0 1,0-1-1,0 1 0,0 2 0,0 1-5606</inkml:trace>
  <inkml:trace contextRef="#ctx0" brushRef="#br0" timeOffset="3174.96">1395 280 288,'0'0'18433,"3"9"-18113,-3-8-309,3 11 50,-1 0 0,0 0 1,1 17-1,-3-29-53,1 1 1,-1-1-1,1 1 0,-1-1 1,1 0-1,0 0 0,-1 1 1,1-1-1,-1 0 0,1 0 1,0 0-1,-1 0 0,1 1 1,0-1-1,-1 0 0,1 0 1,0 0-1,-1 0 1,1-1-1,-1 1 0,1 0 1,0 0-1,-1 0 0,1 0 1,-1-1-1,1 1 0,0 0 1,-1-1-1,1 1 0,-1 0 1,1-1-1,-1 1 0,1-1 1,-1 1-1,1-1 1,23-13 47,-8 0-59,-13 11-2,0-1 0,1 1-1,-1 0 1,1 0 0,-1 0 0,1 1-1,0-1 1,0 1 0,0 0-1,1 0 1,-1 1 0,0-1-1,1 1 1,-1 0 0,7-1-1,-8 4 4,0-1 0,0 1-1,-1 1 1,1-1 0,-1 0-1,0 1 1,0-1 0,0 1-1,0-1 1,2 5 0,14 15 9,-16-20-6,0-1 0,-1 1 0,1-1 0,0 0 0,0 0 0,0 1 0,0-1 0,0 0 0,0-1 0,0 1 0,0 0 0,0-1 1,0 1-1,1-1 0,-1 1 0,0-1 0,0 0 0,1 0 0,-1 0 0,0 0 0,0-1 0,1 1 0,-1-1 0,0 1 0,0-1 0,0 0 0,0 0 1,0 1-1,0-2 0,0 1 0,0 0 0,0 0 0,0-1 0,-1 1 0,1 0 0,0-1 0,-1 0 0,1 1 0,-1-1 0,0 0 0,0 0 0,1 0 1,-1 0-1,1-3 0,3-6 2,0 0 1,-1 0 0,-1 0-1,1 0 1,-2 0 0,0-1-1,2-14 1,-3-46-151,-2 43 379,1 23 318,0 10 424,-3 72-830,1-45-1216,1 1-1,4 39 0,0-57-1739,1-6-5301</inkml:trace>
  <inkml:trace contextRef="#ctx0" brushRef="#br0" timeOffset="3877.51">1662 177 16984,'0'0'1859,"16"1"-1768,299 15-3997,-313-16 5326,-16 19 684,1-10-1658,1 0-1,0 1 0,0 0 0,1 1 0,0 0 0,-10 16 1,20-27-443,0 1 1,1 0 0,-1 0-1,1-1 1,-1 1-1,1 0 1,-1 0 0,1 0-1,0 0 1,0 0 0,-1 0-1,1 0 1,0 0 0,0 0-1,0 0 1,0 0 0,0 0-1,0 0 1,0 0 0,0 1-1,1-1-6,-1-1-1,1 0 1,-1 1 0,1-1-1,-1 0 1,1 0-1,0 1 1,-1-1 0,1 0-1,-1 0 1,1 0-1,-1 0 1,1 0 0,0 0-1,-1 0 1,1 0-1,-1 0 1,1 0-1,0 0 1,-1 0 0,1 0-1,-1 0 1,2-1-1,37-18-361,18-31-41,-55 50 446,-1 0 0,1 0 1,-1 0-1,1 0 0,-1 0 0,1 0 0,0 1 0,-1-1 0,1 0 0,-1 1 1,1 0-1,-1-1 0,0 1 0,1 0 0,-1-1 0,0 1 0,1 0 0,-1 0 1,0 0-1,0 0 0,0 1 0,1 0 0,7 4 46,-3-3-72,1-1 1,-1 0-1,0-1 1,0 1 0,1-1-1,-1-1 1,1 1-1,-1-1 1,1 0-1,-1 0 1,1-1 0,-1 0-1,1 0 1,6-3-1,-2 1 18,0-1 0,0 0-1,-1 0 1,1-2 0,-1 1-1,18-14 1,-20 14 12,-1-1 1,0 0-1,0 0 0,-1-1 1,1 0-1,-2 0 1,1 0-1,-1-1 0,0 0 1,0 0-1,-1 0 0,0-1 1,-1 1-1,0-1 1,0 0-1,-1 0 0,0 0 1,-1 0-1,1 0 1,-2 0-1,0-18 0,0 24-46,-3-27 162,3 29-157,0 1 0,0-1 0,0 1 0,-1 0 0,1-1 0,0 1 1,0-1-1,0 1 0,-1-1 0,1 1 0,0 0 0,-1-1 0,1 1 0,0 0 0,-1-1 0,1 1 0,0 0 0,-1-1 0,1 1 0,-1 0 0,1 0 0,-1-1 0,1 1 0,-1 0 0,1 0 0,0 0 0,-1 0 0,1 0 1,-1 0-1,1 0 0,-1-1 0,1 2 0,-1-1 0,1 0 0,-1 0 0,1 0 0,-1 0 0,1 0 0,-1 0 0,1 0 0,-1 1 0,1-1 0,-1 0 0,1 0 0,0 1 0,-1-1 0,1 0 0,-1 0 0,1 1 1,0-1-1,-1 0 0,1 1 0,0-1 0,-1 1 0,-2 2-3,1 0 0,-1 0 0,1 0 0,0 1 0,0-1 0,0 0 0,0 1 0,0-1 0,1 1 0,-1 0 0,1-1 0,0 1 0,0 0 0,0 7 0,-2 62-7,4-54 0,-2-9-14,1 1-1,0-1 0,0 1 0,1-1 0,1 1 0,0-1 0,0 0 0,1 1 0,0-1 0,1 0 0,0-1 1,1 1-1,11 17 0,-8-15-610,29 35 235,-35-44 15,0-1 0,1 1 0,0-1-1,-1 1 1,1-1 0,0 0 0,0 0-1,0 0 1,0-1 0,0 1 0,1-1-1,6 2 1,-5-2-4105</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49.898"/>
    </inkml:context>
    <inkml:brush xml:id="br0">
      <inkml:brushProperty name="width" value="0.035" units="cm"/>
      <inkml:brushProperty name="height" value="0.035" units="cm"/>
      <inkml:brushProperty name="color" value="#E71224"/>
    </inkml:brush>
  </inkml:definitions>
  <inkml:trace contextRef="#ctx0" brushRef="#br0">29 364 14519,'0'0'7814,"1"-4"-4748,7-19-2437,23-23-472,-14 21-101,24-45 1,-37 60-53,1-1 0,-2 1 0,1-1 0,-2 1 0,1-1 0,-1 0 0,-1 0 1,1-15-1,-2 6-4,1 15 3,-1 0-1,0 0 1,0-1-1,0 1 1,0 0-1,-1-1 1,-2-4-1,3 8-5,-1 1-1,1 0 1,-1 0-1,0 0 1,0 0-1,1 0 1,-1 0-1,0 1 1,0-1 0,0 0-1,0 0 1,0 0-1,0 1 1,0-1-1,0 1 1,0-1-1,-1 1 1,1-1-1,0 1 1,0 0 0,0-1-1,-1 1 1,1 0-1,0 0 1,0 0-1,-1 0 1,1 0-1,0 0 1,0 0-1,0 0 1,-1 1-1,1-1 1,0 0 0,0 1-1,-2 0 1,-3 1 1,1 1 0,-1-1 0,1 1 0,0 0 0,0 0 0,0 1-1,0-1 1,1 1 0,-1 0 0,1 1 0,0-1 0,0 1 0,1-1 0,0 1 0,-1 0 0,1 1 0,1-1 0,-5 10 0,2-1 2,0-1-1,1 1 0,1-1 1,0 1-1,1 0 1,-1 27-1,3-30-10,0-1 1,1 1-1,0 0 1,1 0-1,0-1 1,1 1-1,0-1 1,1 0-1,0 0 1,7 13-1,-8-18 14,0-1-1,1 1 0,-1-1 0,1 0 0,0 0 0,0 0 0,0-1 0,0 1 1,1-1-1,-1 0 0,1 0 0,0-1 0,0 0 0,0 1 0,0-1 0,0-1 1,0 1-1,1-1 0,-1 0 0,0 0 0,1-1 0,8 0 0,-7 1-50,-1-2 0,1 1 0,0-1-1,-1 0 1,1 0 0,-1 0 0,1-1 0,10-5-1,23-22-8195,-28 17 293</inkml:trace>
  <inkml:trace contextRef="#ctx0" brushRef="#br0" timeOffset="513.16">386 149 6771,'0'0'6729,"2"-13"-4945,0 6-1274,7-46 460,-6 7 5810,-19 48-5910,12 2-868,0 1 0,1-1 0,-1 1 0,1 0 0,0 0 0,0 0-1,1 0 1,0 0 0,0 0 0,0 1 0,0-1 0,0 7 0,-3 2 13,0 5 35,0-1 1,1 1-1,1 1 0,-1 27 1,4-41-42,-1 0 1,1 0 0,0 0 0,1 0 0,-1 0-1,1 0 1,1 0 0,-1 0 0,1-1-1,0 1 1,0 0 0,0-1 0,1 0 0,0 1-1,0-1 1,0 0 0,1 0 0,5 5-1,-6-8 7,0 0-1,-1-1 0,1 1 0,0-1 1,0 1-1,0-1 0,1 0 0,-1-1 0,0 1 1,0 0-1,0-1 0,1 0 0,-1 0 1,0 0-1,5 0 0,18-10-2200,-25 9 1665,0-1-1,0 1 1,1 0-1,-1 0 1,0-1-1,0 1 1,0 0-1,0-1 1,-1 1-1,1-1 1,0 0-1,-1 1 1,1-1-1,0-2 1,0-7-8220</inkml:trace>
  <inkml:trace contextRef="#ctx0" brushRef="#br0" timeOffset="763.47">250 279 5843,'0'0'15655,"-8"0"-15303,8-4-4946,8-1-2801</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44.944"/>
    </inkml:context>
    <inkml:brush xml:id="br0">
      <inkml:brushProperty name="width" value="0.035" units="cm"/>
      <inkml:brushProperty name="height" value="0.035" units="cm"/>
      <inkml:brushProperty name="color" value="#E71224"/>
    </inkml:brush>
  </inkml:definitions>
  <inkml:trace contextRef="#ctx0" brushRef="#br0">0 88 10117,'0'0'12018,"1"-10"-10702,6 40-824,-2 0 1,3 60 0,-7-64-432,1 1-1,1-1 1,2 0 0,14 49 0,-9-61-1116,-3-10-2795,-1-9-3296,-2-5 1664</inkml:trace>
  <inkml:trace contextRef="#ctx0" brushRef="#br0" timeOffset="230.82">50 228 7331,'0'0'4282,"-4"-15"-1862,0 4-2258,-1-6 924,0 0 0,1 0 0,1 0-1,0 0 1,2 0 0,0 0 0,0-1 0,4-20 0,-3 36-1057,1 1 0,0-1 0,0 1 0,0-1 1,0 1-1,0 0 0,0-1 0,1 1 0,-1 0 0,0 0 0,1 0 0,-1 0 0,1 0 0,-1 0 0,1 0 0,-1 0 0,1 1 0,-1-1 0,1 1 0,0-1 0,0 1 0,-1-1 0,1 1 0,2 0 0,48-2-151,-43 2 145,-5 0-128,0 0-1,0 0 1,0 0-1,0 1 1,-1-1-1,1 1 0,0 0 1,-1 0-1,1 0 1,0 1-1,-1-1 1,0 1-1,1 0 1,-1 0-1,0 0 0,4 3 1,-5-2-422,0 0 1,1 0 0,-1 1-1,0-1 1,-1 0-1,1 1 1,0-1-1,-1 1 1,0-1 0,0 1-1,0 0 1,0-1-1,-1 1 1,1 0 0,-1 0-1,0 5 1,0 13-6491</inkml:trace>
  <inkml:trace contextRef="#ctx0" brushRef="#br0" timeOffset="373.8">74 268 11205,'0'0'4594,"74"2"-6595,-45-2-3761</inkml:trace>
  <inkml:trace contextRef="#ctx0" brushRef="#br0" timeOffset="570.72">295 240 10517,'0'0'8884,"0"38"-8772,0-20-96,0 3 0,0-7-16,0 1 0,0-4-480,4-4-1505</inkml:trace>
  <inkml:trace contextRef="#ctx0" brushRef="#br0" timeOffset="727.33">320 192 5619,'0'0'16023,"0"-30"-16039,4 30-560,0 9-1073,0 3-1409,-4 4-4737</inkml:trace>
  <inkml:trace contextRef="#ctx0" brushRef="#br0" timeOffset="1020.76">320 192 5843,'38'40'2109,"-21"-23"-443,-1 1 0,24 34 0,-22-22 2362,-15-22-3758,-1-1-1,0 0 0,0 0 0,0 1 0,-1 0 0,1-1 1,-2 1-1,0 9 0,0-17-181,0 1 0,-1-1-1,1 0 1,-1 1 0,1-1 0,-1 0 0,1 0 0,-1 0 0,1 1 0,-1-1-1,1 0 1,-1 0 0,1 0 0,-1 0 0,1 0 0,-1 0 0,1 0-1,-1 0 1,1 0 0,-1 0 0,1 0 0,-1 0 0,1-1 0,-1 1-1,1 0 1,-1 0 0,1 0 0,-1-1 0,1 1 0,-1 0 0,1-1-1,-1 1 1,1 0 0,0-1 0,-1 1 0,1 0 0,0-1 0,-1 1 0,1-1-1,0 1 1,0-1 0,-1 1 0,1-1 0,0 0 0,-1-4-50,0 0 1,0-1-1,1 1 0,0 0 1,0-1-1,0 1 1,0 0-1,1 0 1,0 0-1,0-1 0,1 1 1,-1 0-1,1 0 1,0 1-1,1-1 1,-1 0-1,1 1 0,0-1 1,4-5-1,-1 5-443,-1 0 0,1 1-1,0 0 1,0 0 0,1 0-1,-1 0 1,1 1 0,0 0-1,0 1 1,0-1-1,0 1 1,0 1 0,10-2-1,11-2-2731,-2 1-2858</inkml:trace>
  <inkml:trace contextRef="#ctx0" brushRef="#br0" timeOffset="1565.83">702 207 11237,'0'0'10039,"-9"0"-9606,6 0-421,0 0 1,0 0 0,1 0-1,-1 0 1,0 0 0,1 1-1,-1-1 1,0 1 0,1 0-1,-1 0 1,0 0 0,1 0 0,-4 3-1,4-2-3,0 0 0,0 0 0,1 1 0,-1-1 0,1 0 0,0 1 0,0 0-1,0-1 1,0 1 0,0 0 0,1-1 0,-1 1 0,1 0 0,-1 0 0,1 0 0,0-1 0,0 1 0,1 3-1,-1-4 2,-1 5 3,1 1-1,0-1 1,1 0 0,-1 0-1,2 0 1,-1 0 0,1 0 0,0 0-1,0 0 1,5 11 0,-4-13-5,0 1 1,0 0-1,0 1 1,-1-1-1,0 0 1,-1 1-1,0-1 1,0 1-1,0-1 1,0 11-1,-2-17-1,1 1 0,-1-1 0,0 0 0,1 1 1,-1-1-1,0 0 0,1 0 0,-1 0 0,0 1 0,1-1 0,-1 0 0,0 0 0,1 0 0,-1 0 0,0 0 0,1 0 0,-1 0 0,0-1 1,1 1-1,-1 0 0,0 0 0,1 0 0,-1-1 0,0 1 0,1 0 0,-1-1 0,1 1 0,-1-1 0,0 1 0,1 0 0,-1-1 0,1 1 1,0-1-1,-1 1 0,1-1 0,-1 0 0,1 1 0,0-1 0,-1-1 0,0-1-15,1-1-1,0 1 1,0-1-1,0 0 1,1 1-1,-1-1 1,1 0-1,0 1 1,0-1-1,0 1 1,1 0-1,-1-1 1,1 1-1,-1 0 1,1 0-1,0 0 1,0 0-1,1 0 1,3-4-1,7-6-424,1 1 0,29-20 0,-30 23-53,-1-1 0,22-20 0,-29 24 536,0 0 0,0-1 0,-1 1 0,0-1 0,-1 0 0,1 0 0,-1-1 0,-1 1 0,1-1 0,-1 1 0,-1-1 0,1 0 0,-1 0 0,-1 1 0,1-1 0,-1 0 0,-1 0 0,-2-13 0,4 21-21,-1-1-1,0 0 0,0 1 1,0-1-1,0 0 1,0 1-1,0-1 1,0 1-1,-1-1 1,1 0-1,0 1 1,0-1-1,0 0 1,-1 1-1,1-1 0,0 1 1,-1-1-1,1 1 1,0-1-1,-1 0 1,1 1-1,-1 0 1,1-1-1,-1 1 1,1-1-1,-1 1 1,1 0-1,-1-1 1,0 1-1,1 0 0,-1-1 1,1 1-1,-1 0 1,0 0-1,1 0 1,-1-1-1,0 1 1,1 0-1,-1 0 1,0 0-1,1 0 1,-1 0-1,1 0 0,-1 1 1,0-1-1,-1 1 26,1-1 0,0 1-1,0 0 1,0 0 0,-1 0-1,1 0 1,0 0 0,0 0-1,1 0 1,-1 1 0,0-1-1,0 0 1,0 1 0,1-1-1,-1 0 1,1 1 0,-1-1-1,1 0 1,-1 3 0,-2 20-258,0 1 1,2 0 0,2 43 0,0-57-37,0-1-1,0 0 1,1 0-1,1 0 1,0 0-1,0-1 1,1 1 0,0-1-1,0 0 1,1 0-1,12 17 1,-6-17-6118</inkml:trace>
  <inkml:trace contextRef="#ctx0" brushRef="#br0" timeOffset="1718.89">796 261 16568,'0'0'5330,"131"-9"-5410,-65 6-2529,0 3-1217,-1-2-4738</inkml:trace>
  <inkml:trace contextRef="#ctx0" brushRef="#br0" timeOffset="3027.15">1388 213 15063,'0'0'6616,"-8"0"-6042,3 1-464,0 0-1,0 0 1,0 0 0,0 1 0,1-1 0,-1 1-1,1 1 1,-1-1 0,1 0 0,-1 1 0,1 0-1,0 0 1,0 0 0,1 1 0,-1-1 0,1 1-1,0 0 1,0 0 0,0 0 0,0 1 0,0-1-1,1 0 1,0 1 0,0 0 0,-1 6-1,1-7-79,1 1 0,-1-1 0,1 1-1,1 0 1,-1 0 0,1-1-1,0 1 1,0 0 0,0 0 0,0 0-1,1-1 1,1 7 0,-1-9-28,0 0 0,0 0 0,1 0 0,-1 0 1,0 0-1,1-1 0,-1 1 0,1 0 0,0-1 1,0 1-1,-1-1 0,1 0 0,0 0 0,0 1 1,0-1-1,0 0 0,0-1 0,0 1 0,1 0 1,-1-1-1,0 1 0,0-1 0,1 1 0,-1-1 1,0 0-1,3 0 0,3 0-85,0 0 1,0 0-1,0-1 1,-1 0-1,1-1 0,0 1 1,-1-1-1,1-1 1,-1 1-1,1-2 0,-1 1 1,0-1-1,-1 1 1,1-2-1,-1 1 0,1-1 1,-1 0-1,-1 0 1,1-1-1,-1 0 0,0 0 1,0 0-1,0-1 1,5-10-1,-7 11 63,1 0-1,-1 0 0,-1 0 1,1 0-1,-1 0 1,2-9-1,-4 14 96,0 8-27,0 9 125,-1-4-79,1 0 0,1 0 0,0 0 0,0 0 0,5 19 0,-5-29-77,0 0-1,0 1 0,0-1 1,0 0-1,0 0 0,0 0 1,1 0-1,-1 0 1,1 0-1,-1 0 0,1-1 1,0 1-1,0 0 0,-1-1 1,1 0-1,0 1 0,0-1 1,1 0-1,-1 0 0,0 0 1,0 0-1,1 0 0,-1-1 1,0 1-1,1-1 1,-1 1-1,0-1 0,1 0 1,-1 0-1,1 0 0,-1 0 1,0-1-1,1 1 0,2-1 1,-2-1-12,0 1 1,0-1-1,0 1 0,0-1 1,0 0-1,-1 0 1,1 0-1,-1 0 0,1-1 1,-1 1-1,0-1 1,0 1-1,0-1 0,0 0 1,-1 0-1,1 1 1,-1-1-1,0-1 1,0 1-1,0 0 0,0 0 1,0 0-1,0 0 1,-1-1-1,0-5 0,1 6-2,-1 1-1,1 0 1,-1 0-1,0-1 1,0 1-1,0 0 1,0 0-1,0-1 1,0 1-1,-1 0 1,1 0-1,-1 0 1,0-1-1,1 1 1,-1 0-1,0 0 1,0 0-1,0 0 1,-1 0-1,1 1 1,0-1-1,-1 0 0,1 0 1,-1 1-1,0-1 1,1 1-1,-1 0 1,0-1-1,0 1 1,0 0-1,0 0 1,0 0-1,0 0 1,0 0-1,0 1 1,-1-1-1,1 1 1,-4-1-1,7 17-61,4-15 77,1 0-1,-1 0 1,0 0-1,1-1 1,-1 1-1,1-1 1,-1-1-1,1 1 1,-1-1-1,0 0 1,7-1-1,-9 1-10,1 0-1,0 0 1,0-1-1,-1 1 1,1-1-1,-1 0 1,1 0-1,-1 0 1,0 0-1,0 0 1,0-1-1,0 1 1,0-1-1,0 0 1,-1 0-1,4-5 1,-3 0-7,0 1 1,-1-1 0,1 0 0,-2 0 0,1 0-1,-1 0 1,-1-15 0,1 20 0,-1-1 0,0 1 0,0 0 0,0-1 0,-1 1 0,1 0 0,-1-1 0,0 1 0,0 0 0,0 0 0,-1-1 0,1 1 0,0 0-1,-1 0 1,0 0 0,0 1 0,0-1 0,0 0 0,0 1 0,-6-5 0,7 8-8,1-1 1,-1 0-1,0 1 0,0-1 0,0 1 1,1-1-1,-1 1 0,0-1 0,0 1 1,1 0-1,-1-1 0,1 1 0,-1 0 0,1 0 1,-1-1-1,1 1 0,-1 0 0,1 0 1,-1 0-1,1 0 0,0-1 0,0 1 0,-1 0 1,1 0-1,0 0 0,0 2 0,-8 28 97,4 1 116,2 1 0,1 0 0,7 58 0,-5-87-192,0 0 0,0-1 0,0 1 1,0 0-1,1-1 0,-1 1 0,1-1 0,0 1 0,0-1 0,0 0 0,1 0 0,-1 0 0,1 0 0,4 4 0,-6-6-7,0 0 0,1 0 0,-1 0 0,0 0 0,1 0 0,-1 0-1,1 0 1,-1-1 0,1 1 0,-1 0 0,1-1 0,-1 0 0,1 1 0,0-1 0,-1 0-1,1 0 1,0 0 0,-1 0 0,1 0 0,0 0 0,-1 0 0,1 0 0,-1-1 0,1 1-1,0-1 1,-1 1 0,1-1 0,-1 0 0,1 1 0,-1-1 0,0 0 0,1 0-1,-1 0 1,0 0 0,2-2 0,6-6 14,-3 4-10,-1 1 0,0-1 0,0 0 0,-1 0 0,0-1 0,1 1 0,-2-1-1,1 0 1,-1 0 0,0 0 0,0 0 0,3-13 0,-6 19-22,0 44-349,0-43 364,0 1 0,0-1 0,-1 0-1,1 0 1,0 1 0,0-1 0,1 0 0,-1 1 0,0-1-1,0 0 1,1 0 0,-1 1 0,0-1 0,1 0 0,-1 0-1,1 0 1,0 0 0,-1 1 0,1-1 0,0 0 0,0 0-1,0 0 1,0 0 0,0-1 0,0 1 0,0 0 0,0 0-1,0-1 1,0 1 0,0 0 0,0-1 0,0 1 0,1-1 0,-1 1-1,0-1 1,0 0 0,1 0 0,-1 1 0,0-1 0,0 0-1,1 0 1,-1 0 0,0 0 0,1-1 0,-1 1 0,0 0-1,0 0 1,1-1 0,-1 1 0,0-1 0,0 1 0,0-1-1,0 0 1,1 1 0,-1-1 0,1-1 0,2-1 0,-2 1-1,1 0 1,0-1 0,0 1 0,-1-1-1,1 0 1,-1 0 0,0 0 0,0 0-1,0 0 1,0-1 0,-1 1 0,1 0-1,-1-1 1,2-6 0,-1-2 14,-1 0 0,0 0-1,0-18 1,-1 23-16,-1 7-82,1-1 0,-1 1 0,1-1 0,-1 1 0,1-1 1,-1 1-1,1-1 0,-1 1 0,1 0 0,-1-1 0,1 1 0,-1 0 0,0-1 0,1 1 0,-1 0 0,1 0 0,-1 0 0,0-1 0,1 1 0,-1 0 0,0 0 0,1 0 0,-1 0 1,0 0-1,1 0 0,-1 0 0,0 1 0,1-1 0,-1 0 0,0 0 0,0 1 0,-12 6-8759</inkml:trace>
  <inkml:trace contextRef="#ctx0" brushRef="#br0" timeOffset="3676.08">2110 232 14983,'0'0'6064,"1"10"-5221,0 17-467,0 19 428,0-33 6,-1-16 412,0-2-1190,4-51 110,-4 54-141,0-1 0,1 0 0,-1 1 1,1-1-1,0 0 0,0 1 0,0-1 0,0 1 0,1-1 1,-1 1-1,1 0 0,-1 0 0,1-1 0,0 1 0,0 0 1,0 0-1,3-2 0,-4 4-9,0-1 1,-1 1-1,1 0 0,-1-1 1,1 1-1,0 0 0,-1 0 1,1 0-1,0 0 0,0-1 1,-1 1-1,1 0 0,0 0 1,-1 0-1,1 0 0,0 1 1,-1-1-1,1 0 0,0 0 1,-1 0-1,1 0 0,0 1 1,-1-1-1,1 0 0,0 1 1,-1-1-1,1 0 0,-1 1 1,1 0-1,13 21-57,-3 30 45,-11-1 186,0-50-65,1-36 139,-1 30-246,1 0 0,1 1 0,-1-1 0,1 1 0,-1 0 0,1 0-1,0-1 1,1 1 0,-1 0 0,1 1 0,0-1 0,0 0 0,0 1 0,5-4 0,-8 6 3,1 0 0,0 1-1,-1-1 1,1 1 0,0-1 0,0 1 0,0-1 0,0 1 0,-1 0 0,1-1-1,0 1 1,0 0 0,0 0 0,0-1 0,0 1 0,0 0 0,0 0-1,0 0 1,0 0 0,0 0 0,-1 1 0,1-1 0,0 0 0,0 0 0,0 0-1,1 1 1,0 1 4,-1-1 1,1 1-1,-1 0 0,0-1 0,0 1 0,1 0 0,-1 0 1,0 0-1,-1 0 0,1 0 0,0 0 0,-1 0 0,1 0 1,-1 0-1,1 0 0,-1 0 0,0 3 0,1 50 148,-1-31-4908</inkml:trace>
  <inkml:trace contextRef="#ctx0" brushRef="#br0" timeOffset="4035.47">2332 272 11205,'0'0'10610,"0"4"-9935,2 10 54,-2-9-547,0 0 1,1-1 0,-1 1 0,1 0 0,0 0-1,4 9 1,-4-13-176,-1-1 0,1 1-1,0 0 1,-1 0 0,1-1 0,0 1 0,0 0-1,0-1 1,-1 1 0,1-1 0,0 1 0,0-1-1,0 1 1,0-1 0,0 0 0,0 1 0,0-1-1,0 0 1,0 0 0,0 0 0,0 0-1,0 0 1,0 0 0,0 0 0,0 0 0,0 0-1,0 0 1,0 0 0,0-1 0,0 1 0,0 0-1,0-1 1,0 1 0,0-1 0,0 1 0,-1-1-1,1 1 1,0-1 0,0 0 0,0 0-1,-1 1 1,2-2 0,18-18 47,-18 17-50,0 0-1,1 0 1,0 0 0,-1 0 0,1 1-1,0-1 1,1 1 0,-1 0 0,0 0-1,1 0 1,5-2 0,-5 8-20,-1 1 1,0 0 0,-1 0-1,1 0 1,-1 0 0,2 7-1,0-3 49,-2-4-3,1-1 0,-1 0 0,1 0-1,0 0 1,0-1 0,0 1 0,1-1 0,-1 0 0,1 1 0,0-2-1,0 1 1,8 4 0,-11-6-58,1-1 0,-1 1-1,1 0 1,-1-1 0,1 0 0,-1 1 0,1-1-1,-1 0 1,1 0 0,-1 0 0,1 0-1,-1 0 1,1 0 0,0 0 0,-1 0 0,1-1-1,-1 1 1,1-1 0,-1 1 0,1-1-1,-1 0 1,0 1 0,1-1 0,-1 0 0,0 0-1,1 0 1,-1 0 0,0 0 0,0 0-1,0 0 1,0-1 0,0 1 0,0 0 0,0 0-1,-1-1 1,1 1 0,0-1 0,-1 1-1,1-1 1,-1 1 0,1-1 0,-1 1 0,1-3-1,2-10-3540,-2-2-2992</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53.906"/>
    </inkml:context>
    <inkml:brush xml:id="br0">
      <inkml:brushProperty name="width" value="0.035" units="cm"/>
      <inkml:brushProperty name="height" value="0.035" units="cm"/>
      <inkml:brushProperty name="color" value="#E71224"/>
    </inkml:brush>
  </inkml:definitions>
  <inkml:trace contextRef="#ctx0" brushRef="#br0">70 153 15095,'0'0'4762,"0"6"-1854,0 248-1150,0-254-1630,-1-9 179,-19-66-160,14 59-140,1-1 1,1 0-1,0 0 1,-1-19-1,4 17-1,0-1 1,1 1-1,1-1 0,1 0 0,1 1 1,0 0-1,2 0 0,6-19 0,-10 37-8,0 0 1,-1 0-1,1 1 0,0-1 0,0 0 0,0 0 1,0 1-1,0-1 0,0 0 0,1 1 0,-1-1 0,0 1 1,0-1-1,0 1 0,0 0 0,1 0 0,-1-1 1,0 1-1,0 0 0,1 0 0,1 1 0,33 0-88,-30 0 84,0 0-232,0 0 0,0 1-1,0-1 1,0 1 0,0 1 0,0-1 0,-1 1-1,1 0 1,-1 0 0,1 1 0,5 5 0,-8-7-485,0 0 1,-1 1 0,1 0-1,-1 0 1,0-1 0,0 1 0,0 0-1,0 1 1,0-1 0,0 0-1,-1 1 1,2 5 0,-1 11-8586</inkml:trace>
  <inkml:trace contextRef="#ctx0" brushRef="#br0" timeOffset="100.05">0 289 16712,'0'0'4386,"103"-9"-4626,-66 9-2594,-5-3-2848</inkml:trace>
  <inkml:trace contextRef="#ctx0" brushRef="#br0" timeOffset="101.05">259 416 8452,'0'0'6176,"15"-3"-5552,51-12-125,-63 14-432,1 0 1,-1-1-1,0 1 0,0 0 0,0-1 0,0 0 0,0 0 0,0 0 1,-1 0-1,1 0 0,0-1 0,-1 1 0,0-1 0,0 0 0,0 1 1,0-1-1,0 0 0,0 0 0,-1 0 0,1 0 0,-1-1 0,1-3 1,0-3 265,0-1-1,0 0 1,-1 1 0,-1-1 0,0-12 0,-1 8 421,-1 6 513,-3 15-666,-3 13-546,7-14-47,0 0 1,0 0-1,1 0 0,0 0 1,0 0-1,0 0 0,1 0 1,0 0-1,0 0 0,1 4 0,0-7-4,-1 0 0,0 0 0,1-1 0,-1 1-1,1-1 1,-1 1 0,1-1 0,0 0-1,-1 1 1,1-1 0,0 0 0,0 0-1,0 0 1,0-1 0,0 1 0,0 0 0,0-1-1,0 1 1,0-1 0,0 0 0,0 0-1,1 1 1,-1-1 0,0-1 0,3 1-1,-1 0 11,1 0 0,-1 0 0,1 0 0,0 0 0,-1-1 0,1 0 0,-1 0 0,0 0 0,1-1 0,-1 1 0,0-1 0,0 0 0,0 0 0,0 0 0,0-1 0,0 1 0,-1-1 0,1 0 0,-1 0 0,0-1 0,0 1-1,0 0 1,0-1 0,0 0 0,-1 0 0,0 0 0,0 0 0,0 0 0,0 0 0,-1 0 0,1-1 0,-1 1 0,0-1 0,0 1 0,-1-1 0,0 1 0,1-1 0,-2-7 0,-3-10 538,8 29-556,-1 0 0,2-1 0,-1 1 1,1-1-1,0 1 0,0-1 0,1-1 0,11 10 1,-10-8 5,17 25 1,-22-29-1,-1 0-1,1 0 1,-1-1 0,1 1 0,0 0 0,0-1 0,0 1 0,0-1 0,1 0 0,-1 0-1,0 0 1,1 0 0,0 0 0,-1 0 0,1-1 0,0 1 0,0-1 0,0 0 0,0 0-1,0 0 1,0 0 0,1 0 0,3 0 0,-2-1-1,-1 0 1,0 0-1,0 0 1,1-1-1,-1 1 1,0-1-1,0 0 1,0-1-1,0 1 0,0-1 1,0 1-1,0-1 1,0 0-1,-1-1 1,1 1-1,-1 0 1,1-1-1,-1 0 1,0 0-1,0 0 0,0 0 1,-1-1-1,1 1 1,-1-1-1,0 1 1,0-1-1,0 0 1,0 0-1,-1 0 0,1 0 1,-1 0-1,0 0 1,0 0-1,0-7 1,-1-3-6,0-9 7,1 21-50,3 12-63,-1 0 101,0 0-1,1-1 0,0 1 1,1-1-1,0 0 0,9 11 1,-7-10 0,0 0 1,-1 1-1,9 20 1,-15-30 6,1 0 0,-1 0 0,1 0 0,-1-1-1,1 1 1,-1 0 0,0 0 0,1 0 0,-1 0 0,0 0 0,0 0 0,0 0 0,0 0 0,0 0 0,0 0 0,0 0 0,0 0-1,0 0 1,0 0 0,-1 0 0,1 0 0,0 0 0,-1 0 0,1 0 0,0 0 0,-1 0 0,0-1 0,1 1 0,-1 0-1,1 0 1,-1 0 0,0-1 0,1 1 0,-1 0 0,0-1 0,0 1 0,-1 0 0,-3 0 14,1 0 1,-1 0-1,1-1 1,-1 1-1,0-1 0,1 0 1,-6-1-1,-9 0 77,18 1-84,0 0-1,0 0 0,0 0 1,0 0-1,0 0 1,0 0-1,0 0 0,-1 0 1,1 0-1,0-1 1,0 1-1,0 0 0,0-1 1,0 1-1,0-1 1,0 1-1,0-1 0,0 0 1,0 1-1,1-1 0,-1 0 1,0 0-1,0 1 1,1-1-1,-1 0 0,0 0 1,1 0-1,-1 0 1,1 0-1,-1 0 0,1 0 1,-1 0-1,1 0 1,0 0-1,-1 0 0,1 0 1,0 0-1,0 0 0,0-1 1,0 1-1,0 0 1,0 0-1,0 0 0,0 0 1,1-2-1,0-1-57,0 0 0,0 0 0,1 0 0,0 1 0,-1-1 0,1 0 0,0 1 0,1-1 0,-1 1 0,1 0-1,4-5 1,50-41-1890,-35 30 654,0 0 0,0-1-1,21-28 1,-37 40 1225,-1 0 1,1-1 0,-1 1-1,-1-1 1,0 0 0,0-1-1,-1 1 1,0-1 0,0 1-1,-1-1 1,0 0-1,-1 0 1,0-14 0,-1-12 6087,-1 39-5032,-7 22-818,2 0 0,0 0 1,2 1-1,1 0 0,1 0 0,1 0 0,4 47 0,-2-66-213,-1 0 1,2 0-1,-1 0 0,1 0 1,0 0-1,0-1 1,1 1-1,0 0 0,4 6 1,9 8-2441,5-6-3297,-16-13-1027</inkml:trace>
  <inkml:trace contextRef="#ctx0" brushRef="#br0" timeOffset="211.99">1001 202 10949,'0'0'7091,"98"-54"-7635,-57 45-1857,-8 0-3362</inkml:trace>
  <inkml:trace contextRef="#ctx0" brushRef="#br0" timeOffset="317.77">714 24 16039,'0'0'5075,"8"26"-5075,33-14-16,9-1-3250,7 1-3313</inkml:trace>
  <inkml:trace contextRef="#ctx0" brushRef="#br0" timeOffset="955.82">1481 157 17288,'0'0'4084,"3"14"-3891,1-3-173,-1 1 0,2 0 0,-1-1 0,2 0 0,-1 0 0,2-1 0,-1 1 0,1-1 0,12 12 0,-9-11 16,-6-8-23,-1 0 0,0 0 0,0 0 1,0 1-1,0 0 0,0-1 0,-1 1 0,1 0 0,-1 0 0,0 1 0,0-1 0,-1 0 0,1 1 0,-1-1 0,0 1 1,0-1-1,0 6 0,-1-10 368,-2 1-319,1-1 0,-1 0 0,0 0 0,1 0 0,-1 0 0,1 0 0,-1 0 0,0 0 0,1 0 0,-1-1 0,1 1 0,-1 0 0,0-1 0,1 0 0,-1 1 0,1-1 0,0 0 0,-1 0 0,1 0 0,0 0 0,-1 0-1,1 0 1,0 0 0,0 0 0,0 0 0,0-1 0,0 1 0,0 0 0,0-1 0,0 1 0,1-1 0,-1 1 0,0-1 0,1 1 0,-1-1 0,1 0 0,0 1 0,0-1 0,-1 1 0,1-1 0,0 0 0,0 1 0,1-1 0,-1 0 0,0 1 0,0-1 0,2-2 0,-1-2-159,1 1 1,0-1-1,1 1 1,-1-1-1,1 1 1,0 0 0,1 0-1,-1 0 1,1 0-1,0 1 1,0-1-1,6-3 1,4-2-1011,1 1-1,28-13 1,-26 15 171,-2-2 0,27-16-1,-47 28 1223,1 1 0,-1 0 0,1 0 0,0 0-1,0 0 1,1 1 0,-1 0 0,1-1 0,0 1 0,0 1-1,1-1 1,-1 0 0,1 1 0,1-1 0,-1 1-1,1-1 1,-1 1 0,2 0 0,-1 0 0,1 0 0,0 8-1,1-12-283,-1-1-1,1 1 0,0-1 0,0 1 0,0-1 0,0 0 1,0 1-1,0-1 0,0 0 0,0 0 0,0 0 0,0 0 1,1 0-1,-1 0 0,1 0 0,-1-1 0,0 1 0,1 0 1,-1-1-1,1 1 0,0-1 0,-1 1 0,1-1 0,-1 0 1,1 0-1,0 0 0,-1 0 0,1 0 0,-1 0 0,1 0 1,0 0-1,-1-1 0,1 1 0,1-1 0,3 0 4,-1 0-1,0 0 0,0 0 0,0-1 0,0 0 0,0 0 1,0 0-1,0 0 0,6-5 0,-8 4 4,-1 1 1,1-1-1,-1 0 0,0 0 0,0 0 1,0 0-1,-1-1 0,1 1 0,-1 0 1,0-1-1,0 1 0,0-1 0,0 1 1,0-1-1,-1 1 0,0-1 0,0 1 1,0-1-1,0 0 0,0 1 0,-1-1 1,1 1-1,-1-1 0,0 0 0,0 1 1,0 0-1,-1-1 0,1 1 0,-1 0 1,0 0-1,0 0 0,0 0 0,0 0 1,0 0-1,-1 0 0,1 1 0,-1-1 1,0 1-1,0 0 0,0 0 0,0 0 1,0 0-1,0 0 0,-1 1 0,1 0 1,0-1-1,-1 1 0,1 0 0,-1 1 1,1-1-1,-1 1 0,0-1 0,-3 1 1,7 0-84,-1 0 1,1 0-1,-1 0 1,1 0 0,-1 0-1,1 0 1,-1 0-1,1 0 1,-1 1 0,1-1-1,0 0 1,-1 0-1,1 0 1,-1 0 0,1 1-1,-1-1 1,1 0-1,0 0 1,-1 1 0,1-1-1,0 0 1,-1 1-1,1-1 1,0 0 0,0 1-1,-1-1 1,1 1-1,0-1 1,0 1 0,-1-1-1,1 1 1,-1 10-5650,1-4-3473</inkml:trace>
  <inkml:trace contextRef="#ctx0" brushRef="#br0" timeOffset="1419.96">1982 171 18024,'0'0'4853,"2"11"-4738,0 2-130,-1-5 53,1 0 0,-1 0 0,1 1 0,1-1 0,5 12 0,-7-18-56,0 1 1,1-1-1,-1 0 1,1 0-1,-1 0 0,1 0 1,0 0-1,0 0 1,0-1-1,0 1 0,0 0 1,0-1-1,0 0 1,1 1-1,-1-1 0,0 0 1,1 0-1,-1 0 1,1-1-1,-1 1 0,1-1 1,-1 1-1,1-1 1,5 0-1,-6 0-61,1 0 0,0-1-1,0 0 1,0 1 0,0-1 0,-1 0 0,1 0-1,-1-1 1,1 1 0,0 0 0,-1-1-1,0 0 1,1 1 0,-1-1 0,0 0-1,0 0 1,0 0 0,0-1 0,-1 1 0,1 0-1,0-1 1,1-4 0,0 1 179,0 0-1,0 0 1,-1 0 0,0 0 0,0-1 0,-1 1-1,0-1 1,0 1 0,0-9 1246,-1 41-1240,0-23-159,0 1 0,0-1 0,0 1-1,0-1 1,1 1 0,-1-1 0,1 1-1,0-1 1,0 0 0,0 1 0,1-1-1,-1 0 1,1 0 0,0 0 0,2 4-1,-1-5-75,0 0 0,-1 0-1,1 0 1,0-1-1,0 1 1,0-1-1,0 1 1,0-1 0,0 0-1,1-1 1,-1 1-1,0 0 1,0-1 0,1 0-1,-1 0 1,6 0-1,0 0-193,0 0 1,0 0-1,-1-1 0,1 0 0,0 0 1,-1-1-1,11-3 0,-16 3 307,0 0 1,0 1-1,0-1 1,0-1-1,-1 1 1,1 0-1,-1 0 1,0-1-1,0 1 0,0-1 1,0 0-1,0 0 1,0 0-1,-1 0 1,1 0-1,-1 0 1,0 0-1,0 0 0,0-1 1,0 1-1,-1 0 1,1-5-1,1-1 150,0-1 0,-1 1 0,0-1 0,-1 0 0,0 0 0,-2-14 0,1 22-156,0-1-1,1 1 1,-1 0-1,0-1 1,0 1-1,0 0 1,-1 0 0,1 0-1,-1 0 1,1 0-1,-1 0 1,1 0 0,-1 1-1,0-1 1,0 0-1,0 1 1,0 0-1,0-1 1,0 1 0,0 0-1,-1 0 1,1 0-1,0 0 1,0 1 0,-1-1-1,1 1 1,-1-1-1,1 1 1,-1 0-1,-2 0 1,-11-2-3548</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3:56.475"/>
    </inkml:context>
    <inkml:brush xml:id="br0">
      <inkml:brushProperty name="width" value="0.035" units="cm"/>
      <inkml:brushProperty name="height" value="0.035" units="cm"/>
      <inkml:brushProperty name="color" value="#E71224"/>
    </inkml:brush>
  </inkml:definitions>
  <inkml:trace contextRef="#ctx0" brushRef="#br0">0 353 15463,'0'0'7273,"8"-2"-6926,3-2-281,-2-1 1,1 0 0,0 0 0,-1 0 0,0-1 0,0-1-1,-1 0 1,0 0 0,0 0 0,-1-1 0,1 0 0,-2-1-1,1 1 1,-1-1 0,-1-1 0,0 1 0,0-1 0,0 0-1,2-11 1,0-9 27,-2 1 0,-1-1 0,-1 0 0,-1-35 0,-3 65-93,0-1 1,1 0-1,-1 1 0,0-1 1,0 1-1,1-1 1,-1 1-1,0-1 0,0 1 1,0 0-1,0-1 1,0 1-1,0 0 1,0 0-1,0 0 0,0 0 1,0 0-1,0 0 1,0 0-1,1 0 1,-1 0-1,0 0 0,0 0 1,0 0-1,0 1 1,0-1-1,0 0 0,0 1 1,0-1-1,0 1 1,-1 0-1,-3 3-4,1 0 1,-1 0-1,1 0 1,-1 1-1,1 0 0,0 0 1,1 0-1,-1 0 0,1 1 1,0-1-1,1 1 0,-1 0 1,1-1-1,-3 13 0,0 1 3,1 0 0,1 1 0,-1 29 0,4-42 1,-2 30 12,7 72 0,-4-99-15,1 1 0,0-1 0,1 1 0,0-1 0,0 0 0,1 0 0,1 0 0,0-1 0,0 0 0,1 1 0,9 11 0,-13-19-116,0 0-1,0-1 1,0 1 0,0-1 0,0 1 0,0-1 0,0 0 0,1 0-1,-1 0 1,0 0 0,1 0 0,-1 0 0,1-1 0,3 1 0,22-2-6319,-11-5-2119</inkml:trace>
  <inkml:trace contextRef="#ctx0" brushRef="#br0" timeOffset="190.84">374 358 19769,'0'0'5395,"0"-12"-6180,0 19-2304</inkml:trace>
  <inkml:trace contextRef="#ctx0" brushRef="#br0" timeOffset="935.76">501 210 5891,'0'0'17015,"2"-3"-16516,-2 2-484,1 0 0,-1 0 0,1 0 0,-1 1 0,1-1 0,-1 0 0,1 0 0,0 0 0,-1 0 0,1 1 0,0-1 0,0 0 0,-1 1 0,1-1 0,0 1 0,0-1 0,0 1 0,0-1 0,0 1 0,0 0 0,0-1 0,0 1 0,0 0 0,0 0 0,0 0 0,0-1 0,0 1 0,0 0 0,0 0 0,0 1 0,0-1 0,0 0 0,0 0 0,1 1 0,1 1 4,-1-1 0,1 1 0,-1 0 0,0 1 0,0-1 0,0 0 0,0 1 0,0-1 0,0 1 0,-1-1 0,3 6 0,3 6 91,-1 0 0,-1 1 0,0 0-1,3 16 1,-5-14-39,-1 0-1,0 0 1,-1 0-1,-1 0 1,-1 0-1,-2 20 1,3-36-61,-1-1 1,1 1-1,0-1 1,0 1-1,0-1 1,-1 1-1,1-1 1,0 0-1,0 1 1,-1-1-1,1 1 1,0-1-1,-1 0 0,1 1 1,0-1-1,-1 0 1,1 1-1,-1-1 1,1 0-1,0 0 1,-1 0-1,1 1 1,-1-1-1,1 0 1,-1 0-1,1 0 1,-1 0-1,1 0 1,-1 0-1,1 0 0,-1 0 1,1 0-1,-1 0 1,1 0-1,-1 0 1,1 0-1,-1 0 1,1 0-1,-1 0 1,1-1-1,0 1 1,-1 0-1,1 0 1,-1-1-1,1 1 1,-1 0-1,1 0 0,0-1 1,-1 1-1,1-1 1,0 1-1,-1 0 1,1-1-1,0 1 1,0-1-1,-1 0 1,-17-24 475,16 18-439,1 1 0,0 0 0,0 0 0,0 0 0,1-1 0,0 1 0,0 0 0,1 0 0,0-1 0,0 1 0,0 0 1,0 0-1,1 0 0,5-11 0,-2 8-31,0 1 1,0 0-1,1 0 0,0 0 1,1 1-1,-1 0 1,1 0-1,15-10 1,0 2-92,0 2 1,1 1 0,0 1-1,0 0 1,1 2 0,40-10 0,4 8-1227,-15 3-5258,-34 3-3043</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01.834"/>
    </inkml:context>
    <inkml:brush xml:id="br0">
      <inkml:brushProperty name="width" value="0.035" units="cm"/>
      <inkml:brushProperty name="height" value="0.035" units="cm"/>
      <inkml:brushProperty name="color" value="#E71224"/>
    </inkml:brush>
  </inkml:definitions>
  <inkml:trace contextRef="#ctx0" brushRef="#br0">30 34 12966,'0'0'6654,"0"-6"-1263,2 202-4804,-1-74-2096,0-40-3670</inkml:trace>
  <inkml:trace contextRef="#ctx0" brushRef="#br0" timeOffset="622.16">13 48 12870,'0'0'3492,"18"-9"-3209,56-27 50,-73 36-307,1-1 0,-1 1-1,0-1 1,1 1 0,-1 0-1,0 0 1,1 0 0,-1-1-1,1 1 1,-1 0 0,0 1-1,1-1 1,-1 0 0,1 0-1,-1 1 1,0-1 0,1 0-1,-1 1 1,0-1 0,1 1-1,-1 0 1,0 0 0,0-1-1,0 1 1,0 0 0,0 0-1,0 0 1,0 0 0,0 0-1,0 0 1,0 0 0,1 2-1,11 37 855,-13-37-739,2 6-20,0 0-1,-1 1 1,0-1 0,-1 0-1,0 1 1,0-1-1,-1 0 1,-3 17 0,2-20-94,-1 1 0,1-1 1,-1 0-1,-1 0 0,1 0 1,-1-1-1,0 1 0,0-1 0,0 0 1,-1 0-1,0-1 0,-10 9 1,8-7 20,0-1 0,0 0 0,-1 0 0,0-1 0,0 0 0,0 0 0,0-1 0,0 0 0,-1 0 0,-14 2 0,22-5 27,22 15-174,-1 2 118,-16-13-12,1 1-1,0 0 1,0-1 0,0 0-1,1 0 1,-1-1 0,1 0-1,0 0 1,0 0-1,0 0 1,0-1 0,1 0-1,-1 0 1,1-1 0,11 1-1,-14-1-11,0-1 1,0 0-1,0 0 0,0 0 1,0 0-1,0-1 0,0 1 0,0-1 1,0 0-1,0-1 0,-1 1 0,1-1 1,0 1-1,0-1 0,-1 0 0,0 0 1,1-1-1,-1 1 0,0-1 0,0 1 1,0-1-1,0 0 0,-1 0 0,1-1 1,-1 1-1,0 0 0,0-1 0,0 1 1,0-1-1,-1 0 0,1 0 0,-1 0 1,0 0-1,0 1 0,0-6 0,3-61-104,-4 70 122,0 36 102,0-7 172,-1-17-246,0-1-1,1 1 1,0-1-1,1 0 1,1 1 0,-1-1-1,2 0 1,0 0-1,0 0 1,1 0-1,7 15 1,-10-25-125,0 1 0,0 0 0,1-1 0,-1 0-1,1 1 1,-1-1 0,1 0 0,0 0 0,-1 0 0,1 0 0,0 0 0,0 0 0,0 0 0,0 0 0,-1-1 0,1 1-1,0-1 1,0 0 0,3 1 0,24-3-5798,-9-6-1657</inkml:trace>
  <inkml:trace contextRef="#ctx0" brushRef="#br0" timeOffset="782.17">457 164 13862,'0'0'7172,"-5"-16"-7605,18 35-1103,7 2-1073,5-5-2386,4 0-639</inkml:trace>
  <inkml:trace contextRef="#ctx0" brushRef="#br0" timeOffset="1807.33">662 243 5442,'0'0'12996,"-17"-7"-11577,-57-19-386,71 25-984,0 1 0,-1-1 0,1 1 0,0 0 0,-1 0 0,1 0 0,0 0 0,-1 1 0,1-1 0,0 1 1,-1 0-1,1 0 0,0 0 0,0 1 0,0-1 0,0 1 0,0-1 0,0 1 0,0 0 0,0 0 0,1 0 0,-1 1 1,1-1-1,-4 5 0,1-2-13,1 1 1,0 1 0,-1-1 0,2 1 0,-1-1-1,1 1 1,0 0 0,-3 11 0,6-14-33,-1-1 1,0 0-1,1 1 1,-1-1 0,1 0-1,0 1 1,0-1-1,0 1 1,1-1 0,-1 0-1,1 1 1,0-1-1,0 0 1,0 1 0,0-1-1,1 0 1,-1 0-1,1 0 1,0 0 0,0 0-1,0-1 1,4 6-1,-2-6-3,-1 1-1,0-1 0,1 1 0,0-1 0,-1 0 0,1-1 0,0 1 0,0-1 0,0 0 0,0 0 0,0 0 0,0 0 0,1 0 0,-1-1 0,0 0 0,0 0 0,0 0 0,7-2 0,-8 1 7,0 0-1,-1 0 1,1 0-1,-1-1 1,1 1-1,-1-1 1,1 0-1,-1 0 1,0 0 0,0 0-1,0 0 1,0 0-1,0 0 1,0-1-1,-1 1 1,1-1-1,-1 1 1,2-5-1,12-14 68,-11 20-51,-3 9-124,12 78 4,-5-39 113,-2 0-1,-2 0 1,-4 86 0,-1-128-12,0 0 1,0 1 0,0-1 0,-1 0 0,0 0-1,0 0 1,-1 0 0,1 0 0,-1-1 0,0 1-1,0-1 1,-1 1 0,1-1 0,-1 0 0,0-1-1,0 1 1,0-1 0,-6 4 0,3-2 34,0-1 0,0 0 0,-1-1 0,1 1 0,-1-1 0,0-1 0,0 0 1,0 0-1,0 0 0,0-1 0,-13 0 0,20-2-33,0 1 1,-1-1-1,1 1 0,0-1 0,0 0 1,0 1-1,0-1 0,0 0 1,0 0-1,0 0 0,0 0 1,1 0-1,-1 0 0,0 0 1,0 0-1,1 0 0,-1 0 0,1-1 1,-1 1-1,1 0 0,-1 0 1,1-1-1,0 1 0,0 0 1,0 0-1,0-1 0,0 1 0,0 0 1,0-1-1,0 1 0,0-2 1,5-45 18,1 33-72,1 0 1,0 0-1,2 1 1,-1 0-1,2 0 1,0 1-1,14-14 0,15-22-645,136-216-4409,-170 256 5191,-1 1 0,0-1 0,-1 0 0,1 0 0,-2 0 0,1 0 0,-1-1 0,-1 1 0,0 0 0,0-15 2004,-2 27-2001,-7 25 126,2 1 1,0 0-1,2 0 1,1 0-1,1 0 1,1 1-1,5 33 0,-4-60-210,0-1-1,0 0 1,1 0-1,-1 0 1,1 1-1,0-1 1,-1 0-1,1 0 0,0 0 1,0 0-1,0 0 1,0 0-1,1-1 1,-1 1-1,1 0 0,-1-1 1,1 1-1,-1 0 1,1-1-1,0 0 1,0 1-1,-1-1 1,1 0-1,0 0 0,0 0 1,0 0-1,3 0 1,-2-1 1,-1 0 0,1 0 0,0 0 0,0 0 0,-1-1 0,1 1 0,0-1 0,-1 1 1,1-1-1,0 0 0,-1 0 0,1-1 0,-1 1 0,1 0 0,-1-1 0,0 0 0,0 1 0,0-1 0,0 0 1,4-4-1,25-31 93,28-26-78,-58 62-31,0 1 0,0-1-1,0 1 1,0 0 0,0 0 0,0-1 0,-1 1 0,1 0 0,0 0 0,0 0 0,0 0 0,0 0 0,0 0-1,0 0 1,0 0 0,0 0 0,0 1 0,0-1 0,0 0 0,0 0 0,0 1 0,0-1 0,0 1 0,0-1-1,-1 1 1,1-1 0,0 1 0,0 0 0,-1-1 0,2 2 0,27 28-21,-17-17 64,-9-10-37,0 0-1,0 0 1,1-1-1,-1 1 1,1-1 0,-1 0-1,1 0 1,0 0-1,0 0 1,0-1 0,0 1-1,0-1 1,0 0-1,0 0 1,1-1 0,-1 1-1,0-1 1,0 0-1,1 0 1,-1 0 0,0-1-1,0 0 1,0 1-1,1-1 1,-1-1 0,0 1-1,0-1 1,0 1-1,-1-1 1,1 0 0,0-1-1,-1 1 1,1-1-1,3-3 1,1-2-24,-1 0 0,1 0 0,-2-1-1,1 0 1,-2 0 0,1-1 0,-1 1 0,0-1 0,-1 0-1,0-1 1,-1 1 0,3-16 0,0-30 381,-3-64 1,-6 201-497,2 55 501,2-117-730,0-2 1,2 1-1,0 0 1,1 0-1,8 21 1,-4-23-4217,0-7-3814</inkml:trace>
  <inkml:trace contextRef="#ctx0" brushRef="#br0" timeOffset="1994.44">1036 294 18488,'0'0'4386,"98"-2"-4354,-20 4 17,4-2-17,9 0-32,-5 0-2434,-12-9-2896</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05.486"/>
    </inkml:context>
    <inkml:brush xml:id="br0">
      <inkml:brushProperty name="width" value="0.035" units="cm"/>
      <inkml:brushProperty name="height" value="0.035" units="cm"/>
      <inkml:brushProperty name="color" value="#E71224"/>
    </inkml:brush>
  </inkml:definitions>
  <inkml:trace contextRef="#ctx0" brushRef="#br0">0 20 9652,'0'0'9829,"1"-4"-9165,-1 4-635,0-1 0,0 0 0,0 1 0,0-1 0,0 1 0,0-1 0,0 0 0,0 1 0,0-1 0,0 1 0,0-1 0,1 0 0,-1 1 0,0-1 0,0 1-1,1-1 1,-1 1 0,0-1 0,1 1 0,-1-1 0,0 1 0,1-1 0,-1 1 0,1 0 0,-1-1 0,1 1 0,0-1 0,5 17 729,0 36 517,-4 221 763,-3-143-2200,2-130-178,-1 0 0,1 0 1,0 0-1,0-1 0,0 1 1,-1 0-1,1 0 0,0-1 1,0 1-1,-1 0 0,1-1 1,0 1-1,-1 0 0,1-1 1,0 1-1,-1-1 0,1 0 1,-1 1-1,1-1 0,-1 1 1,2-2-1,2-17-5511</inkml:trace>
  <inkml:trace contextRef="#ctx0" brushRef="#br0" timeOffset="532.73">25 112 14711,'0'0'7590,"7"-9"-7454,-5 6-133,0-1 0,1 1-1,-1 0 1,1 0 0,0 0 0,-1 0 0,2 0-1,-1 1 1,0-1 0,0 1 0,1 0 0,-1 0 0,1 0-1,0 0 1,0 1 0,-1-1 0,1 1 0,0 0-1,0 0 1,0 1 0,0-1 0,0 1 0,0 0 0,1 0-1,-1 0 1,0 1 0,0-1 0,0 1 0,0 0-1,0 0 1,-1 0 0,1 1 0,0-1 0,0 1 0,4 3-1,-6-4 16,0 1 0,0-1 0,0 0 0,-1 1-1,1 0 1,0-1 0,-1 1 0,1 0 0,-1 0 0,0 0-1,0 0 1,1 0 0,-1 0 0,0 0 0,-1 0 0,1 1-1,0-1 1,-1 0 0,1 0 0,-1 1 0,0-1 0,0 0-1,1 1 1,-2-1 0,1 0 0,0 1 0,0-1 0,-1 0-1,1 1 1,-1-1 0,0 0 0,0 0 0,0 0 0,0 1-1,0-1 1,-2 3 0,-5 7 209,0 0-1,0-1 1,-1 0 0,-16 15-1,23-23-207,-8 9 102,4-7 444,5-22-413,1 14-739,1 1 0,-1-1 0,1 0 1,-1 1-1,1-1 0,0 0 1,0 1-1,1-1 0,-1 1 1,3-5-1</inkml:trace>
  <inkml:trace contextRef="#ctx0" brushRef="#br0" timeOffset="889.8">83 106 12838,'0'0'10028,"-1"-4"-9705,1 3-317,0 0-1,0 0 1,0 1-1,0-1 0,0 0 1,0 0-1,0 0 1,0 1-1,0-1 1,0 0-1,0 0 0,0 1 1,1-1-1,-1 0 1,0 0-1,1 1 1,-1-1-1,0 0 0,1 0 1,-1 1-1,1-1 1,-1 1-1,1-1 1,-1 0-1,1 1 0,-1-1 1,1 1-1,0-1 1,-1 1-1,1 0 1,0-1-1,0 1 0,1-1 1,0 1 3,0 0 0,0-1-1,0 1 1,1 0 0,-1 1 0,0-1 0,0 0-1,0 1 1,0-1 0,0 1 0,1 0 0,-1-1-1,0 1 1,0 0 0,3 2 0,3 3 41,0 1 1,0-1 0,0 1-1,-1 1 1,0-1-1,-1 1 1,0 0-1,0 1 1,0 0 0,7 16-1,1 6 56,20 61 0,-32-87-92,0 0 0,-1 1-1,1-1 1,-1 1 0,0-1 0,-1 1 0,0-1-1,1 1 1,-2-1 0,1 1 0,-1-1-1,-1 8 1,1-10 1,-1 0-1,0 0 1,1 0-1,-1-1 1,0 1-1,0-1 1,0 1 0,-1-1-1,1 0 1,0 0-1,-1 0 1,0 0-1,1 0 1,-1 0-1,0-1 1,0 0-1,0 1 1,0-1-1,0 0 1,0 0-1,-5 0 1,-7 3-179,1-1 0,-1 0 1,-1-1-1,-14 1 0,50-22-15459</inkml:trace>
  <inkml:trace contextRef="#ctx0" brushRef="#br0" timeOffset="1664.88">378 233 16568,'0'0'6776,"-2"12"-6677,0 0-63,-2 3 15,2 0 0,0 1 0,0-1 0,2 18 0,0-30-45,0-1 0,0 1 0,0-1 0,0 1 0,0-1 0,1 0 0,-1 1-1,1-1 1,-1 0 0,1 1 0,0-1 0,0 0 0,0 0 0,0 1 0,1-1 0,-1 0-1,1 0 1,-1-1 0,1 1 0,0 0 0,-1 0 0,1-1 0,0 1 0,0-1 0,0 0 0,0 1-1,0-1 1,1 0 0,-1 0 0,0 0 0,0-1 0,1 1 0,-1 0 0,1-1 0,-1 0-1,4 1 1,-5-1 4,1 0 1,-1 0-1,1 0 0,-1 0 0,0-1 0,1 1 0,-1 0 0,1-1 1,-1 1-1,0 0 0,1-1 0,-1 0 0,0 1 0,0-1 0,1 0 1,-1 0-1,0 1 0,0-1 0,0 0 0,0 0 0,0 0 0,0-1 1,0 1-1,-1 0 0,1 0 0,1-2 0,-1 0 15,0 0 1,0-1-1,-1 1 0,1-1 1,-1 1-1,0 0 0,1-1 1,-1 1-1,-1-1 0,0-4 1,1 6-9,-1-1 1,0 1-1,1 0 1,-1 0-1,0 0 1,0 0-1,-1 0 1,1 0-1,0 1 1,-1-1-1,1 0 1,-1 1-1,1-1 1,-1 1-1,0-1 1,0 1-1,1 0 1,-1 0-1,0 0 1,0 0-1,0 0 1,0 0-1,-1 0 1,1 1-1,-3-2 1,-5 0 22,0 0 0,0 1 0,0 0 1,-13 0-1,23 1-46,0 1 0,0-1 0,0 1 0,1-1 0,-1 1 0,0-1 0,0 1 0,1-1 0,-1 0 0,0 1 0,0-1 0,1 1 0,-1-1 0,0 0 0,1 1 0,-1-1 0,1 0 1,-1 1-1,1-1 0,-1 0 0,0 0 0,1 0 0,-1 1 0,1-1 0,-1 0 0,1 0 0,-1 0 0,1 0 0,-1 0 0,1 0 0,-1 0 0,1 0 0,0 0 0,13 1-115,0-2 1,1 0-1,-1 0 0,0-1 0,0-1 1,0 0-1,19-8 0,-30 10 117,0-1 0,-1 1 0,1-1 0,0 1 0,0 0 0,1 1-1,-1-1 1,0 0 0,0 1 0,0 0 0,0 0 0,1 0 0,2 0-1,-3 2 29,-1-1 0,1 1 0,-1 0 0,0 0-1,1 0 1,-1 0 0,0 0 0,0 1-1,0-1 1,-1 0 0,1 1 0,0 0-1,1 3 1,3 4 30,0 0 0,2-1-1,-1 0 1,12 11 0,-18-18-48,1 0 1,0-1-1,-1 1 1,1-1-1,0 1 1,0-1-1,-1 0 1,1 0 0,0 0-1,1 0 1,-1 0-1,0 0 1,0-1-1,0 1 1,0-1-1,0 1 1,1-1-1,-1 0 1,0 0-1,0 0 1,1 0-1,-1 0 1,0-1-1,0 1 1,0-1-1,1 1 1,-1-1 0,0 0-1,0 0 1,0 1-1,3-3 1,6-12 178,-7 10 531,-3 17-489,-1-10-227,0 0-1,-1 0 1,1 0-1,0 0 1,1 1-1,-1-1 1,0 0-1,1 0 1,-1 0-1,1 0 1,0 0 0,-1 0-1,1 0 1,0 0-1,0 0 1,0 0-1,1 0 1,-1 0-1,0-1 1,1 1-1,2 2 1,0-3 0,-1 1 0,0-1 0,1 0 0,-1-1 0,1 1 0,-1-1 0,1 1 0,-1-1 0,1 0 0,0-1 0,-1 1 0,1 0 0,3-2 0,-3 1-4,1-1 1,-1 1 0,0-1 0,0 0 0,0 0 0,0 0 0,0-1 0,0 1 0,0-1 0,-1 0 0,1 0 0,-1 0 0,0 0 0,0-1 0,0 0 0,-1 1 0,1-1 0,-1 0 0,0 0 0,0 0 0,0 0 0,-1-1 0,1 1-1,-1-1 1,0 1 0,0 0 0,0-1 0,-1 0 0,0 1 0,0-1 0,-1-7 0,2 8 26,-1 0 0,0 0-1,-1 0 1,1 0 0,-1 0 0,0-1-1,0 1 1,0 0 0,0 0 0,-1 1-1,1-1 1,-1 0 0,0 0 0,0 1-1,-1-1 1,1 1 0,-1 0 0,1 0-1,-1 0 1,0 0 0,-1 0 0,1 0-1,0 1 1,-1-1 0,1 1 0,-1 0-1,0 0 1,1 1 0,-1-1 0,0 1-1,0 0 1,0 0 0,0 0 0,-8 0 0,11 1-62,0 0 1,0 0-1,1 0 1,-1 0-1,0 0 1,0 0-1,0 0 1,0 1-1,1-1 1,-1 0-1,0 1 1,0-1 0,1 0-1,-1 1 1,0-1-1,1 1 1,-1-1-1,0 1 1,1 0-1,-1-1 1,1 1-1,-1 0 1,1-1-1,-1 1 1,1 0 0,-1-1-1,1 1 1,0 0-1,-1 0 1,1 0-1,0-1 1,-1 3-1,0 16-3648,1-19 3476,0 13-5032</inkml:trace>
  <inkml:trace contextRef="#ctx0" brushRef="#br0" timeOffset="2020.83">1027 251 18617,'0'0'6461,"6"10"-6090,38 82 203,-43-91-572,-1 0 1,1-1-1,0 1 1,-1-1 0,1 1-1,0-1 1,0 1-1,-1-1 1,1 1-1,0-1 1,0 0 0,0 1-1,0-1 1,-1 0-1,1 0 1,0 1 0,0-1-1,0 0 1,0 0-1,0 0 1,0 0 0,0 0-1,0-1 1,0 1-1,-1 0 1,1 0-1,0-1 1,0 1 0,1-1-1,25-10 22,116-92-80,-142 103 62,1 0 0,-1 0 0,1 1 0,-1-1 0,1 0 1,-1 1-1,1-1 0,-1 1 0,1-1 0,-1 1 0,0 0 0,1 0 0,-1-1 0,0 1 1,0 0-1,1 0 0,-1 0 0,0 0 0,0 1 0,0-1 0,0 0 0,1 3 0,0-2 9,9 11 86,1-2 0,1 1 0,-1-2 1,18 12-1,-23-18-471,0 0-1,1-1 0,-1 1 1,0-2-1,1 1 1,0-1-1,-1 0 1,1-1-1,0 1 1,16-1-1,-12-1-5250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10.515"/>
    </inkml:context>
    <inkml:brush xml:id="br0">
      <inkml:brushProperty name="width" value="0.035" units="cm"/>
      <inkml:brushProperty name="height" value="0.035" units="cm"/>
      <inkml:brushProperty name="color" value="#E71224"/>
    </inkml:brush>
  </inkml:definitions>
  <inkml:trace contextRef="#ctx0" brushRef="#br0">95 238 1681,'0'0'8969,"-2"-15"-7854,-2-14-645,1-5 699,-5-5 4284,-8-10 2596,14 97-8018,-3 0 0,-18 74 0,-5 50-7,25-106-1843,3-66 1696,0 0 0,0 1 0,0-1-1,0 0 1,0 0 0,0 0 0,0 1 0,0-1 0,0 0 0,0 0 0,0 0 0,0 1 0,0-1 0,0 0 0,0 0 0,0 1 0,0-1 0,0 0 0,1 0 0,-1 0 0,0 0 0,0 1 0,0-1 0,0 0 0,0 0 0,1 0 0,-1 0 0,0 0 0,0 1 0,0-1 0,1 0 0,-1 0 0,0 0 0,0 0 0,0 0 0,1 0 0,-1 0 0,0 0 0,0 0 0,0 0 0,1 0 0,-1 0 0,0 0 0,0 0 0,1 0 0,-1 0 0,0 0 0,0 0 0,0 0 0,1 0 0,1 0-1058,14 0-4787</inkml:trace>
  <inkml:trace contextRef="#ctx0" brushRef="#br0" timeOffset="589.85">255 177 6739,'0'0'15079,"1"8"-14751,3 25 81,0-1-1,-3 1 1,-1 0 0,-1 0-1,-9 52 1,2-148 610,10 39-1008,0 1-1,2-1 1,0 1 0,2 0-1,0 0 1,2 0 0,0 1-1,2 0 1,0 1 0,1 0-1,1 1 1,2 0 0,17-21-1,-3 12-30,-27 28 15,0 0-1,0 0 1,1 0-1,-1 0 1,0 0-1,0 0 1,1 1-1,-1-1 1,0 0-1,1 1 1,-1-1-1,1 1 1,-1-1-1,1 1 1,-1 0-1,1 0 1,-1 0-1,1 0 1,-1 0-1,1 0 1,-1 0-1,0 0 1,1 1 0,2 0-1,-3 2-6,0 0 1,0 0-1,0 1 0,0-1 1,0 0-1,-1 1 0,0-1 1,1 1-1,-1-1 0,0 0 1,-1 1-1,1-1 0,-2 5 1,2-1 3,-3 4 15,0 0 0,0-1 0,-1 1 0,-1-1 0,0 0-1,0 0 1,-1 0 0,0-1 0,0 0 0,-9 8 0,-18 32 5,30-45-12,1-1 1,-1 1-1,1 0 0,0 0 0,0 0 0,1 0 0,-1 0 0,1 0 0,0 0 0,0 0 0,0 1 0,0-1 0,1 0 0,0 1 1,0-1-1,0 1 0,0-1 0,1 0 0,0 1 0,0-1 0,0 0 0,0 0 0,1 0 0,-1 0 0,1 0 0,0 0 0,0 0 1,1 0-1,-1-1 0,1 1 0,0-1 0,0 1 0,3 2 0,13 14 55,-13-14-61,0-1-1,-1 1 0,0 0 0,0 1 1,0-1-1,5 13 0,-10-18 9,0-1 0,0 1-1,0-1 1,0 1 0,0 0-1,0-1 1,0 1 0,-1 0 0,1-1-1,0 1 1,0-1 0,-1 1 0,1 0-1,0-1 1,-1 1 0,1-1 0,0 1-1,-1-1 1,1 1 0,-1-1 0,1 0-1,-1 1 1,1-1 0,-1 1 0,0-1-1,1 0 1,-1 0 0,1 1 0,-1-1-1,0 0 1,1 0 0,-1 0 0,1 0-1,-1 1 1,0-1 0,1 0-1,-1 0 1,0 0 0,1 0 0,-2-1-1,-32 3 11,31-2-4,-51 0-526,54-3-187,0 0-1,0 0 1,0 0-1,0 0 0,1 0 1,0 1-1,-1-1 1,1 0-1,0 0 1,2-2-1,3-3-837,0 0-1,1 0 0,1 1 0,7-7 1,-3 4-679,20-21-5187</inkml:trace>
  <inkml:trace contextRef="#ctx0" brushRef="#br0" timeOffset="872.68">497 256 6339,'0'0'12638,"5"1"-11694,-4-1-873,0 1 0,0-1 0,0 0 0,0 1 0,0-1-1,0 1 1,0-1 0,0 1 0,0 0 0,0 0 0,0-1 0,-1 1 0,1 0 0,0 0-1,0 0 1,-1 0 0,1 0 0,-1 0 0,1 0 0,-1 0 0,1 0 0,-1 0 0,1 0-1,-1 0 1,0 0 0,0 0 0,1 2 0,-5 37 1035,0-5-881,5-34-217,-1 0 0,1-1 0,0 1 0,0-1 0,0 1 0,0 0 0,0-1 0,0 0 0,0 1 0,0-1 0,0 0 0,0 1 0,0-1 0,0 0 0,0 0 0,0 0 0,0 0 0,0 0 0,0 0 0,0 0 0,1 0 0,-1-1 0,1 1 0,29-7 225,-29 6-209,-1 0 0,0-1 0,1 1 0,-1-1 0,0 1 1,1-1-1,-1 1 0,0-1 0,0 1 0,0-1 1,-1 0-1,1 0 0,0 1 0,-1-1 0,1 0 1,-1 0-1,1 0 0,-1 0 0,0 0 0,0 0 1,0 0-1,0 0 0,0 0 0,0 0 0,-1 1 1,1-1-1,-1 0 0,1 0 0,-1 0 0,0 0 1,-1-3-1,0 2 1,1 1 0,-1-1 0,0 0 0,0 0 0,0 1 0,0-1 0,-1 1 0,1-1 0,-1 1 0,1 0 0,-1 0 0,0 0 0,0 1 0,0-1 0,0 0 0,0 1 0,-4-1 0,-39-3 193,27 13-1255,18-8 790,0 1 0,0 0 0,1 0 0,-1-1 0,0 1 0,1 0 0,-1 0 0,1 0 0,-1 0 0,1 0 0,0 0 0,-1 0 0,1 0 0,0 0 0,0 0 0,0 0 0,0 0 0,0 2 0,2 2-5307,12-4-3880</inkml:trace>
  <inkml:trace contextRef="#ctx0" brushRef="#br0" timeOffset="1742.26">768 44 13414,'0'0'11464,"0"11"-11400,-12 112 8,-1 34-5,13-136-121,0 15-3470,12-57 2,1 0 3435,-2-11 341,14-58 0,-20 56 5937,-5 239-6458,-1-204 194,1-1 1,-1 1-1,1-1 0,-1 1 1,1-1-1,-1 1 1,1-1-1,-1 1 0,1-1 1,-1 1-1,0-1 1,1 0-1,-1 1 0,0-1 1,1 0-1,-1 0 1,0 1-1,0-1 1,1 0-1,-1 0 0,0 0 1,0 0-1,1 0 1,-1 0-1,0 0 0,1 0 1,-1 0-1,0 0 1,0 0-1,1-1 0,-1 1 1,0 0-1,1-1 1,-2 1-1,-28-11 98,27 8 62,-1-1 0,1 1-1,-1-1 1,1 0 0,0 1 0,1-2-1,-1 1 1,1 0 0,-1 0 0,1-1 0,1 1-1,-1-1 1,0 0 0,1 1 0,0-1-1,0 0 1,1 0 0,-1-7 0,2 11-85,-1 1 0,0-1 0,1 0 0,-1 1 1,1-1-1,-1 0 0,1 0 0,-1 1 0,1-1 0,-1 1 1,1-1-1,0 1 0,-1-1 0,1 1 0,0-1 0,-1 1 0,1-1 1,0 1-1,0 0 0,-1-1 0,1 1 0,0 0 0,0 0 1,0 0-1,-1 0 0,1 0 0,0 0 0,1 0 0,31-2-389,-25 1 103,-4 1 129,5 0-200,-1 0 0,0-1 0,1 0 0,-1-1 0,0 1 0,0-1 0,0-1 0,0 0 0,0 0 0,13-8 0,-20 13 650,0 0 0,0 0 0,0 0 0,0 0-1,0 0 1,0 0 0,-1 0 0,1 0 0,-1 0 0,1 0 0,-1 0 0,0 1 0,0-1 0,0 0 0,0 0-1,0 0 1,-1 3 0,2 67-796,-1-64 878,0-6-376,0-1 1,0 1-1,1-1 1,-1 0-1,0 1 1,1-1-1,-1 1 1,1-1-1,0 0 1,-1 1-1,1-1 1,0 0-1,0 1 1,0-1-1,0 0 1,0 0-1,0 0 1,0 0-1,0 0 1,1 0-1,-1 0 1,0-1-1,1 1 1,-1 0-1,0-1 1,1 1-1,-1-1 1,1 1-1,1-1 1,1 2 29,0-2 1,1 1 0,-1 0 0,1-1-1,-1 0 1,0 0 0,1 0 0,8-2-1,-12 2-12,1-1 0,-1 0 0,0 1 0,0-1 0,0 0 0,0 0 0,0 0 0,0 0 0,0 1 0,0-1 0,0-1 0,0 1 0,0 0 0,0 0 0,-1 0 0,1 0 0,-1-1 0,1 1 0,-1 0 0,1 0 0,-1-1 0,1 1 0,-1 0 0,0-1 0,0 1 0,0 0 0,0-1 0,0 1-1,0-1 1,0 1 0,0 0 0,-1-1 0,1 1 0,-1-2 0,0-1 29,0 0-1,0 0 1,0 1 0,0-1-1,-1 1 1,1-1-1,-1 1 1,0-1 0,0 1-1,-5-6 1,3 6 16,-1 1 0,1 0 1,-1 0-1,0 0 1,1 0-1,-1 1 0,0-1 1,0 1-1,-10 0 1,-14 5-2199,28-4 1735,0 1 0,0-1 0,1 1 0,-1-1 0,0 1 0,0-1-1,1 1 1,-1 0 0,0-1 0,1 1 0,-1 0 0,1 0 0,-1-1 0,1 1-1,-1 0 1,1 0 0,0 0 0,-1 0 0,1-1 0,0 1 0,0 0-1,-1 0 1,1 0 0,0 0 0,0 1 0</inkml:trace>
  <inkml:trace contextRef="#ctx0" brushRef="#br0" timeOffset="2191.29">1088 260 9108,'0'0'14850,"0"11"-14594,0 130 525,0-140-733,21-5 123,-12-2-175,-1-1-1,0 1 1,0-1-1,10-12 1,-10 11-57,-1 0 1,1 1-1,1-1 0,13-8 1,-5 65-148,-17-47 212,1 0 0,-1 0 0,0-1 0,0 1 1,1 0-1,-1 0 0,1 0 0,0-1 0,-1 1 0,1 0 1,0-1-1,0 1 0,0 0 0,0-1 0,0 1 0,1-1 1,-1 0-1,0 1 0,1-1 0,-1 0 0,1 0 1,-1 0-1,1 0 0,-1 0 0,1 0 0,0 0 0,0-1 1,-1 1-1,1 0 0,0-1 0,0 0 0,0 1 0,0-1 1,-1 0-1,1 0 0,0 0 0,0 0 0,0 0 1,0-1-1,0 1 0,-1 0 0,1-1 0,0 1 0,0-1 1,0 0-1,-1 0 0,1 0 0,-1 0 0,1 0 1,0 0-1,-1 0 0,2-2 0,10-5-16,29-15 62,-40 22-50,1 1-1,-1-1 1,1 1-1,-1-1 1,1 1-1,-1 0 1,1 0-1,-1 0 1,1 0-1,-1 0 1,0 1-1,1-1 1,-1 1-1,1 0 1,-1 0-1,0 0 1,5 2-1,6 4-84,-5-1-19,0-2 1,0 1-1,1-1 1,-1 0-1,1-1 1,0 0-1,0 0 1,0-1-1,12 1 1,12-2-4291</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20.331"/>
    </inkml:context>
    <inkml:brush xml:id="br0">
      <inkml:brushProperty name="width" value="0.035" units="cm"/>
      <inkml:brushProperty name="height" value="0.035" units="cm"/>
      <inkml:brushProperty name="color" value="#E71224"/>
    </inkml:brush>
  </inkml:definitions>
  <inkml:trace contextRef="#ctx0" brushRef="#br0">165 80 3169,'0'0'6387,"-1"-9"2177,-2-24-4188,3 32-4319,0-1 0,0 1 0,0-1 1,0 1-1,0-1 0,0 1 0,-1-1 1,1 1-1,-1-1 0,1 1 0,-1 0 1,1-1-1,-1 1 0,0 0 0,0-1 1,1 1-1,-1 0 0,0 0 0,0 0 1,0 0-1,0 0 0,-1 0 1,1 0-1,0 0 0,0 0 0,-1 0 1,1 1-1,0-1 0,-1 1 0,1-1 1,0 1-1,-1-1 0,1 1 0,-1 0 1,1-1-1,-1 1 0,1 0 0,-1 0 1,1 0-1,-3 1 0,0-1-59,1 1-1,-1-1 1,1 1 0,-1 0-1,1 0 1,0 1 0,-1-1-1,1 1 1,0 0 0,0-1-1,0 1 1,0 1-1,0-1 1,1 0 0,-1 1-1,1-1 1,-4 5 0,0 4 0,0 0 1,0 0 0,1 0 0,1 1-1,0-1 1,1 1 0,0 0 0,1 0-1,0 1 1,1-1 0,0 0 0,1 1 0,0-1-1,4 21 1,-4-30-3,1 0 1,0 0-1,0 0 0,0 0 0,0 0 1,1 0-1,-1-1 0,1 1 0,-1 0 1,1-1-1,0 1 0,0-1 1,0 0-1,0 0 0,1 1 0,-1-1 1,1-1-1,-1 1 0,1 0 0,-1-1 1,6 3-1,3 0 21,1 0 1,0 0-1,0-1 0,14 1 1,-2 0-23,-23-4 4,0 0 0,-1 0 0,1 0 0,0 0 0,0 1 0,0-1 0,0 0 0,0 0 0,0 0 0,0 1 0,-1-1 0,1 0 0,0 1 0,0-1 0,0 1 0,-1-1 0,1 1 0,0-1 0,-1 1 0,1 0 0,0-1 1,-1 1-1,1 0 0,-1-1 0,1 1 0,-1 0 0,1 0 0,-1-1 0,1 1 0,-1 0 0,0 0 0,0 0 0,1 0 0,-1 0 0,0 0 0,0-1 0,0 1 0,0 0 0,0 0 0,0 0 0,0 0 0,0 0 0,0 0 0,-1 0 0,1-1 0,0 1 0,-1 0 0,1 0 0,0 0 0,-1 0 0,1-1 0,-1 1 0,1 0 0,-1 0 0,0-1 0,0 2 0,-3 3 6,0-1-1,0 1 1,-1-1-1,0 0 1,0 0-1,-8 5 1,2-2-210,0-1-1,-1-1 1,1 0-1,-1-1 1,0 0-1,0 0 1,0-2 0,-1 1-1,-20 0 1,44-21-5718,11-7 374,7-2-241</inkml:trace>
  <inkml:trace contextRef="#ctx0" brushRef="#br0" timeOffset="684.45">247 218 11237,'0'0'9444,"-1"6"-9307,-1 4-103,-1 0 73,1 0 0,0 1 0,1-1 0,0 0 1,0 1-1,3 18 0,-2-28-102,1 0 0,0 0 0,0-1 0,-1 1 0,1 0 0,0 0 1,0 0-1,0-1 0,0 1 0,0 0 0,0-1 0,0 1 0,0-1 0,1 1 0,-1-1 0,0 0 1,0 1-1,0-1 0,1 0 0,-1 0 0,0 0 0,0 0 0,0 0 0,1 0 0,-1 0 0,0 0 1,2-1-1,1 1 8,-1 0 0,1-1 0,-1 0 0,1 1 1,-1-1-1,1 0 0,-1-1 0,7-2 0,-7 1 9,0 1 0,-1-1 0,1 0 0,-1 0 0,1 0-1,-1-1 1,0 1 0,0 0 0,0-1 0,-1 1 0,1-1-1,-1 0 1,0 0 0,0 1 0,0-1 0,0-5 0,0 7 6,-1 1 0,0-1 0,0 0 0,-1 0 0,1 0 0,0 1 0,0-1 0,-1 0 0,1 0 0,-1 1 0,0-1 0,1 0 0,-1 1 0,0-1 0,0 1 0,0-1 0,0 1 0,0 0 0,-1-1 0,1 1 0,0 0 0,0 0 0,-1-1 1,1 1-1,-1 0 0,1 1 0,-1-1 0,0 0 0,1 0 0,-1 1 0,0-1 0,1 1 0,-1-1 0,0 1 0,0 0 0,-3-1 0,-44 0 86,25 8-188,24-7 63,-1 0 0,1 1 0,0-1 0,-1 0 0,1 1 0,0-1 0,-1 0 0,1 1 0,0-1 0,-1 1 0,1-1 0,0 1 0,0-1 0,-1 1 0,1-1 0,0 0 0,0 1 0,0 0 0,0-1 0,0 1 0,-1-1 0,1 1 0,0-1 1,0 1-1,0-1 0,1 1 0,-1-1 0,0 1 0,0-1 0,0 1 0,0-1 0,0 1 0,1-1 0,-1 1 0,2 0-58,-1 0 1,0 0 0,1-1-1,0 1 1,-1-1-1,1 1 1,-1-1-1,1 1 1,0-1-1,-1 0 1,1 0 0,0 0-1,-1 0 1,1 0-1,3-1 1,0 1-184,218 1-3849,-220 0 4091,0-1 1,0 1-1,0-1 0,0 1 1,0 0-1,0 0 1,0 0-1,0 0 0,-1 1 1,1-1-1,0 1 0,-1 0 1,1-1-1,-1 1 0,1 0 1,-1 1-1,0-1 1,0 0-1,0 1 0,0-1 1,-1 1-1,1-1 0,-1 1 1,1 0-1,-1 0 0,0 0 1,0 0-1,0 0 0,0 0 1,-1 0-1,1 3 1,0 1 230,-1-1 0,1 1 0,-1-1 0,0 1 0,-1 0 1,0-1-1,0 1 0,0-1 0,-1 0 0,0 1 1,0-1-1,-1 0 0,0 0 0,-3 6 0,-1-5 1177,7-14-723,9-17-797,31-35-1048,-32 51 1037,0-1 1,-1-1 0,-1 1 0,0-1 0,0 0 0,0-1 0,-2 0-1,1 1 1,-1-2 0,-1 1 0,0 0 0,0-1 0,0-12 0,-3 17 214,1-32-122,-1 38 167,0 0 0,0 0 0,0 0 0,0 0 0,0 0 1,0 0-1,0 0 0,0 0 0,-1 0 0,1 1 0,0-1 0,-1 0 0,1 0 0,0 0 0,-1 0 0,1 0 1,-1 1-1,1-1 0,-1 0 0,0 0 0,1 1 0,-1-1 0,0 0 0,1 1 0,-1-1 0,0 1 0,0-1 0,1 1 1,-3-1-1,2 2-106,0 0 0,-1 0 1,1 0-1,0 0 0,0 0 0,0 0 1,0 0-1,0 1 0,1-1 1,-1 0-1,0 1 0,0-1 1,1 0-1,-1 1 0,1-1 0,0 1 1,-1-1-1,1 1 0,0 0 1,0-1-1,0 3 0,-1 2 34,0-1-34,-6 24 216,2 0 1,-2 49 0,7-72-272,0 1 0,0 0-1,0-1 1,1 1 0,0 0 0,0-1 0,1 1 0,-1-1 0,1 0-1,1 1 1,0-1 0,-1 0 0,2 0 0,-1-1 0,1 1-1,0-1 1,0 1 0,7 5 0,-10-9-402,1-1 0,0 0 0,-1 0-1,1 0 1,0 0 0,0-1 0,0 1 0,0 0 0,0-1 0,0 1 0,0-1 0,0 0-1,0 1 1,4-1 0,10 0-7028</inkml:trace>
  <inkml:trace contextRef="#ctx0" brushRef="#br0" timeOffset="922.29">527 187 6787,'0'0'16130,"9"-2"-15978,200-39 108,10-2-216,-191 36-89,-9 2-464,1 0-1,31-13 0,-44 12-1329</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23.094"/>
    </inkml:context>
    <inkml:brush xml:id="br0">
      <inkml:brushProperty name="width" value="0.035" units="cm"/>
      <inkml:brushProperty name="height" value="0.035" units="cm"/>
      <inkml:brushProperty name="color" value="#E71224"/>
    </inkml:brush>
  </inkml:definitions>
  <inkml:trace contextRef="#ctx0" brushRef="#br0">100 123 5475,'0'0'14638,"2"-8"-13973,-1 0-763,6-45 2487,-7 51-2320,0 0 0,0 0 0,0 0 0,0 0 0,0 0 0,-1 1 0,1-1 0,0 0 0,-1 0 0,0 0 0,1 0 0,-1 0 0,0 1-1,0-1 1,0 0 0,0 1 0,0-1 0,-1 0 0,1 1 0,0 0 0,-1-1 0,1 1 0,-1 0 0,-1-2 0,-1 2-61,1-1 1,0 1 0,-1-1-1,1 1 1,-1 0 0,1 1-1,-1-1 1,1 1 0,-1-1-1,0 1 1,1 0 0,-1 0-1,1 1 1,-1-1 0,-3 2-1,5-1-10,0-1-1,0 1 1,1 0-1,-1 1 0,1-1 1,-1 0-1,1 0 1,-1 1-1,1-1 1,-1 1-1,1-1 0,0 1 1,0-1-1,0 1 1,0 0-1,0 0 1,0-1-1,1 1 0,-1 0 1,1 0-1,-1 0 1,1 0-1,0 0 1,-1 0-1,1 0 0,0 0 1,0 0-1,1 2 1,-1 10-5,-1-8 6,1-1 1,-1 1-1,1-1 1,1 1 0,-1-1-1,1 1 1,0-1-1,1 1 1,-1-1 0,1 1-1,0-1 1,0 0-1,1 0 1,4 8-1,32 31 23,-24-28-17,-1 1 1,23 34 0,-34-47-8,0 1 0,-1 0-1,0-1 1,0 1 0,0 0 0,0 0 0,-1 0 0,0 0 0,0 0-1,0 1 1,-1-1 0,1 0 0,-1 0 0,-1 0 0,1 1 0,-1-1 0,-1 6-1,1-9 6,0 0-1,-1 1 1,1-1-1,0 0 1,-1 0-1,0 0 1,1 0 0,-1 0-1,0-1 1,0 1-1,0 0 1,0-1-1,0 1 1,0-1-1,-1 0 1,1 0-1,0 0 1,-1 0-1,1 0 1,-1 0-1,1-1 1,-1 1-1,1-1 1,-4 0-1,3 1 1,0-1-1,0 1 0,0-1 0,0 0 0,1 0 1,-1-1-1,0 1 0,0-1 0,0 1 0,0-1 1,1 0-1,-1 0 0,0 0 0,1 0 1,-1 0-1,1-1 0,-1 1 0,1-1 0,0 0 1,-5-4-1,5 3-17,0 0 1,0 0-1,0-1 1,0 1-1,0-1 1,1 1-1,-1-1 1,1 0-1,0 1 1,0-1-1,1 0 0,-1 0 1,1 0-1,-1 0 1,1 0-1,1 0 1,-1 0-1,0 0 1,1 1-1,0-1 1,0 0-1,0 0 1,4-7-1,-2 6-130,0 0 0,0 1 0,1-1 0,0 1 0,0-1 0,0 1 0,0 0 1,1 0-1,0 1 0,-1 0 0,2-1 0,-1 2 0,0-1 0,0 1 0,7-3 0,11-2-1067,0 1 0,1 2 0,30-4 0,31-5-2701,-74 12 11274,-22 14-7124,5-3 26,0 0-1,1 0 1,-8 21 0,12-27-242,0 0-1,0 0 1,0 0-1,0 0 0,0 0 1,1 0-1,0 1 1,0-1-1,0 0 0,0 0 1,1 0-1,-1 0 1,1 0-1,2 6 1,-2-9-16,1 0 0,0 1 0,0-1 0,-1 0 0,1 0 0,0 0 0,0 0 0,0-1 0,0 1 0,0 0 0,0-1 0,0 1 0,0-1 0,1 0 0,-1 0 0,0 0 0,0 0 0,3 0 0,38-4 81,-41 3-72,0 0-1,0 0 0,0 0 1,0-1-1,0 1 1,0 0-1,0-1 1,0 1-1,0-1 1,-1 0-1,1 1 1,-1-1-1,1 0 1,-1 0-1,0 0 1,0 0-1,0 0 1,0 0-1,0-1 1,0 1-1,0 0 1,-1 0-1,1-1 1,-1 1-1,0 0 1,1-1-1,-1 1 1,0-1-1,0 1 1,-1 0-1,0-4 1,1 2 28,-1 1 1,0 0 0,0-1 0,0 1-1,0 0 1,-1 0 0,1 0-1,-1 0 1,0 0 0,0 0 0,0 0-1,0 1 1,0-1 0,-1 1-1,1-1 1,-1 1 0,0 0 0,1 0-1,-1 0 1,-5-2 0,1 2-65,0 0 1,-1 1 0,1-1-1,-1 2 1,1-1 0,-13 1-1,12 0-218,7 0 68,1 0 0,0 0 0,0 1 1,0-1-1,-2 3-3438,2-3 3438,0 0 0,0 0 0,0 0 0,0 0 0,0 1 0,0-1 0,0 0 0,0 0 1,0 0-1,0 0 0,1 0 0,-1 1 0,0-1 0,0 0 0,2 1-1891,8 2-5431</inkml:trace>
  <inkml:trace contextRef="#ctx0" brushRef="#br0" timeOffset="481.13">458 210 2977,'0'0'14740,"18"3"-13520,60 14 140,-71-15-1269,-1 0-1,0 0 0,0 1 0,-1-1 1,1 1-1,0 1 0,-1-1 0,0 1 1,0 0-1,7 7 0,-10-9-76,-1-1 1,1 1-1,-1 0 1,1-1-1,-1 1 1,0 0-1,0 0 0,0 0 1,0 0-1,0 0 1,0 1-1,-1-1 0,1 0 1,-1 0-1,1 0 1,-1 1-1,0-1 1,0 0-1,0 1 0,0-1 1,0 0-1,0 0 1,-1 1-1,1-1 0,-1 0 1,-1 3-1,1-3 29,-1 0-1,0 0 0,0 0 0,0 0 1,0-1-1,0 1 0,-1 0 1,1-1-1,0 0 0,-1 1 1,1-1-1,-1 0 0,1 0 0,-1 0 1,0-1-1,1 1 0,-1-1 1,-4 1-1,-53 2 1367,57-3-1213,3-2-160,-1 0 0,1-1 0,0 1 0,0-1 0,0 1 0,0 0 0,1-1 0,-1 1 1,1-1-1,-1 1 0,1 0 0,0 0 0,1-4 0,7-3-317,0-1 0,0 1-1,1 0 1,0 1 0,20-13 0,10-8-1004,-27 19 1054,-1-1 1,0 0 0,-1-1 0,13-17 0,-20 23 323,0 1 1,-1-2 0,1 1-1,-1 0 1,-1-1 0,0 1-1,0-1 1,0 0 0,0 0-1,-1 0 1,0 0 0,-1-10-1,0 10 3392,-2 30-2979,-3 33-759,2-44 272,2 0 1,-1 0-1,2 1 0,-1-1 1,2 0-1,0 1 1,0-1-1,5 18 0,-5-26-44,1 0-1,-1 0 0,1 0 1,0 0-1,0 0 1,0 0-1,1 0 0,0-1 1,-1 1-1,1-1 0,0 0 1,1 0-1,-1 0 1,0 0-1,1 0 0,0-1 1,-1 0-1,1 1 0,0-2 1,0 1-1,1 0 1,-1-1-1,0 1 0,0-1 1,1-1-1,5 2 0,30 0-1891,-3-5-3412,-19-7-278</inkml:trace>
  <inkml:trace contextRef="#ctx0" brushRef="#br0" timeOffset="714.78">580 155 12950,'0'0'11637,"-49"-12"-11669,86 12 32,16 0 160,9 0-16,8-7-144,-5-3 0,5-4-224,-12 0-864,-5 0-385,-16 2-1808,-8 3 175,-9 4-4497</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31.247"/>
    </inkml:context>
    <inkml:brush xml:id="br0">
      <inkml:brushProperty name="width" value="0.035" units="cm"/>
      <inkml:brushProperty name="height" value="0.035" units="cm"/>
      <inkml:brushProperty name="color" value="#E71224"/>
    </inkml:brush>
  </inkml:definitions>
  <inkml:trace contextRef="#ctx0" brushRef="#br0">59 332 6707,'0'0'6051,"-30"-38"5461,23 62-11448,-8 70-46,11-61 143,3-27 110,0-10 181,1-7-428,0-1-7,0 1-1,0-1 1,1 1 0,1 0-1,3-16 1,-4 25-23,0 0 1,0 0-1,0 0 0,0-1 1,0 1-1,0 0 0,0 1 1,0-1-1,1 0 1,-1 0-1,1 0 0,0 1 1,-1-1-1,1 1 1,0-1-1,0 1 0,0 0 1,0 0-1,0 0 0,0 0 1,0 0-1,0 0 1,0 0-1,1 1 0,-1-1 1,0 1-1,1 0 1,-1-1-1,0 1 0,0 0 1,1 0-1,-1 1 0,3-1 1,-3 1 4,1 0-1,-1 0 1,1 0 0,-1 1 0,0-1-1,1 1 1,-1-1 0,0 1 0,0 0-1,0-1 1,0 1 0,-1 0 0,1 0-1,0 1 1,-1-1 0,1 0-1,-1 0 1,0 1 0,0-1 0,0 1-1,0-1 1,0 1 0,-1-1 0,1 4-1,2 6 5,0 0 0,-1 0-1,-1 1 1,0 12-1,-1 14-552,0-14-5185,0-17-148</inkml:trace>
  <inkml:trace contextRef="#ctx0" brushRef="#br0" timeOffset="1923.17">166 433 12038,'0'0'8534,"4"-2"-8467,-2 1-49,8-4-4,0 0 0,-1 0 0,1 0 0,-1-1 0,9-8 0,-15 11 56,0 0 0,0-1-1,-1 1 1,1 0 0,-1-1 0,0 1-1,0-1 1,0 0 0,-1 0 0,1 0-1,-1 0 1,0 0 0,0 0 0,0 0-1,0 0 1,-1 0 0,0-8 0,-4 11 1937,-5 10-1662,-6 9-486,9-9 179,1 0-1,0 1 1,1-1-1,-6 20 1,8-25-47,1 1 1,0 0-1,0 0 1,0 0-1,1 0 1,-1 0 0,1 0-1,0 0 1,1 0-1,-1 0 1,1-1-1,2 8 1,-2-11-214,1 1 0,0-1 1,-1 0-1,1 1 0,0-1 0,0 0 1,0 0-1,0 0 0,0-1 0,0 1 1,0 0-1,0-1 0,0 1 0,0-1 1,0 0-1,0 1 0,0-1 0,0 0 1,5-1-1,42-3-6105,-47 4 5818,1-1 0,-1 0 0,1 0 1,0 0-1,-1-1 0,0 1 1,1-1-1,-1 1 0,0-1 1,0 0-1,0 0 0,0 0 1,0 0-1,0 0 0,-1 0 0,1 0 1,0-1-1,-1 1 0,0 0 1,0-1-1,2-4 0,5-26 2410,-7 1 13888,-12 66-15226,10-31-543,0-1 0,0 0 0,0 1 0,1-1 0,-1 1 0,1 0 0,0-1 0,0 1 0,0-1 0,0 5 0,6 0 35,8-13-71,36-56-147,-50 62 162,0 0 0,1 0 0,-1 0 0,0 0-1,1-1 1,-1 1 0,1 0 0,-1 0-1,0 0 1,1 0 0,-1 0 0,0 0-1,1 0 1,-1 0 0,0 1 0,1-1 0,-1 0-1,1 0 1,-1 0 0,0 0 0,1 0-1,-1 0 1,0 1 0,1-1 0,-1 0-1,0 0 1,0 1 0,1-1 0,-1 0-1,0 0 1,0 1 0,1-1 0,-1 0 0,0 1-1,0-1 1,0 0 0,1 1 0,-1-1-1,0 0 1,0 1 0,0-1 0,0 1-1,0-1 1,0 1 0,7 16-45,-7-17 49,1 3 8,0 0 0,0 0 1,1 0-1,-1 0 0,1 0 1,-1 0-1,1 0 0,0-1 0,0 1 1,0-1-1,0 1 0,1-1 1,-1 0-1,1 0 0,-1 0 1,6 3-1,-6-4-2,1-1 0,0 0 1,-1 1-1,1-1 0,0 0 0,0 0 0,-1 0 1,1-1-1,0 1 0,-1-1 0,1 0 0,0 1 1,-1-1-1,1 0 0,-1-1 0,0 1 1,1 0-1,-1-1 0,0 1 0,0-1 0,4-3 1,0 0-2,0 0 0,0-1 0,-1 1 1,0-1-1,0 0 0,0-1 0,-1 1 1,0-1-1,0 0 0,-1 0 1,0 0-1,0 0 0,0-1 0,-1 1 1,-1-1-1,1 1 0,-1-1 0,0 0 1,-1-14-1,-53 19 208,52 3-219,0 0 0,0 0 0,0 0 0,1 0-1,-1 0 1,0 0 0,0 1 0,0-1 0,0 0 0,0 0 0,1 1-1,-1-1 1,0 0 0,0 1 0,1-1 0,-1 1 0,0-1 0,0 1-1,1-1 1,-1 1 0,1-1 0,-1 1 0,0 0 0,1 0 0,-1-1-1,1 1 1,-1 0 0,1 0 0,0-1 0,-1 1 0,1 0 0,0 0-1,0 0 1,-1 0 0,1-1 0,0 1 0,0 0 0,0 0 0,0 0-1,0 0 1,0 0 0,0-1 0,1 1 0,-1 0 0,0 0 0,0 0 0,1 0-1,-1-1 1,0 1 0,1 0 0,-1 0 0,1 0 0,-1-1 0,1 1-1,-1 0 1,1-1 0,0 1 0,-1-1 0,1 1 0,0 0 0,1 0-1,6 1 12,1 0 0,-1 0 0,1-1 0,-1 0-1,1 0 1,0-1 0,0 0 0,-1 0 0,10-3-1,13 1 9,-9 0 93,-5 1 184,-17 2-280,1 0 0,-1 0 0,1 0 0,-1 0 0,0 1 0,1-1 0,-1 0 0,0 0 0,0 0 0,1 0 0,-1 0 0,0 0-1,0 0 1,0 0 0,-1 1 0,1-1 0,0 0 0,-1 2 0,-10 122 1764,11-124-1773,0 0 0,0 0 1,0 0-1,0-1 0,0 1 1,1 0-1,-1 0 0,0 0 1,0 0-1,1-1 0,-1 1 0,1 0 1,-1 0-1,1-1 0,-1 1 1,1 0-1,-1-1 0,1 1 1,0-1-1,-1 1 0,1 0 0,0-1 1,0 1-1,-1-1 0,1 0 1,1 1-1,29 4 90,-25-5-80,-1-1-1,1 1 1,-1-1 0,0 0 0,1-1-1,-1 1 1,0-1 0,10-5-1,-6 0-7,-1 0-1,1-1 1,-1-1-1,0 0 1,-1 0-1,10-14 0,-15 19-9,1-1-1,-1 1 0,0 0 1,0-1-1,0 1 0,-1-1 1,1 0-1,-1 0 0,0 1 1,-1-1-1,1 0 0,-1 0 1,0 0-1,0 0 0,0 0 1,-1 0-1,0 0 0,-1-5 1,1 9-2,1 0 1,-1 0 0,1 0-1,-1 0 1,0 0-1,1 0 1,-1 0 0,0 1-1,0-1 1,0 0 0,0 0-1,0 1 1,0-1 0,0 0-1,0 1 1,0-1-1,0 1 1,0-1 0,0 1-1,0 0 1,0 0 0,0-1-1,0 1 1,-1 0 0,1 0-1,0 0 1,0 0 0,0 0-1,0 0 1,-1 0-1,1 1 1,0-1 0,0 0-1,0 1 1,-2 0 0,1 0-2,-1-1 1,0 1 0,1 1 0,-1-1 0,1 0-1,0 1 1,-1-1 0,1 1 0,0-1-1,0 1 1,0 0 0,0 0 0,-4 5 0,4-1-5,0 0 0,-1 1 0,2-1 0,-1 1 0,1 0 0,0-1 1,1 1-1,-1 0 0,1 0 0,1-1 0,1 14 0,-2-18 11,0 1 0,1 0 0,-1-1 0,1 1-1,-1-1 1,1 1 0,0-1 0,0 1 0,0-1-1,0 1 1,1-1 0,-1 0 0,1 1 0,-1-1 0,1 0-1,0 0 1,0 0 0,0-1 0,0 1 0,0 0-1,0-1 1,0 1 0,1-1 0,-1 0 0,0 1 0,1-1-1,-1-1 1,1 1 0,-1 0 0,1 0 0,4 0-1,-2-2 6,0 0-1,1 0 0,-1 0 1,0 0-1,0-1 0,0 0 1,0 0-1,0 0 0,0-1 1,-1 0-1,6-3 0,-7 3-26,2 0 0,-1 1 0,0-1 0,0 1 1,1 0-1,-1 0 0,1 0 0,0 1 0,-1 0 0,1 0 0,0 0 0,0 0 0,0 1 0,5 0 0,-8 0 12,0 1-1,0 0 1,-1 0 0,1 0 0,-1 0-1,1 0 1,-1 0 0,1 0-1,-1 1 1,0-1 0,1 0 0,-1 1-1,0-1 1,0 1 0,0-1-1,0 1 1,0 0 0,0-1 0,-1 1-1,1 0 1,-1 0 0,1-1-1,0 4 1,-1-4 16,1 1-1,-1-1 1,1 0 0,-1 1-1,0-1 1,0 0 0,1 0-1,-1 1 1,0-1-1,0 0 1,0 1 0,-1-1-1,1 0 1,0 1 0,0-1-1,-1 0 1,1 0-1,0 1 1,-1-1 0,0 0-1,1 0 1,-1 0 0,0 1-1,1-1 1,-1 0-1,0 0 1,0 0 0,0-1-1,0 1 1,0 0 0,-1 1-1,1-2 19,0 1 0,0-1 0,0 1 0,0-1 0,-1 0-1,1 1 1,0-1 0,0 0 0,0 0 0,0 0 0,0 0-1,0 0 1,0 0 0,0 0 0,0 0 0,0-1 0,0 1 0,0 0-1,0-1 1,0 1 0,0-1 0,0 1 0,0-1 0,0 1-1,-1-2 1,1 1-25,1 0-1,-1 0 0,1-1 1,-1 1-1,1 0 0,0 0 0,0-1 1,0 1-1,0 0 0,0 0 1,0-1-1,0 1 0,0 0 1,0-1-1,0 1 0,1 0 1,0-3-1,2-5-237,1 0 0,1 0 0,-1 0 0,11-14 0,7-9-592,5-4-1485,40-73-1,-61 97 2263,0-1 1,-1 0 0,-1 0-1,1-1 1,-2 0 0,0 1-1,-1-1 1,0 0 0,-1 0-1,-1-17 1,-1 28 385,1 0 0,-1 0 0,1 1 0,-1-1 0,0 0-1,0 0 1,-1 1 0,1-1 0,0 1 0,-1-1 0,0 1 0,1 0 0,-5-4 0,5 5-254,0 0 0,1 0 0,-1 1 0,0-1 1,0 0-1,0 1 0,0-1 0,0 0 0,-1 1 1,1-1-1,0 1 0,0 0 0,0-1 0,0 1 0,-1 0 1,1 0-1,0 0 0,0 0 0,0 0 0,-1 0 1,1 0-1,0 0 0,0 0 0,0 1 0,0-1 0,-1 0 1,1 1-1,0-1 0,0 1 0,0-1 0,0 1 0,0 0 1,0-1-1,0 1 0,0 0 0,-1 1 0,-4 4-53,1 1-1,0-1 0,1 1 0,0 0 1,0 1-1,0-1 0,1 1 0,0-1 1,0 1-1,-2 13 0,0 3 25,1 0 0,-2 36 0,5-23-74,2-1 0,7 46 0,4-16-3934,-9-50-728,-2-7-2914</inkml:trace>
  <inkml:trace contextRef="#ctx0" brushRef="#br0" timeOffset="2077.95">978 311 15975,'0'0'5443,"140"-21"-8341,-83 21-1407</inkml:trace>
  <inkml:trace contextRef="#ctx0" brushRef="#br0" timeOffset="2525">1619 271 5987,'0'0'16055,"-5"-6"-15497,3 3-515,0 1 1,-1 0-1,1-1 1,0 1-1,-1 0 1,1 1-1,-1-1 0,0 0 1,1 1-1,-1-1 1,0 1-1,0 0 1,-5-1-1,6 2-36,0 0 0,0 0-1,0 0 1,0 0 0,-1 1 0,1-1-1,0 1 1,0-1 0,0 1-1,0 0 1,0 0 0,1 0-1,-1 0 1,0 0 0,0 0 0,0 1-1,1-1 1,-1 0 0,1 1-1,-1 0 1,1-1 0,0 1 0,-1 0-1,1 0 1,0-1 0,-1 4-1,1-3-6,-1 0 0,1 0 0,-1 0 0,1 0 0,0 1 0,0-1 0,0 1 0,0-1 0,0 1 0,1-1 0,-1 1 0,1 0 0,-1-1 0,1 1 0,0-1 0,0 1 0,0 0 0,1-1 0,-1 1 0,0 0 0,1-1 0,0 1 0,0-1 0,1 4-1,2-1-153,0 0 0,0 0 0,1 0 0,-1-1 0,1 1 0,0-1-1,11 6 1,-12-8 36,0 0-1,0 0 1,-1 1 0,1 0-1,0-1 1,-1 1-1,0 0 1,1 1-1,-1-1 1,-1 1-1,1-1 1,0 1-1,-1 0 1,0 0-1,0 0 1,0 0 0,0 0-1,-1 1 1,1-1-1,0 8 1,-2-11 136,-1-1 0,1 1 1,-1 0-1,1-1 1,-1 1-1,1-1 0,-1 1 1,0-1-1,1 1 0,-1-1 1,0 1-1,1-1 1,-1 0-1,0 1 0,0-1 1,1 0-1,-1 0 0,0 0 1,0 1-1,1-1 1,-1 0-1,0 0 0,0 0 1,0 0-1,0 0 0,-28 1 569,26-1-536,-11 0-182,-35 1 968,48-1-1008,0 0 1,-1 0-1,1 0 1,0 0 0,0 0-1,-1 0 1,1 0-1,0 0 1,0-1 0,-1 1-1,1-1 1,0 1-1,0-1 1,0 1 0,0-1-1,-1 1 1,1-1 0,0 0-1,0 0 1,0 1-1,1-1 1,-1 0 0,0 0-1,0 0 1,-1-2-1,2-13-6354</inkml:trace>
  <inkml:trace contextRef="#ctx0" brushRef="#br0" timeOffset="4103.11">1713 281 14935,'0'0'6187,"1"12"-5614,3 98 380,-2-111-824,0 0 0,1 0 0,-1 0 0,0 0 0,0-1 0,0 1 0,0 0 0,0-1 0,0 0 0,2-2 0,12-15-33,-12 13-92,0 1-1,1-1 1,-1 1 0,1 0-1,0 1 1,0-1 0,1 1-1,-1 0 1,1 0-1,6-3 1,-11 8-12,0-1-1,0 0 1,-1 1 0,1-1 0,0 1-1,0-1 1,0 1 0,-1-1-1,1 1 1,0 0 0,-1-1-1,1 1 1,-1 0 0,1-1 0,-1 1-1,1 0 1,-1 0 0,1 0-1,-1-1 1,0 1 0,0 0-1,1 0 1,-1 0 0,0 0 0,0 0-1,0 0 1,0 0 0,0 1-1,6 34 69,-6-32-60,1 9 29,5 15 25,-5-27-49,-1-1 1,1 0-1,0 1 1,0-1-1,0 0 1,0 0-1,-1 1 1,1-1-1,0 0 1,0 0-1,0 0 1,0 0-1,0 0 1,-1 0-1,1-1 1,0 1-1,0 0 0,0 0 1,0-1-1,0 1 1,-1 0-1,1-1 1,0 1-1,0-1 1,-1 1-1,1-1 1,0 1-1,-1-1 1,1 1-1,0-1 1,-1 0-1,1 1 1,-1-1-1,1-1 0,18-16 65,-16 15-58,0-1 0,0 1 0,0 0-1,0 0 1,1 0 0,-1 0 0,1 0 0,0 1 0,0 0 0,0 0 0,0 0 0,0 0 0,1 1 0,7-3 0,-11 5-5,1-1 1,0 1 0,-1 0 0,1 0 0,0 0 0,-1 0-1,1 0 1,-1 0 0,1 0 0,-1 0 0,0 1 0,1-1 0,-1 0-1,1 2 1,0-1-6,0 1-1,-1-1 1,1-1-1,0 1 1,0 0-1,1 0 1,-1-1-1,0 1 1,1-1 0,-1 0-1,6 2 1,-2-1-184,0-2 1,0 1 0,0-1 0,1 0-1,-1 0 1,0 0 0,0-1 0,1 0-1,-1-1 1,0 1 0,0-1 0,0 0-1,-1 0 1,9-5 0,-10 4 60,-1 1 1,0-1-1,0 0 0,0 0 1,0 0-1,0 0 0,0 0 1,-1 0-1,0-1 1,0 1-1,0-1 0,0 0 1,0 0-1,-1 0 0,1 0 1,-1 0-1,0 0 1,-1 0-1,1 0 0,-1 0 1,1 0-1,-1-5 0,0 8 195,0 0 0,0 0 0,0 0 0,0 0-1,0 1 1,0-1 0,0 0 0,0 0-1,0 0 1,-1 0 0,1 0 0,0 0-1,-1 0 1,1 0 0,0 0 0,-1 1 0,1-1-1,-1 0 1,0 0 0,1 0 0,-1 1-1,1-1 1,-1 0 0,0 1 0,0-1 0,1 1-1,-1-1 1,0 1 0,0-1 0,0 1-1,-1-1 1,1 1-29,0 0-1,0 0 1,-1 0-1,1 0 1,0 1 0,0-1-1,-1 0 1,1 1-1,0-1 1,0 1-1,0-1 1,0 1-1,0 0 1,-1-1 0,1 1-1,0 0 1,1 0-1,-1 0 1,0 0-1,0 0 1,0 0-1,-1 2 1,0 0-31,-1 0-5,1 0 1,-1 0 0,1 0 0,0 0 0,0 1 0,1-1-1,-1 1 1,1-1 0,0 1 0,-1-1 0,2 1 0,-2 6-1,2-9-27,6-1-145,-2-1 120,-1 1 1,1-1-1,-1 0 1,1 0-1,-1 0 0,1 0 1,-1-1-1,0 1 1,1-1-1,-1 0 1,0 0-1,4-4 0,12-6 31,-18 12 111,0 1-66,0 0 0,0 1 0,1-1 1,-1 1-1,0-1 0,-1 1 0,1 0 0,0-1 0,0 1 0,-1 0 0,1-1 0,-1 1 1,1 3-1,5 10 101,-5-14-127,0 1 0,0 0 0,0 0 0,0 0 0,1-1 0,-1 1 0,0-1 0,1 1 0,0-1 0,-1 0 0,1 1 0,0-1 0,0 0 0,-1 0 0,1 0 0,0 0 0,0-1 0,0 1 0,0 0 0,0-1 0,0 0 0,1 1 0,-1-1 0,0 0 0,0 0 0,0 0 0,0 0 0,0 0 0,4-2 0,-2 0 12,0 0 0,0 0 0,0 0 0,-1-1 0,1 1 0,-1-1-1,1 0 1,-1 0 0,0-1 0,0 1 0,-1-1 0,1 1 0,2-6 0,2-4-8,0-1-1,-1-1 1,-1 1 0,0-1 0,-1 0 0,0 0 0,-2 0 0,1-1 0,-1-27 0,-2 41 213,-1 5-107,-10 35-92,7-28-12,1 0-1,0 0 0,1 1 1,0-1-1,-1 17 0,3-24-11,0 0-1,0 0 1,0 0-1,0 0 1,0 0-1,0 0 1,1 0-1,0 0 1,0 0-1,-1 0 1,2 0-1,-1 0 1,0 0-1,1-1 1,-1 1-1,1 0 1,0-1-1,2 3 1,-1-3 2,1 0-1,0 0 1,-1 0 0,1-1-1,0 0 1,0 0 0,0 0 0,0 0-1,0 0 1,0-1 0,0 0 0,0 0-1,6 0 1,-6-1-7,0 1 1,0-1-1,0 0 0,0 0 0,0-1 0,0 1 1,0-1-1,0 0 0,0 0 0,-1 0 1,1 0-1,-1-1 0,0 1 0,1-1 0,-1 0 1,0 0-1,-1 0 0,1 0 0,0-1 0,-1 1 1,0-1-1,0 1 0,0-1 0,0 0 0,-1 0 1,1 0-1,1-6 0,3-13-17,0 0 0,-2 0 0,4-36 0,-8 54 11,4-115-251,-20 122 645,10 7-373,1 0 1,0 0-1,1 1 0,0-1 1,0 1-1,1 0 1,0 0-1,1 0 1,-2 19-1,-1 96 81,5-123-90,-1 1 3,1 0 0,1 0-1,-1 0 1,0 0 0,1 0 0,-1 0 0,1 0-1,0 0 1,0 0 0,0 0 0,0-1 0,0 1 0,1 0-1,-1-1 1,1 1 0,0-1 0,0 1 0,0-1 0,0 0-1,0 0 1,0 0 0,1 0 0,-1 0 0,1-1-1,-1 1 1,1-1 0,0 1 0,-1-1 0,1 0 0,0 0-1,0 0 1,0-1 0,0 1 0,0-1 0,0 1-1,0-1 1,0 0 0,0 0 0,0 0 0,0-1 0,0 1-1,0-1 1,0 0 0,-1 0 0,1 1 0,0-2-1,0 1 1,-1 0 0,1-1 0,0 1 0,-1-1 0,1 0-1,-1 0 1,0 0 0,0 0 0,0 0 0,0 0 0,0 0-1,0-1 1,0 1 0,1-5 0,-1 4-3,0 0 0,-1 0-1,1 0 1,-1 0 0,0 0 0,0 0 0,0-1 0,0 1 0,0 0 0,-1-1 0,0 1 0,1 0 0,-2-6-1,1 8 39,-12 28-72,9-5 15,13-15 42,26-13 30,-14 0-120,-21 8 58,1 1 1,-1-1-1,1 0 1,-1 1-1,0-1 1,0 1-1,-1 0 1,1-1-1,0 1 1,0 2-1,0 1 15,0-3 2,0-1 1,0 1-1,1-1 1,-1 1-1,1-1 1,-1 0-1,1 1 1,0-1-1,0 0 1,0 0-1,0 0 1,0-1-1,0 1 1,0 0-1,1-1 1,-1 1-1,1-1 1,-1 0-1,1 0 1,0 0-1,-1 0 1,1 0-1,0-1 1,0 1-1,-1-1 1,1 0-1,0 0 1,0 0-1,0 0 1,0 0-1,3-1 1,1 0-296,0 0 0,-1 0 1,1-1-1,0 0 1,0 0-1,-1-1 1,1 0-1,-1 0 1,0 0-1,0-1 1,10-8-1,6-12-4571</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07T16:24:37.066"/>
    </inkml:context>
    <inkml:brush xml:id="br0">
      <inkml:brushProperty name="width" value="0.035" units="cm"/>
      <inkml:brushProperty name="height" value="0.035" units="cm"/>
      <inkml:brushProperty name="color" value="#E71224"/>
    </inkml:brush>
  </inkml:definitions>
  <inkml:trace contextRef="#ctx0" brushRef="#br0">0 328 3554,'0'0'14147,"0"0"-14061,0 0 0,0 0 0,0 0 0,1-1 0,-1 1 0,0 0 0,0 0-1,0 0 1,0 0 0,0-1 0,0 1 0,1 0 0,-1 0 0,0 0-1,0 0 1,0 0 0,0 0 0,1-1 0,-1 1 0,0 0 0,0 0 0,0 0-1,1 0 1,-1 0 0,0 0 0,0 0 0,0 0 0,1 0 0,-1 0-1,0 0 1,0 0 0,0 0 0,1 0 0,-1 0 0,0 0 0,0 0 0,0 0-1,1 0 1,-1 0 0,0 0 0,0 0 0,1 1 0,1 17 392,0 0 0,-1 1 1,-1-1-1,-2 26 0,-1 10-177,6-36 101,3-40 384,2-11-736,-2 23-64,0 0 0,0 1 0,1-1 0,0 1 0,12-12 0,-17 19 9,0 1 0,0-1 0,0 0 0,1 0 0,-1 1 0,1-1 1,-1 1-1,1 0 0,-1 0 0,1 0 0,0 0 0,3 0 1,-4 1 2,-1 0 1,1 0 0,-1 0 0,0 0 0,1 0 0,-1 1 0,1-1 0,-1 1-1,0-1 1,1 1 0,-1-1 0,0 1 0,1 0 0,-1 0 0,0 0 0,0 0 0,0 0-1,0 0 1,0 0 0,0 0 0,0 0 0,0 0 0,0 0 0,-1 1 0,2 1 0,2 8-508,0 0 0,-1 0 0,0 0 1,-1 1-1,0-1 0,0 1 1,-2 0-1,1-1 0,-2 1 1,-1 12-1,1 12-2329</inkml:trace>
  <inkml:trace contextRef="#ctx0" brushRef="#br0" timeOffset="1370.33">230 440 8580,'0'0'9727,"10"-5"-9540,2 1-142,42-19 379,-49 21-284,-1 0 0,-1 0 0,1 0-1,0-1 1,0 1 0,-1-1 0,0 0 0,1 0 0,-1 0 0,0-1 0,3-4-1,-6 8-87,1-1 0,-1 1 0,0-1-1,1 1 1,-1-1 0,0 0 0,1 1-1,-1-1 1,0 1 0,0-1-1,0 0 1,0 1 0,0-1 0,1 0-1,-1 1 1,0-1 0,0 0-1,0 1 1,-1-1 0,1 0 0,0 1-1,0-1 1,0 0 0,0 1 0,-1-1-1,1 0 1,0 1 0,-1-1-1,1 1 1,0-1 0,-1 1 0,1-1-1,-1 1 1,1-1 0,-1 1-1,1-1 1,-1 1 0,1-1 0,-1 1-1,1 0 1,-1-1 0,0 1 0,1 0-1,-1 0 1,1-1 0,-1 1-1,0 0 1,1 0 0,-1 0 0,0 0-1,1 0 1,-1 0 0,0 0-1,1 0 1,-1 0 0,0 0 0,-1 1-1,0-1-31,-1 0-1,0 0 1,1 0-1,-1 1 1,1 0-1,-1-1 1,1 1-1,-1 0 1,1 0-1,-1 0 1,1 1-1,0-1 1,0 0-1,-3 3 1,1 1-2,1 1 0,0-1 0,0 1 0,0 0 1,1 0-1,0 0 0,0 0 0,0 0 1,1 0-1,-1 12 0,1-15-41,1-1-1,0 0 1,-1 1 0,1-1-1,0 0 1,1 1 0,-1-1-1,0 0 1,1 1-1,-1-1 1,1 0 0,0 0-1,0 1 1,0-1 0,0 0-1,0 0 1,0 0 0,0 0-1,1 0 1,-1-1 0,1 1-1,0 0 1,-1-1 0,1 1-1,0-1 1,0 1-1,0-1 1,0 0 0,0 0-1,0 0 1,4 2 0,3-1-270,0 0 1,0-1 0,0 0-1,1 0 1,-1-1-1,0 0 1,1 0 0,-1-1-1,0 0 1,0-1-1,1 0 1,-1-1-1,-1 0 1,12-5 0,-15 6 287,0-1 1,0 0-1,-1-1 1,1 1-1,-1-1 1,0 1-1,0-1 1,0 0-1,0-1 1,-1 1-1,1-1 1,-1 0-1,-1 0 1,1 0-1,-1 0 1,1 0-1,-1 0 1,-1-1 0,1 1-1,-1 0 1,0-1-1,0 0 1,-1 1-1,0-9 1,1 13 144,-1-1 0,0 1 0,0 0 0,0-1 0,0 1 0,0 0 0,0-1 0,0 1 1,0-1-1,0 1 0,-1 0 0,1 0 0,0-1 0,-1 1 0,0 0 0,1 0 0,-1-1 0,0 1 1,1 0-1,-1 0 0,0 0 0,0 0 0,0 0 0,0 0 0,0 0 0,0 0 0,0 1 0,0-1 1,-2-1-1,1 2-94,0 1 1,0-1-1,0 0 1,0 1-1,0 0 1,1-1 0,-1 1-1,0 0 1,0 0-1,0 0 1,1 0 0,-1 0-1,1 0 1,-1 0-1,1 1 1,-1-1-1,1 1 1,-1-1 0,1 1-1,-2 2 1,0 0-44,0-1 1,1 0-1,-1 1 1,1-1-1,-1 1 1,1 0 0,0 0-1,1 0 1,-1 0-1,1 0 1,-1 0-1,1 1 1,1-1 0,-2 5-1,3-9-4,0 1 0,0-1 0,-1 1 0,1 0 0,0-1 0,0 1 0,0-1 0,-1 0 0,1 1 0,0-1 0,0 0 0,0 1 0,0-1 0,0 0 0,0 0 0,0 0 0,0 0 0,0 0 0,0 0 0,0 0 0,0 0 0,-1 0 0,1-1-1,0 1 1,2-1 0,-3 1-1,4-1-15,0 0 1,-1 0-1,1-1 1,-1 0-1,1 1 1,-1-1-1,1 0 1,5-6-1,-7 6 3,1 0-1,-1 0 0,1 0 0,0 1 0,-1-1 0,1 1 0,0-1 1,0 1-1,0 0 0,0 0 0,0 0 0,4 0 0,-5 3 3,0-1-1,0 1 1,-1 0-1,1-1 1,0 1-1,-1 0 1,0 0-1,1 0 0,-1 0 1,0 0-1,0 1 1,0-1-1,0 0 1,0 0-1,-1 1 1,2 3-1,1 3 7,-1-5 9,0 0-1,0 0 1,0 0-1,1-1 1,-1 1 0,1-1-1,0 1 1,0-1-1,0 0 1,0 0-1,1 0 1,5 3-1,-8-5 2,1-1 0,-1 1 0,1 0 0,-1-1 0,1 1 0,0-1 0,-1 0 0,1 1 0,0-1 0,-1 0 0,1 0 0,0 0 0,-1 0 0,1 0 0,0-1 0,-1 1 0,1 0 0,0-1 0,-1 1 1,1-1-1,-1 0 0,1 1 0,-1-1 0,1 0 0,-1 0 0,0 0 0,1 0 0,-1 0 0,0 0 0,0 0 0,0-1 0,0 1 0,0 0 0,2-3 0,6-9 14,0 0 1,2 1-1,21-21 1,-28 30-19,1 0 0,0-1 0,0 1 1,0 1-1,0-1 0,0 1 0,0 0 1,1 0-1,-1 0 0,1 1 0,-1 0 0,1 0 1,0 0-1,7 1 0,-12 1-4,0-1-1,0 1 1,0-1-1,0 1 1,0 0-1,0 0 1,0-1-1,0 1 1,0 0-1,0 0 1,0 0-1,0 0 1,-1 0-1,1 0 1,0 0-1,-1 1 1,1-1-1,-1 0 1,1 0-1,-1 0 1,0 1-1,1-1 1,-1 0-1,0 0 1,0 1-1,0-1 1,0 0-1,0 1 1,0 1-1,-1 56 94,0-41-13,1-17-73,0 0 0,0 0 0,0 0 1,0 0-1,0 0 0,1 1 0,-1-1 0,0 0 1,0 0-1,1 0 0,-1 0 0,1 0 1,-1 0-1,1 0 0,-1 0 0,1 0 1,0-1-1,-1 1 0,1 0 0,0 0 0,0 0 1,0-1-1,-1 1 0,1 0 0,0-1 1,0 1-1,0-1 0,0 1 0,0-1 1,0 0-1,0 1 0,0-1 0,1 0 0,-1 0 1,0 1-1,0-1 0,0 0 0,0 0 1,0 0-1,0 0 0,0-1 0,0 1 1,0 0-1,1 0 0,-1-1 0,0 1 1,0 0-1,0-1 0,0 1 0,0-1 0,1-1 1,2 0 3,-1 1 1,1-1 0,-1-1 0,0 1-1,0 0 1,0-1 0,0 0 0,0 1-1,0-1 1,-1 0 0,0-1-1,1 1 1,-1 0 0,0-1 0,-1 1-1,1-1 1,0 0 0,-1 1 0,1-6-1,1-4-16,0-1-1,-1 1 1,0-1-1,-1-19 0,-1 32-43,0 3-275,1 0 293,0 0 0,0 0 0,0 0 0,0 0 0,0 0 0,0 0 0,0-1 0,0 1 0,3 2 0,22 15-89,23 20 70,-47-36-14,1-1 1,-1 1 0,0 0 0,0 0 0,-1 0-1,1 0 1,0 0 0,-1 0 0,0 0 0,0 0-1,0 1 1,0-1 0,0 1 0,-1-1 0,1 6-1,-2-8 73,0-1 0,1 1 0,-1 0 0,1-1 0,-1 1 0,0-1-1,0 1 1,1-1 0,-1 1 0,0-1 0,0 0 0,0 1 0,1-1-1,-1 0 1,0 1 0,0-1 0,0 0 0,0 0 0,0 0 0,0 0-1,1 0 1,-1 0 0,0 0 0,0 0 0,0 0 0,0 0 0,0-1 0,0 1-1,1 0 1,-1-1 0,0 1 0,0 0 0,0-1 0,1 1 0,-1-1-1,0 1 1,1-1 0,-1 0 0,0 1 0,1-1 0,-1 0 0,1 1-1,-1-1 1,1 0 0,-1 0 0,1 1 0,-1-1 0,1 0 0,0 0-1,-1 0 1,1 1 0,0-1 0,0 0 0,0 0 0,0-1 0,0-4-31,1 0 1,0 1 0,0-1 0,0 0 0,1 1-1,0-1 1,0 1 0,0 0 0,1 0 0,0-1-1,0 2 1,5-7 0,53-58-902,-13 18 5,-43 44 908,1 0 1,-1-1-1,-1 0 1,0 0-1,0 0 1,0 0-1,-1-1 1,4-16-1,-3-18 3735,-5 43-3647,-1 1 1,0 0 0,1 0 0,-1 0 0,1 0 0,-1 0 0,1 0 0,-1 0 0,1 0 0,0 0 0,0 1-1,-2 2 1,-4 10-44,0 0 0,1 1 0,1 0 0,1 1 0,0-1 0,1 1 0,-2 24-1,2-4-60,3 0-1,3 46 0,-2-80-214,3 25-761,3-11-6742</inkml:trace>
  <inkml:trace contextRef="#ctx0" brushRef="#br0" timeOffset="1508.84">1055 328 13846,'0'0'9685,"74"-42"-9685,-9 42 0,5 0-528,0 0-1681,0 5-1969,-13 2-4546</inkml:trace>
  <inkml:trace contextRef="#ctx0" brushRef="#br0" timeOffset="1934.43">1715 280 10629,'0'0'12504,"-7"-6"-11749,3 2-717,1 1 1,-1 0-1,0 1 0,-1-1 0,1 1 1,0 0-1,-1 0 0,1 0 0,-1 0 0,1 1 1,-7-1-1,9 1-27,0 1 1,0 0-1,0 0 1,0 0 0,0 0-1,0 1 1,0-1-1,0 0 1,0 1-1,0 0 1,0-1-1,0 1 1,0 0-1,0 0 1,1 0 0,-1 0-1,0 0 1,1 1-1,-1-1 1,1 0-1,-1 1 1,1-1-1,-1 1 1,1-1-1,0 1 1,0 0 0,0 0-1,0 0 1,0-1-1,0 1 1,1 0-1,-1 0 1,1 0-1,-1 0 1,1 0-1,-1 3 1,0-1-8,0 0 0,1-1-1,-1 1 1,1 0 0,0 0 0,0-1-1,0 1 1,0 0 0,1 0 0,-1-1-1,1 1 1,0 0 0,0-1 0,0 1-1,1-1 1,-1 1 0,1-1 0,0 0-1,3 5 1,2-1-1,0-1 1,0 1-1,0-2 0,0 1 0,1-1 0,9 5 0,-8-6 1,-1 1-1,0 0 0,0 1 0,-1 0 0,0 0 0,0 0 1,10 13-1,-20-18 13,-1 0 0,0 0-1,0 0 1,1 0 0,-1-1 0,0 0 0,0 1 0,0-1 0,-4-1 0,7 1-13,-71-4 237,67 3-379,1 1 1,-1-1 0,0 0 0,1 0-1,-1 0 1,1-1 0,-1 0 0,1 0-1,0 0 1,0 0 0,0-1 0,-6-3-1,6-5-3926,3-4-2885</inkml:trace>
  <inkml:trace contextRef="#ctx0" brushRef="#br0" timeOffset="2043.71">1715 293 8852</inkml:trace>
  <inkml:trace contextRef="#ctx0" brushRef="#br0" timeOffset="3173.52">1715 280 8852,'103'-23'5752,"-100"22"-5227,-1 1 0,1-1 0,-1 1 0,1 0 0,0 0 0,-1 0 0,1 0 0,-1 0 0,1 1 0,0-1 1,3 2-1,-5-2-376,1 1 1,-1 0 0,1 0 0,-1 0 0,1 0 0,-1 0 0,0 0-1,1 0 1,-1 0 0,0 1 0,0-1 0,0 0 0,1 2 0,1 2-161,-1 0 1,0 0-1,-1 0 1,1 0 0,-1 0-1,0 0 1,1 9 0,-1-2 802,1 6-532,-1-12-192,-1-1-1,0 1 0,1-1 0,0 0 0,1 1 1,-1-1-1,3 5 0,-3-9-54,1-1 1,-1 0-1,0 0 1,1 1-1,-1-1 1,1 0-1,-1-1 1,0 1-1,1 0 1,-1 0-1,0 0 1,1-1-1,-1 1 1,0-1-1,1 1 1,-1-1-1,0 0 1,0 1-1,0-1 1,0 0-1,1 0 1,-1 0-1,0 0 1,1-1-1,0 1-9,37-34 44,-32 27-38,1 0 0,0 1 1,0 0-1,11-6 0,-19 13-13,1 0 0,0 0-1,-1 0 1,1 1 0,0-1-1,-1 0 1,1 1 0,-1-1 0,1 0-1,0 1 1,-1-1 0,1 1 0,-1-1-1,0 1 1,1-1 0,-1 1-1,1-1 1,-1 1 0,0-1 0,1 1-1,-1 0 1,0-1 0,1 1 0,-1-1-1,0 1 1,0 0 0,0-1-1,0 1 1,0 0 0,0-1 0,0 1-1,0 1 1,7 32 9,-6-28-11,8 64 117,-8-70-108,-1 1-1,0-1 1,1 1-1,-1-1 1,1 0-1,-1 0 1,1 1-1,-1-1 0,1 0 1,-1 0-1,1 1 1,-1-1-1,1 0 1,0 0-1,-1 0 1,1 0-1,-1 0 0,1 0 1,-1 0-1,1 0 1,0 0-1,-1 0 1,1 0-1,-1 0 1,1 0-1,-1-1 1,1 1-1,-1 0 0,1 0 1,-1-1-1,1 1 1,-1 0-1,1-1 1,-1 1-1,1 0 1,-1-1-1,1 0 0,23-16 49,-19 13-53,16-11 33,-12 8-23,1 0 1,0 1-1,0 0 0,0 0 0,1 1 0,14-5 0,-23 48 154,-1-35-218,1 1 0,0-1 0,0 0 0,1 1 0,-1-1 0,0 0 0,1 0 0,0-1 0,0 1 0,0-1 0,0 1 0,0-1 0,0 0 0,1 0 0,-1 0 0,1-1 0,-1 1 0,1-1 0,0 0 0,-1 0 0,1 0 0,0 0 0,0-1 0,6 1 0,-6 0-164,0-1 1,1 0 0,-1 0-1,0 0 1,0 0 0,0 0-1,0-1 1,1 0-1,-1 0 1,0 0 0,0 0-1,-1-1 1,1 1-1,0-1 1,0 0 0,-1 0-1,1-1 1,-1 1 0,0-1-1,1 1 1,-1-1-1,4-6 1,-4 4 361,0 0 1,0-1-1,-1 1 0,0-1 1,0 0-1,0 0 0,-1 1 1,1-1-1,-2 0 0,1-10 1,-1 16-58,0-1 0,0 1 0,-1 0 0,1-1 0,0 1 0,-1 0-1,1-1 1,-1 1 0,1 0 0,-1 0 0,1-1 0,0 1 0,-1 0 0,1 0 0,-1 0 0,1-1 0,-1 1 0,1 0 0,-1 0 0,1 0 0,-1 0 0,1 0 0,-1 0 0,1 0 0,-1 0 0,1 0 0,-1 0 0,1 0 0,-1 1 0,1-1-1,-1 0 1,1 0 0,-1 0 0,1 1 0,0-1 0,-1 0 0,1 0 0,-1 1 0,1-1 0,0 0 0,-1 1 0,1-1 0,-1 1 0,-21 13-189,18-9 120,2-4-9,0 1 0,0 0 1,1 0-1,-1 0 0,0 1 0,1-1 0,0 0 0,-1 1 0,1-1 0,0 0 0,0 1 0,0 0 0,0 2 0,3-4-26,0 0-1,0-1 0,0 1 0,0-1 0,0 0 0,0 0 0,0 1 0,0-1 0,0-1 1,0 1-1,5-1 0,-2-1 1,0 0 0,0 0 1,-1-1-1,1 0 0,0 0 0,-1 0 1,0 0-1,1-1 0,-1 1 1,6-9-1,-9 11 87,3 8-63,-2-3 4,0 1 0,1 0 0,-1-1 0,1 0 1,0 1-1,0-1 0,1 0 0,-1-1 0,1 1 1,0-1-1,0 1 0,0-1 0,0 0 0,0-1 1,1 1-1,0-1 0,-1 0 0,1 0 0,0 0 0,0 0 1,0-1-1,0 0 0,0 0 0,0-1 0,0 1 1,7-1-1,-6 0-1,1-1 0,0 1-1,-1-1 1,1 0 0,-1-1 0,0 0 0,1 0 0,-1 0 0,0-1 0,0 0-1,0 0 1,-1 0 0,1-1 0,-1 0 0,0 0 0,0 0 0,0-1 0,0 1-1,-1-1 1,7-10 0,-3 1 10,-1 0 0,0 0-1,-1-1 1,-1 0 0,0 0-1,-1-1 1,4-27 0,-3-6 39,-2-59 1,-3 107 45,-13 18 0,4-1-91,1 0 0,0 1 0,1 0 0,1 0 0,1 1-1,1 0 1,0 0 0,1 0 0,1 0 0,1 0 0,2 35 0,-1-51-12,0 0-1,1 0 1,-1 0 0,1 0 0,0 0-1,-1 0 1,1 0 0,0 0 0,0 0-1,1-1 1,-1 1 0,0 0 0,0-1 0,1 1-1,-1-1 1,1 1 0,-1-1 0,1 1-1,0-1 1,0 0 0,-1 0 0,1 0-1,0 0 1,0 0 0,0-1 0,0 1-1,0-1 1,0 1 0,0-1 0,0 0 0,1 1-1,-1-1 1,3 0 0,1 0 3,1 0-1,0-1 1,0 1 0,0-1 0,0-1 0,-1 1-1,1-1 1,0 0 0,7-4 0,3-4-29,0 0 1,-1-1-1,0-1 1,-1 0 0,0-1-1,-1-1 1,-1-1-1,0 1 1,-1-2-1,0 0 1,-2 0-1,0-1 1,0-1-1,-2 1 1,0-1 0,-1-1-1,7-29 1,-12-7 370,-16 57 4,8 3-337,-1 0 0,1 1 0,0-1 0,0 1 0,1 0 0,0 1 0,0 0 1,1-1-1,-7 14 0,1-1 26,2-1 0,-13 38 0,15-27-105,1 1 0,2-1 0,0 1-1,3 38 1,4-44-2597,9-15-3777,11-5-9663</inkml:trace>
  <inkml:trace contextRef="#ctx0" brushRef="#br0" timeOffset="3704.46">3102 237 15719,'0'0'4864,"17"12"-4472,-17-13-268,0 1 1,1 0-1,-1-1 0,1 1 1,-1-1-1,0 1 0,0-1 1,1 1-1,-1-1 0,0 1 1,0-1-1,1 1 0,-1-1 1,0 1-1,0-1 0,0 1 1,0-1-1,0 1 0,0-1 1,0 0-1,0 1 0,0-1 0,0 1 1,0-1-1,0 1 0,0-1 1,0 1-1,-1-1 0,1 0 1,-6-4 903,-4 16-845,7-5-173,0 0 0,0 0 0,1 0 0,0 1 0,0-1 0,0 1-1,1 0 1,0-1 0,0 1 0,1 11 0,3-17 4,0-1 1,0 1-1,0-1 0,1 1 0,-1-1 0,0 0 0,0 0 1,0 0-1,1-1 0,-1 1 0,0-1 0,6-2 0,18-7 48,-14 5-52,1-1 1,0 2 0,0 0-1,0 0 1,1 2 0,26-3-1,-39 6-17,0 0 0,0 0 0,0 0-1,0 0 1,0 0 0,-1 0 0,1 0-1,0 1 1,-1-1 0,1 0 0,-1 1-1,0 0 1,1-1 0,-1 1 0,0 0 0,0-1-1,0 1 1,0 0 0,0 0 0,-1 0-1,1 0 1,0 0 0,-1 0 0,0 0-1,1 0 1,-1 0 0,0 0 0,0 0-1,0 1 1,0-1 0,0 0 0,-1 0-1,1 0 1,-2 4 0,-3-5 126,1-1-1,-1 1 1,0-1-1,1 0 1,-1 0-1,1-1 1,-1 1 0,-7-2-1,10 1-83,1 0-1,-1 0 1,0 1-1,0-1 1,1 0-1,-1 0 1,0-1-1,1 1 1,-1 0 0,1-1-1,-1 1 1,1 0-1,0-1 1,0 0-1,0 1 1,0-1-1,0 0 1,0 1 0,0-1-1,0 0 1,1 0-1,-1 0 1,1 0-1,-1 0 1,1 0-1,0 0 1,-1 0-1,1 0 1,0 0 0,1 0-1,-1 1 1,0-1-1,0 0 1,1 0-1,1-3 1,-1-1-32,1 0 1,1 1-1,-1-1 0,1 1 1,0-1-1,0 1 0,0 0 1,1 0-1,0 1 0,8-9 1,19-10-798,1 1 0,0 2 0,2 1 0,0 2 0,1 1 0,69-20 0,-59 18-3914,-14 0-4342</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49:57.097"/>
    </inkml:context>
    <inkml:brush xml:id="br0">
      <inkml:brushProperty name="width" value="0.025" units="cm"/>
      <inkml:brushProperty name="height" value="0.025" units="cm"/>
    </inkml:brush>
  </inkml:definitions>
  <inkml:trace contextRef="#ctx0" brushRef="#br0">0 163 7235,'0'0'5187,"1"-8"-3280,12 66-1075,-7-27-554,1 0-1,1-1 1,2 1-1,23 49 1,-33-80-236,1 1 0,-1-1 0,0 0 0,0 1 0,1-1 0,-1 0 0,0 0 0,1 1 0,-1-1 0,0 0 0,1 0 0,-1 0 0,0 1 0,1-1 0,-1 0 0,0 0 0,1 0 0,-1 0 0,1 0 0,-1 0 0,0 0 0,1 0 0,-1 0 0,1 0 0,-1 0 0,0 0 0,1 0 0,-1 0 0,1 0 0,-1 0 0,0 0 0,1 0 0,-1-1 0,0 1 0,1 0 0,-1 0 0,0 0 0,1-1 0,-1 1 0,0 0 0,1 0 0,-1-1 0,0 1 0,0 0 0,1-1 0,-1 1 0,0 0 0,0-1 0,0 1 0,0 0 0,1-1 0,-1 1 0,0-1 0,0 1 0,0 0 0,0-1 0,0 1 0,0-1 0,14-32 921,-11 25-957,41-109 399,-39 106-1815,10 8-6746,-11 3 7021,5 0-4611</inkml:trace>
  <inkml:trace contextRef="#ctx0" brushRef="#br0" timeOffset="1961.55">325 384 2193,'0'0'9938,"1"1"-9834,0-1 0,-1 1 0,1-1 1,0 0-1,-1 1 0,1-1 0,0 0 0,-1 0 0,1 0 1,0 1-1,0-1 0,-1 0 0,1 0 0,0 0 1,0 0-1,-1 0 0,1 0 0,0-1 0,0 1 0,1 0 1,3-6 17,1-1-1,-1 1 1,0-1 0,-1 0 0,1 0 0,-2-1 0,1 1 0,-1-1 0,0 0 0,0 0 0,-1 0 0,0 0 0,1-13 0,1-12-65,0-65 1,-4 97-89,-1-30 397,-3 23-163,-4 21-466,2 14 284,1 1 1,1-1 0,1 1-1,1 1 1,2-1 0,0 0-1,5 28 1,-4-52-19,-1-1 1,1 1 0,0 0-1,0-1 1,0 0-1,0 1 1,0-1-1,1 0 1,-1 1 0,1-1-1,0 0 1,0 0-1,0 0 1,1-1-1,-1 1 1,1-1-1,4 5 1,-5-6-12,-1 0 1,1 0-1,0 0 1,0-1-1,0 1 1,0 0-1,-1-1 1,1 0-1,0 1 1,0-1-1,0 0 1,0 0-1,0 0 1,0 0-1,0 0 1,0 0-1,0-1 1,0 1-1,-1-1 1,1 1-1,0-1 1,0 0-1,0 0 1,-1 0-1,1 0 1,0 0-1,-1 0 0,1 0 1,-1-1-1,1 1 1,-1 0-1,2-4 1,3-2-13,0-1 0,-1 0 0,0-1 1,0 1-1,-1-1 0,0 0 0,-1 0 1,0 0-1,0-1 0,-1 1 0,2-20 0,-4 28 100,0 37-405,0-27 359,1 0-1,-1 0 1,1 0 0,4 13-1,-5-21-26,0 1-1,1 0 0,-1-1 1,1 1-1,-1-1 1,1 1-1,0-1 0,0 1 1,-1-1-1,1 0 1,0 0-1,0 1 0,0-1 1,1 0-1,-1 0 1,0 0-1,0 0 0,1 0 1,-1 0-1,0 0 1,1-1-1,-1 1 0,1 0 1,-1-1-1,1 1 1,-1-1-1,1 0 0,-1 1 1,4-1-1,-4 0-3,1-1 1,-1 1-1,1-1 0,-1 0 0,0 0 1,1 1-1,-1-1 0,0 0 0,1 0 1,-1 0-1,0 0 0,0-1 0,0 1 1,0 0-1,0 0 0,0-1 0,0 1 1,0-1-1,0 1 0,-1-1 0,1 1 1,-1-1-1,1-1 0,10-38 71,-10 31-90,0 6-28,0 0 1,-1-1-1,0 1 0,0-1 0,0 1 1,0-1-1,-2-6 0,2 10 37,-1 0-1,1 0 0,-1 1 1,0-1-1,1 0 0,-1 0 1,0 0-1,1 1 0,-1-1 1,0 0-1,0 1 1,0-1-1,0 1 0,0-1 1,0 1-1,1-1 0,-1 1 1,0-1-1,0 1 0,0 0 1,0 0-1,0 0 0,0-1 1,0 1-1,-1 0 1,1 0-1,0 1 0,0-1 1,0 0-1,0 0 0,0 0 1,0 1-1,0-1 0,0 0 1,0 1-1,1-1 1,-2 1-1,0 0-6,-1 0 0,1 0 0,0-1 0,0 1 0,1 1-1,-1-1 1,0 0 0,0 0 0,0 1 0,1-1 0,-1 1 0,1-1 0,-1 1 0,1 0 0,0 0 0,-1 0 0,1-1 0,0 1-1,0 0 1,0 1 0,1-1 0,-1 0 0,0 0 0,1 0 0,-1 0 0,1 1 0,0-1 0,0 3 0,0-4-245,7-1 175,1 0-1,-1-1 1,1 0 0,-1 0 0,0-1-1,1 0 1,-1 0 0,0-1 0,0 0-1,0 0 1,11-8 0,-17 11 88,0-1 0,0 1 0,0 0 0,0 0 0,0 0 0,0-1 0,-1 1 0,1 0 0,0 0 0,0 0 0,0 0 0,0 1 0,0-1 0,0 0 0,0 0 0,0 0 0,0 1-1,-1-1 1,1 1 0,0-1 0,0 0 0,0 1 0,0 0 0,-1-1 0,1 1 0,0-1 0,-1 1 0,1 0 0,0-1 0,-1 1 0,1 0 0,-1 0 0,1 0 0,-1-1 0,0 1 0,1 0 0,-1 0 0,0 0 0,1 0 0,-1 1 0,16 49 223,-12-35-153,-4-14-57,1 0 0,-1 0 0,1 0 0,0 0 1,0 0-1,0 0 0,0 0 0,0 0 0,0-1 0,0 1 0,1 0 0,-1-1 1,1 1-1,-1-1 0,1 1 0,-1-1 0,1 0 0,2 2 0,-3-3-5,0 1-1,1-1 0,-1 0 1,1 0-1,-1 0 1,0 0-1,1 0 0,-1 0 1,1 0-1,-1 0 1,0 0-1,1-1 0,-1 1 1,0 0-1,1-1 1,-1 1-1,0-1 0,1 0 1,-1 1-1,2-3 1,0 1-16,0-1 0,1 0 0,-1 0-1,0-1 1,0 1 0,-1 0 0,1-1 0,-1 0 0,0 0 0,0 0 0,0 0 0,0 0 0,-1 0 0,0 0 0,1-1 0,-1-3 0,0 4-13,-1 1 1,1 0-1,-1-1 0,0 1 1,0 0-1,0-1 0,-1 1 0,1 0 1,-1-1-1,0 1 0,0 0 0,0 0 1,0-1-1,-2-3 0,1 5 29,0 0-1,0 1 0,0-1 1,0 1-1,0-1 1,0 1-1,0 0 1,0 0-1,0 0 1,-1 0-1,1 0 1,0 0-1,-1 1 0,1-1 1,0 1-1,-1-1 1,1 1-1,-1 0 1,1 0-1,-3 1 1,4-1-9,0 1 0,0 0 0,0-1 1,0 1-1,0 0 0,0-1 1,1 1-1,-1 0 0,0 0 0,1 0 1,-1 0-1,1 0 0,-1 0 0,1 0 1,-1 0-1,1 0 0,-1 0 1,1 0-1,0 0 0,0 0 0,-1 2 1,1-2-17,0 0 1,0-1 0,0 1-1,-1 0 1,1-1 0,0 1-1,0 0 1,0-1 0,0 1-1,0 0 1,0-1 0,0 1-1,1 0 1,-1-1-1,0 1 1,0 0 0,0-1-1,1 1 1,-1-1 0,0 1-1,1 0 1,-1-1 0,0 1-1,1-1 1,-1 1 0,1-1-1,-1 1 1,1-1 0,-1 1-1,1-1 1,-1 0 0,1 1-1,-1-1 1,1 0-1,-1 1 1,1-1 0,0 0-1,-1 0 1,1 1 0,0-1-1,-1 0 1,2 0 0,2 0-15,0-1 1,0 1-1,0-1 1,0 0-1,0 0 1,-1 0-1,1-1 1,0 1-1,-1-1 1,1 0-1,-1 0 1,0 0-1,1 0 1,-1-1-1,0 1 1,0-1 0,-1 0-1,1 0 1,-1 0-1,1 0 1,-1-1-1,0 1 1,0-1-1,0 1 1,2-7-1,-1 2 200,0 1-1,-1-1 1,0 0 0,0 0-1,0 0 1,-1 0 0,0 0-1,-1-1 1,0-9-1,20 275 933,-20-257-497,0-28 998,0 21-1618,0 1 0,1-1 0,-1 1 1,1 0-1,1 0 0,-1-1 0,1 1 0,1 0 0,2-6 0,-4 10-15,0 0 1,1-1-1,-1 1 0,1 0 1,-1 0-1,1 0 1,0 0-1,0 0 0,0 0 1,0 1-1,0-1 1,0 1-1,1-1 1,-1 1-1,0 0 0,1 0 1,-1 0-1,1 0 1,-1 0-1,1 1 0,-1-1 1,1 1-1,4 0 1,-6 0 16,0 0 1,-1 1-1,1-1 1,-1 1-1,0-1 1,1 1 0,-1 0-1,1-1 1,-1 1-1,0-1 1,1 1-1,-1 0 1,0-1-1,0 1 1,1 0 0,-1-1-1,0 1 1,0 0-1,0-1 1,0 1-1,0 0 1,0-1 0,0 1-1,0 0 1,0-1-1,0 1 1,0 0-1,-1 0 1,1-1-1,0 1 1,0-1 0,-1 1-1,0 1 1,-10 23 63,10-24-43,2 0-66,-1 0 45,1 0 0,-1 0 1,1 0-1,0 1 1,-1-1-1,1 0 0,0 0 1,0 0-1,0 0 1,0-1-1,0 1 0,0 0 1,1 1-1,105 1-657,-106-3 668,-1-1 1,1 1-1,-1 0 0,1 0 0,0 0 1,-1-1-1,1 1 0,-1 0 1,1-1-1,-1 1 0,1 0 0,-1-1 1,1 1-1,-1-1 0,1 1 0,-1-1 1,0 1-1,1-1 0,-1 1 0,0-1 1,1 1-1,-1-1 0,0 1 0,1-1 1,-1 0-1,0 1 0,0-1 1,0 0-1,0 1 0,0-1 0,0 1 1,0-1-1,0 0 0,0 1 0,0-1 1,0 0-1,0 0 0,0 1-17,0 2-3300,0 0 1604</inkml:trace>
  <inkml:trace contextRef="#ctx0" brushRef="#br0" timeOffset="3194.02">1027 314 1265,'0'0'6707,"-2"-17"-4047,1 10 3364,-1 12-5965,1 1 0,0-1 0,0 0 0,0 1 1,1-1-1,-1 1 0,1-1 0,1 9 0,0 1 60,-1-14-102,0-1 0,0 1 1,-1 0-1,1 0 1,0 0-1,1 0 0,-1 0 1,0 0-1,0 0 0,0 0 1,0 0-1,1-1 1,-1 1-1,1 0 0,-1 0 1,0 0-1,1 0 1,-1-1-1,1 1 0,0 0 1,-1 0-1,1-1 0,-1 1 1,1-1-1,0 1 1,0 0-1,-1-1 0,1 1 1,1 0-1,30-2 143,-30 1-161,1 0-9,0-1-1,1 0 1,-1 0 0,0-1 0,0 1-1,0-1 1,0 1 0,0-1 0,0 0-1,0 0 1,0 0 0,-1 0 0,1-1-1,-1 1 1,0-1 0,0 0-1,0 1 1,0-1 0,0 0 0,0 0-1,-1 0 1,1-1 0,-1 1 0,1-5-1,1 0 179,-1-1 0,0 1-1,0-1 1,0-15-1,-2 70-148,1-46-19,0 1 0,0 0 0,0-1-1,0 1 1,0 0 0,0-1 0,0 1-1,0-1 1,0 0 0,0 1 0,1-1 0,-1 0-1,0 0 1,0 0 0,0 0 0,0 0-1,1 0 1,-1 0 0,0 0 0,0 0 0,0 0-1,2-1 1,31-6-187,-28 3 95,-1 1-1,0-1 1,0 0-1,0 0 1,0 0-1,0-1 1,-1 0-1,0 0 1,0 0-1,0 0 1,0-1-1,-1 1 1,0-1-1,0 0 1,-1 0-1,4-11 1,-2-2 133,-2-1 0,1 1 1,-2 0-1,-1-26 0,0 30 138,0 15 146,0 27-271,0 74 46,20 142 0,26 89 111,-47-494 474,-1 91-843,2-58-186,0 115 299,2 1 0,0-1 0,0 1 0,1 0 1,1 0-1,10-25 0,-12 34 31,0 1 1,0-1-1,1 1 0,-1 0 1,1 0-1,0 0 1,0 0-1,0 0 0,0 1 1,4-3-1,-6 4 4,1 0-1,-1 0 1,1 0-1,0 0 1,0 0 0,0 1-1,-1-1 1,1 1-1,0-1 1,0 1-1,0 0 1,0-1-1,0 1 1,0 0 0,0 0-1,0 1 1,0-1-1,-1 0 1,1 1-1,0-1 1,0 1 0,0 0-1,2 0 1,-3 1 6,0-1 0,0 1 0,0-1 0,0 0 0,0 1 0,0 0 0,0-1 0,-1 1 0,1-1 0,-1 1 1,1 0-1,-1-1 0,1 1 0,-1 0 0,0 0 0,0-1 0,0 1 0,0 0 0,0 0 0,0-1 0,-1 1 0,1 0 1,-1 2-1,1-1 22,-1 0 1,0 0-1,1 0 1,-1 0-1,0-1 1,0 1-1,-1 0 1,1 0-1,0 0 1,-1-1-1,0 1 1,-3 3-1,-49 26-261,31-25-5191,14-6-4245</inkml:trace>
  <inkml:trace contextRef="#ctx0" brushRef="#br0" timeOffset="3577.91">1804 74 3890,'0'0'12515,"-2"3"-12294,-9 21 12,1 0 0,1 1 0,-7 31 0,-2 4 9,-7 16 175,-35 113 746,60-188-1229,-6 29 510,6-29-543,0-1-1,0 1 1,-1 0-1,1-1 0,0 1 1,0-1-1,0 1 0,0-1 1,0 1-1,0 0 1,0-1-1,0 1 0,0-1 1,0 1-1,1 0 0,-1-1 1,0 1-1,0-1 1,0 1-1,1-1 0,-1 1 1,0-1-1,1 1 1,-1-1-1,0 1 0,1-1 1,-1 1-1,0-1 0,1 0 1,-1 1-1,1-1 1,-1 0-1,1 1 0,-1-1 1,1 0-1,-1 0 0,1 1 1,-1-1-1,1 0 1,0 0-1,-1 0 0,1 0 1,0 0-1,21-4-4198</inkml:trace>
  <inkml:trace contextRef="#ctx0" brushRef="#br0" timeOffset="4169.85">1882 436 7187,'0'0'6126,"15"-15"-5787,1-1-291,4-2 40,-1-2 1,0-1 0,23-33-1,-37 45-51,-1 0-1,0 0 0,-1-1 0,0 0 0,0 0 1,-1 0-1,-1 0 0,2-19 0,-2 2 339,-1 0 1,-4-30-1,4 56-316,0 0 0,0 0 0,0 0-1,-1-1 1,1 1 0,0 0 0,0 0 0,0 0 0,-1 0 0,1 0 0,-1 0 0,1 0 0,-1 0 0,1 0-1,-1 0 1,0 0 0,1 0 0,-2-1 0,1 2-35,1 0 0,-1 0 0,0 0 0,1 0 0,-1 0 0,1 0 0,-1 0 0,1 1 1,-1-1-1,1 0 0,-1 0 0,1 0 0,-1 1 0,1-1 0,0 0 0,-1 1 0,1-1 0,-1 0 0,1 1 0,0-1 0,-1 1 0,1-1 0,0 1 0,-1-1 0,1 1 0,-21 40 155,12-12-132,2 0-1,0 1 0,2-1 0,1 1 1,1 1-1,2-1 0,1 0 0,4 33 1,-4-62-42,0 0 1,0 0 0,0 0 0,0 0-1,0 0 1,0 0 0,0 0 0,0 0 0,1 0-1,-1 0 1,0 0 0,1 0 0,-1 0 0,1 0-1,-1 0 1,1 0 0,-1-1 0,1 1-1,-1 0 1,1 0 0,0-1 0,0 1 0,-1 0-1,1-1 1,0 1 0,0 0 0,0-1 0,0 0-1,-1 1 1,1-1 0,0 1 0,0-1-1,0 0 1,0 0 0,0 1 0,0-1 0,0 0-1,0 0 1,0 0 0,0 0 0,0 0 0,0 0-1,0-1 1,0 1 0,0 0 0,0 0-1,0-1 1,0 1 0,0-1 0,0 1 0,-1-1-1,1 1 1,0-1 0,0 1 0,0-1 0,-1 0-1,2-1 1,10-6 80,-2-1-1,1-1 1,12-13-1,-13 12-50,-1 2-19,-6 6-10,-1 0 1,1 0-1,0 0 0,0 0 0,0 0 0,1 1 1,-1 0-1,0-1 0,1 1 0,0 0 0,6-2 1,-9 5-8,1 0 1,-1 0-1,1-1 1,0 1 0,-1 0-1,1 0 1,-1 0-1,0 1 1,1-1 0,-1 0-1,0 0 1,0 1 0,0-1-1,1 1 1,-2-1-1,1 1 1,2 2 0,16 37 104,-14-32-68,1 4-165,26 42 123,-10-36-2895,7-12-4476,-15-7 3234</inkml:trace>
  <inkml:trace contextRef="#ctx0" brushRef="#br0" timeOffset="6332.17">2301 468 3714,'0'0'11010,"2"-3"-9836,1-2-906,0 0 0,1 0 0,0 1 0,0-1 0,0 1 1,0 0-1,8-5 0,23-24 60,-29 23-322,1 0 0,-2 0 0,1-1 0,-1 1 1,-1-1-1,0-1 0,0 1 0,-1 0 0,-1-1 0,0 0 0,1-17 0,-1-17-615,-6-72 0,3 95 335,-11-30 282,12 53-5,0 0 0,0 0 0,0 0 0,-1 0 1,1-1-1,0 1 0,0 0 0,0 0 0,0 0 1,0 0-1,-1 0 0,1 0 0,0 0 0,0 0 1,0-1-1,0 1 0,-1 0 0,1 0 0,0 0 0,0 0 1,0 0-1,0 0 0,-1 0 0,1 0 0,0 0 1,0 0-1,0 0 0,-1 0 0,1 0 0,0 1 0,0-1 1,0 0-1,0 0 0,-1 0 0,1 0 0,0 0 1,0 0-1,0 0 0,0 0 0,0 1 0,-1-1 0,1 0 1,0 0-1,0 0 0,0 0 0,0 0 0,0 1 1,0-1-1,0 0 0,0 0 0,0 0 0,-1 0 0,1 1 1,0-1-1,0 0 0,0 0 0,0 0 0,0 1 1,0-1-1,0 0 0,-8 12-67,-2 19 95,3 0-1,0 0 0,2 1 0,1 0 0,1 0 0,2 0 0,5 59 0,-3-85-24,0 0 1,0 0-1,0-1 1,1 1-1,0 0 1,0-1-1,0 1 1,0-1-1,1 1 1,4 5-1,-6-9-11,1 0-1,-1-1 1,0 1-1,0-1 1,1 1-1,-1-1 1,1 0-1,-1 0 1,1 0-1,0 1 1,-1-2-1,1 1 1,0 0-1,0 0 1,-1 0 0,1-1-1,0 1 1,0-1-1,0 0 1,0 1-1,0-1 1,0 0-1,0 0 1,0 0-1,0-1 1,0 1-1,-1 0 1,1-1-1,0 1 1,0-1 0,0 0-1,0 1 1,-1-1-1,1 0 1,1-1-1,10-8-174,0 0-1,-1 0 0,-1-1 0,1 0 1,-2-1-1,18-25 0,7-8-261,-34 44 1077,-1 43-224,0 81 440,-1-122-841,1 0 1,0 0 0,0 0 0,0 0 0,0 0 0,0 0 0,0 0-1,0 0 1,0 0 0,0 0 0,1 0 0,-1-1 0,0 1-1,1 0 1,-1 0 0,0 0 0,1 0 0,-1 0 0,1-1-1,0 1 1,-1 0 0,1 0 0,-1-1 0,1 1 0,0 0 0,0-1-1,-1 1 1,1-1 0,0 1 0,0-1 0,0 1 0,0-1-1,-1 0 1,1 1 0,0-1 0,1 0 0,0 0 4,-1 0 0,0-1 0,0 1 0,0-1 0,1 1 0,-1-1 1,0 1-1,0-1 0,0 0 0,0 0 0,0 0 0,0 0 0,0 1 0,0-1 1,-1 0-1,1-1 0,0 1 0,0 0 0,-1 0 0,1 0 0,-1 0 0,1 0 0,-1-1 1,1 1-1,-1 0 0,0 0 0,1-3 0,0-3-17,0 1 0,0 0 0,0-1-1,-1 1 1,0 0 0,0-1 0,-1 1 0,1 0 0,-1-1 0,-1 1 0,1 0-1,-1 0 1,0 0 0,-1 0 0,1 0 0,-1 0 0,0 1 0,0 0-1,-6-7 1,9 11-42,-1 1 0,1-1 0,0 1 0,-1-1 0,1 1 0,-1-1 0,1 1 0,0-1 0,0 1-1,-1-1 1,1 0 0,0 1 0,0-1 0,0 1 0,-1-1 0,1 0 0,0 1 0,0-1 0,0 0 0,0 1 0,0-1 0,0 0-1,1 1 1,-1-1 0,0 1 0,0-1 0,0 0 0,1 1 0,-1-1 0,0 1 0,0-1 0,1 0 0,-1 1 0,0-1-1,1 1 1,-1-1 0,1 1 0,-1 0 0,1-1 0,-1 1 0,1-1 0,-1 1 0,1 0 0,-1-1 0,1 1 0,0 0-1,-1 0 1,2-1 0,33-8-962,-28 8 939,17-4-186,-14 2-59,1 0-1,0 1 1,0 1-1,0 0 0,0 0 1,0 1-1,11 2 1,-20-2 323,-1 1 0,0 0 0,1 0 1,-1-1-1,0 1 0,0 0 0,0 0 0,0 0 1,0 0-1,0 0 0,0 1 0,0-1 1,0 0-1,0 0 0,-1 1 0,1-1 1,-1 0-1,1 1 0,-1-1 0,1 1 0,-1-1 1,0 1-1,1-1 0,-1 0 0,0 1 1,0 2-1,0 49 1254,0-38-835,-1 0 51,2 34 397,-1-48-848,0 0 0,0 0 0,1 1 0,-1-1 0,0 0 0,0 0 0,1 0 0,-1 0 0,1 0 0,-1 0 0,1 0 0,-1 0 0,1 0 0,0 0-1,-1 0 1,1 0 0,0 0 0,0 0 0,0 0 0,0 0 0,0-1 0,-1 1 0,1 0 0,0-1 0,1 1 0,-1-1 0,0 1 0,0-1 0,0 0 0,0 1 0,0-1 0,2 0 0,-1 0-22,-1-1 0,0 1 0,0-1 0,1 0 0,-1 0 0,0 1 0,0-1 0,0 0 0,0 0 1,0 0-1,0 0 0,0 0 0,0 0 0,0-1 0,0 1 0,-1 0 0,1 0 0,0-1 0,-1 1 0,1 0 1,-1-1-1,0 1 0,1-1 0,-1 1 0,0 0 0,0-1 0,0 1 0,0-1 0,0-1 0,2-52-160,-2 48 134,1 6 25,-1-1 0,0 1 1,0 0-1,1 0 1,-1 0-1,0-1 0,0 1 1,0 0-1,0 0 1,0 0-1,-1-1 1,1 1-1,0 0 0,0 0 1,-1 0-1,1 0 1,-1 0-1,1 0 0,-1-1 1,1 1-1,-1 0 1,0 0-1,0 1 0,1-1 1,-1 0-1,0 0 1,0 0-1,0 0 0,0 1 1,0-1-1,0 0 1,0 1-1,0-1 1,0 1-1,0-1 0,0 1 1,0 0-1,0-1 1,-1 1-1,1 0 0,0 0 1,0 0-1,0 0 1,-2 0-1,3 0-22,0 0 0,0 1 0,0-1 0,0 0 0,-1 0 0,1 1 1,0-1-1,0 0 0,0 0 0,0 1 0,0-1 0,0 0 0,0 1 0,0-1 0,0 0 0,0 0 0,0 1 0,0-1 0,0 0 0,0 0 0,1 1 0,-1-1 0,0 0 1,0 0-1,0 1 0,0-1 0,0 0 0,0 0 0,1 0 0,-1 1 0,0-1 0,0 0 0,0 0 0,1 0 0,-1 1 0,0-1 0,0 0 0,1 0 0,-1 0 0,0 0 1,0 0-1,1 0 0,-1 0 0,0 0 0,0 0 0,1 1 0,-1-1 0,0 0 0,1 0 0,7-1-38,0-1 0,0 1 0,1-1-1,-1-1 1,0 1 0,-1-2 0,1 1 0,0-1-1,-1 0 1,0 0 0,0-1 0,0 0 0,-1 0 0,1-1-1,-1 0 1,-1 0 0,1 0 0,-1-1 0,0 0-1,0 0 1,-1 0 0,0-1 0,0 1 0,-1-1 0,0 0-1,0 0 1,-1-1 0,0 1 0,2-17 0,-2-17 360,-1 25-21,-1 0-1,0 1 0,-3-25 0,2 41-251,1 1 0,0-1 0,0 0 0,0 0-1,-1 0 1,1 0 0,0 1 0,0-1 0,0 0-1,-1 0 1,1 0 0,0 0 0,0 0 0,-1 1-1,1-1 1,0 0 0,-1 0 0,1 0 0,0 0-1,0 0 1,-1 0 0,1 0 0,0 0 0,0 0-1,-1 0 1,1 0 0,0 0 0,-1 0 0,1 0-1,0-1 1,0 1 0,-1 0 0,1 0 0,0 0-1,0 0 1,-1 0 0,1-1 0,0 1 0,0 0 0,0 0-1,-1 0 1,1-1 0,0 1 0,0 0 0,0 0-1,0 0 1,0-1 0,-1 1 0,1 0 0,0-1-1,0 1 1,0 0 0,0 0 0,0-1 0,0 1-1,0 0 1,0-1 0,-9 25-31,-5 59 229,3 0 0,0 139 0,7-170 184,2-47 30,1-6-1,-1-30 161,2 10-548,-1 7-58,1 0 1,1 0-1,0 0 1,4-22 0,-4 34-10,-1-1 1,1 1 0,0-1-1,-1 1 1,1-1 0,0 1 0,1 0-1,-1-1 1,0 1 0,1 0-1,-1 0 1,1 0 0,0 0-1,0 0 1,-1 0 0,1 1-1,0-1 1,1 1 0,-1-1-1,0 1 1,0 0 0,1 0 0,-1 0-1,0 0 1,1 0 0,-1 0-1,1 1 1,-1-1 0,1 1-1,-1 0 1,4 0 0,-6 1-6,1-1 0,0 1 0,0 0 1,0 0-1,0 0 0,-1 0 0,1 0 0,0 0 1,-1 0-1,1 0 0,0 0 0,-1 0 1,0 0-1,1 0 0,-1 1 0,0-1 0,1 0 1,-1 0-1,0 0 0,0 1 0,0-1 0,0 0 1,0 0-1,0 1 0,-1-1 0,1 0 1,-1 2-1,-5 37 58,-11-21-32,14-17-34,1 0 0,-1 1-1,1-1 1,0 1 0,0-1 0,0 1-1,0 0 1,0-1 0,-1 4-1,29-5-179,-14-1 74,-1 0 1,1-1 0,-1 0 0,1-1-1,-1 0 1,0-1 0,0 0-1,0-1 1,0 0 0,0-1 0,-1 0-1,0-1 1,0 0 0,0-1 0,-1 0-1,13-12 1,-5-15 465,-14 30 582,-6 24-553,3-16-394,-4 53 190,5-57-160,-1 0-1,0 1 1,0-1 0,1 0-1,-1 0 1,0 1 0,0-1 0,1 0-1,-1 0 1,0 1 0,1-1 0,-1 0-1,0 0 1,1 0 0,-1 0-1,0 1 1,1-1 0,-1 0 0,1 0-1,-1 0 1,0 0 0,1 0 0,-1 0-1,0 0 1,1 0 0,-1 0-1,1 0 1,-1 0 0,0 0 0,1-1-1,-1 1 1,0 0 0,1 0 0,-1 0-1,0 0 1,1-1 0,15-6-19,-12 3-9,0 0-1,0 0 0,0 0 1,-1-1-1,0 0 0,0 1 1,4-9-1,22-31-54,1 60-315,-27-16 361,1 0 0,-1-1 0,0 1 0,0-1 0,1 1 0,-1-1 1,0 0-1,0 0 0,0 0 0,0-1 0,0 1 0,0-1 0,-1 0 0,1 0 0,0 0 0,-1 0 1,1 0-1,1-3 0,0 0 8,0 0 1,-1-1 0,0 1-1,0-1 1,0 0 0,-1 1-1,1-1 1,2-13 0,-1-8 329,0 0 0,-2 0 0,-2-42 0,0 48 219,0 19 139,0 5-625,0 0 1,-1 0-1,1-1 1,0 1 0,-1 0-1,0-1 1,0 1-1,0-1 1,0 1 0,-2 2-1,-4 14-64,-16 84 166,5 0 0,-8 146-1,20-177-95,4 14 105,2-73 130,1-59-98,0 6-176,2-1 1,1 0 0,3 1-1,1 0 1,1 0-1,17-40 1,-24 75-15,0 0 0,0 0 0,1 1 0,-1-1 0,1 0 0,0 1 0,0 0 0,1-1 0,-1 1 0,1 1 0,5-5 1,-6 6 0,-1 0 1,2 1 0,-1-1 0,0 1 0,0 0-1,0-1 1,0 2 0,1-1 0,-1 0 0,1 1 0,-1-1-1,0 1 1,1 0 0,-1 0 0,1 0 0,-1 1-1,0-1 1,4 2 0,-5-2 5,-1 1-1,0-1 0,0 1 1,0 0-1,0-1 1,0 1-1,0 0 0,0-1 1,0 1-1,0 0 1,0 0-1,0 0 0,0 0 1,0 0-1,-1 0 1,1 0-1,0 1 0,-1-1 1,1 0-1,-1 0 1,1 0-1,-1 1 0,0-1 1,1 0-1,-1 0 1,0 1-1,0-1 0,0 0 1,0 1-1,0-1 1,0 0-1,0 1 0,-1-1 1,1 0-1,0 0 1,-1 1-1,1-1 0,-1 2 1,-1 2 0,1-1 0,-1 1 1,0-1-1,0 1 0,0-1 0,-1 0 0,1 0 1,-1 0-1,-4 4 0,0-1-11,0-1 0,-1-1 0,0 1 0,0-1 0,0-1 0,0 1-1,-11 3 1,11-6-1110,1 0-1,-1 0 0,0-1 0,0 0 0,-12 0 0,-7-1-6681</inkml:trace>
  <inkml:trace contextRef="#ctx0" brushRef="#br0" timeOffset="8546.18">288 837 6963,'0'0'8906,"-8"-12"-3413,7 40-5373,-2 0-1,-7 31 1,-4 31 68,9-7-28,47-83-374,-24-3-420,0 0 0,0 0-1,-1-2 1,1 0 0,-1-2-1,0 0 1,-1 0-1,24-16 1,-39 21 599,1 0-1,-1 0 1,0 0 0,0 0-1,0-1 1,0 1-1,0 0 1,0-1 0,-1 1-1,1-1 1,-1 1 0,1 0-1,-1-1 1,0 0-1,0 1 1,0-1 0,0 1-1,-1-1 1,0-2 0,0-9 1601,-10 45-1443,10-27-157,0 1 1,1-1-1,0 0 1,0 0-1,0 0 1,0 1-1,1-1 1,1 7-1,-2-10 22,1 0 1,-1-1-1,1 1 0,0 0 0,0 0 0,-1 0 0,1 0 0,0-1 0,0 1 0,0 0 0,0-1 0,0 1 0,0-1 0,0 1 0,0-1 0,0 0 1,0 1-1,0-1 0,0 0 0,0 0 0,0 1 0,0-1 0,0 0 0,0 0 0,0 0 0,1 0 0,-1-1 0,0 1 0,0 0 0,0 0 0,0-1 1,0 1-1,0-1 0,0 1 0,1-1 0,3-1-13,-1-1-1,1 1 1,-1-1 0,1 1 0,-1-2 0,0 1-1,0 0 1,-1-1 0,1 1 0,-1-1-1,1 0 1,-1-1 0,0 1 0,4-9 0,-1 1 49,0-1 0,-1 1 1,0-1-1,5-20 1,-7 6-14,-3 22 27,1 0 1,-1 0-1,1 0 1,0 0-1,0-1 1,1 1-1,-1 1 1,5-10-1,-5 13 309,-1 17-182,-4 396 281,3-410-444,1 0-1,0-1 1,0 1 0,0 0 0,0 0-1,0 0 1,0 0 0,1-1 0,-1 1-1,1 0 1,-1 0 0,1 0 0,-1-1-1,1 1 1,0 0 0,0-1-1,0 1 1,0-1 0,0 1 0,0-1-1,0 0 1,1 1 0,-1-1 0,0 0-1,1 0 1,-1 0 0,1 0-1,-1 0 1,1 0 0,0 0 0,-1 0-1,4 0 1,-2-1-18,0 0 0,0 0 0,0 0 0,0-1 0,0 1 0,0-1 0,0 0 0,-1 0 0,1 0 0,0 0-1,0 0 1,-1-1 0,1 1 0,-1-1 0,1 0 0,-1 0 0,0 0 0,1 0 0,1-3 0,1-1-18,0 0 1,-1 0-1,0-1 1,0 1-1,-1-1 1,1 0 0,-2-1-1,1 1 1,-1 0-1,0-1 1,0 1-1,1-15 1,-3 18 19,1 1 0,-1-1 0,0 0 0,0 0 0,0 1 0,0-1 0,-1 0 0,0 0 1,1 1-1,-1-1 0,-1 1 0,1-1 0,0 1 0,-1-1 0,0 1 0,1 0 0,-1-1 0,-1 1 1,1 0-1,0 1 0,-1-1 0,1 0 0,-1 1 0,0-1 0,0 1 0,0 0 0,-6-3 0,-24-2 284,33 7-282,-1 0 1,0 0-1,1 0 1,-1 0-1,0 0 1,0 0 0,1 0-1,-1 1 1,0-1-1,1 0 1,-1 0-1,0 1 1,1-1 0,-1 1-1,1-1 1,-1 0-1,0 1 1,1-1-1,-1 1 1,1-1-1,-1 1 1,1 0 0,0-1-1,-1 1 1,1-1-1,-1 1 1,1 0-1,0-1 1,0 1 0,-1 0-1,1 0 1,0-1-1,0 1 1,0 0-1,0-1 1,0 1 0,0 1-1,3-2-165,0 0 1,0 0-1,0 0 0,0-1 0,0 1 1,-1-1-1,1 0 0,0 0 0,0 0 1,0 0-1,2-2 0,4-2 114,-1-2-1,-1 1 1,1-1-1,-1 0 1,0-1-1,-1 1 1,0-1-1,0-1 1,0 1-1,-1-1 0,-1 0 1,1 0-1,-1-1 1,-1 1-1,5-18 1,-3-4 677,0 0 0,-2 0 1,0-56-1,-3 85 37,0 20-256,-2 14-323,2 1 1,2-1 0,1 0-1,1 0 1,1 0 0,2 0-1,14 39 1,-17-60-312,9 24 509,-12-34-536,-1 0-1,0 0 1,1 0 0,-1 1 0,1-1 0,0 0-1,-1 0 1,1 0 0,0 0 0,0 0 0,0 0 0,0 0-1,0 0 1,0-1 0,0 1 0,0 0 0,0 0-1,0-1 1,1 1 0,6-1-4739</inkml:trace>
  <inkml:trace contextRef="#ctx0" brushRef="#br0" timeOffset="8737.17">756 1000 2289,'0'0'13670,"-8"-19"-13590,41 7 32,8 0 193,-4-2-305,-4 2-545,-9 5-447,-7 0-385,-9 4-1520</inkml:trace>
  <inkml:trace contextRef="#ctx0" brushRef="#br0" timeOffset="11638.61">2223 1051 4882,'0'0'7118,"3"-4"-6097,14-17 7091,-9 12-8737,-5 6 656,0 0-1,0-1 1,0 1-1,0-1 1,-1 0-1,1 0 1,-1 0-1,0 0 1,-1 0-1,1 0 1,-1-1-1,1 1 1,-1-1 0,0-4-1,7-72 39,-7 56 12,1-40-111,-3 56-21,1 43 28,0-28-58,-1 13 104,2 0-1,0-1 0,0 1 0,8 31 0,13 2-2341,-6-39-1100,-8-11-2187</inkml:trace>
  <inkml:trace contextRef="#ctx0" brushRef="#br0" timeOffset="12588.85">2198 952 7139,'0'0'10125,"-5"0"-9431,-12-1-371,43-4-232,25-3-7,172-63 199,-222 71-283,0 0-1,-1 0 0,1 1 1,0-1-1,-1 0 0,1 1 1,0-1-1,-1 0 0,1 1 1,-1-1-1,1 1 0,-1-1 1,1 0-1,-1 1 0,1 0 1,-1-1-1,1 1 0,-1-1 1,0 1-1,1-1 0,-1 1 1,0 0-1,0-1 0,1 1 1,-1 0-1,0-1 0,0 1 1,0 0-1,0-1 1,0 1-1,0 1 0,7 36 154,-4-18-2,0-13-1558,-3-13 788,-8-16 316,6 19 330,2 2-1,-1 1 1,1-1 0,0 1-1,-1-1 1,1 1 0,0-1-1,-1 1 1,1-1 0,-1 1-1,1-1 1,-1 1 0,1 0-1,-1-1 1,1 1 0,-1 0 0,1 0-1,-1-1 1,1 1 0,-1 0-1,1 0 1,-1 0 0,1-1-1,-1 1 1,0 0 0,1 0-1,-2 0 1,3 1-31,-1 0 0,0 0 0,1 0 0,-1 0 0,0-1 0,1 1 0,-1 0 0,1 0 0,-1-1 0,1 1 0,-1 0 0,1 0 0,0-1 0,-1 1 0,1-1 0,0 1 0,-1-1 0,1 1 0,0-1 0,0 1 0,0-1 0,-1 0 0,1 1 0,0-1 0,2 0 0,7 1-162,0 0 0,0-1 1,1-1-1,-1 1 0,0-2 0,0 0 0,0 0 1,0 0-1,0-2 0,0 1 0,10-6 1,-16 7 182,1-1 1,-1 0 0,1 0 0,-1 0-1,0 0 1,0 0 0,-1-1 0,1 0 0,-1 0-1,1 0 1,-1 0 0,0 0 0,-1-1 0,1 0-1,-1 1 1,0-1 0,0 0 0,0 0-1,-1 0 1,1 0 0,-1 0 0,-1 0 0,1-1-1,-1-5 1,0-82 3186,0 92-2713,-1 20-373,-1-8-122,-12 63 61,3 1 0,-2 98 1,13-87 1070,1-106-1130,1 1 0,1-1 0,0 1 0,2 0 0,0 0-1,0 0 1,2 1 0,1 0 0,0 0 0,1 1 0,0 0 0,2 1-1,0 0 1,24-26 0,-13 24-206,-21 18 198,-1 0 1,1 0-1,-1-1 1,1 1 0,0 0-1,-1 0 1,1 0-1,-1 0 1,1 0-1,0 0 1,-1 0-1,1 0 1,-1 0-1,1 0 1,0 0-1,-1 0 1,1 0-1,-1 1 1,1-1 0,0 0-1,-1 0 1,1 1-1,0-1 1,0 2 10,0 0 1,1 0-1,-1 0 0,0 0 1,-1 0-1,1 1 1,0-1-1,0 0 1,-1 0-1,1 1 1,-1-1-1,0 0 1,0 0-1,0 1 0,0-1 1,0 3-1,-1-2 33,0 1 0,0-1 0,0 0 0,-1 0 0,1 0 0,-1 0 0,0 0 0,1 0 0,-1 0 0,-1 0 0,1 0 0,0-1 0,-1 0 0,1 1 0,-1-1 0,0 0 0,1 0 0,-1 0 0,0 0 0,0-1 0,-1 0 0,1 1 0,0-1 0,-4 1 0,-6 3-709,0-1-1,-1 0 1,0-1 0,-23 3 0,20-6-2815,4 0-2595</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50:26.637"/>
    </inkml:context>
    <inkml:brush xml:id="br0">
      <inkml:brushProperty name="width" value="0.025" units="cm"/>
      <inkml:brushProperty name="height" value="0.025" units="cm"/>
    </inkml:brush>
  </inkml:definitions>
  <inkml:trace contextRef="#ctx0" brushRef="#br0">12 458 9556,'0'0'4506,"-12"26"-632,20-27-3890,-1 0-1,1-1 0,0 0 1,-1 0-1,0-1 0,1 0 0,-1 0 1,0-1-1,-1 1 0,1-2 1,-1 1-1,0-1 0,0 0 1,0 0-1,0-1 0,-1 1 1,0-1-1,0 0 0,-1-1 1,6-9-1,2-3-49,-1-2 1,0 1-1,-2-2 0,0 1 1,9-39-1,-16 48 101,0 0 0,-1 0 0,-1-21 0,0 18-10,0 15 31,-7 34-125,2-12 125,1 0-1,1 0 1,1 0-1,1 0 1,3 40-1,-2-60-48,0 0-1,1 0 1,-1 0-1,0 0 0,1 0 1,0 0-1,-1 0 0,1-1 1,0 1-1,0 0 0,0 0 1,0 0-1,0-1 1,0 1-1,0-1 0,1 1 1,-1-1-1,1 1 0,-1-1 1,1 0-1,-1 1 1,4 0-1,-2-1-39,0 0 0,0 0 0,1 0 0,-1 0 0,0-1 0,1 1 0,-1-1 0,0 0 0,1 0 0,-1 0 0,0-1 1,6-1-1,-1 1-141,0-2 1,0 1-1,0-1 1,0-1-1,0 1 1,-1-1-1,1-1 1,-1 1-1,0-1 1,6-7-1,-7 6 286,-1-1 1,0 0-1,-1-1 1,0 1-1,0-1 0,0 0 1,-1 1-1,0-2 1,-1 1-1,0 0 0,0-1 1,0 1-1,-1 0 0,-1-1 1,0-13 893,0 60-1137,0 63 473,0-100-73,42-30-541,-41 29 255,0-1 0,1 0 1,-1 1-1,0-1 0,1 1 0,-1-1 1,1 1-1,-1-1 0,1 1 0,-1 0 0,1 0 1,-1 0-1,1 0 0,-1 0 0,1 0 0,-1 1 1,1-1-1,-1 0 0,1 1 0,-1-1 0,1 1 1,-1-1-1,2 2 0,0 1 21,-1 0 0,-1-1 1,1 1-1,0 0 0,-1 0 0,1 0 0,-1 0 0,0 0 1,1 4-1,-1-5 10,-1 0-34,1 0 0,0-1 0,0 1 0,0 0-1,-1-1 1,1 1 0,1-1 0,-1 1 0,0-1 0,0 0 0,0 1-1,1-1 1,-1 0 0,1 0 0,-1 0 0,1 0 0,-1 0 0,1 0-1,0-1 1,-1 1 0,1 0 0,2 0 0,1-1-503,0 1 1,-1-1 0,1 0-1,0 0 1,0 0-1,-1-1 1,1 1 0,7-3-1,4-2-1770,0-1-1,0 0 0,26-16 0,-13 0 627,-28 20 1952,0 1 0,1-1-1,-1 1 1,0-1 0,0 1-1,0-1 1,0 0-1,0 1 1,-1-1 0,1 0-1,-1 0 1,1 0 0,-1 0-1,1 0 1,-1 0-1,0 1 1,0-1 0,0 0-1,0 0 1,0 0 0,-1 0-1,1 0 1,-1 0-1,1 0 1,-2-2 0,2 3-183,-1 0 1,1 1-1,0-1 1,-1 1-1,1-1 1,-1 1-1,0-1 0,1 1 1,-1 0-1,1-1 1,-1 1-1,1-1 1,-1 1-1,0 0 1,1 0-1,-1-1 1,0 1-1,1 0 1,-1 0-1,0 0 1,0 0-1,1 0 1,-1 0-1,0 0 1,1 0-1,-1 0 1,0 0-1,1 0 0,-1 1 1,0-1-1,0 0 1,1 0-1,-1 1 1,1-1-1,-1 0 1,0 1-1,1-1 1,-2 1-1,-22 18 709,16-9-557,0 1-1,0 0 1,-10 20-1,16-28-194,0 1 1,1-1-1,-1 1 0,1 0 0,-1 0 0,1 0 0,0 0 0,1 0 1,-1 0-1,1 0 0,-1 0 0,1 0 0,0 0 0,1 0 0,-1 0 1,2 6-1,-1-9-51,0 0 0,0 0-1,0-1 1,0 1 0,1-1 0,-1 1 0,0-1 0,0 1 0,0-1 0,0 0 0,1 1-1,-1-1 1,0 0 0,0 0 0,1 0 0,-1 0 0,0 0 0,0 0 0,0 0 0,1-1-1,-1 1 1,0 0 0,0-1 0,0 1 0,2-2 0,30-11-165,-25 7 75,0-1 0,-1 0 0,1-1 0,-2 0 0,1 0 0,-1-1 0,0 1 0,-1-1 0,0-1 0,0 1 0,-1-1 0,0 0 0,-1 0 0,0 0 0,2-19 0,2-12 423,-3 0 0,-1-65 1,-3 105 47,-1 29-114,-7 20-106,2 0 0,0 51 0,6-85-95,0 1 0,1-1 0,0 0 1,2 1-1,3 14 0,-5-26-56,0 0 0,0 0 0,0 0 0,1 0 0,-1 0-1,1 0 1,0 0 0,0 0 0,0-1 0,0 1 0,0-1 0,1 1 0,-1-1 0,1 0 0,-1 0 0,1 0 0,0 0 0,0-1 0,0 1 0,0-1-1,0 1 1,0-1 0,1 0 0,-1-1 0,0 1 0,0 0 0,6-1 0,-5 1-24,0-1 0,0 0-1,0 0 1,0 0 0,-1-1 0,1 1 0,0-1 0,0 0-1,0 0 1,0 0 0,-1-1 0,1 1 0,-1-1 0,1 0-1,-1 0 1,0 0 0,1 0 0,-1-1 0,0 1 0,-1-1-1,5-4 1,-4 2-46,0 0 0,0-1 0,0 1-1,0-1 1,-1 0 0,0 0 0,0 1-1,-1-1 1,0-1 0,0 1 0,0 0-1,-1 0 1,0-7 0,1 1 1,-1 9 52,0 0-1,0 0 1,0 0-1,0 0 1,0 0-1,-1 0 0,1 0 1,-1 0-1,0 0 1,-1-4-1,0 6 52,1 0 0,0-1 1,-1 1-1,1 0 0,0 0 0,-1 0 0,0 0 0,1 1 1,-1-1-1,0 0 0,1 1 0,-1-1 0,0 1 0,1-1 1,-1 1-1,0 0 0,0 0 0,0 0 0,1 0 0,-1 0 1,-2 0-1,0 1-10,0 0 0,1 0 0,-1 0 0,1 1 0,0-1 0,-1 1 0,1 0 0,0 0 0,0 0 0,0 0 0,0 1 0,0-1 0,1 1 0,-1-1 0,1 1 0,-1 0 0,1 0 0,0 0 0,0 1 0,1-1 0,-1 0 0,1 1 0,-1-1 0,0 6 0,-1-4-30,1 1 0,1 0-1,-1 0 1,1 0 0,0-1-1,0 1 1,0 0 0,1 0 0,0 0-1,0 1 1,1-1 0,-1 0-1,1-1 1,1 1 0,1 6 0,-1-9-61,-1-1 0,1 1 0,0-1 0,0 0 0,0 0 1,0 0-1,0 0 0,1-1 0,-1 1 0,0 0 0,1-1 1,0 0-1,-1 1 0,1-1 0,0 0 0,-1-1 0,1 1 0,0 0 1,4 0-1,58 1-4754,-58-2 4004,30-2-5079</inkml:trace>
  <inkml:trace contextRef="#ctx0" brushRef="#br0" timeOffset="260.18">1177 194 9428,'0'0'6222,"-11"11"-5878,-8 12-14,1-1 1,0 2-1,2 1 1,1 0-1,1 0 1,1 2-1,-15 41 1,24-53 722,-2 9-5733,4-23 1388,1-15 598,1-11-1769</inkml:trace>
  <inkml:trace contextRef="#ctx0" brushRef="#br0" timeOffset="427.36">1003 267 7443,'0'0'7940,"70"107"-7620,-37-79-144,5-1-128,-1-6 0,-4-7 32,-4-2-80,-9-3-688,-3-6-913,-13-3-1120</inkml:trace>
  <inkml:trace contextRef="#ctx0" brushRef="#br0" timeOffset="784.94">152 118 11733,'0'0'5171,"0"-12"-5427,0 15-961,0 9-64,0 2-1424,0 0-3057</inkml:trace>
  <inkml:trace contextRef="#ctx0" brushRef="#br0" timeOffset="1982.64">1640 219 10405,'0'0'7187,"0"-5"-6536,0-12-221,0 13 172,2 60-246,11 58-1,-2-27-206,-3-58 136,-1-1-3839</inkml:trace>
  <inkml:trace contextRef="#ctx0" brushRef="#br0" timeOffset="2227.28">1536 381 9268,'0'0'7860,"21"-21"-7620,16 11-208,4-1 160,5-1-192,-1 0-64,-4 2-112,-3 3-432,-5-2-385,-9 2-335,5 2-865,-8 0-3618</inkml:trace>
  <inkml:trace contextRef="#ctx0" brushRef="#br0" timeOffset="3571.43">2016 286 12038,'0'0'7005,"0"14"-6882,0 88 12,0-60 326,0-33 244,0-14 459,0-3-1138,0 0 0,1 0 0,0 0-1,0 1 1,0-1 0,1 0 0,1 0 0,-1 1 0,6-11-1,-6 15-30,0 0 0,0 0-1,0 0 1,0 0-1,1 0 1,-1 1-1,1 0 1,-1-1 0,1 1-1,0 0 1,0 0-1,0 0 1,0 1-1,0-1 1,1 1 0,-1 0-1,0-1 1,1 2-1,-1-1 1,1 0 0,-1 1-1,1-1 1,5 1-1,-4 1-6,-1 0 0,0-1 1,0 2-1,1-1 0,-1 0 0,0 1 0,0 0 0,0 0 0,-1 0 0,1 0 0,0 1 0,-1 0 0,0-1 0,1 1 0,-1 0 0,0 1 1,0-1-1,-1 1 0,1-1 0,-1 1 0,0 0 0,2 4 0,1 0 84,-1 0 0,-1 0 0,1 0 0,-1 1 0,-1-1 0,0 1 0,2 14 0,-3-35-108,0 1 1,1 0 0,0 0 0,0 0-1,1 0 1,1 0 0,0 1-1,6-14 1,-7 19 5,0-1 1,0 0-1,1 1 0,-1 0 1,1 0-1,0 0 1,0 0-1,1 1 0,0-1 1,-1 1-1,1 0 0,1 0 1,-1 1-1,0 0 0,1 0 1,8-3-1,-14 6 26,1 0 0,0 0-1,-1 0 1,1 1 0,-1-1 0,1 0 0,-1 0 0,1 1-1,-1-1 1,1 0 0,-1 1 0,1-1 0,-1 1-1,0-1 1,1 0 0,-1 1 0,0-1 0,1 1-1,-1-1 1,0 1 0,1-1 0,-1 1 0,0-1-1,0 1 1,0 0 0,0-1 0,1 1 0,-1-1-1,0 1 1,0 0 0,5 24 270,-5-21-181,2 6 1,0 4 62,1 0 0,1 0 0,0 0 0,0-1 0,11 22 0,-13-31-175,1 0 0,0 0-1,0-1 1,0 1 0,0-1 0,1 0-1,-1 1 1,1-1 0,0-1-1,0 1 1,0-1 0,0 1 0,0-1-1,0 0 1,1-1 0,-1 1-1,1-1 1,0 0 0,-1 0 0,1 0-1,6-1 1,-4 1-453,0 0-1,1-1 1,-1 0 0,0-1 0,0 0-1,0 0 1,0 0 0,0-1-1,0 0 1,0-1 0,0 1 0,-1-1-1,1-1 1,8-4 0,-12 5 223,1-1 0,0 1 0,-1 0 0,1-1 0,-1 0 0,0 0 0,0 0 0,-1 0 0,1 0 0,-1-1 0,3-6 0,-3 6 433,0-1 0,-1 0-1,0 0 1,0 0 0,0 0 0,-1-8 0,0 12-42,0 1 1,-1 0 0,0 0 0,1-1-1,-1 1 1,0 0 0,0 0 0,1 0-1,-1-1 1,0 1 0,0 0 0,0 0-1,0 1 1,-1-1 0,1 0 0,0 0-1,0 0 1,0 1 0,-1-1 0,1 1 0,0-1-1,-1 1 1,1-1 0,0 1 0,-1 0-1,1 0 1,-1-1 0,1 1 0,-3 1-1,2-2-52,-1 1-1,1 0 0,0-1 0,0 1 1,0 0-1,-1 1 0,1-1 0,0 0 1,0 1-1,0-1 0,0 1 0,-1 0 1,1-1-1,0 1 0,0 0 0,0 0 1,1 1-1,-4 1 0,3-1-84,1-1 0,0 1 0,0 0 0,0-1 0,0 1 0,0 0 0,0 0 0,0 0 0,1 0 0,-1 0 0,1 0 0,-1 0 0,1 0 0,0 0 0,-1 3 0,2-4-29,-1-1-1,1 1 1,-1-1 0,0 1-1,1-1 1,-1 0 0,1 1 0,-1-1-1,1 1 1,-1-1 0,1 0-1,0 1 1,-1-1 0,1 0-1,-1 0 1,1 0 0,0 1 0,-1-1-1,1 0 1,-1 0 0,1 0-1,0 0 1,-1 0 0,1 0-1,0 0 1,-1 0 0,1 0-1,0 0 1,-1-1 0,2 1 0,7-2-71,-1-1 0,1 0 1,0 0-1,-1-1 1,11-6-1,-16 13 471,1 0 0,-1-1 1,1 1-1,-1 1 0,0-1 0,0 0 0,-1 1 0,5 6 0,7 7-124,-13-16-225,1 0 1,-1 0 0,1 0 0,-1 0-1,1 0 1,-1 0 0,1-1 0,0 1-1,-1-1 1,1 1 0,0-1 0,-1 0-1,1 1 1,0-1 0,0 0 0,-1 0-1,1 0 1,0 0 0,0-1 0,-1 1 0,1 0-1,0-1 1,-1 1 0,1-1 0,0 0-1,-1 0 1,3-1 0,1 0-14,0-1 0,-1 0-1,1-1 1,-1 1 0,0-1 0,0 0 0,4-4 0,-4 2-8,0 0-1,0 0 1,-1 0 0,0 0-1,0-1 1,-1 1 0,1-1 0,-2 1-1,1-1 1,1-13 0,-1-74 73,-3 58-21,-3-29-20,4 60 3,-1-1 1,0 1-1,0 0 0,0-1 0,-1 1 1,0 0-1,0 0 0,0 0 1,-6-8-1,8 12 303,0 21-349,8 182 538,-2-78-2261,-4-43-4137,-2-69-596</inkml:trace>
  <inkml:trace contextRef="#ctx0" brushRef="#br0" timeOffset="3758.46">2685 301 12086,'0'0'8820,"74"-31"-8804,-32 26-32,-1-2-337,-4 5-719,5-3-1569,-9 3-385,-4-1-4337</inkml:trace>
  <inkml:trace contextRef="#ctx0" brushRef="#br0" timeOffset="4503.18">3015 224 12694,'0'0'7067,"-10"6"-6744,6-3-272,0 0 1,-1 0-1,1 0 1,0 0-1,1 1 0,-1-1 1,0 1-1,1 0 1,0 0-1,0 0 0,0 1 1,1-1-1,-1 1 1,1-1-1,0 1 1,1 0-1,-1 0 0,1 0 1,0 0-1,0 0 1,0 6-1,0 4 50,1-13-57,0 1 1,0 0-1,0-1 1,0 1-1,0 0 1,0 0-1,1-1 1,0 1 0,1 4-1,-1-6-29,0 0-1,0 0 1,0 0-1,0 0 1,0 0-1,0 0 1,0 0-1,1-1 1,-1 1-1,0 0 1,0-1 0,1 1-1,-1-1 1,0 0-1,1 1 1,-1-1-1,1 0 1,-1 0-1,0 0 1,1 0-1,-1 0 1,3 0-1,3-1 5,0 1 0,-1-1-1,1-1 1,-1 1-1,1-1 1,-1 0-1,1 0 1,-1-1 0,0 0-1,0 0 1,0-1-1,-1 1 1,1-1 0,-1 0-1,0-1 1,0 1-1,0-1 1,-1 0-1,0 0 1,1-1 0,-2 1-1,7-13 1,-3 5-18,-1-1 0,0 0 1,-1 0-1,0 0 0,-1 0 0,-1-1 1,-1 0-1,0 0 0,0-20 1,-1 14 37,-3-43-96,2 62 90,0-1 1,-1 0-1,1 0 0,-1 1 1,0-1-1,0 1 0,0-1 1,0 0-1,0 1 1,-1 0-1,1-1 0,-1 1 1,0 0-1,1 0 0,-1 0 1,0 0-1,0 0 1,-4-3-1,5 5 167,-8 30-315,2 3 160,1 0-1,2 1 1,1 0-1,1 0 1,5 54-1,-3-86-39,0 1-1,1 0 1,-1 0 0,1-1-1,-1 1 1,1 0-1,0-1 1,0 1 0,0 0-1,0-1 1,1 1 0,-1-1-1,1 0 1,3 4-1,-4-5 3,0 0 0,0 0-1,0 0 1,1-1-1,-1 1 1,1 0-1,-1-1 1,0 1 0,1-1-1,-1 0 1,1 1-1,-1-1 1,1 0 0,-1 0-1,1 0 1,-1 0-1,1 0 1,-1 0-1,3-1 1,3-1 9,-1-1 0,1 1 1,-1-1-1,0 0 0,0-1 0,0 0 0,-1 0 1,1 0-1,7-8 0,9-12 4,-16 17-27,1 0 0,0 0 0,0 0 0,0 1 0,15-9 1,-21 14-24,3 40-63,-3-33 122,0 0 0,0 0 0,0 1 1,0-1-1,1 0 0,0-1 0,0 1 0,1 0 0,-1 0 1,1-1-1,1 0 0,-1 1 0,8 7 0,-8-10-7,0 0 0,1-1 0,-1 1 0,1-1-1,-1 0 1,1 0 0,0 0 0,0 0 0,0-1-1,0 0 1,0 0 0,0 0 0,0 0 0,0 0 0,0-1-1,0 0 1,0 0 0,1 0 0,-1 0 0,0-1-1,7-1 1,-1-1 25,0 0-1,0-1 0,0 0 1,0-1-1,17-10 1,7-15-1169,-33 28 818,0 1 1,0-1-1,1 0 0,-1 0 1,0 0-1,-1 0 1,1 0-1,0 0 0,-1 0 1,1 0-1,-1 0 0,1 0 1,-1 0-1,0 0 1,0-4-1,-3-11-6969</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50:35.874"/>
    </inkml:context>
    <inkml:brush xml:id="br0">
      <inkml:brushProperty name="width" value="0.025" units="cm"/>
      <inkml:brushProperty name="height" value="0.025" units="cm"/>
    </inkml:brush>
  </inkml:definitions>
  <inkml:trace contextRef="#ctx0" brushRef="#br0">140 0 16808,'0'0'3777,"62"127"-3296,-46-68 63,1 2-336,-5-3-96,-12 1-16,0 2-48,-12-2-48,-25-1-96,-17-2-1713,-11-6-2961,-13-10-7235</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50:33.819"/>
    </inkml:context>
    <inkml:brush xml:id="br0">
      <inkml:brushProperty name="width" value="0.025" units="cm"/>
      <inkml:brushProperty name="height" value="0.025" units="cm"/>
    </inkml:brush>
  </inkml:definitions>
  <inkml:trace contextRef="#ctx0" brushRef="#br0">0 503 9012,'0'0'8879,"3"-5"-4948,12-20-3215,-1 7-653,0 1-1,32-27 0,-32 32-73,-1-1 1,0 0-1,-1 0 0,-1-1 1,14-23-1,-22 31 15,-1 0 1,0 0-1,-1 0 0,1 0 1,-1 0-1,0-1 0,-1 1 0,1 0 1,-1-1-1,-1 1 0,0-11 1,-1-12 7,-6 53-449,7 13 428,-1-15 40,2-1 0,1 0 1,4 28-1,-5-44-26,1-1 1,0 1 0,0-1 0,1 1 0,-1-1-1,1 0 1,0 1 0,0-1 0,1 0-1,-1 0 1,1 0 0,0-1 0,0 1 0,0-1-1,1 1 1,-1-1 0,1 0 0,-1 0-1,1-1 1,7 4 0,-9-5-2,1 0 0,-1 0-1,1 0 1,0-1 0,0 1 0,-1-1-1,1 0 1,0 0 0,0 0 0,-1 0-1,1 0 1,0-1 0,0 1 0,-1-1-1,1 0 1,0 1 0,-1-1 0,1 0 0,-1-1-1,1 1 1,-1 0 0,0-1 0,1 0-1,-1 1 1,0-1 0,0 0 0,0 0-1,0 0 1,-1 0 0,1 0 0,0-1-1,1-2 1,6-10-49,0 0-1,-1-1 0,12-31 0,-16 36 22,1-1 15,-1 4-19,-1-1 0,0 0 0,0 1 0,-1-1 0,0 0 0,1-12 0,1 194 249,22-202-63,2-8-178,-19 24-37,0 0-1,1 1 1,0 0-1,17-14 1,-27 26 56,1 0 1,-1 0-1,0 0 1,1 0-1,-1-1 1,1 1-1,-1 0 1,1 0-1,-1 0 1,1 0-1,-1 0 1,1 0-1,-1 0 1,1 0-1,-1 0 1,0 0-1,1 1 1,-1-1-1,1 0 1,-1 0-1,1 0 1,-1 0-1,1 1 1,-1-1-1,0 0 1,1 1-1,-1-1 1,0 0-1,1 0 1,-1 1-1,0-1 1,1 1-1,-1-1 1,0 0-1,0 1 1,1-1-1,-1 1 1,0-1-1,0 0 1,0 1-1,0-1 1,1 1-1,-1-1 1,0 1-1,0-1 1,0 1-1,0-1 1,0 1-1,5 26 149,-5-25-108,2 11 110,1 0 0,0 0 0,1 0 0,0-1 0,8 16 0,-11-25-135,1 0-1,0 0 1,0 0-1,0 0 1,0 0-1,1 0 1,-1-1-1,1 1 1,-1-1 0,1 1-1,0-1 1,0 0-1,0 0 1,0 0-1,1-1 1,-1 1 0,0-1-1,1 0 1,-1 0-1,1 0 1,-1 0-1,1-1 1,-1 1 0,5-1-1,-1 1-152,0-1-1,-1-1 0,1 1 1,-1-1-1,1 0 1,0 0-1,-1-1 1,0 0-1,1 0 0,-1-1 1,0 0-1,0 0 1,0 0-1,-1-1 0,1 1 1,-1-1-1,0-1 1,0 1-1,0-1 0,-1 0 1,1 0-1,-1 0 1,0 0-1,-1-1 1,1 0-1,-1 0 0,0 0 1,-1 0-1,0 0 1,0 0-1,0-1 0,0 1 1,-1-1-1,0 0 1,-1 1-1,1-11 1,-2 16 195,0 0 0,1 0 0,-1 1 0,0-1 0,0 1 0,0-1 0,1 1 1,-1-1-1,0 1 0,0-1 0,0 1 0,0 0 0,0-1 0,0 1 0,0 0 1,0 0-1,0 0 0,0 0 0,0 0 0,0 0 0,0 0 0,0 0 0,0 0 1,0 0-1,0 1 0,0-1 0,-2 1 0,-32 8 678,30-5-680,-1 0 0,0 1 1,1-1-1,0 1 0,0 1 0,0-1 0,1 0 1,0 1-1,-5 9 0,6-12-28,1 1 0,0 0 0,0 0-1,1 0 1,-1 0 0,1 0 0,0 0 0,0 1 0,0-1-1,1 0 1,-1 1 0,1-1 0,0 0 0,0 1 0,1-1-1,-1 0 1,2 5 0,0-7-13,0-2 0,0 1 0,0 0 0,0 0 0,0-1 0,0 1 0,1-1 0,-1 1 0,0-1 0,0 0 0,0 0 0,0 0 0,1 0 0,-1-1 0,0 1 0,0 0 0,0-1 0,0 1 0,0-1 0,3-1 0,5-3-27,0-1 0,0-1 0,0 0 1,-1 0-1,0 0 0,0-1 0,-1-1 1,0 0-1,0 0 0,-1 0 0,0-1 0,-1 0 1,0 0-1,-1-1 0,0 1 0,6-19 1,-3 1-87,-1 0 0,-1-1 0,-1 1 0,-2-1 0,0-48-1,-3 76 514,-2 3-419,1 0-1,0 1 1,0 0 0,0-1-1,0 1 1,0-1 0,0 1-1,1 0 1,-1 0 0,1 2-1,-2 2-7,-7 42 262,3 1 0,1 0 1,2 0-1,6 59 0,-3-104-234,1-1 0,0 0 0,-1 1-1,2-1 1,-1 0 0,0 0 0,1 0 0,0 0 0,0 0 0,0 0 0,1-1 0,-1 1 0,1-1-1,0 1 1,0-1 0,0 0 0,7 5 0,-8-6-5,1 0 0,-1-1 0,1 0 0,0 1 0,-1-1 0,1 0 0,0 0 0,0-1 0,0 1 1,0-1-1,0 1 0,-1-1 0,1 0 0,0 0 0,0 0 0,0 0 0,0-1 0,0 1 0,0-1 0,0 0 0,0 0 0,-1 0 0,1 0 0,0 0 0,-1-1 0,1 1 0,4-4 0,2-1-9,-1 0 0,1-1 0,-1 0-1,-1 0 1,1 0 0,-1-1 0,0 0-1,-1-1 1,0 0 0,-1 0-1,1 0 1,-2 0 0,1-1 0,-1 0-1,-1 0 1,0 0 0,0 0 0,-1 0-1,0-1 1,-1 1 0,0-15-1,-1 20-5,-4-30-53,4 34 56,-1 0 0,1 0 1,-1 0-1,0 0 1,1 0-1,-1 0 1,0 0-1,0 0 0,1 0 1,-1 0-1,0 1 1,0-1-1,0 0 1,0 1-1,0-1 0,0 1 1,0-1-1,0 1 1,0-1-1,-1 1 1,1 0-1,0 0 0,0-1 1,0 1-1,0 0 1,0 0-1,-1 0 1,0 0-1,0 2-4,-1 0 0,1-1 0,0 1 1,0 0-1,0 0 0,0 1 0,0-1 0,0 0 0,1 1 0,-1-1 1,1 1-1,-1-1 0,1 1 0,-1 3 0,-3 6 20,0 1 0,1 0 0,1 1 0,0-1 0,1 1 0,0-1 0,1 1 0,1 0 0,0-1 0,0 1 0,4 17 0,-2-29-21,-1 0 0,0 0 0,0-1 0,1 1 0,0 0 0,-1-1-1,1 1 1,0-1 0,-1 1 0,1-1 0,0 0 0,0 0 0,0 0 0,0 0 0,0 0 0,0 0-1,1-1 1,-1 1 0,0-1 0,0 1 0,1-1 0,-1 0 0,0 0 0,4 0 0,5 0-357,-1 1 0,1-2 1,-1 0-1,12-2 1,-10 0-584,0-1 1,-1 0 0,1-1 0,10-7 0,21-14-5518,-17 5 248</inkml:trace>
  <inkml:trace contextRef="#ctx0" brushRef="#br0" timeOffset="402.99">1350 204 448,'0'0'14073,"2"-10"-11952,6-19-975,-5 18-475,-5 19 740,-5 10-1034,0 0 0,-1-1 0,0 0 0,-12 17-1,-6 12-93,5-2-674,-18 58 0,48-148-7967,0-45 7457,-3 24 1682,-6 66-599,0 0 0,0 0 0,0 0 1,0 0-1,0 0 0,0 0 0,0 1 1,1-1-1,-1 0 0,0 0 1,1 0-1,-1 1 0,1-1 0,-1 0 1,1 0-1,-1 1 0,1-1 1,-1 0-1,1 1 0,0-1 0,0 1 1,-1-1-1,1 1 0,0-1 1,0 1-1,-1-1 0,1 1 0,1-1 1,0 1-61,0 0 1,0 0 0,0 0-1,0 0 1,0 0-1,0 0 1,0 1 0,1-1-1,-1 1 1,0-1-1,3 3 1,53 32-560,-52-31 896,27 20-334,50 46 1,-39-25-4907,-41-43 3332</inkml:trace>
  <inkml:trace contextRef="#ctx0" brushRef="#br0" timeOffset="840.57">87 37 8644,'0'0'11205,"21"-7"-12453,-9 7 191,4 4-1648,-3-1-4611</inkml:trace>
  <inkml:trace contextRef="#ctx0" brushRef="#br0" timeOffset="1577.64">1848 0 14759,'0'0'1697,"-86"85"-1025,57-36 368,8 10-463,9 6-369,12 3-48,0 0 64,12 3-224,25-3 48,12-7-48,13-12-2833,12-14-2642</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51:16.423"/>
    </inkml:context>
    <inkml:brush xml:id="br0">
      <inkml:brushProperty name="width" value="0.025" units="cm"/>
      <inkml:brushProperty name="height" value="0.025" units="cm"/>
    </inkml:brush>
  </inkml:definitions>
  <inkml:trace contextRef="#ctx0" brushRef="#br0">783 139 6739,'0'0'9188,"-2"-5"-8510,2 4-638,0 1 0,0-1 0,0 1 0,0-1 0,0 1 0,0-1 0,0 1 0,0-1 0,0 1 0,0-1 0,0 1 0,-1 0 0,1-1 0,0 1 0,0-1 0,-1 1 0,1-1 0,0 1 0,-1 0 0,1-1 0,0 1 0,-1 0 0,1-1 0,0 1 0,-1 0 0,1-1 0,-1 1 0,1 0 0,-1 0 0,1-1 0,0 1 0,-1 0 0,1 0 0,-1 0 0,1 0 0,-2 0 0,-8 22 1515,6-11-1722,-6 19 472,2-1-1,1 1 1,1 0-1,-2 38 1,4 122-2396,4-135-777,1-64-1051,3-15-2676</inkml:trace>
  <inkml:trace contextRef="#ctx0" brushRef="#br0" timeOffset="463.8">872 237 480,'0'0'14482,"0"-6"-13797,0-19-341,26 105 2348,-26 0-1165,-2-62-1322,2 0-1,0 0 1,4 28-1,-4-45-201,1 0 0,-1 0 0,1 0 0,-1 0 0,1 0 0,-1 0 0,1 0-1,0 0 1,-1 0 0,1 0 0,0 0 0,0 0 0,0-1 0,0 1 0,0 0 0,0-1-1,0 1 1,0 0 0,0-1 0,0 1 0,0-1 0,0 0 0,0 1 0,0-1 0,0 0-1,3 0 1,34 1 26,-27-1-58,2-1-131,-1 0 0,0-1 0,0-1 0,0 0 1,0 0-1,-1-1 0,1-1 0,-1 0 0,0 0 1,0-1-1,13-10 0,-15 10 81,-1 0 0,0 0 0,0-1 0,-1 0-1,0-1 1,0 1 0,-1-1 0,1-1 0,-2 1 0,1-1 0,-1 0 0,-1 0-1,7-20 1,-9-25 2214,-2 53-473,0 22-1545,-2 4-69,0 1 0,-9 31 0,-2 22-99,10-44-460,-5 41-6410,4-48 1422</inkml:trace>
  <inkml:trace contextRef="#ctx0" brushRef="#br0" timeOffset="727.47">1404 556 6275,'0'0'11557,"11"0"-11445,-11 22-32,6-1 128,-6 7 48,0 3 145,0-3-113,-22 2-208,1-5-80,-1-1-432,1-5-1313,-1-10-2097,1-3-6098</inkml:trace>
  <inkml:trace contextRef="#ctx0" brushRef="#br0" timeOffset="4614.29">1885 114 4498,'0'0'6128,"-9"-5"3152,1 4-10017,4 1 748,-1 1-1,0 0 1,1 0 0,-1 1-1,1-1 1,0 1 0,-1 0 0,1 0-1,0 1 1,0-1 0,0 1 0,1 0-1,-1 0 1,0 0 0,1 0 0,0 1-1,0-1 1,0 1 0,0 0 0,1 0-1,-1 0 1,1 0 0,0 0-1,-1 6 1,-6 10 38,1 1-1,1 1 0,-7 35 0,10-37-34,0 0 0,2 0-1,0 0 1,1 0 0,1 0 0,3 26-1,-2-45-8,-1 1-1,1 0 1,-1-1-1,1 1 0,-1-1 1,1 1-1,0-1 1,0 0-1,0 1 1,0-1-1,0 0 0,0 0 1,0 1-1,0-1 1,0 0-1,1 0 0,-1 0 1,0 0-1,1-1 1,-1 1-1,1 0 0,1 0 1,2 1 0,0-1-1,-1 0 1,1 0 0,0-1-1,0 1 1,0-1 0,8 0-1,-1-2-5,1 1 0,-1-1 1,0-1-1,0-1 0,16-5 0,-7 0-17,-15 7 16,1-1 1,-1 0-1,0 0 1,1 0-1,10-9 1,-16 10 10,1-1 0,0 1 0,-1-1 0,0 1 1,1-1-1,-1 0 0,0 0 0,0 1 0,-1-1 0,1 0 0,-1 0 0,1 0 0,-1 0 0,0 0 0,0 0 0,0 0 1,0 0-1,-1 0 0,1 0 0,-1 0 0,0 1 0,0-1 0,0 0 0,0 0 0,0 1 0,-1-1 0,1 0 1,-1 1-1,0-1 0,1 1 0,-6-4 0,6 5 0,0 0-7,0 0 1,0 1-1,0-1 0,0 0 1,0 1-1,0-1 0,0 1 1,0 0-1,0-1 0,0 1 1,-1 0-1,1 0 0,0 0 1,0 0-1,0 0 0,0 0 1,-1 0-1,-1 1 0,-18-11 2573,10 4-2562,10 6 18,0-1-1,0 1 0,0-1 0,0 1 0,0-1 1,0 0-1,1 1 0,-1-1 0,0 0 0,0 0 1,1 1-1,-1-1 0,1 0 0,-1 0 0,0 0 1,1 0-1,-1 0 0,1 0 0,0 0 0,-1 0 0,1-1 1,-3-4-32,-5-12-32,-22-59 106,30 74-75,-1 1-1,-1 0 1,1 0 0,0-1-1,0 1 1,-1 0-1,1 0 1,-1 0-1,0 0 1,0 1-1,1-1 1,-1 0-1,0 1 1,0-1 0,-1 1-1,1 0 1,0-1-1,0 1 1,-1 0-1,1 1 1,-1-1-1,1 0 1,0 1-1,-1-1 1,-3 1 0,-9-2-54,-1 1 0,1 0 1,-18 3-1,10-2-71,22 1 121,-1-1 0,1 0 0,0 0 0,-1 1 0,1-1 0,0 1 0,-1-1 0,1 1 0,0 0 0,0-1 0,0 1 0,0 0 0,-1 0 0,1 0 0,0 0 0,0 0 1,0 0-1,1 0 0,-1 0 0,0 0 0,0 1 0,1-1 0,-1 0 0,1 1 0,-1-1 0,1 0 0,-1 1 0,1-1 0,0 0 0,-1 1 0,1-1 0,0 0 0,0 3 0,2 51-165,0-49 158,0 1 0,0-1 0,1 0 0,0 1 0,0-1-1,0-1 1,1 1 0,0 0 0,0-1 0,0 0 0,1 0 0,0 0-1,6 5 1,-4-4-12,1 0-1,-1 0 0,1-1 0,1 0 0,-1-1 1,1 1-1,0-2 0,15 6 0,-19-8 17,-1 0 0,1 0-1,0 0 1,0-1 0,0 0 0,0 0-1,0 0 1,0 0 0,0-1-1,-1 0 1,1 0 0,0 0 0,0-1-1,-1 1 1,1-1 0,-1 0-1,1-1 1,-1 1 0,0-1 0,0 0-1,0 0 1,0 0 0,-1 0-1,1-1 1,-1 1 0,0-1 0,0 0-1,0 0 1,0 0 0,-1 0 0,1-1-1,-1 1 1,0-1 0,1-5-1,4-10 12,-2-1 0,0 0 0,-1 0 0,-1 0-1,-1 0 1,-1-30 0,0 49 18,-1 0 0,0-1 0,0 1-1,0 0 1,0 0 0,0-1 0,0 1 0,-1 0-1,1 0 1,-1 0 0,0 0 0,1-1 0,-1 1 0,0 0-1,0 0 1,0 0 0,-1 0 0,1 1 0,0-1-1,-4-3 1,4 55 122,1 460-81,0-507-57,-1 0-1,0 1 1,0-1-1,-1 0 1,1 0 0,-1 0-1,1 0 1,-1 0-1,0-1 1,0 1 0,0 0-1,-1-1 1,1 1-1,0-1 1,-1 0 0,0 0-1,1 0 1,-1 0-1,0-1 1,0 1 0,0-1-1,0 1 1,-7 1-1,0 1 31,0-1-1,-1 1 1,1-2-1,-1 1 0,0-2 1,-13 2-1,15-3-258,0 0 295,0 0 0,0 0 1,0-1-1,1 0 0,-15-4 0,21 4-182,1 1 0,-1-1 0,1 1 0,0-1 0,-1 0 0,1 0 0,0 0 0,0 0 0,-1 0 0,1 0 0,0 0 0,0 0 0,0 0 0,0 0 0,0 0 0,-1-3 0,2 3-245,-1-1 0,1 0-1,0 0 1,-1 0 0,1 0 0,0 0 0,0 0 0,0 0 0,0 1-1,0-1 1,1 0 0,-1 0 0,1 0 0,-1 0 0,1 0 0,1-2 0,11-17-5809</inkml:trace>
  <inkml:trace contextRef="#ctx0" brushRef="#br0" timeOffset="5568.07">1969 212 7491,'0'0'6139,"-3"-9"-5266,2 4-799,1 3 27,0 0 0,-1 0 0,1 0 0,-1-1 0,1 1 0,-1 1 0,0-1 1,0 0-1,0 0 0,0 0 0,0 0 0,0 1 0,-1-1 0,1 0 0,0 1 0,-1-1 0,1 1 0,-1 0 0,0-1 0,1 1 0,-1 0 0,0 0 0,0 0 0,0 0 0,0 0 0,0 1 1,0-1-1,0 0 0,0 1 0,0 0 0,-3-1 0,-150 1 1452,152 1-1541,0 0 1,0 0 0,-1 0-1,1 0 1,1 0 0,-1 1 0,0-1-1,0 1 1,0 0 0,1 0-1,-1 0 1,1 0 0,0 0 0,-1 0-1,1 1 1,0-1 0,0 1-1,1 0 1,-1-1 0,0 1 0,-1 4-1,-4 6 30,1 1 1,1-1-1,-6 22 0,7-23-30,1 0-1,1 1 1,-2 24 0,4-34-8,0 0 0,0 0-1,0 0 1,1 1 0,-1-1 0,1 0 0,0 0-1,0 0 1,0 0 0,0-1 0,0 1 0,0 0-1,1 0 1,-1-1 0,1 1 0,0-1-1,0 1 1,0-1 0,0 0 0,0 0 0,4 3-1,-2-2 7,0-1-1,1 0 0,-1 1 0,1-1 0,-1-1 0,1 1 0,0-1 0,0 0 0,0 0 0,0 0 0,-1 0 0,1-1 0,0 0 1,0 0-1,0-1 0,0 1 0,0-1 0,0 0 0,0 0 0,6-3 0,-3 1-2,1-2-1,0 1 1,-1-1-1,0 0 1,0-1-1,0 0 1,-1 0-1,0-1 1,9-10 0,-11 11-14,0 0 1,0 0-1,-1 0 1,0-1 0,-1 0-1,0 0 1,0 0 0,0 0-1,0 0 1,0-8 0,0-5 164,-1 1 1,0-35-1,-2 53 1363,0 10-1476,-2 19-18,-9 54 0,5-53-7,2 0 1,0 31-1,4 217 145,-1-276-162,0 0 0,0 1 0,0-1 0,0 0 1,0 1-1,-1-1 0,1 0 0,0 0 0,-1 0 0,1 0 0,0 0 0,-1 0 0,1-1 0,-1 1 0,0 0 0,1-1 0,-1 1 0,-1-1 0,-35 11 43,36-10-184,0-1-1,-1 1 1,1-1-1,-1 1 1,1-1 0,-1 0-1,1 0 1,-1 0-1,1 0 1,-1-1-1,1 1 1,-1-1-1,1 1 1,0-1-1,-1 0 1,1 0-1,-3-1 1,4 0-156,-1 0 1,1 1-1,0-1 1,0 0-1,0 0 0,0 0 1,0 0-1,0 0 1,0 0-1,1 0 1,-1 0-1,1 0 0,-1-1 1,1 1-1,0 0 1,0 0-1,0 0 1,0-4-1,0-30-7163</inkml:trace>
  <inkml:trace contextRef="#ctx0" brushRef="#br0" timeOffset="5911.59">2235 0 10309,'0'0'9476,"3"2"-9249,9 10-73,-1 1 1,0 0-1,0 0 1,-1 1-1,-1 0 1,8 17-1,13 18 165,9 5-220,-18-27-16,-1 1 1,-2 1-1,25 52 1,-40-74-114,0 1 0,0 0 1,-1 0-1,1 0 0,-2 0 0,1 0 1,-1 0-1,-1 1 0,1-1 0,-2 0 1,1 1-1,-1-1 0,0 0 0,-1 1 1,1-1-1,-2 0 0,1 0 1,-1-1-1,0 1 0,-6 8 0,-2 1-434,0-2 0,-2 0 0,0 0 0,0-1-1,-21 16 1,-41 30-4188,61-50 3429,-55 41-8136</inkml:trace>
  <inkml:trace contextRef="#ctx0" brushRef="#br0" timeOffset="6748.43">329 202 7940,'0'0'9036,"-22"12"-8231,-2-1-559,13-6-143,-1 0-1,0 1 0,1 0 1,0 1-1,1 0 1,-1 1-1,2 0 1,-1 1-1,-14 16 0,5-1-2,1 1-1,1 1 1,2 0-1,0 1 1,2 0-1,1 1 0,1 1 1,1 0-1,2 0 1,0 1-1,3 0 0,0 0 1,2 0-1,1 49 1,2-66-137,1 0 0,1 0 1,0 0-1,0 0 0,1-1 1,1 1-1,0-1 0,1 0 1,0 0-1,1 0 1,0-1-1,1 0 0,0 0 1,1 0-1,0-1 0,1 0 1,0-1-1,0 0 0,1-1 1,0 1-1,1-2 0,12 8 1,-2-3-1007,-1 0-1,2-2 1,-1 0 0,1-2 0,28 8 0,35 1-5899</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51:31.960"/>
    </inkml:context>
    <inkml:brush xml:id="br0">
      <inkml:brushProperty name="width" value="0.025" units="cm"/>
      <inkml:brushProperty name="height" value="0.025" units="cm"/>
    </inkml:brush>
  </inkml:definitions>
  <inkml:trace contextRef="#ctx0" brushRef="#br0">20 137 7075,'0'0'6248,"0"-13"1724,-5 41-7944,2 0-1,2 0 1,0 0-1,4 33 0,-1 9 34,6-7-54,-2-38 88,-5-20 42,0-8 85,-12-323-118,12 324-108,-1 1-1,0 0 1,0-1 0,0 1-1,1 0 1,-1 0-1,1 0 1,-1-1 0,1 1-1,-1 0 1,1 0-1,0 0 1,-1 0 0,1 0-1,0 0 1,0 0-1,0 0 1,0 0 0,0 0-1,0 1 1,0-1-1,0 0 1,0 1 0,0-1-1,0 0 1,0 1 0,1 0-1,-1-1 1,0 1-1,0 0 1,2-1 0,46-2-282,-38 3 176,-10 0 103,0 1-1,0-1 1,0 0 0,0 0 0,0 1 0,0-1 0,0 0-1,0 1 1,0-1 0,-1 1 0,1-1 0,0 1-1,0 0 1,0-1 0,-1 1 0,1 0 0,0 0 0,-1-1-1,1 1 1,0 0 0,-1 0 0,1 0 0,-1 0-1,1 0 1,0 2 0,6 36-19,-7-32 30,0 0 0,0 0 1,-1 0-1,0 0 0,0 0 0,0-1 0,-1 1 1,0 0-1,-4 8 0,2-9 19,-1 0 0,1-1 0,-1 1 0,0-1 0,-1 0 0,1 0 0,-1-1 0,0 1 0,0-1 0,0-1-1,-1 1 1,-7 2 0,-28 2-5224</inkml:trace>
  <inkml:trace contextRef="#ctx0" brushRef="#br0" timeOffset="434.34">323 265 1056,'0'0'14757,"-1"-1"-14722,1 1 1,0 0 0,0 0 0,-1-1-1,1 1 1,0 0 0,-1 0 0,1 0-1,0 0 1,-1 0 0,1-1 0,-1 1-1,1 0 1,0 0 0,-1 0 0,1 0-1,0 0 1,-1 0 0,1 0 0,-1 0-1,1 1 1,0-1 0,-1 0 0,1 0-1,0 0 1,-1 0 0,1 0 0,0 1-1,-1-1 1,1 212 852,0-212-978</inkml:trace>
  <inkml:trace contextRef="#ctx0" brushRef="#br0" timeOffset="1091.03">307 88 6675,'0'0'9845,"0"-13"-9925,5 23-481,6 11-527,-1 1-1954,-10 9-3008</inkml:trace>
  <inkml:trace contextRef="#ctx0" brushRef="#br0" timeOffset="1197.91">446 308 6979,'0'0'8079,"4"-1"-7866,4-2-197,26-9 71,0 1 0,39-6 0,-67 15-49,-5 1 37,-1 24-19,-2-11-19,-1 0 0,0-1 1,-1 1-1,0-1 1,-1 0-1,0 0 1,0 0-1,-2-1 1,-10 15-1,-14 28 95,27-45-114,3-6-5,0 0-1,0 0 1,0 0 0,1 0-1,-1 0 1,1 1 0,-1-1-1,1 0 1,-1 0 0,1 1-1,0-1 1,0 0 0,1 3-1,4-3 3,0-1-1,1 0 1,-1-1-1,1 1 1,-1-1-1,10-1 1,-8 1 22,6-1-18,1 1 0,-1-2 0,1 1 0,24-8 0,-29 6-1138,0-1 0,0 1-1,-1-2 1,14-7 0,-6 2-4831</inkml:trace>
  <inkml:trace contextRef="#ctx0" brushRef="#br0" timeOffset="1621.4">758 303 11013,'0'0'3981,"4"-1"-3883,9-2-39,-1 1 1,1 1-1,0 1 0,17 0 0,-30 32-40,0-25 6,-1 1 0,0 0 1,0 0-1,-1-1 0,0 1 0,0-1 1,-1 1-1,1-1 0,-2 0 0,1 0 0,-1 0 1,0 0-1,0-1 0,-1 0 0,-7 8 1,4-3 128,8-11-134,-1 1 0,1-1 1,0 0-1,-1 1 0,1-1 1,0 0-1,0 1 0,-1-1 1,1 0-1,0 1 0,0-1 0,0 1 1,-1-1-1,1 1 0,0-1 1,0 0-1,0 1 0,0-1 1,0 1-1,0-1 0,0 1 1,0-1-1,0 1 0,0-1 1,0 1-1,0-1 0,0 0 1,0 1-1,1-1 0,-1 1 1,0-1-1,0 1 0,0-1 1,1 0-1,-1 1 0,0-1 0,0 0 1,1 1-1,-1-1 0,0 0 1,1 1-1,-1-1 0,0 0 1,1 1-1,-1-1 0,1 0 1,-1 0-1,0 0 0,1 1 1,0-1-1,37 3 231,-18-4-662,-1-1-1,27-7 1,-3-3-2250,-2 3-3711,-23 8-197</inkml:trace>
  <inkml:trace contextRef="#ctx0" brushRef="#br0" timeOffset="2023.7">1126 370 5314,'0'0'8511,"-16"-6"-7737,-52-19-86,65 24-652,0 0-1,0-1 1,-1 1 0,1 1 0,-1-1-1,1 0 1,-1 1 0,1 0-1,-1 0 1,1 0 0,-1 0-1,1 1 1,-1-1 0,1 1 0,-1 0-1,1 0 1,0 0 0,0 0-1,-1 1 1,1-1 0,0 1 0,0 0-1,0 0 1,0 0 0,1 0-1,-1 1 1,0-1 0,1 1-1,-4 5 1,2-1-99,0 0 0,1 0-1,0 0 1,1 0 0,0 0 0,0 1-1,0-1 1,1 1 0,0-1 0,0 1-1,1 8 1,0-15 14,1 0 0,0-1 0,0 1 0,-1 0 0,1 0 0,0-1-1,0 1 1,0-1 0,0 1 0,-1-1 0,1 1 0,0-1 0,0 1 0,0-1 0,0 0 0,0 1-1,0-1 1,0 0 0,1 0 0,-1 0 0,0 0 0,0 0 0,0 0 0,0 0 0,0 0 0,0-1-1,0 1 1,0 0 0,0-1 0,1 0 0,38-10-115,-29 2 172,0 0 0,0-1 1,-1 0-1,-1 0 0,0-1 0,0-1 0,-1 0 0,0 0 1,9-20-1,-10 18 54,-4 21 56,0-1 0,0 0 1,0 1-1,1-1 0,-1 0 0,2-1 0,-1 1 1,0-1-1,9 8 0,-8-10-365,-1 0 0,1 0 1,0 0-1,1 0 0,-1-1 0,0 0 1,7 1-1,15 4-4822</inkml:trace>
  <inkml:trace contextRef="#ctx0" brushRef="#br0" timeOffset="3910.43">1444 440 7700,'0'0'7934,"8"-20"-7833,58-135 142,-61 139-215,-1 0-1,0 0 1,-1 0-1,-1-1 1,-1 1-1,0-1 1,-1 1 0,-4-30-1,4 42-6,0-1-1,-1 1 1,0 0-1,0 0 1,0-1-1,0 1 1,-1 0-1,1 0 1,-1 0-1,0 0 1,0 0-1,-1 1 1,1-1-1,-1 1 1,-5-6-1,7 11-13,-1 0 0,1 0 0,0 0 0,0 0 0,0 0 0,0 0 0,0 1 0,0-1 0,1 0 0,-1 1 0,1-1 0,0 1 0,0-1 0,0 4 0,-1-4-2,-4 50 2,2 1 1,2 0-1,2-1 1,3 1 0,13 66-1,6-9 72,53 150-1,-65-218-96,-10-33 19,1 0-1,0-1 1,1 1 0,0 0 0,0-1 0,1 0-1,0 0 1,1 0 0,6 9 0,-11-16 1,0-1 0,1 1 0,-1-1 0,1 1 0,0 0 0,-1-1 1,1 1-1,-1-1 0,1 0 0,0 1 0,-1-1 0,1 1 0,0-1 0,-1 0 0,1 0 1,0 1-1,0-1 0,-1 0 0,1 0 0,0 0 0,0 0 0,-1 0 0,1 0 1,0 0-1,0 0 0,0 0 0,-1 0 0,1 0 0,0-1 0,0 1 0,-1 0 0,2-1 1,-1 0 4,1-1 1,-1 1 0,1-1 0,-1 1-1,0-1 1,0 0 0,0 0 0,0 0-1,0 0 1,0 1 0,1-5-1,11-57 99,-13 61-107,3-15-18,-1-1 0,-1 1 1,-1-1-1,0 1 1,-1 0-1,-1-1 1,-1 1-1,0 0 1,-1 0-1,-1 0 1,0 1-1,-1-1 1,-1 1-1,-1 1 1,0-1-1,-18-24 1,23 37-18,0 0-1,-1 0 1,1 0 0,-1 0 0,0 0 0,1 1 0,-1-1 0,0 1-1,-1 0 1,-3-1 0,18-1 36,1-1 0,-1 0 0,0 0 0,0-1 0,-1 0 0,1-1 0,-1 0 0,-1 0 0,1-1 0,-1 0 0,-1-1 0,10-13 0,-16 21 6,1-1 0,-1 0-1,1 1 1,-1-1 0,0 0-1,0 0 1,0 1 0,0-1-1,0 0 1,0 0 0,-1 0-1,1 0 1,-1-1 0,1 1-1,-1 0 1,0 0 0,0 0-1,0 0 1,0 0 0,0 0-1,0-1 1,0 1 0,-1 0-1,1 0 1,-1 0 0,0 0-1,0-2 1,-1 2 29,0 0 0,0 0 0,0 1 0,0-1 0,0 0 0,0 1 0,0 0 0,-1-1 0,1 1 0,0 0 0,-1 0 0,1 1 0,-1-1 0,1 0 0,-1 1 0,1-1 0,-1 1 0,1 0 0,-6 0 0,6 0-62,1 1-1,-1-1 1,1 1-1,0-1 1,-1 1-1,1-1 1,0 1-1,-1 0 1,1-1-1,0 1 1,0 0-1,-1 0 1,1 0-1,0 0 1,0 0-1,0 0 1,0 1-1,1-1 1,-1 0-1,0 0 1,0 1-1,1-1 1,-1 0-1,0 1 1,1-1-1,0 1 1,-1-1-1,1 1 0,0-1 1,0 1-1,-1-1 1,1 1-1,0-1 1,1 1-1,-1 2 1,0-2-108,0 1-1,0-1 1,0 0-1,1 0 1,-1 1 0,1-1-1,-1 0 1,1 0-1,0 1 1,0-1 0,0 0-1,0 0 1,0 0-1,0 0 1,0 0 0,1 0-1,-1-1 1,1 1-1,-1 0 1,1-1 0,0 1-1,0-1 1,-1 0-1,5 3 1,10-1-177,-1 0 1,1-2 0,0 1-1,0-2 1,0 0-1,17-3 1,20 1 335,-32-1 1008,-20 2-943,1 1-1,-1-1 1,0 1 0,0-1-1,1 1 1,-1 0-1,0 0 1,0-1-1,1 1 1,-1 0 0,0 0-1,1 0 1,-1 1-1,0-1 1,1 0-1,-1 0 1,0 1 0,0-1-1,1 1 1,-1-1-1,0 1 1,0-1-1,0 1 1,0 0 0,0 0-1,1-1 1,-2 1-1,1 0 1,0 0-1,1 2 1,1 0-52,0 1-1,0-1 1,0 0-1,0 0 1,1 0 0,0 0-1,-1 0 1,1-1-1,0 0 1,0 0-1,0 0 1,0 0 0,0 0-1,1-1 1,-1 0-1,0 0 1,1 0 0,-1 0-1,1-1 1,-1 0-1,1 0 1,-1 0-1,1-1 1,-1 1 0,1-1-1,-1 0 1,0 0-1,1-1 1,-1 1 0,0-1-1,0 0 1,0 0-1,0 0 1,4-4 0,-2 0-2,0 0 1,-1 0-1,0-1 1,0 0-1,0 0 1,6-12 0,-10 16-25,0 1 1,0-1 0,0 1 0,0-1-1,-1 1 1,1-1 0,-1 0-1,1 1 1,-1-1 0,0 0 0,0 1-1,0-1 1,-1 0 0,1 1-1,0-1 1,-1 1 0,0-1 0,0 0-1,0 1 1,0 0 0,0-1 0,0 1-1,0-1 1,-1 1 0,1 0-1,-4-3 1,0 0 15,-1 0 0,1 1 0,-1 0 0,0 1-1,-1-1 1,1 1 0,-1 0 0,1 1 0,-1-1 0,0 1-1,0 1 1,0-1 0,-9 1 0,-3-1 19,1 1 0,0 1 0,-1 1 0,-19 3 0,36-4-63,-1 1 1,1-1-1,-1 1 1,1-1-1,-1 1 1,1 0-1,0 0 1,-1 0-1,1 0 1,0 0-1,0 1 1,0-1-1,0 1 1,0-1-1,0 1 1,0 0-1,0 0 1,1 0-1,-1 0 1,1 0-1,-1 0 1,1 0-1,0 1 1,0-1-1,0 0 1,0 1-1,0-1 1,1 1 0,-1-1-1,1 1 1,-1-1-1,1 6 1,3-7-43,1 0 1,-1 0 0,1 0 0,-1-1 0,1 1 0,-1-1 0,1 0 0,-1 0 0,1 0 0,4-1 0,-2 1-26,10-1 21,0-1 0,0-1 1,0 0-1,0-2 1,-1 1-1,29-14 0,-30 11 46,1 1 0,0 1-1,1 0 1,-1 1-1,1 1 1,30-3-1,-45 6 23,0 1-1,0-1 0,0 0 1,1 1-1,-1-1 1,0 1-1,0-1 0,0 1 1,0 0-1,0-1 0,0 1 1,0 0-1,0 0 1,0 0-1,-1 0 0,1 0 1,0 0-1,0 0 0,-1 0 1,1 0-1,0 1 1,14 32 57,-3-8-7,-11-25-29,0-2-4,1 0-1,-1 0 0,0 0 1,1 0-1,-1-1 0,0 1 1,0-1-1,0 1 0,0-1 0,0 1 1,0-1-1,0 1 0,0-1 1,-1 0-1,1 1 0,0-4 1,3-4 13,4-7 4,-2 3-33,0 0 1,1 1-1,12-16 1,-18 25-3,1 1 0,0-1 0,0 1 0,0 0 0,1 0 0,-1 0 0,0 0-1,1 0 1,-1 1 0,1-1 0,0 1 0,-1 0 0,1 0 0,0 0 0,0 0 0,0 0 0,0 0 0,0 1 0,-1-1 0,1 1 0,6 0 0,-8 0 5,1 1 0,-1-1 0,1 1-1,-1-1 1,1 1 0,-1-1 0,1 1 0,-1 0 0,1 0 0,-1 0-1,0 0 1,0 0 0,0 0 0,1 0 0,-1 0 0,0 0 0,0 1 0,0-1-1,-1 0 1,3 4 0,12 37 154,-15-37-132,2 0-1,-1 0 1,1 0-1,-1 0 1,1-1 0,1 1-1,-1 0 1,1-1-1,-1 0 1,5 6 0,-4-9 43,-1 0 1,0 0 0,1 0-1,-1 0 1,1-1-1,-1 1 1,1-1 0,-1 1-1,1-1 1,0 0 0,-1 0-1,1 0 1,-1 0 0,1 0-1,-1-1 1,1 1 0,4-3-1,-3 2-10,0 1 0,0-1 0,0 0 0,1 1 0,-1 0-1,0 0 1,0 0 0,0 1 0,0-1 0,8 3 0,-4 0-270,0-1 1,0 1 0,0-2-1,0 1 1,1-1-1,-1 0 1,0-1-1,1 0 1,-1 0 0,1-1-1,-1 0 1,10-2-1,24-18-5508</inkml:trace>
  <inkml:trace contextRef="#ctx0" brushRef="#br0" timeOffset="5960.73">3116 602 12710,'0'0'4223,"0"-1"-4207,-1 1-1,1 0 1,0 0-1,-1-1 1,1 1-1,0 0 1,-1 0-1,1-1 0,0 1 1,0 0-1,-1-1 1,1 1-1,0-1 1,0 1-1,0 0 1,-1-1-1,1 1 1,0-1-1,0 1 1,0 0-1,0-1 1,0 1-1,0-1 1,0 1-1,0-1 1,0 1-1,0 0 1,0-1-1,0 1 1,0-1-1,0 1 1,1-1-1,-1 1 1,0 0-1,0-1 1,32-76 127,-23 56-141,0 0 0,-1 0 1,7-28-1,-11 19-20,-1 0 1,-1 0 0,-1 1-1,-2-1 1,-4-32 0,4 55 13,0 0-1,0 0 1,0 0 0,-1 0 0,0 0 0,-1 1 0,0-1 0,0 1 0,0-1-1,-7-9 1,10 16 2,-1 0-1,1-1 0,0 1 1,0 0-1,0 0 1,0 0-1,0 0 0,-1 0 1,1 0-1,0 0 1,0 0-1,0 0 0,0 0 1,-1 0-1,1 0 1,0 0-1,0 0 0,0 0 1,-1 0-1,1 0 0,0 0 1,0 0-1,0 0 1,0 0-1,-1 0 0,1 0 1,0 0-1,0 0 1,0 0-1,0 0 0,-1 0 1,1 0-1,0 0 0,0 1 1,0-1-1,0 0 1,0 0-1,0 0 0,-1 0 1,1 0-1,0 1 1,0-1-1,0 0 0,0 0 1,0 0-1,0 1 0,-5 13-41,2 17 43,3-30-1,-3 252 352,5-131 140,-2-129-415,2-1 0,-1 1 0,1 0-1,-1 0 1,2 0 0,-1 0 0,1 0 0,0 1 0,1-1 0,-1 1-1,1 0 1,1 0 0,-1 0 0,1 1 0,0-1 0,6-4 0,-11 10-78,1-1 1,-1 0 0,1 1-1,-1-1 1,1 1 0,0-1-1,-1 1 1,1-1 0,0 1-1,-1 0 1,1-1 0,0 1-1,0 0 1,-1-1 0,1 1-1,0 0 1,0 0 0,0 0-1,-1 0 1,1 0 0,0 0-1,0 0 1,0 0 0,-1 0 0,1 0-1,0 1 1,0-1 0,0 0-1,-1 0 1,1 1 0,0-1-1,-1 0 1,1 1 0,0-1-1,-1 1 1,1-1 0,0 1-1,-1-1 1,1 1 0,-1 0-1,1-1 1,-1 1 0,1 0-1,-1-1 1,1 1 0,-1 0-1,0 0 1,1-1 0,-1 1-1,0 0 1,0 0 0,0 0-1,1-1 1,-1 1 0,0 0 0,0 1-1,0 2 5,0-1 0,-1 1 0,1-1-1,0 1 1,-1 0 0,0-1 0,0 0-1,0 1 1,0-1 0,0 1 0,-1-1-1,-2 4 1,0-1-109,-1-1 1,1 1-1,-1-1 0,0 0 1,0-1-1,-1 1 0,1-1 0,-1 0 1,0-1-1,0 1 0,-1-1 1,1 0-1,-1-1 0,1 1 0,-9 0 1,18-7-128,9-1 121,180 17 190,-146-11-3057,-29-2-520,0 1-2135</inkml:trace>
  <inkml:trace contextRef="#ctx0" brushRef="#br0" timeOffset="6612.02">3519 386 4818,'0'0'7473,"2"-10"-6505,1-1-643,2-31 1960,-9 41-2027,-1 0-1,1 1 1,-1-1 0,0 1 0,1 0 0,-1 0 0,0 1 0,-6 1 0,7 1-232,-1 0 0,0 0 0,1 1 0,-1-1 0,1 1 1,0 0-1,0 1 0,0-1 0,1 1 0,0 0 0,0-1 1,-4 9-1,2-3 15,0 1 1,0-1-1,1 1 1,1-1 0,-4 18-1,6 32 127,34-61-50,-28-2-113,0 1 0,0 0 0,0-1 0,-1 0 0,1 0 0,-1 0 0,1-1 0,-1 0 0,0 0 0,0 0 0,3-4 0,35-53 63,-41 56-67,-1 5-1,-1 0 1,1 0-1,0-1 1,0 1-1,0 0 1,0-1 0,0 1-1,0 0 1,1-1-1,-1 1 1,0 0-1,0-1 1,0 1 0,0 0-1,0 0 1,0-1-1,0 1 1,1 0-1,-1 0 1,0-1 0,0 1-1,0 0 1,0 0-1,1-1 1,-1 1-1,0 0 1,0 0 0,1 0-1,-1-1 1,0 1-1,0 0 1,1 0-1,-1 0 1,0 0 0,1 0-1,0 0 5,31 44 148,-31-42-115,1 0 0,-1 0 0,1 0 0,0 0 0,0 0 1,-1 0-1,1-1 0,0 1 0,1-1 0,-1 1 1,0-1-1,0 0 0,1 0 0,-1 0 0,0 0 1,1 0-1,-1-1 0,4 1 0,-5-1 16,3 0-5729</inkml:trace>
  <inkml:trace contextRef="#ctx0" brushRef="#br0" timeOffset="7383.27">3730 415 4786,'0'0'7774,"-2"-34"-2718,1 33-5033,-1 1 0,1-1 0,-1 1 0,0 0 0,0 0 0,1-1 1,-1 1-1,0 0 0,1 0 0,-1 0 0,0 1 0,0-1 0,1 0 0,-1 1 0,1-1 0,-1 1 0,0 0 0,1-1 0,-1 1 0,1 0 0,-1 0 1,1 0-1,-1 0 0,1 0 0,0 0 0,0 1 0,0-1 0,-1 0 0,1 1 0,0-1 0,0 1 0,0 1 0,-2 2-31,1 0 0,1 0 0,-1 1 0,0-1 0,1 1 0,0-1 0,1 1 0,-1 0-1,1 5 1,1-9 9,0-1-1,0 0 0,0 0 0,0 1 0,0-1 0,0 0 1,0 0-1,0-1 0,1 1 0,-1 0 0,0 0 1,1 0-1,-1-1 0,0 1 0,1-1 0,-1 1 0,1-1 1,-1 0-1,1 1 0,-1-1 0,2 0 0,42 8-8,-39-8-6,41 12-163,-46-12 169,0 1 0,0-1 0,0 1 1,-1-1-1,1 0 0,0 1 0,0-1 0,0 1 0,-1 0 0,1-1 1,0 1-1,-1 0 0,1-1 0,0 1 0,-1 0 0,1 0 0,0 1 1,-1-1 5,0 0 1,0 0 0,0 0 0,-1 0 0,1-1 0,0 1 0,0 0 0,-1 0 0,1-1 0,-1 1 0,1 0 0,-1-1 0,1 1 0,-1 0 0,1-1 0,-1 1-1,1 0 1,-1-1 0,0 1 0,1-1 0,-1 0 0,0 1 0,1-1 0,-1 1 0,0-1 0,-1 0 0,-5 4 14,-2-1 1,1 0 0,0-1-1,0 0 1,-1 0 0,1-1-1,-1 0 1,1 0-1,-14-1 1,21-1-197,1 1 0,-1-1-1,0 1 1,0-1 0,0 0 0,1 1 0,-1-1 0,0 0 0,1 1-1,-1-1 1,1 0 0,-1 0 0,1 0 0,-1 1 0,1-1 0,-1 0-1,1 0 1,0 0 0,-1 0 0,1 0 0,0 0 0,0 0 0,0 0-1,0 0 1,0 0 0,0 0 0,0 0 0,0 0 0,0 0 0,0 0-1,0 0 1,1 1 0,-1-1 0,1-2 0,-1-7-2646,0-5-1421</inkml:trace>
  <inkml:trace contextRef="#ctx0" brushRef="#br0" timeOffset="8443.72">3923 343 6675,'0'0'7764,"-13"2"-7383,-39 6 1,50-7-356,0-1 1,0 1 0,0 0 0,0 0 0,0 0 0,0 0 0,0 0-1,0 0 1,0 0 0,1 1 0,-1-1 0,0 1 0,1-1 0,-1 1-1,1 0 1,0 0 0,-1-1 0,1 1 0,0 0 0,0 0 0,0 0-1,-1 5 1,1-1 29,-1 1 0,1 0 0,1 0 0,-1 0 0,2 9 0,-1-7-22,0-7-31,1 0 0,-1 0 0,1 0 0,-1 0 0,1 0 0,0 0 1,0-1-1,0 1 0,0 0 0,0 0 0,1-1 0,-1 1 0,0-1 0,1 1 1,-1-1-1,1 0 0,0 1 0,-1-1 0,1 0 0,0 0 0,0 0 0,-1 0 0,1-1 1,3 2-1,60 17 49,-37-11-22,-12-2 31,-15-5 254,-2 0-242,1 0-1,-1 0 1,1 0-1,-1 0 1,0 0-1,0 1 1,0-1 0,1-1-1,-1 1 1,0 0-1,0 0 1,0 0-1,0 0 1,-1-1 0,1 1-1,0-1 1,0 1-1,0-1 1,0 1-1,-1-1 1,1 1 0,-2-1-1,-31 7-5705,45-23-4820,27-10 11642,0 0 853,-1-1-1,62-58 1,-90 76-1790,-1-1-1,1 0 1,-1 0 0,-1-1-1,0 0 1,-1-1-1,0 1 1,0-1-1,-1 0 1,-1-1-1,0 1 1,0-1-1,-2 0 1,3-22-1,-4 28-208,0-7 149,0 1 0,-1-1 0,0 0 0,-1 0 0,-1 1 0,-4-19 0,5 29-96,0 0 1,0 0-1,-1 0 1,1 0-1,-1 1 1,1-1-1,-1 0 1,0 1-1,0 0 1,-1-1-1,1 1 0,0 0 1,-1 0-1,1 0 1,-1 1-1,1-1 1,-1 1-1,0-1 1,0 1-1,0 0 1,0 0-1,0 0 1,0 0-1,0 1 0,0-1 1,0 1-1,0 0 1,0 0-1,0 0 1,0 0-1,0 1 1,0-1-1,-6 3 1,5-2-85,-1 1 0,1 0 0,0 0 0,0 0 0,0 0 0,0 1 0,0 0 0,0 0 0,0 0 0,1 0 0,0 1 0,0-1 0,0 1 0,0 0 0,0 0 0,1 0 0,-1 0 0,-1 6 0,-6 10 8,1 1 0,-9 30 0,9-11 90,1 0 1,2 1-1,2 0 0,2 0 1,2 48-1,1-53-20,-2-33-83,1 1-1,0-1 1,0 0-1,1 1 1,-1-1-1,1 0 1,-1 0-1,1 0 1,0 1-1,0-1 1,1 0-1,-1 0 1,0 0 0,1 0-1,0-1 1,3 5-1,-4-6 5,1 0 0,-1 1-1,1-1 1,0 0 0,0-1-1,0 1 1,-1 0 0,1 0 0,0-1-1,0 1 1,0-1 0,0 1-1,0-1 1,0 0 0,0 0 0,0 0-1,0 0 1,0 0 0,4-1-1,1-2 15,1 1-1,0-1 1,-1 0-1,0-1 1,0 0-1,0 0 1,0 0-1,0-1 1,-1 0-1,0-1 1,8-8-1,5-7 0,-12 11-19,1 0 0,0 1 0,1 0 0,0 1 0,1 0 0,-1 0 1,1 1-1,1 0 0,-1 0 0,17-6 0,-25 13-13,-1 1 0,0-1 0,1 0 1,-1 1-1,0-1 0,0 1 0,1 0 0,-1-1 0,0 1 0,0 0 0,0 0 0,0 0 1,0 0-1,0 0 0,0 0 0,0 0 0,0 0 0,0 0 0,-1 0 0,1 1 0,0-1 1,-1 0-1,1 0 0,-1 1 0,1-1 0,-1 0 0,1 3 0,0-2 14,0 1 0,0 0 0,0-1-1,1 1 1,-1-1 0,1 1 0,0-1 0,0 0 0,4 4-1,-4-5-3,1 0-1,-1 0 1,1 0-1,-1 0 1,1 0-1,0-1 1,-1 1-1,1-1 1,0 0-1,0 0 1,-1 0-1,1 0 1,0 0-1,0-1 1,-1 1-1,1-1 1,-1 0-1,1 0 1,0 0-1,-1 0 1,1 0-1,-1 0 1,0-1-1,1 0 1,-1 1-1,0-1 1,0 0-1,2-2 1,-1 1-1,1-1 0,-1 1 0,0-1 0,0 0 0,-1 0 0,1 0 1,-1 0-1,0 0 0,0-1 0,0 1 0,0-1 0,-1 0 0,0 1 0,0-1 1,1-9-1,-2 13 81,-1 11 220,-10 42-238,7-40-47,0 1-1,2 0 1,-1 0 0,2 0-1,0 0 1,0 0-1,1 1 1,2 15-1,-2-28-38,1 0 0,-1 0 0,0 0 0,1 0 0,-1-1 0,0 1 0,1 0 0,-1 0 0,1 0 0,-1-1 0,1 1 0,0 0 0,-1-1 0,1 1 0,0-1 0,-1 1 0,1-1 0,0 1 0,0-1 0,-1 1 0,1-1 0,0 0 0,0 1 0,0-1 0,-1 0 0,1 0 0,0 0 0,0 0 0,0 0 0,0 0 0,0 0 0,0 0 0,-1 0 0,1 0 0,0 0 0,0 0 0,1-1 0,0 0-280,1 1 1,-1-1-1,0 0 0,0 1 0,0-1 1,-1 0-1,1 0 0,0-1 0,0 1 1,0 0-1,-1-1 0,1 1 0,-1-1 1,3-2-1,8-25-5861</inkml:trace>
  <inkml:trace contextRef="#ctx0" brushRef="#br0" timeOffset="8570.32">4499 81 12694,'0'0'2433</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52:17.989"/>
    </inkml:context>
    <inkml:brush xml:id="br0">
      <inkml:brushProperty name="width" value="0.025" units="cm"/>
      <inkml:brushProperty name="height" value="0.025" units="cm"/>
    </inkml:brush>
  </inkml:definitions>
  <inkml:trace contextRef="#ctx0" brushRef="#br0">1 434 10597,'0'0'7112,"2"10"-925,1-6-6672,5-2 496,-1 0 0,1 0 0,0-1 0,0 0 0,0-1 0,0 0 0,0 0 0,1-1 0,-1 0 0,0 0 0,-1 0 0,1-1 0,0-1 0,0 1 0,-1-1 0,0 0 0,1-1 0,-1 0 0,0 0 1,-1 0-1,1-1 0,-1 0 0,0 0 0,0-1 0,-1 0 0,1 0 0,-1 0 0,4-7 0,-2 3-6,0-1 1,-1 0-1,0 0 0,-1-1 1,0 1-1,-1-1 0,0 0 1,-1-1-1,-1 1 0,3-23 1,-9 92 19,2-43-8,0 0 0,1 0 0,1 1 0,0-1 1,5 28-1,-2-36-14,-1-1 1,1 1 0,0-1 0,0 0 0,0 0 0,1 0 0,0 0 0,0-1-1,0 0 1,1 0 0,-1 0 0,1 0 0,0 0 0,0-1 0,0 0 0,1 0-1,10 4 1,-11-5-5,0 0 0,0 0 0,0 0 0,0-1 0,0 0 0,0 0 0,0 0-1,0-1 1,0 0 0,0 0 0,1 0 0,-1 0 0,0-1 0,0 0 0,0 0 0,0 0 0,0-1-1,0 1 1,0-1 0,0 0 0,6-5 0,-1-1-22,-1-1 1,0 0-1,0 0 1,-1-1-1,0 0 0,-1-1 1,0 1-1,0-2 1,-1 1-1,8-22 0,-8 15 54,-1 0 0,0 0 0,-1-1-1,-1 0 1,1-36 0,-4 237-12,18-190-19,9-17-61,-23 20 53,1-1 1,1 1-1,-1 0 0,1 0 0,0 0 1,0 1-1,0 0 0,1 0 0,0 0 1,-1 1-1,1 0 0,0 0 0,1 1 1,-1 0-1,0 0 0,12-1 1,-17 4 6,0-1 0,-1 0 0,1 1 0,0-1 0,-1 1 0,1-1 0,-1 1 1,1 0-1,-1 0 0,1 0 0,-1 0 0,0 0 0,1 0 0,-1 0 0,0 0 1,0 0-1,0 1 0,0-1 0,0 0 0,0 1 0,1 2 0,18 39 17,-12-22-4,0-5-16,-3-5 21,0-1 1,0 0-1,1 0 1,1 0-1,10 13 1,-15-21-43,1 0 1,-1 0 0,0 0 0,1 0-1,-1-1 1,1 1 0,0-1-1,-1 1 1,1-1 0,0 0-1,0 0 1,0 0 0,0 0-1,0-1 1,0 1 0,0-1-1,0 0 1,0 0 0,0 0-1,0 0 1,0 0 0,1-1 0,-1 0-1,0 1 1,5-3 0,11-6-312,-1-1 0,0 0 1,-1-2-1,0 0 1,-1 0-1,21-23 0,-27 26-38,-6 7 284,-1-1 0,1 0 0,-1 0 1,0 0-1,0 0 0,0-1 0,-1 1 1,1-1-1,-1 0 0,0 0 0,0 0 0,0 0 1,0 0-1,-1 0 0,1 0 0,-1-1 1,0 1-1,-1 0 0,1-8 0,-2 11 162,1 0 0,-1 0 0,0 0 0,0 1 0,0-1 0,0 0 0,0 0 0,0 0 0,0 1 0,-1-1 0,1 1 0,0-1 0,0 1 0,0-1 0,-1 1 0,1 0 0,0-1 0,-1 1 0,1 0 0,0 0 0,0 0 0,-1 0 0,1 0 0,0 0 0,-3 1 0,0-1 23,-1 0 0,1 0 0,0 1 0,0-1 0,0 1 0,-1 0 0,1 0 0,-5 2 0,5 1-55,-1-1 0,1 1 0,0 0 0,0 0 0,0 0 0,1 1-1,-1-1 1,1 1 0,0 0 0,0-1 0,1 2 0,0-1 0,0 0 0,-3 11 0,1 0 43,2 0 0,-1 1 0,1 32 0,3-48-82,-1 0-1,1-1 1,-1 1-1,1 0 1,-1-1 0,1 1-1,0 0 1,-1-1 0,1 1-1,0-1 1,-1 1 0,1-1-1,0 1 1,0-1 0,0 1-1,-1-1 1,1 0 0,0 1-1,0-1 1,0 0 0,0 0-1,0 0 1,0 0-1,-1 0 1,1 0 0,0 0-1,0 0 1,0 0 0,1 0-1,32-5 149,-28 2-139,-1-1-1,1 0 1,-1 0 0,1 0-1,-1 0 1,0-1 0,-1 0-1,1 0 1,4-7 0,31-55-70,-27 38 138,-2 0-1,-1 0 0,-2-1 1,-1-1-1,-1 1 1,-1-1-1,-2 0 0,-1 0 1,-3-34-1,1 65 112,0 26-221,-11 314 435,11-335-401,0 0 0,0-1 1,1 1-1,0 0 0,-1-1 0,2 1 0,-1-1 0,0 1 0,1-1 0,0 0 0,0 1 0,0-1 1,1 0-1,-1 0 0,1-1 0,0 1 0,5 5 0,-5-7 6,0 0 1,0 0-1,0-1 1,0 1 0,0-1-1,1 0 1,-1 0-1,0 0 1,1 0-1,-1 0 1,0-1-1,1 1 1,-1-1-1,1 0 1,-1 0-1,1 0 1,-1-1-1,1 1 1,-1-1-1,1 0 1,-1 1-1,0-2 1,0 1-1,1 0 1,4-4-1,7-2 0,0-1-1,-1-1 1,0-1-1,0 0 1,-1-1-1,21-22 1,-28 27 0,0-1 0,0 0-1,-1 0 1,0-1 0,0 0 0,-1 0 0,0 0 0,-1 0 0,1 0-1,-2-1 1,1 1 0,-1-1 0,0 0 0,0-13 0,-1 7-20,-1 10 17,1 1 0,-1 0 0,0 0 0,-1 0 0,1 0 0,-1 0 0,-1-7 0,1 10 5,0 0 0,1 0 0,-1 0 0,0 0 0,1 0 0,-1 0 0,0 0 0,0 1 0,0-1 0,0 0-1,0 0 1,0 1 0,0-1 0,0 1 0,0-1 0,-1 1 0,1-1 0,0 1 0,0 0 0,0-1 0,0 1 0,-1 0 0,1 0 0,0 0 0,0 0 0,-1 0 0,1 0 0,0 0 0,0 1 0,0-1 0,-3 1 0,0 0-7,0 1 1,0 0-1,1-1 1,-1 1-1,0 1 1,1-1 0,-1 0-1,1 1 1,0 0-1,0 0 1,0 0-1,0 0 1,0 0-1,1 1 1,-1-1 0,1 1-1,-3 5 1,-3 7 10,0 0 0,-9 30 0,13-32-7,1 1 0,0-1-1,1 1 1,1 0 0,0 0-1,2 0 1,1 17 0,-1-30-23,0 1 1,0-1-1,0 0 1,0 0-1,0 0 1,1 0-1,-1 0 0,1 0 1,0 0-1,-1-1 1,1 1-1,0 0 1,0-1-1,0 0 1,0 1-1,0-1 1,0 0-1,1 0 1,-1 0-1,0 0 1,0 0-1,1-1 1,-1 1-1,1-1 1,-1 0-1,0 1 0,1-1 1,3 0-1,7 1-241,-1-1-1,0 0 0,0-1 0,19-3 0,-18 1-165,-1-1-1,1-1 0,-1 0 1,0-1-1,-1-1 0,1 1 1,-1-2-1,0 1 0,-1-2 1,13-12-1,-14 13 57,0-1 0,-1 0-1,0-1 1,0 0-1,-1 0 1,0-1 0,-1 1-1,-1-1 1,1-1 0,-2 1-1,4-13 1,-7 21 702,0 0 1,-1 1-1,1-1 0,-1 0 0,1 0 1,-1 0-1,0 0 0,0 0 1,-1 1-1,0-5 0,1 6-253,-1 1-1,1 0 0,0 0 1,-1 0-1,1 0 1,0-1-1,-1 1 0,1 0 1,0 0-1,-1 0 1,1 0-1,-1 0 1,1 0-1,0 0 0,-1 0 1,1 0-1,0 0 1,-1 0-1,1 0 0,-1 0 1,1 0-1,0 0 1,-1 0-1,1 1 0,0-1 1,-1 0-1,1 0 1,0 0-1,-1 0 1,1 1-1,0-1 0,-1 0 1,1 0-1,0 1 1,0-1-1,-1 0 0,1 1 1,0-1-1,0 0 1,0 1-1,-1-1 1,-42 57 3269,32-42-4099,-34 49 979,-32 38 18,77-102-246,0 0-1,0 0 0,0-1 0,0 1 1,0 0-1,0-1 0,0 1 0,0 0 1,0 0-1,0-1 0,0 1 0,0 0 1,0 0-1,0-1 0,0 1 0,0 0 1,-1-1-1,1 1 0,0 0 0,0 0 1,0-1-1,0 1 0,-1 0 0,1 0 1,0 0-1,0-1 0,0 1 0,-1 0 1,1 0-1,0 0 0,0 0 0,-1 0 1,1-1-1,0 1 0,0 0 0,-1 0 1,1 0-1,0 0 0,-1 0 0,1 0 1,0 0-1,0 0 0,-1 0 0,1 0 0,0 0 1,-1 0-1,1 0 0,0 0 0,0 0 1,-1 0-1,1 0 0,0 1 0,-1-1 1,1 0-1,0 0 0,0 0 0,0 0 1,-1 1-1,1-1 0,0 0 0,0 0 1,-1 0-1,1 1 0,0-1 0,1-29-68,-1 25 61,2-5-12,-1-1-1,1 1 1,1 0 0,-1 0-1,2 0 1,-1 0 0,1 0-1,1 1 1,-1-1 0,1 1-1,7-8 1,-10 15 16,0-1 0,0 1 0,-1-1 0,1 1 0,0 0 0,0 0 0,1 0 0,-1 0 1,0 0-1,0 1 0,0-1 0,1 1 0,-1-1 0,0 1 0,1 0 0,-1 0 0,0 0 0,1 0 0,-1 0 0,0 0 0,0 1 0,1-1 0,-1 1 0,0-1 0,0 1 0,1 0 0,2 2 1,5 1-2,-1 1 0,0 0 1,0 1-1,13 11 0,66 67 46,-23-19-376,-62-62 72,1 0 0,0 0-1,0 0 1,0-1 0,0 1 0,1-1 0,6 3-1,-9-5-186,0 1 0,0-1 0,-1 1 0,1-1 0,0 0 0,0 0 0,0 0 0,0 0 0,0 0 0,0 0 0,0 0 0,-1-1 0,4 0 0,0-6-4229,-4-12-2258</inkml:trace>
  <inkml:trace contextRef="#ctx0" brushRef="#br0" timeOffset="277.61">133 111 12726,'0'0'7923,"27"-62"-8899,-12 82-993,-9 7-2161</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52:51.317"/>
    </inkml:context>
    <inkml:brush xml:id="br0">
      <inkml:brushProperty name="width" value="0.025" units="cm"/>
      <inkml:brushProperty name="height" value="0.025" units="cm"/>
    </inkml:brush>
  </inkml:definitions>
  <inkml:trace contextRef="#ctx0" brushRef="#br0">1 327 3522,'0'0'16850,"0"-1"-16814,0 0 1,0 1-1,0-1 1,-1 1-1,1-1 1,0 1-1,0-1 1,0 1-1,0-1 1,0 1-1,0-1 1,0 1-1,1-1 1,-1 0-1,0 1 1,0-1-1,0 1 1,0-1-1,1 1 1,-1-1-1,0 1 1,1-1-1,-1 1 1,0 0-1,1-1 1,-1 1-1,1-1 1,2 1 8,1 0 0,-1 0 0,0 1 0,1-1-1,-1 1 1,0 0 0,1 0 0,-1 0 0,0 0 0,0 1 0,0-1 0,4 3 0,9 3 128,17 3 46,0-1 0,1-2 0,-1-1 0,47 2 0,140-8 192,-119-2-326,570-59 236,-324 21-304,-264 32-49,200-29-8,-271 34 1098,-5 0-3946,-21 0-5710,-16 6 1373</inkml:trace>
  <inkml:trace contextRef="#ctx0" brushRef="#br0" timeOffset="776.74">801 600 6771,'0'0'11987,"9"-6"-11256,2-1-580,1 1-1,0 0 1,0 1-1,0 1 1,1 0-1,0 0 1,0 1 0,21-2-1,203-15 713,94-10-537,-250 18-260,155-43 0,-228 53 4,-6 2-39,0-1 0,1 1 0,-1-1 1,1 0-1,-1 0 0,0 1 0,1-2 0,-1 1 1,0 0-1,0 0 0,0-1 0,0 1 1,3-4-1,-5 5 70,-28 0-7819,8 0 1611</inkml:trace>
  <inkml:trace contextRef="#ctx0" brushRef="#br0" timeOffset="1261.13">1694 62 8852,'0'0'10738,"-10"-10"-9268,-33-31-501,32 30 466,24 19-1262,38 27-159,-24-15 8,2-1-1,0-1 1,1-2 0,1 0 0,33 10 0,-51-22-5,12 5 0,0-2 0,1-1 1,0 0-1,-1-2 1,1-1-1,28-1 0,-58-1-5,1 1-1,-1-1 1,1 1-1,0 0 1,-1 0 0,1 0-1,0 0 1,1 0-1,-1 1 1,0-1-1,-4 6 1,-1-1-1,-23 23-7,2 2 1,0 1 0,-38 58 0,-61 120 53,109-179-55,-2 6-45,1 0 1,3 1 0,-22 67-1,38-103-581,1-24-17696</inkml:trace>
  <inkml:trace contextRef="#ctx0" brushRef="#br0" timeOffset="1794.04">2315 280 5314,'0'0'8772,"0"-14"-7803,0-68 781,1 62 1386,0 27-780,2 39-1405,-3 287 308,0-332-1338,0 0 1,0 0-1,0 0 0,0 0 0,1 0 0,-1 0 0,0 0 0,0 0 1,1 0-1,-1 0 0,1 0 0,-1 0 0,1 0 0,-1 0 1,1-1-1,0 1 0,-1 0 0,1 0 0,0-1 0,-1 1 0,1 0 1,0-1-1,0 1 0,0 0 0,0-1 0,0 1 0,1 0 0,31 3-10217,-18-4 2503</inkml:trace>
  <inkml:trace contextRef="#ctx0" brushRef="#br0" timeOffset="2281.97">2521 226 4114,'0'0'14815,"-7"-4"-13265,-22-12-499,22 12 379,25 2-1091,24-2-282,-29 3-62,1 0 0,-1-1 0,0 0 0,1-1-1,-1-1 1,0 0 0,21-10 0,-28 7 129,-6 8 192,0 4-305,2 76-130,0-43-152,-1 0-1,-2 0 1,-1 0-1,-2 0 1,-10 38-1,12-63-1343,0 0-2091,0-8-2287</inkml:trace>
  <inkml:trace contextRef="#ctx0" brushRef="#br0" timeOffset="2505.89">2580 419 11797,'0'0'11398,"0"-22"-11238,21 13-16,1 3-96,-6-4-48,0 4-304,6 3-673,-6-3-1264,5 6-1056,1 0-193,4 0-3137</inkml:trace>
  <inkml:trace contextRef="#ctx0" brushRef="#br0" timeOffset="3223.52">3036 299 7780,'0'0'9788,"1"-4"-8433,-1 3-1293,1 1-1,-1-1 1,0 1 0,0-1-1,0 1 1,1-1-1,-1 1 1,0-1-1,0 1 1,0-1-1,0 1 1,0-1 0,0 0-1,0 1 1,0-1-1,0 1 1,-1-1-1,1 1 1,0-1-1,0 1 1,0-1-1,0 1 1,-1-1 0,1 1-1,0-1 1,-1 1-1,1-1 1,0 1-1,-1 0 1,1-1-1,0 1 1,-1-1 0,1 1-1,-1 0 1,1 0-1,-1-1 1,1 1-1,-1 0 1,1 0-1,-1-1 1,-28 6 867,19-1-769,1 1 1,1-1-1,-1 2 1,0-1-1,-7 8 1,9-7-85,1 0 0,1 0 1,-1 1-1,1 0 0,0 0 1,1 0-1,0 0 1,0 1-1,0 0 0,1 0 1,0 0-1,1 0 0,0 1 1,0-1-1,0 0 0,1 1 1,1 0-1,-1-1 0,2 1 1,0 10-1,0-17-67,0 0-1,0 0 0,0 0 1,0 0-1,0 0 1,1 0-1,-1-1 1,1 1-1,-1-1 1,1 1-1,0-1 1,-1 1-1,1-1 0,0 0 1,0 0-1,0 0 1,0 0-1,0 0 1,0 0-1,0-1 1,0 1-1,0-1 0,0 1 1,1-1-1,3 0 1,63 4 106,-59-5-87,3 2-34,0-2-1,1 0 1,-1 0 0,0-2 0,0 1 0,-1-2-1,1 1 1,-1-2 0,1 0 0,-1 0-1,-1-1 1,1-1 0,-1 0 0,18-15 0,-28 22 6,0-1 1,-1 0-1,1 0 1,0 1 0,-1-1-1,1 0 1,-1 0 0,1 0-1,-1 0 1,1 0 0,-1 0-1,1 0 1,-1 0-1,0 0 1,0 0 0,1 0-1,-1 0 1,0 0 0,0 0-1,0 0 1,0 0-1,0 0 1,-1 0 0,1-1-1,0 1 1,0 0 0,-1 0-1,1 0 1,0 0 0,-1 0-1,1 1 1,-1-1-1,0 0 1,1 0 0,-1 0-1,0 0 1,1 0 0,-1 1-1,0-1 1,0 0-1,0 0 1,-42-28 34,34 25-32,-32-21 27,-55-43 0,79 54-19,0 0 0,2-2 1,-1 0-1,2 0 0,-20-29 1,32 43-17,1 0 0,-1-1 0,1 1 1,-1 0-1,1-1 0,0 1 0,0-1 1,0 1-1,1-1 0,-1 1 0,0-1 1,1 0-1,0 0 0,0 1 0,-1-1 1,1 0-1,1 1 0,-1-1 0,0 0 1,1 1-1,0-1 0,-1 0 1,3-3-1,-1 3-24,0 0 1,1 0 0,-1 0 0,1 0-1,0 1 1,0-1 0,0 1-1,0 0 1,0 0 0,1 0-1,-1 1 1,0-1 0,1 1 0,6-2-1,5-1-74,1 1 0,-1 0-1,1 1 1,0 1-1,0 1 1,29 2 0,-40-1 90,-1 0-1,0 1 1,1-1 0,-1 1 0,0 0-1,0 0 1,0 1 0,-1-1 0,1 1-1,0 0 1,-1 0 0,0 0 0,0 0 0,0 0-1,0 1 1,0-1 0,-1 1 0,1 0-1,-1 0 1,0 0 0,0 0 0,0 0-1,1 6 1,1 4-153,0 0 0,-1 1-1,0-1 1,-1 0 0,0 28-1,-3-35-3,0 0-1,0-1 0,0 1 0,-1-1 0,0 1 1,-1-1-1,0 0 0,0 0 0,-5 9 0,-14 20-2904,-1-6-3467,7-10-2446</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52:18.923"/>
    </inkml:context>
    <inkml:brush xml:id="br0">
      <inkml:brushProperty name="width" value="0.025" units="cm"/>
      <inkml:brushProperty name="height" value="0.025" units="cm"/>
    </inkml:brush>
  </inkml:definitions>
  <inkml:trace contextRef="#ctx0" brushRef="#br0">40 380 10741,'0'0'9370,"-9"0"-8869,-21 2 93,61-1 330,152-2-230,-92 0-2492,-2 0-5598,-80 1 1898</inkml:trace>
  <inkml:trace contextRef="#ctx0" brushRef="#br0" timeOffset="251.75">120 472 9604,'0'0'10971,"-7"1"-10131,7-1-810,0 0-1,0 1 1,0-1 0,0 0-1,0 0 1,0 0-1,0 0 1,0 0 0,0 0-1,0 0 1,0 0-1,0 0 1,0 0 0,0 0-1,0 0 1,0 1-1,0-1 1,0 0 0,0 0-1,0 0 1,42-1 132,0-2 0,0-2 1,42-10-1,55-25-5325,-137 39 4582,1 0-1,-1 0 1,1 0 0,-1 0 0,0 0 0,1-1 0,-1 1 0,0-1 0,0 1 0,2-3-1,3-5-4817</inkml:trace>
  <inkml:trace contextRef="#ctx0" brushRef="#br0" timeOffset="732.28">283 195 5635,'0'0'14662,"-11"-5"-13442,-36-13-287,36 13 463,29 25-1458,10 4-16,0-1 0,2-1 0,0-2 0,1-1 0,1-1 0,1-2 0,1-1 0,0-2 0,0-1-1,1-2 1,1-1 0,0-2 0,0-2 0,56 2 0,-76-6 12,14-2-75,-29 1 145,0-1 0,0 1 0,-1 0 1,1-1-1,0 1 0,0-1 0,-1 1 0,1-1 0,0 1 0,-1-1 0,1 1 0,-1-1 0,1 1 0,-1-1 1,1 0-1,-1 0 0,1 1 0,-1-1 0,1 0 0,-1 0 0,0 1 0,0-1 0,1 0 0,-1 0 0,0 0 1,0 1-1,0-1 0,0 0 0,0 0 0,0-1 0,-1 0 5,0 1 0,1-1 0,-1 1 0,0 0 0,0 0 0,0-1 0,-1 1 0,1 0 0,0 0 0,0 0 0,-1 0 0,1 0 0,0 1 0,-1-1 0,1 0 0,-1 1 0,1-1 0,-1 1 0,1-1 0,-1 1 0,0 0 0,1-1 0,-1 1 0,0 0 0,1 0 0,-4 0 0,-48 1 73,47 1-80,1 0-1,0 0 0,-1 1 1,1-1-1,0 1 0,0 0 0,0 1 1,1-1-1,-1 1 0,1 0 0,0 0 1,0 1-1,0-1 0,-3 7 0,-9 12 4,-21 43 0,20-35 1,-44 90 590,36-42-1969,20-27-3279</inkml:trace>
  <inkml:trace contextRef="#ctx0" brushRef="#br0" timeOffset="4390.38">1386 460 6403,'0'0'13137,"-1"-7"-12364,-2-13-470,0 0 0,2-1 0,0 1 0,2 0-1,0-1 1,1 1 0,1 0 0,1 0 0,9-30-1,-7 29-267,-12 22 23,-22 28 1,26-26-64,-6 6 13,1 1 0,1 0 0,-1 0 0,2 1 0,-1 0 0,2 0 0,-1 0 0,2 1 0,-1-1 0,-1 14 0,0 9 48,2-1 0,0 47 0,3-79-54,0-1 1,0 1-1,0-1 0,0 1 0,0-1 0,0 1 0,0-1 1,0 1-1,0-1 0,0 1 0,0-1 0,0 1 1,0-1-1,1 1 0,-1-1 0,0 1 0,0-1 0,1 0 1,-1 1-1,0-1 0,0 1 0,1-1 0,-1 0 1,0 1-1,1-1 0,-1 0 0,1 1 0,-1-1 0,1 0 1,-1 1-1,0-1 0,1 0 0,-1 0 0,1 0 1,-1 0-1,1 1 0,-1-1 0,1 0 0,-1 0 0,1 0 1,-1 0-1,1 0 0,-1 0 0,1 0 0,-1 0 1,1 0-1,-1-1 0,1 1 0,-1 0 0,1 0 0,-1 0 1,1-1-1,-1 1 0,0 0 0,1 0 0,-1-1 1,1 1-1,0-1 0,23-19 99,-16 4-77,-1 0 1,0 0-1,-1-1 1,-1 1-1,0-1 1,-1-1-1,1-18 1,2-1-37,-5 55-145,1 9 174,1-1 1,13 45 0,-17-70-16,1-1 0,-1 0 1,0 1-1,0-1 1,0 0-1,0 1 0,1-1 1,-1 0-1,0 1 0,0-1 1,1 0-1,-1 0 0,0 1 1,0-1-1,1 0 1,-1 0-1,0 1 0,1-1 1,-1 0-1,0 0 0,1 0 1,-1 0-1,0 0 0,1 1 1,-1-1-1,0 0 1,1 0-1,-1 0 0,0 0 1,1 0-1,-1 0 0,1 0 1,-1 0-1,0 0 1,1 0-1,-1-1 0,0 1 1,1 0-1,-1 0 0,0 0 1,1 0-1,-1 0 0,0-1 1,1 1-1,-1 0 1,1-1-1,9-9-6,-10 9 11,6-13-6,0 0 0,-1 0-1,4-21 1,-6 22-17,0-1 0,1 1 0,1 0 0,8-17 0,-14 32-25,1 0-1,0 0 1,-1 0 0,1 0-1,0 0 1,0 0 0,0 0-1,0 0 1,0 0 0,0 0-1,1 0 1,0 2 0,0 1-1,-2 31 58,-1-27 5,2 1 0,-1-1 0,1 1 0,0-1 0,1 1 1,1-1-1,-1 1 0,1-1 0,1 0 0,4 11 0,-7-19-7,0-1-1,0 1 0,0 0 1,1-1-1,-1 1 0,0-1 1,1 1-1,-1-1 1,1 1-1,-1-1 0,0 0 1,1 1-1,-1-1 0,1 1 1,-1-1-1,1 0 1,-1 0-1,1 1 0,-1-1 1,1 0-1,-1 0 0,1 1 1,0-1-1,-1 0 1,1 0-1,-1 0 0,1 0 1,0 0-1,-1 0 0,1 0 1,0 0-1,14-14 104,3-27-78,-16 27-37,0-1 0,-1 1 0,0-1-1,-2-17 1,0 1 24,1 30-26,-1-1 1,1 1-1,-1 0 0,1 0 0,-1-1 1,0 1-1,1 0 0,-1 0 0,0 0 0,0 0 1,0 0-1,0 0 0,0 0 0,0 0 1,0 0-1,-1 0 0,1 1 0,0-1 1,0 0-1,-1 1 0,1-1 0,0 1 0,-1-1 1,1 1-1,-3-1 0,2 1-14,-1-1 0,0 0 0,1 1 0,-1-1 0,0 1 0,1 0 0,-1 0 0,0 0 1,1 0-1,-1 1 0,0-1 0,1 1 0,-5 1 0,5 0 7,1-1 0,0 1-1,0 0 1,1 0 0,-1 0 0,0-1 0,0 1 0,1 0 0,0 0 0,-1 0 0,1 0 0,0 0-1,0 0 1,0 0 0,0 0 0,0 0 0,0 0 0,0 0 0,1 0 0,0 2 0,12 42-20,-11-43 28,0 0-1,0 0 1,1 0 0,-1 0 0,1 0 0,-1-1 0,1 1 0,0-1 0,0 1 0,1-1 0,-1 0 0,0 0 0,1-1-1,-1 1 1,1-1 0,-1 0 0,1 0 0,-1 0 0,1 0 0,0 0 0,0-1 0,0 0 0,6 0 0,-4 0-3,0-1 0,0 0 1,0 0-1,0-1 1,0 0-1,0 0 1,0 0-1,0 0 0,-1-1 1,0 0-1,1-1 1,-1 1-1,9-8 1,16-14-84,-22 19 85,0 0 0,0 0 0,-1-1 0,0 0-1,0 0 1,8-12 0,-25 114 91,10-86-78,0-4-9,-1 0 0,1 0-1,1 0 1,-1 0 0,1 0 0,0 1 0,0-1-1,0-1 1,1 1 0,-1 0 0,4 5 0,-5-9-1,0-1 1,0 0 0,0 1 0,1-1-1,-1 0 1,0 1 0,1-1 0,-1 0-1,0 1 1,1-1 0,-1 0-1,0 1 1,1-1 0,-1 0 0,0 0-1,1 1 1,-1-1 0,1 0-1,-1 0 1,1 0 0,-1 0 0,0 0-1,1 0 1,-1 1 0,1-1 0,-1 0-1,1 0 1,-1 0 0,1 0-1,-1-1 1,0 1 0,1 0 0,-1 0-1,1 0 1,-1 0 0,1 0 0,-1-1-1,0 1 1,1 0 0,-1 0-1,1-1 1,-1 1 0,10-11 46,-3 0-47,-2 0-1,1-1 0,-2 0 1,0-1-1,5-18 0,-6 17-102,0 1 0,2-1 1,0 1-1,8-16 0,-13 28 86,1 0 0,0 0 0,-1 0-1,1 0 1,-1 0 0,1 0 0,0 0 0,0 0 0,0 0 0,0 1 0,-1-1 0,1 0 0,0 1-1,0-1 1,0 0 0,1 1 0,-1-1 0,0 1 0,0 0 0,0-1 0,0 1 0,0 0 0,0 0-1,1-1 1,-1 1 0,0 0 0,0 0 0,0 0 0,1 1 0,-1-1 0,0 0 0,0 0 0,0 1-1,0-1 1,0 0 0,1 1 0,-1-1 0,0 1 0,0 0 0,0-1 0,1 2 0,0-1 11,0 1 1,1 0-1,-1 0 1,0 1-1,0-1 1,0 0-1,0 1 1,-1-1-1,1 1 1,0-1-1,-1 1 1,0 0-1,0 0 1,2 4-1,-2 57-25,-2-53 42,1-1 0,0 1-1,0-1 1,1 0-1,3 14 1,-4-23-13,0 0 1,0 0 0,1-1-1,-1 1 1,0 0-1,1 0 1,-1-1 0,0 1-1,1 0 1,-1-1-1,1 1 1,-1-1 0,1 1-1,-1-1 1,1 1 0,-1 0-1,1-1 1,0 0-1,-1 1 1,1-1 0,0 1-1,-1-1 1,1 0 0,0 0-1,0 1 1,-1-1-1,1 0 1,1 0 0,22-7 91,-18 3-71,-1 0 0,0 0 0,0 0 0,0 0 0,8-11 0,-6 4-42,0 1 0,-2-2 0,1 1 0,-1-1 1,-1 0-1,0 0 0,-1 0 0,0 0 0,-1-1 1,0 1-1,-1-1 0,-1 0 0,0-13 0,-17 54-139,8-15 148,4-4 5,1 1 0,0 0 0,0 0 0,1 1 0,1-1 0,0 1 0,0-1 1,1 1-1,0 15 0,2-26 1,-1 1 1,1-1-1,-1 1 1,1-1 0,0 1-1,0-1 1,-1 1-1,1-1 1,0 0-1,-1 1 1,1-1-1,0 0 1,0 1-1,0-1 1,-1 0-1,1 0 1,0 0-1,0 0 1,0 0 0,0 0-1,-1 0 1,1 0-1,0 0 1,0 0-1,0-1 1,-1 1-1,1 0 1,1-1-1,23-5-127,-13-3 63,-1 0 0,0-1 0,-1 0 0,0-1 0,11-16 0,0 2 49,-35 89 342,13-62-322,1 0 0,-1 0 0,1 0 0,0 0 0,0 0 0,0 0 0,0 0-1,0 0 1,0 0 0,0 0 0,1 0 0,-1 0 0,1 0 0,-1 0 0,1 0 0,0 0-1,0 0 1,0 0 0,0 0 0,0-1 0,0 1 0,3 2 0,-2-3 2,1 0 0,-1 0 0,1 0 0,-1-1 0,1 1 1,-1-1-1,1 1 0,-1-1 0,1 0 0,-1 0 0,1 0 0,0-1 0,-1 1 1,1 0-1,-1-1 0,1 0 0,-1 0 0,0 1 0,3-3 0,6-2-25,-1-1 0,0-1 0,0 1 0,-1-2-1,0 1 1,0-1 0,-1-1 0,0 0 0,0 0 0,-1 0-1,0-1 1,-1 0 0,0 0 0,0-1 0,3-11 0,-12 188 1002,2-59-942,-4 50 19,3-139-35,-1 0-1,-1 0 1,0-1-1,-1 1 1,-1-1 0,-13 27-1,9-26 40,-1 0-1,0-1 0,-1 0 1,-23 25-1,30-36 11,-1-1 0,1 0 0,-1 0 0,0-1 0,0 0 0,0 0 0,-1 0 0,0-1 0,1 1 0,-1-2 0,0 1-1,-1-1 1,1 0 0,0-1 0,-1 1 0,-9-1 0,15-1-52,1 0-1,-1 0 1,0-1 0,0 1-1,0-1 1,0 1 0,1-1-1,-1 0 1,0 0 0,0 1-1,1-1 1,-1 0 0,1-1-1,-1 1 1,1 0 0,-1 0-1,1-1 1,0 1 0,0-1-1,0 1 1,-1-1 0,1 1-1,1-1 1,-1 0 0,0 0-1,0 1 1,1-1 0,-1 0-1,1 0 1,-1-3 0,-1-7 84,0 0 0,1 0 0,0-22 0,1 31-100,1-8-54,0-1 0,1 1 0,0 0-1,1 0 1,0 0 0,1 0 0,0 1 0,0-1 0,1 1 0,1 0 0,0 1 0,0-1 0,1 1 0,0 0-1,13-12 1,13-10-568,1 1-1,59-39 0,-77 58 401,74-54-3032,-8 3-2410</inkml:trace>
  <inkml:trace contextRef="#ctx0" brushRef="#br0" timeOffset="5075.6">2810 300 5170,'0'0'14599,"96"-13"-14583,-58 7 32,-6 6-48,0 0-432,-11 0-1105,-10 6-1344,-5 7-1825,-6-1-5571</inkml:trace>
  <inkml:trace contextRef="#ctx0" brushRef="#br0" timeOffset="5264.02">2861 487 11333,'0'0'8644,"102"-21"-8644,-65 8-64,-4 1-944,-7 0-737,-15 3-400,-6-1-400,-5-2-2770,0 0-63</inkml:trace>
  <inkml:trace contextRef="#ctx0" brushRef="#br0" timeOffset="5559.47">2965 256 2897,'0'0'15541,"-13"-5"-13935,-41-18-534,41 18-343,13 7-716,0 0 0,1 0-1,-1 0 1,1 0 0,0 0 0,-1 0 0,1-1 0,0 1 0,0 0 0,0 0 0,0 0 0,1-1 0,-1 1 0,0-1 0,1 1 0,3 2-1,30 21 99,-24-18-89,72 45-31,73 52-430,-154-103 440,0 1 1,0-1 0,0 1 0,0-1-1,0 1 1,0 0 0,0-1 0,-1 1-1,1 0 1,-1 0 0,1 0 0,-1 1-1,0-1 1,1 0 0,-1 0 0,0 1-1,-1-1 1,1 1 0,0-1 0,-1 1-1,1-1 1,-1 1 0,0-1-1,0 1 1,0-1 0,0 1 0,0-1-1,-1 1 1,1-1 0,-1 1 0,1-1-1,-1 1 1,0-1 0,0 0 0,0 1-1,0-1 1,-1 0 0,-1 2 0,-6 7-128,-1 0 1,0-1-1,-1-1 1,0 0-1,-22 14 1,-12 10-4796,38-26 159</inkml:trace>
  <inkml:trace contextRef="#ctx0" brushRef="#br0" timeOffset="6058.43">3515 536 13910,'0'0'6651,"12"-6"-6568,-7 3-92,1 0 28,0 0 0,0 0 0,0-1 0,0 0 0,0 0-1,-1-1 1,0 1 0,0-1 0,0 0 0,-1-1 0,1 1 0,-1-1-1,-1 0 1,1 0 0,-1 0 0,0 0 0,0 0 0,3-11 0,-2-12-32,-1 0 0,-2 0-1,0 0 1,-2 0 0,-1 0 0,-1 1 0,-2-1 0,-9-31 0,8 19 88,6 40-27,0 4-64,0 347 763,0-199-8407</inkml:trace>
  <inkml:trace contextRef="#ctx0" brushRef="#br0" timeOffset="6198.34">3515 549 9877</inkml:trace>
  <inkml:trace contextRef="#ctx0" brushRef="#br0" timeOffset="7449.77">3528 536 9877,'-34'-35'1870,"9"9"552,0-2 3162,25 28-5522,0 0 0,0 0 1,-1-1-1,1 1 0,0 0 0,0 0 0,0-1 1,-1 1-1,1 0 0,0 0 0,0-1 0,0 1 1,0 0-1,0-1 0,0 1 0,0 0 0,-1-1 1,1 1-1,0 0 0,0-1 0,0 1 0,0 0 1,0-1-1,1 1 0,-1 0 0,0 0 0,0-1 1,0 1-1,0 0 0,0-1 0,0 1 0,0 0 1,1-1-1,-1 1 0,0 0 0,0 0 0,0-1 1,1 1-1,-1 0 0,0 0 0,0 0 0,1-1 1,-1 1-1,0 0 0,0 0 0,1 0 0,-1 0 1,0 0-1,0-1 0,1 1 0,-1 0 0,20-5-321,-17 5 453,31-5-257,-1 2 0,1 1-1,37 2 1,-39 2-290,-1-2-1,1-2 1,60-10-1,-54 5 178,-26 5 107,-1 0 0,1 0 0,-1-1 0,0 0 0,17-9 0,-28 12 80,0 1-1,0-1 0,1 0 1,-1 0-1,0 0 0,0 0 1,0 0-1,0 0 0,0 0 1,0 0-1,1-1 0,-1 1 1,0 0-1,0 0 0,0 0 1,0 0-1,0 0 0,0 0 1,1 0-1,-1 0 0,0 0 1,0 0-1,0 0 0,0 0 1,0 0-1,0-1 0,0 1 1,0 0-1,0 0 0,1 0 1,-1 0-1,0 0 0,0 0 1,0 0-1,0-1 0,0 1 1,0 0-1,0 0 0,0 0 1,0 0-1,0 0 0,0-1 1,0 1-1,0 0 0,0 0 1,0 0-1,0 0 0,0 0 1,0 0-1,0-1 0,0 1 1,0 0-1,0 0 0,-1 0 1,1 0-1,0 0 0,0 0 0,0 0 1,0-1-1,0 1 0,0 0 1,0 0-1,0 0 0,0 0 1,-1 0-1,1 0 0,0 0 1,0 0-1,-15-2 126,-20 5-171,28-1 49,1 1 0,0 0-1,0 1 1,0-1 0,1 1 0,-1 0-1,1 1 1,0-1 0,0 1 0,0 0-1,1 0 1,-1 1 0,1-1-1,1 1 1,-1 0 0,1 0 0,0 0-1,0 0 1,1 1 0,0-1 0,0 1-1,0 0 1,1-1 0,0 1 0,0 0-1,1 11 1,0-18-26,1 1 1,-1-1-1,0 1 1,1-1-1,-1 1 1,1-1-1,-1 1 1,1-1-1,-1 0 0,1 1 1,0-1-1,-1 0 1,1 1-1,-1-1 1,1 0-1,0 0 0,-1 1 1,1-1-1,0 0 1,-1 0-1,1 0 1,0 0-1,-1 0 1,1 0-1,0 0 0,-1 0 1,1 0-1,0 0 1,-1-1-1,1 1 1,0 0-1,0-1 1,27-7-576,-18-1 477,0 1 0,-1-2 1,0 1-1,-1-1 0,0 0 0,0-1 1,-1 0-1,9-19 0,-15 30 126,-1-1 0,1 1 0,0-1 0,-1 1-1,1-1 1,0 1 0,0-1 0,0 1 0,-1 0 0,1-1-1,0 1 1,0 0 0,0 0 0,0-1 0,0 1-1,-1 0 1,1 0 0,0 0 0,0 0 0,0 0-1,0 0 1,0 1 0,0-1 0,-1 0 0,1 0 0,1 1-1,24 9 81,-22-8-77,0 1-1,1-1 1,-1 0-1,0 0 1,1 0-1,0-1 1,-1 1-1,1-1 1,0 0-1,-1-1 1,1 1-1,0-1 0,0 0 1,0 0-1,-1 0 1,1-1-1,0 0 1,9-2-1,-11 1-11,1 0 0,0-1 0,-1 1 0,0-1 0,1 1 0,-1-1 0,0 0 0,0 0 0,-1-1 0,1 1 0,-1-1 0,1 1 0,-1-1 0,0 0 0,0 0 0,-1 0 0,1 0 0,-1 0 0,0 0 0,0 0 0,0-7 0,3-17 185,-2 0 0,-2-50 0,0 32 963,0 45-611,-7 12-264,-2 15-246,1 1-1,1 0 0,1 0 1,1 0-1,2 1 1,0 0-1,2 35 0,1-62-14,3-2-32,7-3 10,3-1-17,-1 0-1,1 1 0,0 0 0,0 1 0,1 0 0,14 0 0,-25 2 16,-1 2 0,1-1-1,-1 0 1,1 0 0,-1 1 0,0-1-1,1 1 1,-1 0 0,0 0-1,0 0 1,1 0 0,-1 0-1,0 0 1,0 1 0,0-1 0,3 4-1,-3-2 4,0 0-1,0 0 0,-1 0 0,1 0 0,-1 0 1,1 0-1,-1 1 0,0-1 0,0 1 0,-1-1 1,1 1-1,-1-1 0,1 1 0,-1-1 1,-1 4-1,1-5 3,-1 0 0,1 0 1,-1 0-1,0 0 0,0 0 1,1 0-1,-1 0 0,-1-1 0,1 1 1,0 0-1,0-1 0,-1 1 1,1-1-1,-1 0 0,1 1 0,-1-1 1,1 0-1,-1 0 0,0 0 1,0 0-1,0 0 0,1 0 1,-1-1-1,0 1 0,0-1 0,0 1 1,-4 0-1,-5 1 17,-1 0 1,0 0-1,-18 0 0,34-3-66,1 0-1,-1-1 0,0 1 1,0-1-1,-1 0 1,1 0-1,0 0 1,-1-1-1,1 1 1,-1-1-1,4-4 0,9-5-6,3-1 16,-1 0-1,-1-1 1,0-1 0,-1 0-1,0-1 1,24-33 0,-33 37 26,0-1 1,0 1-1,-1-1 0,-1 0 1,0-1-1,0 1 1,-2-1-1,1 0 0,-2 0 1,0 0-1,0-27 1,-9 8 327,-3 27 94,-6 19-293,10-2-113,1-1 0,0 0 0,0 1 0,1 0 0,1 0 0,0 0 0,0 1-1,1-1 1,0 1 0,1 14 0,-1 14 69,7 66 0,-5-103-63,0-1 0,0 1 0,0-1 0,1 1 0,-1 0 0,1-1 0,-1 1 0,1-1 0,0 1 0,0-1 1,0 1-1,0-1 0,0 0 0,1 0 0,-1 1 0,1-1 0,-1 0 0,1 0 0,0 0 0,0-1 0,0 1 0,0 0 0,0-1 0,0 1 0,0-1 0,1 0 0,-1 0 0,1 0 0,-1 0 0,0 0 0,1 0 0,0-1 0,-1 1 0,1-1 0,-1 0 0,1 1 1,0-1-1,-1 0 0,1-1 0,-1 1 0,1 0 0,2-2 0,3 0-5,0 0 1,0 0-1,-1-1 0,1 0 1,-1-1-1,0 0 0,0 0 1,0 0-1,-1-1 0,0 0 1,1 0-1,7-10 1,-8 8-8,-1 0 1,-1-1 0,1 1 0,-1-1 0,-1 0 0,0 0-1,0 0 1,0-1 0,-1 1 0,0-1 0,0 0 0,-1 1-1,-1-1 1,1 0 0,-2-8 0,1 16-1,-1 0 0,1 0 0,-1 1 1,1-1-1,-1 1 0,1-1 0,-1 0 0,0 1 1,1-1-1,-1 1 0,0-1 0,1 1 0,-1-1 1,0 1-1,0 0 0,1-1 0,-1 1 0,0 0 0,0 0 1,0 0-1,1-1 0,-1 1 0,0 0 0,0 0 1,0 0-1,0 0 0,1 1 0,-1-1 0,0 0 1,0 0-1,0 0 0,1 1 0,-2-1 0,-2 1-8,1-1-1,0 1 1,0 0 0,0 0-1,0 0 1,0 0 0,0 0-1,0 0 1,-3 3-1,2 1 7,-1-1-1,1 1 0,1 0 0,-1 1 1,1-1-1,-1 1 0,1-1 0,1 1 1,-1 0-1,1 0 0,0 0 0,-1 9 1,0 4 2,1 2 0,1 31 1,1-52 3,0 2-15,0-1 0,1 0 0,-1 1 0,0-1 0,1 0 0,-1 1 0,1-1 0,-1 0 0,1 0 1,0 0-1,-1 0 0,1 1 0,0-1 0,0 0 0,0 0 0,0-1 0,0 1 0,0 0 0,0 0 0,0 0 0,0-1 0,0 1 1,0 0-1,1-1 0,-1 1 0,0-1 0,0 1 0,1-1 0,-1 0 0,0 0 0,1 0 0,1 1 0,53 0-3544,-40-2 1253,26 1-3422</inkml:trace>
  <inkml:trace contextRef="#ctx0" brushRef="#br0" timeOffset="7702.69">4706 453 12902,'0'0'8468,"-11"0"-7460,17 3-704,15-3 1,6 0-1,5 0-208,0 0-96,0-3-561,-10-3-863,-6 0-2626,-11 3-1825</inkml:trace>
  <inkml:trace contextRef="#ctx0" brushRef="#br0" timeOffset="8466.12">5039 395 6051,'0'0'13531,"1"-12"-12800,8-88 240,-9 99-960,0 1 0,0-1-1,-1 1 1,1-1-1,0 1 1,0-1-1,-1 1 1,1-1-1,-1 1 1,1-1-1,0 1 1,-1 0 0,1-1-1,-1 1 1,1 0-1,-1-1 1,1 1-1,-1 0 1,1-1-1,-1 1 1,1 0-1,-1 0 1,1 0 0,-1 0-1,1 0 1,-1 0-1,0 0 1,1-1-1,-1 2 1,1-1-1,-1 0 1,1 0-1,-1 0 1,0 0 0,-21 4 65,16 0-60,0-1 1,0 1-1,0 1 1,1-1-1,0 1 0,0 0 1,0 0-1,0 1 0,1-1 1,0 1-1,-5 9 1,1-2-2,1 0 0,1 0 0,0 1 0,-7 21 0,12-28-2,-1-1-1,1 0 1,0 1-1,0 0 1,0-1-1,1 1 1,0-1-1,2 13 1,-1-17-8,-1 0 1,1-1 0,0 1-1,0-1 1,0 1 0,0-1-1,0 1 1,0-1 0,0 0-1,0 1 1,0-1 0,1 0 0,-1 0-1,0 0 1,1 0 0,-1 0-1,1 0 1,0 0 0,-1-1-1,1 1 1,-1 0 0,1-1 0,0 0-1,0 1 1,-1-1 0,1 0-1,0 0 1,0 0 0,-1 0-1,1 0 1,0 0 0,-1 0-1,1-1 1,0 1 0,3-2 0,-2 1 2,1 0 0,0-1 0,0 1 0,-1-1 0,1 0 0,-1 0 0,0-1 0,1 1 1,-1-1-1,0 1 0,-1-1 0,1 0 0,0 0 0,-1 0 0,1 0 0,2-7 1,32-65 40,-30 58-28,-6 15-5,6 29-134,-5-21-71,0 0 0,0-1 0,1 1 0,0-1-1,0 0 1,0 0 0,0 0 0,1-1 0,0 1 0,8 7-1,-10-11 19,-1 0-1,0 0 0,0 0 0,1 0 0,-1-1 0,0 1 1,1 0-1,-1-1 0,1 1 0,-1-1 0,1 0 0,-1 1 1,1-1-1,-1 0 0,1 0 0,0 0 0,-1 0 0,3 0 1,-2-1 75,0 0 1,0 0-1,-1 0 1,1 0 0,0 0-1,-1 0 1,1 0 0,0-1-1,-1 1 1,0-1-1,1 1 1,-1-1 0,0 1-1,0-1 1,0 0-1,0 0 1,0 1 0,1-4-1,3-6-270,-1 1 1079,0 1 0,1 0 1,0 1-1,0-1 0,8-8 0,-12 16-642,0 0 0,-1 0 0,1 1 0,0-1-1,0 0 1,0 0 0,0 0 0,1 1 0,-1-1 0,0 1-1,0-1 1,0 1 0,0-1 0,1 1 0,-1 0 0,0-1-1,0 1 1,1 0 0,-1 0 0,0 0 0,1 0-1,-1 0 1,0 0 0,0 0 0,1 1 0,-1-1 0,0 0-1,0 1 1,0-1 0,1 1 0,-1-1 0,0 1 0,0 0-1,0-1 1,0 1 0,0 0 0,0 0 0,0 0 0,0 0-1,0 0 1,0 0 0,-1 0 0,1 0 0,0 0-1,-1 0 1,1 0 0,0 2 0,7 8-7,0 0 0,0 0 1,-1 1-1,-1 0 0,0 0 0,-1 0 1,0 1-1,-1 0 0,0 0 0,-1 0 1,-1 0-1,2 18 0,-38-33 384,31 0-413,0 0 0,1-1 0,-1 1 0,1-1 0,-1 1 0,1-1 0,0 0 1,0 0-1,0 0 0,0 0 0,1 0 0,-1 0 0,1 0 0,0-1 0,0 1 0,0 0 0,0-1 0,1 1 0,-1-1 0,1 1 0,0-1 0,0 1 0,1-8 0,-1 7-61,0-1 0,0 0 0,1 0 0,0 0 0,0 0 0,0 1 0,1-1 0,0 0 0,0 1 0,0-1 0,0 1 1,0 0-1,1 0 0,0 0 0,0 0 0,0 0 0,5-4 0,44-22-2397,-33 23-987,0 2-3288,-13 4-15</inkml:trace>
  <inkml:trace contextRef="#ctx0" brushRef="#br0" timeOffset="8752.66">5427 364 4914,'0'0'12980,"9"2"-11494,-6-2-1409,0 0-1,0 1 1,-1 0 0,1-1 0,0 1 0,0 0 0,-1 1 0,1-1 0,-1 0 0,1 1 0,-1-1 0,1 1 0,-1 0 0,0 0 0,0 0 0,0 0 0,0 0 0,0 0 0,0 0 0,-1 1 0,1-1 0,-1 1 0,0-1 0,1 1 0,-1 0 0,0-1 0,-1 1 0,1 0 0,0 0 0,-1 0 0,0 0 0,1 0 0,-1 2 0,3 11 169,-1-1 1,0 1 0,-1 0-1,-1 0 1,-1-1-1,-2 18 1,-3-20-93,0-14 241,5-1-364,0 1 0,0-1 1,0 1-1,0-1 0,0 1 1,1-1-1,-1 0 0,1 0 0,-1 1 1,1-1-1,0 0 0,0 0 1,0-2-1,-1-11-17,2 0-1,0 1 1,0-1-1,1 1 1,1 0 0,1-1-1,8-23 1,-9 33-151,-1 0 1,1 0-1,0 0 1,1 1-1,-1-1 1,1 1-1,0 0 1,0 0-1,8-7 1,-6 8-309,-1 0-1,1 0 1,-1 0 0,1 1 0,0-1 0,0 2 0,0-1 0,0 1 0,0-1 0,10 1 0,42 0-10971,-46 1 9765</inkml:trace>
  <inkml:trace contextRef="#ctx0" brushRef="#br0" timeOffset="9572.02">5682 327 4578,'0'0'12435,"-1"-4"-10770,1 3-1610,0 0-1,0 0 1,0 0-1,0 0 1,0 0 0,-1 0-1,1 0 1,0 0 0,-1 1-1,1-1 1,-1 0-1,1 0 1,-1 0 0,1 1-1,-1-1 1,0 0 0,1 0-1,-1 1 1,0-1 0,1 1-1,-1-1 1,0 1-1,0-1 1,0 1 0,1-1-1,-1 1 1,0 0 0,0-1-1,0 1 1,0 0 0,0 0-1,0 0 1,0-1-1,-1 1 1,0 1 30,-1 0 1,0-1-1,1 1 1,-1 0-1,1 0 1,-1 0-1,1 0 0,-1 1 1,1-1-1,0 1 1,0 0-1,0-1 1,-3 4-1,0 0-9,-1 0 0,1 1 1,0 0-1,1 0 0,-1 0 0,1 1 1,0 0-1,1-1 0,0 1 0,0 1 1,0-1-1,1 0 0,0 1 0,0-1 1,1 1-1,0-1 0,0 1 0,1 12 1,1-19-83,1-1 0,-1 1-1,0 0 1,0-1 0,1 1 0,-1-1 0,0 0 0,0 1 0,1-1 0,-1 0 0,1 0 0,-1 0 0,0 0 0,1 0 0,-1 0 0,0 0 0,1 0 0,1-1 0,29-4-234,-21-2 142,-1 1 1,0-2 0,-1 1 0,1-1-1,-2 0 1,1-1 0,-1 0-1,0-1 1,-1 0 0,11-18-1,24-29-5,-41 62 182,0 0-1,0-1 1,0 1 0,0 0-1,0 0 1,-1-1 0,0 8 0,-1-4-51,1 1 0,1-1 1,0 1-1,0-1 0,0 1 1,1-1-1,0 0 1,1 0-1,0 0 0,5 11 1,-6-18-11,-1 0 0,1 0 0,-1 0 0,1 0 0,-1 0 0,1 0 0,0-1 0,-1 1 0,1-1 0,0 1 0,0-1 0,-1 0 1,1 1-1,0-1 0,0 0 0,0 0 0,-1 0 0,1-1 0,0 1 0,0 0 0,-1-1 0,1 1 0,0-1 0,0 1 0,-1-1 0,1 0 0,-1 0 0,3-1 1,3-2 8,-1 1-1,1-2 1,-1 1 0,0-1 0,7-6 0,-2-3 19,-3 6 834,1 20-658,-7-8-232,1-1 1,-1 0 0,0 0 0,1 0 0,-1 0-1,1 0 1,0 0 0,0-1 0,0 1 0,0-1-1,1 0 1,-1 0 0,1 0 0,-1 0 0,1-1 0,-1 1-1,1-1 1,0 0 0,0 0 0,0 0 0,0-1-1,0 1 1,-1-1 0,1 0 0,0 0 0,0-1-1,7 0 1,-6 0-4,0 0-1,1-1 1,-1 1 0,0-1-1,0 0 1,0-1-1,0 1 1,0-1 0,-1 0-1,1 0 1,-1 0-1,0-1 1,0 1-1,0-1 1,0 0 0,-1 0-1,1-1 1,-1 1-1,5-9 1,-4-4 44,0 0-1,-1 0 1,-1 0-1,1-19 1,-3 31 2,0 15-9,0 23-13,2 69-38,-6 131-111,3-226 134,-1 0 0,1 0 0,-2 0 0,1 0 0,-1-1 0,0 1 0,0-1 0,0 1 0,-1-1 0,0 0-1,-1 0 1,1-1 0,-1 0 0,0 1 0,0-1 0,-1-1 0,1 1 0,-1-1 0,0 0 0,0 0 0,-8 2 0,4-1 128,0 0 1,0-2-1,0 1 1,-1-1 0,1-1-1,-1 0 1,0 0-1,0-1 1,1 0-1,-1-1 1,0 0-1,0-1 1,-17-4-1,23 4-37,-1-2 0,1 1-1,0-1 1,0 1 0,0-1 0,0-1 0,0 1-1,1-1 1,0 0 0,0 0 0,0 0-1,0 0 1,0-1 0,1 1 0,0-1-1,0 0 1,0 0 0,1-1 0,-4-7 0,3 3-67,-1 1 1,2 0-1,-1-1 1,1 0-1,1 0 1,0 1-1,0-1 1,1 0-1,0 0 0,3-19 1,-1 23-124,0 0 1,0-1 0,0 1-1,1 0 1,0 1-1,1-1 1,-1 0-1,1 1 1,0 0-1,1 0 1,-1 0-1,1 1 1,0-1-1,0 1 1,0 0-1,9-5 1,10-5-1706,1 2 1,44-16 0,-41 17-1036,35-14-6436</inkml:trace>
  <inkml:trace contextRef="#ctx0" brushRef="#br0" timeOffset="10017.77">6677 223 9780,'0'0'12809,"-7"0"-12054,-29 0 430,49 14-948,-1-10-245,-1 0 0,1 0-1,0-1 1,0-1 0,20 2 0,34 7-3107,-64-7-2017,-12 8 3002,-58 21-3832,16-14 4771,9-4 3975,0 0 9574,53-13-11541,14 0-1115,-1-2 353,-9 1-717,0-1-1,0-1 1,19-3-1,-28 3-171,0-1 0,0 1 0,-1-1-1,1 0 1,0 0 0,-1-1 0,8-4 0,5-6-6183</inkml:trace>
  <inkml:trace contextRef="#ctx0" brushRef="#br0" timeOffset="10176.5">6664 223 9620</inkml:trace>
  <inkml:trace contextRef="#ctx0" brushRef="#br0" timeOffset="10301.18">6664 210 9620,'66'-75'3154,"-55"55"4144,-5 29-5808,120 113-955,-37-39-104,-87-81-418,0 0 1,0-1 0,-1 1-1,1 0 1,-1 0 0,1 0-1,-1 0 1,0 0 0,0 0-1,0 1 1,0-1 0,0 0-1,0 1 1,0 3 0,-1-5-6,0 0 1,0 0-1,0 0 1,0 0-1,-1 0 1,1 0-1,0 1 1,-1-1-1,1 0 1,-1 0-1,1 0 1,-1 0-1,1 0 1,-1 0-1,0-1 1,0 1 0,1 0-1,-1 0 1,0 0-1,0-1 1,-2 2-1,-5 2-51,0 0 0,0 0 0,-1-1 0,1 0 0,-1-1 0,-10 2 0,16-4 0,-59 12-2278,-7-5-2871</inkml:trace>
  <inkml:trace contextRef="#ctx0" brushRef="#br0" timeOffset="11330.2">7447 413 12406,'0'0'8588,"-3"-7"-7735,-8-22-98,9 22 2268,2 22-3055,-1 15-46,0-12 102,1 0-1,0 1 0,4 18 1,-3-33-30,-1-1-1,1 1 1,0 0 0,0-1 0,0 1 0,1-1-1,-1 1 1,1-1 0,0 0 0,-1 0-1,2 1 1,-1-2 0,0 1 0,1 0 0,-1 0-1,1-1 1,0 1 0,0-1 0,0 0 0,5 3-1,-5-3-8,-1-1-1,1 0 0,0-1 0,-1 1 0,1 0 0,0-1 1,0 1-1,-1-1 0,1 0 0,0 0 0,0 0 1,0-1-1,-1 1 0,1 0 0,0-1 0,0 0 1,-1 0-1,1 0 0,0 0 0,-1 0 0,1 0 1,-1-1-1,0 1 0,1-1 0,-1 0 0,0 1 1,0-1-1,0 0 0,0 0 0,0-1 0,0 1 1,-1 0-1,1 0 0,1-5 0,4-5 31,-1-1 0,0 0 0,-1 0-1,0-1 1,3-15 0,-8 28-21,-1 1 0,1 0-1,1-1 1,-1 1 0,0-1 0,0 1-1,0-1 1,0 1 0,0 0 0,0-1-1,0 1 1,1 0 0,-1-1 0,0 1-1,0-1 1,0 1 0,1 0 0,-1-1-1,0 1 1,1 0 0,-1 0 0,0-1-1,1 1 1,-1 0 0,0 0 0,1-1-1,-1 1 1,0 0 0,1 0 0,-1 0-1,0 0 1,1 0 0,-1 0 0,1-1-1,-1 1 1,1 0 0,-1 0 0,0 0-1,1 0 1,-1 0 0,1 0 0,-1 1-1,0-1 1,1 0 0,-1 0 0,1 0-1,-1 0 1,0 0 0,1 1 0,-1-1-1,1 0 1,19 20-293,-11-11 213,-3-5-13,1 0 0,-1 0 0,1 0-1,0-1 1,0 0 0,0 0 0,1-1-1,-1 0 1,0 0 0,1-1 0,0 0 0,-1 0-1,1-1 1,14 0 0,-21-1 106,1 1 0,-1 0 1,1-1-1,-1 1 0,1-1 1,-1 1-1,1-1 0,-1 0 1,1 0-1,-1 0 0,0 0 1,0 0-1,1 0 0,-1 0 0,0 0 1,0 0-1,0 0 0,0 0 1,0-1-1,0 1 0,-1-1 1,1 1-1,0 0 0,-1-1 1,1 1-1,-1-1 0,1 1 1,-1-1-1,0 0 0,0 1 1,0-4-1,2-59 769,-2 49-575,0 9-545,0-13 883,-6 13-5622,-4 6-818</inkml:trace>
  <inkml:trace contextRef="#ctx0" brushRef="#br0" timeOffset="12606.02">7862 506 6659,'0'0'11048,"22"-21"-10443,66-67-175,-82 83-372,-1-1 0,0 0 0,-1-1 0,1 1 1,-1-1-1,0 0 0,-1 0 0,0-1 0,0 1 0,0 0 0,-1-1 0,0 0 1,-1 0-1,1 1 0,-2-1 0,1 0 0,-1 0 0,0 0 0,-1-8 1,0-7 93,2-17-5,-1-48-58,-1 82-91,1 0 0,-1 0 0,-1 1 0,1-1 0,-1 0 1,0 1-1,0-1 0,0 1 0,-1 0 0,0 0 0,-7-9 1,9 12 7,1 1 0,-1 0 0,0-1 0,0 1 0,0 0 0,-1 0 0,1 0 0,0 0 0,0 0 1,-1 0-1,1 0 0,0 1 0,-1-1 0,1 0 0,-1 1 0,1-1 0,-1 1 0,1-1 0,-1 1 0,1 0 1,-1 0-1,1 0 0,-1 0 0,0 0 0,1 0 0,-1 0 0,1 0 0,-1 0 0,1 1 0,-1-1 1,1 1-1,-1-1 0,1 1 0,-1 0 0,1-1 0,0 1 0,-1 0 0,1 0 0,0 0 0,0 0 0,0 0 1,-1 0-1,1 1 0,0-1 0,1 0 0,-1 0 0,0 1 0,0-1 0,0 1 0,0 1 0,-4 6-15,0 1 0,1-1 0,0 1 0,0 0 0,-3 20 0,2 7 101,2-1 0,3 59 1,1-40-21,-1-49-57,0-1 0,0 0 1,1 1-1,0-1 0,0 0 0,0 0 0,0 0 0,1 1 0,0-1 1,0-1-1,0 1 0,1 0 0,-1 0 0,1-1 0,6 7 0,-7-9-6,0-1 0,0 1 0,0 0-1,1-1 1,-1 0 0,1 1 0,-1-1 0,1 0-1,0 0 1,-1-1 0,1 1 0,0 0 0,0-1 0,-1 0-1,1 1 1,0-1 0,0-1 0,0 1 0,-1 0-1,1-1 1,0 1 0,0-1 0,-1 0 0,1 1-1,0-2 1,-1 1 0,1 0 0,-1 0 0,0-1-1,3-1 1,71-54 26,-76 57-42,1 0 0,-1 0-1,1 0 1,-1 0 0,1 0 0,-1 0 0,1 0 0,-1 0 0,1 0 0,-1 0 0,1 0-1,-1 0 1,1 1 0,-1-1 0,0 0 0,1 0 0,-1 0 0,1 1 0,-1-1 0,0 0-1,1 1 1,-1-1 0,0 0 0,1 1 0,-1-1 0,0 0 0,1 1 0,-1-1-1,0 1 1,0-1 0,1 0 0,-1 1 0,0-1 0,0 1 0,0-1 0,0 1 0,0-1-1,0 1 1,0-1 0,0 1 0,0 0 0,7 31 44,-5-17 6,-1-11-40,0-1 0,1 0 0,-1 1 0,1-1-1,-1 0 1,1 0 0,0 0 0,0-1 0,0 1 0,1 0 0,-1-1 0,1 1 0,-1-1-1,1 0 1,0 0 0,0 0 0,0 0 0,0 0 0,0-1 0,0 1 0,0-1-1,1 0 1,-1 0 0,0 0 0,1-1 0,-1 1 0,1-1 0,-1 1 0,1-1 0,-1 0-1,1-1 1,-1 1 0,6-2 0,-4 1-23,1-1 0,-1 0 1,0 0-1,0 0 0,0-1 0,0 1 0,0-1 0,-1-1 1,1 1-1,-1-1 0,0 1 0,0-1 0,0 0 0,0-1 0,-1 1 1,0-1-1,0 1 0,0-1 0,4-10 0,-5 10 27,1-2 27,0-1 0,-1 0 0,1 1 0,-2-1 0,2-13 0,19 57-568,-10-15 9,-11-21 500,-1 0-1,0 0 1,0 0 0,0 0-1,1 0 1,-1 0-1,0 0 1,0 0 0,1 0-1,-1 0 1,0-1 0,0 1-1,0 0 1,1 0-1,-1 0 1,0 0 0,0 0-1,0 0 1,1 0-1,-1-1 1,0 1 0,0 0-1,0 0 1,0 0 0,0 0-1,1-1 1,-1 1-1,0 0 1,0 0 0,0 0-1,0-1 1,0 1-1,0 0 1,0 0 0,0 0-1,0-1 1,0 1 0,0 0-1,0 0 1,0-1-1,0 1 1,0 0 0,0 0-1,0 0 1,0-1-1,0 1 1,0-3-23,0 1 1,0-1-1,0 1 0,-1-1 0,1 1 1,-1 0-1,0-1 0,0 1 1,1 0-1,-2-1 0,1 1 0,0 0 1,0 0-1,-1 0 0,1 0 1,-1 0-1,-2-3 0,1 2 43,0 1 1,-1-1-1,1 1 0,-1 0 0,1 0 0,-1 0 0,0 0 0,1 1 0,-1-1 1,0 1-1,0 0 0,0 0 0,0 1 0,0-1 0,0 1 0,-7 0 1,10 2 3,0 0 0,0 0 0,1 0 0,-1 0 0,0 0 0,1 0 1,-1 0-1,1 0 0,0 0 0,0 0 0,0 0 0,0 0 0,0 0 1,0 0-1,0 0 0,1 1 0,-1-1 0,1 0 0,0 0 0,-1 0 1,1-1-1,0 1 0,0 0 0,2 2 0,2-1 12,1 0 1,0-1-1,-1 0 0,1 0 1,0 0-1,0-1 0,1 0 0,-1 0 1,0-1-1,0 1 0,0-1 0,1-1 1,-1 1-1,0-1 0,11-3 1,-3 1-23,-1-1 0,1 0 0,-1-1 0,0 0 0,22-13 0,-30 13-12,0 0 0,0 0-1,0 0 1,0 0 0,-1 0 0,0-1 0,0 0 0,-1 0 0,1 0-1,-1-1 1,-1 1 0,1-1 0,-1 1 0,0-1 0,-1 0 0,1 0-1,-1 0 1,-1 0 0,1-11 0,-1 5 82,0 0-1,0 0 1,-2-1-1,1 1 1,-2 0-1,0 0 1,0 0 0,-1 1-1,-7-16 1,11 27-47,0 0 0,-1 0 1,1 0-1,0 1 0,0-1 1,-1 0-1,1 0 0,-1 1 1,1-1-1,0 0 0,-1 1 1,1-1-1,-1 0 0,0 1 1,1-1-1,-1 1 0,1-1 1,-1 1-1,0-1 0,1 1 1,-1-1-1,0 1 0,0 0 1,1-1-1,-1 1 0,0 0 1,0 0-1,0-1 0,1 1 1,-1 0-1,0 0 0,0 0 1,0 0-1,0 0 0,1 0 1,-1 0-1,0 1 0,0-1 1,0 0-1,1 0 0,-1 1 1,0-1-1,0 0 0,1 1 1,-1-1-1,0 1 0,1-1 1,-1 1-1,0-1 0,1 1 1,-1-1-1,1 1 0,-1 0 1,1-1-1,-1 1 0,1 0 1,-1 0-1,-3 4-2,1 0-1,0 1 0,0-1 1,1 1-1,0-1 1,-2 8-1,-3 24 499,1 1-1,2 0 1,2 0-1,3 46 1,0-29 142,-2-49-595,2 0-1,-1 0 0,0 0 0,1-1 0,0 1 0,1 0 0,-1-1 0,1 1 0,0-1 0,0 0 1,1 1-1,0-1 0,0 0 0,0 0 0,0-1 0,1 1 0,-1-1 0,1 1 0,7 5 1,-4-6 31,0 1 1,0-1 0,1-1 0,-1 1 0,1-1 0,-1-1 0,1 1 0,0-1 0,0-1 0,0 1 0,1-1 0,-1-1 0,9 0 0,-14 0-74,0 0-1,0 0 1,0-1 0,0 0-1,0 1 1,0-1-1,0 0 1,0-1-1,0 1 1,0 0 0,0-1-1,-1 0 1,1 1-1,-1-1 1,1 0 0,-1 0-1,0-1 1,0 1-1,0 0 1,0-1 0,0 1-1,0-1 1,-1 0-1,1 0 1,-1 1-1,0-1 1,0 0 0,1-4-1,2-6 2,-1 0 0,-1 0 0,0 0 0,0 0 0,-2-20-1,0 33-15,0-1 0,0 1 0,0-1 0,0 1 0,0 0 0,-1-1 0,1 1 0,0 0 0,0-1 1,-1 1-1,1 0 0,0-1 0,0 1 0,-1 0 0,1-1 0,0 1 0,-1 0 0,1 0 0,-1 0 0,1-1 0,0 1 0,-1 0 0,1 0 0,0 0 0,-1 0 0,1 0 0,-1-1 0,1 1 0,-1 0 0,1 0 0,0 0 0,-1 0 0,1 0 0,-1 0 0,1 1 0,-1-1 0,0 0 0,-17 7-160,13 0 135,1-1-1,-1 1 1,1 0 0,1 0 0,-1 1-1,1-1 1,0 1 0,1 0-1,0 0 1,0-1 0,1 1 0,0 1-1,0-1 1,1 0 0,0 0 0,0 0-1,3 10 1,-2-16-238,0 0 0,0 0 0,0-1 0,0 1 0,1-1 1,-1 1-1,1-1 0,-1 0 0,1 1 0,-1-1 0,1 0 0,0 0 0,0 0 0,0 0 0,0 0 0,-1-1 1,1 1-1,0 0 0,0-1 0,0 0 0,0 1 0,0-1 0,0 0 0,0 0 0,1 0 0,2-1 0,25 2-6004</inkml:trace>
  <inkml:trace contextRef="#ctx0" brushRef="#br0" timeOffset="12825.87">8863 509 11205,'0'0'9749,"32"22"-9573,-16-22-80,6 0-96,-1 0-1121,1 0-1376,-6 0-977,10 0-4593</inkml:trace>
  <inkml:trace contextRef="#ctx0" brushRef="#br0" timeOffset="13917.24">9310 500 11253,'0'0'10183,"-13"-6"-9772,-45-21-189,53 25-209,1 1 0,0 0 0,-1 0 1,1 1-1,-1-1 0,1 1 0,-1 0 0,0 0 0,1 0 1,-1 1-1,1 0 0,-1-1 0,1 2 0,0-1 1,-1 0-1,1 1 0,0 0 0,0 0 0,0 0 1,0 1-1,0-1 0,1 1 0,-1 0 0,1 0 0,-4 3 1,3-1 0,-1 0 1,1 0 0,0 0-1,0 1 1,0-1 0,1 1-1,0 0 1,0 0 0,1 0-1,-1 1 1,1-1 0,1 0-1,-1 1 1,0 12 0,2-18-13,1 0 0,-1 0 0,1 0 0,-1-1 0,1 1 0,0 0 0,-1 0 0,1 0 0,0-1 1,-1 1-1,1 0 0,0-1 0,0 1 0,0-1 0,0 1 0,0-1 0,0 0 0,0 1 0,0-1 0,0 0 0,0 1 1,0-1-1,0 0 0,0 0 0,0 0 0,0 0 0,0 0 0,0 0 0,1-1 0,40 1-4,-35-1-5,2 0-37,-1 0 0,1-2 1,-1 1-1,1-1 0,-1 0 0,0 0 0,0-1 1,0 0-1,-1-1 0,1 0 0,-1 0 0,0 0 1,6-7-1,1-1-71,-1-1 1,0 0 0,-1-1-1,0 0 1,10-19 0,-17 24 108,1-2 0,-2 1 0,1 0 0,-2-1 0,1 0 0,-2 0 0,3-16 0,-1-87 77,-4 98-52,0 9 29,0 0-1,-1 0 1,0 1-1,-3-16 1,4 22-23,-1-1 0,1 1 0,-1-1 0,0 1 0,1-1 0,-1 1 0,0-1 0,0 1 0,0-1 0,0 1 1,0 0-1,0 0 0,0-1 0,0 1 0,0 0 0,-1 0 0,1 0 0,0 0 0,-1 1 0,1-1 0,-1 0 1,1 0-1,-1 1 0,0-1 0,1 1 0,-1 0 0,1-1 0,-1 1 0,-2 0 0,3 0-21,-1 1 0,1-1 0,0 1 0,-1-1 0,1 1-1,0 0 1,0 0 0,0-1 0,-1 1 0,1 0 0,0 0 0,0 0 0,0 0-1,0 1 1,1-1 0,-1 0 0,0 0 0,0 0 0,1 1 0,-1-1 0,1 0-1,-1 2 1,-11 33 11,11-36-15,-5 34 30,0 0-1,3-1 0,0 2 1,4 39-1,-1-48 0,-1-22-23,2 1-1,-1-1 0,0 1 1,1-1-1,0 1 0,0-1 1,0 1-1,1-1 0,-1 0 0,1 1 1,0-1-1,0 0 0,1 0 1,-1 0-1,1-1 0,0 1 1,0-1-1,0 1 0,0-1 0,6 4 1,-4-4 5,0 0 0,0-1-1,0 1 1,0-1 0,0 0 0,1-1 0,-1 0 0,1 1-1,-1-2 1,1 1 0,-1-1 0,1 0 0,-1 0 0,1 0 0,0-1-1,-1 1 1,7-3 0,27-9-4,0-2 0,-2-2 0,0-1 0,38-24 0,-60 30-51,-13 9 23,0 0 1,0 1 0,0-1 0,0 0-1,0 1 1,1 0 0,-1-1-1,0 1 1,1 0 0,-1 0 0,1 0-1,0 1 1,2-1 0,-4 1 22,0 1-1,-1-1 1,1 1 0,-1 0 0,1-1-1,-1 1 1,1 0 0,-1-1 0,1 1 0,-1 0-1,0 0 1,1 0 0,-1-1 0,0 1-1,0 0 1,1 0 0,-1 0 0,0 0 0,0 0-1,0-1 1,0 1 0,0 0 0,0 0-1,-1 0 1,1 0 0,0-1 0,0 1 0,-1 0-1,1 0 1,0 0 0,-1-1 0,1 1-1,-1 0 1,1 0 0,-1-1 0,1 1 0,-1 0-1,-1 0 1,-38-4 28,-21 2 14,57 2-43,1-1 0,0 1 0,-1 0 1,1 0-1,0 0 0,0 1 0,-1-1 1,1 1-1,0 0 0,1 0 0,-1 0 0,0 0 1,0 0-1,1 0 0,-4 5 0,2-2 2,0 0-1,1 0 0,-1 0 0,1 1 0,1-1 0,-1 1 0,1-1 0,0 1 0,0 0 0,1 0 0,-1 0 0,1 0 0,1 0 0,-1 0 0,1 0 0,1 11 0,21-16-2,-16-1-6,0-1-1,0 1 1,0-1 0,-1 0-1,1 0 1,0-1 0,-1 0-1,1 0 1,-1 0-1,1-1 1,7-4 0,-3 0 2,-1-1 0,0 0 0,0 0 0,12-15 0,-19 29 15,1-1-1,0 1 1,0 0 0,0-1-1,1 1 1,0-1 0,0 0-1,8 7 1,-8-10-2,1 0 0,-1-1 0,1 1 0,0-1 0,-1 0 0,1 0 0,0 0 0,0-1 1,0 1-1,0-1 0,0 0 0,0-1 0,0 1 0,0-1 0,-1 0 0,1 0 0,0-1 0,6-2 0,-1 0-5,-1-1 1,-1 1-1,1-1 0,0-1 1,-1 0-1,0 0 0,-1 0 1,8-9-1,-11 11 4,-1-1-1,1 0 1,-1-1 0,-1 1-1,1 0 1,-1-1 0,1 0-1,-2 1 1,1-1 0,-1 0 0,0 0-1,1-11 1,-3-81 31,-1 49-39,2-81-11,-17 197-269,8 9-64,3 138-1,6-182-407,0-28 178,-1 10-1469,-3-7-2492</inkml:trace>
  <inkml:trace contextRef="#ctx0" brushRef="#br0" timeOffset="15463.5">9841 383 2721,'0'0'16557,"12"-6"-16471,5 0-150,-1 0 0,1 2 0,1 0 1,-1 0-1,1 2 0,-1 0 1,30 2-1,190 0-1115,-226-1 3601,-22-1-1180,-24 1-776,29 3-434,-1 1 0,1 0 1,0 1-1,0-1 0,0 1 1,1 1-1,-1-1 1,1 1-1,0 0 0,1 0 1,-1 0-1,1 1 0,0-1 1,0 1-1,0 0 0,1 0 1,0 1-1,0-1 1,1 1-1,0-1 0,0 1 1,-2 12-1,21-21-56,-11-1-71,0 0-1,0-1 1,0 0 0,-1 0 0,0-1 0,0 0-1,0 0 1,0 0 0,-1 0 0,1-1-1,-2 1 1,1-1 0,0 0 0,-1 0-1,0-1 1,-1 1 0,1-1 0,-1 1-1,1-9 1,-3 14 220,0 23-55,-5 68 554,6-89-581,1 0 0,0 0 0,0 0-1,0-1 1,-1 1 0,1-1 0,0 1 0,0-1 0,0 0-1,0 0 1,0 0 0,0 0 0,0 0 0,0 0 0,3-1-1,0 1 50,1 0-66,0 0 1,0-1-1,0 1 1,-1-1-1,1-1 1,0 1-1,-1-1 1,1 0-1,-1 0 1,0 0-1,1-1 1,4-3-1,1-3 17,0 0 1,-1 0-1,18-22 0,-26 28-52,0 1 1,1-1-1,-1 1 0,1-1 0,0 1 1,0 0-1,-1 0 0,1 0 0,0 1 0,1-1 1,-1 1-1,0-1 0,7-1 0,-9 3 2,1 0-1,-1 1 0,1-1 0,-1 0 1,1 0-1,-1 1 0,1-1 0,-1 1 0,0-1 1,1 1-1,-1-1 0,0 1 0,1 0 1,-1 0-1,0 0 0,0 0 0,0 0 0,0 0 1,1 0-1,-2 0 0,1 0 0,0 0 1,0 1-1,0-1 0,0 0 0,-1 1 0,1-1 1,-1 0-1,1 1 0,-1-1 0,1 1 1,-1-1-1,0 1 0,0 1 0,5 16-48,-1 0-1,-1 0 0,1 30 0,-8-49 140,4 0-102,-1 1 0,1-1 0,0 0-1,-1 0 1,1 0 0,-1 0 0,1 1 0,-1-1 0,1 0-1,-1 0 1,1 0 0,-1 0 0,1 0 0,-1 0 0,1 0-1,-1 0 1,1-1 0,-1 1 0,1 0 0,0 0-1,-1 0 1,1 0 0,-1-1 0,1 1 0,-1 0 0,1 0-1,0-1 1,-1 1 0,1 0 0,0-1 0,-1 1-1,1 0 1,0-1 0,-1 1 0,1-1 0,0 1 0,0 0-1,-1-1 1,1 1 0,0-1 0,0 1 0,0-1-1,0 1 1,0-1 0,-1 1 0,1-1 0,0 1 0,0-1-1,0 1 1,0-1 0,1 1 0,-1-1 0,3-4-177,0 0 1,0 0 0,0 1 0,1-1-1,0 1 1,0 0 0,0 0-1,0 1 1,1-1 0,-1 1-1,1 0 1,9-4 0,11-10-425,-5 1 321,-1-1-1,24-26 1,-39 38 346,0 0 0,0 0 0,0-1 0,0 1 0,-1-1 0,0 0 0,0 0 0,-1-1 0,1 1 1,-2 0-1,1-1 0,0 1 0,-1-1 0,0-8 0,-1 14-6,0 0 0,-1 1 0,1-1 1,0 0-1,-1 1 0,1-1 0,-1 1 0,1-1 1,0 0-1,-1 1 0,1-1 0,-1 1 0,0-1 1,1 1-1,-1 0 0,1-1 0,-1 1 0,0 0 1,1-1-1,-1 1 0,0 0 0,1 0 0,-1-1 0,0 1 1,1 0-1,-1 0 0,0 0 0,0 0 0,1 0 1,-1 0-1,-1 0 0,-28 1 260,25-1-183,2 1-90,0 0 0,-1 0 0,1 0 0,0 0 0,0 1 0,0-1 1,-1 1-1,2 0 0,-1 0 0,0 0 0,0 0 0,1 0 0,-1 1 0,1-1 1,-1 1-1,1 0 0,0 0 0,0-1 0,1 1 0,-1 0 0,0 1 1,1-1-1,0 0 0,0 0 0,0 1 0,0-1 0,-1 7 0,-1 10 94,0 0-1,1 1 0,0 28 0,3-47-87,-1-1-1,1 1 0,-1 0 1,1-1-1,-1 1 0,1-1 1,0 1-1,0-1 0,0 1 1,0-1-1,0 0 0,0 1 1,0-1-1,1 0 0,-1 0 1,0 0-1,1 0 0,-1 0 1,0 0-1,1 0 0,-1 0 1,1 0-1,0-1 0,-1 1 1,1-1-1,0 1 0,2-1 1,-2 1-17,-1-1 1,1 1-1,-1-1 1,1 0-1,0 1 1,-1-1-1,1 0 1,0 0-1,-1 0 1,1 0-1,0-1 1,-1 1-1,1 0 1,-1-1-1,1 1 1,-1-1-1,1 1 1,-1-1-1,1 0 0,-1 0 1,1 0-1,-1 0 1,0 0-1,1 0 1,-1 0-1,0 0 1,0 0-1,2-3 1,0-4-179,0 0-1,1 1 1,0-1 0,1 1-1,0 0 1,5-6 0,-7 10 263,-1 1 1,1 0 0,0-1 0,0 1 0,0 0 0,0 1 0,0-1 0,1 0 0,-1 1 0,0 0 0,1 0-1,-1 0 1,1 0 0,-1 1 0,1-1 0,0 1 0,4 0 0,-7-1-73,0 1 0,1-1 1,-1 1-1,0-1 0,-1 0 0,1 0 0,0 1 1,0-1-1,0 0 0,0 0 0,-1 0 0,1 0 1,0 0-1,-1 0 0,1 0 0,0 0 1,-1 0-1,0 0 0,1-1 0,-1 1 0,0 0 1,1 0-1,-1-3 0,5-31 120,-5-223-798,-2 368 599,5 127 159,5-200 314,1-21-1449,5-9-4481,-9-7-214</inkml:trace>
  <inkml:trace contextRef="#ctx0" brushRef="#br0" timeOffset="15671.97">10719 143 15399,'0'0'8164,"134"-15"-8020,-70 3-144,6-1-560,-6 1-1361,1-3-3714,-12-1-8435</inkml:trace>
  <inkml:trace contextRef="#ctx0" brushRef="#br0" timeOffset="17154.47">1268 1156 5811,'0'0'14206,"6"-12"-12901,20-33-430,-26 44-839,1 1 1,-1-1-1,0 0 1,1 0-1,-1 1 1,1-1-1,-1 0 1,1 1-1,-1-1 1,1 0-1,-1 1 1,1-1-1,0 1 1,-1-1-1,1 1 1,0-1-1,-1 1 1,1-1-1,0 1 1,0 0-1,0-1 1,-1 1-1,1 0 1,0 0-1,0 0 1,0 0-1,-1 0 1,1 0-1,0 0 1,0 0-1,0 0 1,0 0-1,-1 0 1,1 0-1,0 0 1,1 1-1,15 17-136,-15-16 192,10 16-42,0 0 0,-1 0 1,0 1-1,-2 0 0,-1 1 1,0 0-1,-1 0 0,-1 1 1,-1-1-1,-1 2 0,-1-1 0,0 0 1,-2 41-1,-1-61-47,0 0 1,0 0-1,0-1 0,0 1 1,-1 0-1,1 0 0,0-1 1,0 1-1,-1 0 0,1-1 0,0 1 1,-1 0-1,1-1 0,-1 1 1,1 0-1,-1-1 0,1 1 1,-1-1-1,1 1 0,-1-1 0,0 1 1,0 0-1,1-1 0,-1 0 0,1 0 0,-1 0 0,1 0 0,-1 0 0,1 0 0,0 0 0,-1 0 0,1 0 0,-1 0 0,1-1 0,-1 1 0,1 0 0,0 0 0,-1 0 0,1 0 0,0-1 0,-1 1 0,1 0 0,0 0 0,-1-1 0,1 1 0,0 0 0,-1-1 0,1 1 0,0 0 0,0-1 0,-1 1 0,1 0 0,0-1 0,0 1 0,0 0 0,-1-1 0,1 1 0,0-1 0,0 1 0,0-1 0,0 1 0,0 0 0,0-1 0,0 1 0,0-1 0,0 1 0,0-1 0,0 0 0,-1-10 4,0 0 0,1-1 1,1 1-1,-1 0 1,2-1-1,-1 1 0,2 0 1,-1 0-1,1 0 1,1 0-1,0 1 1,1 0-1,0-1 0,0 1 1,8-10-1,-3 6-338,1 1 0,0-1 1,23-19-1,-19 19-1237,2 1-1,32-19 1,-24 21-2528,2 5-3413,-15 5 3240</inkml:trace>
  <inkml:trace contextRef="#ctx0" brushRef="#br0" timeOffset="17906.63">1692 1094 944,'0'0'14610,"-9"15"-12777,4-8-1681,-4 7 286,1 0 0,-1 1 1,2 0-1,0 0 0,1 1 1,1 0-1,0 0 0,1 0 1,-3 28-1,7-44-413,0 1 1,0-1-1,-1 1 1,1-1-1,0 1 1,0-1-1,0 0 0,0 1 1,0-1-1,0 1 1,0-1-1,0 1 0,0-1 1,0 1-1,0-1 1,0 0-1,0 1 1,0-1-1,1 1 0,-1-1 1,0 1-1,0-1 1,0 0-1,1 1 0,-1-1 1,0 0-1,0 1 1,1-1-1,-1 0 1,0 1-1,1-1 0,-1 0 1,0 1-1,1-1 1,-1 0-1,1 0 0,0 1 1,11-16 253,7-35-174,-18 42-88,0-1 0,-1 1-1,0 0 1,0-1 0,-1 1 0,-3-15-1,4 21-20,-1 0 0,1 0 0,-1 0 0,0 0-1,0 0 1,0 0 0,0 0 0,0 0-1,0 1 1,-1-1 0,1 0 0,0 1 0,-1-1-1,0 0 1,1 1 0,-1 0 0,0-1-1,0 1 1,1 0 0,-1 0 0,0 0 0,0 0-1,0 1 1,0-1 0,-1 0 0,1 1-1,0 0 1,0-1 0,0 1 0,-4 0 0,6 0 1,-1 0 0,1 0 1,-1 0-1,1 0 0,-1 1 1,1-1-1,-1 0 0,1 0 1,0 0-1,-1 1 0,1-1 1,-1 0-1,1 0 1,0 1-1,-1-1 0,1 0 1,0 1-1,-1-1 0,1 0 1,0 1-1,-1-1 0,1 1 1,0-1-1,0 1 0,0-1 1,-1 0-1,1 1 0,0-1 1,0 1-1,0-1 0,0 1 1,0-1-1,0 2 1,0 21-49,0-12 18,3-9 13,1 0 0,-1 0 0,0 0 0,1 0 0,-1 0 0,1 0 0,-1-1 0,1 0 0,0 0 0,0 0 0,-1 0 0,6 0 0,10 4-99,-15-3 114,-1 0 0,0 0 0,1 0 0,-1 0 0,0 1 0,0 0 0,0-1 0,0 1 0,-1 0 0,1 0 0,-1 1 0,0-1 0,0 0 0,0 1 0,0 0 0,-1-1 0,1 1-1,-1 0 1,0 0 0,0 0 0,0-1 0,-1 6 0,13 32-15,-12-40 16,0 1 1,-1-1-1,1 1 0,0-1 0,0 0 0,-1 1 0,1-1 0,0 0 1,0 0-1,0 1 0,1-1 0,-1 0 0,0 0 0,0 0 0,1 0 0,-1 0 1,0-1-1,1 1 0,-1 0 0,1-1 0,-1 1 0,1-1 0,-1 1 1,1-1-1,0 0 0,-1 0 0,1 0 0,-1 0 0,1 0 0,0 0 1,-1 0-1,1 0 0,-1 0 0,1-1 0,-1 1 0,1-1 0,-1 1 0,1-1 1,-1 0-1,1 1 0,-1-1 0,0 0 0,2-1 0,4-2-36,-1-1 1,0 0-1,0 0 0,-1 0 0,1 0 1,-1-1-1,8-11 0,-7 9 23,-1 0 0,0 0 1,0 0-1,-1-1 0,0 0 0,-1 0 0,0 0 1,0 0-1,2-14 0,-5 22 164,0 21-27,-1 15-53,0-21-28,0 1 1,2 0-1,2 22 0,-2-35-31,0 0 0,0 0 0,0 0 0,0 0 0,0-1 0,0 1 0,1 0 0,-1-1 0,1 1 0,-1-1 0,1 0 0,0 1 0,-1-1 0,1 0 0,0 0 0,0 0 0,0 0 0,0 0 0,0 0 0,0-1 0,0 1 0,0-1 0,0 0 0,0 1 0,0-1 0,1 0 0,-1 0 0,0 0 0,0 0 0,3-1 0,3 0 5,0 1-1,0-1 1,0-1 0,0 1-1,0-1 1,-1-1 0,9-3-1,-9 3 0,-1-1-1,0 0 1,1 0-1,-1 0 1,0-1-1,-1 1 0,1-1 1,-1-1-1,0 1 1,-1-1-1,1 0 1,5-9-1,-7 6 35,1 0 1,-1 0-1,-1 0 1,1-1-1,-2 1 1,1-1 0,-1 1-1,-1-1 1,0-10-1,1 11-23,-2-1 0,1 1 0,-1 0-1,-1-1 1,-2-8 0,4 16-34,-1 0 0,1 0 0,-1 0 0,0 0 1,0 0-1,0 1 0,0-1 0,0 0 0,0 1 0,-1-1 0,1 1 0,0-1 1,-1 1-1,1 0 0,-1-1 0,0 1 0,1 0 0,-1 0 0,0 0 0,0 0 1,1 0-1,-1 1 0,0-1 0,0 1 0,0-1 0,0 1 0,0-1 0,0 1 0,-3 0 1,-27 2-2157,30-1 1594,-1 0-1,1 0 1,-1-1 0,1 2 0,-1-1-1,1 0 1,0 0 0,-1 1-1,-2 3 1,-17 15-6926</inkml:trace>
  <inkml:trace contextRef="#ctx0" brushRef="#br0" timeOffset="21520.92">2810 1137 7443,'0'0'11304,"-6"-3"-10439,4 1-649,0 0-111,1 1 0,-1 0 0,1 0 0,-1 0 0,1 0 0,-1 0 0,1 0 1,-1 0-1,0 0 0,0 0 0,1 1 0,-5-1 597,15-1-527,-1 0 0,1 1 0,0 0 0,-1 1 0,1 0 0,0 0 0,-1 1-1,11 1 1,11 1-71,48 3 221,-16-1-2972,-20-4-6743</inkml:trace>
  <inkml:trace contextRef="#ctx0" brushRef="#br0" timeOffset="21758.7">2861 1210 10405,'0'0'8916,"11"16"-8148,5-13-240,5-3-159,6 0-97,0 0-112,5 0-160,0-3-336,-5-4-865,-11 1-656,-5 0-496,-6 0 288,-5 0-3105</inkml:trace>
  <inkml:trace contextRef="#ctx0" brushRef="#br0" timeOffset="22090.94">2909 1011 11317,'0'0'11589,"-7"-3"-10890,-21-7-427,21 11-239,14 7-89,1 1 64,-1 0 0,1-1 0,1 0 0,0 0 0,0-1 0,0 0 0,1 0 0,0-1 1,12 5-1,14 6-60,53 14 1,-55-20-197,55 25 0,-87-35 240,-1 0 0,1 0 1,0-1-1,-1 1 0,1 1 0,0-1 1,-1 0-1,0 0 0,1 0 0,-1 1 1,0-1-1,0 1 0,1-1 0,-1 1 0,0 0 1,-1-1-1,1 1 0,0 0 0,0-1 1,-1 1-1,1 0 0,-1 0 0,1 2 0,-1-1 9,-1 0 0,1 0-1,-1 0 1,1 0-1,-1 0 1,0 0-1,0 0 1,0 0-1,-1-1 1,1 1-1,-1-1 1,0 1-1,-2 2 1,-6 7 7,0 0 0,-2-1 0,1-1 0,-20 13 0,-55 47-586,30-19-4079,44-40 2774,-20 17-5616</inkml:trace>
  <inkml:trace contextRef="#ctx0" brushRef="#br0" timeOffset="20038.19">1125 1912 4610,'0'0'13356,"1"-9"-12204,4-32 780,-33 44-1212,22 0-682,0 0-1,0 1 1,1 0-1,-1 0 1,1 0 0,0 1-1,0 0 1,1 0-1,-1 0 1,1 0 0,0 1-1,0 0 1,1 0 0,0 0-1,0 0 1,0 0-1,1 0 1,0 1 0,-2 7-1,-1 9 99,1 0 0,1 1 0,0 0 1,2 27-1,1-50-139,1 1-1,-1-1 1,1 1 0,0-1 0,-1 0 0,1 1 0,0-1 0,0 0 0,0 0 0,-1 1 0,1-1-1,1 0 1,-1 0 0,0 0 0,0 0 0,0 0 0,1 0 0,-1-1 0,0 1 0,1 0 0,-1-1-1,0 1 1,1-1 0,-1 1 0,1-1 0,-1 0 0,1 1 0,-1-1 0,1 0 0,-1 0 0,1 0-1,2-1 1,53-2-873,-50 2 634,0-1 0,0 1 0,-1-2 0,1 1 0,-1-1 0,1 0 0,-1 0 0,0-1 0,-1 0 1,1 0-1,0 0 0,-1-1 0,0 0 0,0 0 0,-1 0 0,6-7 0,0-4-153,0-1 0,-2 0 0,0 0 0,11-32-1,-23 162 3881,3-106-3427,0 2 40,0 0-1,1 1 0,0-1 1,0 1-1,3 15 1,-2-24-84,-1-1 0,1 1 0,-1 0 1,1-1-1,0 1 0,-1-1 1,1 1-1,0-1 0,-1 0 0,1 1 1,0-1-1,0 0 0,0 1 1,-1-1-1,1 0 0,0 0 1,0 0-1,0 0 0,0 0 0,-1 0 1,1 0-1,0 0 0,0 0 1,0 0-1,0 0 0,-1 0 0,1-1 1,1 1-1,0-1 0,-1 1 0,1 0 0,0-1 0,-1 1 0,1-1 0,-1 0 0,1 1 0,-1-1 0,1 0 0,-1 0 0,0 0 0,1 0 0,-1 0 0,1-1 0,2-7-21,0 0 0,-1 1 1,-1-1-1,0 0 0,0 0 1,0 0-1,-1-1 0,0-10 0,-1 17 7,0-1-1,0 0 0,0 0 0,0 0 1,-1 0-1,1 0 0,-1 1 0,0-1 1,0 0-1,-1 1 0,1-1 0,-1 1 0,1-1 1,-1 1-1,0 0 0,-1-1 0,1 1 1,0 0-1,-1 1 0,0-1 0,-5-4 1,8 6 0,-1 1 0,1 0 0,-1 0 1,0-1-1,1 1 0,-1 0 1,1 0-1,-1 0 0,0 0 1,1 0-1,-1 0 0,0 0 0,1 0 1,-1 0-1,1 0 0,-1 0 1,0 0-1,1 0 0,-1 0 1,1 1-1,-1-1 0,0 0 0,1 0 1,-1 1-1,1-1 0,-1 0 1,1 1-1,-1-1 0,1 1 1,0-1-1,-1 0 0,1 1 0,-1-1 1,1 1-1,0-1 0,-1 1 1,1 0-1,0-1 0,0 1 1,-1-1-1,1 1 0,0-1 0,0 1 1,0 0-1,0-1 0,0 1 1,0 0-1,0-1 0,0 1 1,0-1-1,0 2 0,-1 39 18,1-35-19,-1-4 4,1 0 1,0 1 0,0-1-1,0 0 1,0 0 0,1 1 0,-1-1-1,0 0 1,1 0 0,0 0-1,-1 1 1,1-1 0,0 0 0,0 0-1,0 0 1,0 0 0,1 0-1,-1-1 1,1 1 0,-1 0-1,1 0 1,-1-1 0,3 2 0,0-1-10,0-1 0,-1 0 1,1-1-1,0 1 1,0 0-1,0-1 1,0 0-1,0 0 0,0 0 1,0-1-1,-1 1 1,1-1-1,0 0 0,4-1 1,2-2-8,0-1 1,0 1-1,0-1 1,-1-1-1,1 0 1,-2 0-1,1-1 1,-1 0-1,0 0 1,0-1-1,-1 0 1,0-1-1,0 1 1,-1-1-1,0-1 0,-1 1 1,0-1-1,0 0 1,-1 0-1,0 0 1,-1-1-1,3-17 1,-1-55 495,-6 83-465,-1-1 1,1 1 0,0 0-1,-1 0 1,1 0 0,0 0-1,-1 0 1,1 0 0,0 0-1,0 1 1,-1-1 0,1 0-1,0 1 1,0-1 0,-2 2-1,-2 3 2,0 0-1,1 0 0,0 1 0,0-1 0,1 1 0,0 0 1,0 0-1,0 1 0,0-1 0,1 1 0,0-1 0,-1 8 1,-2 11 185,-4 50-1,7-35 7,1 1 0,4 45 0,-2-84-209,-1 0 1,0-1 0,1 1-1,0-1 1,-1 1 0,1-1-1,0 1 1,-1-1 0,1 0-1,0 1 1,0-1 0,0 0-1,0 0 1,1 0 0,-1 1-1,0-1 1,0 0 0,1-1-1,-1 1 1,0 0 0,1 0-1,-1 0 1,1-1 0,-1 1-1,1-1 1,-1 1 0,1-1-1,0 0 1,-1 0 0,1 0-1,-1 1 1,1-2 0,2 1-1,0 0-8,-1 0 0,1 0 0,0-1 0,-1 0 0,1 1 0,0-1 0,-1-1 0,1 1 0,-1 0-1,0-1 1,1 0 0,-1 0 0,5-3 0,0-4 4,-1 1-1,1-1 1,-2 0-1,1-1 1,-1 1-1,-1-1 1,0-1-1,0 1 1,-1-1-1,0 0 1,-1 0-1,0 0 1,1-12-1,-5 60-50,0-13 93,4 46 0,-3-69-39,1 1 1,-1-1-1,1 1 1,0-1-1,-1 1 0,1-1 1,0 1-1,0-1 1,0 1-1,0-1 0,0 0 1,0 0-1,0 0 1,1 0-1,-1 0 1,0 0-1,1 0 0,-1 0 1,0 0-1,1 0 1,-1-1-1,1 1 0,0 0 1,-1-1-1,1 0 1,-1 1-1,1-1 0,0 0 1,-1 0-1,1 0 1,0 0-1,-1 0 0,1 0 1,-1 0-1,1-1 1,1 0-1,2 1-9,0-1-1,-1 0 0,0 0 1,1 0-1,-1-1 1,1 0-1,-1 1 1,0-1-1,0-1 1,0 1-1,0-1 1,3-3-1,1-2 14,-1-1 1,-1 0-1,1-1 0,-1 1 0,-1-1 0,0-1 0,0 1 0,-1 0 0,4-17 1,-4 5 121,0 0 0,-1-1 0,-1-40 1,-2 64-143,0-1 1,0 0 0,0 0 0,-1 1 0,1-1 0,0 0 0,0 0 0,-1 1 0,1-1 0,0 0-1,0 0 1,-1 1 0,1-1 0,0 0 0,-1 0 0,1 0 0,0 0 0,-1 0 0,1 0-1,0 1 1,-1-1 0,1 0 0,-1 0 0,1 0 0,0 0 0,-1 0 0,1 0 0,0 0-1,-1-1 1,1 1 0,0 0 0,-1 0 0,1 0 0,0 0 0,-1 0 0,1 0 0,0-1-1,-1 1 1,1 0 0,0 0 0,0-1 0,-1 1 0,1 0 0,0 0 0,0-1 0,-1 1-1,1 0 1,0-1 0,0 1 0,0 0 0,0 0 0,-1-1 0,1 1 0,0-1 0,0 1-1,0 0 1,0-1 0,0 1 0,0 0 0,0-1 0,0 1 0,0 0 0,0-1 0,0 1 0,0 0-1,0-1 1,0 1 0,1-1 0,-19 26-5253,13-4-114</inkml:trace>
  <inkml:trace contextRef="#ctx0" brushRef="#br0" timeOffset="20874.31">1962 1989 13526,'0'0'7657,"-4"21"-7086,3-17-535,-7 32 296,2 0 0,-2 52 0,8-105-250,1 1 0,1-1 0,5-24 0,-5 34-102,0 0 0,0 1 1,0-1-1,1 0 0,0 1 0,1-1 0,-1 1 0,1 0 1,0 0-1,10-10 0,-14 16 15,1-1 0,-1 1 1,0 0-1,1-1 0,-1 1 0,0 0 1,1-1-1,-1 1 0,1 0 0,-1-1 1,0 1-1,1 0 0,-1 0 0,1 0 1,-1-1-1,1 1 0,-1 0 1,1 0-1,-1 0 0,1 0 0,-1 0 1,1 0-1,-1 0 0,1 0 0,-1 0 1,1 0-1,-1 0 0,1 0 0,-1 1 1,1-1-1,-1 0 0,0 0 0,1 1 1,9 16-40,-3 28 92,-7-43-46,6 145 481,-6-146-390,11-7 102,19-36-200,-26 34-34,0 1 0,1 0 1,0 0-1,0 0 0,0 1 0,1 0 0,0 0 0,0 0 0,1 1 0,0-1 0,0 2 0,0-1 0,11-5 1,-17 10 42,0 0 0,0 1 1,-1-1-1,1 0 1,0 0-1,0 0 1,0 1-1,0-1 1,0 1-1,0-1 1,-1 0-1,1 1 1,0-1-1,0 1 1,-1 0-1,1-1 1,0 1-1,-1 0 1,1-1-1,-1 1 1,1 0-1,0 0 1,-1-1-1,0 1 1,1 0-1,-1 0 1,1 0-1,-1 0 1,0 0-1,0 0 1,0-1-1,1 1 1,-1 0-1,0 0 1,0 0-1,0 0 1,-1 1-1,4 43 181,-3-42-178,0 0-64,-1 1 0,1 0 0,0 0 0,0-1-1,1 1 1,-1 0 0,1 0 0,0-1 0,0 1 0,0-1-1,0 1 1,1-1 0,0 1 0,2 3 0,-2-5-435,1 0-1,-1-1 1,1 1 0,0-1 0,0 0 0,-1 0 0,1 0 0,0 0-1,0 0 1,0-1 0,0 1 0,0-1 0,0 0 0,0 0-1,0 0 1,0 0 0,6-2 0,-4 1-138,1 0 1,-1-1-1,1 0 1,-1 0-1,0 0 1,0-1-1,0 0 1,0 0-1,0 0 1,-1-1-1,0 1 0,1-1 1,-1 0-1,4-5 1,10-18 2417,-11-1 10773,-7 63-9463,-7-1-2336,5-29-679,0 1 0,0 0 0,1 0 1,0-1-1,0 1 0,1 10 0,0-15 5,3-4-40,7-5-47,0-2 7,1 1 1,0 1-1,1-1 0,20-10 0,-28 18-5,0-1 0,0 1 0,0-1 0,0 1 1,0 0-1,0 1 0,0-1 0,0 1 0,1 0 0,-1 0 0,0 0 0,0 0 0,0 1 0,0-1 0,1 1 1,-1 1-1,0-1 0,0 0 0,-1 1 0,8 3 0,-5-2-39,0 0 1,-1-1-1,1 0 0,0-1 0,1 1 1,-1-1-1,0 0 0,0-1 1,1 1-1,-1-1 0,0 0 0,1-1 1,-1 0-1,8-1 0,-6 0-823,0 0 0,0-1 0,0 0 0,-1 0 0,15-8-1,6-10-4051</inkml:trace>
  <inkml:trace contextRef="#ctx0" brushRef="#br0" timeOffset="26219.31">4043 1020 12502,'0'0'5688,"-2"-5"-5583,-7-17 5918,11 53-5795,2 0 1,9 41 0,-7-39-150,0 0 0,1 48 0,-7-75-85,-1 19-1657,3-15-7772,2-9 3238</inkml:trace>
  <inkml:trace contextRef="#ctx0" brushRef="#br0" timeOffset="26895.33">4231 1053 5186,'0'0'14276,"0"-5"-12627,0-18-542,0 17-421,0 18-161,-1 5-425,-1 0-1,-1-1 0,0 1 0,-7 18 0,5-18 55,1 0 0,1 0-1,0 0 1,-1 22 0,25-41 201,-1-1 0,35-9-1,-7 2-767,-38 9 259,1 0 0,-1-1 1,0 0-1,-1-1 0,1 0 1,0 0-1,-1-1 1,1-1-1,8-5 0,-16 8 127,0 0 1,-1 0-1,1 0 0,0-1 0,-1 1 0,1-1 1,-1 0-1,0 1 0,0-1 0,0 0 1,0 0-1,0 1 0,-1-1 0,1 0 0,-1-4 1,0-48 142,-1 29 103,0 22-142,0 7 51,-3 15 205,-1 31 113,7 47-994,0-27-1519,-7 70 0,-1-112-4410,-9-2-6599</inkml:trace>
  <inkml:trace contextRef="#ctx0" brushRef="#br0" timeOffset="30470">4354 1894 8180,'0'0'10108,"-17"-29"-7787,12 24-2210,-1 0 0,0 0 0,0 1-1,-1 0 1,0 0 0,1 0-1,-9-3 1,12 6-78,-1-1 0,1 1 1,-1-1-1,1 1 0,-1 0 0,1 0 0,-1 1 1,0-1-1,1 1 0,-1 0 0,0 0 1,1 0-1,-1 0 0,0 1 0,1-1 0,-1 1 1,-4 2-1,6-1-21,0 0 0,0 0 0,0 0-1,0 1 1,0-1 0,1 1 0,-1 0 0,1-1 0,0 1 0,-1 0 0,1 0 0,0 0 0,1 0 0,-1 0 0,0 0 0,1 0-1,0 0 1,0 5 0,2 57 42,-2-62-51,1 0 0,0 0 1,0 1-1,0-1 0,0 0 0,1 0 0,-1 0 1,1 0-1,0 0 0,0-1 0,0 1 0,0 0 1,0-1-1,0 1 0,1-1 0,-1 0 0,1 0 1,0 0-1,0 0 0,0-1 0,0 1 0,5 2 1,-2-2-118,1 0 0,-1 0 0,0 0 0,1-1 0,-1 0 0,1 0 0,-1-1 0,1 0 1,-1 0-1,13-2 0,-17 1 97,1 0-1,-1 0 1,0 0 0,0 0 0,0 0 0,1-1 0,-1 1 0,-1-1 0,1 1 0,0-1-1,0 0 1,-1 0 0,1 0 0,0 1 0,-1-2 0,0 1 0,0 0 0,0 0-1,2-5 1,15-52-6,-14 43 61,2-15 182,-3 11 941,-1 38-728,3 332-287,-5-347-140,1 0-1,-1-1 0,0 1 1,-1-1-1,1 1 0,0-1 0,-1 1 1,1-1-1,-1 1 0,0-1 0,0 0 1,0 1-1,0-1 0,0 0 0,-1 0 1,1 0-1,-1 0 0,1 0 1,-1 0-1,0 0 0,1 0 0,-1 0 1,0-1-1,0 1 0,0-1 0,-1 0 1,1 0-1,-3 2 0,-3-1-6,-1 0 0,0 0 0,0-1-1,0 0 1,0-1 0,-13 0 0,10 0-61,8-1-241,0 1 0,1-1-1,-1 0 1,1 0 0,-1 0-1,1 0 1,-1 0 0,1-1-1,0 0 1,-1 0 0,1 0 0,-5-4-1,-12-7-3620,4 4-1514</inkml:trace>
  <inkml:trace contextRef="#ctx0" brushRef="#br0" timeOffset="28628.45">2925 2102 10501,'0'0'7875,"-1"-5"-7045,-2-1-568,-3-19 991,6 24-610,49-11 299,65 8 113,-56 3-3680,-1-3-9923</inkml:trace>
  <inkml:trace contextRef="#ctx0" brushRef="#br0" timeOffset="28858.24">2997 2152 6883,'0'0'7737,"-2"4"-7294,2-4-407,0 1 0,0-1 0,0 1 0,0-1 0,0 1 0,0-1 0,0 1 0,0-1 0,0 1 0,0-1 0,0 1 0,0-1 1,1 1-1,-1-1 0,0 1 0,0-1 0,0 1 0,1-1 0,-1 0 0,0 1 0,0-1 0,1 1 0,-1-1 0,0 0 0,1 1 0,-1-1 0,1 0 0,-1 1 0,0-1 0,1 0 0,-1 0 0,1 1 0,-1-1 0,1 0 1,-1 0-1,1 0 0,-1 0 0,1 0 0,-1 0 0,1 1 0,-1-1 0,0 0 0,2-1 0,40 7 938,49-9-410,-21-13-1111,-65 15 278,0 0-1,-1-1 0,1 0 1,-1 0-1,0 0 0,1-1 1,-1 1-1,0-1 0,0 0 1,-1 0-1,1 0 0,3-4 0,-5-15-4762,-2 15 2656,0-2-284</inkml:trace>
  <inkml:trace contextRef="#ctx0" brushRef="#br0" timeOffset="29292.83">3188 1872 6883,'0'0'11035,"-6"-5"-9760,-19-15-328,19 15 392,5 5-1336,1 0 1,0 1-1,0-1 0,0 1 1,0-1-1,-1 0 0,1 1 1,0-1-1,0 1 0,0-1 0,0 0 1,0 1-1,0-1 0,0 1 1,0-1-1,0 0 0,0 1 1,1-1-1,-1 1 0,0-1 0,0 0 1,0 1-1,0-1 0,1 1 1,-1-1-1,0 0 0,0 1 1,1-1-1,-1 0 0,0 1 0,0-1 1,1 0-1,-1 0 0,0 1 1,1-1-1,-1 0 0,1 0 1,11 13 33,0 0 1,0-2-1,1 1 1,1-2 0,0 0-1,0 0 1,21 9-1,-3-4-147,0 0 0,56 15 0,-87-30 117,0 0 0,-1 0 0,1 0 0,0 0 0,0 0 0,-1 0 0,1 0 0,0 0 0,0 0 0,-1 0 0,1 1 0,0-1-1,-1 0 1,1 1 0,0-1 0,-1 0 0,1 1 0,0-1 0,-1 1 0,1-1 0,-1 1 0,1-1 0,-1 1 0,1 0 0,-1-1 0,1 1 0,-1-1 0,0 1 0,1 0 0,-1-1 0,0 1-1,1 0 1,-1 0 0,0-1 0,0 1 0,0 0 0,0 0 0,0-1 0,0 1 0,0 0 0,0 0 0,0-1 0,0 1 0,0 0 0,0 0 0,-1-1 0,1 1 0,0 0 0,0 0-1,-1-1 1,1 1 0,-1-1 0,1 1 0,0 0 0,-1-1 0,1 1 0,-2 0 0,-94 149 203,-2 5-757,85-132-1244,2 1-1,-13 39 0,19-41-2701,4-8-2398</inkml:trace>
  <inkml:trace contextRef="#ctx0" brushRef="#br0" timeOffset="46280.83">4799 896 5635,'0'0'3729,"-7"-3"-3107,-21-10-19,27 13-454,0 0 1,0-1-1,0 0 0,0 1 1,0-1-1,0 1 1,0-1-1,1 0 0,-1 0 1,0 0-1,1 1 1,-1-1-1,0 0 0,1 0 1,-1 0-1,1 0 1,-1-1-1,-8-8 686,-22-2 240,10 3-680,-1 0 1,1 2 0,-1 1-1,-1 0 1,1 1 0,-47-2 0,1 6-209,14 0 28,1 2 0,-89 12 0,109-4-173,1 0 0,-39 18 0,14-5 13,42-15-49,0 1-1,0 0 1,1 0 0,0 2-1,0 0 1,1 0-1,0 1 1,1 1-1,1 0 1,-1 1-1,2 0 1,-13 20-1,18-20 31,1 0 0,0 0 0,1 0 0,1 0 0,0 1 0,0-1 1,2 1-1,0-1 0,0 1 0,1-1 0,4 18 0,-4-27-5,0 0 0,1 0 1,0 0-1,0 0 0,0-1 1,0 1-1,0-1 1,1 1-1,-1-1 0,1 0 1,0 0-1,0 0 1,0-1-1,7 5 0,51 28 376,-29-23-170,60 16 0,13 3-49,-88-25-187,15 6 47,-1 0 0,0 3-1,52 32 1,-68-38 34,0 0-1,1-1 1,0-1-1,0 0 1,1-1-1,0-1 1,0-1-1,0 0 1,26 2 0,18-2-6,85-6 1,-50 0-21,-92 2-49,-1 0 1,1 0 0,-1 0 0,1 0 0,-1-1 0,1 0 0,-1 0 0,0 0 0,1 0-1,-1 0 1,0-1 0,1 1 0,-1-1 0,0 0 0,3-3 0,0-1 4,-1 0 0,0 0 1,0 0-1,-1-1 0,6-12 0,-10 19-11,11-18-9,-1-1 0,-1 0 0,0 0 0,-1-1 1,-2 0-1,0 0 0,-1-1 0,-1 0 0,-1 1 1,0-1-1,-2-1 0,-2-33 0,0 47 15,-2 0 1,1 0-1,-1 1 0,0-1 0,0 1 0,-1-1 1,0 1-1,0 0 0,-1 1 0,0-1 0,0 1 1,-1 0-1,1 0 0,-10-6 0,1 0 0,-1 0-1,0 2 1,0 0-1,-1 0 0,-23-9 1,23 14-110,0 1 1,0 0-1,-1 2 1,1-1-1,-1 2 1,1 0-1,-1 1 1,0 1-1,1 0 1,-1 2-1,1-1 1,-1 2-1,1 0 1,0 1-1,1 1 1,-1 1-1,1 0 1,1 0-1,-1 2 1,-25 19-1,18-4-2962,14-2-1772</inkml:trace>
  <inkml:trace contextRef="#ctx0" brushRef="#br0" timeOffset="47414.28">5108 1343 2561,'0'0'14159,"0"-5"-13047,0 3-1050,0 1 0,0-1-1,0 1 1,0-1 0,0 1-1,0-1 1,0 1 0,1-1 0,-1 1-1,0 0 1,1-1 0,-1 1 0,1-1-1,0 1 1,-1 0 0,2-2-1,0 2-22,0 0 0,1 0 0,-1 0 0,0 0 0,1 0 0,-1 0 0,0 1 0,1-1 0,-1 1 0,1-1 0,-1 1 0,5 0 0,602-11 2412,-394 13-2285,2137 7 12,-1934-34 113,-416 25-218,-1 0 0,1 0-1,-1 0 1,1 0 0,-1 0 0,1 0-1,-1-1 1,1 1 0,-1-1 0,1 1-1,-1-1 1,0 1 0,1-1 0,-1 0-1,0 0 1,1 1 0,1-3 0,-3 2-61,0 0 0,0 1 1,0-1-1,-1 1 1,1-1-1,0 0 1,0 1-1,0-1 1,-1 0-1,1 1 1,0-1-1,-1 1 0,1-1 1,0 1-1,-1-1 1,1 1-1,-1-1 1,1 1-1,-1-1 1,1 1-1,-1 0 1,1-1-1,-1 1 1,1 0-1,-1-1 0,-1 1 1,-5-5-12,-1 1 0,-1 1 0,1-1 1,-13-2-1,11 3 9,0 0 0,1 0 0,-1-1 0,1-1 0,-18-10 0,11 5 10,24 12-136,0 0 1,0 0-1,-1 1 0,1 0 1,-1 1-1,1-1 0,-1 1 1,12 9-1,-19-12 116,1 0 0,-1 0 0,0 0-1,0 0 1,1 0 0,-1 0 0,0 0 0,0 1-1,0-1 1,0 0 0,0 0 0,0 0 0,0 0-1,0 0 1,-1 0 0,1 0 0,0 0-1,-1 0 1,1 0 0,-1 0 0,1 0 0,-1 0-1,1 0 1,-1-1 0,0 1 0,1 0 0,-1 0-1,0 0 1,0-1 0,1 1 0,-1 0 0,0-1-1,0 1 1,0-1 0,0 1 0,-1 0-1,-43 14 6,30-11-4,-3 1-316,-23 8-1595,39-13 1725,1 1-1,-1 0 1,0 0 0,0-1-1,1 1 1,-1 0 0,0 1 0,1-1-1,-1 0 1,1 0 0,-1 1 0,1-1-1,0 1 1,0-1 0,-2 4 0,2 2-4567</inkml:trace>
  <inkml:trace contextRef="#ctx0" brushRef="#br0" timeOffset="48795.69">9024 1279 10885,'0'0'10223,"0"-5"-9385,0 264 301,2-238-1114,0-15 19,-1-16 167,0-13-164,0 0-1,2 1 0,0-1 0,8-23 1,-8 35-38,0 0 1,1 0-1,0 1 1,1 0-1,0 0 1,0 0-1,1 0 1,1 1-1,-1 0 1,12-11 0,-17 19-12,0 0 0,0 0 0,0 0 0,0 0 0,0 0 0,0 1 0,0-1 1,0 0-1,0 1 0,0-1 0,0 0 0,0 1 0,1 0 0,-1-1 0,0 1 1,0 0-1,1-1 0,-1 1 0,0 0 0,1 0 0,-1 0 0,0 0 0,0 0 1,1 1-1,-1-1 0,0 0 0,0 0 0,1 1 0,-1-1 0,0 1 0,0-1 1,0 1-1,0 0 0,1-1 0,-1 1 0,0 0 0,0 0 0,0 0 0,-1 0 1,1 0-1,0 0 0,0 0 0,0 0 0,-1 0 0,1 0 0,-1 0 0,1 0 1,-1 0-1,1 1 0,-1-1 0,1 2 0,2 6-13,1 0 0,-2 0 0,1 0 1,-1 0-1,1 15 0,-2 129 57,-1-152 57,1-16 64,4 4-169,-1-1 1,2 1-1,-1 0 1,1 0-1,1 1 0,0 0 1,15-17-1,-16 21-9,-1 0-1,1 0 1,0 1-1,0 0 1,0 0-1,1 0 1,0 1-1,0 0 1,0 0-1,0 1 1,1 0-1,-1 0 1,9-1-1,-15 4 24,0 0-1,-1 0 1,1 0-1,0 0 0,0 1 1,-1-1-1,1 0 0,0 1 1,-1-1-1,1 0 1,0 1-1,-1-1 0,1 1 1,-1-1-1,1 1 0,-1-1 1,1 1-1,-1-1 1,1 1-1,-1-1 0,1 1 1,-1 0-1,0-1 0,1 1 1,-1 0-1,0-1 1,1 1-1,-1 0 0,0 0 1,0-1-1,0 1 0,0 0 1,0 0-1,0 1 1,2 33 24,-2-30-18,0-4-20,0 15 37,0 0 0,1 0-1,0 0 1,1 0 0,7 24 0,-8-37-211,1 1 0,-1 0 0,1-1 0,0 1 1,0-1-1,0 1 0,0-1 0,1 0 0,0 0 1,-1 0-1,1 0 0,0 0 0,0-1 0,1 1 1,-1-1-1,0 0 0,1 0 0,-1 0 0,1 0 0,0-1 1,0 0-1,-1 1 0,1-1 0,0-1 0,0 1 1,0-1-1,7 1 0,-2-1-192,-1 1 1,1-1-1,-1-1 0,1 0 1,0 0-1,-1-1 0,1 0 0,-1 0 1,0-1-1,0 0 0,0-1 1,13-7-1,-16 8 385,-1-1 0,0 1 1,0-1-1,0 0 0,-1-1 0,1 1 1,-1 0-1,0-1 0,0 0 0,0 0 1,-1 0-1,1 0 0,-1 0 0,-1 0 1,1 0-1,-1-1 0,0 1 0,0-1 1,0 1-1,-1-1 0,0-7 0,0 5 215,0 3 153,1 1-1,-1 0 1,-1 0 0,1 0 0,0-1 0,-1 1 0,0 0 0,0 0 0,-2-4 0,2 7-242,0-1-1,-1 1 1,1-1 0,0 1 0,-1 0 0,1 0 0,-1 0 0,0 0 0,1 0 0,-1 0 0,0 0 0,0 0 0,1 1 0,-1-1 0,0 1 0,0-1 0,0 1 0,0 0 0,0-1 0,0 1 0,0 0 0,1 1 0,-4-1 0,3 0-114,0 0 0,-1 0-1,1 0 1,0 0 0,0 0 0,0 0 0,0 1 0,0-1 0,0 1 0,0-1 0,0 1 0,0 0 0,0 0 0,0 0 0,0 0 0,0 0 0,1 0 0,-1 0 0,0 1 0,1-1 0,-1 1-1,1-1 1,0 1 0,-1 0 0,1-1 0,0 1 0,-1 2 0,0 3-38,0 0 1,1 0-1,0-1 0,0 1 0,0 0 1,2 14-1,-1-18-12,32-7-274,-1-17 312,-29 19 38,1-1 1,0 1-1,0 0 0,0-1 1,0 1-1,1 1 0,-1-1 1,4-1-1,-6 3-19,0 0 0,0 1 0,-1-1 0,1 0-1,0 1 1,0-1 0,-1 0 0,1 1 0,0-1 0,-1 1 0,1-1 0,-1 1 0,1 0-1,-1-1 1,1 1 0,-1 0 0,1-1 0,-1 1 0,0 0 0,1-1 0,-1 1 0,0 0 0,1 0-1,-1-1 1,0 1 0,0 0 0,0 0 0,0 0 0,0 0 0,7 34-41,-6-28 123,3 29 26,-4-29-141,0 0 0,1 0 0,-1-1 0,2 1 0,-1 0 0,1-1 0,0 1 0,4 7 0,-6-13-108,1 0 0,0 0 0,-1 0 0,1 0 0,0 0 0,-1-1 0,1 1 0,0 0 0,0 0-1,0-1 1,0 1 0,0-1 0,0 1 0,0-1 0,0 1 0,0-1 0,0 0 0,0 1 0,0-1 0,0 0 0,0 0 0,0 0 0,0 0 0,0 0 0,0 0 0,1 0 0,-1 0 0,0 0 0,0 0 0,0-1 0,0 1 0,0 0 0,0-1 0,1 0 0,1 0-141,-1-1 0,1 1 0,-1 0 0,1-1 0,-1 0 0,0 0 0,0 0 0,0 0-1,0 0 1,0 0 0,2-4 0,0-3 118,0-1 0,-1 0-1,0 1 1,-1-1 0,0 0-1,0-1 1,-1 1 0,-1-20 0,1 15 363,-1-1 0,7-27 1,-6 85 5226,2 69-4689,-3-110-759,0 0 0,0 1-1,0-1 1,1 0 0,-1 1 0,0-1 0,0 0 0,1 1 0,-1-1 0,1 0 0,-1 0-1,1 1 1,0-1 0,-1 0 0,1 0 0,0 0 0,0 0 0,0 0 0,-1 0 0,1 0 0,0 0-1,1 0 1,-1-1 0,0 1 0,0 0 0,0 0 0,0-1 0,1 1 0,-1-1 0,0 1-1,0-1 1,1 0 0,-1 0 0,0 1 0,1-1 0,-1 0 0,0 0 0,1 0 0,-1 0 0,0 0-1,2-1 1,1 1 20,-1-1-1,1 0 1,-1 0-1,1 0 0,-1 0 1,0 0-1,1 0 0,-1-1 1,0 0-1,0 1 1,0-1-1,0 0 0,-1-1 1,1 1-1,3-4 0,3-8 13,1-1-1,-2-1 1,0 1-1,-1-1 1,0-1-1,-1 1 1,-1-1-1,-1 0 1,0-1-1,-1 1 0,-1-1 1,0-27-1,-23 46-1489,20 2 805,-1-1 1,1 0-1,-1 1 1,1-1-1,0 1 1,0-1-1,1 1 1,-1 0 0,0-1-1,1 1 1,-1 0-1,1-1 1,0 1-1,0 0 1,0 3-1,0 9-5946</inkml:trace>
  <inkml:trace contextRef="#ctx0" brushRef="#br0" timeOffset="50035.95">10032 1367 6659,'0'0'10882,"0"-5"-9228,0-23 1945,0 27-3182,0 31 773,0-16-1149,0 0 1,1-1-1,1 1 1,0 0-1,1-1 1,6 19-1,-8-29-32,0 1 1,1-1-1,-1 0 0,1 1 0,0-1 1,0 0-1,1 0 0,-1 0 0,0 0 1,1-1-1,0 1 0,0-1 0,-1 1 1,1-1-1,1 0 0,-1 0 0,0 0 1,0-1-1,1 1 0,-1-1 0,1 1 1,0-1-1,-1-1 0,1 1 0,0 0 1,-1-1-1,7 0 0,-6 0 1,-1 0-1,1-1 1,-1 0 0,1 0-1,-1 0 1,0 0-1,1 0 1,-1-1 0,0 1-1,0-1 1,0 0 0,0 0-1,0 0 1,0-1-1,-1 1 1,1 0 0,-1-1-1,1 0 1,-1 0 0,0 0-1,0 1 1,0-2-1,-1 1 1,1 0 0,-1 0-1,0-1 1,0 1 0,0 0-1,0-1 1,0-5-1,4-13-46,-2 0-1,-1 0 1,-1-37-1,-1 50-35,0 8-602,0 3 78,1 0 0,-1 0 1,1 0-1,-1 0 0,1 0 1,0 0-1,0 0 0,0 0 0,0 0 1,0-1-1,2 3 0,0 0-332,1 1-1,-1-1 0,1 0 1,0 0-1,0-1 1,1 1-1,-1-1 0,1 0 1,0 0-1,0-1 0,0 1 1,0-1-1,9 3 1,14-1 1101,1-5 5053,-27-1-4687,-1 1 0,0-1 0,1 1 0,-1-1-1,0 1 1,0-1 0,0 0 0,0 1 0,0-1-1,-1 0 1,1 0 0,-1 0 0,1 0 0,-1 1-1,1-1 1,-1 0 0,0 0 0,0 0-1,0 0 1,0-3 0,0 5-481,0-1 1,0 0-1,0 0 0,0 1 1,0-1-1,0 0 0,0 0 1,0 0-1,0 1 0,0-1 1,0 0-1,0 0 0,0 1 1,-1-1-1,1 0 0,0 0 1,-1 1-1,1-1 0,0 0 1,-1 1-1,1-1 0,-1 0 1,1 1-1,-1-1 0,1 1 1,-1-1-1,0 1 0,1-1 1,-1 1-1,0-1 0,1 1 1,-1 0-1,0-1 0,1 1 1,-1 0-1,0-1 0,0 1 1,1 0-1,-1 0 0,0 0 1,0 0-1,0 0 0,1 0 1,-1 0-1,0 0 0,0 0 0,1 0 1,-1 0-1,0 1 0,0-1 1,1 0-1,-1 1 0,0-1 1,0 0-1,1 1 0,-1-1 1,0 1-1,0 0 0,-2 1-47,-1 1-1,1 0 0,0 0 0,0 0 0,0 0 0,0 0 0,1 1 0,-1-1 0,1 1 0,0 0 0,0 0 0,0 0 0,1 0 0,-1 0 1,1 0-1,0 0 0,-1 7 0,-1 7-58,1 1 0,1 30-1,32-50-507,-27-1 550,0 1 0,-1-1 0,1 0 0,-1-1 0,0 1 0,0 0 0,0-1 0,0 0 0,0 0 0,0 0 0,-1 0 0,1 0 0,-1 0 0,0-1 0,2-3 0,12-15 71,-15 21 8,-2 43-2153,0-41 1748,0-1 0,0 1 0,0-1 0,0 1 0,0-1 0,0 1 1,0-1-1,0 0 0,0 1 0,0-1 0,0 0 0,0 0 0,0 0 0,0 0 0,0 0 0,0 0 0,0 0 0,-2-1 1,-3 1-2182,-9 0-5255</inkml:trace>
  <inkml:trace contextRef="#ctx0" brushRef="#br0" timeOffset="50799.86">9868 1392 6499,'0'0'13897,"0"-6"-12374,0-19-469,0 19-376,0 12-177,-2 14-405,-1-1 0,-1 0-1,-1 1 1,0-1-1,-10 21 1,-4 16 358,8-28-311,-2 6 145,13-34-286,0 0 1,1 0 0,-1 0 0,0 0-1,0 0 1,0 0 0,0 0 0,0 0-1,0 0 1,0 0 0,0 0 0,0 0-1,0 0 1,0 0 0,0 0 0,0 0-1,0 0 1,1 0 0,-1 0 0,0 0-1,0 1 1,0-1 0,0 0 0,0 0-1,0 0 1,0 0 0,0 0 0,0 0-1,0 0 1,0 0 0,0 0 0,0 0-1,0 0 1,0 0 0,0 0 0,0 0-1,0 0 1,0 0 0,0 0 0,0 1-1,0-1 1,13-19 51,59-81-49,-13 21-264,-33 46 230,-24 29 42,3 141-42,-5-129-31,0-1 1,1 0-1,0 0 1,0 0-1,1 0 1,0 0-1,0 0 0,0 0 1,7 11-1,-7-15-329,0 1-1,0-1 1,0 0 0,1 0-1,-1 0 1,1-1-1,0 1 1,0-1-1,0 1 1,0-1-1,0 0 1,6 2-1,17 4-4705</inkml:trace>
  <inkml:trace contextRef="#ctx0" brushRef="#br0" timeOffset="52372.57">10533 1389 11269,'0'0'10242,"-1"-9"-9618,-2-30-194,3 38-412,0 0 1,-1 0-1,1 1 0,0-1 0,0 0 1,-1 1-1,1-1 0,0 0 1,-1 1-1,1-1 0,0 0 0,-1 1 1,1-1-1,-1 1 0,1-1 1,-1 1-1,1-1 0,-1 1 1,0-1-1,1 1 0,-1 0 0,0-1 1,1 1-1,-1 0 0,0-1 1,1 1-1,-1 0 0,0 0 0,0 0 1,1 0-1,-1 0 0,0 0 1,1 0-1,-1 0 0,0 0 0,0 0 1,1 0-1,-1 0 0,0 0 1,0 0-1,0 1 0,-24 9 46,16-4-54,0 0 1,1 1-1,1 0 0,-1 0 0,1 1 0,0 0 0,0 1 0,1-1 0,1 1 0,-1 0 1,1 1-1,1-1 0,0 1 0,0 0 0,1 0 0,0 0 0,1 1 0,-2 10 0,26-23-68,-18-3 50,1 1 1,-1-1-1,0 0 1,0 0-1,-1 0 1,0-1-1,0 0 1,0 1-1,0-1 1,2-9-1,-3 7 3,2 0 0,-1 1 0,1 0 1,0-1-1,7-8 0,0 69-118,-10-45 124,1 0 0,0 0 1,0-1-1,0 1 0,1-1 0,0 1 1,1-1-1,-1 0 0,2 0 0,4 7 1,-6-11 7,0-1 1,0 1-1,0 0 1,0-1-1,1 0 1,-1 0 0,1 0-1,-1 0 1,1-1-1,0 1 1,-1-1-1,1 0 1,0 0 0,0 0-1,0-1 1,0 1-1,0-1 1,0 0-1,0 0 1,0-1 0,8 0-1,-7-1-1,0 0-1,0 0 1,0 0 0,-1 0 0,1-1-1,0 0 1,-1 0 0,0 0-1,0 0 1,0-1 0,0 1-1,0-1 1,-1 0 0,7-9-1,2-4 18,-1-1 0,13-26 0,-12 16-20,0-1 0,-2 0 1,-1 0-1,-1-1 0,-2 0 1,-1 0-1,-1-1 0,-1-36 1,-7 62 51,-6 10-90,-8 12-37,9 0 62,0 0 0,1 1 0,0 1-1,2-1 1,0 1 0,-6 34 0,7-9 24,-2 84 1,8-126-19,-1-1 0,0 1-1,0-1 1,1 1 0,-1-1-1,1 1 1,0-1 0,-1 1-1,1-1 1,0 1 0,0-1 0,0 0-1,0 1 1,0-1 0,0 0-1,0 0 1,0 0 0,0 0 0,1 0-1,-1 0 1,0 0 0,1 0-1,-1 0 1,1-1 0,-1 1-1,1-1 1,-1 1 0,1-1 0,-1 1-1,1-1 1,-1 0 0,1 0-1,0 0 1,-1 0 0,1 0-1,-1 0 1,1 0 0,1-1 0,5 1 1,0-1 0,-1 0 0,1 0 0,-1-1 0,1 0 0,12-6 0,-10 3 2,0-2-1,0 1 0,0-1 1,-1-1-1,0 0 0,-1 0 1,0-1-1,0 0 1,-1 0-1,0 0 0,9-18 1,-4 3 5,0 0 0,-2-1 0,15-51 0,-14-13 403,-12 91-413,-11 25 10,1 1 1,2 1-1,1-1 0,1 1 0,1 1 0,-3 48 1,9-72 2,0 1-16,0 0-1,0 0 0,0 0 0,1 0 0,0 0 1,4 13-1,-4-18 0,0 0 0,0-1 1,0 1-1,0-1 0,1 1 0,-1-1 1,0 1-1,1-1 0,-1 0 0,1 1 1,-1-1-1,1 0 0,0 0 0,-1 0 1,1 0-1,0-1 0,0 1 0,-1 0 1,1-1-1,0 1 0,0-1 0,0 0 0,0 1 1,0-1-1,0 0 0,0 0 0,0 0 1,0-1-1,3 0 0,-3 0 6,1 1 0,-1-1-1,1 0 1,-1 0 0,0-1 0,0 1-1,0 0 1,0-1 0,0 0-1,0 1 1,0-1 0,0 0 0,0 0-1,-1 0 1,1 0 0,-1 0-1,2-3 1,25-49 47,-18 33-46,-9 19 3,-1 1-1,1-1 1,-1 1 0,1-1 0,0 1 0,-1 0-1,1-1 1,0 1 0,0 0 0,0 0-1,0-1 1,0 1 0,0 0 0,1 0-1,-1 0 1,0 0 0,0 1 0,1-1 0,-1 0-1,1 0 1,-1 1 0,3-1 0,-2 2-8,0 0 1,0 0 0,1 0-1,-1 0 1,0 0-1,0 1 1,-1-1 0,1 1-1,0 0 1,0 0-1,-1-1 1,1 1 0,-1 0-1,2 3 1,0-2-3,0 1 0,0 0 0,1-1 0,0 0 0,0 0 0,0 0 0,0 0 0,0-1 0,0 1 0,1-1 0,-1 0 0,1 0 0,-1-1 0,1 0 0,0 1 0,0-2 0,0 1 0,-1 0 0,1-1 0,0 0 0,0 0 0,7-1 0,-8-1 9,-1 1 1,0-1-1,1 0 1,-1 0-1,0 0 1,0-1-1,0 1 0,0-1 1,-1 1-1,1-1 1,-1 0-1,0 0 1,1 0-1,-1 0 1,2-5-1,28-51 195,-18 33 21,-7 21-182,-5 40-159,-2-17 118,-2 34-9,-1 1 0,-3-1 0,-3 0 0,-1 0 0,-31 87 0,39-133 5,0 1 1,-1 0 0,0-1 0,0 0 0,0 1-1,-6 5 1,8-10 36,-1 0 0,0 0 0,0 0 0,0-1-1,0 1 1,-1-1 0,1 0 0,0 1 0,0-1 0,-1 0-1,1 0 1,-1-1 0,1 1 0,-1 0 0,1-1-1,-1 1 1,1-1 0,-1 0 0,-3 0 0,2 0 33,0 0-1,-1 0 1,1 0 0,0 0 0,0-1-1,0 0 1,-1 0 0,1 0 0,0 0 0,0-1-1,0 1 1,1-1 0,-1 0 0,-4-3-1,6 3-167,0-1 0,0 0 0,0 0-1,0 0 1,0 0 0,1 0-1,-1 0 1,1 0 0,0 0 0,0-1-1,0 1 1,0 0 0,1-1 0,-1 1-1,1-1 1,0 1 0,0-1 0,0-3-1,4-23-4632,14-4-4015</inkml:trace>
  <inkml:trace contextRef="#ctx0" brushRef="#br0" timeOffset="52697.03">11754 1376 12534,'0'0'10666,"-3"-2"-9943,3 2-709,0-1 0,0 1 0,0 0 1,0 0-1,0 0 0,0-1 0,0 1 0,0 0 0,0 0 0,0 0 1,0-1-1,0 1 0,0 0 0,0 0 0,0 0 0,1-1 0,-1 1 1,0 0-1,0 0 0,0 0 0,0-1 0,0 1 0,0 0 1,1 0-1,-1 0 0,0 0 0,0 0 0,0-1 0,0 1 0,1 0 1,-1 0-1,0 0 0,0 0 0,0 0 0,1 0 0,-1 0 0,0 0 1,0 0-1,0 0 0,1 0 0,-1 0 0,0 0 0,0 0 0,0 0 1,1 0-1,-1 0 0,25-6 317,52-5-291,-17 2-196,-31 5-236,12-2-810,-20-1-4044</inkml:trace>
  <inkml:trace contextRef="#ctx0" brushRef="#br0" timeOffset="52897.66">11831 1460 8228,'0'0'12726,"49"3"-12534,-12-3-192,6 0-833,-5-12-863,-1 0-1170,-10-7-1904,-11 4-4306</inkml:trace>
  <inkml:trace contextRef="#ctx0" brushRef="#br0" timeOffset="53192.74">11909 1170 6755,'0'0'15687,"-13"1"-15166,-41 4-388,54-5-130,-1 1 0,1-1-1,-1 0 1,0 0 0,1 0 0,-1 1 0,1-1 0,-1 0-1,1 1 1,-1-1 0,1 0 0,-1 1 0,1-1 0,-1 1-1,1-1 1,-1 1 0,1-1 0,0 1 0,-1-1 0,1 1-1,0-1 1,-1 1 0,1 0 0,0-1 0,0 1 0,0-1-1,-1 1 1,1 0 0,0-1 0,0 1 0,0-1 0,0 1-1,0 0 1,0-1 0,0 1 0,0 0 0,1-1 0,-1 1-1,0-1 1,0 1 0,0 0 0,1-1 0,-1 1 0,0-1-1,1 2 1,18 23 100,-18-24-93,20 18 39,0 0 1,1-2-1,0-1 1,46 25 0,-46-29-95,-1 0 0,0 1 1,-1 2-1,-1 0 1,0 1-1,28 31 1,-45-45 46,0 1 0,0-1 0,0 1 0,0 0 0,0 0 0,-1 0 0,0 0 0,1 0 1,-1 0-1,0 0 0,0 0 0,-1 1 0,1-1 0,-1 0 0,1 0 0,-1 1 0,0-1 1,0 0-1,-1 1 0,1-1 0,-1 0 0,0 1 0,1-1 0,-1 0 0,-1 0 0,1 0 0,0 0 1,-1 0-1,0 0 0,1 0 0,-1-1 0,0 1 0,0 0 0,-1-1 0,-2 4 0,-10 6-128,1-1-1,-1 0 1,-1 0-1,0-2 0,-18 9 1,13-8-455,-64 34-7668,51-25-1814</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53:16.503"/>
    </inkml:context>
    <inkml:brush xml:id="br0">
      <inkml:brushProperty name="width" value="0.025" units="cm"/>
      <inkml:brushProperty name="height" value="0.025" units="cm"/>
    </inkml:brush>
  </inkml:definitions>
  <inkml:trace contextRef="#ctx0" brushRef="#br0">141 638 3906,'0'0'11709,"0"-10"-10498,0-22-286,0 6 3238,0 41-4091,-2 38-38,-13 64 0,5-40 15,-81 838 608,70-707-369,21-207-270,0 0 0,-1 0 0,1 0 0,0 1 0,0-1 1,0 0-1,0 0 0,0 0 0,0 0 0,0 1 0,0-1 0,0 0 0,0 0 1,1 0-1,-1 0 0,0 0 0,1 1 0,0 0 0,21 1 119,-16-3-202,414-34 147,11 0-249,-415 35 100,-12-1 124,0 0-1,1 0 1,-1 0 0,0 0-1,0 0 1,0-1-1,0 0 1,6-2-1,-8 2-22,-1 0-1,0 0 0,1 0 1,-1-1-1,0 1 0,0 0 1,0-1-1,0 1 0,0 0 0,0-1 1,0 1-1,-1-1 0,1 0 1,0 1-1,-1-1 0,0 0 1,1 1-1,-1-1 0,0 0 0,0 1 1,1-1-1,-2 0 0,1 0 1,0-2-1,-3-183 283,0 28-645,20-185 0,4-202 106,-21 493 284,-11-69-59,11 121-2,0 0 0,0 1 0,0-1 0,0 0 0,-1 1 0,1-1 0,0 1 0,-1-1 0,1 0 0,0 1 0,-1-1 0,1 1 0,-1-1 0,1 1 0,0-1 0,-1 1 0,0-1 0,1 1 0,-1-1 0,1 1 0,-1 0 0,1-1 0,-1 1 0,0 0 0,1 0 0,-1-1 0,0 1 1,1 0-1,-1 0 0,0 0 0,1 0 0,-1 0 0,-1 0 0,-27 0-52,20 1 58,-97 4 6,0 6 0,-125 28 0,165-26-19,27-6-22,1 2 0,-43 16-1,66-20 8,0 2-1,0 0 1,0 1 0,1 1 0,0 0-1,0 1 1,-20 19 0,30-25-16,1 0 0,-1 1 1,1-1-1,0 1 1,1 0-1,-1 0 1,1 0-1,0 0 0,0 0 1,1 0-1,-1 1 1,0 9-1,0 69-24,3-51 84,-2-32-19,1 0 1,0 1-1,0-1 0,0 0 0,0 0 0,1 0 0,-1 1 1,0-1-1,0 0 0,1 0 0,-1 0 0,1 0 0,-1 0 1,1 1-1,-1-1 0,1 0 0,0 0 0,-1 0 0,1-1 0,0 1 1,0 0-1,0 0 0,-1 0 0,1 0 0,0-1 0,0 1 1,0-1-1,1 1 0,-1 0 0,0-1 0,0 0 0,2 1 0,-2-9-1334,9-44-6827,-5 14 429</inkml:trace>
  <inkml:trace contextRef="#ctx0" brushRef="#br0" timeOffset="640.63">493 70 9877,'0'0'9225,"0"-11"-8254,1-33-245,2 29 153,0 17 232,1 15-663,-4 217-170,5-206-1709,-5-28 1347,0 1-1,1-1 0,-1 1 1,0-1-1,1 1 1,-1-1-1,0 1 1,1-1-1,-1 0 1,1 1-1,-1-1 1,0 1-1,1-1 0,-1 0 1,1 1-1,-1-1 1,1 0-1,-1 0 1,1 1-1,-1-1 1,1 0-1,0 0 0,-1 0 1,1 0-1,-1 0 1,1 0-1,-1 0 1,1 0-1,0 0 1,-1 0-1,1 0 1,-1 0-1,1 0 0,-1 0 1,1 0-1,-1-1 1,1 1-1,0 0 1,-1 0-1,1-1 1,-1 1-1,1-1 0,5-6-5141</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53:20.583"/>
    </inkml:context>
    <inkml:brush xml:id="br0">
      <inkml:brushProperty name="width" value="0.025" units="cm"/>
      <inkml:brushProperty name="height" value="0.025" units="cm"/>
    </inkml:brush>
  </inkml:definitions>
  <inkml:trace contextRef="#ctx0" brushRef="#br0">50 266 2065,'0'0'18886,"0"-8"-18534,-1-16-219,-4 56-47,-5 80 359,10-111 302,-1-2-670,0 0-1,0 0 0,0 0 0,0-1 0,0 1 0,0-1 0,0 1 1,1 0-1,-1-1 0,1 1 0,-1-1 0,1 0 0,-1 1 0,1-1 1,0 1-1,0-4 0,-5-30-82,2-25-81,6-81 1,-2 134 65,0 1 1,0-1-1,0 0 1,1 0-1,0 1 1,0-1 0,5-8-1,-6 13-12,0 1 0,0-1 1,0 0-1,0 1 0,0-1 0,0 1 0,0-1 1,1 1-1,-1 0 0,0 0 0,1 0 0,-1-1 0,1 1 1,-1 0-1,1 1 0,0-1 0,0 0 0,-1 0 0,1 1 1,0-1-1,0 1 0,0 0 0,-1-1 0,1 1 0,0 0 1,0 0-1,0 0 0,0 0 0,0 1 0,-1-1 1,4 1-1,-4 0 31,0-1 1,0 1 0,0 0 0,0 0 0,0 0 0,-1-1-1,1 1 1,0 0 0,0 0 0,-1 0 0,1 0-1,-1 0 1,1 0 0,-1 0 0,0 0 0,1 0-1,-1 1 1,0-1 0,0 0 0,1 0 0,-1 0-1,0 0 1,0 2 0,-1 37 49,0-27-25,1-10-18,0 0 0,-1 0 0,0-1 0,1 1 0,-1 0-1,0-1 1,0 1 0,-1-1 0,1 0 0,0 1 0,-1-1 0,0 0-1,1 0 1,-1 1 0,0-1 0,-3 2 0,-41 31-99,25-21-316,20-13 144,1-1 0,-1 1 0,0-1 0,1 1 1,-1-1-1,1 1 0,0 0 0,-1-1 0,1 1 0,0 0 1,-1-1-1,1 1 0,0 0 0,0 0 0,-1-1 0,1 1 1,0 0-1,0 0 0,0-1 0,0 1 0,0 0 0,0 0 1,0 1-1,0 2-2513,0 2-3656</inkml:trace>
  <inkml:trace contextRef="#ctx0" brushRef="#br0" timeOffset="231.63">238 213 9636,'0'0'8084,"0"68"-7924,0-34-80,0-6 64,0-4-144,0-2-320,0-7-800,0-6-289,0-6-1472</inkml:trace>
  <inkml:trace contextRef="#ctx0" brushRef="#br0" timeOffset="420.96">327 1 13398,'0'0'4018,"0"43"-6067,0-19-1889,0-2-3505</inkml:trace>
  <inkml:trace contextRef="#ctx0" brushRef="#br0" timeOffset="770.86">327 262 12758,'0'0'5384,"19"-4"-5262,27-3 20,77-4-1,-122 11-143,0 0-1,0 0 0,0 0 1,-1 0-1,1 0 1,0 0-1,0 0 1,0 0-1,-1 0 0,1 0 1,0 0-1,0 1 1,-1-1-1,1 0 1,0 1-1,0-1 0,-1 0 1,1 1-1,0-1 1,-1 1-1,1-1 1,0 1-1,-1-1 0,1 1 1,-1-1-1,1 1 1,-1 0-1,1-1 1,-1 1-1,0 0 0,1-1 1,-1 2-1,0 0-11,0 0-1,0 0 1,0 0-1,0 0 1,-1 0-1,1 0 1,-1 0-1,0 0 1,1-1-1,-1 1 1,0 0-1,-2 3 0,-40 50-281,41-54 295,-13 14 110,1 1 0,1 0 0,0 1 0,1 0 0,-18 35 0,30-51-83,0-1 1,0 0-1,0 1 1,0-1-1,0 0 1,0 1-1,1-1 1,-1 0-1,0 1 1,0-1-1,0 0 1,0 1-1,0-1 1,1 0-1,-1 0 1,0 1-1,0-1 1,0 0-1,1 0 1,-1 1-1,0-1 1,0 0-1,1 0 1,-1 0-1,0 1 1,1-1-1,-1 0 1,0 0-1,0 0 1,1 0-1,-1 0 1,0 0-1,1 1 1,-1-1-1,0 0 1,1 0-1,-1 0 1,0 0-1,1 0 1,-1 0-1,0-1 1,1 1-1,22 0 115,-16 0-31,17 0-290,0-2 0,0-1 1,37-8-1,-48 8-905,-1-1 1,0-1-1,0 1 1,21-13-1,-9-2-5174</inkml:trace>
  <inkml:trace contextRef="#ctx0" brushRef="#br0" timeOffset="1117.02">722 263 3730,'0'0'13681,"13"-3"-13423,4-1-184,-9 1-16,0 1 1,1 1-1,-1 0 1,1 0-1,14 0 1,-22 30 349,-3-22-304,0 0 0,-1 0 1,0 0-1,0 0 1,-1-1-1,1 1 0,-2-1 1,1 0-1,0 0 0,-9 7 1,-4 4 464,0 0 1,-20 13 0,37-30-560,0 1 0,-1-1-1,1 0 1,-1 0 0,1 0-1,0 0 1,-1 1 0,1-1 0,-1 0-1,1 0 1,0 1 0,-1-1-1,1 0 1,0 1 0,-1-1 0,1 0-1,0 1 1,0-1 0,-1 0-1,1 1 1,0-1 0,0 1 0,0-1-1,0 0 1,-1 1 0,1-1-1,0 1 1,0-1 0,0 1 0,0-1-1,0 0 1,0 1 0,0-1-1,0 1 1,0-1 0,0 1 0,1-1-1,-1 0 1,0 1 0,0-1-1,0 1 1,0-1 0,1 0 0,-1 1-1,0-1 1,0 1 0,1-1 0,-1 0-1,0 1 1,1-1 0,-1 0-1,0 0 1,1 1 0,-1-1 0,0 0-1,1 0 1,-1 1 0,1-1-1,-1 0 1,0 0 0,1 0 0,-1 0-1,1 0 1,-1 0 0,1 0-1,0 0 1,31 5-303,25-5-1679,0-2 0,0-3 1,0-3-1,81-21 1,-61 5-3421</inkml:trace>
  <inkml:trace contextRef="#ctx0" brushRef="#br0" timeOffset="1425.33">1287 260 2081,'0'0'12037,"-21"-9"-10748,-67-21-208,85 29-1018,-1 0 0,0 1 1,1 0-1,-1 0 0,0 0 1,0 0-1,1 0 1,-1 1-1,0 0 0,1 0 1,-1 0-1,1 0 0,-1 0 1,1 1-1,-1-1 1,1 1-1,0 0 0,0 0 1,0 0-1,0 1 1,0-1-1,1 1 0,-1-1 1,1 1-1,-4 5 0,-5 3 96,7-8-126,1 1 1,0-1 0,-1 1-1,1 0 1,1 0 0,-1 0-1,1 0 1,-1 0 0,1 1-1,0-1 1,1 1-1,-1-1 1,1 1 0,0 0-1,0-1 1,0 1 0,0 9-1,1-12-147,27-7-115,-25 5 235,0 0 1,0 0 0,0 0-1,1 0 1,-1 0-1,0-1 1,0 1 0,0-1-1,0 0 1,0 0 0,0 1-1,0-1 1,4-2 0,72-61 259,-73 59-105,5-1 547,-9 6-709,-1 0 0,1 1-1,-1-1 1,1 0 0,-1 1 0,1-1-1,-1 1 1,1-1 0,-1 1 0,1-1-1,-1 1 1,0-1 0,1 1 0,-1-1 0,0 1-1,1 0 1,-1-1 0,0 1 0,0 0-1,0-1 1,0 1 0,1 0 0,-1-1-1,0 2 1,7 23-178,13 56-1235,-15-26-4226,-5-41-157</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53:22.925"/>
    </inkml:context>
    <inkml:brush xml:id="br0">
      <inkml:brushProperty name="width" value="0.025" units="cm"/>
      <inkml:brushProperty name="height" value="0.025" units="cm"/>
    </inkml:brush>
  </inkml:definitions>
  <inkml:trace contextRef="#ctx0" brushRef="#br0">152 31 8948,'0'0'9300,"-7"1"-8910,3 0-340,0 0 1,0 0 0,0 0-1,0 1 1,1-1 0,-1 1-1,0 0 1,1 0 0,-1 1-1,1-1 1,0 1-1,-1 0 1,1 0 0,1 0-1,-1 0 1,0 0 0,1 0-1,-1 1 1,1-1-1,-2 7 1,-7 12 259,1 1-1,-11 35 1,10-27-101,6-11-102,0 0-1,1 1 1,0-1 0,2 1-1,1 0 1,1 23 0,0-41-111,0 1 1,1 0 0,-1 0-1,1 0 1,0 0-1,0-1 1,1 1-1,-1-1 1,1 1-1,0-1 1,-1 1-1,2-1 1,-1 0-1,0 0 1,1 0 0,-1 0-1,1 0 1,0 0-1,0-1 1,0 0-1,0 1 1,0-1-1,0 0 1,1-1-1,-1 1 1,1 0-1,-1-1 1,1 0 0,0 0-1,6 1 1,13 2-1428,-1 0 1,1-2 0,45-1-1,-50-1-645,15 0-3665</inkml:trace>
  <inkml:trace contextRef="#ctx0" brushRef="#br0" timeOffset="579.31">333 281 6371,'0'0'10645,"14"1"-5143,52 1-5498,-42-3-149,-1-1 0,0-1 0,35-10 0,-36 8-942,-19 4 325,4-1 348,-5-2-5811</inkml:trace>
  <inkml:trace contextRef="#ctx0" brushRef="#br0" timeOffset="786.35">389 356 1521,'0'0'16775,"10"0"-16230,12 0-257,5 0-112,5 0-128,0 0-48,1-9-304,-6 2-849,-6-5-672,-10 0-1408,-6-4-2818</inkml:trace>
  <inkml:trace contextRef="#ctx0" brushRef="#br0" timeOffset="1164.16">496 94 13350,'0'0'7500,"0"0"-7495,0 0 1,0 0-1,0 0 0,-1 0 1,1 0-1,0 0 1,0 0-1,0 0 1,-1 0-1,1 1 1,0-1-1,0 0 1,0 0-1,0 0 1,-1 0-1,1 0 1,0 1-1,0-1 1,0 0-1,0 0 1,0 0-1,0 0 1,0 1-1,-1-1 1,1 0-1,0 0 0,0 0 1,0 1-1,0-1 1,0 0-1,0 0 1,0 0-1,0 1 1,0-1-1,0 0 1,0 0-1,0 0 1,0 1-1,0-1 1,0 0-1,1 0 1,-1 0-1,0 1 1,0-1-1,0 0 1,0 0-1,0 0 1,0 0-1,0 1 0,1-1 1,-1 0-1,0 0 1,0 0-1,0 0 1,1 1-1,3 8 13,2-1 0,-1 1 0,1-1 0,0 0-1,1 0 1,0-1 0,0 1 0,1-2 0,0 1 0,9 5-1,-4-2-16,0 1-1,-1 0 0,14 16 1,-23-23-4,0 1 0,0 0 0,0-1 0,0 1 0,-1 0 0,0 0 0,0 0 0,0 0 0,-1 1 0,1-1 0,-1 0 0,0 1-1,-1-1 1,1 7 0,-1-4-12,0-4 21,1-1 0,-1 1 0,0-1 0,0 1 0,0-1 0,0 1 0,-1-1 0,1 1 1,-1-1-1,0 0 0,0 1 0,0-1 0,0 0 0,-1 0 0,1 0 0,-1 0 0,0 0 0,0 0 0,0 0 0,0 0 0,-1-1 0,1 1 0,0-1 0,-6 4 0,0 0-64,4-2-110,0-1 1,-1 1 0,0-1-1,1 0 1,-1-1 0,-6 3 0,9-4-2496</inkml:trace>
  <inkml:trace contextRef="#ctx0" brushRef="#br0" timeOffset="1410.13">863 188 13510,'0'0'8914,"0"7"-8514,-11 97 27,6-69-366,-1 46 0,6-73 1004,0 3-3371,0-10 2026,0 0 0,0-1-1,0 1 1,0-1 0,0 1 0,1-1 0,-1 1 0,0-1-1,0 1 1,1-1 0,-1 1 0,0-1 0,1 1 0,-1-1-1,0 1 1,1-1 0,-1 0 0,0 1 0,1-1-1,-1 0 1,1 1 0,-1-1 0,1 0 0,-1 1 0,1-1-1,-1 0 1,1 0 0,-1 0 0,1 1 0,-1-1 0,1 0-1,0 0 1,-1 0 0,1 0 0,-1 0 0,1 0 0,-1 0-1,1 0 1,0-1 0,15 1-5267</inkml:trace>
  <inkml:trace contextRef="#ctx0" brushRef="#br0" timeOffset="1778.13">946 256 4722,'0'0'13398,"2"-7"-12138,1-9-936,0 8 89,1 30-166,-3-17-225,0 1 0,0 0 0,0-1 0,1 1 0,0 0 0,0-1 0,4 7 0,-5-11-35,0 0 1,-1 1 0,2-1 0,-1 0-1,0 0 1,0 0 0,0 0 0,0 0 0,1 0-1,-1-1 1,0 1 0,1 0 0,-1-1-1,0 1 1,1-1 0,-1 1 0,1-1 0,-1 0-1,1 0 1,-1 1 0,1-1 0,-1 0-1,1 0 1,-1-1 0,1 1 0,-1 0-1,1 0 1,-1-1 0,1 1 0,-1-1 0,1 1-1,-1-1 1,3-1 0,4-4 47,-1-1-1,1 1 1,-1-1 0,-1-1-1,1 1 1,-1-1 0,0 0-1,8-17 1,-15 35 343,0 0 1,0 0-1,1 1 1,2 14-1,0 8-352,3 22-97,3-27-1540,6-7-4075,-9-19-352</inkml:trace>
  <inkml:trace contextRef="#ctx0" brushRef="#br0" timeOffset="2040.51">1218 0 11429,'0'0'6318,"19"14"-5363,-5-5-742,-5-4-93,0 1 0,-1 0 0,0 0 0,0 1 0,0 0 1,-1 0-1,0 1 0,0 0 0,-1 0 0,0 1 0,-1-1 0,1 1 0,5 15 0,2 22 246,-1 1-1,-3 0 1,-2 0-1,-1 1 1,-3 78-1,-3-121-446,0 1 1,-1-1-1,0 1 1,0-1-1,0 1 0,-1-1 1,1 0-1,-1 1 0,-1-1 1,1 0-1,-1-1 0,0 1 1,0 0-1,0-1 1,0 1-1,-1-1 0,0 0 1,0 0-1,-9 6 0,0-1-696,-1-1 0,0 0 0,0-1 0,-1 0 0,-28 8 0,-10 1-6901</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4:53:37.158"/>
    </inkml:context>
    <inkml:brush xml:id="br0">
      <inkml:brushProperty name="width" value="0.025" units="cm"/>
      <inkml:brushProperty name="height" value="0.025" units="cm"/>
    </inkml:brush>
  </inkml:definitions>
  <inkml:trace contextRef="#ctx0" brushRef="#br0">134 1052 11237,'0'0'7726,"0"-17"-4826,11 300-2003,-28 204-468,2-169-151,43-318-140,122-1 67,392 7-118,-8 41-322,-426-26 217,-61-11 51,0-2-1,82 4 1,-128-12-26,0-1 0,0 0 1,0 1-1,0-1 0,0 0 1,0 0-1,0 1 0,0-1 1,0 0-1,-1 0 0,1 0 0,0 0 1,-1 0-1,1 0 0,0 0 1,-1 0-1,1-1 0,-1 1 1,0 0-1,1 0 0,-1 0 1,0 0-1,0-3 0,6-30 66,38-502-121,-38 185-8,-7 224 53,0 123 3,0 1-1,1 0 1,-1 0-1,-1 1 1,1-1-1,0 0 1,-1 0 0,0 0-1,1 1 1,-1-1-1,0 1 1,0 0-1,-1-1 1,1 1 0,0 0-1,-1 0 1,1 0-1,-1 1 1,0-1 0,0 1-1,1-1 1,-1 1-1,0 0 1,0 0-1,0 0 1,-5-1 0,-10-2-6,1 0 0,0 0 0,-27 0 0,-328 0-108,197 6 154,-4-4-143,-238 9-72,371-2 119,0 2-1,1 2 1,0 1-1,1 3 1,0 2 0,-57 28-1,94-40-80,0-1 0,1 1-1,-1-2 1,0 1 0,0-1 0,0 1-1,-11-1 1,-12-1-2716,29 0 2685</inkml:trace>
  <inkml:trace contextRef="#ctx0" brushRef="#br0" timeOffset="434.2">567 1362 11317,'0'0'5539,"-1"-13"-4269,-3-40-177,4 53-1024,1 0 1,-1-1-1,0 1 0,0-1 0,0 1 0,0-1 0,0 1 0,0-1 0,0 0 0,0 1 0,0-1 0,0 1 0,0-1 0,0 1 0,-1 0 0,1-1 0,0 1 0,0-1 0,0 1 0,-1-1 0,1 1 0,0-1 0,-1 1 0,1 0 0,0-1 0,-1 1 0,1 0 0,0-1 0,-1 1 0,1 0 0,-1-1 0,0 1 0,-5 6 601,-4 16-624,2 0-1,0 1 1,2 0-1,0 1 0,-3 37 1,3 5 74,5 96 0,2-85-27,-1-74-122,0 0 0,0 0 1,0-1-1,0 1 0,1 0 0,-1 0 0,1-1 0,0 1 1,0 0-1,0-1 0,0 1 0,0-1 0,0 1 0,1-1 1,-1 0-1,1 0 0,0 1 0,0-1 0,0 0 0,4 3 1,-4-4-180,0 0 1,1 0-1,-1-1 1,0 1 0,1 0-1,-1-1 1,0 0 0,1 1-1,-1-1 1,1 0-1,-1 0 1,1 0 0,-1-1-1,0 1 1,1-1-1,-1 1 1,0-1 0,1 0-1,-1 0 1,0 0 0,0 0-1,1 0 1,-1 0-1,0 0 1,3-3 0,6-5-944,0 0 0,-1 0 0,0-1 0,9-12 0,9-17-3547</inkml:trace>
  <inkml:trace contextRef="#ctx0" brushRef="#br0" timeOffset="897.72">766 1459 3073,'0'0'8962,"4"-19"-7305,15-57-425,-17 73 1599,0 9-1129,1 24-631,-1 41-883,-2-64-139,0 0-1,1 0 0,0 0 1,0 0-1,0 0 1,1 0-1,0 0 1,1 0-1,-1 0 0,8 12 1,-7-16-37,-1 1 1,1-1 0,0 0-1,0 0 1,0 0 0,0 0-1,0 0 1,1-1-1,-1 1 1,1-1 0,0 0-1,0 0 1,-1-1 0,1 1-1,1-1 1,-1 0-1,0 0 1,0 0 0,0 0-1,6-1 1,-5 1-31,-1-1 1,1 0-1,-1 0 1,1 0-1,0 0 1,-1-1-1,1 0 1,-1 0-1,1 0 1,-1-1-1,1 1 1,-1-1-1,8-4 1,-8 2 4,0 0 1,0 1-1,0-2 1,-1 1-1,0 0 1,1-1-1,-1 1 1,-1-1-1,1 0 1,-1 0-1,3-8 1,17-66 924,-23 93-878,-1 1-1,-6 27 1,-4 24 9,8 74 217,4-80-5167,0-54 3981</inkml:trace>
  <inkml:trace contextRef="#ctx0" brushRef="#br0" timeOffset="1449.31">1513 1326 12342,'0'0'5885,"5"-6"-5562,28-25 23,1 2 0,1 1 0,74-45 0,-28 20-55,-29 21-102,3 3-1,0 2 1,72-25-1,-54 23 507,-53 19-326,-16 8-275,0 0 1,0 0 0,1 0 0,-1 0 0,1 1-1,0 0 1,-1 0 0,7-1 0,-10 2-170</inkml:trace>
  <inkml:trace contextRef="#ctx0" brushRef="#br0" timeOffset="1747.28">2161 799 8004,'0'0'9767,"-2"-4"-8980,-9-10-291,8 11-221,7 4-265,0 0 1,0 1 0,0-1-1,-1 1 1,1 0-1,0 0 1,-1 1 0,0-1-1,5 5 1,6 3 40,33 14-17,-36-19-30,0 0 0,-1 0 0,0 1 1,0 0-1,0 1 0,-1 0 0,11 10 0,-19-15-1,0-1 0,0 0 0,-1 1 1,1-1-1,0 0 0,-1 1 0,1-1 0,-1 1 0,1-1 1,-1 1-1,0-1 0,0 1 0,1-1 0,-1 1 0,0 0 1,-1-1-1,1 1 0,0-1 0,0 1 0,-1-1 0,1 1 1,-1-1-1,1 1 0,-1-1 0,1 1 0,-1-1 0,0 0 0,0 1 1,0-1-1,0 0 0,0 0 0,0 0 0,0 0 0,0 0 1,0 0-1,-1 0 0,-1 1 0,-7 7 25,-1-1 0,-1 0 0,-15 7-1,14-7-31,-6 3-104,-27 19-662,26-5-3253,18-15-995</inkml:trace>
  <inkml:trace contextRef="#ctx0" brushRef="#br0" timeOffset="2601.28">2721 461 9556,'0'0'10344,"0"-6"-9346,0-18-302,0 18-299,0 9-271,14 191-146,-6-107 66,7-5 107,-14-76 67,0-10 590,-5-16-210,-8-4-571,1-1 0,0-1 0,2 1 0,1-2 0,1 1 0,2-1 0,-4-38 0,8-91-189,1 155 138,0 0 0,0 0 0,0 0 1,0 0-1,0 0 0,1 0 0,-1 0 1,0 0-1,0 1 0,1-1 0,-1 0 1,1 0-1,-1 0 0,1 0 0,-1 0 1,1 1-1,0-1 0,-1 0 0,1 0 1,0 1-1,-1-1 0,1 0 0,0 1 1,0-1-1,0 1 0,1-1 0,0 0-26,1 0-1,-1 1 1,1-1-1,-1 1 1,1-1-1,-1 1 1,1 0-1,-1 0 1,1 0-1,3 1 0,-2-1 15,1 1-1,0 0 0,-1 0 0,1 1 0,-1-1 0,1 1 1,-1 0-1,0 0 0,0 0 0,0 1 0,5 3 0,-5-1 11,0 1 0,0-1 0,-1 1 0,0-1 0,0 1 0,0 0 0,-1 0 0,0 0 0,0 0 0,-1 1 0,0-1 0,0 1 0,0-1 0,-1 1 0,1-1 0,-2 1 0,1-1 0,-2 9 0,1-11 28,0-1-1,0 0 1,0 0 0,0 0-1,-1 0 1,1 0 0,-1 0 0,0-1-1,0 1 1,0 0 0,0-1-1,0 1 1,-4 2 0,-41 30 200,4-2-6247</inkml:trace>
  <inkml:trace contextRef="#ctx0" brushRef="#br0" timeOffset="2903.28">3022 553 10053,'0'0'10575,"0"-5"-9945,0-12-381,2 21-124,3 37-77,-1-9-11,-1-8-23,3 11-317,1 49-1,-7-89-5009,0-9 3911,0 10 4,0-25-4954</inkml:trace>
  <inkml:trace contextRef="#ctx0" brushRef="#br0" timeOffset="3069.88">3070 389 13142,'0'0'7876,"0"-12"-7876,16 24-5475,0 3 1489,1 1-6915</inkml:trace>
  <inkml:trace contextRef="#ctx0" brushRef="#br0" timeOffset="3509.58">3274 590 9780,'0'0'10608,"-7"0"-9687,4 0-638,5 0 132,10-1-329,-1-1 0,0 0 0,0 0 0,0-1 0,17-7 0,-18 6-46,1 0 0,0 1 0,1 0 0,-1 1 0,19-2-1,-29 33-84,-3-16 35,0 0 1,-1-1-1,0 1 1,-1 0-1,0-1 0,-1 0 1,0 0-1,-13 20 0,9-14 23,0-1 0,-11 35 0,19-51-9,0 0 0,1 1 0,-1-1 0,1 0 1,0 0-1,-1 0 0,1 1 0,0-1 0,0 0 0,0 0 0,0 1 0,0-1 0,0 0 0,0 0 0,0 1 1,1-1-1,-1 0 0,0 0 0,1 0 0,-1 1 0,1-1 0,-1 0 0,1 0 0,-1 0 0,1 0 0,0 0 1,0 0-1,0 0 0,-1 0 0,1 0 0,0 0 0,0-1 0,0 1 0,0 0 0,1-1 0,-1 1 1,0 0-1,0-1 0,2 1 0,2 0 20,1 0 1,-1-1-1,1 0 1,-1 0-1,0 0 1,1-1-1,-1 0 1,10-2-1,9-4-161,0 0 0,-1-2 0,34-17 0,-47 21-815,0-1 0,0 0 1,-1-1-1,0 1 0,15-16 0,-12 0-3327,-6-2-2713</inkml:trace>
  <inkml:trace contextRef="#ctx0" brushRef="#br0" timeOffset="4213.87">3662 529 11029,'0'0'7459,"3"0"-6928,64-3 0,-66 3-527,0 1-1,0-1 0,-1 0 0,1 1 1,0-1-1,-1 1 0,1-1 1,0 1-1,-1 0 0,1-1 0,-1 1 1,1 0-1,-1-1 0,1 1 1,-1 0-1,1-1 0,-1 1 0,0 0 1,1 0-1,-1-1 0,0 1 1,0 0-1,0 0 0,0 0 1,1 0-1,-1-1 0,0 1 0,0 0 1,-1 0-1,1 0 0,0 0 1,0-1-1,0 1 0,0 0 0,-1 0 1,1 0-1,-1 1 14,0 10 15,0-1-1,-2 1 1,1-1 0,-1 0-1,-1 0 1,0 0 0,0 0 0,-1-1-1,-8 13 1,4-6 288,1-1 1,-9 27-1,17-42-271,1-1 1,-1 1-1,1 0 0,-1-1 1,1 1-1,-1-1 0,1 1 1,0-1-1,-1 1 1,1-1-1,0 0 0,-1 1 1,1-1-1,0 0 0,-1 1 1,1-1-1,0 0 0,0 0 1,-1 0-1,1 1 0,0-1 1,0 0-1,0 0 0,-1 0 1,1 0-1,0-1 1,0 1-1,-1 0 0,2 0 1,32-3-85,-1-5-781,66-24 0,28-23-4779,-113 49 4591,-1-1 1,0-1-1,0 0 0,-1 0 1,19-17-1,-27 20 1195,0 1-1,0-1 0,0 0 0,-1 0 0,1-1 1,3-7-1,-5 7 708,0 0 0,0 1 0,-1-1 0,0 0 0,0 0 0,0 0 0,0-9 0,-45 16 527,40 0-1392,0 0 0,0 0 1,1 0-1,-1 1 0,0-1 0,1 1 1,0 0-1,-1 0 0,1 0 0,0 1 1,0-1-1,0 1 0,0 0 0,1 0 1,-1 0-1,1 0 0,-3 4 0,1-1-12,1-1-1,0 1 0,0 0 0,1 0 0,-1 0 0,2 1 0,-1-1 1,0 0-1,1 1 0,0-1 0,1 8 0,1-14-13,1 0 0,0 0 0,0 0 0,0-1 0,0 1 0,0-1 0,-1 1 1,1-1-1,0 0 0,0 0 0,-1 0 0,1 0 0,2-2 0,3-4 40,-1-1 0,0 1 0,-1-1 0,0-1 0,0 1 0,0-1 1,3-10-1,-8 18-40,1-1 983,15 39-726,-14-30-396,0 1 1,1 0-1,0-1 0,0 0 1,0 0-1,1 0 0,0 0 0,1 0 1,6 7-1,35 28-7542,-24-26-503</inkml:trace>
  <inkml:trace contextRef="#ctx0" brushRef="#br0" timeOffset="4731.74">4683 559 7363,'0'0'12900,"-5"-1"-12343,-13-6 76,26 4-291,46 4-125,-16 0-64,19-4-383,0-2 1,-1-3-1,88-23 1,-137 27-812</inkml:trace>
  <inkml:trace contextRef="#ctx0" brushRef="#br0" timeOffset="5003.08">4775 648 3362,'0'0'16447,"7"0"-14646,26-2-2105,1 0 0,-1-3-1,0 0 1,45-15 0,-76 20 51,0-1 0,0 1 0,0-1 1,0 0-1,0 0 0,0 1 0,-1-1 0,1-1 0,0 1 0,-1 0 0,1 0 0,-1 0 0,1-1 0,-1 1 0,2-3 1,2-18-6221,-5 7 1849</inkml:trace>
  <inkml:trace contextRef="#ctx0" brushRef="#br0" timeOffset="5282.57">4904 379 880,'0'0'18299,"-13"-6"-17055,-37-18-471,37 18-415,21 7-49,5 3-278,-1 1-1,0 0 0,0 1 1,-1 0-1,11 8 0,23 12 20,-14-11-31,0 1 0,-2 1-1,0 2 1,43 36 0,-69-53-15,-1 0-1,1 0 1,-1 0 0,0 0 0,0 1 0,0-1 0,-1 1-1,1-1 1,-1 1 0,1 0 0,-1 0 0,0 0-1,0-1 1,0 1 0,0 0 0,-1 0 0,1 0 0,-1 1-1,0-1 1,1 0 0,-1 0 0,-1 0 0,1 0-1,0 0 1,-1 0 0,0 0 0,0 0 0,0 0 0,0 0-1,0-1 1,0 1 0,-1 0 0,1 0 0,-1-1-1,0 1 1,0-1 0,-4 4 0,-8 8-108,0-1-1,-1 0 1,0-1 0,-33 18 0,27-16-457,-34 23-5191,33-22-752</inkml:trace>
  <inkml:trace contextRef="#ctx0" brushRef="#br0" timeOffset="6028.17">5696 349 8324,'0'0'9986,"-3"-5"-8724,0 1-1524,-7-9 2637,6 14-1107,3 10-994,-2 45-173,1-40-32,1 0-1,0 0 1,1 0-1,1 0 0,6 29 1,-6-41-94,1 1 1,-1-1-1,1 0 1,0 0-1,0 0 1,0-1-1,1 1 1,0 0-1,-1-1 1,1 0-1,0 1 1,1-1-1,-1-1 1,0 1-1,1 0 1,0-1-1,0 1 1,-1-1-1,1 0 1,1-1-1,-1 1 1,0-1-1,0 1 1,1-1-1,-1 0 1,5 0-1,-2 0-371,1 1 0,-1-2 0,0 1 0,1-1-1,-1 0 1,8-1 0,-14 1 189,1 0 0,-1-1-1,1 1 1,-1-1 0,0 0-1,1 1 1,-1-1 0,0 0 0,0 0-1,1 1 1,-1-1 0,0 0-1,0 0 1,0-1 0,0 1 0,0 0-1,0 0 1,0 0 0,-1-1 0,1 1-1,0 0 1,-1-1 0,1 1-1,-1 0 1,1-1 0,-1 1 0,0-1-1,0 1 1,1-1 0,-1 1 0,0-1-1,0 1 1,-1-3 0,1-12-4603,0-2-211</inkml:trace>
  <inkml:trace contextRef="#ctx0" brushRef="#br0" timeOffset="6615.42">5879 395 9812,'0'0'10117,"0"13"-9690,0-4-307,0-1 0,1 0 1,0 0-1,0 0 0,1 0 0,0 0 0,0 0 0,1 0 1,3 7-1,-4-12-126,0 0 1,0 0-1,0-1 1,0 1-1,0 0 1,0-1-1,1 0 1,-1 1-1,1-1 1,0 0-1,0 0 1,-1 0-1,1-1 1,1 1-1,-1-1 1,0 0-1,0 0 1,0 0-1,1 0 1,-1 0-1,0 0 1,1-1-1,-1 0 1,5 0-1,-5-1 0,-1 0-1,0 0 1,0 0-1,0-1 1,0 1-1,0 0 1,-1-1-1,1 0 1,0 1-1,-1-1 1,1 0-1,-1 0 1,0 0-1,1 0 1,-1 0-1,0 0 1,0 0-1,0 0 1,1-5-1,17-50 91,-18 53-75,0 0 1,0 2-10,-1 1-1,1-1 1,-1 1-1,1-1 1,-1 1-1,1-1 1,0 1-1,-1-1 1,1 1-1,0 0 1,0-1-1,0 1 1,0 0-1,0 0 1,1 0-1,-1 0 1,0 0-1,1 0 1,1-1-1,-2 10 4,-2 13 3,2 0 0,1-1 0,0 0 0,1 1 0,1-1 0,11 30 0,-12-39-643,6 12-253,3-17-8820,-3-6 4017</inkml:trace>
  <inkml:trace contextRef="#ctx0" brushRef="#br0" timeOffset="7311.99">6162 139 6131,'0'0'5280,"-23"-15"-3565,-79-49-392,86 55-955,0 1 1,-1 0-1,0 1 0,0 1 0,-1 1 0,1 0 1,-25-2-1,9 4 346,1 1 0,-55 5 0,75-1-679,-1 0 1,0 1-1,1 0 1,0 1-1,0 0 0,0 1 1,0 0-1,1 1 1,-1 0-1,2 1 0,-1 1 1,-18 15-1,-6 11 10,2 0 0,-33 44-1,39-45-22,11-12 4,2 1 0,0 0-1,2 1 1,0 0 0,2 1 0,0 0-1,2 1 1,0 0 0,2 0-1,1 1 1,1 0 0,1 0 0,1 27-1,3-45 10,-1-1-1,1 0 0,0 1 1,1-1-1,0 0 0,0 0 1,1 0-1,-1 0 0,2 0 1,-1 0-1,9 11 0,-3-6 44,0 0-1,1-1 1,1-1-1,0 1 0,18 12 1,7 0 27,1 0 0,0-3 0,47 18 0,-43-21-115,2-3 0,-1-2 0,2-1 0,-1-3 1,1-1-1,1-2 0,-1-2 0,1-2 0,76-8 0,-88 1-148,-1-1 0,0-1 0,0-2 0,-1-1 0,0-2 0,-1-1 0,-1-1 0,41-27 0,-61 35 158,0 0 0,-1-1-1,0 0 1,0 0 0,0 0-1,-1-1 1,-1 0-1,1-1 1,-1 0 0,-1 0-1,0 0 1,0 0 0,-1-1-1,4-16 1,-3 1 213,-1 0 0,-1-1 0,-2 1 0,-3-53-1,1 67-163,-2 0 0,1-1 0,-2 1-1,1 1 1,-2-1 0,1 0-1,-2 1 1,1 0 0,-2 0 0,1 1-1,-2 0 1,1 0 0,-1 0-1,-1 1 1,0 0 0,-17-13 0,13 12-39,0 1 1,0 0-1,-1 0 1,0 1 0,-1 1-1,1 1 1,-1 0-1,-1 0 1,1 2-1,-1 0 1,0 1 0,-23-2-1,18 4-176,1 1-1,-1 1 1,0 1-1,1 1 1,-33 9-1,31-5-2481,0 2 0,-32 16 0,22-8-6209</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01:40.174"/>
    </inkml:context>
    <inkml:brush xml:id="br0">
      <inkml:brushProperty name="width" value="0.025" units="cm"/>
      <inkml:brushProperty name="height" value="0.025" units="cm"/>
    </inkml:brush>
  </inkml:definitions>
  <inkml:trace contextRef="#ctx0" brushRef="#br0">1 76 10213,'0'0'10578,"1"-9"-10202,3-27 14,-3 35-338,-1-1 0,0 1 0,1 0 0,-1 0 1,1 0-1,-1 0 0,1 0 0,0 0 1,-1 0-1,1 0 0,0 0 0,0 0 1,0 0-1,0 0 0,0 0 0,0 0 0,0 1 1,0-1-1,0 1 0,0-1 0,0 0 1,0 1-1,2-1 0,24-5 202,-25 6-217,6-1-26,-1 0-1,1 1 1,0 0-1,0 0 1,-1 0-1,1 1 0,0 0 1,-1 1-1,1 0 1,-1 0-1,1 0 1,-1 1-1,0 0 1,11 7-1,-10-3-3,0-1 0,-1 1 0,0 0 0,0 1 0,-1-1 0,0 1 0,0 1 0,-1-1 0,0 1-1,-1 0 1,4 9 0,0 6-8,0-1-1,-2 1 0,-1 1 1,-1-1-1,-1 1 0,-1-1 1,-3 44-1,1-66 10,-1 1 0,1 0 0,-1 0 0,0-1 0,0 1 0,0 0-1,0-1 1,0 1 0,0-1 0,-1 1 0,1-1 0,-1 0 0,0 0 0,0 0 0,0 0 0,0 0 0,0 0 0,0 0 0,0 0 0,-1-1-1,1 1 1,-1-1 0,1 0 0,-1 0 0,1 0 0,-1 0 0,0 0 0,1 0 0,-1-1 0,0 0 0,0 1 0,0-1 0,-3 0-1,6-1-2,-1 1-1,0 0 0,0-1 0,0 0 1,0 1-1,1-1 0,-1 1 0,0-1 1,1 0-1,-1 1 0,0-1 0,1 0 1,-1 0-1,1 0 0,-1 1 0,1-1 1,-1 0-1,1 0 0,0 0 0,-1 0 1,1 0-1,0 0 0,0 0 0,0 0 1,0 0-1,0 0 0,0 0 0,0-2 1,0-37 24,0 31-29,-1 2-11,1 0 1,1 0 0,-1 1 0,1-1 0,0 0 0,0 0 0,1 0 0,0 1 0,0-1 0,1 1 0,0-1-1,0 1 1,0 0 0,1 0 0,-1 1 0,2-1 0,-1 1 0,1-1 0,-1 2 0,1-1 0,1 0 0,5-3-1,9-7-160,1 0-1,0 2 1,45-21-1,-47 26-1320,0 1-1,0 1 1,19-3-1,-4 7-5558,-20 2 2379</inkml:trace>
  <inkml:trace contextRef="#ctx0" brushRef="#br0" timeOffset="398.52">604 84 4178,'0'0'13179,"0"-1"-13156,0 1-1,-1 0 1,1-1-1,0 1 1,-1 0-1,1-1 1,0 1 0,-1 0-1,1-1 1,-1 1-1,1 0 1,0 0-1,-1 0 1,1-1-1,-1 1 1,1 0-1,-1 0 1,1 0-1,-1 0 1,1 0-1,-1 0 1,1 0-1,-1 0 1,1 0-1,-1 0 1,1 0 0,-1 0-1,1 0 1,-1 0-1,1 0 1,0 0-1,-1 1 1,1-1-1,-1 0 1,0 1-1,-4 1-5,0 1 0,1 0 0,-1 1 0,0-1 0,1 1 0,0 0-1,0 0 1,0 0 0,0 0 0,-3 6 0,-32 51 272,35-52-234,1-1 1,1 1-1,-1 0 0,2 0 1,-1 0-1,1 0 0,0 0 0,1 0 1,1 14-1,-1-5 54,0-16-102,1 0 1,-1 1-1,0-1 1,1 0-1,0 0 1,-1 0-1,1 0 1,0 0-1,0 0 1,0 0-1,0 0 1,1 0-1,-1 0 1,0-1-1,1 1 1,-1 0-1,1-1 1,0 1-1,-1-1 1,1 0-1,0 1 1,0-1-1,0 0 1,0 0-1,0 0 1,0-1-1,4 2 1,-1 0 48,0-1 1,0 0 0,1 0 0,-1 0-1,0-1 1,1 0 0,-1 0 0,0 0 0,1 0-1,-1-1 1,6-1 0,-10 1-29,1 0 1,-1 0-1,1 0 1,-1 0-1,1 0 1,-1 0-1,0 0 1,1-1-1,-1 1 0,0 0 1,0-1-1,0 1 1,0-1-1,0 1 1,0-1-1,0 0 1,-1 1-1,1-1 1,0 0-1,-1 0 1,1-1-1,6-45 821,-6 33-542,0 11-263,0 1 1,-1-1-1,1 1 1,-1-1-1,0 0 1,0 1-1,-1-1 0,1 0 1,-1 1-1,1-1 1,-1 1-1,0-1 0,0 1 1,-1 0-1,1-1 1,-1 1-1,0 0 0,0 0 1,0 0-1,0 0 1,0 0-1,-1 1 1,-3-4-1,1 3-76,0 0-1,-1 0 1,0 0 0,0 1-1,0 0 1,0 0 0,0 1-1,0-1 1,0 1 0,0 1-1,-1-1 1,-10 1 0,16 0-92,0 0 0,-1 1 0,1-1 1,0 0-1,-1 0 0,1 0 1,0 1-1,-1-1 0,1 1 0,0-1 1,0 1-1,-1-1 0,1 1 0,0 0 1,0 0-1,0 0 0,0-1 1,0 1-1,0 0 0,0 0 0,0 0 1,1 0-1,-2 2 0,-4 21-5462,6-9-286</inkml:trace>
  <inkml:trace contextRef="#ctx0" brushRef="#br0" timeOffset="1181.41">821 183 320,'0'0'14009,"-2"-9"-12325,-2-2-865,-2-10-33,5-3 4214,1 23-4570,-1 1-409,1 0 0,0 1 0,-1-1 0,1 0 0,-1 0 0,1 0 0,0 0 0,0 0 0,-1 1 0,1-1 0,0 0 0,-1 0 0,1 1 0,0-1 0,0 0 0,-1 0 0,1 1 0,0-1 0,0 0 0,0 0 0,-1 1-1,1-1 1,0 0 0,0 1 0,0-1 0,0 0 0,0 1 0,0-1 0,0 1 0,0-1 0,-1 0 0,1 1 0,0-1 0,1 0 0,-1 1 0,0 0 0,-2 39 10,1-13 32,3 45-1,-2-66-58,1 0 0,0 0 0,0-1 0,0 1 0,1-1 0,0 1-1,0-1 1,0 0 0,1 0 0,0 0 0,0 0 0,0 0 0,7 7 0,-9-11-17,0 0-1,0 0 1,0 0-1,0 0 1,1 0-1,-1 0 1,0 0-1,1 0 1,-1-1 0,0 1-1,1-1 1,-1 1-1,1-1 1,-1 1-1,1-1 1,0 0-1,-1 0 1,1 0-1,-1 0 1,1 0 0,-1 0-1,1 0 1,-1 0-1,1-1 1,1 0-1,0 0 28,0-1 0,0 1-1,0-1 1,0 0 0,0-1-1,0 1 1,0 0 0,-1-1-1,0 1 1,4-6 0,2-3 50,-1 1 0,-1-2 1,0 1-1,-1-1 0,5-12 1,-1-9-52,-9 33-23,1 0-1,0 1 1,-1-1-1,1 0 1,0 0 0,-1 1-1,1-1 1,0 0-1,-1 1 1,1-1-1,-1 1 1,1-1 0,-1 1-1,1-1 1,-1 1-1,1-1 1,-1 1-1,1-1 1,-1 1 0,0 0-1,1 0 1,2 14 15,0 0 1,2 0 0,-1-1 0,2 1 0,11 21-1,-14-32-9,-1 0 0,1 0 0,0 0 0,0-1 0,1 1 0,-1-1 0,1 0 0,-1 0 0,1 0 0,0 0 0,0-1 0,0 0 0,1 1 0,-1-2-1,1 1 1,-1 0 0,1-1 0,-1 0 0,1 0 0,0 0 0,-1-1 0,10 0 0,-5 1-11,0-2 1,0 1-1,0-1 0,0-1 1,0 0-1,0 0 1,10-4-1,-14 4 21,-1 0 1,0-1-1,1 1 0,-1-1 1,0 0-1,0 0 0,-1-1 0,1 1 1,-1-1-1,0 1 0,0-1 1,0 0-1,0 0 0,0-1 1,1-4-1,2-6 6,-1 0 1,-1-1-1,-1 1 0,0-1 1,-1 0-1,0 0 0,-1 0 0,-1 0 1,-1-1-1,0 1 0,-1 0 1,-6-23-1,6 35-47,0 0 0,0 0-1,0 0 1,0 0 0,0 1 0,-1-1-1,0 1 1,0-1 0,0 1 0,0 0-1,0 0 1,-1 0 0,1 1 0,-1-1 0,0 1-1,1 0 1,-1 0 0,0 0 0,0 0-1,-1 1 1,1 0 0,0 0 0,0 0-1,-1 0 1,1 1 0,-1-1 0,1 1 0,0 0-1,-1 1 1,1-1 0,-1 1 0,1 0-1,-6 1 1,8-1-250,0 0-1,0 1 1,0-1-1,0 0 1,1 1-1,-1-1 1,0 1 0,1-1-1,-1 1 1,1 0-1,-1 0 1,1 0-1,0 0 1,0 0-1,0 0 1,0 0 0,0 0-1,0 0 1,1 0-1,-1 0 1,1 1-1,0-1 1,-1 0-1,1 1 1,0-1 0,0 0-1,0 0 1,1 1-1,0 3 1,-1-4-63,0 18-5902</inkml:trace>
  <inkml:trace contextRef="#ctx0" brushRef="#br0" timeOffset="1531.54">1391 285 864,'0'0'17163,"-4"2"-15813,-2 1 1157,10-2-1048,22-4-687,43-13-815,44-26-101,-75 26-2231,-1 0-3280,-16 6-2143</inkml:trace>
  <inkml:trace contextRef="#ctx0" brushRef="#br0" timeOffset="2196.61">1770 88 12630,'0'0'9391,"2"-9"-8583,-2 9-805,0 0-1,0 0 0,0 0 0,0 0 0,0-1 1,0 1-1,0 0 0,0 0 0,0 0 0,0 0 1,0 0-1,0-1 0,0 1 0,0 0 0,0 0 1,0 0-1,0 0 0,0 0 0,0-1 0,0 1 1,0 0-1,0 0 0,0 0 0,0 0 0,0 0 1,1 0-1,-1 0 0,0-1 0,0 1 0,0 0 1,0 0-1,0 0 0,0 0 0,0 0 0,1 0 1,-1 0-1,0 0 0,0 0 0,0 0 0,0 0 1,0 0-1,0 0 0,1 0 0,-1 0 0,0 0 1,0 0-1,0 0 0,0 0 0,0 0 0,1 0 0,-1 0 1,0 0-1,0 0 0,0 0 0,0 0 0,0 0 1,1 0-1,-1 0 0,0 0 0,0 0 0,0 0 1,0 0-1,3 5 5,-1 1 1,0-1-1,-1 0 1,1 0 0,-1 1-1,1 7 1,4 17 91,-1-13-19,-1 0 1,3 29-1,5 24 103,-12-67-196,7 10 329,-6-13-290,0 0 0,0 0-1,-1 0 1,1 0 0,0 0-1,0-1 1,0 1-1,-1 0 1,1-1 0,0 1-1,0-1 1,-1 1 0,1 0-1,0-1 1,-1 0-1,1 1 1,-1-1 0,1 1-1,0-1 1,-1 0 0,1 0-1,17-17 17,1 1 0,1 1 0,0 1 0,1 1 0,1 1 0,0 0 0,36-14 0,-57 27-41,0 0-1,0-1 1,-1 1-1,1 0 1,0 0-1,0 0 1,0 0-1,0-1 1,-1 1-1,1 0 1,0 1-1,0-1 1,0 0-1,0 0 1,0 0-1,-1 0 1,1 1-1,0-1 0,0 0 1,-1 1-1,1-1 1,0 1-1,0-1 1,-1 0-1,1 1 1,0 0-1,-1-1 1,2 2-1,10 26 34,-6 33 46,-8-21-15,1-29-140,0-1 0,0 0 0,1 1 1,1-1-1,0 1 0,0-1 1,1 0-1,5 18 0,-7-27-222,1 0 0,0 0 0,-1 0 0,1 0 0,0 0 0,0-1 0,-1 1 0,1 0 0,0 0 0,0-1 0,0 1 0,0-1 0,0 1 0,0-1 0,0 1 0,0-1 0,0 0 0,0 1 0,0-1 0,0 0 0,0 0 0,0 0 0,0 0 0,1 0 0,-1 0 0,0 0 0,0 0 0,1 0 0,4 0-940,14 0-5833</inkml:trace>
  <inkml:trace contextRef="#ctx0" brushRef="#br0" timeOffset="2562.46">2251 222 7555,'0'0'12073,"1"-7"-11289,0 4-740,0-20 387,1 19-192,1 16-86,0 7-2,-1-4-27,0-1 1,1 0 0,0 0-1,1 0 1,8 17 0,-10-27-104,0-1 0,0 1 0,0-1-1,0 0 1,1 0 0,-1 0 0,1 0 0,0-1 0,0 1 0,0-1 0,0 0 0,0 1 0,0-1 0,1-1 0,-1 1 0,1 0 0,-1-1 0,1 0 0,0 0 0,-1 0 0,1 0 0,0 0 0,0-1 0,0 0-1,4 0 1,-3 0 10,0 1 0,0-2 0,-1 1 0,1-1 0,0 1 0,-1-1-1,1 0 1,-1-1 0,1 1 0,-1-1 0,1 0 0,-1 0 0,0 0-1,0-1 1,0 0 0,0 1 0,-1-1 0,1-1 0,-1 1 0,1 0-1,-1-1 1,0 0 0,-1 0 0,1 0 0,0 0 0,-1 0 0,0 0-1,0 0 1,1-7 0,0 1 103,0-1-1,-1 1 0,-1-1 1,0 0-1,0 1 0,-1-1 1,-1-12-1,0-2 163,1 24-290,-1 0-1,0 0 0,1 0 0,-1 0 0,0 0 0,0 0 0,0 0 0,1 0 0,-1 1 0,0-1 0,0 0 1,0 1-1,-1-1 0,1 1 0,0-1 0,0 1 0,0-1 0,0 1 0,0 0 0,-1-1 0,1 1 0,0 0 1,0 0-1,0 0 0,-1 0 0,1 0 0,0 0 0,-2 1 0,-41 2-950,39-2 572,1 1 1,0 0-1,-1-1 1,1 1 0,0 1-1,0-1 1,-4 4-1,-13 15-6030,13-9-1577</inkml:trace>
  <inkml:trace contextRef="#ctx0" brushRef="#br0" timeOffset="3220.93">2652 119 14375,'0'0'7091,"0"-9"-6550,2 86 92,0-35 673,-5 61 0,6-118-1262,0-1 0,1 0 0,1 1 0,1 0 0,0 0 1,1 0-1,0 1 0,19-27 0,-26 40-50,1 1 0,-1-1 1,1 0-1,-1 0 0,1 0 0,0 1 0,-1-1 1,1 0-1,0 1 0,0-1 0,-1 0 0,1 1 1,0-1-1,0 1 0,0-1 0,0 1 0,0 0 0,0-1 1,0 1-1,0 0 0,0 0 0,0-1 0,0 1 1,0 0-1,0 0 0,0 0 0,0 0 0,0 0 1,0 1-1,0-1 0,0 0 0,0 0 0,0 1 1,0-1-1,-1 0 0,1 1 0,0-1 0,0 1 0,0-1 1,0 1-1,-1 0 0,1-1 0,0 1 0,0 0 1,-1 0-1,1-1 0,0 1 0,-1 0 0,1 0 1,0 1-1,3 6-2,0 0 0,0 1 0,-1-1 1,4 14-1,-3-10 28,21 103 23,-22-107-30,-1 0 0,-1 0 0,0 0 0,0 0-1,-1 15 1,0-23-8,0 0-1,1 1 1,-1-1-1,0 1 0,0-1 1,0 0-1,0 1 0,0-1 1,0 0-1,0 1 1,1-1-1,-1 0 0,0 0 1,0 1-1,0-1 1,1 0-1,-1 0 0,0 1 1,0-1-1,1 0 1,-1 0-1,0 1 0,1-1 1,-1 0-1,0 0 1,1 0-1,-1 0 0,0 0 1,1 0-1,-1 1 1,0-1-1,1 0 0,-1 0 1,0 0-1,1 0 1,-1 0-1,0 0 0,1 0 1,-1 0-1,1-1 0,-1 1 1,0 0-1,1 0 1,-1 0-1,0 0 0,1 0 1,-1-1-1,0 1 1,0 0-1,1 0 0,33-59 133,-25 42-136,0 0-1,19-25 1,28-20-140,-56 62 133,1-1-1,-1 1 1,1-1-1,-1 1 1,1-1-1,0 1 1,-1 0-1,1-1 1,0 1-1,0 0 1,-1-1-1,1 1 1,0 0-1,-1 0 1,1 0-1,0 0 1,0 0-1,0 0 1,-1 0-1,1 0 1,0 0-1,0 0 1,-1 0-1,1 0 1,0 0-1,-1 1 1,1-1-1,0 0 1,0 1-1,-1-1 1,1 0-1,0 1 0,-1-1 1,1 1-1,-1-1 1,1 1-1,-1-1 1,1 1-1,-1 0 1,1 0-1,12 26-115,-7 6 115,-2 0 1,-1 1 0,-2 43-1,-1-64 17,0-11-9,0 0 0,-1 0 0,1-1 0,1 1-1,-1 0 1,0 0 0,0-1 0,1 1 0,-1 0 0,1 0 0,-1-1 0,1 1 0,0-1 0,0 1 0,0-1-1,0 1 1,0-1 0,0 1 0,0-1 0,0 0 0,0 0 0,1 1 0,2 1 0,-2-2-1,1-1 1,-1 1 0,1 0-1,-1-1 1,1 1 0,0-1-1,-1 0 1,1 0 0,0 0-1,-1 0 1,1 0 0,0 0-1,4-2 1,4-1-89,0-1 1,-1 0-1,0 0 1,0-1-1,0 0 1,11-9-1,-10 6-801,-1 0-1,1-1 1,-2 0-1,0-1 1,0 0-1,11-16 0,3-14-6481</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01:45.847"/>
    </inkml:context>
    <inkml:brush xml:id="br0">
      <inkml:brushProperty name="width" value="0.025" units="cm"/>
      <inkml:brushProperty name="height" value="0.025" units="cm"/>
    </inkml:brush>
  </inkml:definitions>
  <inkml:trace contextRef="#ctx0" brushRef="#br0">279 179 12662,'0'0'7537,"-22"-12"-5432,15 12-2035,1 0 1,-1 0-1,0 1 1,0 0 0,0 0-1,1 0 1,-1 1 0,0 0-1,1 1 1,0-1 0,-1 1-1,1 0 1,0 1-1,0-1 1,1 1 0,-1 0-1,1 1 1,0-1 0,0 1-1,-5 7 1,-4 4-7,1 0 1,1 1-1,1 0 0,0 1 1,1 1-1,1-1 1,1 2-1,1-1 0,0 1 1,2 0-1,0 0 1,1 1-1,1-1 0,0 39 1,3-58-68,0 1 0,1-1 1,-1 0-1,0 1 0,1-1 1,0 1-1,-1-1 0,1 0 1,0 1-1,-1-1 0,1 0 0,0 0 1,0 1-1,0-1 0,0 0 1,0 0-1,1 0 0,-1 0 1,0-1-1,0 1 0,1 0 1,-1 0-1,0-1 0,1 1 1,-1-1-1,1 1 0,-1-1 1,1 1-1,-1-1 0,1 0 0,-1 0 1,2 0-1,60 2-139,-46-3 114,-6 0 2,0 0 0,0 0 1,0-2-1,0 1 0,0-1 0,0-1 0,-1 0 1,1-1-1,-1 1 0,-1-2 0,1 0 1,-1 0-1,0 0 0,0-1 0,0-1 1,8-9-1,3-5-61,-1-1 1,-1 0 0,-1-1-1,26-50 1,-35 54 48,-3 8-24,-3 15-57,-9 210 306,7-212-184,0 0 0,0 0 0,0 0 0,1 0 0,-1-1-1,0 1 1,0 0 0,1 0 0,-1 0 0,0-1 0,1 1 0,-1 0 0,0 0 0,1-1-1,-1 1 1,1 0 0,0-1 0,-1 1 0,1-1 0,0 1 0,-1-1 0,1 1 0,0-1 0,-1 1-1,1-1 1,0 1 0,1-1 0,29 3 38,-27-4-33,0 1 0,-1-1 0,1 1 0,0-1 0,-1-1 0,1 1 0,-1 0 0,1-1 0,-1 0 1,0 1-1,1-1 0,-1-1 0,0 1 0,5-5 0,-5 1 24,-1 0 1,1 1-1,-1-1 1,0 0-1,-1-1 1,1 1-1,-1 0 0,-1 0 1,1-1-1,-1-8 1,0 11-20,0-1 1,0 1-1,-1 0 1,1-1 0,-1 1-1,0 0 1,0 0-1,-1-1 1,1 1-1,-1 0 1,0 0-1,0 0 1,0 1-1,-1-1 1,-4-5 0,1 4-11,0 0 1,0 1-1,-1 0 1,1 0 0,-1 1-1,0-1 1,0 2-1,-1-1 1,1 1 0,0 0-1,-1 0 1,1 1-1,-1 0 1,1 1 0,-1-1-1,0 1 1,1 1-1,-1 0 1,-12 2 0,19-3-7,1 1 1,-1-1-1,1 1 1,-1-1-1,0 1 1,1-1-1,-1 1 1,1-1 0,-1 1-1,1 0 1,0-1-1,-1 1 1,1 0-1,-1-1 1,1 1-1,0 0 1,0 0 0,-1-1-1,1 1 1,0 0-1,0 0 1,0-1-1,0 1 1,0 0 0,0 0-1,0-1 1,0 1-1,0 0 1,0 0-1,1-1 1,-1 1-1,0 1 1,1-1-1,-1 0-1,0 0 1,0 1 0,1-1-1,-1 0 1,1 0-1,-1 0 1,1 0 0,0 1-1,-1-1 1,1 0 0,0 0-1,0 0 1,0 0-1,0-1 1,0 1 0,0 0-1,0 0 1,0-1 0,0 1-1,1 0 1,20 3 11,1-2-1,-1 0 1,0-2 0,1 0-1,-1-2 1,0 0 0,0-2-1,23-5 1,-7-1 2,-1-1-1,67-29 0,-89 33-10,0 0 0,-1-2 0,0 1-1,0-2 1,-1 0 0,0 0 0,0-1 0,-1-1-1,15-18 1,-22 21 6,-1 0 0,0-1 0,0 1-1,-1-1 1,0 1 0,-1-1 0,0 0-1,0 0 1,-1 0 0,-1-1 0,1 1 0,-3-16-1,2 9-2,-1 16-5,1-1 0,-1 1-1,0 0 1,1-1 0,-1 1-1,0 0 1,0 0 0,0-1-1,0 1 1,-1 0 0,1 0-1,0 0 1,0 0 0,-1 1 0,1-1-1,0 0 1,-1 0 0,1 1-1,-1-1 1,1 1 0,-1-1-1,1 1 1,-1 0 0,1 0-1,-1-1 1,1 1 0,-3 1-1,0-2-3,0 0 0,1 1-1,-1 0 1,0 0-1,0 0 1,1 1-1,-1-1 1,0 1 0,1 0-1,-1 0 1,1 0-1,-6 3 1,4 0 4,0 1 1,0-1-1,1 2 0,-1-1 1,1 0-1,0 1 1,1-1-1,0 1 1,0 0-1,-3 7 0,-23 70 34,26-72-12,-2 11 58,2-1 0,0 1 0,2 0 0,0 0 0,4 34 0,-1 3 19,-3-45-82,2-1 0,-1 0 0,2 0 0,0 1 0,0-1 0,1 0 0,9 24 0,-10-33-13,0-1 0,0 1 0,1 0 0,-1-1 0,1 1 0,0-1 0,0 0 0,0 0 0,1 0 0,-1 0 0,0-1 0,1 1 0,0-1 0,0 0 0,0 0 0,0 0 0,0-1 0,0 1 0,0-1 0,0 0 0,0 0 0,1-1 0,-1 1 0,0-1 0,1 0 0,-1 0 0,1 0 0,4-1 0,-5-1 3,0 1 1,-1 0-1,1-1 0,0 1 1,-1-1-1,1 0 0,-1 0 0,1-1 1,-1 1-1,0-1 0,0 0 1,0 1-1,-1-1 0,1-1 0,0 1 1,-1 0-1,0 0 0,0-1 1,0 0-1,1-4 0,7-13-13,-1 0 0,7-26 0,-15 44 2,15-52 44,-2 8-206,-19 89 21,0-5 160,1 1-1,2 38 1,2-75-14,1-1 0,0 1 0,-1 0 0,1 0 0,-1-1 0,1 1 0,0 0 0,0-1 1,-1 1-1,1-1 0,0 1 0,0-1 0,0 1 0,0-1 0,0 1 0,0-1 0,0 0 0,0 0 1,-1 1-1,1-1 0,0 0 0,0 0 0,0 0 0,0 0 0,0 0 0,0 0 0,0 0 0,2-1 0,33-1 36,-28 0-24,0 0-1,0 0 0,0-1 0,-1 1 0,1-2 1,-1 1-1,0-1 0,0 0 0,0-1 1,0 1-1,-1-1 0,0-1 0,0 1 0,0-1 1,-1 0-1,1 0 0,-2-1 0,1 0 0,7-14 1,-5 7 26,0-1 0,-1 0 0,-1 0 0,0-1 0,-1 1 0,0-1 0,-2 0 0,0 0 0,0-20 0,-4 36-160,0-1 0,0 0 0,0 0 0,1 1 0,-1-1 0,0 1 0,0 0 0,0 0 0,0-1 0,0 1 0,0 0 0,0 1 0,0-1 0,0 0 0,0 1 0,0-1 0,0 1 0,-3 0 0,4 1-396,-1-1 0,0 1 0,0 0 0,1 0 0,-1 0-1,1 0 1,0 0 0,-1 0 0,1 0 0,0 0 0,0 1 0,0-1 0,1 0 0,-2 5 0,1 9-7716</inkml:trace>
  <inkml:trace contextRef="#ctx0" brushRef="#br0" timeOffset="621.96">1391 282 6675,'0'0'15140,"0"0"-15119,0 0 0,0-1 0,0 1 0,0 0 0,0 0-1,0-1 1,0 1 0,0 0 0,0-1 0,0 1 0,0 0 0,0-1-1,1 1 1,-1 0 0,0 0 0,0-1 0,0 1 0,0 0 0,1 0-1,-1 0 1,0-1 0,0 1 0,0 0 0,1 0 0,-1 0 0,0-1 0,1 1-1,-1 0 1,0 0 0,0 0 0,1 0 0,-1 0 0,2 9 61,0 1 1,-1 0 0,-1 0 0,0 0-1,-2 18 1,1 7 141,-6 150 443,7-184-542,0-5 81,0-2-155,1-1-1,0 1 1,1-1 0,0 1 0,-1 0 0,2 0-1,-1 0 1,1 0 0,6-10 0,40-53-6,-28 42-14,-16 18-29,2 1 1,-1 1-1,1-1 1,8-7-1,-12 13-10,-1 0 0,1 1 0,-1-1-1,1 0 1,0 1 0,0 0 0,-1 0-1,1-1 1,0 2 0,0-1 0,0 0-1,0 1 1,0-1 0,0 1 0,0 0-1,0 0 1,5 0 0,-7 1 4,1 0 1,0-1-1,0 1 0,-1 0 1,1 0-1,0 0 1,-1 0-1,1 1 0,-1-1 1,1 0-1,-1 1 0,0-1 1,0 1-1,1-1 1,-1 1-1,0-1 0,0 1 1,-1 0-1,1 0 0,1 2 1,13 44-61,-11-34 57,1 3 30,0 1-1,-2-1 0,0 1 1,0 24-1,-3-41 0,1-1-18,-1 0 0,1 0 0,-1 1 1,1-1-1,-1 0 0,1 0 1,-1 0-1,1 0 0,-1 0 0,1 0 1,-1 0-1,1 0 0,-1 0 1,1 0-1,-1 0 0,1 0 0,-1-1 1,1 1-1,-1 0 0,0 0 1,1 0-1,-1-1 0,1 1 0,-1 0 1,1 0-1,-1-1 0,0 1 1,1 0-1,-1-1 0,0 1 0,1-1 1,-1 0-1,44-67 62,-31 45-43,1 1 1,24-29-1,-28 43-12,-7 17 2,0 5-104,0 4 172,1-1 0,1 0-1,0 0 1,1 0 0,11 19-1,-15-32-193,1 1 0,0-1 0,1 0 1,-1 0-1,1 0 0,0 0 0,0 0 0,0-1 0,0 0 0,1 0 0,-1 0 0,1 0 0,0-1 1,-1 0-1,1 0 0,0 0 0,1 0 0,-1-1 0,0 0 0,0 0 0,1 0 0,5-1 0,-1 1-825,0 0-1,-1-1 1,1 0-1,0 0 0,0-1 1,-1-1-1,1 0 1,-1 0-1,0-1 0,14-5 1,6-14-6914</inkml:trace>
  <inkml:trace contextRef="#ctx0" brushRef="#br0" timeOffset="1336.96">2123 458 5539,'0'0'16212,"0"-15"-15459,0-36-415,0 38-166,0 46-74,0-9-51,1-13 110,-1 0-1,0 0 1,-1-1 0,0 1-1,-4 18 1,85-171 1089,-6 38-1163,-73 100-67,-1 3-75,8 17-317,-3-7 411,1 0 0,-1 0 0,-1 1 0,1 0 0,-2 0 0,1 0 0,-2 0 0,3 14 0,2 3 87,-2-2 4,-4-18-75,0 0 1,1-1-1,0 1 1,0-1 0,5 12-1,-4-12 15,0 1 0,-1 0-1,1 0 1,-2 0 0,1 0 0,0 8 0,11 35 290,-13-49-353,1-1 0,-1 1 1,1 0-1,0 0 1,0 0-1,-1-1 0,1 1 1,0 0-1,0-1 1,0 1-1,0-1 0,0 1 1,0-1-1,0 1 1,0-1-1,0 0 0,0 1 1,0-1-1,0 0 1,0 0-1,0 0 1,0 0-1,0 0 0,0 0 1,0 0-1,0 0 1,0 0-1,1-1 0,-1 1 1,0 0-1,0-1 1,0 1-1,-1-1 0,1 1 1,2-2-1,38-20 12,-36 18-27,3-1-206,34-23 111,-40 27-141,-1-1 0,1 1 0,0-1 1,0 0-1,-1 1 0,1-1 0,-1 0 0,1 0 0,-1 0 1,0 0-1,0 0 0,0 0 0,0 0 0,0-1 1,0 1-1,0-4 0,-2-2-3973,-4 0-2238</inkml:trace>
  <inkml:trace contextRef="#ctx0" brushRef="#br0" timeOffset="1860.44">2489 570 13302,'0'0'9839,"65"0"-7275,51 2-1897,141-4-35,-251 2-793,18-3 550,-23 3-463,-1 0 0,1 0 0,-1 0 1,1-1-1,0 1 0,-1 0 0,1 0 0,-1-1 0,1 1 0,-1 0 1,1 0-1,-1-1 0,1 1 0,-1-1 0,1 1 0,-1 0 1,1-1-1,-1 1 0,0-1 0,1 1 0,-1-1 0,0 1 1,1-1-1,-1 0 0,0 1 0,0-1 0,1 1 0,-1-1 1,0-1-1,0 2-200,-1-1-1,0 0 1,0 1 0,1-1 0,-1 1-1,0-1 1,0 1 0,1 0 0,-1-1-1,0 1 1,0 0 0,0-1 0,0 1 0,0 0-1,0 0 1,1 0 0,-1 0 0,-1 0-1,-1-1-1051,-12-3-5789</inkml:trace>
  <inkml:trace contextRef="#ctx0" brushRef="#br0" timeOffset="2678.52">3072 333 15719,'0'0'7646,"4"6"-7566,0 6 17,0 1 0,-1-1 0,0 1 0,-1 1 0,0-1 0,-1 0 0,-1 0 0,0 0 0,-2 15 0,2 7 585,0-34-103,2-19 149,5 2-695,1 0 0,0 1-1,1-1 1,1 2 0,0-1 0,1 2-1,1-1 1,0 1 0,1 1-1,19-15 1,-31 27-36,-1-1 0,1 1 0,-1-1 0,1 1-1,-1 0 1,1-1 0,-1 1 0,1 0 0,-1 0 0,1-1-1,0 1 1,-1 0 0,1 0 0,-1 0 0,1 0 0,0 0 0,-1-1-1,1 1 1,0 0 0,-1 1 0,1-1 0,-1 0 0,1 0-1,0 0 1,-1 0 0,1 0 0,0 1 0,-1-1 0,1 0-1,-1 0 1,1 1 0,0 0 0,11 21-5,-2 40 112,-9-53-85,14 41 221,-3-16-75,-12-32-171,1-1-1,-1 0 1,0 0-1,0 1 0,1-1 1,-1 0-1,1 0 0,-1 0 1,1 0-1,-1 0 1,1 0-1,0 0 0,0 0 1,-1 0-1,1 0 0,0 0 1,0 0-1,0 0 1,0 0-1,0-1 0,0 1 1,0 0-1,0-1 0,1 1 1,1 0-1,-1-1-78,0 0 0,0 0 0,0 0-1,0-1 1,0 1 0,0-1 0,0 1 0,-1-1 0,1 1-1,0-1 1,0 0 0,-1 0 0,1 0 0,2-2 0,3-2-555,0-1 0,0 0 1,-1 0-1,0-1 0,10-13 1,-10 8 144,0-1 1,0 1-1,-1-2 1,-1 1-1,4-16 1,11-31 3277,-19 59-2743,0 1 0,0 0 0,0 0 0,0 0 0,0 0 0,0 0 0,0 0 0,0 0 0,0-1 0,0 1 0,0 0 0,0 0 0,0 0 0,0 0-1,0 0 1,0 0 0,0 0 0,1 0 0,-1-1 0,0 1 0,0 0 0,0 0 0,0 0 0,0 0 0,0 0 0,0 0 0,0 0 0,0 0 0,1 0 0,-1 0 0,0 0 0,0 0 0,0 0 0,0 0 0,0 0 0,0 0 0,0 0 0,0 0 0,1 0 0,-1 0 0,0 0 0,0 0 0,0 0 0,0 0 0,0 0 0,0 0 0,0 0 0,1 0 0,-1 0 0,0 0 0,0 0 0,0 0 0,0 0 0,0 0 0,0 0 0,0 0 0,0 1 0,0-1 0,0 0 0,1 0 0,-1 0 0,0 0 0,0 0 0,5 13 889,3 27-1141,-5-23 617,2 2-183,-3-10-102,0 0-1,0-1 1,1 1-1,0-1 1,6 13-1,-7-19-100,0 1-1,0-1 0,0 1 0,0-1 0,0 0 0,1 0 1,-1 0-1,0 0 0,1-1 0,0 1 0,-1 0 0,1-1 1,0 0-1,0 0 0,0 0 0,0 0 0,0 0 0,0-1 1,0 1-1,4 0 0,2-1 1,0 1 1,0-1 0,0-1-1,1 1 1,-1-2-1,0 1 1,-1-1-1,1-1 1,0 1-1,-1-1 1,1-1 0,-1 0-1,14-8 1,-17 8-12,0 0-1,0 0 1,0 0 0,-1-1 0,1 0-1,-1 0 1,0 0 0,-1 0 0,1-1 0,-1 1-1,0-1 1,-1 0 0,1 0 0,-1 0 0,0 0-1,-1 0 1,1 0 0,-1-1 0,0 1 0,-1-13-1,1-5 21,1 18-27,-2-1 0,1 0 0,-1 0 1,0 0-1,0 0 0,-1 0 1,0 0-1,0 0 0,0 0 1,-1 1-1,-4-10 0,4 15-78,0 0-1,0-1 1,0 1 0,0 0-1,0 0 1,-1 0 0,1 0-1,0 0 1,-1 1 0,1-1-1,0 1 1,-1 0 0,1-1-1,-1 1 1,1 0 0,-1 1-1,-2-1 1,2 0-311,1 0 0,0 1 0,-1-1 0,1 0 0,0 1 0,-1 0-1,1-1 1,0 1 0,0 0 0,-1 0 0,1 0 0,0 1 0,0-1 0,0 0 0,0 1 0,1-1 0,-4 3 0,-2 14-5815,0-5-4327</inkml:trace>
  <inkml:trace contextRef="#ctx0" brushRef="#br0" timeOffset="3269.5">4001 288 11909,'0'0'11342,"6"16"-10766,-4 4-185,0 1-1,-1 0 1,-3 26 0,0 1 194,2-47-156,0-4-253,1-5-130,1 1-1,-1 0 1,1 0 0,1 0-1,-1 0 1,1 1 0,0-1-1,8-11 1,35-51 8,-45 69-52,79-93-13,-79 92-15,6 202-198,34-205 376,-37 2-139,1 0 0,0 1 0,0-1-1,0 1 1,1 0 0,-1 1 0,0-1 0,0 1 0,0 0 0,1 1 0,-1-1 0,0 1 0,0 0 0,0 0 0,0 1 0,0-1 0,0 1 0,0 0 0,-1 0 0,10 6 0,-5 0-14,0-1-1,0 0 1,1-1 0,0 0 0,0-1-1,1 0 1,-1-1 0,1 0 0,0 0-1,1-1 1,-1 0 0,0-1 0,1-1-1,19 1 1,-18-2-323,23 0-595,-19-9-2427,-15-2-2416</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16:48.782"/>
    </inkml:context>
    <inkml:brush xml:id="br0">
      <inkml:brushProperty name="width" value="0.025" units="cm"/>
      <inkml:brushProperty name="height" value="0.025" units="cm"/>
    </inkml:brush>
  </inkml:definitions>
  <inkml:trace contextRef="#ctx0" brushRef="#br0">23 121 5138,'0'0'7046,"-19"0"-5360,15 0 4971,75 2-6539,-42 0-108,0-1 1,1-2 0,-1 0-1,0-2 1,0-2-1,30-7 1,-22 1 31,-27 9-34,0 0-1,-1-1 1,1 0 0,-1-1 0,0 0-1,0-1 1,14-9 0,-22 14 1,0-1 0,0 0 0,0 0 0,1 1 0,-1-1 0,0 0-1,0 1 1,0-1 0,1 1 0,-1 0 0,0-1 0,1 1 0,-1 0 0,0 0 0,1 0 0,1 0 0,-2 0 76,13-15-4095,1 1-821,-2-5-5067</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16:51.131"/>
    </inkml:context>
    <inkml:brush xml:id="br0">
      <inkml:brushProperty name="width" value="0.025" units="cm"/>
      <inkml:brushProperty name="height" value="0.025" units="cm"/>
    </inkml:brush>
  </inkml:definitions>
  <inkml:trace contextRef="#ctx0" brushRef="#br0">1 58 9012,'0'0'5563,"4"0"-1454,30 0-4184,-4 1-55,199-9 379,-195 3-1913,0 0 1,49-16-1,-27 1-6006</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17:00.212"/>
    </inkml:context>
    <inkml:brush xml:id="br0">
      <inkml:brushProperty name="width" value="0.025" units="cm"/>
      <inkml:brushProperty name="height" value="0.025" units="cm"/>
    </inkml:brush>
  </inkml:definitions>
  <inkml:trace contextRef="#ctx0" brushRef="#br0">1 95 8900,'0'0'6232,"3"-11"-5850,9-30 23,-3-2 5667,-10 93-5969,0-7-2,8 72 0,6-17-894,-13-97-402,5-1-5624</inkml:trace>
  <inkml:trace contextRef="#ctx0" brushRef="#br0" timeOffset="1084.19">229 60 8308,'0'0'7246,"-2"4"-7059,-16 24-65,-1 0 1,-2-2 0,0 0-1,-2-2 1,-26 23 0,16-14-46,22-23 33,1 2 1171,24-4-268,5 1-1376,0-2 359,1 0 0,0-2 0,1 0 0,-1-1-1,1-1 1,0-1 0,-1-1 0,33-2 0,-50 1-23,0-1-1,0 0 1,-1 1 0,1-1 0,0 0 0,0-1-1,-1 1 1,1 0 0,-1-1 0,1 0 0,-1 1-1,0-1 1,1 0 0,-1 0 0,0 0 0,0-1-1,0 1 1,-1 0 0,1-1 0,-1 1 0,1-1-1,-1 0 1,0 1 0,2-6 0,0-1 27,0 1 0,0-1 0,-1 0 0,0 0 0,0-1 0,0-13 0,-2 22 5,0 1 1,0-1-1,0 0 1,0 1-1,0-1 1,-1 0-1,1 1 1,0-1-1,0 1 1,-1-1-1,1 0 1,0 1-1,0-1 1,-1 1-1,1-1 1,-1 1 0,1-1-1,0 1 1,-1-1-1,1 1 1,-1-1-1,1 1 1,-1 0-1,0-1 1,1 1-1,-1 0 1,1-1-1,-1 1 1,0 0-1,1 0 1,-1 0-1,1-1 1,-1 1 0,0 0-1,1 0 1,-1 0-1,0 0 1,1 0-1,-1 0 1,0 0-1,1 0 1,-1 1-1,0-1 1,1 0-1,-1 0 1,1 0-1,-1 1 1,0-1-1,1 0 1,-1 1 0,1-1-1,-1 1 1,1-1-1,-1 0 1,1 1-1,-1-1 1,1 1-1,0-1 1,-1 1-1,1 0 1,-1-1-1,1 1 1,0-1-1,0 1 1,-1 0-1,1-1 1,0 1-1,0 0 1,-4 8 38,1-1-1,0 1 1,1 0-1,0 0 1,0 0-1,1 0 1,0 0 0,1 12-1,0-20-40,1 0 0,-1 0-1,1 0 1,0 0-1,-1 0 1,1 0 0,0 0-1,0 0 1,-1 0 0,1 0-1,0 0 1,0-1 0,0 1-1,0 0 1,0-1 0,0 1-1,1-1 1,-1 1 0,0-1-1,0 1 1,0-1 0,0 0-1,1 1 1,-1-1 0,0 0-1,0 0 1,1 0 0,-1 0-1,0 0 1,2-1-1,2 2-2,-1-1-1,1 0 0,0-1 0,-1 1 0,1-1 0,-1 0 1,1 0-1,5-2 0,-3-2 0,0 1 0,-1-2-1,1 1 1,-1-1 0,-1 0 0,1 0 0,-1 0 0,0-1 0,6-9-1,-7 10 3,-1 10-10,-1-1 1,0 1 1,1-1 0,0 0-1,-1 0 1,1 0 0,0-1-1,0 1 1,1-1-1,-1 1 1,0-1 0,1 0-1,0-1 1,-1 1 0,8 2-1,-8-4-22,1 1 0,-1-1 0,1 0 0,-1 0-1,1 0 1,-1 0 0,1-1 0,-1 1 0,0-1 0,1 0 0,-1 0-1,0 0 1,1-1 0,-1 1 0,0-1 0,0 1 0,0-1-1,0 0 1,-1 0 0,1-1 0,2-2 0,0-2 122,0 0 1,-1 0 0,0-1-1,0 0 1,-1 1-1,0-1 1,3-14 0,-11 176 1929,0-85-2014,4-37 4,-8 48-1,8-72-7,-1 0-1,0 0 0,-1-1 1,1 1-1,-1-1 1,-1 0-1,1 0 0,-1 0 1,-1 0-1,1 0 0,-7 6 1,10-11 2,-1-1 0,1 1 1,0-1-1,0 0 0,-1 1 1,1-1-1,-1 0 0,1 0 1,-1 0-1,0 0 0,1 0 1,-1 0-1,0 0 0,0-1 0,1 1 1,-1-1-1,0 1 0,0-1 1,0 0-1,0 0 0,0 1 1,0-1-1,0-1 0,1 1 1,-1 0-1,0 0 0,0-1 0,0 1 1,0-1-1,0 1 0,1-1 1,-1 0-1,0 0 0,1 0 1,-1 0-1,0 0 0,1 0 0,-1 0 1,1-1-1,0 1 0,-1 0 1,1-1-1,0 1 0,0-1 1,0 0-1,0 1 0,0-1 1,0 0-1,1 1 0,-1-1 0,0 0 1,1 0-1,-1 0 0,1-2 1,-4-13-54,0 1 1,1 0 0,1-1-1,1 0 1,1-27 0,0 38-245,0-1 0,1 1 0,0-1 1,0 1-1,1 0 0,0-1 0,0 1 1,1 0-1,-1 0 0,1 1 0,0-1 0,1 0 1,-1 1-1,1 0 0,1 0 0,-1 0 1,8-7-1,16-8-4410,-3 3-3239</inkml:trace>
  <inkml:trace contextRef="#ctx0" brushRef="#br0" timeOffset="1629.64">786 157 13414,'0'0'3733,"3"-3"-3624,14-12-82,-15 14-18,1 0 0,-1-1 1,0 0-1,0 1 1,0-1-1,0 0 0,0 0 1,0 0-1,0 0 1,-1 0-1,1 0 0,-1-1 1,1 1-1,-1 0 1,0-1-1,0 1 0,0-1 1,0 0-1,-1 1 1,2-5-1,-2-50 3323,0 57-2998,-11 32-185,10 66-144,2-77-30,-1 1 0,0-1 0,-7 43 0,6-58 13,-1 0 0,0 0 0,0 0 1,0-1-1,-1 1 0,0 0 0,0-1 1,0 0-1,-1 1 0,0-1 0,0-1 1,0 1-1,0-1 0,-1 1 0,0-1 1,0 0-1,-10 6 0,-15-7 68,21-2 99,21-1 160,46 0-578,132-4-5368,-136-3 512</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17:09.916"/>
    </inkml:context>
    <inkml:brush xml:id="br0">
      <inkml:brushProperty name="width" value="0.025" units="cm"/>
      <inkml:brushProperty name="height" value="0.025" units="cm"/>
    </inkml:brush>
  </inkml:definitions>
  <inkml:trace contextRef="#ctx0" brushRef="#br0">67 508 6867,'0'0'8737,"1"-32"-4641,5 7-4048,0-1 1,-1 0 0,1-47-1,-5 26-84,0-48-249,-2 88 270,1-1 1,-2 1-1,1-1 1,-1 1-1,0 0 1,0 0-1,-1 0 1,0 0-1,-7-11 1,10 17 11,-1 0 0,1 1 0,0-1 0,-1 1 0,1 0 0,0-1 0,-1 1 0,1-1 0,0 1 0,-1 0 1,1-1-1,-1 1 0,1-1 0,-1 1 0,1 0 0,-1 0 0,1-1 0,-1 1 0,1 0 0,-1 0 0,1 0 1,-1 0-1,0 0 0,1 0 0,-1-1 0,1 1 0,-1 0 0,1 1 0,-1-1 0,0 0 0,1 0 1,-1 0-1,1 0 0,-1 0 0,1 0 0,-1 1 0,1-1 0,-1 0 0,1 1 0,-1-1 0,1 0 0,-1 1 1,1-1-1,-1 0 0,1 1 0,0-1 0,-1 1 0,1-1 0,0 1 0,-1 0 0,-12 24-70,4 12 69,1 1 0,2-1-1,2 1 1,1 0 0,4 53 0,-1-66-3,0-21-17,1-1-1,-1 1 0,1 0 1,0-1-1,0 1 1,1-1-1,-1 1 0,1-1 1,0 1-1,-1-1 1,1 0-1,1 0 0,-1 0 1,0 0-1,1 0 1,0-1-1,-1 1 0,1-1 1,0 0-1,0 0 1,1 0-1,-1 0 1,0 0-1,1 0 0,4 1 1,-5-2-44,1 1 1,-1-1-1,1 0 1,0 0-1,0-1 1,-1 1-1,1-1 1,0 1-1,0-1 1,0 0-1,0-1 1,-1 1 0,1-1-1,0 1 1,0-1-1,-1 0 1,1-1-1,0 1 1,-1 0-1,1-1 1,-1 0-1,0 0 1,0 0-1,6-5 1,0-3 48,0 0-1,0-1 1,-1 0 0,-1-1 0,0 1-1,0-1 1,-1-1 0,-1 1 0,0-1 0,-1 0-1,0 0 1,-1-1 0,0 1 0,1-23 0,-4 35 493,0 23-410,0 147 209,0-169-273,0 1 1,0-1-1,0 1 1,0-1-1,0 1 1,0-1-1,0 1 1,0-1 0,0 1-1,1-1 1,-1 1-1,0-1 1,0 1-1,1-1 1,-1 0-1,0 1 1,0-1-1,1 1 1,-1-1 0,1 0-1,-1 1 1,0-1-1,1 0 1,-1 0-1,1 1 1,-1-1-1,0 0 1,1 0-1,-1 0 1,1 1 0,-1-1-1,1 0 1,-1 0-1,1 0 1,-1 0-1,1 0 1,-1 0-1,1 0 1,-1 0-1,2 0 1,14-6-37,-13-1 46,0 1-1,0-1 1,-1 0-1,1 0 1,-1 0 0,-1-1-1,0 1 1,0 0-1,0-1 1,-1 1-1,0-1 1,-2-12-1,2-6-103,0 23 92,0 1 1,0-1 0,0 1 0,-1 0 0,1-1 0,-1 1 0,1 0 0,-1 0-1,0-1 1,0 1 0,0 0 0,0 0 0,0 0 0,0 0 0,0 0 0,-1 0-1,1 0 1,-1 0 0,1 1 0,-1-1 0,0 1 0,0-1 0,0 1-1,0 0 1,0-1 0,0 1 0,0 0 0,0 0 0,0 0 0,-1 1 0,1-1-1,-4 0 1,5 1-12,0 1-74,1 0 80,-1 0 0,1 0 0,0 0 0,-1 0 0,1 1 0,0-1 0,0 0 0,0 0 0,0 0 0,0 0 0,0 1 0,0-1 0,0 0 0,1 0 0,-1 0 0,0 0 0,1 0 0,-1 0 0,1 1 0,-1-1 0,1 0 0,-1 0 0,1 0 0,0-1 0,0 1 0,-1 0 1,1 0-1,0 0 0,0 0 0,0-1 0,0 1 0,0 0 0,0-1 0,0 1 0,0-1 0,0 1 0,2 0 0,7 0-138,0 0 1,0 0 0,0-1-1,0 0 1,0 0 0,13-3-1,20-1 142,-42 4 192,-1 171 1511,0-170-1694,0 0-1,0 1 1,1-1-1,-1 0 1,0 0 0,1 0-1,-1 1 1,1-1 0,-1 0-1,1 0 1,0 0 0,0 0-1,-1 0 1,1 0 0,0 0-1,0 0 1,0-1 0,0 1-1,0 0 1,0 0 0,0-1-1,0 1 1,0 0 0,0-1-1,0 0 1,1 1 0,-1-1-1,0 1 1,0-1 0,1 0-1,-1 0 1,0 0 0,0 0-1,1 0 1,1 0 0,0 0-8,-1 0 1,0 0 0,0 0 0,1-1 0,-1 1-1,0-1 1,0 1 0,1-1 0,-1 0 0,0 1 0,0-1-1,0-1 1,0 1 0,0 0 0,0 0 0,0-1-1,-1 1 1,1-1 0,0 1 0,1-3 0,1-5-1,0 0 1,-1 0-1,1 0 1,-2-1-1,1 1 1,-1-1-1,-1 0 1,0 0-1,0 1 1,-1-1-1,-1-12 1,1 13 59,0 8-27,-1 0 1,1 0-1,0 0 1,-1 0-1,1 0 0,0 0 1,-1 0-1,1 0 1,-1 0-1,0 0 1,1 0-1,-1 0 1,0 0-1,1 0 1,-1 0-1,0 0 1,0 1-1,0-1 1,0 0-1,0 0 1,-2 0-1,1-2 18,15 2-294,-4 1 99,1 0 1,-1 0-1,0-1 1,1-1-1,-1 0 1,0 0-1,0-1 1,0 0-1,0 0 1,-1-1-1,1 0 1,9-7-1,-12 7 128,-1-1 0,0 1 0,0-1 1,-1 0-1,1 0 0,-1-1 0,-1 0 0,1 1 0,-1-1 0,1 0 0,-2-1 0,1 1 0,-1 0 0,0-1 0,0 1 0,-1-1 0,2-13 0,-2-64 1521,-1 83-610,-7 21-743,-12 44 51,3 2 0,-13 119 0,25-156-29,5-49 185,8-47-147,-7 59-208,0 0 0,1 0 0,1 0 0,-1 1 0,1-1 0,0 1 0,10-12 0,-12 16-5,1 0 1,0 0 0,-1 0 0,1 0-1,1 1 1,-1 0 0,0-1 0,0 1-1,1 0 1,-1 0 0,1 1 0,0-1-1,0 1 1,-1 0 0,1 0 0,0 0-1,0 1 1,7-1 0,-11 1 2,1 0 0,0 1 0,-1-1 0,1 0 0,0 1 1,-1-1-1,1 0 0,-1 1 0,1-1 0,0 1 0,-1-1 0,1 1 0,-1 0 1,1-1-1,-1 1 0,0-1 0,1 1 0,-1 0 0,0-1 0,1 1 0,-1 0 0,0 0 1,0-1-1,0 1 0,1 0 0,-1-1 0,0 1 0,0 0 0,0 0 0,0 1 0,0 29 30,0-24-15,-1-3-14,1 0 0,-1 0-1,0 0 1,0 0 0,-1 0 0,1-1 0,-1 1 0,1-1-1,-1 1 1,0-1 0,-1 1 0,1-1 0,0 0 0,-1 0-1,0 0 1,0 0 0,0-1 0,0 1 0,0-1 0,0 0-1,-1 0 1,1 0 0,-1 0 0,1-1 0,-1 1 0,0-1-1,0 0 1,1 0 0,-1 0 0,0 0 0,-6-1 0,9 0-92,1 1-40,1 0 87,-1 0 1,1-1 0,0 1-1,-1 0 1,1 0 0,0-1 0,0 1-1,-1-1 1,1 1 0,0-1 0,0 1-1,0-1 1,0 1 0,0-1-1,0 0 1,0 1 0,0-1 0,0 0-1,0 0 1,0 0 0,0 0-1,0 0 1,0 0 0,0 0 0,1 0-1,36 0 30,-30 0-140,5 0 56,-8 0 52,0 1 0,0-1 0,0 1 0,0-2 0,0 1 0,0 0 0,0-1 0,0 0 0,0 0 0,0-1-1,0 1 1,-1-1 0,1 0 0,0 0 0,-1-1 0,0 1 0,0-1 0,1 0 0,6-6 0,-2-2 228,-4 6 58,0 0 0,-1 1 0,1-2 0,-1 1 0,-1 0 0,1-1 0,-1 0 0,4-8 1,-8 31-250,1-13 9,-1 1 0,1-1 1,0 0-1,1 0 1,-1 0-1,1 0 0,0 0 1,1 5-1,-1-7-1,0-1 0,0 0-1,0 1 1,0-1 0,0 0-1,0 0 1,0 0 0,1 0-1,-1 0 1,0 0 0,1 0-1,-1 0 1,1-1 0,-1 1-1,1-1 1,-1 1 0,1-1-1,-1 1 1,1-1 0,0 0-1,-1 0 1,1 1 0,-1-1-1,1 0 1,3-1 0,-2 1 0,1-1 1,-1 1-1,0-1 1,1 0 0,-1 0-1,0 0 1,1 0 0,-1-1-1,0 1 1,0-1-1,0 0 1,0 0 0,0 0-1,-1 0 1,1 0 0,0-1-1,-1 1 1,0-1 0,0 0-1,0 0 1,0 0-1,2-3 1,3-7 12,-1 0 1,0-1-1,0 0 1,3-15-1,-7 26 404,-2 10-253,-1 25-245,1-2 30,0-30 50,0 1-1,0 0 1,0-1-1,0 1 1,0 0-1,1-1 1,-1 1-1,0-1 1,0 1-1,1-1 1,-1 1-1,0-1 1,1 1-1,-1-1 1,1 1-1,-1-1 1,1 1-1,-1-1 1,1 0-1,-1 1 1,1-1-1,-1 0 1,1 1-1,-1-1 1,1 0-1,0 0 1,-1 1-1,1-1 1,-1 0-1,2 0 1,28 1-209,-24-1 141,0-1 0,-1 0 1,1-1-1,0 1 1,-1-1-1,1 0 0,-1 0 1,7-5-1,-2-1 13,-1-2 0,0 1 0,0-1-1,-1-1 1,-1 0 0,0 0 0,0 0-1,-1-1 1,-1 0 0,0 0 0,-1 0-1,4-14 1,-1-4 303,-2 1-1,0-1 0,-2-1 1,-2-32-1,-1 62 57,0 3-137,-3 56-34,-3 0 1,-3 0-1,-18 63 1,-6 33 361,-2 54 470,31-177-851,3-30-9,0-5 10,0-52 114,1 55-229,0-26-51,0-1 0,1 0 0,2 1-1,1-1 1,1 1 0,1 0 0,16-42 0,-18 60-21,2-5-3,1-1 0,0 2 0,16-25 0,-21 36 68,0-1-1,0 0 1,0 1 0,0 0 0,1 0 0,-1-1 0,0 1 0,1 1 0,0-1 0,-1 0 0,1 1 0,0-1 0,0 1-1,0 0 1,0 0 0,0 0 0,0 0 0,0 0 0,0 1 0,0 0 0,0-1 0,1 1 0,-1 0 0,0 0 0,4 1-1,-4 1 8,0 0 0,-1-1 0,0 1 0,1 0 0,-1 0 0,0 0-1,0 0 1,0 0 0,0 1 0,-1-1 0,1 1 0,-1-1 0,1 1 0,-1-1-1,0 1 1,0 0 0,0 0 0,0 0 0,0-1 0,-1 1 0,0 0-1,1 0 1,-1 4 0,1 2 13,0 1 0,0-1-1,-1 1 1,-1-1 0,0 1 0,-3 14-1,2-20 0,0 0 0,0 0-1,-1-1 1,1 0 0,-1 1 0,0-1-1,0 0 1,0 0 0,-1 0-1,1-1 1,-1 1 0,1-1-1,-1 0 1,0 0 0,0 0-1,0 0 1,0-1 0,0 0-1,-6 2 1,-10 2-26,0 0-1,-35 3 1,32-8-2444</inkml:trace>
  <inkml:trace contextRef="#ctx0" brushRef="#br0" timeOffset="676.2">1555 416 12966,'0'0'8481,"-5"-11"-7819,-15-32-206,15 32-251,17 13-186,-1 0 0,0 1-1,0 1 1,0 0 0,0 0-1,-1 1 1,0 0 0,0 1 0,0 0-1,-1 1 1,0 0 0,0 1-1,0-1 1,9 13 0,-14-14-10,0 0 0,0 1 0,-1-1 0,0 1 0,0 0 0,-1 0 0,1 0 0,-2 0 0,1 0 0,-1 0 0,0 0 0,-1 1 0,1-1 0,-1 0 0,-1 1 0,0-1 0,0 0 0,0 0 0,-3 10 0,1-8 4,0 0-1,0 0 0,-1-1 1,0 1-1,-1-1 0,0 0 1,0 0-1,-1 0 0,1-1 1,-2 0-1,1 0 0,-1-1 0,0 1 1,-12 7-1,8-7 4,-35 21 10,44-27-25,0 0 1,0 0-1,0 0 1,0 0-1,0 0 1,0-1-1,0 1 1,0-1-1,-1 1 0,1-1 1,0 0-1,0 0 1,0 0-1,-1 0 1,1 0-1,0 0 1,0-1-1,-4 0 0,5-38-132,1 30 116,1 8 13,0 1 0,-1-1 0,1 0 1,0 0-1,0 1 0,-1-1 0,1 0 1,0 1-1,0-1 0,0 1 0,0-1 1,0 1-1,0-1 0,0 1 1,0 0-1,0 0 0,0-1 0,0 1 1,0 0-1,0 0 0,0 0 0,0 0 1,0 0-1,0 0 0,0 0 0,0 0 1,0 1-1,0-1 0,0 0 0,0 1 1,0-1-1,0 1 0,1 0 0,37 13-53,-6 16 58,-20-18-3,1 1 0,0-2 0,1 0 0,-1 0 0,27 13 0,-39-23-5,0 0 0,0-1 0,0 1 0,0 0 0,1-1 0,-1 1 1,0-1-1,0 0 0,0 1 0,0-1 0,1 0 0,-1-1 0,0 1 0,0 0 1,0 0-1,1-1 0,-1 0 0,0 1 0,0-1 0,0 0 0,2-1 0,-1 0-19,0-1-1,0 1 0,0-1 1,-1 0-1,0 0 0,1 0 0,-1 0 1,0 0-1,0 0 0,-1 0 1,3-7-1,3-10-228,-2 0 0,0 0 0,3-38 0,-5 34-111,-2-3-4737,-1 22-264</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2:21.094"/>
    </inkml:context>
    <inkml:brush xml:id="br0">
      <inkml:brushProperty name="width" value="0.025" units="cm"/>
      <inkml:brushProperty name="height" value="0.025" units="cm"/>
    </inkml:brush>
  </inkml:definitions>
  <inkml:trace contextRef="#ctx0" brushRef="#br0">453 193 9524,'0'0'6787,"4"0"-231,-4 0-6552,1 0 0,-1 0 0,1 0 0,-1 0 0,1 1 0,-1-1 0,1 0 0,-1 0-1,0 0 1,1 1 0,-1-1 0,0 0 0,1 1 0,-1-1 0,0 0 0,1 1 0,-1-1 0,0 0 0,0 1 0,1-1 0,-1 1 0,0-1 0,0 0 0,0 1 0,1-1 0,-1 1-1,0-1 1,0 1 0,0-1 0,0 1 0,0-1 0,0 1 0,14 229 241,-10-102-167,7-27-63,-9-92-11,-1-1 0,1 1 0,1-1 0,0 0 0,0 0 1,0 0-1,1 0 0,0 0 0,8 9 0,-12-17-17,1 1 0,-1-1 0,0 0 0,0 0 0,1 0 0,-1 1 0,0-1 0,1 0-1,-1 0 1,0 0 0,1 0 0,-1 0 0,0 0 0,1 0 0,-1 0 0,0 0 0,1 0 0,-1 0 0,0 0 0,1 0 0,-1 0 0,0 0 0,1 0-1,-1 0 1,0 0 0,1 0 0,-1-1 0,0 1 0,1 0 0,-1 0 0,0 0 0,0-1 0,1 1 0,-1 0 0,0 0 0,0-1 0,1 1 0,-1 0 0,0 0-1,0-1 1,0 1 0,0 0 0,1-1 0,9-16-931,-9 15 806,28-75-6113,-17 33 419</inkml:trace>
  <inkml:trace contextRef="#ctx0" brushRef="#br0" timeOffset="568.72">646 80 13718,'0'0'2580,"-26"-11"-667,-84-33-699,96 38-1060,-1 2 1,0 0 0,0 1-1,0 0 1,0 1-1,0 1 1,-1 0 0,1 1-1,-16 2 1,-15 0 292,36-1-393,0 0 0,-1 0 0,1 2 0,0-1 0,0 1 1,1 1-1,-1-1 0,1 2 0,-1-1 0,1 1 0,1 1 0,-1 0 1,1 0-1,0 1 0,0-1 0,1 2 0,0-1 0,0 1 0,1 0 1,-9 15-1,0 0-21,1 1 0,2 0 0,0 1 0,2 0 0,1 1 0,-10 42 0,13-29-24,1 0 0,2 0-1,2 1 1,6 67-1,-3-92-5,1 1 1,0-1-1,1 0 0,0 0 0,1-1 1,1 0-1,1 1 0,0-2 0,0 1 1,1-1-1,1 0 0,1-1 0,-1 0 1,2-1-1,0 0 0,0 0 0,1-1 1,0-1-1,0 0 0,26 13 0,-10-7-120,1-1 0,0-2 0,1-1 0,0-2 0,1 0 0,0-2 0,0-2 0,1-1 0,37 1 0,-42-4 15,0-2 0,0 0-1,0-2 1,-1-1 0,39-10-1,-52 9 115,-1 1 0,0-1 0,0-1 0,0 0 0,-1-1 0,0 0 0,0-1 1,0 0-1,-1-1 0,-1 0 0,1 0 0,-1-1 0,9-14 0,-9 10 135,-1-1 1,0 0 0,-1 0-1,0-1 1,-1 0 0,-1-1-1,-1 1 1,0-1 0,2-28-1,-3-15 401,-4-82-1,1 141-544,-1-24 38,-2 1 0,0-1 0,-2 1 0,-1 0 0,0 1 0,-2-1 0,-1 1 0,0 1-1,-2-1 1,-1 2 0,0 0 0,-2 0 0,0 1 0,-33-35 0,38 48-53,0 0 1,-1 1-1,0 0 1,0 1-1,0 0 1,0 1-1,-1 0 1,0 0-1,0 1 1,0 0-1,0 1 1,-1 1-1,1-1 1,0 2-1,-1 0 1,1 0-1,0 1 1,-19 4-1,-8 2-884,0 2-1,0 2 1,-70 30-1,28-7-3803,2-2-3005</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2:23.284"/>
    </inkml:context>
    <inkml:brush xml:id="br0">
      <inkml:brushProperty name="width" value="0.025" units="cm"/>
      <inkml:brushProperty name="height" value="0.025" units="cm"/>
    </inkml:brush>
  </inkml:definitions>
  <inkml:trace contextRef="#ctx0" brushRef="#br0">61 360 7187,'0'0'13204,"-9"-3"-12460,-1-1-498,7 2-139,-1 0 0,1 1 0,0 0 1,-1 0-1,1 0 0,-1 0 0,0 0 1,1 1-1,-6-1 0,8 1 1262,36-14-1200,1 2 1,0 0 0,53-8 0,0 0-129,-66 13-247,-12 4-339,0 0 0,0 0 0,0 1 0,1 1 0,13-1 0,-26 5-3993,-14 15 1296,-22 6-1928</inkml:trace>
  <inkml:trace contextRef="#ctx0" brushRef="#br0" timeOffset="203.28">74 360 12838,'-48'102'7811,"60"-105"-7570,18-7-81,6-11-160,12 1 16,0 6-32,-6-3-897,-6 6-784,-6 1-319,-18 0-626,-6 0-2096,-6-8 720</inkml:trace>
  <inkml:trace contextRef="#ctx0" brushRef="#br0" timeOffset="465.54">205 164 11077,'0'0'7355,"-6"-3"-6431,8 3-922,1 1 0,0-1 0,-1 0 0,1 1 0,-1-1 1,1 1-1,0 0 0,-1 0 0,0 0 0,1 0 1,-1 0-1,0 1 0,1-1 0,-1 1 0,2 1 1,46 37 57,-27-21-65,-7-6-4,0 0 0,21 24 1,-33-33 1,0 0 0,0 0 1,-1 1-1,0 0 1,0 0-1,0 0 1,0 0-1,-1 0 0,0 0 1,0 1-1,-1-1 1,1 0-1,-1 1 0,1 6 1,-3-10 11,1 0 0,-1 0 0,1 0 1,-1 0-1,0 0 0,1 0 0,-1 0 0,0 0 0,0-1 1,0 1-1,-1 0 0,1-1 0,0 1 0,-1-1 0,1 1 1,-1-1-1,1 1 0,-1-1 0,0 0 0,1 0 0,-1 0 1,-2 1-1,-50 21 91,30-14-90,5-1-306,-49 25 500,64-30-932,0-1-1,0 1 1,0 0 0,1 0-1,-1 1 1,-5 6 0,7-5-7021</inkml:trace>
  <inkml:trace contextRef="#ctx0" brushRef="#br0" timeOffset="831.1">668 223 17656,'0'0'2439,"19"17"-2298,-6-4-127,3 0-3,-1 0 0,0 2 0,-1 0 0,-1 0-1,0 1 1,-1 1 0,-1 0 0,14 30 0,-21-37 4,-1 0 0,0 0 0,-1 0 0,-1 0 0,1 0-1,-1 18 1,-1-25-5,0-1-1,0 1 0,0 0 0,-1-1 0,1 1 0,-1 0 1,1-1-1,-1 1 0,0-1 0,0 1 0,0-1 1,-1 1-1,1-1 0,0 0 0,-1 0 0,0 0 1,1 1-1,-1-1 0,0-1 0,0 1 0,0 0 0,0 0 1,0-1-1,-1 1 0,1-1 0,0 0 0,-1 0 1,-3 2-1,5-3 35,-1 0 0,0 0 0,1 1 0,-1-1 0,0 0 0,1 0 1,-1 0-1,0-1 0,0 1 0,1 0 0,-1-1 0,0 1 0,1-1 0,-1 1 0,1-1 0,-1 0 1,1 0-1,-1 0 0,1 0 0,-1 0 0,1 0 0,0 0 0,0 0 0,-1 0 0,1-1 0,0 1 1,0 0-1,0-1 0,1 1 0,-1-1 0,0 1 0,0-1 0,1 0 0,-1 1 0,1-1 0,-1 1 1,1-1-1,0 0 0,-1-2 0,-1-10-10,0 1 1,0-1 0,1-22-1,1 35-29,1-4-17,0 0-1,-1 0 0,1 1 1,1-1-1,-1 0 1,1 0-1,0 1 0,0-1 1,0 1-1,1 0 0,-1 0 1,1 0-1,0 0 1,0 0-1,1 0 0,-1 1 1,1-1-1,0 1 0,-1 0 1,2 0-1,-1 1 1,8-5-1,3-1-884,1 1 1,0 1 0,0 0-1,0 1 1,22-3-1,-6 3-3718</inkml:trace>
  <inkml:trace contextRef="#ctx0" brushRef="#br0" timeOffset="1370.42">1122 353 12822,'0'0'6045,"3"-1"-5871,12-12 294,-27 8 1053,-36 13-429,44-6-1070,0 0 0,0 0 0,0 0 0,0 0 0,0 1 0,0-1 0,1 1 0,-1 0 0,1 0 0,0 1 0,0-1 0,0 1 0,0-1 0,1 1 0,-1 0 0,1 0 0,0 0 0,0 0 0,1 1 0,-1-1 0,1 0-1,0 1 1,0-1 0,0 1 0,1-1 0,-1 1 0,1-1 0,0 1 0,1-1 0,-1 1 0,1 0 0,0-1 0,1 6 0,-1-8-22,1-1 1,-1 1-1,0 0 0,0 0 1,1-1-1,-1 1 0,1-1 1,-1 0-1,1 1 0,0-1 1,0 0-1,-1 0 0,1 0 1,0 0-1,0 0 0,0 0 1,0-1-1,0 1 0,0-1 1,0 1-1,3-1 0,50 3-50,-44-3 13,0-1-64,-1 0 0,0-1-1,0-1 1,-1 1 0,1-1 0,0-1-1,-1 0 1,0 0 0,0-1 0,0 0-1,14-11 1,-4 1-186,0 0 0,-2-1 1,0-1-1,15-19 0,-23 25 213,-1 0 0,0-1 1,-1-1-1,0 1 0,-1-1 1,0 0-1,-1 0 0,4-20 1,-4 6 54,-1 0 1,-1 0 0,-1-40 0,-1 65 107,-1 1 0,0-1-1,0 0 1,0 0 0,0 0 0,0 1 0,0-1 0,0 0 0,-1 0 0,1 1 0,0-1 0,-1 0 0,0 1 0,1-1 0,-1 1 0,0-1 0,0 0 0,0 1 0,0 0 0,0-1 0,0 1 0,0 0 0,0-1 0,-1 1 0,1 0 0,0 0 0,-1 0 0,1 0 0,-1 0 0,0 0 0,1 1 0,-1-1 0,-3-1 0,4 3-74,0 1 1,-1-1-1,1 0 1,0 0-1,0 1 1,0-1-1,0 0 0,0 1 1,0-1-1,0 1 1,1-1-1,-1 1 1,0 0-1,1-1 0,0 1 1,-1-1-1,1 1 1,0 0-1,0 0 1,-1-1-1,2 3 0,-2-2 6,-5 49 62,2 1 0,2-1-1,9 102 1,-3-133-23,1 0-1,11 29 1,-10-35-461,-2 0 0,1 0 0,-2 0 0,0 1-1,2 28 1,-5-41-2301,-3-2-1872,-7-4 528,-7-13-3779</inkml:trace>
  <inkml:trace contextRef="#ctx0" brushRef="#br0" timeOffset="1712.41">1297 422 7555,'0'0'9226,"4"-10"-8978,-2 6-241,0 1 0,0-1 0,0 0 0,0 1 0,1-1 0,-1 1 0,1 0 0,0-1 0,0 1 0,0 1 0,0-1 0,6-4 0,1 2 2,1 0-1,-1 0 1,1 1-1,18-5 1,-6 2 10,-14 3 159,0 1-1,1 0 1,-1 1 0,0 0-1,1 0 1,0 1-1,-1 0 1,1 1-1,18 1 1,-26 0-112,-1 0 0,0 0-1,1 0 1,-1 0 0,0 0 0,0 0 0,0 0-1,0 0 1,0 1 0,0-1 0,0 0 0,0 1-1,0-1 1,-1 1 0,1-1 0,0 1 0,-1-1-1,1 1 1,-1 2 0,6 30 784,2 70 756,-7-103-1597,-1 0 0,1 1 0,0-1-1,-1 0 1,1 0 0,0 0 0,0 0 0,-1 0-1,1 0 1,0 0 0,0-1 0,0 1-1,0 0 1,1-1 0,-1 1 0,0 0-1,0-1 1,0 1 0,0-1 0,1 1-1,-1-1 1,0 0 0,0 0 0,1 0-1,-1 1 1,0-1 0,0 0 0,1 0 0,-1-1-1,0 1 1,1 0 0,-1 0 0,2-1-1,2 0 7,-1 0 0,0 0 0,0 0 0,0-1 0,0 1 1,0-1-1,0 0 0,0 0 0,5-4 0,1-3-1,-1 0 0,0 0 0,-1-1 0,0-1 0,-1 1 0,0-1 0,0 0 1,-1-1-1,-1 1 0,0-1 0,-1 0 0,0-1 0,0 1 0,-1-1 0,-1 1 1,1-27-1,-3 39-114,0-1 1,0 0 0,0 0 0,0 0 0,0 1-1,-1-1 1,1 0 0,0 0 0,-1 1-1,1-1 1,0 0 0,-1 0 0,1 1 0,-1-1-1,1 1 1,-1-1 0,1 0 0,-1 1-1,0-1 1,1 1 0,-1-1 0,0 1 0,1-1-1,-1 1 1,0-1 0,-1 1-351,0-1-1,0 1 1,1-1 0,-1 1-1,0-1 1,0 1 0,0 0-1,1 0 1,-1 0 0,0 0-1,0 0 1,0 1 0,1-1 0,-1 0-1,0 1 1,0-1 0,1 1-1,-4 1 1,-7 9-8503</inkml:trace>
  <inkml:trace contextRef="#ctx0" brushRef="#br0" timeOffset="2089.06">1909 298 5234,'0'0'15680,"1"10"-15342,4 153 666,-1-141-839,6-30 27,13-41 45,-18 35-287,-2 8 70,35-58 42,-37 62-60,0 1 1,0-1-1,0 1 1,0-1-1,0 1 1,0-1-1,0 1 0,1-1 1,-1 1-1,1 0 1,-1 0-1,1 0 1,-1 0-1,1 0 0,0 0 1,0 0-1,-1 0 1,1 1-1,0-1 1,0 1-1,0-1 1,0 1-1,0 0 0,-1 0 1,1 0-1,0 0 1,0 0-1,0 0 1,0 0-1,0 1 0,3 0 1,-2 2 12,-1 1 0,1-1 0,-1 1 1,0-1-1,0 1 0,0 0 0,0 0 0,-1-1 1,2 7-1,6 13 25,-8-21-161,14 31 267,-13-17-3034,-4-13-1447,-8-2-2559</inkml:trace>
  <inkml:trace contextRef="#ctx0" brushRef="#br0" timeOffset="2219.25">1909 298 16023</inkml:trace>
  <inkml:trace contextRef="#ctx0" brushRef="#br0" timeOffset="2723.76">1909 298 16023,'-25'23'1609,"20"-19"664,20 10-1470,6 5-624,-1 1 0,-1 1-1,-1 1 1,-1 1 0,-1 0 0,19 36-1,-35-59-147,0 0 1,0 0-1,0 0 0,0 0 0,0 0 0,0 0 0,0 0 0,0 0 0,0 0 0,0 0 0,0 0 0,0 0 1,1-1-1,-1 1 0,0 0 0,0 0 0,0 0 0,0 0 0,0 0 0,0 0 0,0 0 0,0 0 0,0 0 0,0 0 1,0 0-1,0 0 0,0 0 0,1 0 0,-1 0 0,0 0 0,0 0 0,0 0 0,0 0 0,0 0 0,0 0 1,0 0-1,0 0 0,0 0 0,0 0 0,0 0 0,0 0 0,1 0 0,-1 0 0,0 0 0,0 0 0,0 0 0,0 0 1,0 0-1,0 0 0,0 0 0,0 0 0,0 0 0,0 1 0,0-1 0,0 0 0,0 0 0,0 0 0,3-14 464,-2-17-357,-1 11-75,1 0 0,1 0-1,0 0 1,2 1 0,0-1 0,1 1 0,12-30-1,-14 42-160,1 0 1,0 0-1,0 0 0,1 0 0,0 1 0,0 0 0,0 0 0,1 0 0,8-6 0,-9 9-271,1-1 0,-1 1 0,1 0-1,0 0 1,0 1 0,0 0 0,0 0-1,0 0 1,0 1 0,1 0 0,-1 0-1,13 0 1,-9 1-548,0 0-1,-1 1 0,1 0 1,0 1-1,13 4 1,-20-5 959,0 0 1,0 0 0,0 1 0,-1-1-1,1 1 1,0 0 0,-1-1 0,0 1-1,4 4 1,-5-5 201,1 1-1,-1 0 1,0 0-1,0-1 1,0 1-1,0 0 1,0 0-1,0 0 1,-1 0-1,1 0 1,-1 0-1,1 1 1,-1-1-1,0 0 1,0 2-1,4 55 4397,0-39-4231,0 0 0,9 28 0,-13-48-399,1 1 0,-1 0-1,0 0 1,1 0 0,-1-1 0,1 1 0,-1 0-1,1-1 1,-1 1 0,1 0 0,-1-1 0,1 1 0,0 0-1,-1-1 1,1 1 0,0-1 0,-1 0 0,1 1 0,0-1-1,0 1 1,0-1 0,-1 0 0,1 0 0,0 1 0,0-1-1,0 0 1,0 0 0,0 0 0,-1 0 0,1 0-1,0 0 1,0 0 0,0 0 0,0-1 0,0 1 0,-1 0-1,1 0 1,0-1 0,0 1 0,0 0 0,-1-1 0,1 1-1,1-1 1,35-26 125,-29 20-131,-4 4-6,0 0 1,1 1 0,-1-1-1,0 1 1,1 0-1,0 0 1,0 0-1,-1 0 1,1 1-1,0 0 1,7-1-1,-10 2 2,0 0-1,0 0 0,0 0 0,1 1 0,-1-1 0,0 0 0,0 1 0,0-1 0,0 1 0,0 0 1,0 0-1,0 0 0,0 0 0,0 0 0,0 0 0,0 0 0,-1 1 0,1-1 0,-1 1 0,1-1 0,-1 1 1,1-1-1,-1 1 0,0 0 0,0 0 0,1 0 0,0 3 0,7 15-298,13 30-2817,8-7-3359,-18-33-6253</inkml:trace>
  <inkml:trace contextRef="#ctx0" brushRef="#br0" timeOffset="2945.36">2934 504 7347,'0'0'16312,"24"55"-16120,-18-34-80,-6-1-96,0 1 64,-6-7-80,-18-4-160,0-3-320,0-7-1281,6 0-1889,12 0-2625</inkml:trace>
  <inkml:trace contextRef="#ctx0" brushRef="#br0" timeOffset="3285.6">3102 332 18088,'-1'-1'233,"1"0"0,-1 0-1,1 0 1,-1 0 0,0 0-1,1 0 1,-1 0 0,0 1-1,0-1 1,0 0 0,0 0-1,0 1 1,1-1 0,-1 0-1,-1 1 1,1-1 0,0 1-1,0-1 1,0 1 0,0 0-1,0-1 1,0 1 0,0 0-1,0 0 1,-1 0 0,0 0-1,1 2-155,-1 0-1,1 0 1,0 0-1,0 0 1,1 0-1,-1 0 1,0 0-1,1 1 1,-1-1-1,1 0 1,0 0-1,0 1 0,0 3 1,-1-1-64,-1 13 9,1-1 0,1 0 0,0 1 0,1-1 0,4 23 0,-4-36-19,0-1 0,0 1-1,0 0 1,1-1 0,-1 1 0,1-1 0,0 1 0,0-1 0,0 0 0,1 0 0,-1 0 0,1 0-1,-1 0 1,1 0 0,0-1 0,0 0 0,0 1 0,0-1 0,1 0 0,-1 0 0,1-1 0,-1 1 0,1-1-1,-1 1 1,1-1 0,0-1 0,0 1 0,0 0 0,-1-1 0,6 0 0,-2 1 10,0 0 1,1-1 0,-1 0-1,0-1 1,0 0-1,1 0 1,-1 0 0,0-1-1,0 0 1,13-6-1,-16 6-4,-1-1-1,0 1 0,0-1 0,0 0 1,0 0-1,0 0 0,-1 0 0,0-1 0,1 1 1,-1-1-1,0 1 0,0-1 0,-1 0 1,1 0-1,-1 0 0,0 0 0,0 0 1,0 0-1,-1 0 0,1 0 0,-1-6 1,1 3-3,-1-1 1,0 0 0,0 0-1,-1 0 1,0 0 0,0 0 0,-1 0-1,0 1 1,0-1 0,-1 1 0,-5-12-1,6 15-26,-1 0 0,0 0-1,0 0 1,0 1-1,0-1 1,-1 1 0,1 0-1,-1 0 1,0 0 0,0 0-1,0 1 1,0 0 0,-1-1-1,1 1 1,0 1 0,-1-1-1,1 1 1,-1 0-1,0 0 1,-8-1 0,5 1-252,1 0 0,-1 1 0,1 0 0,-1 1 0,1-1 0,-10 3 0,15-3-69,0 1 1,0 0-1,0 0 1,1-1-1,-1 1 1,0 0-1,0 1 0,0-1 1,1 0-1,-1 0 1,-2 3-1,3-2-239,0-1 1,0 1-1,0 0 1,0-1-1,0 1 1,1 0-1,-1 0 1,0-1-1,1 1 0,0 0 1,-1 0-1,1 0 1,0 0-1,0 3 1,0 6-8540</inkml:trace>
  <inkml:trace contextRef="#ctx0" brushRef="#br0" timeOffset="3783.62">3336 322 11461,'0'0'10493,"7"4"-9877,-3 0-548,0 0 0,0 0 0,0 0-1,-1 0 1,1 0 0,-1 1 0,0-1 0,0 1-1,-1 0 1,1 0 0,-1 0 0,0 0 0,-1 0-1,1 0 1,-1 1 0,0-1 0,0 1 0,-1-1-1,1 1 1,-1-1 0,-1 9 0,0-5-23,3 24 203,-2-33-243,0 1 0,1 0 1,-1-1-1,0 1 0,0-1 1,1 1-1,-1-1 0,0 1 1,1-1-1,-1 0 0,1 1 1,-1-1-1,1 1 0,-1-1 1,1 0-1,-1 1 0,1-1 1,-1 0-1,1 0 0,-1 1 1,1-1-1,-1 0 1,1 0-1,0 0 0,-1 0 1,1 0-1,-1 0 0,1 0 1,0 0-1,-1 0 0,1 0 1,-1 0-1,1 0 0,0 0 1,-1 0-1,1 0 0,-1-1 1,1 1-1,-1 0 0,1 0 1,-1-1-1,1 1 0,-1 0 1,1-1-1,-1 1 1,1-1-1,-1 1 0,1-1 1,-1 1-1,1-1 0,46-44 22,-6 5-38,-25 26-5,45-30 6,-60 45 5,1 0 0,-1 0 1,0 1-1,0-1 0,1 0 1,-1 1-1,0-1 0,0 1 1,0-1-1,0 1 0,-1-1 1,1 1-1,0 0 0,-1-1 1,1 1-1,0 3 0,0-3 7,3 12 42,-1-8-30,-1 1 1,1 0-1,-1-1 0,2 1 0,-1-1 0,8 10 0,-9-14-9,-1-1 0,1 1-1,0-1 1,0 1 0,0-1-1,0 0 1,0 0 0,0 0-1,0 0 1,0 0 0,0-1-1,0 1 1,0-1 0,1 1 0,-1-1-1,0 0 1,0 0 0,1 0-1,-1 0 1,0 0 0,0 0-1,1-1 1,-1 1 0,0-1-1,0 1 1,4-3 0,-2 1-4,1 0 0,-1-1-1,0 1 1,1-1 0,-1 0 0,-1-1 0,1 1 0,0-1 0,-1 0 0,0 1 0,1-1 0,-2-1-1,1 1 1,0 0 0,-1-1 0,0 1 0,0-1 0,0 0 0,1-6 0,1-3-67,0-2-1,-1 1 1,-1 0 0,0-1 0,0-16 0,-2 31 64,0-1 0,0 1 0,-1 0 0,1 0 0,0 0 0,0 0 0,-1-1-1,1 1 1,0 0 0,-1 0 0,1 0 0,-1 0 0,1 0 0,-1 0 0,0 0 0,0 0 0,1 0 0,-1 0 0,0 1 0,0-1 0,0 0 0,0 0 0,0 1 0,0-1 0,0 0 0,0 1-1,0-1 1,0 1 0,0 0 0,0-1 0,0 1 0,-1 0 0,1 0 0,0-1 0,0 1 0,0 0 0,0 0 0,-1 0 0,1 1 0,0-1 0,-2 0 0,0 1 9,-1-1 1,0 1 0,1 0-1,-1 0 1,1 0 0,-1 1-1,1-1 1,0 1 0,-1-1-1,1 1 1,0 0 0,-4 4-1,3-1-3,0 0 0,1-1 0,0 1 0,0 0 0,0 0-1,1 1 1,0-1 0,0 1 0,0-1 0,1 1 0,-1-1 0,1 1-1,0 7 1,1-8-12,0-1 0,0 0 0,0 0 0,0 0 0,1 1 0,-1-1 0,1 0 0,0 0 0,1 0 0,-1 0 0,1 0 0,-1 0 0,1-1 0,0 1 0,1 0 0,-1-1 0,1 0 0,-1 1 0,5 2-1,2 2-299,1-1-1,0-1 0,0 0 0,0 0 1,1-1-1,21 7 0,-15-7-1456,0-1 0,0 0 0,0-1 0,23 0 0,2-2-11585</inkml:trace>
  <inkml:trace contextRef="#ctx0" brushRef="#br0" timeOffset="4095.99">4157 329 7475,'0'0'14295,"12"11"-13655,-8-4-583,-2 0 0,1 0-1,-1 0 1,0 1 0,0-1 0,0 10-1,4 18 75,20 56 51,-25-90-180,-1 0 1,1-1-1,-1 1 1,0 0-1,1-1 1,-1 1-1,1 0 1,-1-1-1,1 1 1,-1-1-1,1 1 1,0-1-1,-1 0 1,1 1-1,0-1 1,-1 1-1,1-1 0,0 0 1,0 0-1,-1 1 1,1-1-1,0 0 1,0 0-1,-1 0 1,1 0-1,0 0 1,0 0-1,-1 0 1,1 0-1,0 0 1,0 0-1,-1 0 1,1-1-1,0 1 1,0 0-1,-1-1 0,2 1 1,25-17 226,-15 2-96,-2-1 1,0-1 0,0 0-1,-2 0 1,8-21 0,-4 8-59,-11 29-197,0-1 0,0 1 0,0 1 0,-1-1 0,1 0 0,0 0 0,0 0 0,0 0 0,0 1 0,1-1-1,-1 0 1,0 1 0,0-1 0,0 1 0,0-1 0,1 1 0,-1 0 0,0-1 0,0 1 0,1 0 0,-1 0 0,0 0-1,1 0 1,-1 0 0,0 0 0,0 0 0,1 1 0,-1-1 0,0 0 0,2 1 0,39 14-5613,-42-15 5631,40 19-3687,-3-1 232</inkml:trace>
  <inkml:trace contextRef="#ctx0" brushRef="#br0" timeOffset="5207.51">4655 436 3714,'0'0'16079,"3"-9"-14118,0 2-1769,-2 5-114,-1 0 1,1 1 0,0-1-1,-1 0 1,1 0 0,-1 1-1,0-1 1,0 0 0,0 0-1,1 0 1,-2 0 0,1 1-1,0-4 1,-1 4-33,0 0 0,0 0 0,0 0 0,0 0 0,-1 0 0,1 0 0,0 1 1,0-1-1,-1 0 0,1 1 0,0-1 0,-1 1 0,1-1 0,-1 1 0,1-1 0,0 1 0,-1 0 0,1 0 0,-1 0 0,1 0 0,-1 0 0,1 0 0,-4 1 0,0-1-21,-1 1-1,0 0 0,0 0 0,0 0 0,1 1 1,-1 0-1,1 0 0,0 1 0,-1-1 1,1 1-1,0 0 0,0 0 0,1 1 0,-1 0 1,-4 4-1,-3 4 28,0 1 0,1 0-1,-18 28 1,21-19-373,8-22 296,0 1 0,0-1 0,0 1 0,0-1 0,0 0 0,0 1 0,0-1 0,1 0 0,-1 1 0,0-1 0,0 1 0,0-1 0,0 0 0,1 1 0,-1-1 0,0 0 0,0 1 0,1-1 0,-1 0 0,0 0 0,0 1 0,1-1 0,-1 0 0,0 0 0,1 1 0,-1-1 0,1 0 0,-1 0 0,1 0 0,1 1-58,0-1 0,0 0 0,0-1 0,0 1 0,0 0 0,0 0 0,0-1 0,0 0 0,0 1-1,0-1 1,0 0 0,0 0 0,0 0 0,0 0 0,-1 0 0,1 0 0,1-2 0,41-41-779,-36 35 889,0-1 0,1 2 1,0-1-1,0 1 0,11-7 0,-17 15 65,0-1-1,0 1 1,0 0 0,0 0 0,-1 0 0,1 0-1,0 0 1,0 1 0,0 0 0,0-1-1,-1 1 1,1 0 0,0 0 0,-1 0 0,1 1-1,4 2 1,14 5 85,-12-7-139,0 0-1,0 0 1,-1-1 0,1 0 0,0-1 0,0 0 0,0 0 0,0-1 0,0 0 0,0-1 0,0 0 0,0 0 0,-1 0 0,1-1-1,-1-1 1,0 0 0,0 0 0,0 0 0,-1-1 0,8-6 0,-8 5-3,0-1 0,0 0 1,-1-1-1,0 0 0,0 0 0,-1 0 0,0-1 0,-1 1 1,0-1-1,0 0 0,0 0 0,-2-1 0,1 1 0,-1-1 1,0 1-1,-1-1 0,0 0 0,-1-12 0,1-18 70,-1-46-37,-1 79-60,1 0 1,-2 0 0,1 0-1,-1 0 1,0 1 0,0-1-1,-1 1 1,0-1-1,-6-9 1,9 14-7,-1 1 0,0 0 0,0 0 0,0-1 0,0 1 0,0 0 0,0 0 0,0 0 0,0 0 0,0 0 0,-1 0 0,1 0 0,0 0 0,-1 1 0,1-1 0,-1 0 0,1 1 0,0-1 0,-1 1 0,1 0 0,-1-1 0,1 1 0,-1 0-1,0 0 1,1 0 0,-1 0 0,1 0 0,-1 0 0,1 1 0,-1-1 0,1 0 0,-1 1 0,1-1 0,-1 1 0,1 0 0,0-1 0,-1 1 0,1 0 0,0 0 0,0 0 0,-1 0 0,1 0 0,0 0 0,0 0 0,0 0 0,0 0 0,-1 3 0,-4 4-17,0 0 0,0 0 0,1 0 0,0 1 0,-6 15 0,5-1 21,0-1 0,1 1 0,1 0 0,2 0 0,0 0 0,2 41 0,0-46-32,1-10 29,0 0-1,0 1 0,0-1 0,1 0 1,0 0-1,1 0 0,0-1 0,0 1 1,1-1-1,6 12 0,-7-15 1,-1-1 0,1 1 1,0 0-1,0-1 0,0 0 0,0 1 0,0-1 0,1 0 0,-1-1 1,1 1-1,0-1 0,0 1 0,0-1 0,0-1 0,0 1 0,0 0 1,1-1-1,-1 0 0,0 0 0,9 1 0,-4-1 5,-1-1 0,0 0 0,0 0 0,1-1 0,-1 0 0,0 0 0,0-1 0,0 0 0,0 0 0,0-1 0,0 0 0,0 0 0,-1-1 0,0 0 0,0 0 0,0-1 0,0 0 0,7-8 0,-6 5-1,0 0 0,-1-1 0,0 0 0,0 0 0,-1-1-1,-1 0 1,1 0 0,-1 0 0,-1-1 0,0 1 0,-1-1 0,0 0-1,2-16 1,-6 41-20,-1 0 1,0 0-1,-1 0 0,-6 17 0,4-16 8,1 0-1,1 0 1,0 0 0,-1 21 0,5-35 4,-1-1 1,1 1-1,-1-1 1,1 1-1,-1-1 1,1 0-1,0 1 1,-1-1-1,1 0 1,0 1-1,-1-1 1,1 0-1,0 0 1,-1 1-1,1-1 1,0 0-1,-1 0 1,1 0-1,0 0 1,-1 0-1,1 0 1,0 0-1,0 0 1,-1-1-1,2 1 1,0 0-6,5-1-20,1 0 0,-1 0 1,0 0-1,0-1 0,0 0 1,-1 0-1,1-1 0,0 0 0,-1 0 1,1 0-1,-1-1 0,0 0 1,8-8-1,26-14-180,-39 26 199,0 0-1,0 0 1,0 0-1,0 0 0,0 0 1,0 0-1,0 0 1,0 0-1,0 0 0,0 0 1,0 0-1,0 1 1,0-1-1,0 0 1,0 1-1,0-1 0,0 1 1,0-1-1,0 1 1,0 0-1,-1-1 0,1 1 1,0 0-1,0-1 1,-1 1-1,1 0 1,0 0-1,-1 0 0,1 0 1,-1-1-1,1 1 1,-1 0-1,0 0 0,1 0 1,-1 0-1,1 2 1,0 0-9,1 0 17,0 0 1,0 0-1,0-1 0,0 1 0,0-1 1,0 1-1,1-1 0,-1 0 0,1 0 0,0 0 1,0 0-1,0-1 0,0 1 0,0-1 1,0 0-1,0 1 0,0-1 0,0-1 1,7 2-1,-5-2 3,0 0 0,-1-1 0,1 1 1,0-1-1,0 0 0,0-1 0,-1 1 0,1-1 1,-1 0-1,1 0 0,-1 0 0,6-4 1,2-3 4,0 0 0,-1 0 0,0-2 1,0 1-1,-1-1 0,-1-1 0,0 0 1,8-13-1,-10 12 6,0 0-1,-1-1 1,0 0 0,-1 0-1,-1 0 1,0-1 0,-1 1-1,0-1 1,-1 0 0,-1 0-1,-1-19 1,-2 34 4,0-1 0,0 1 1,-1-1-1,1 1 0,0 0 0,0 0 0,-1 0 1,1 0-1,0 0 0,0 1 0,-1-1 0,1 1 1,0-1-1,-4 3 0,0 2-16,-1 0 0,1 1 0,0 0 0,1 0 0,0 0 0,0 1 0,0 0 0,1 0 0,0 0 0,0 0 0,0 1 0,1 0 0,-3 12 0,1 0 3,0-1 0,2 1 0,0 0 0,0 34 0,3-50-53,0 0 0,1 0 1,-1 0-1,1 0 0,0 0 0,0 0 0,0 0 1,1-1-1,-1 1 0,1 0 0,0-1 0,0 1 1,0-1-1,0 0 0,1 0 0,0 0 0,-1 0 0,1 0 1,0 0-1,0-1 0,0 0 0,1 1 0,-1-1 1,0 0-1,1-1 0,0 1 0,-1 0 0,1-1 0,0 0 1,6 1-1,12 3-569,1-2-1,-1 0 1,1-2 0,28-1 0,-34 0 165,48 0-3669</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2:30.473"/>
    </inkml:context>
    <inkml:brush xml:id="br0">
      <inkml:brushProperty name="width" value="0.025" units="cm"/>
      <inkml:brushProperty name="height" value="0.025" units="cm"/>
    </inkml:brush>
  </inkml:definitions>
  <inkml:trace contextRef="#ctx0" brushRef="#br0">361 155 11829,'0'0'14909,"0"-32"-14205,-1 26-705,0 1 1,0-1 0,-1 0-1,0 0 1,0 1-1,0-1 1,0 1 0,-1-1-1,0 1 1,0 0-1,0 0 1,-1 1-1,0-1 1,0 1 0,0-1-1,0 1 1,-1 0-1,0 1 1,1-1 0,-1 1-1,-1 0 1,1 0-1,0 1 1,-1-1-1,1 1 1,-1 0 0,0 1-1,1-1 1,-1 1-1,0 1 1,-8-1 0,4 1-21,0 1 1,1 0 0,-1 0 0,1 1 0,-1 1 0,1 0 0,0 0 0,0 1 0,0 0 0,0 0 0,1 1 0,0 0 0,0 0-1,0 1 1,1 0 0,-1 1 0,1 0 0,-8 11 0,12-15 10,1 1-1,0-1 1,0 1-1,0 0 1,0-1-1,1 1 1,-1 0-1,1 0 1,0 0-1,0 1 1,1-1 0,-1 0-1,1 0 1,0 0-1,0 0 1,0 1-1,1-1 1,1 6-1,0-4 5,-1 1 0,2-1 0,-1 1 0,1-1-1,0 0 1,0 0 0,1-1 0,0 1 0,0-1-1,7 8 1,-5-4 11,0 0-1,0 0 1,-1 0-1,0 1 0,-1 0 1,0 0-1,0 0 1,-1 1-1,-1-1 1,1 1-1,-2-1 1,0 1-1,0 0 1,-1 0-1,0 0 0,0-1 1,-4 18-1,2-23 3,0 1-1,0-1 1,-1 0-1,1 1 0,-1-1 1,0-1-1,-1 1 1,1 0-1,-1-1 1,0 0-1,0 1 0,0-2 1,-1 1-1,1 0 1,-1-1-1,0 0 0,0 0 1,0 0-1,0-1 1,-1 0-1,1 0 1,-1 0-1,1 0 0,-1-1 1,0 0-1,-9 0 1,14-1-34,5 6-840,0 0 856,0 0 0,0 0 1,-1 0-1,0 1 0,0 0 0,0-1 1,-1 1-1,0 0 0,-1 0 0,1 0 1,-1 8-1,5 90 39,-6-103-31,-3 96 16,1-55-9,1 1 1,2 0-1,2 0 0,11 55 1,-13-94-15,0-1 1,0 1-1,1 0 1,0 0-1,0 0 1,0-1-1,0 1 1,1-1 0,0 0-1,0 1 1,0-1-1,0-1 1,1 1-1,-1 0 1,1-1 0,0 0-1,0 0 1,5 3-1,-1-3-64,-1 0 0,1 0 0,0-1 0,0 0-1,0-1 1,1 0 0,-1 0 0,0-1 0,0 0 0,12-1-1,-15 1-424,0-1-1,0 0 1,0 0-1,0 0 1,0-1-1,0 0 1,0 0-1,-1 0 0,1 0 1,0-1-1,7-5 1,24-21-5168</inkml:trace>
  <inkml:trace contextRef="#ctx0" brushRef="#br0" timeOffset="823.38">744 323 7812,'0'0'8294,"-4"-13"-7451,-2-11 305,0 0 1,1 0-1,1-1 0,-1-30 0,6 53-1137,0-1 0,0 1 0,0 0 0,0 0 0,0-1 0,0 1 0,1 0 0,-1 0 0,1 0 0,-1 0 0,1 0-1,0 1 1,-1-1 0,1 0 0,0 1 0,0-1 0,1 1 0,-1 0 0,0 0 0,0 0 0,0 0 0,1 0 0,-1 0 0,1 1-1,3-2 1,5-1-15,0 1 0,0-1 0,1 2 0,15-2 1,-25 4 0,0 0 0,-1 0 1,0 0-1,1 0 0,-1 0 1,1 0-1,-1 0 0,0 0 1,0 0-1,0 1 0,0-1 1,0 0-1,0 1 1,0-1-1,0 1 0,0-1 1,-1 1-1,1-1 0,0 1 1,-1 0-1,0-1 0,1 3 1,10 44 46,-2 12 10,-1 101-1,-2-21-10,-5-130-36,0 0 0,1 0 0,0-1 0,0 1 0,1-1 0,5 14 1,-7-21-14,1 0 0,-1 1 0,0-1 1,0 0-1,1 0 0,-1 0 0,1-1 1,0 1-1,0 0 0,-1-1 1,1 1-1,0-1 0,0 1 0,1-1 1,-1 0-1,0 0 0,0 0 0,1 0 1,-1 0-1,0 0 0,1-1 0,-1 1 1,1-1-1,-1 0 0,0 0 1,1 0-1,-1 0 0,1 0 0,-1 0 1,4-1-1,-3-1 1,0 1 0,0 0 0,-1-1 0,1 1 0,0-1 0,-1 0-1,0 1 1,1-1 0,-1-1 0,0 1 0,0 0 0,0 0 0,0-1 0,-1 1 0,1-1 0,0 0 0,0-2 0,25-58-18,-18 40 46,-19 133-410,9 70 364,2-155 21,2 0 0,1-1 0,1 1 0,2-1 1,9 27-1,9 6 9,-8-17-78,14 43 0,-28-71 43,0-1 1,0 0-1,-1 1 0,-1-1 0,0 1 1,0 0-1,-2-1 0,-2 22 0,2-30 60,0-1-1,0 0 1,0 0-1,0 1 1,-1-1-1,1 0 1,-1-1-1,0 1 1,1 0-1,-1 0 1,0-1-1,0 1 1,0-1-1,0 1 1,0-1-1,-1 0 1,1 0-1,0 0 1,-1 0-1,1 0 1,-5 0-1,-55 11 547,56-11-568,-6 1 89,7-1-166,0 0 0,0-1 0,-1 0 0,1 1 0,0-1 0,-10-2 0,13 1-143,1 1 0,0-1 0,0 1 0,0-1 0,0 0 0,-1 1 1,1-1-1,0 0 0,0 0 0,0 0 0,1 0 0,-1 0 0,0 0 0,0 0 0,0 0 0,1 0 0,-1-1 0,0 1 0,1 0 0,0 0 1,-1 0-1,1-1 0,-1 1 0,1 0 0,0-1 0,0 1 0,0 0 0,0-1 0,0 1 0,0-3 0,0-26-6732</inkml:trace>
  <inkml:trace contextRef="#ctx0" brushRef="#br0" timeOffset="1155.34">1549 563 14599,'0'0'9108,"6"0"-9076,18 0 0,6-4-32,6-6-144,6 3-1073,-6-3-672,-6 10-1344,-12 0-2050</inkml:trace>
  <inkml:trace contextRef="#ctx0" brushRef="#br0" timeOffset="1367.69">1602 686 3330,'0'0'18152,"42"0"-18152,-12 0-96,0 0-1505,0-7-112,0-13-256,-6-1-2561,-6-6-3425</inkml:trace>
  <inkml:trace contextRef="#ctx0" brushRef="#br0" timeOffset="1736.5">1794 288 8292,'0'0'14919,"-9"-7"-14162,-27-17-455,36 24-301,-1 0-1,1 0 1,0 0 0,-1 0 0,1 0 0,0 0-1,-1 0 1,1 0 0,-1 0 0,1 1 0,0-1-1,-1 0 1,1 0 0,0 0 0,-1 0 0,1 1-1,0-1 1,-1 0 0,1 0 0,0 1 0,0-1-1,-1 0 1,1 1 0,0-1 0,0 0 0,0 1-1,-1-1 1,1 0 0,0 1 0,0-1 0,0 0-1,0 1 1,0-1 0,0 1 0,0-1 0,0 0-1,0 1 1,0-1 0,0 1 0,0-1 0,0 0-1,0 1 1,0 0 0,0 25-9,0-19 13,2 9 4,0 0 0,1-1 0,0 1 0,2-1 0,0 1 1,0-2-1,1 1 0,1 0 0,1-1 0,0-1 0,1 1 0,0-1 0,1-1 1,0 0-1,1 0 0,0-1 0,1 0 0,17 12 0,-26-21 26,0-1 0,1 1 0,-1 0 0,0-1 0,1 1-1,-1-1 1,1 0 0,-1 0 0,1-1 0,0 1 0,-1-1 0,1 1 0,6-2-1,-15 16 172,-13 14-189,-17 26 17,-44 94 0,14 21-1306,27-55-4256,20-62 360</inkml:trace>
  <inkml:trace contextRef="#ctx0" brushRef="#br0" timeOffset="4119.46">409 1032 14359,'0'0'2545,"-18"-27"-2465,18 23-1265,0 1-1280,12 0-96,0 3 144,-6-4-1521</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2:40.662"/>
    </inkml:context>
    <inkml:brush xml:id="br0">
      <inkml:brushProperty name="width" value="0.025" units="cm"/>
      <inkml:brushProperty name="height" value="0.025" units="cm"/>
    </inkml:brush>
  </inkml:definitions>
  <inkml:trace contextRef="#ctx0" brushRef="#br0">159 173 13926,'0'0'8121,"-10"-3"-7662,7 2-452,0 0-1,0 0 0,0 0 1,0 0-1,-1 0 0,1 1 1,0 0-1,0-1 1,-1 1-1,1 0 0,0 1 1,0-1-1,-1 0 0,1 1 1,0 0-1,0 0 0,0 0 1,0 0-1,0 0 0,0 1 1,0-1-1,0 1 0,0 0 1,1 0-1,-1 0 1,1 0-1,-1 0 0,1 1 1,0-1-1,0 1 0,0-1 1,0 1-1,-2 5 0,-3 5 23,0 1-1,0 0 1,1 0-1,1 1 0,1-1 1,0 1-1,1 0 1,0 1-1,2-1 0,-1 0 1,2 1-1,0-1 1,3 21-1,-3-34-26,1 0 1,-1 0-1,1 0 0,0 0 1,-1 0-1,1 0 1,0 0-1,0-1 0,0 1 1,0 0-1,1-1 0,-1 1 1,0 0-1,1-1 0,-1 0 1,1 1-1,-1-1 1,1 0-1,2 2 0,1-1-53,0 1-1,0-1 0,1 0 1,-1-1-1,0 1 0,0-1 1,8 1-1,3-1-226,-1 0-1,1-2 1,0 1-1,20-5 1,-24 3 101,0-2-1,0 1 1,-1-2 0,0 1 0,0-2 0,18-10 0,-22 12 131,-1 0 1,-1 0 0,1-1-1,-1 1 1,1-1-1,-1-1 1,-1 1 0,1-1-1,-1 1 1,0-1-1,0-1 1,4-8 0,-7 14 123,-1 0 1,1 0-1,-1-1 1,1 1 0,-1 0-1,0 0 1,0 0 0,1 0-1,-1-1 1,0 1-1,0 0 1,0 0 0,0 0-1,0 0 1,0-1 0,-1 1-1,1 0 1,0 0-1,0 0 1,-1 0 0,1-1-1,-1 1 1,1 0 0,-1 0-1,0 0 1,1 0-1,-1 0 1,0 0 0,0 1-1,1-1 1,-1 0 0,0 0-1,0 0 1,0 1-1,0-1 1,0 0 0,0 1-1,0-1 1,0 1 0,0 0-1,-1-1 1,1 1-1,0 0 1,0-1 0,-2 1-1,1 0-12,0 0-1,0 0 0,0 0 0,0 0 0,-1 0 0,1 0 1,0 1-1,0-1 0,0 1 0,0-1 0,0 1 0,0 0 1,0 0-1,0 0 0,0 0 0,0 0 0,1 0 1,-1 1-1,0-1 0,1 1 0,-1-1 0,1 1 0,-3 3 1,0 4-54,0 0 1,0 0 0,1 1 0,1-1-1,0 1 1,0 0 0,0 0 0,1 18-1,1-27-11,1 0 0,-1 0-1,1 0 1,-1 0 0,1 0-1,-1-1 1,1 1 0,0 0-1,-1 0 1,1 0 0,0 0-1,0-1 1,-1 1 0,1 0-1,0-1 1,0 1 0,0-1-1,0 1 1,0-1 0,0 1-1,0-1 1,0 0 0,0 1-1,0-1 1,0 0 0,0 0-1,0 0 1,0 0 0,1 0-1,-1 0 1,0 0 0,0 0-1,0 0 1,0 0 0,0-1-1,2 0 1,0 1 1,1-1-1,-1 1 1,1-1 0,-1 0 0,0 0-1,1 0 1,-1 0 0,0-1 0,0 1-1,0-1 1,4-3 0,-4 0-5,0 1 0,0-1 1,0 0-1,-1 0 1,1-1-1,-1 1 0,-1 0 1,1-1-1,-1 1 0,0-1 1,0 0-1,0 1 1,-1-1-1,0 0 0,-1-9 1,1 10-2,0 4 0,0 1-1,0-1 0,-1 1 1,1-1-1,0 0 0,0 1 0,0-1 1,-1 1-1,1-1 0,0 0 1,-1 1-1,1-1 0,-1 1 0,1-1 1,-1 1-1,1-1 0,-1 1 1,1 0-1,-1-1 0,1 1 0,-1 0 1,1-1-1,-1 1 0,0 0 1,1 0-1,-1-1 0,1 1 1,-1 0-1,0 0 0,1 0 0,-1 0 1,0 0-1,1 0 0,-1 0 1,0 0-1,1 0 0,-1 0 0,0 0 1,1 0-1,-1 1 0,1-1 1,-1 0-1,0 0 0,1 1 0,-1-1 1,1 0-1,-1 1 0,1-1 1,-1 0-1,1 1 0,-1-1 1,1 1-1,-1-1 0,1 1 0,0-1 1,-1 1-1,1 0 0,0-1 1,-1 1-1,1-1 0,0 1 0,0 0 1,-1-1-1,1 1 0,0 0 1,0-1-1,0 2 0,1-1-41,-1-1 1,1 1-1,0 0 0,-1-1 0,1 1 0,0-1 0,0 1 0,-1-1 1,1 1-1,0-1 0,0 0 0,0 1 0,0-1 0,0 0 1,0 0-1,0 0 0,0 1 0,-1-1 0,1 0 0,0 0 1,0 0-1,0 0 0,1-1 0,35 1-449,-27 0 319,5-1 101,-1 0 0,1-1 0,-1-1 0,1 0 0,-1-1 0,0 0 0,0-1 0,-1-1 0,1 0 0,-1-1 0,-1 0 0,15-12 0,-19 14 85,0-1 0,-1-1 0,0 1 0,0-1 0,0 0 0,-1-1 0,0 1 0,-1-1 0,0-1-1,0 1 1,0-1 0,-1 1 0,-1-1 0,1-1 0,-2 1 0,1 0 0,-1-1 0,0 1-1,0-15 1,-2 14 73,0 0 0,-1 0 0,0 0 0,-1 1 0,0-1 0,-4-11 0,5 19-66,1 0 0,-1 0 0,0 1 0,1-1 0,-1 0 0,0 1 0,0-1 0,0 1 0,-1-1 0,1 1 0,0-1 0,0 1 0,-1 0 0,1 0 0,-1 0 0,1 0 1,-1 0-1,0 0 0,1 0 0,-1 0 0,0 1 0,0-1 0,1 0 0,-1 1 0,0 0 0,0-1 0,0 1 0,1 0 0,-1 0 0,0 0 0,0 0 0,0 0 0,0 1 0,0-1 1,1 1-1,-1-1 0,0 1 0,0-1 0,1 1 0,-1 0 0,-2 1 0,0 1-19,1-1-1,0 1 1,0 0 0,0 0-1,0 0 1,0 1 0,1-1-1,-1 0 1,1 1-1,0 0 1,0-1 0,0 1-1,1 0 1,-1 0 0,1 0-1,0 0 1,0 0 0,0 9-1,-3 9-13,2 0 0,1 26 0,0 2 24,-1-31 0,1 1-1,2-1 1,0 1 0,0-1-1,2 1 1,0-1-1,8 22 1,-9-36-5,-1-1 0,1 1 0,1-1 0,-1 1 0,1-1 0,-1 0 0,1 0 0,0 0 0,1-1 0,3 5 0,-4-6 1,0-1 0,1 1 1,-1 0-1,1-1 0,-1 0 1,1 0-1,-1 0 0,1 0 1,0 0-1,0-1 0,-1 1 1,1-1-1,5-1 0,10 1-16,1 0 0,0-2 1,26-5-1,-39 5-9,0 0 1,0 0 0,0-1-1,0 0 1,0 0 0,-1 0-1,1-1 1,-1 0 0,0 0-1,0-1 1,-1 0 0,8-7-1,-14 15 37,0 0 0,1 0 0,-1 0 0,1 0 0,-1 0 0,1 0 0,0 0 0,1 0-1,-1 0 1,0 0 0,1 0 0,0 0 0,-1 0 0,3 5 0,-2-5-10,0-1 1,-1 0 0,1 0-1,0 0 1,0 0-1,0 1 1,0-1-1,1-1 1,-1 1-1,1 0 1,-1 0-1,1 0 1,-1-1-1,1 1 1,0-1-1,0 1 1,0-1-1,0 0 1,0 0 0,0 0-1,0 0 1,0 0-1,0 0 1,1 0-1,-1-1 1,0 1-1,3-1 1,1 0 9,1-1 1,-1 1 0,0-2 0,0 1 0,1-1-1,-1 0 1,0 0 0,0 0 0,-1-1-1,1 0 1,0 0 0,-1-1 0,0 1-1,0-1 1,0 0 0,0-1 0,-1 1 0,1-1-1,-1 0 1,0 0 0,-1 0 0,1-1-1,-1 1 1,0-1 0,0 0 0,-1 0 0,0 0-1,0 0 1,0 0 0,-1 0 0,0 0-1,0-1 1,0 1 0,-1-10 0,0 13 17,0 0 0,0 0 0,0 0 0,0 0-1,0 0 1,0 0 0,-1 1 0,0-1 0,1 0 0,-1 0 0,0 1 0,0-1 0,-1 0 0,1 1 0,-3-4 0,2 4-139,0 1 0,-1 0 0,1-1-1,-1 1 1,1 0 0,-1 0 0,0 0 0,0 1 0,1-1-1,-1 1 1,0-1 0,0 1 0,1 0 0,-1 0 0,-4 1-1,6-1-122,1 0-1,-1-1 1,1 1-1,-1 0 0,1 0 1,0 0-1,-1 0 0,1 0 1,-1 1-1,1-1 0,-1 0 1,1 0-1,-1 0 0,1 0 1,0 0-1,-1 1 0,1-1 1,-1 0-1,1 0 0,0 1 1,-1-1-1,1 0 0,-1 1 1,1-1-1,0 0 0,0 1 1,-1-1-1,1 0 1,0 1-1,0-1 0,-1 1 1,1-1-1,0 1 0,-1 9-7932</inkml:trace>
  <inkml:trace contextRef="#ctx0" brushRef="#br0" timeOffset="647.26">1245 270 16071,'0'0'6870,"1"11"-6526,10 141 257,-11-151-569,3-1-17,1-1 1,-1 1 0,1-1 0,-1 0 0,1 0 0,-1-1 0,0 1-1,0-1 1,1 0 0,-1 1 0,0-1 0,4-4 0,37-35-28,-27 23 20,-13 14-12,-3 2 3,1 0-1,-1 0 1,1 0 0,0 0-1,0 1 1,0-1-1,0 1 1,0-1-1,0 1 1,0-1 0,0 1-1,0 0 1,5-1-1,-4 4-6,-1 0 0,1 0 0,0 0 0,-1 0 0,1 1-1,-1-1 1,0 1 0,0 0 0,0-1 0,0 1 0,0 0 0,-1 0-1,1 0 1,1 5 0,1 0 0,-2-5-79,0-1 1,0 1 0,0-1 0,1 1 0,0-1-1,-1 0 1,1 0 0,0 0 0,0 0-1,0 0 1,0-1 0,0 1 0,0-1 0,0 0-1,1 0 1,-1 0 0,0-1 0,1 1-1,-1-1 1,1 1 0,-1-1 0,1 0 0,-1-1-1,0 1 1,1-1 0,-1 1 0,1-1 0,3-1-1,7-2-407,-1 0 0,1-1 1,-1-1-1,0 0 0,17-11 0,26-24 3396,-56 84-2184,0-42-709,-1 0-1,1 0 1,1 0-1,-1-1 1,0 1-1,0 0 0,0 0 1,0 0-1,1 0 1,-1 0-1,0-1 1,1 1-1,-1 0 1,0 0-1,1 0 1,-1-1-1,1 1 1,0 0-1,-1-1 1,1 1-1,-1 0 1,1-1-1,0 1 1,0-1-1,-1 1 1,1-1-1,1 1 0,27 0 71,38-23-196,-56 17 65,-5 4 52,-5 5 22,0 0 0,1 0 1,-1 0-1,-1 1 0,1-1 0,-1 0 0,1 0 1,-1 7-1,-1-4-272,3 27 680,-2-33-645,0 0 0,1 0 0,-1 0 1,0 0-1,0 0 0,1 0 0,-1 0 0,0 0 1,1 0-1,-1-1 0,1 1 0,-1 0 0,1 0 1,-1 0-1,1-1 0,-1 1 0,1 0 0,0-1 1,0 1-1,-1 0 0,1-1 0,0 1 0,0-1 1,0 1-1,0-1 0,-1 0 0,3 1 0,9 0-6591</inkml:trace>
  <inkml:trace contextRef="#ctx0" brushRef="#br0" timeOffset="810.97">2023 325 8644,'0'0'13382,"0"30"-13302,0-9 96,0 3-96,0 3-80,0-9-160,-6 2-1329,-6-3-1008,6-6-1969,-6-1-8772</inkml:trace>
  <inkml:trace contextRef="#ctx0" brushRef="#br0" timeOffset="1294.37">2018 513 1649,'0'0'23848,"-4"0"-23472,-5 0-253,10-1-54,25-3-31,28-5-12,7-5-323,89-26 886,-128 32-2019,-1-1 1,28-15 0</inkml:trace>
  <inkml:trace contextRef="#ctx0" brushRef="#br0" timeOffset="1919.97">2354 362 16968,'0'0'7793,"1"0"-7789,-1 0 1,0-1 0,1 1 0,-1 0-1,0 0 1,1-1 0,-1 1 0,0 0 0,1 0-1,-1 0 1,1 0 0,-1-1 0,0 1-1,1 0 1,-1 0 0,1 0 0,-1 0-1,0 0 1,1 0 0,-1 0 0,1 0-1,-1 0 1,0 0 0,1 0 0,-1 1 0,1-1-1,-1 0 1,5 16 77,-5-15-77,0-1-1,0 1 1,0 0 0,0-1-1,0 1 1,0 0 0,0 0-1,0-1 1,1 1 0,-1 0-1,0-1 1,1 1 0,-1 0-1,0-1 1,1 1 0,-1-1-1,1 1 1,-1 0 0,1-1-1,-1 1 1,1-1 0,0 1-1,-1-1 1,1 0 0,-1 1-1,1-1 1,0 0 0,-1 1-1,1-1 1,0 0 0,0 0 0,-1 1-1,1-1 1,0 0 0,-1 0-1,1 0 1,0 0 0,0 0-1,-1 0 1,1 0 0,0 0-1,0-1 1,8 1-12,-1-1 1,1-1-1,-1 0 1,0 0-1,0 0 1,0-1-1,9-4 1,-10 4 24,1 0 0,0 0 0,0 0 0,0 1 1,1 0-1,-1 1 0,9-1 0,-16 4-1,0 0 0,0 0 0,0-1 0,0 1 0,0 0 0,-1 0 0,1 0 0,-1 0 0,1 0 0,-1 0 0,0 0 0,0 0 0,0 0 0,0 2 0,0 0 11,1 2-32,0-1-1,0 1 1,0 0-1,0-1 1,1 1-1,0-1 0,4 7 1,-5-10-206,0 0 1,1-1-1,-1 1 0,1-1 1,-1 1-1,1-1 0,0 0 1,-1 0-1,1 1 0,0-1 1,0 0-1,0-1 0,0 1 1,0 0-1,0-1 0,0 1 1,0-1-1,0 1 0,0-1 1,1 0-1,-1 0 0,3 0 1,3-1-958,1 1 0,-1-1-1,0 0 1,0-1 0,-1 0 0,1-1 0,11-4 0,14-14-1333,-30 19 2855,-1-1 0,1 0 0,-1 0 0,1 0 1,-1 0-1,0 0 0,3-7 0,-5 11 34,0 0 0,-1 0-1,1-1 1,0 1 0,-1 0 0,1 0 0,0 0 0,0 0 0,0 0 0,0-1 0,0 1 0,0 0 0,0 0 0,0 0 0,0 0 0,1-1-1,-1 1 1,0 0 0,0 0 0,1 0 0,-1 0 0,1-1 0,-1 1 0,1 0 0,-1-1 0,1 1 0,-1 0 0,1-1 0,0 2 0,1-1-220,0 1 0,1-1 1,-1 0-1,0 1 0,1-1 1,-1 0-1,1 0 0,-1-1 1,1 1-1,3 0 1,-2 0-202,0-1 1,0 1 0,0-1 0,0 0 0,0 0 0,0 0 0,0 0-1,0-1 1,0 0 0,0 0 0,0 0 0,0 0 0,0-1 0,0 1-1,4-4 1,-4 1 93,0 0 0,-1 0 0,0 0-1,0 0 1,0-1 0,0 0 0,-1 1-1,0-1 1,0 0 0,0 0 0,0 0-1,-1 0 1,0-1 0,0 1 0,0 0 0,-1-1-1,1 1 1,-1 0 0,-2-10 0,2 15-62,0-1 0,0 1 1,-1-1-1,1 0 0,0 1 1,-1-1-1,1 1 0,-1-1 0,1 1 1,-1-1-1,1 1 0,0 0 1,-1-1-1,1 1 0,-1-1 1,0 1-1,1 0 0,-1 0 1,1-1-1,-1 1 0,0 0 1,1 0-1,-1 0 0,1-1 1,-1 1-1,0 0 0,1 0 1,-1 0-1,-1 0 0,-24 0-148,20 0 68,-2 0-210,0 0 0,0 1 0,0 0 0,0 1 0,0 0 0,-11 3 0,-21 14-4307,9-4-3895</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2:36.296"/>
    </inkml:context>
    <inkml:brush xml:id="br0">
      <inkml:brushProperty name="width" value="0.025" units="cm"/>
      <inkml:brushProperty name="height" value="0.025" units="cm"/>
    </inkml:brush>
  </inkml:definitions>
  <inkml:trace contextRef="#ctx0" brushRef="#br0">37 274 7619,'0'0'8882,"0"-4"-8234,0-77 5099,0 81-5056,6 24-510,-6 269 1260,-6-320-4402,-6 1-6345,6 15-1491</inkml:trace>
  <inkml:trace contextRef="#ctx0" brushRef="#br0" timeOffset="822.15">103 182 10181,'0'0'11122,"-4"-14"-10508,1 5-575,-1 0 105,1 0 1,0 0 0,1-1-1,0 1 1,0 0 0,1-1-1,1 0 1,-1 1 0,1-1-1,2-10 1,-1 18-141,0 0 1,0-1 0,1 1-1,-1 0 1,0 0-1,1 0 1,0 0 0,-1 0-1,1 0 1,0 0-1,0 1 1,0-1 0,0 1-1,1-1 1,-1 1 0,0 0-1,1 0 1,-1 0-1,0 0 1,1 0 0,-1 0-1,1 1 1,4-1-1,6-1 18,1 0 0,0 2 0,15 0 0,-15 0-17,-13 0-4,1 1 0,-1-1 0,1 0 0,-1 1 0,0-1 0,1 1 1,-1-1-1,0 1 0,0 0 0,1-1 0,-1 1 0,0 0 0,0 0 1,0 0-1,0 0 0,0 0 0,0 0 0,0 0 0,0 0 1,0 1-1,-1-1 0,1 0 0,0 0 0,-1 1 0,1-1 0,-1 0 1,0 1-1,1-1 0,-1 1 0,0-1 0,0 0 0,0 1 1,0-1-1,0 1 0,0-1 0,0 1 0,0-1 0,0 0 0,-2 3 1,2 2 8,-1 0 1,0-1-1,0 1 1,-1-1 0,0 0-1,0 1 1,0-1-1,-1 0 1,-5 9 0,-18 12 53,-2-1 0,0-1 0,-1-2 0,-1-1 0,-47 24 0,76-44-51,2-2-13,-1 0-1,1 0 0,0 0 1,0 0-1,0 0 1,-1 0-1,1 1 1,0-1-1,0 0 1,0 0-1,0 1 1,0-1-1,1 1 0,-1-1 1,0 1-1,0-1 1,0 1-1,0 0 1,3-1-1,21-4-9,-21 4 4,1 1 1,0 0-1,-1 0 1,1 1-1,-1 0 1,1-1-1,-1 2 1,1-1 0,-1 0-1,0 1 1,0 0-1,1 0 1,-1 0-1,0 0 1,-1 1-1,1-1 1,0 1-1,-1 0 1,0 0-1,1 1 1,-1-1-1,0 1 1,2 4-1,10 13 30,-2 0 0,0 0 0,10 27 0,-5-11 12,-9-20-30,-6-9-10,1 0 0,0 0 0,0 0-1,1-1 1,0 0 0,1 0 0,-1 0-1,1-1 1,0 1 0,10 6 0,-15-13-165,0 1 1,1 0-1,-1-1 1,0 0-1,0 1 1,1-1-1,-1 0 1,0 0-1,1 0 1,-1 0-1,0 0 0,1 0 1,-1 0-1,0 0 1,1-1-1,-1 1 1,0 0-1,1-1 1,-1 1-1,0-1 1,0 1-1,0-1 1,1 0-1,-1 1 1,0-1-1,0 0 1,0 0-1,0 0 1,0 0-1,0 0 0,1-2 1,25-40-3325,-22 35 2553,18-38-3878,-4 1-246</inkml:trace>
  <inkml:trace contextRef="#ctx0" brushRef="#br0" timeOffset="1028.72">457 243 4770,'0'0'15010,"-8"2"-14149,5-1-802,0-1-1,0 1 1,1-1-1,-1 1 1,0 0-1,0 0 0,1 1 1,-1-1-1,1 1 1,-1-1-1,1 1 0,0-1 1,-3 4-1,3-2-12,1-1 0,-1 1 0,0 1-1,1-1 1,0 0 0,0 0 0,0 0 0,0 1-1,0-1 1,1 0 0,0 1 0,-1-1 0,1 1-1,1 3 1,-1 4 124,0 0 0,1 1-1,0-1 1,1 0 0,6 20-1,-7-28-276,1 1 0,-1-1-1,1 0 1,0 0 0,0 1-1,0-1 1,0-1 0,1 1-1,4 4 1,-5-5-336,0-1 0,0 1 1,1-1-1,-1 1 0,1-1 0,-1 0 1,1 0-1,-1 0 0,1 0 0,0-1 1,-1 1-1,1-1 0,0 0 0,4 1 1,5-1-6332</inkml:trace>
  <inkml:trace contextRef="#ctx0" brushRef="#br0" timeOffset="1976.83">487 361 14839,'0'0'5778,"6"-11"-5695,54-71 734,-57 76-487,1 0 1,-1 0-1,-1-1 1,1 1-1,-1 0 1,0-1 0,-1 0-1,1 1 1,-1-1-1,0-13 1,-4 19-282,1 1-1,0 0 1,0-1 0,-1 1-1,1 0 1,0 0 0,-1 1-1,1-1 1,0 1 0,-1-1-1,-2 2 1,-1 3-48,1 0 1,-1 1-1,1 0 0,1 0 0,-1 0 0,1 0 1,0 1-1,1-1 0,-1 1 0,1 0 1,1 0-1,-1 0 0,1 1 0,0-1 1,0 9-1,-3 14 6,2-1 1,0 46 0,3-73-9,0 0-1,0 1 1,0-1 0,1 0 0,-1 1-1,1-1 1,0 0 0,0 1 0,0-1-1,0 0 1,0 0 0,0 0 0,0 0 0,1 0-1,-1 0 1,1 0 0,-1 0 0,1-1-1,0 1 1,-1-1 0,1 1 0,0-1-1,0 0 1,0 1 0,1-1 0,-1 0-1,0 0 1,0-1 0,0 1 0,1 0 0,-1-1-1,0 1 1,1-1 0,-1 0 0,1 0-1,-1 0 1,0 0 0,5-1 0,1 1-106,1-1 1,0 0 0,-1 0 0,1-1 0,-1-1 0,1 1-1,-1-1 1,0-1 0,14-7 0,-6 1-495,-1 0-1,0-2 1,0 0 0,-1-1-1,-1 0 1,0-1 0,-1 0-1,0-1 1,-1-1 0,-1 1-1,-1-2 1,0 1-1,-1-2 1,9-27 0,-11 25 583,-2 0 0,0-1-1,-1 1 1,0-37 0,-3 45 474,1-30 821,-1 41-1090,0 0 1,0 0-1,0 0 0,0 0 1,0 0-1,0 0 0,0 0 1,0 0-1,-1 0 0,1 0 1,0 0-1,0 0 0,-1 0 1,1 0-1,-1 0 0,1 1 1,-1-1-1,1 0 1,-1 0-1,1 0 0,-1 1 1,0-1-1,1 0 0,-1 1 1,0-1-1,0 0 0,1 1 1,-2-1-1,1 1 677,-3 5-828,1 1 0,0 0 0,1 0 0,-1 0 0,1 0 0,1 0 0,-1 1 0,1-1 0,0 1-1,0-1 1,1 0 0,0 14 0,-1 4 23,-7 240 1369,9-201-3731,-1-16-2573,1-4-3595,-3-74 4587,-1-2 3719,-1 10 3666,-1 1-1,-10-30 1,14 51-3458,1-1-1,0 1 1,-1-1-1,1 1 1,0 0-1,0-1 1,0 1-1,0-1 1,0 1-1,0 0 1,0-1-1,1 1 1,-1 0-1,0-1 1,1 1-1,-1 0 1,1-1-1,0 1 1,-1 0-1,1 0 1,0 0-1,0-1 1,-1 1-1,1 0 1,0 0-1,0 0 1,0 0-1,1 1 1,-1-1-1,0 0 1,0 0-1,2 0 1,49-19-366,-33 15 348,10-6-39,45-22 2314,-73 37-2245,0 0 0,0 0 0,0 0 1,0 0-1,0 0 0,-1 0 0,0 0 0,0 7 0,0 17 143,1 1-1,1 0 1,12 52-1,-14-80-182,0 0-1,0-1 1,1 1-1,-1 0 1,0 0 0,1-1-1,-1 1 1,1 0 0,-1-1-1,1 1 1,-1 0 0,1-1-1,0 1 1,-1-1-1,1 1 1,0-1 0,-1 1-1,1-1 1,0 1 0,-1-1-1,1 0 1,0 1 0,0-1-1,0 0 1,-1 0-1,1 1 1,0-1 0,0 0-1,0 0 1,0 0 0,-1 0-1,1 0 1,0 0-1,0 0 1,0-1 0,0 1-1,-1 0 1,1 0 0,0-1-1,0 1 1,0 0 0,-1-1-1,1 1 1,0-1-1,-1 1 1,1-1 0,0 1-1,-1-1 1,2-1 0,30-28 832,-25 17-777,1 0 0,-2 0 0,0 0 0,0-1 1,-1 0-1,-1 0 0,0 0 0,-1 0 0,-1-1 0,0 1 0,0-25 0,-2 38-1052</inkml:trace>
  <inkml:trace contextRef="#ctx0" brushRef="#br0" timeOffset="2585.27">1262 275 5555,'0'0'13294,"10"11"-12254,-7-8-974,2 2 35,0 0 0,-1 0 0,1 1-1,-1 0 1,0 0 0,0 0 0,-1 0 0,0 0-1,0 1 1,0-1 0,-1 1 0,0 0-1,0 0 1,-1 0 0,0 0 0,1 7 0,-2 47 608,0-52 9,0-41-158,-2-4-464,1 24-248,0 0 0,1-1 0,1 1 0,3-18 0,-3 28-120,0 1 0,0-1-1,0 1 1,0 0 0,0-1 0,1 1 0,-1 0 0,0 0-1,1 0 1,-1 0 0,1 0 0,0 0 0,-1 0 0,1 1 0,0-1-1,-1 1 1,1-1 0,0 1 0,0-1 0,-1 1 0,1 0-1,2 0 1,44-3-9773,-44 3 8630,17-2 984,-20 2 927,0-1-1,0 1 1,0 0-1,0 0 1,0-1 0,0 1-1,0 0 1,0 0-1,0 0 1,0 0 0,0 0-1,-1 0 1,1 0-1,0 1 1,0-1 0,0 0-1,0 0 1,0 1-1,0-1 1,0 1 0,0-1-1,-1 1 1,1-1-1,0 1 1,0-1 0,-1 1-1,2 1 1,6 16-355,1 14 1319,-4-18-1194,-1 0-1,0 0 1,-1 0 0,2 20-1,-6-34-253,1 0 0,0 0 0,0 1 0,0-1 0,0 0 0,0 0 1,0 1-1,0-1 0,0 0 0,0 0 0,0 0 0,0 1 0,0-1 0,0 0 0,0 0 0,0 0 0,0 1 0,1-1 0,-1 0 0,0 0 0,0 0 0,0 1 0,0-1 0,0 0 0,0 0 0,1 0 0,-1 1 0,0-1 0,0 0 0,0 0 0,0 0 0,1 0 1,-1 0-1,0 0 0,0 0 0,0 1 0,1-1 0,-1 0 0,0 0 0,0 0 0,0 0 0,1 0 0,-1 0 0,11-7 378,9-16-78,-19 22-322,8-11 17,1 1 1,0 0-1,0 0 0,1 1 0,1 0 1,19-13-1,-29 22-93,-1 7-183,3 9 473,-1 0-1,-1 0 1,0 21 0,5 38 539,-6-72-754,1 0 1,-1 0-1,0-1 1,0 1-1,1-1 0,-1 1 1,1-1-1,-1 0 1,1 1-1,0-1 0,-1 0 1,1 0-1,0 0 0,0 0 1,0-1-1,0 1 1,0 0-1,0-1 0,0 1 1,0-1-1,0 0 1,0 0-1,0 1 0,0-1 1,0-1-1,3 1 1,58-6-3154,-23-9-2873,-8-8-7286</inkml:trace>
  <inkml:trace contextRef="#ctx0" brushRef="#br0" timeOffset="2979.04">2113 440 6995,'0'0'14674,"-4"-1"-13421,4 1-1212,1 0-1,-1 0 0,0 0 0,0 0 0,0 0 0,0 0 0,0 0 1,0 0-1,0 0 0,0 0 0,0 0 0,1-1 0,-1 1 0,0 0 0,0 0 1,0 0-1,0 0 0,0 0 0,0 0 0,0 0 0,0 0 0,0 0 1,0 0-1,0 0 0,0-1 0,0 1 0,0 0 0,0 0 0,0 0 1,0 0-1,0 0 0,0 0 0,0 0 0,0-1 0,0 1 0,0 0 0,0 0 1,0 0-1,0 0 0,0 0 0,0 0 0,0 0 0,0 0 0,0 0 1,0-1-1,23-5 630,53-11-942,-35 7 402,7 0-319,46-13-132,-33 1-3798,-50 15 291,-9 0-3424</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2:46.074"/>
    </inkml:context>
    <inkml:brush xml:id="br0">
      <inkml:brushProperty name="width" value="0.025" units="cm"/>
      <inkml:brushProperty name="height" value="0.025" units="cm"/>
    </inkml:brush>
  </inkml:definitions>
  <inkml:trace contextRef="#ctx0" brushRef="#br0">109 41 8500,'0'0'4116,"-2"-3"-3534,-8-8 855,9 10-1001,0 1 0,0-1 1,0 0-1,0 0 0,0 0 1,1 1-1,-1-1 0,0 0 1,1 0-1,-1 0 0,0 0 1,1 0-1,-1 0 0,1-1 1,0 1-1,-1 0 0,1 0 1,0-1-1,0 1-4,-5-6 924,4 7-1375,-5 17-136,-10 46 223,-11 118 0,15-127-5,9-42-21,0-1-1,1 1 1,-1 21 0,0-17 991,0-2-3437,3-4-8916,0 2 1795</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2:49.503"/>
    </inkml:context>
    <inkml:brush xml:id="br0">
      <inkml:brushProperty name="width" value="0.025" units="cm"/>
      <inkml:brushProperty name="height" value="0.025" units="cm"/>
    </inkml:brush>
  </inkml:definitions>
  <inkml:trace contextRef="#ctx0" brushRef="#br0">284 369 15943,'0'0'7038,"1"-21"-6579,-1-4-363,0 13-39,0 0-1,1 0 0,0 0 1,1 0-1,1 0 1,6-22-1,-4 11 195,-1 0 1,-1 0-1,-1-1 1,-2-41-1,-1 34 114,1 30-353,0 0 0,0 0 0,0-1 0,0 1 0,-1 0 0,1 0 0,0 0 0,-1 0 1,1-1-1,-1 1 0,1 0 0,-1 0 0,0 0 0,1 0 0,-1 0 0,0 0 0,0 0 0,0 1 0,0-1 0,0 0 0,0 0 0,0 1 0,0-1 0,0 0 0,0 1 1,0-1-1,0 1 0,0 0 0,0-1 0,0 1 0,-1 0 0,1-1 0,0 1 0,0 0 0,-1 0 0,1 0 0,0 0 0,0 0 0,-2 1 0,-1-1-18,0 1 0,1-1 0,-1 1 0,0 0-1,1 0 1,-1 0 0,1 0 0,-1 1 0,1-1 0,-1 1-1,-5 4 1,4-1 3,0 1-1,1 0 1,-1 0-1,1 0 1,1 0 0,-1 1-1,1-1 1,0 1-1,0 0 1,1 0-1,0 0 1,0 0-1,1 0 1,-1 10 0,-1 15-22,2 0 1,3 34 0,-1-13 12,0-8 14,-1 1 8,-5 46 0,3-75-7,-1 0-1,0-1 1,-1 0-1,-1 0 1,-1 0 0,-11 21-1,9-22 17,-1-1 0,0 0-1,-1 0 1,-1-1 0,0 0-1,-24 19 1,35-31-12,-1 0 0,0 0 0,0 0 0,1-1 1,-1 1-1,0 0 0,0-1 0,0 1 0,0 0 0,0-1 0,0 1 1,0-1-1,0 0 0,0 1 0,0-1 0,-1 0 0,1 1 1,0-1-1,0 0 0,0 0 0,0 0 0,0 0 0,-1 0 0,1 0 1,0-1-1,0 1 0,0 0 0,0-1 0,0 1 0,-2-1 0,2-1-10,0 1 0,-1-1 0,1 0 0,0 0 1,0 1-1,1-1 0,-1 0 0,0 0 0,0 0 0,1 0 0,0 0 0,-1 0 0,1 0 0,0 0 0,0-3 0,-1-2-76,1 1 0,1 0 0,-1-1 0,1 1 0,0-1 1,0 1-1,1 0 0,0 0 0,0-1 0,3-6 0,-4 12 68,0 0-1,0 0 0,-1 0 0,1-1 1,0 2-1,0-1 0,0 0 1,0 0-1,0 0 0,0 0 0,0 1 1,1-1-1,-1 0 0,0 1 0,0-1 1,0 1-1,1-1 0,-1 1 1,0 0-1,1 0 0,-1-1 0,0 1 1,1 0-1,-1 0 0,0 0 1,1 1-1,-1-1 0,0 0 0,0 0 1,1 1-1,-1-1 0,0 0 1,0 1-1,1 0 0,-1-1 0,0 1 1,0 0-1,0-1 0,0 1 1,0 0-1,0 0 0,0 0 0,0 0 1,0 0-1,0 0 0,-1 0 0,1 0 1,0 0-1,0 2 0,4 5 1,-1 0-1,1 1 0,-2 0 0,1 0 1,2 13-1,8 49-20,-3-1 0,3 107-1,-11-103 36,4-1 0,17 81 0,-22-146 3,0 0 0,1 0 0,-1 0 0,1-1 0,1 1 0,0-1 0,0 0-1,9 12 1,-12-17-4,1 0-1,0-1 1,0 1-1,0-1 0,0 1 1,0-1-1,0 0 1,0 0-1,0 0 0,0 0 1,0 0-1,1-1 1,-1 1-1,0-1 0,0 1 1,1-1-1,-1 0 1,1 0-1,-1 0 0,0 0 1,1 0-1,-1 0 1,0-1-1,1 1 1,-1-1-1,0 0 0,0 0 1,0 0-1,1 0 1,-1 0-1,0 0 0,0 0 1,0-1-1,-1 1 1,3-3-1,21-16 32,0-1-1,-2-1 1,24-31 0,-43 50-112,-1 0 1,1 0-1,-1 0 1,1 1-1,0-1 1,0 1-1,0 0 1,1 0-1,7-3 1,42-8-4569,-48 12 3764,30-6-4181</inkml:trace>
  <inkml:trace contextRef="#ctx0" brushRef="#br0" timeOffset="524.96">1076 811 12950,'0'0'7214,"0"-23"-6403,2-77-408,-1 88-294,1 1 0,-1-1-1,2 1 1,0-1 0,0 1 0,1 0 0,1 0 0,0 1 0,0-1 0,1 1 0,0 0 0,1 0-1,7-8 1,3-5 445,-16 22-549,-1 0 0,1 0 1,0 0-1,-1 0 0,1 1 0,0-1 0,0 0 0,-1 0 0,1 1 1,0-1-1,0 1 0,0-1 0,0 1 0,0-1 0,0 1 1,0-1-1,0 1 0,0 0 0,0 0 0,0-1 0,0 1 0,0 0 1,0 0-1,0 0 0,0 0 0,0 0 0,0 0 0,1 1 1,-1-1-1,0 0 0,0 0 0,0 1 0,0-1 0,0 1 0,0-1 1,-1 1-1,1-1 0,0 1 0,0 0 0,0-1 0,0 1 1,-1 0-1,1 0 0,0-1 0,-1 1 0,1 0 0,0 0 0,-1 0 1,1 0-1,-1 0 0,1 0 0,-1 0 0,0 0 0,0 0 1,1 0-1,-1 0 0,0 0 0,0 2 0,3 27-6,-1 0 0,-1 0 0,-1 0 0,-7 40 0,4-47 16,-2-1 0,0 1-1,-1-1 1,-2 0 0,-9 21 0,-59 103 71,31-63-42,18-33-25,-22 47 98,49-96-112,0-1 0,0 0 0,0 1 1,0-1-1,0 1 0,-1-1 0,1 1 1,0-1-1,0 1 0,0-1 0,1 0 1,-1 1-1,0-1 0,0 1 0,0-1 1,0 1-1,0-1 0,0 0 0,1 1 0,-1-1 1,0 1-1,0-1 0,1 0 0,-1 1 1,0-1-1,1 0 0,-1 1 0,0-1 1,1 0-1,-1 0 0,0 1 0,1-1 1,-1 0-1,1 0 0,-1 0 0,0 1 1,1-1-1,-1 0 0,1 0 0,-1 0 0,1 0 1,-1 0-1,0 0 0,1 0 0,-1 0 1,1 0-1,-1 0 0,1 0 0,-1 0 1,1 0-1,-1 0 0,1-1 0,27-3 81,-1-4 55,44-19 1,-43 16-413,42-13 0,-58 21-1124,0 1-1,1 0 1,21 0 0,-22 2-4168,-5 0-4386</inkml:trace>
  <inkml:trace contextRef="#ctx0" brushRef="#br0" timeOffset="740.99">1435 1240 10181,'0'0'13622,"48"68"-13414,-36-44-80,-6-3-48,-6 0-48,0-8 32,0-3-48,-6-3 80,-18 0-96,0-3-256,0-4-1185,12 0-2016,0-4-2994</inkml:trace>
  <inkml:trace contextRef="#ctx0" brushRef="#br0" timeOffset="1222.84">1928 825 7892,'5'-21'7985,"35"-122"-3687,-33 123-3581,0 0 0,2 1 1,0 0-1,1 1 0,0 0 0,18-21 1,-27 37-665,-1 17-18,0 33-63,2-20 65,-1-1 1,-2 1-1,-1-1 1,-1 1-1,-1-1 1,-2 0-1,-11 35 1,15-57-44,-5 10-25,0 0 0,1 1 0,1 0 0,1 0 0,0 0 0,1 1 0,-1 19 0,4-35-3,0-1-1,1 1 0,-1 0 0,1 0 1,-1 0-1,0-1 0,1 1 0,0 0 1,-1-1-1,1 1 0,-1 0 0,1-1 1,0 1-1,-1-1 0,1 1 1,0-1-1,0 1 0,-1-1 0,1 0 1,0 1-1,0-1 0,0 0 0,-1 0 1,1 1-1,1-1 0,29 6-208,-20-4 21,-9-1 205,1-1 1,-1 1-1,1 0 1,-1 0 0,1 0-1,-1 0 1,0 1 0,0-1-1,1 1 1,-1-1-1,0 1 1,0 0 0,-1 0-1,1 0 1,0 0-1,-1 0 1,1 0 0,-1 0-1,1 0 1,-1 1 0,0-1-1,0 1 1,0-1-1,1 5 1,-1 3 12,1 1-1,-1 0 1,-1-1 0,-1 20 0,0-3 74,0-20-20,0 0-1,-1 0 0,1-1 0,-1 1 0,-1-1 0,1 1 1,-1-1-1,0 0 0,0 0 0,-1 0 0,0-1 0,0 1 1,-1-1-1,1 0 0,-1 0 0,0 0 0,0-1 0,-1 1 1,1-1-1,-9 4 0,12-7-543,2-14-12941</inkml:trace>
  <inkml:trace contextRef="#ctx0" brushRef="#br0" timeOffset="1770.37">2491 389 17816,'0'0'2817,"0"-20"-1218,0-63-572,0 78-993,0 1 1,0-1 0,1 0-1,0 1 1,0 0-1,0-1 1,1 1 0,-1-1-1,1 1 1,0 0 0,0 0-1,1 0 1,-1 0-1,1 1 1,0-1 0,3-3-1,3-1-33,0 0-1,0 1 1,1 0-1,13-7 0,1-1 31,36-24-27,-27 18 21,42-34 0,-75 55-14,0-1 0,0 1 0,1-1 0,-1 1 0,0 0 0,1-1 0,-1 1 0,0-1 0,1 1 0,-1 0 0,1-1 0,-1 1 0,1 0 0,-1 0 1,1-1-1,-1 1 0,1 0 0,-1 0 0,1 0 0,-1 0 0,1 0 0,-1-1 0,1 1 0,-1 0 0,1 0 0,-1 0 0,1 0 0,-1 0 0,1 1 0,-1-1 0,1 0 1,-1 0-1,2 0 0,-3 18 11,-15 30-76,-6 1 72,3 2 0,2 0 1,2 1-1,2 0 0,3 1 1,2 1-1,-1 84 1,8-121-19,2 0 0,0-1 0,6 34 0,-5-44-8,0-1-1,0 1 1,0-1 0,1 0-1,-1 1 1,1-1-1,1 0 1,-1 0 0,1-1-1,-1 1 1,1-1-1,1 0 1,-1 0 0,10 6-1,-8-5 11,0 0-1,0 0 1,-1 0-1,1 0 1,-1 1-1,-1 0 1,1 0 0,-1 0-1,0 1 1,0 0-1,0-1 1,-1 1-1,0 1 1,2 8 0,0 7-6,-1 0 1,-1 1 0,1 28-1,0 3-94,-4-50-63,1-1-1,-1 1 1,0-1-1,0 0 1,0 1-1,-1-1 1,0 0-1,1 1 1,-1-1 0,-1 0-1,1 0 1,-1 0-1,0 0 1,1 0-1,-2 0 1,1 0-1,0-1 1,-1 1-1,-4 4 1,-1-1-294,-1 0 0,0-1 0,0 0 0,0-1 0,-1 0 0,-17 7 0,-14 4-3977,-44 12-1,14-11-4499</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2:56.087"/>
    </inkml:context>
    <inkml:brush xml:id="br0">
      <inkml:brushProperty name="width" value="0.025" units="cm"/>
      <inkml:brushProperty name="height" value="0.025" units="cm"/>
    </inkml:brush>
  </inkml:definitions>
  <inkml:trace contextRef="#ctx0" brushRef="#br0">84 420 3810,'0'0'18747,"-14"20"-17643,-42 66-589,55-84-494,-1 0 1,0 1-1,1-1 0,0 1 0,0-1 0,0 1 0,0 0 0,0-1 0,0 1 0,1 0 0,-1-1 1,1 1-1,0 0 0,0 0 0,0 0 0,0-1 0,1 5 0,-1-6-15,1 0 0,0 1 1,0-1-1,-1 0 0,1 0 0,0 0 0,0 0 0,0 0 0,0 0 1,1 0-1,-1 0 0,0 0 0,0 0 0,1 0 0,-1-1 1,0 1-1,1-1 0,-1 1 0,0-1 0,1 1 0,-1-1 0,3 0 1,3 1 11,1 0 0,0-1 0,-1-1 1,1 1-1,0-1 0,-1 0 0,1-1 1,11-3-1,139-77-277,-158 82 258,1 0 0,-1 0 1,0 0-1,1 0 0,-1 0 0,0 1 0,1-1 0,-1 0 0,0 0 0,1 0 0,-1 0 0,0 1 1,0-1-1,1 0 0,-1 0 0,0 0 0,0 1 0,1-1 0,-1 0 0,0 1 0,0-1 0,0 0 0,0 0 1,1 1-1,-1-1 0,0 0 0,0 1 0,0-1 0,0 0 0,0 1 0,0-1 0,0 0 0,0 1 1,0-1-1,0 0 0,0 1 0,0-1 0,0 0 0,0 1 0,0-1 0,-1 0 0,1 1 0,0-1 0,0 0 1,0 1-1,0-1 0,-1 1 0,-4 31 85,1-9-66,4-22-16,0-1 0,0 1 0,0 0 0,0 0 1,0-1-1,0 1 0,0 0 0,1 0 0,-1-1 0,0 1 0,0 0 1,1-1-1,-1 1 0,0 0 0,1-1 0,-1 1 0,1 0 0,-1-1 1,1 1-1,-1-1 0,1 1 0,-1-1 0,1 1 0,-1-1 0,1 1 1,0-1-1,-1 0 0,1 1 0,0-1 0,-1 0 0,2 1 0,29-4 52,-23 0-53,0 0 1,0 0 0,-1-1 0,1 0 0,11-9 0,-15 10-11,0-1-1,0 1 1,0-1 0,-1 0-1,1 0 1,-1 0-1,0-1 1,0 1-1,-1-1 1,1 1-1,-1-1 1,0 0-1,0 0 1,-1 0-1,0 0 1,1 0 0,-2-1-1,1 1 1,-1 0-1,1-1 1,-2-6-1,1 10 18,-1 1-1,0-1 0,0 1 1,1 0-1,-1-1 0,0 1 1,0 0-1,0 0 0,0 0 0,0 0 1,0 0-1,-1 0 0,1 0 1,0 0-1,0 0 0,-1 0 1,1 1-1,-1-1 0,1 0 1,0 1-1,-1-1 0,1 1 1,-1 0-1,1-1 0,-1 1 1,0 0-1,1 0 0,-1 0 1,1 0-1,-1 0 0,-1 1 0,-1-1 8,0 0 0,1 0 0,-1 0-1,0 0 1,1 1 0,-1-1-1,1 1 1,-1 0 0,0 0 0,1 1-1,0-1 1,-1 1 0,-3 2-1,4-1-8,1 1 0,-1 0-1,1-1 1,-1 1-1,1 0 1,0 0-1,1 0 1,-1 0-1,1 1 1,0-1-1,0 0 1,-1 8-1,3-12-4,0 1-1,-1 0 1,1-1-1,0 1 1,0-1-1,0 1 0,-1-1 1,1 0-1,0 1 1,0-1-1,0 0 1,0 0-1,0 0 0,0 1 1,0-1-1,0 0 1,0 0-1,0 0 1,0 0-1,0-1 0,0 1 1,0 0-1,0 0 1,5-1 2,15-1-227,1-1 1,-1-1-1,0-1 0,-1-1 1,1 0-1,-1-2 0,-1 0 1,1-2-1,-1 0 1,-1-1-1,0 0 0,-1-2 1,0 0-1,0-1 0,-2-1 1,27-31-1,-35 35 158,0 0 0,-1 0 0,-1 0 0,0 0 0,0-1 0,-1 0 0,0 0 0,-1 0 0,2-14 0,-2-11 382,-1-64 0,-2 64 230,0 36-511,0 1 0,0-1 0,0 1 0,0-1 0,0 0 0,0 1 1,0-1-1,0 1 0,0-1 0,0 1 0,0-1 0,0 1 0,-1-1 1,1 1-1,0-1 0,0 1 0,-1-1 0,1 1 0,0-1 0,-1 1 0,1-1 1,0 1-1,-1 0 0,1-1 0,-1 1 0,1-1 0,-1 1 0,1 0 1,0 0-1,-1-1 0,0 1 0,1 0 0,-1 0 0,1 0 0,-1-1 0,1 1 1,-1 0-1,1 0 0,-1 0 0,1 0 0,-1 0 0,0 0 0,1 0 1,-1 0-1,1 0 0,-1 0 0,1 1 0,-1-1 0,1 0 0,-1 0 0,1 0 1,-1 1-1,1-1 0,-1 0 0,1 1 0,-1-1 0,1 0 0,0 1 1,-1-1-1,1 1 0,-1-1 0,1 0 0,0 1 0,-1 0 0,-5 7-2,-1 0-1,2 0 0,-1 0 1,1 1-1,0 0 0,1 0 1,0 0-1,-3 11 0,-21 82 30,22-68-42,2-1 1,1 1-1,3 48 1,0-50-45,0-27 3,0 0 0,1 0 0,-1 0 1,1 0-1,0 0 0,0 0 0,3 5 0,-3-8-176,-1 0 1,1-1-1,0 1 1,0 0-1,0-1 1,0 1-1,0-1 1,1 0-1,-1 1 1,0-1-1,1 0 1,-1 0-1,1 0 0,-1 0 1,1 0-1,0 0 1,-1 0-1,1 0 1,0-1-1,-1 1 1,1-1-1,3 1 1,7 0-5986</inkml:trace>
  <inkml:trace contextRef="#ctx0" brushRef="#br0" timeOffset="227.03">774 400 11445,'0'0'7124,"7"5"-6596,-4-3-482,-1 0 0,1 0 0,-1 0 0,1 1 1,-1-1-1,0 0 0,0 1 0,0-1 0,0 1 1,0 0-1,-1 0 0,1 0 0,-1-1 0,0 1 0,0 1 1,0-1-1,0 0 0,0 0 0,-1 0 0,0 0 1,1 1-1,-1-1 0,0 0 0,0 0 0,-1 1 0,1-1 1,-1 0-1,-1 5 0,-20 24 654,19-29-490,1 0 0,-1 0 0,0 1 0,1-1 0,0 1-1,0 0 1,0-1 0,0 1 0,0 0 0,1 0 0,0 0-1,-2 9 1,29-12 94,-11-2-287,1-2 0,-1 0 0,0-1-1,0-1 1,0 0 0,-1-1 0,24-13-1,28-10-552,85-22-5862,-93 30-1318</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2:52.653"/>
    </inkml:context>
    <inkml:brush xml:id="br0">
      <inkml:brushProperty name="width" value="0.025" units="cm"/>
      <inkml:brushProperty name="height" value="0.025" units="cm"/>
    </inkml:brush>
  </inkml:definitions>
  <inkml:trace contextRef="#ctx0" brushRef="#br0">68 206 7619,'0'0'8119,"-4"-9"-6694,3 7-1423,-4-7 1023,1 0-1,0 0 1,1-1-1,0 0 1,1 0-1,-2-15 0,3 21-325,-1 9-216,-1 13-331,3 323 777,0-341-905,12-31-12534,-6 18 4400</inkml:trace>
  <inkml:trace contextRef="#ctx0" brushRef="#br0" timeOffset="2448.92">187 159 8836,'0'0'11755,"-15"-1"-10979,6 0-667,5 0-66,0 0 0,0 0 0,0 1 0,0 0 0,0 0 0,0 0 0,0 0 0,0 0 0,0 1-1,0 0 1,0 0 0,0 0 0,1 0 0,-1 1 0,0-1 0,1 1 0,-1 0 0,1 0 0,-1 0-1,1 1 1,0-1 0,0 1 0,0 0 0,-3 4 0,-3 6 127,1 1 0,1 1-1,0-1 1,1 1 0,1 0 0,0 0 0,-2 19 0,1-2 155,2 0 0,1 51 0,3-79-314,0 0-1,0 1 0,1-1 0,-1 0 0,1 0 1,0 0-1,1 0 0,-1 0 0,1 0 0,-1 0 0,1 0 1,1-1-1,-1 1 0,0-1 0,1 1 0,-1-1 1,1 0-1,0 0 0,0 0 0,1 0 0,-1-1 0,0 1 1,1-1-1,-1 0 0,1 0 0,0 0 0,0-1 1,0 1-1,0-1 0,7 2 0,-3-2-6,-1 0 0,0 0 0,1 0 0,-1-1 0,0 0 0,1-1 0,-1 1 0,0-1 0,1-1 0,-1 1 0,0-1 0,0-1-1,0 1 1,0-1 0,-1 0 0,1-1 0,6-4 0,2-3-51,-1-1-1,0 0 0,-1-1 1,0-1-1,-1 0 0,20-29 1,-28 74 952,-4-29-906,1-1 1,-1 1 0,1 0 0,0-1 0,-1 1-1,1-1 1,0 1 0,0-1 0,0 1 0,1-1-1,-1 0 1,0 0 0,0 1 0,1-1 0,-1 0-1,1 0 1,-1 0 0,1 0 0,-1-1 0,1 1-1,-1 0 1,1-1 0,0 1 0,-1-1 0,1 1-1,0-1 1,0 0 0,3 0 0,-4 0-1,1 0 0,-1 0 0,1 0 0,0-1 1,-1 1-1,1 0 0,-1-1 0,1 1 0,-1-1 0,1 0 1,-1 0-1,1 1 0,-1-1 0,0 0 0,1 0 0,-1 0 0,0-1 1,0 1-1,0 0 0,0 0 0,0-1 0,0 1 0,0 0 0,0-1 1,-1 1-1,1-1 0,0 1 0,-1-1 0,1 1 0,-1-3 1,2-5-45,0 0 0,-1 0 0,0-1 1,-1-10-1,0 16 25,-1 3 20,1 0-1,0 1 1,0-1-1,-1 0 1,1 1 0,0-1-1,-1 0 1,1 1-1,-1-1 1,1 1-1,-1-1 1,1 1-1,-1-1 1,1 1-1,-1-1 1,1 1-1,-1-1 1,0 1-1,1 0 1,-1-1-1,0 1 1,1 0-1,-1 0 1,0-1 0,1 1-1,-1 0 1,0 0-1,0 0 1,1 0-1,-1 0 1,0 0-1,0 0 1,1 0-1,-1 0 1,0 0-1,1 1 1,-1-1-1,-1 1 1,0-1 11,1 0 0,-1 0 0,0 1 0,0-1 1,0 1-1,1-1 0,-1 1 0,0 0 0,1 0 0,-1 0 0,1 0 0,-1 0 1,1 0-1,-1 0 0,1 0 0,-2 3 0,-9 34 70,11-37-82,1 0 0,-1-1 0,1 1 0,-1 0 1,1 0-1,0 0 0,0 0 0,-1 0 1,1 0-1,0 0 0,0 0 0,0 1 0,0-1 1,0 0-1,1 0 0,-1 0 0,0 0 1,0 0-1,1 0 0,-1 0 0,0 0 1,1-1-1,-1 1 0,1 0 0,-1 0 0,1 0 1,0 0-1,-1 0 0,1-1 0,0 1 1,-1 0-1,1-1 0,0 1 0,2 1 0,6-2-95,0 0-1,0-1 1,0 0 0,0 0-1,0-1 1,0 0-1,0-1 1,-1 0-1,1 0 1,-1-1-1,1 0 1,-1-1-1,-1 1 1,1-1-1,-1-1 1,0 0-1,0 0 1,0 0-1,10-14 1,-8 10-5,0-1 1,-1-1 0,-1 1 0,0-1-1,-1-1 1,0 1 0,0-1-1,-2 0 1,1 0 0,-2-1 0,0 1-1,3-24 1,-5 16 100,1-8 62,-2 1-1,-4-53 0,4 79 0,-1 0 1,1 0-1,0 0 1,0 1-1,-1-1 1,1 0-1,-1 0 0,1 1 1,-1-1-1,0 0 1,0 1-1,1-1 0,-1 1 1,0-1-1,-1 1 1,1 0-1,0-1 1,0 1-1,-1 0 0,1 0 1,0-1-1,-1 1 1,1 0-1,-1 1 0,0-1 1,1 0-1,-1 0 1,0 1-1,1-1 1,-4 0-1,3 1-22,0 1-1,0-1 1,0 1-1,0-1 1,0 1-1,0 0 1,0 0-1,0 0 1,0 0-1,1 0 1,-1 0-1,0 0 1,0 1-1,1-1 1,-1 0-1,1 1 1,0 0-1,-1-1 1,1 1-1,0 0 1,0 0-1,0-1 1,0 1-1,0 0 1,0 3-1,-9 23 32,1-1 0,2 1-1,1 1 1,-4 46-1,4 120-198,5-191-3,1-1 0,0 0 0,1 1 0,-1-1-1,1 0 1,-1 0 0,1 1 0,0-1 0,2 3 0,-2-4-176,-1-1 0,1 0 0,0 0-1,0 0 1,0 0 0,1 0 0,-1 0 0,0 0 0,0 0 0,0 0 0,1 0 0,-1-1 0,1 1 0,-1 0 0,0-1 0,1 1 0,-1-1 0,1 0 0,-1 1 0,1-1 0,-1 0 0,3 0 0,19 1-6778</inkml:trace>
  <inkml:trace contextRef="#ctx0" brushRef="#br0" timeOffset="2700.16">685 313 5202,'0'0'13017,"22"-13"-11910,69-37-128,-88 49-906,-1 0 0,0 0-1,0 0 1,0 0 0,1 0-1,-1 1 1,0-1 0,1 1-1,-1-1 1,1 1 0,-1 0-1,0 0 1,5 0 0,-6 1-50,0-1 0,0 0 1,0 1-1,0-1 0,0 1 1,0-1-1,0 1 0,0 0 1,0-1-1,0 1 0,0 0 1,0 0-1,-1 0 0,1 0 1,0 0-1,0-1 1,-1 1-1,1 0 0,0 2 1,1 2 26,-1 0 1,0 0 0,0 0-1,0 0 1,0 0 0,-1 0 0,0 10-1,-1-9 69,2 2 0,-1 0 0,0 1 0,-1-1-1,0 0 1,0 1 0,0-1 0,-1 0 0,-1 0 0,0 0-1,0 0 1,0-1 0,-1 1 0,0-1 0,-7 10-1,-4 1 704,12-15-684,-1 0 1,1 0 0,0 0 0,1 1 0,-1-1-1,1 1 1,-1 0 0,1 0 0,0 0-1,0 0 1,-2 7 0,11-10-139,32-5-248,0-2 0,0-1 1,-1-2-1,50-19 0,-40 13-578,44-15-2645,-2 2-2497</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2:53.940"/>
    </inkml:context>
    <inkml:brush xml:id="br0">
      <inkml:brushProperty name="width" value="0.025" units="cm"/>
      <inkml:brushProperty name="height" value="0.025" units="cm"/>
    </inkml:brush>
  </inkml:definitions>
  <inkml:trace contextRef="#ctx0" brushRef="#br0">210 178 6867,'0'0'7510,"-9"-8"-6403,-18-23-346,-3-4 3057,29 34-3715,1 0 0,-1 0 0,0 0 1,0 0-1,0 1 0,0-1 0,0 0 1,0 0-1,0 1 0,0-1 0,0 1 1,0-1-1,0 1 0,-1-1 0,1 1 1,0 0-1,0-1 0,0 1 1,-1 0-1,1 0 0,0 0 0,0 0 1,-1 0-1,1 0 0,0 0 0,0 1 1,0-1-1,-1 0 0,1 1 0,0-1 1,0 1-1,0-1 0,0 1 1,0 0-1,0-1 0,0 1 0,0 0 1,0 0-1,0-1 0,0 1 0,0 0 1,0 0-1,1 0 0,-1 0 0,-1 2 1,-3 5-140,-1 1 0,1-1 0,1 1 0,-5 10 0,9-18 81,-3 5-25,-8 17 40,1 1 0,1 0-1,1 1 1,1-1 0,1 1 0,2 1 0,-4 46 0,8-70-57,1 0 1,-1 0 0,0 0-1,1 0 1,-1 0-1,1 0 1,0 0 0,0 0-1,-1-1 1,1 1-1,1 0 1,-1 0-1,0-1 1,0 1 0,1-1-1,-1 1 1,0-1-1,1 1 1,0-1 0,-1 0-1,1 0 1,0 0-1,-1 0 1,1 0 0,0 0-1,0 0 1,0-1-1,0 1 1,0-1-1,0 1 1,0-1 0,0 0-1,0 0 1,0 0-1,0 0 1,4 0 0,1 0 5,0-1 1,0 1-1,0-1 1,-1 0-1,1-1 1,0 0-1,-1 0 1,1 0-1,-1-1 1,10-5-1,-1-1-33,-1-1-1,-1 0 1,0-1-1,0 0 1,-1-1 0,0-1-1,-1 0 1,-1 0-1,0-1 1,0-1-1,11-25 1,-18 31 47,-3 8-26,0 1-1,0-1 1,0 1-1,0-1 1,0 1-1,0-1 1,0 0-1,0 1 1,0-1-1,0 1 1,0-1-1,0 1 1,1-1-1,-1 1 1,0-1-1,0 1 1,1 0-1,-1-1 1,0 1-1,0-1 0,1 1 1,-1-1-1,1 1 1,-1 0-1,0-1 1,1 1-1,-1 0 1,1 0-1,-1-1 1,1 1-1,-1 0 1,1 0-1,-1-1 1,1 1-1,-1 0 1,1 0-1,-1 0 1,1 0-1,-1 0 0,1 0 1,-1 0-1,1 0 1,-1 0-1,1 0 1,-1 0-1,1 0 1,-1 0-1,1 1 1,-1-1-1,1 0 1,-1 0-1,1 0 1,-1 1-1,1-1 1,-1 0-1,0 1 1,1-1-1,-1 0 1,1 1-1,-1-1 0,0 0 1,1 1-1,-1-1 1,0 1-1,0-1 1,1 1-1,-1 0 1,21 18-28,-17-14 34,1-1 1,0 1-1,0-1 1,0 0-1,0 0 1,0 0-1,1-1 1,0 1-1,0-1 1,0-1-1,0 1 1,0-1-1,0 0 1,1-1-1,-1 1 1,1-1-1,7 0 1,-12-1-2,-1 0 0,1 0 0,-1 0 0,1 0 0,-1 0 0,1 0 0,-1 0 0,1 0 0,-1-1 0,1 1 0,-1-1 0,1 1 0,-1-1 0,1 1 0,-1-1 0,3-2 0,-1-21 50,-3 13-45,0 8-6,0-1 0,-1 0-1,0 1 1,1-1 0,-1 1-1,0 0 1,-1-1 0,1 1-1,-1 0 1,1 0 0,-1 0-1,0 0 1,0 0 0,0 0 0,-1 0-1,1 0 1,-1 1 0,1 0-1,-6-5 1,3 4-10,1 0 0,-1 1 0,0-1 0,0 1 0,1 0 0,-1 0 0,-1 1 0,1 0 0,0 0 0,0 0 0,0 0 0,-1 1 0,-7 0 0,20 23-114,-2-20 125,0-1 0,0 1 0,0-1 0,1-1 0,-1 1 0,1-1 0,-1 0 0,1 0 0,-1 0 0,1-1-1,0 0 1,-1 0 0,1 0 0,-1-1 0,1 1 0,0-2 0,-1 1 0,0 0 0,1-1 0,-1 0 0,0-1 0,0 1 0,0-1-1,7-4 1,-7 0-31,-1 1 0,0-1 0,-1 0 0,1 0 0,-1 0 0,0 0 0,-1 0 0,0-1 0,0 1-1,-1-1 1,1-8 0,1-78-71,-3 78 248,-18 172-60,18 18-744,0-173 514,0-1 0,0 1 0,0-1-1,0 1 1,0 0 0,0-1 0,0 1 0,0 0 0,0-1 0,1 1 0,-1 0 0,0-1 0,0 1 0,1-1 0,-1 1 0,0 0 0,1-1 0,-1 1 0,1-1 0,-1 1 0,1-1 0,-1 0 0,1 1 0,-1-1-1,1 1 1,-1-1 0,1 0 0,-1 1 0,1-1 0,0 0 0,-1 0 0,1 1 0,-1-1 0,1 0 0,0 0 0,-1 0 0,1 0 0,0 0 0,-1 0 0,1 0 0,0 0 0,-1 0 0,1 0 0,0 0 0,-1 0 0,1-1-1,1 1 1,6-1-1534,10 1-4071</inkml:trace>
  <inkml:trace contextRef="#ctx0" brushRef="#br0" timeOffset="203.51">697 137 8644,'0'0'11149,"1"-6"-10018,2-7-637,-1 14 41,0 30 553,-5 59 386,-5-37-847,-1 24-1312,51-77-9133,-18-3 718</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2:58.818"/>
    </inkml:context>
    <inkml:brush xml:id="br0">
      <inkml:brushProperty name="width" value="0.025" units="cm"/>
      <inkml:brushProperty name="height" value="0.025" units="cm"/>
    </inkml:brush>
  </inkml:definitions>
  <inkml:trace contextRef="#ctx0" brushRef="#br0">78 151 8676,'0'0'8495,"-7"-5"-7479,0-1-614,4 4-172,1 0 1,0 0-1,-1 0 0,0 0 0,1 0 0,-1 1 1,0-1-1,0 1 0,0 0 0,-4-1 1,-13-3 4997,55 6-4792,68-16-372,112-30 0,-145 27-41,1 4 0,130-11 0,-215 26-18,0 1 1,0 1-1,0 0 0,0 0 0,0 2 1,1 0-1,-20 10 0,15-7 9,0-1 0,-1 0 1,-27 6-1,-355 41-172,424-54 165,121-9 45,117-8-79,-373 19-26,0 5 0,-139 28-1,246-32 49,-16 1-38,21-4-5,5 7-2,13-3 51,0-1 0,0-2 0,-1 1 0,1-2 0,24-2 0,2 1-2,4 1 16,0-2 1,0-2 0,0-2-1,0-3 1,51-15-1,-86 17-18,-15 0-7,-21-2-19,-5 6 10,-1 1-1,0 1 1,1 2 0,-1 1 0,1 1 0,-53 12 0,78-13-52,10-1 34,28-2 39,-20 0 24,0-1 1,0-1 0,23-6-1,-35 8-23,1 0-2,0-1-1,-1 1 1,1-1 0,0 0-1,-1 0 1,1 0 0,4-4-1,-8 5-173</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3:00.946"/>
    </inkml:context>
    <inkml:brush xml:id="br0">
      <inkml:brushProperty name="width" value="0.025" units="cm"/>
      <inkml:brushProperty name="height" value="0.025" units="cm"/>
    </inkml:brush>
  </inkml:definitions>
  <inkml:trace contextRef="#ctx0" brushRef="#br0">85 52 7587,'0'0'8100,"-4"-1"-7174,-7-2-409,5 1 768,-1 0 0,1 0 0,-1 1 0,0 0 1,-11 0-1,12 0 216,14-2-868,14 0-556,385 3 161,-197-17-268,47 6-12,-256 11 79,-5 0-40,-68-1 37,31-1-32,0 1-1,1 3 1,-49 7 0,49-3 3,0-2 1,-71-1 0,82-5-9,1 2 1,-1 1 0,1 2 0,-1 0 0,1 2 0,-53 16 0,59-11 9,0-2 1,-1 0-1,0-2 0,0 0 0,0-2 1,-27 3-1,49-7 36,6 1-43,1 0 0,-1 0 0,1-1 0,-1 1 0,1-1 0,0-1 0,10-1 0,8 1-14,20 2 30,0-2-1,0-2 1,0-1-1,67-17 1,-84 13-15,1 1 0,1 1 1,42-4-1,-70 10 20,0 0-45,4 0 11,1 0-22,112 0 27,-117 0 19,11 0-20122</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3:02.693"/>
    </inkml:context>
    <inkml:brush xml:id="br0">
      <inkml:brushProperty name="width" value="0.025" units="cm"/>
      <inkml:brushProperty name="height" value="0.025" units="cm"/>
    </inkml:brush>
  </inkml:definitions>
  <inkml:trace contextRef="#ctx0" brushRef="#br0">23 160 8228,'0'0'11362,"-6"-2"-9793,-10-4-377,15 4 808,32 1 1018,-7 1-3791,112 2 1107,-37 1-289,-1-4 1,0-4-1,110-21 0,-147 14-8,-2-2 1,1-3-1,91-40 0,-137 52-131,0 1-1,0 0 0,1 1 0,-1 1 0,1 0 0,0 1 0,0 0 0,20 3 0,-8-2-1340,-24 0 648,6 0-341</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3:04.290"/>
    </inkml:context>
    <inkml:brush xml:id="br0">
      <inkml:brushProperty name="width" value="0.025" units="cm"/>
      <inkml:brushProperty name="height" value="0.025" units="cm"/>
    </inkml:brush>
  </inkml:definitions>
  <inkml:trace contextRef="#ctx0" brushRef="#br0">564 355 12822,'0'0'9516,"0"-11"-8385,0-47 1569,1 56-2697,0 1 0,0-1-1,0 1 1,0 0-1,0 0 1,1 0 0,-1-1-1,0 1 1,1 0 0,-1 1-1,1-1 1,-1 0 0,1 0-1,-1 0 1,1 1-1,-1-1 1,1 1 0,3-1-1,32-8 20,-25 8-22,-7 0-3,0 0 0,1 1 0,-1 0 1,0 0-1,1 0 0,-1 0 0,10 3 1,-13-2 1,-1 0 0,1 0 0,-1 0 0,1 0 0,0 0 0,-1 1 0,0-1 0,1 0 0,-1 1 0,0-1 0,0 1 0,0-1 0,0 1 0,0 0 0,0-1 0,0 1 0,-1 0 0,1 0 0,0 0 0,-1 0 0,0-1 0,1 1 0,-1 0 0,0 0 0,0 3 0,1 5 4,-1 0-1,0 0 1,-1 0-1,0 0 0,0 0 1,-1 0-1,0 0 1,-1-1-1,0 1 0,-1-1 1,0 1-1,0-1 1,-1-1-1,-11 17 0,-1-4 6,0-1 0,-2-1 0,0 0-1,-30 21 1,29-23-10,-37 27 42,53-41-42,-1 0 0,1-1 0,-1 1 0,0-1 0,0 0 0,0 0 0,0-1 0,0 0 0,0 0 0,-9 1 0,13-2 4,1 0 1,-1-1-1,1 1 0,-1 0 1,1-1-1,0 1 0,-1 0 0,1-1 1,-1 1-1,1-1 0,0 1 1,-1-1-1,1 1 0,0-1 1,-1 1-1,1-1 0,0 1 0,0-1 1,0 0-1,0 1 0,-1-1 1,1 1-1,0-1 0,0 1 1,0-1-1,0 0 0,0 1 0,0-1 1,0 1-1,1-1 0,-1 0 1,0 1-1,0-1 0,1 0 1,-1-4 7,2 5-15,1 0 0,-1 0 1,0 1-1,1-1 0,-1 0 1,0 1-1,1 0 0,-1 0 1,0 0-1,0 0 0,4 2 1,5 7 5,0 0 0,0 1-1,14 19 1,-13-15 9,0-1-1,23 21 0,-31-32 6,0 1 0,0-1 0,1-1 0,-1 1 0,1-1 0,-1 1 0,1-1 0,0-1 0,0 1 0,0-1 0,0 0 0,0 0 0,0 0 0,6 0 0,-5-1-20,0 0-1,1 0 1,-1 0 0,0-1 0,0 0 0,1 0-1,-1-1 1,0 1 0,0-1 0,0-1 0,-1 1-1,1-1 1,-1 0 0,1 0 0,-1-1 0,0 1 0,0-1-1,8-8 1,-10 9-115,67-70-2883,-50 47-1257,-1-3-3671,-17 23 1283</inkml:trace>
  <inkml:trace contextRef="#ctx0" brushRef="#br0" timeOffset="455.31">1086 680 12870,'0'0'11744,"3"-8"-10600,0-2-1001,5-10 647,-7 21-770,-1 0 1,1 0-1,0 0 1,-1 0-1,1 0 1,-1 0-1,0 1 1,1-1-1,-1 0 1,0 0 0,0 0-1,0 1 1,1-1-1,-1 0 1,-1 0-1,1 0 1,0 1-1,0-1 1,0 0-1,-1 2 1,0 10 0,0 0 0,0 0 0,-1 0 0,-1-1 1,0 1-1,-1-1 0,0 0 0,-1 0 0,0 0 1,-1 0-1,0-1 0,-1 0 0,0-1 0,-1 1 0,-13 13 1,-16 23-1046,15-13-3459,15-22-1384</inkml:trace>
  <inkml:trace contextRef="#ctx0" brushRef="#br0" timeOffset="1098.75">1519 392 4722,'0'0'17510,"-7"-20"-16766,-21-60-272,26 76-387,1 1 1,0-1-1,0 1 1,1-1-1,-1 0 0,1 1 1,0-1-1,0 0 1,0 1-1,0-1 0,1 0 1,-1 1-1,2-6 0,-1 7-53,0 0-1,0 0 0,0 0 1,1 0-1,-1 0 0,0 1 1,1-1-1,-1 0 0,1 1 1,0-1-1,-1 1 0,1-1 1,0 1-1,0 0 0,0 0 1,2-1-1,5-1-10,0 0 0,0 1 0,0 1 0,0-1 0,0 1 0,0 1 0,13 0 0,-14 0-4,-7 1-19,0 0 0,0 0 0,0 0 0,0 0 0,0 0 0,0 0 0,0 0 0,0 0 0,0 0 0,-1 0 0,1 0 0,0 1 0,-1-1 0,1 0 0,-1 1 0,1-1 0,-1 0 0,1 1 0,-1-1 0,0 1 0,0-1 0,0 0 0,0 1 0,0-1 0,0 1 0,0-1 0,-1 2 0,-1 53 66,2-51-51,-3 14 35,0 0-1,-2 0 1,0-1 0,0 1-1,-2-1 1,0-1-1,-2 1 1,0-1-1,0-1 1,-2 1 0,-17 21-1,23-33 38,-1 0 0,1-1-1,-1 1 1,0-1 0,0 0 0,0-1-1,-10 5 1,-5 3 304,20-10-388,1 0-1,0 0 1,0 0-1,0 0 1,-1-1-1,1 1 1,0 0-1,0 0 1,0 0-1,1 0 1,-1-1-1,0 1 1,0 0-1,0 0 1,0 0-1,1-1 1,-1 1-1,0 0 1,1 0-1,-1-1 1,1 1-1,-1 0 1,1 0-1,-1-1 1,1 1-1,-1-1 1,1 1-1,0 0 1,-1-1-1,1 0 1,1 1-1,52 29-59,-41-24 35,0 1 0,0 0 0,-1 0 0,0 2 0,0-1 0,17 17 1,-29-24 22,1-1 1,0 1 0,-1 0-1,1 0 1,-1-1 0,1 1-1,-1 0 1,1 0 0,-1-1-1,0 1 1,1 0 0,-1 0-1,0 0 1,0 0 0,1 0-1,-1 0 1,0-1 0,0 1-1,0 0 1,0 0 0,0 0-1,0 0 1,-1 0 0,1 0-1,0 0 1,0-1 0,-1 1-1,0 2 1,0-2 4,0 1 0,-1 0-1,0 0 1,1-1 0,-1 1 0,0 0 0,0-1-1,0 0 1,0 1 0,-4 1 0,-53 16 73,43-15-257,1-2 1,-30 2-1,14-6-7698,24-1-1852</inkml:trace>
  <inkml:trace contextRef="#ctx0" brushRef="#br0" timeOffset="1835.33">1926 159 12214,'0'0'10535,"-2"-15"-10113,-3-43-273,5 57-148,0 0 1,0 0-1,1 0 0,-1 0 1,0 0-1,1-1 0,-1 1 1,1 0-1,-1 0 1,1 1-1,0-1 0,-1 0 1,1 0-1,0 0 0,0 0 1,0 1-1,0-1 0,0 0 1,-1 0-1,1 1 0,0-1 1,1 1-1,-1-1 1,0 1-1,0 0 0,0-1 1,0 1-1,0 0 0,0 0 1,0 0-1,0-1 0,1 1 1,-1 0-1,0 1 0,0-1 1,0 0-1,0 0 1,0 0-1,2 1 0,5 0 6,121-11-1,-128 10-9,-1 0 1,1 0-1,-1 1 1,1-1 0,-1 0-1,1 0 1,-1 1-1,1-1 1,-1 0-1,0 1 1,1-1-1,-1 1 1,1-1 0,-1 0-1,0 1 1,0-1-1,1 1 1,-1-1-1,0 1 1,0-1-1,1 1 1,-1-1 0,0 1-1,0-1 1,0 1-1,0-1 1,0 1-1,0-1 1,0 1 0,0-1-1,0 2 1,0 22-17,-1-16 22,1 23 40,-2 0 0,-13 61-1,12-76-21,0 0-1,1 1 0,1-1 0,0 0 0,1 0 1,4 32-1,-3-46-17,-1-1 0,0 0 0,1 0 0,-1 0-1,1 0 1,-1 0 0,1 0 0,0 0 0,-1 0 0,1 0 0,0-1 0,0 1 0,0 0 0,-1 0 0,1-1 0,0 1 0,0 0-1,0-1 1,0 1 0,0-1 0,0 1 0,0-1 0,0 1 0,1-1 0,-1 0 0,0 0 0,0 1 0,0-1 0,0 0 0,0 0 0,1 0-1,-1 0 1,0-1 0,2 1 0,-2 0 3,1-1 0,-1 1 0,1 0 0,-1-1 0,1 1 0,-1-1 0,1 1 0,-1-1-1,1 0 1,-1 1 0,0-1 0,1 0 0,-1 0 0,0 0 0,0 0 0,0 0 0,0 0 0,0-1 0,0 1-1,0 0 1,0 0 0,0-1 0,-1 1 0,1-1 0,0-1 0,1-26 150,-2 29-152,0-1 1,0 1-1,0 0 0,0-1 0,-1 1 0,1-1 1,0 1-1,0-1 0,0 1 0,0-1 1,0 1-1,-1 0 0,1-1 0,0 1 0,0-1 1,-1 1-1,1 0 0,0-1 0,-1 1 1,1 0-1,0 0 0,-1-1 0,1 1 0,-1 0 1,1 0-1,0-1 0,-1 1 0,1 0 1,-1 0-1,1 0 0,-1 0 0,1 0 0,-1-1 1,1 1-1,0 0 0,-1 0 0,1 0 1,-1 0-1,1 1 0,-1-1 0,1 0 0,-1 0 1,1 0-1,0 0 0,-1 0 0,1 0 1,-1 1-1,1-1 0,-1 0 0,1 0 0,0 1 1,-1-1-1,0 1 0,-1 1-5,0-1 0,0 1 1,0 0-1,1 0 0,-1 0 0,0 1 0,1-1 0,-1 0 0,1 1 1,0-1-1,0 1 0,0-1 0,-1 6 0,-9 39-14,9-39 13,-2 27-49,1-1-1,3 65 1,0-42-65,0-41 68,1 1-1,0-1 1,1 0-1,1 0 0,0 0 1,1 0-1,1-1 1,1 0-1,10 23 1,-15-37 47,0 1 0,-1-1 0,1 0-1,-1 0 1,1 0 0,-1 1 0,0-1 0,1 0 0,-1 0 0,0 1 0,0-1 0,0 0 0,0 1 0,0-1 0,0 0 0,0 1 0,0-1 0,-1 0-1,1 0 1,-1 1 0,1-1 0,-1 0 0,1 0 0,-1 0 0,1 0 0,-1 1 0,0-1 0,0 0 0,0 0 0,1 0 0,-1 0 0,0-1 0,0 1 0,0 0-1,0 0 1,-1-1 0,1 1 0,0 0 0,0-1 0,0 1 0,-1-1 0,1 0 0,0 1 0,0-1 0,-3 0 0,-10 4-24,-1 0 0,1-1 0,-20 0 1,19-1-2,-173 15-1891,60-13-5565,63-4-1802</inkml:trace>
  <inkml:trace contextRef="#ctx0" brushRef="#br0" timeOffset="2599.02">391 114 7972,'0'0'9617,"-20"-18"-8557,-64-53-324,81 69-650,1-1 1,-1 1-1,0 0 1,0 0-1,0 0 1,0 0 0,0 1-1,0-1 1,-1 1-1,1 0 1,-1 0-1,1 0 1,-1 0-1,1 0 1,-1 1-1,1 0 1,-1 0-1,1 0 1,-1 0-1,1 0 1,-5 2-1,-9-1 375,15-1-417,-1 0 0,0 0 0,1 0 0,-1 0 0,1 1 0,-1-1 0,1 0 0,0 1 0,-1 0 1,1 0-1,-1-1 0,1 1 0,0 1 0,0-1 0,-1 0 0,1 1 0,-2 1 0,1 1-17,0 0 0,1 0 0,-1 1 0,1-1 0,0 1 0,1-1 0,-3 9 0,3-10-20,-4 19 64,1 1-1,0 0 1,2 0-1,1 0 1,3 43-1,-1-11 19,-1-52-65,0 0 0,-1 0 0,1 0 0,-1 0 0,0-1 0,0 1 0,0 0 0,0 0 0,0-1 0,-1 1 0,1-1 0,-1 1 0,0-1 0,0 0 0,1 0 0,-1 1 0,-1-1 0,1-1 0,0 1 0,0 0 0,-1 0 0,-4 2 0,-5 2 255,0-1 1,0 0-1,-22 5 1,30-9-208,2 0 89,2 2-319,-1-1 96,1 1 0,0 0 0,0 0 0,1-1 0,-1 1 0,0 0 0,1 0 0,0-1 1,-1 1-1,3 4 0,-1-1 7,13 49 26,-1-8 43,-3 1 0,-1 1 0,4 62-1,-13-73-17,10 111 54,-8-130-11,0-1 0,1 1 1,1-1-1,1-1 0,15 33 0,-19-48-34,0 0 1,0 1 0,0-1-1,0 0 1,0 0-1,1 0 1,-1-1 0,1 1-1,-1-1 1,1 1 0,0-1-1,-1 0 1,1 0 0,0 0-1,0 0 1,0 0-1,0-1 1,0 0 0,0 1-1,3-1 1,71-2 113,-55 0-106,177-12-5783,-157 8 1184</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24:17.717"/>
    </inkml:context>
    <inkml:brush xml:id="br0">
      <inkml:brushProperty name="width" value="0.025" units="cm"/>
      <inkml:brushProperty name="height" value="0.025" units="cm"/>
    </inkml:brush>
  </inkml:definitions>
  <inkml:trace contextRef="#ctx0" brushRef="#br0">22 906 6035,'0'0'13128,"-4"0"-11615,3 0-1398,1 0 0,-1 1 0,0-1 0,1 0 0,-1 0 0,0 0 0,1-1 1,-1 1-1,0 0 0,1 0 0,-1 0 0,0 0 0,1-1 0,-1 1 0,1 0 0,-1-1 0,0 1 0,1 0 0,-1-1 0,1 1 0,-1-1 0,1 1 0,-1-1 0,1 1 0,0-1 0,-1 1 0,1-1 0,-1 1 1,1-1-1,0 0 0,-1 0 0,1-1-63,0 1 0,1 0 0,-1-1-1,0 1 1,1 0 0,-1-1 0,1 1 0,-1 0 0,1 0 0,0 0 0,-1-1 0,1 1 0,0 0 0,0 0 0,0 0 0,-1 0 0,1 0 0,0 0 0,1 1 0,0-2 0,10-7-42,0 1 0,0 0 1,1 0-1,0 2 0,24-10 0,-29 13-20,0 1-1,0 0 0,0 0 1,0 1-1,0 0 0,1 0 1,-1 1-1,0 0 0,0 0 1,1 1-1,12 3 0,-16-2 10,-1-1-1,0 2 1,0-1-1,0 0 1,0 1 0,0 0-1,-1 0 1,1 0-1,-1 0 1,0 0-1,0 1 1,0-1-1,0 1 1,-1 0 0,1 0-1,-1 0 1,0 0-1,0 1 1,0-1-1,-1 1 1,2 5-1,2 11-4,-1 1-1,0 0 0,0 25 1,-4-40 6,2 11 3,-1 1 1,-1 0 0,0 0 0,-2-1-1,0 1 1,-1-1 0,-1 1-1,0-1 1,-12 29 0,-16 23 55,31-66-62,1-3-21,0-8-126,1-1 82,0 1 0,1 0 1,0 0-1,0 0 0,0 0 1,1 0-1,0 0 0,6-10 0,43-59 20,-20 30-6,139-204-159,-160 225 164,-9 19-113,-9 16-43,-6 12 187,1 1 1,1-1 0,1 2-1,1-1 1,-9 43 0,10-16 45,3-1 0,1 82 1,4-127-32,0 0 1,0-1-1,0 1 1,1 0-1,0 0 0,0 0 1,0-1-1,0 1 1,1 0-1,-1-1 0,1 1 1,0-1-1,0 0 1,0 0-1,0 1 1,1-1-1,-1-1 0,1 1 1,0 0-1,0-1 1,0 1-1,0-1 0,0 0 1,0 0-1,1 0 1,-1 0-1,1-1 0,-1 0 1,1 1-1,6 0 1,11 2-556,0 0 0,0-2 0,0-1 0,32-1 0,-25-1-875,48-4-2692,-21-8-1616,-1-5-3973</inkml:trace>
  <inkml:trace contextRef="#ctx0" brushRef="#br0" timeOffset="2317">930 1409 5555,'0'0'12307,"0"1"-12219,1-1 1,-1 1-1,1-1 1,-1 1-1,1-1 1,-1 0-1,1 1 1,-1-1-1,1 0 1,-1 0-1,1 1 1,-1-1-1,1 0 1,0 0 0,-1 0-1,1 0 1,-1 1-1,1-1 1,0 0-1,-1 0 1,1 0-1,0 0 1,-1-1-1,1 1 1,-1 0-1,2 0 1,0-2 6,0 0-1,0 0 1,0 1 0,0-2-1,0 1 1,0 0-1,0 0 1,0-1 0,-1 1-1,0-1 1,1 1 0,-1-1-1,0 0 1,0 1 0,1-6-1,5-8 150,161-401 473,-149 358-703,-2 0-1,-3-1 1,-3-1-1,-2 0 0,0-81 1,-9 0 261,-1 142-270,0-1 0,0 1 0,0 0 0,0 0 0,0 0 0,0 0 0,0 0 0,0 0 0,-1 0 0,1 0 0,0 0 1,0 0-1,0 1 0,0-1 0,0 0 0,0 1 0,0-1 0,0 1 0,0-1 0,-1 2 0,-6 9-16,1 0 1,0 1-1,1 0 0,0 0 0,1 1 0,0 0 1,1 0-1,-3 18 0,-1-4 23,-12 39 5,3 1 1,3 1 0,3 0-1,3 1 1,3 0-1,3 82 1,4-133-19,0 0 0,0-1 0,2 1 1,0-1-1,1 0 0,9 20 0,-10-28 1,0 0-1,1 0 1,0 0 0,1-1-1,-1 0 1,2 0-1,-1-1 1,1 0 0,0 0-1,0 0 1,1-1-1,12 8 1,-14-12 1,-1 1-1,1-1 1,0 0-1,0-1 1,-1 1-1,1-1 1,0 0-1,0-1 1,0 1 0,0-1-1,0-1 1,0 1-1,0-1 1,0 0-1,0 0 1,0-1-1,0 1 1,0-2 0,-1 1-1,1 0 1,-1-1-1,0 0 1,0 0-1,6-5 1,12-9 4,-1-1 1,-1-1 0,32-36-1,-47 48-4,91-116-74,-14 14 8,-77 107 94,-4 12 40,-3 19 56,1-28-122,-18 113 88,11-80-30,1 1 1,-1 54-1,5-49-48,0 30-18,2-65 10,0 0 1,0 0 0,1 0-1,0 0 1,0 0 0,0 0-1,1 0 1,0 0 0,3 7-1,-3-10-4,0 0 0,0 0 1,0 0-1,0 0 0,1 0 0,-1-1 0,0 1 0,1-1 1,-1 1-1,1-1 0,0 0 0,-1 0 0,1 0 0,0-1 0,0 1 1,-1-1-1,1 1 0,0-1 0,0 0 0,0 0 0,0 0 0,0 0 1,-1-1-1,6-1 0,-1 1 6,0-1 1,-1 0-1,1 0 1,-1 0 0,0-1-1,0 0 1,0 0-1,0-1 1,9-6-1,1-6 10,-1 0 0,0-1 0,-2 0 0,0-1 0,0-1 0,-2 0 0,-1 0 0,0-1 0,-1-1 0,-1 1 0,-1-1 0,-1-1 0,-1 0 0,0 1-1,-2-1 1,1-44 0,-4 64-12,1 1 0,-1-1-1,0 0 1,0 0 0,0 0 0,-1 1-1,1-1 1,0 0 0,-1 0-1,1 1 1,-1-1 0,1 0-1,-1 1 1,0-1 0,0 0-1,-1-2 1,0 3 12,0 0 0,0 0 0,-1 1 0,1-1-1,0 0 1,0 1 0,-1-1 0,1 1 0,0 0 0,-1 0-1,1 0 1,-4 1 0,-8-2 10,-50 5-47,61-3 17,-1 0-1,1 0 1,0 0 0,-1 0 0,1 0-1,0 1 1,0-1 0,0 1 0,0 0-1,0 0 1,0 0 0,1 1 0,-1-1-1,1 0 1,-4 6 0,5-8-14,1 0-1,0 1 1,0-1 0,-1 0 0,1 0-1,0 1 1,0-1 0,0 0 0,0 0-1,0 1 1,-1-1 0,1 0 0,0 1-1,0-1 1,0 0 0,0 1-1,0-1 1,0 0 0,0 1 0,0-1-1,0 0 1,0 1 0,0-1 0,0 0-1,0 0 1,0 1 0,0-1 0,1 0-1,-1 1 1,0-1 0,0 0 0,0 0-1,0 1 1,0-1 0,1 0 0,-1 1-1,14 3-240,23-6 186,-33 2 30,23-4 20,-1-1 1,-1-2-1,44-15 1,37-10 3,-89 28 16,-2 1-1,1 0-1,-1 1 0,19-1 1,-32 4 2,0 0 1,0 0-1,-1 0 1,1 1-1,0-1 1,0 0-1,-1 1 1,1-1-1,-1 1 1,0-1 0,1 1-1,-1 0 1,0 0-1,0 0 1,0-1-1,0 1 1,0 0-1,0 0 1,-1 1-1,1-1 1,-1 0-1,1 0 1,-1 0-1,0 0 1,0 4 0,8 67 20,-7-66-10,-2 133 300,-1-104-217,1 0 0,2 0 1,1 1-1,8 37 1,-8-67-96,0-1 0,0 1 1,1-1-1,-1 0 0,2 0 1,-1 0-1,6 7 1,-9-12-1,1 0 1,0 0-1,0 1 1,0-1 0,-1 0-1,1 0 1,0 0 0,0 0-1,1-1 1,-1 1-1,0 0 1,0 0 0,0-1-1,0 1 1,1 0 0,-1-1-1,0 0 1,1 1-1,-1-1 1,0 0 0,1 1-1,-1-1 1,1 0 0,-1 0-1,0 0 1,1 0 0,-1 0-1,0-1 1,1 1-1,-1 0 1,0-1 0,1 1-1,-1-1 1,0 1 0,0-1-1,1 0 1,-1 1-1,0-1 1,0 0 0,0 0-1,0 0 1,1-1 0,6-9-14,0 0 0,-1 0 1,-1 0-1,0-1 1,7-21-1,-6 18 12,5-15-1,-1-1-1,-1 1 1,-2-2 0,-1 0-1,-1 1 1,-2-2 0,1-51-1,-5 80 10,0 0-1,0 1 1,0-1-1,0 0 1,-1 0-1,1 1 1,-1-1 0,0 0-1,0 0 1,0 1-1,0-1 1,-1 1-1,0-1 1,1 1-1,-1 0 1,-1 0-1,1 0 1,0 0-1,-1 0 1,1 0-1,-1 1 1,0-1 0,0 1-1,0 0 1,0-1-1,0 2 1,0-1-1,-1 0 1,1 1-1,-1-1 1,1 1-1,-1 0 1,0 0-1,1 0 1,-1 1-1,0-1 1,1 1 0,-1 0-1,-4 1 1,6-1-19,0 0 0,1 0 0,-1 1 0,0-1-1,1 1 1,-1-1 0,0 1 0,1 0 0,-1 0 0,1 0 0,-1-1 0,1 2 0,0-1 0,-1 0 0,1 0 0,0 0 0,0 1 0,0-1 0,0 0 0,0 1 0,0-1 0,0 1 0,0-1 0,0 1 0,1 0 0,-1-1 0,1 1 0,-1 0 0,1-1 0,0 1 0,-1 0 0,1-1-1,0 1 1,0 0 0,0 0 0,1-1 0,-1 1 0,0 0 0,0 0 0,1-1 0,-1 1 0,1 0 0,0-1 0,0 1 0,1 2 0,9 1-392,4-5 359,-1 0-1,0-1 0,1 0 0,-1-1 0,0-1 0,0 0 1,-1-1-1,1 0 0,-1-1 0,1-1 0,-1 0 0,-1-1 1,1 0-1,-1-1 0,-1-1 0,0 0 0,0 0 0,0-1 0,10-13 1,-8 8 54,0-1 0,0-1 1,-2 0-1,0-1 0,-1 0 1,-1 0-1,0-1 1,-2 0-1,0-1 0,-1 0 1,-1 0-1,-1 0 0,2-24 1,-5-82 1526,-1 125-1046,-1 9-160,-14 88-391,-62 501 332,63-456-149,-4 95 173,18-236-237,0-6 38,0-17-78,0 1 0,2-1 0,0 0 0,2 0 0,0 1 0,2 0 1,0 0-1,2 0 0,0 1 0,1 0 0,1 0 0,1 1 0,1 1 1,1 0-1,0 0 0,1 1 0,1 1 0,20-18 0,-31 32-39,0 0-1,-1 0 1,1 0-1,0 0 0,0 1 1,1 0-1,-1 0 1,0 0-1,1 0 0,-1 0 1,1 1-1,8-1 1,-13 15-87,0-4 76,0-1 0,-1 1 0,0-1 0,-1 0 0,0 0 0,0 0 0,-1 0 0,0 0 0,-6 13 0,1-8-26,-1 0 0,0-1 0,0 0 0,-20 19 0,-61 58-172,86-86 222,4-3 10,-1 1 0,1-1 0,-1 1 0,1-1 0,-1 1 0,1-1 0,-1 1 0,1-1 0,-1 1 0,1-1 1,0 1-1,-1-1 0,1 1 0,0 0 0,0-1 0,0 1 0,-1 0 0,1-1 0,0 1 0,0 0 0,0-1 0,0 1 0,0 0 1,0-1-1,0 1 0,0 0 0,0 1-94,27-5 9,-1-1 0,0-1-1,-1-2 1,1 0 0,-1-2-1,29-13 1,-5-3 116,-2-1 0,46-34 0,-74 47-32,0-1-1,-1-1 0,0-1 1,27-34-1,-38 42 45,-1 0 0,-1 0-1,1-1 1,-2 0 0,1 0-1,-1 0 1,0-1 0,-1 0-1,0 0 1,-1 1 0,0-1-1,0-1 1,0-15 0,-18 205 786,16-178-831,1 0-1,-1 0 1,0 0-1,1-1 1,-1 1-1,1 0 1,-1 0-1,1-1 1,0 1-1,-1 0 1,1-1-1,-1 1 1,1-1-1,0 1 1,0-1-1,-1 1 1,1-1-1,0 0 1,0 1-1,0-1 1,-1 0-1,1 1 1,0-1-1,0 0 1,0 0-1,0 0 0,0 0 1,-1 0-1,1 0 1,0 0-1,0 0 1,0 0-1,0-1 1,0 1-1,-1 0 1,2-1-1,36-9-101,-12-6 80,-1-1 0,44-39 0,2-1-3,-61 51 27,12-12 6,-21 19-14,0-1 0,0 1 0,0 0 0,-1-1 0,1 1 1,0 0-1,-1 0 0,1-1 0,-1 1 0,1 0 0,-1 0 1,1 0-1,-1 0 0,1 0 0,-1 0 0,0 0 0,0 0 1,1 0-1,-1 1 0,1 1 7,1 0-2,0-1 0,0 1-1,0-1 1,0 0 0,1 0-1,-1 0 1,1 0-1,-1 0 1,1 0 0,0 0-1,0-1 1,0 0 0,0 0-1,0 1 1,0-2 0,0 1-1,0 0 1,0-1 0,0 1-1,0-1 1,6 0 0,-3 0 4,0 0 0,-1-1 0,1 0 0,-1 0 0,0 0 0,1 0 0,-1-1 0,0 0 0,0 0 0,0-1 0,9-5 0,5-7-2,-2-1 1,0-1-1,0-1 1,-2 0-1,0-1 0,-1 0 1,-1-2-1,-1 1 1,-1-1-1,0-1 1,-2 0-1,12-41 0,-8 12 25,-3-1-1,-1 0 1,-3 0-1,0-91 0,-6 140 20,0 17 5,-2 26-135,-2 0 0,-17 68 0,1-7 100,-10 157 110,2 313 0,17-230-68,10-199-15,1-143-36,-1 1 0,1 0-1,0 0 1,0 0 0,0 0-1,0 0 1,0 0 0,-1 0-1,1 0 1,0 0-1,0 0 1,0 0 0,-1 0-1,1 0 1,0 0 0,0 0-1,0 0 1,0 0 0,-1 0-1,1 0 1,0 0 0,0 0-1,0 0 1,-1 0-1,1 0 1,0 0 0,0 0-1,0 0 1,0 0 0,0 0-1,-1 1 1,1-1 0,0 0-1,0 0 1,0 0 0,0 0-1,0 0 1,0 0-1,-1 1 1,1-1 0,-1-12 39,-1-1 0,2 1 0,1-21 0,0-6 12,-1 32-51,-1-60 4,2 0 0,4-1 1,24-125-1,50-55-286,-63 208 228,3-1 0,1 2 0,47-68 0,-58 95 39,0 1-1,1 0 0,0 0 0,1 1 1,15-11-1,-22 18-2,0 0 0,0 1 1,1-1-1,-1 1 0,1 0 1,-1 0-1,1 0 0,0 1 0,-1-1 1,1 1-1,0 0 0,0 1 1,0-1-1,0 1 0,0 0 1,0 0-1,0 1 0,5 0 1,-9 0 8,-1-1 1,1 0 0,-1 0 0,1 0-1,-1 1 1,1-1 0,-1 0 0,1 1-1,-1-1 1,1 0 0,-1 1 0,0-1-1,1 1 1,-1-1 0,0 1 0,1-1 0,-1 0-1,0 1 1,0-1 0,1 1 0,-1 0-1,0-1 1,0 1 0,0-1 0,0 1-1,0-1 1,1 1 0,-1 0 0,2 13 8,-1-1 0,0 0 0,-1 1 0,0-1 0,-1 1 0,0-1 0,-1 0 0,-1 0 0,0 0 0,0 0 0,-2 0 0,1 0 0,-2-1 0,1 0 0,-13 19 0,-12 11 37,-1-1-1,-2-2 1,-1-1 0,-3-2 0,0-1-1,-56 39 1,84-68-201,6-4 44,1 0-1,-1 0 0,1 0 1,-1 0-1,0-1 1,0 1-1,0-1 0,1 0 1,-1 0-1,0 0 0,-1-1 1,1 1-1,-5 0 0,6-6-3495,2-17-2956</inkml:trace>
  <inkml:trace contextRef="#ctx0" brushRef="#br0" timeOffset="2663.36">5055 1341 17224,'0'0'6672,"-14"-2"-6159,-58-9-228,92-3-498,168-37 407,-68 21-143,-42 6-396,77-18 93,-133 38-2203,1 0 1,34 1-1</inkml:trace>
  <inkml:trace contextRef="#ctx0" brushRef="#br0" timeOffset="2907.93">5126 1681 4482,'0'0'20537,"-8"0"-20280,16-5-209,31-17-48,16-6-80,7-3 48,9-6-65,-9 1-527,1 0-528,-16 0-1698,-8-5-1392,-15 0-4962</inkml:trace>
  <inkml:trace contextRef="#ctx0" brushRef="#br0" timeOffset="3310.08">5324 942 16023,'0'0'8535,"-8"-8"-7948,-31-34 549,46 54-1365,39 25 197,2-2 1,2-2-1,1-2 1,79 34-1,46 27-504,-160-83 447,-1 1 0,28 21-1,-39-27 71,0-1-1,-1 1 1,1 0-1,-1 0 1,0 0-1,0 1 1,0-1-1,0 1 1,-1 0-1,0 0 1,0 0-1,0 0 1,0 0-1,1 10 1,-2-4 10,-1 0-1,0 0 1,-1 0-1,0 0 1,-1 0-1,0 0 1,-1-1 0,0 1-1,0-1 1,-1 1-1,-1-1 1,0 0-1,0-1 1,-1 0 0,-10 14-1,-10 10 69,-2-2-1,-58 49 1,45-43-12,23-20-65,-173 173-874,138-132-1973,4-14-2687</inkml:trace>
  <inkml:trace contextRef="#ctx0" brushRef="#br0" timeOffset="13943.97">7109 1011 8292,'0'0'3444,"0"-4"-3687,0-19-1109,0 19 8036,0 11-5343,3 30-1140,1 0 1,3 0-1,0 0 0,20 55 1,-5-15-78,-17-63-79,1-1 0,-1-1-1,16 25 1,-12-22 11,-8-11-35,-1-3 150,25-19 754,-7-13-641,-1 0 0,-2-1 0,22-68 0,-17 44-163,-4 5-135,-13 37-278,0 1 0,1 0 0,1 0 0,0 0 0,1 1 0,0 0 0,9-12 0,-12 22-3727,2 2 698</inkml:trace>
  <inkml:trace contextRef="#ctx0" brushRef="#br0" timeOffset="15143.37">7670 1323 8724,'0'0'7411,"5"-16"-7106,77-275-428,-69 228-317,-3-2 0,5-124-1,-15 188 537,-1 1-93,-1 1 1,0 0-1,1 0 0,-1-1 0,0 1 1,1 0-1,-1 0 0,1 1 0,0-1 1,-1 0-1,1 0 0,0 1 0,0-1 1,0 1-1,-1-1 0,2 1 0,-2 2 1,-17 31 41,18-33-45,-11 24 43,2 0 0,2 1 0,0-1 0,1 2-1,-5 53 1,5 141 282,7-184-312,6 37 37,-5-70-44,0 0 0,1 0 0,-1 0 1,1-1-1,0 1 0,0 0 0,0 0 1,1-1-1,-1 0 0,1 1 0,0-1 1,6 5-1,-7-7-28,1-1 0,0 0 1,0 1-1,0-1 0,0 0 0,0-1 0,0 1 1,0-1-1,0 1 0,0-1 0,0 0 0,0 0 1,0 0-1,0 0 0,0-1 0,6-1 0,-3 1 5,-1 0 0,1-1-1,-1 0 1,1 0-1,-1 0 1,0-1 0,9-5-1,-6 2 21,-1 0 0,0 0 0,-1-1 0,1 0 0,-1 0 0,0-1 0,-1 0 0,0 0 0,0 0 0,-1 0 0,0-1 0,0 0 0,-1 0 0,0 0 0,-1 0 0,0 0 0,2-14 0,-4 22 474,0 7-397,0 217 0,-1-220-73,1-1 0,0 0-1,0 0 1,0 1-1,0-1 1,1 0 0,-1 0-1,0 1 1,1-1 0,0 0-1,-1 0 1,1 0-1,0 0 1,0 0 0,0 0-1,1 0 1,-1 0-1,0 0 1,1-1 0,1 3-1,0-3-7,-1 0 0,1 0 1,0 0-1,-1 0 0,1 0 0,0-1 0,0 1 0,0-1 0,0 0 0,-1 0 0,1 0 0,0 0 1,0 0-1,5-2 0,-5 1-1,0-1 0,0 1 1,-1-1-1,1 0 0,0 0 0,-1 0 1,0 0-1,1 0 0,-1 0 1,0-1-1,0 1 0,0-1 0,0 1 1,-1-1-1,1 0 0,-1 0 1,1 0-1,0-4 0,2-2-35,0-1 0,-1 1-1,0-1 1,2-18 0,-2-114-1472,-4 81 846,1 59 662,0 0 0,-1 0 0,1 0-1,-1 0 1,1 0 0,-1 0-1,1 0 1,-1 0 0,0 0 0,0 1-1,0-1 1,0 0 0,0 0 0,0 1-1,-1-1 1,1 0 0,-1 1 0,1 0-1,-1-1 1,1 1 0,-1 0 0,0 0-1,1 0 1,-1 0 0,0 0-1,-3-1 1,2 1-1,0 0 0,-1 0 0,1 0 0,0 1 0,0-1 0,0 1-1,0 0 1,0 0 0,0 0 0,-1 1 0,1-1 0,0 1 0,0-1 0,0 1 0,0 0 0,0 0-1,-4 3 1,5-3 0,1 1 0,-1 0 0,0 0 0,1 0 0,0 1 0,-1-1 0,1 0 0,0 0 0,0 1 0,0-1 0,0 1 0,1-1 0,-1 1 0,1-1 0,-1 1 0,1-1 0,0 1 0,0-1 0,0 1 0,0 0 1,1 3-1,-1 0-51,5-5-64,7-1-24,1-1 0,-1 0 0,0-1 0,-1 0 0,1-1 0,0 0 0,-1-1 1,1 0-1,-1-1 0,15-9 0,-22 12 140,-1 0 0,1 0 0,0 0 0,0 1-1,0-1 1,0 1 0,0 0 0,0 0 0,8 0 0,-11 17 420,3 12 202,-2 0 1,0 39-1,-3-47-444,0 0 0,2-1 0,1 1-1,0 0 1,1-1 0,1 1 0,9 25 0,-12-45-177,0 1 0,0 0 1,-1 0-1,1-1 0,0 1 0,0 0 1,0-1-1,0 1 0,0-1 0,0 1 1,0-1-1,0 0 0,0 1 0,0-1 1,0 0-1,0 0 0,0 0 0,0 0 1,0 0-1,0 0 0,0 0 0,0 0 1,0 0-1,0 0 0,0 0 0,0-1 1,0 1-1,0 0 0,0-1 0,0 1 1,0-1-1,0 1 0,0-1 0,0 1 1,-1-1-1,1 0 0,0 0 0,0 1 1,-1-1-1,1 0 0,1-1 1,4-12-58,0 1 1,-1-1 0,-1 0 0,0 0 0,-1-1 0,0 1 0,-1-1 0,-1 0 0,0 1 0,-1-1 0,-1 0 0,0 0 0,-4-17 0,5 30 56,-1 1-1,0-1 1,0 0-1,0 1 1,0-1-1,-1 0 1,1 1-1,0-1 1,-1 1-1,1 0 0,0-1 1,-1 1-1,0 0 1,1 0-1,-1 0 1,0 0-1,0 0 1,1 0-1,-1 1 1,0-1-1,0 1 1,0-1-1,0 1 1,0-1-1,0 1 1,0 0-1,0 0 1,0 0-1,0 0 1,-3 1-1,4 39-378,1-39 277,0 0 0,1 0 0,-1 0 0,0 0 0,1 0 0,-1 0 0,1 0 0,-1 0 0,1 0 0,0-1 0,-1 1 0,1 0 0,0 0 0,0 0 0,-1-1 0,1 1 0,0 0 0,0-1 0,0 1 0,0-1 0,0 1 0,0-1 0,0 1 0,0-1 0,0 0 0,0 0 0,0 1 0,0-1 0,0 0 0,0 0 0,0 0 0,2 0 0,43 0-2480,-33-1 1717,25-2-1347,-6-12-483</inkml:trace>
  <inkml:trace contextRef="#ctx0" brushRef="#br0" timeOffset="16494.07">8510 825 288,'0'0'15316,"-4"-5"-14667,-11-13-316,14 18-330,1 0 0,0 0 0,0-1 0,-1 1 0,1 0 1,0 0-1,-1 0 0,1 0 0,0 0 0,-1 0 0,1 0 0,0 0 0,-1 0 0,1 0 0,0 0 0,0 0 0,-1 0 0,1 0 0,0 0 0,-1 0 0,1 0 0,0 0 0,-1 0 0,1 0 0,0 1 0,0-1 0,-1 0 0,1 0 0,0 0 0,0 1 1,-1-1-1,1 0 0,0 0 0,0 0 0,-1 1 0,1-1 0,0 0 0,0 1 0,0-1 0,0 0 0,0 0 0,-1 1 0,1-1 0,0 0 0,0 1 0,0-1 0,0 0 0,0 1 0,0-1 0,0 0 0,0 1 0,0-1 0,0 0 0,0 1 0,0 0 12,-8 26 62,1 0 1,1 1-1,2 0 1,-2 34 0,5 120 570,2-102-257,-1 51-76,0-129 146,1-47 108,-1 43-590,0 0 0,1-1 0,-1 1 0,1 0 0,-1 0 1,1 0-1,0 0 0,0 0 0,0 0 0,0 0 0,0 0 0,0 0 1,1 1-1,-1-1 0,1 0 0,-1 1 0,1-1 0,-1 1 0,1 0 1,0-1-1,0 1 0,0 0 0,0 0 0,0 0 0,0 0 0,0 1 1,0-1-1,0 0 0,0 1 0,0-1 0,0 1 0,0 0 1,1 0-1,-1 0 0,0 0 0,0 0 0,3 1 0,-4-1 17,0 1-1,1-1 1,-1 0-1,0 1 1,0-1 0,1 1-1,-1 0 1,0-1-1,0 1 1,0 0-1,0 0 1,0 0 0,0 0-1,0 0 1,0 0-1,0 0 1,-1 0-1,1 0 1,0 0-1,-1 0 1,1 1 0,-1-1-1,1 0 1,-1 0-1,1 1 1,-1-1-1,0 0 1,0 1-1,1-1 1,-1 0 0,-1 3-1,2 53-1,-1-44 16,0-10-8,0-1 1,0 0 0,0 0-1,0 0 1,0 1 0,0-1 0,0 0-1,-1 0 1,1 0 0,-1 0 0,1 0-1,-1 0 1,0 0 0,0 0 0,0 0-1,0 0 1,0 0 0,-1 0 0,1-1-1,0 1 1,-1 0 0,1-1 0,-1 1-1,0-1 1,1 0 0,-1 1 0,0-1-1,0 0 1,0 0 0,0 0-1,0-1 1,0 1 0,0 0 0,0-1-1,0 1 1,-3-1 0,3 1-6,20-2-2104,9-7 1999,0 0 1,0-2-1,-1-1 1,0-1-1,-1-1 1,40-28-1,-46 22-67,-3 6 1671,-16 13-1476,1 0-1,-1 0 0,1 1 1,-1-1-1,1 1 0,-1-1 1,0 0-1,1 1 1,-1-1-1,1 1 0,-1-1 1,0 1-1,0-1 0,1 1 1,-1 0-1,0-1 1,0 1-1,1-1 0,-1 1 1,0 0-1,0-1 0,0 1 1,0-1-1,0 1 0,0 0 1,0-1-1,0 1 1,0-1-1,0 1 0,0 0 1,-1-1-1,1 1 0,0 0 1,0 0-35,0 0 1,0-1 0,1 1-1,-1-1 1,1 1-1,-1-1 1,1 1 0,-1-1-1,1 1 1,-1-1 0,1 1-1,-1-1 1,1 1-1,-1-1 1,1 0 0,0 1-1,-1-1 1,1 0-1,-1 0 1,1 1 0,0-1-1,-1 0 1,1 0-1,0 0 1,0 0 0,-1 0-1,1 0 1,0 0-1,0 0 1,29 0-490,-23-1 250,-1 2 195,0-1 0,-1-1 0,1 1 0,-1-1-1,1 0 1,-1 0 0,1-1 0,-1 1 0,0-1 0,0-1 0,0 1 0,6-4 0,-5 1 38,0 0 1,-1 0-1,0-1 1,0 0-1,0 0 1,0 0-1,-1 0 1,5-10 0,-2 4-37,-5 10 66,0-1 0,0 1 0,-1-1 0,1 1 0,-1-1 0,0 0 0,0 1 1,0-1-1,0 0 0,0 0 0,-1 0 0,1-5 0,5 7-26,0-1 0,0 1 0,0 1 0,0-1 0,0 1 0,0 0 1,7 1-1,-5-1-6,-4 0 3,1-1 0,-1-1-1,0 1 1,1-1-1,-1 0 1,0 1-1,0-2 1,0 1-1,0 0 1,-1-1-1,1 0 1,-1 0-1,1 0 1,-1 0-1,0-1 1,0 1 0,0-1-1,2-5 1,2 0-32,-2 0 1,1 0-1,-1-1 0,0 0 1,-1 0-1,6-19 1,-1-109 101,-7 120 535,-4 41-36,-4 19-495,-12 44-1,-4 22 126,-13 343 1659,24-236-667,10-100-467,1-114-613,0-16 539,0-16-215,-1 0-482,1 0 0,1 0 0,2 0 0,1 0 0,15-57 0,-8 59-353,1 1 0,1 0 0,1 1 0,1 0 0,21-26 0,-27 41 316,0 1 0,1 0 0,0 0 0,1 1 0,0 1 0,0-1 0,1 2 0,0 0 1,1 0-1,0 1 0,0 1 0,21-8 0,-30 13 104,0 0-1,-1-1 1,1 2-1,0-1 1,0 0-1,0 1 1,0-1 0,0 1-1,1 1 1,-1-1-1,0 0 1,0 1-1,0 0 1,5 2-1,-7-2 16,0 1-1,0-1 1,0 1-1,0 0 1,-1-1-1,1 1 1,-1 0-1,0 0 1,1 0-1,-1 0 1,0 1-1,0-1 1,0 0-1,0 0 1,-1 1 0,1-1-1,-1 1 1,1-1-1,-1 0 1,0 1-1,0-1 1,0 1-1,0 4 1,-1-1 44,0-1 1,0 1-1,-1-1 1,1 1-1,-1-1 1,-1 0-1,1 0 1,0 0 0,-1 0-1,0 0 1,0 0-1,-1-1 1,1 0-1,-1 1 1,0-1-1,0-1 1,-1 1 0,1-1-1,-1 1 1,1-1-1,-8 3 1,-13 8 106,-1-1 1,-47 17-1,67-28-167,-1 0-79,-1 2-62,0-1 0,0 1 1,-1-2-1,1 0 0,-1 0 0,0 0 0,1-1 0,-1 0 0,0-1 1,-15-1-1,22-7-2924,2-19-4028</inkml:trace>
  <inkml:trace contextRef="#ctx0" brushRef="#br0" timeOffset="17256.94">10084 1368 10981,'0'0'8276,"13"-11"-7516,-1 1-677,10-9 517,0 0 1,34-40-1,-42 38-470,0-1 0,-2 0 0,0-1 0,10-28 0,28-100-433,-44 120-131,0 0 1,-2 0 0,-2-1 0,-1 0 0,-2-32-1,0 5-589,1 58 988,-1 1 26,1 0 1,-1 0 0,0 0-1,1-1 1,-1 1 0,1 0-1,-1 0 1,0 0-1,1 0 1,-1 0 0,0 0-1,1 0 1,-1 1-1,1-1 1,-1 0 0,0 0-1,1 0 1,-1 1 0,1-1-1,-1 0 1,1 0-1,-1 1 1,1-1 0,-1 1-1,1-1 1,-1 0-1,0 2 1,-5 8 3,1 0-1,1 1 1,0 0 0,0 0-1,1 0 1,1 0 0,-1 1-1,2-1 1,-1 19 0,-2 0 29,-19 186 777,-7 43 364,25-220-861,1 0 0,3 46 0,1-61 179,19-37 107,27-36-369,-31 30-224,2 2 1,0 0-1,33-23 1,-50 39 1,1 0-4,1 0 0,0 0-1,0-1 1,0 1 0,-1 0 0,1 0-1,0 1 1,0-1 0,1 0-1,-1 1 1,0-1 0,0 1-1,4-1 1,-5 1-24,8 8-174,0 4 233,-1 0-1,-1 0 1,0 1 0,-1 0-1,0 1 1,3 14 0,25 50 386,-33-77-419,0 0 1,0 0-1,0-1 0,0 1 1,1 0-1,-1-1 0,0 1 1,0-1-1,0 1 0,0-1 0,1 0 1,-1 1-1,0-1 0,0 0 1,1 0-1,-1 0 0,0 0 1,1 0-1,-1 0 0,0 0 1,0 0-1,1-1 0,-1 1 0,0 0 1,0-1-1,0 1 0,1-1 1,-1 1-1,0-1 0,0 0 1,2-1-1,34-23-975,-21 8-947,-1 0 1,16-23-1,-7 3-4550</inkml:trace>
  <inkml:trace contextRef="#ctx0" brushRef="#br0" timeOffset="18688.56">10707 1377 4674,'0'0'14087,"16"-13"-13082,-5 5-914,0-2 0,-1 1 0,0-2-1,-1 1 1,0-1 0,-1-1-1,0 1 1,0-2 0,-1 1-1,9-24 1,-9 10 9,-1 0 0,-1 0-1,-1 0 1,1-28 0,-5-112 90,-1 86-142,1 63-70,-1 36-129,-1 0 0,-1 0 0,-7 23 0,-5 34 187,7-13-17,2 2-1,5 110 1,2-170-23,-1 1 0,1-1 0,0 1 1,0-1-1,1 0 0,-1 1 0,1-1 0,0 0 0,1 0 0,-1 0 1,1 0-1,0-1 0,0 1 0,1-1 0,3 5 0,-4-7-66,1 1 1,0 0-1,0-1 0,0 0 0,0 0 0,0 0 0,0 0 0,0-1 0,1 1 0,-1-1 0,0 0 0,1-1 0,-1 1 1,1-1-1,-1 0 0,1 0 0,-1 0 0,9-2 0,-6 0-38,0 0 1,-1 0-1,1 0 0,-1-1 1,1 0-1,-1-1 0,0 1 1,-1-1-1,1 0 1,0-1-1,-1 1 0,5-7 1,-2 3 10,0-1 0,0 0 1,-1-1-1,-1 0 1,1 0-1,5-14 0,-11 86 1493,-1 141-17,0-202-1375,1 0 1,-1-1-1,0 1 0,0-1 1,1 1-1,-1-1 0,0 1 1,1-1-1,-1 1 0,1-1 1,-1 1-1,0-1 0,1 1 1,-1-1-1,1 0 1,-1 1-1,1-1 0,-1 0 1,1 1-1,0-1 0,-1 0 1,1 0-1,-1 0 0,1 0 1,0 1-1,-1-1 0,1 0 1,-1 0-1,1 0 0,0 0 1,-1 0-1,1 0 0,-1 0 1,1-1-1,0 1 1,-1 0-1,1 0 0,-1 0 1,1-1-1,-1 1 0,1 0 1,-1-1-1,1 1 0,-1 0 1,2-1-1,4-12 18,0 0 1,0 0-1,-2-1 0,1 1 1,-2-1-1,0 0 0,0 0 1,-2 0-1,1 0 0,-2-23 0,-1 37-29,0 0 0,1 0 0,-1-1 0,0 1 0,0 0-1,0 0 1,1 0 0,-1 0 0,0 0 0,0 0 0,0 0-1,1 0 1,-1 0 0,0 0 0,0 1 0,0-1 0,1 0-1,-1 1 1,0-1 0,1 0 0,-1 1 0,0-1 0,1 1-1,-1-1 1,0 1 0,1-1 0,-1 1 0,1-1 0,-1 1-1,1 0 1,-2 1 0,3-1-82,-1 0 0,1 0-1,-1 0 1,1 0 0,0 0 0,-1 0 0,1 0-1,0 0 1,0-1 0,0 1 0,-1 0 0,1 0-1,0-1 1,0 1 0,0 0 0,0-1 0,0 1-1,0-1 1,1 1 0,-1-1 0,0 0 0,0 1-1,0-1 1,0 0 0,0 0 0,1 0-1,-1 0 1,2 0 0,51 2 97,-30-2-238,-20 1 225,0 0 0,-1-1 0,1 1 0,-1 1 0,1-1 0,-1 1 0,0-1 0,0 1 0,1 0 0,-1 0 1,0 0-1,0 1 0,-1-1 0,1 1 0,2 2 0,27 49 257,-28-47-177,-1 1 0,1-1-1,1 0 1,-1 0 0,1 0-1,1 0 1,-1-1 0,8 7-1,-13-13-36,0 0 0,1 0 0,-1 0 0,0 0 0,0 0 0,1 0 0,-1-1 0,0 1 0,0 0-1,1 0 1,-1 0 0,0 0 0,0 0 0,0 0 0,1-1 0,-1 1 0,0 0 0,0 0 0,0 0 0,1 0-1,-1-1 1,0 1 0,0 0 0,0 0 0,0-1 0,0 1 0,0 0 0,1 0 0,-1-1 0,0 1-1,0 0 1,0 0 0,0-1 0,0 1 0,0 0 0,0 0 0,0-1 0,0 1 0,0 0 0,0 0-1,0-1 1,0 1 0,-1 0 0,4-29 501,-2-40-536,-1 58 181,0 8-186,-1 0 1,1 0-1,0 0 1,1 0 0,-1 1-1,0-1 1,1 0 0,-1 0-1,1 0 1,0 1 0,0-1-1,0 0 1,0 1-1,1-1 1,-1 1 0,1 0-1,-1-1 1,1 1 0,0 0-1,0 0 1,0 0 0,0 0-1,0 0 1,1 0-1,-1 1 1,5-3 0,20-17-48,-12 8 38,1-1-1,-2 0 1,1-2 0,-2 0-1,0 0 1,-1-1 0,-1 0-1,-1-1 1,0-1-1,-1 0 1,-1 0 0,-1 0-1,-1-1 1,0 0 0,-1-1-1,-2 1 1,0-1-1,1-27 1,-4 19 810,0 56-21,0 2-933,-5 21 265,-1 0 0,-2-1 1,-3 0-1,-26 77 0,25-88-55,6-16 27,-2-1 1,0 0 0,-15 26 0,23-47-76,0 0 1,-1 1 0,1-1 0,0 0 0,0 1 0,0-1 0,0 0 0,0 1 0,-1-1 0,1 0 0,0 1 0,0-1 0,0 0-1,-1 0 1,1 1 0,0-1 0,0 0 0,-1 0 0,1 0 0,0 1 0,-1-1 0,1 0 0,0 0 0,-1 0 0,1 0 0,0 1 0,-1-1-1,1 0 1,0 0 0,-1 0 0,1 0 0,0 0 0,-1 0 0,0 0 0,-4-13 9,3-24-293,2 34 250,5-97-1630,-4 90 1392,1 0-1,1 1 0,0-1 1,0 1-1,1 0 0,0 0 1,10-17-1,-7 15 28,0 0-1,1 1 1,0-1-1,1 2 1,0-1-1,16-12 0,-22 19 230,1 1 0,0 0-1,-1 0 1,1 0-1,0 0 1,0 0 0,0 1-1,0 0 1,0 0-1,0 0 1,0 0 0,1 1-1,-1 0 1,0 0-1,0 0 1,1 0 0,-1 0-1,0 1 1,0 0-1,0 0 1,0 0-1,0 0 1,0 1 0,7 3-1,6 6 62,-1 0-1,0 0 1,14 15-1,32 23 293,-29-27-27,52 26-1,-71-42-262,0 0-1,1-1 1,0-1-1,0 0 1,0-1-1,29 3 1,-36-6-105,3 1 53,0 0 0,0-1-1,0-1 1,-1 0 0,21-4-1,-29 4-180,1 0 0,0 0 0,0 0 0,-1-1 0,1 1 0,-1-1 0,0 1 0,1-1 0,-1 0 0,0 0 0,0 0 0,0 0 0,0-1 0,0 1 0,-1-1 0,1 1 0,-1-1 0,0 1 0,1-1 0,-1 0 0,0 1 0,-1-1 0,1 0 0,0 0 0,-1 0 0,1-4 0,0-21-7012</inkml:trace>
  <inkml:trace contextRef="#ctx0" brushRef="#br0" timeOffset="20216.28">10840 253 6403,'0'0'4205,"-37"0"-2799,-241 0 578,-1572 0 994,1638 6-2905,-312 49 0,-198 92-40,552-108-29,6-2 26,-283 102 0,415-126-5,0 1 1,-47 31-1,70-40-19,1 1-1,0 0 1,0 0-1,1 1 0,0 0 1,0 0-1,1 1 0,-1 0 1,2 0-1,-1 1 1,1-1-1,0 1 0,-6 16 1,7-5 14,1 0 0,0-1 1,2 1-1,1 36 1,0-32-3,1-1 2,1 0 1,1-1 0,1 1 0,0-1 0,2 0 0,1 0-1,1 0 1,1-1 0,11 21 0,11 11 54,1 0 1,47 54 0,-24-41 44,2-2 1,4-3-1,2-3 1,2-3 0,139 89-1,-57-56 113,311 132 0,-287-152-74,2-7-1,3-8 0,2-8 1,2-8-1,244 19 0,458-42 403,-673-17-511,102-4 33,-1-13 0,-1-15-1,410-99 1,-632 112-78,0-4 1,-2-4-1,-2-3 0,136-76 1,-94 32-488,-4-5 1,116-103 0,-170 126 355,-2-3 0,-4-3 0,-2-2 1,80-120-1,-119 156 87,-2-2 0,-1 0 0,-1-1 1,-2-1-1,-2 0 0,-1 0 0,-1-2 0,-2 1 1,-2-1-1,-1 0 0,-2 0 0,-3-69 0,-1 91 89,-1-1-1,0 0 0,-1 1 0,-1 0 0,0-1 0,-1 1 1,-1 1-1,0-1 0,-1 1 0,0 0 0,-17-23 0,3 12 134,0 1 0,-2 1 0,-1 1 0,-46-34 0,3 10 82,-1 3-1,-3 3 1,-1 3-1,-107-38 1,33 25-185,-210-43 0,121 51-112,-2 10 0,-1 11 0,-268 10 0,446 14-398,0 2-1,0 3 0,-78 21 0,-165 66-7887,200-59 1109</inkml:trace>
  <inkml:trace contextRef="#ctx0" brushRef="#br0" timeOffset="21435.96">7592 1858 13830,'0'0'8724,"-13"5"-8297,-146 119-256,49-36-120,-677 428 417,-45-89-245,643-337-210,-63 30-16,-278 91 1,526-209 27,0-1 0,-1 1 1,1-1-1,-1 0 1,1 0-1,-1 0 1,1-1-1,-1 1 1,1-1-1,-1 0 0,1-1 1,-1 1-1,0-1 1,1 0-1,0 0 1,-1 0-1,1-1 0,0 0 1,-1 1-1,1-1 1,0-1-1,0 1 1,1-1-1,-1 1 0,0-1 1,1 0-1,0-1 1,-1 1-1,-2-5 1,-13-11-1,2-1 1,0-1 0,1-1 0,0 0 0,2-1-1,1-1 1,1 0 0,1-1 0,1 0 0,1 0-1,-8-37 1,4-5-1,3-1 0,-2-71 0,8-140 57,4 195-36,0 83 23,-3 3-107,0 0 27,1 1 0,-1-1-1,1 0 1,-1 1 0,1 0 0,0 0-1,0-1 1,0 1 0,0 1 0,0-1-1,-1 5 1,-6 7 8,-156 187 77,121-152-84,30-40 41,12-23-82,11-24-188,-2 20 223,0 0-1,1 1 0,1 0 0,0 1 1,1 0-1,1 1 0,0-1 1,1 2-1,0 0 0,1 0 0,0 2 1,1-1-1,1 2 0,0 0 1,0 0-1,1 2 0,0 0 0,0 1 1,1 0-1,0 1 0,0 1 0,0 1 1,1 1-1,-1 0 0,32 0 1,-39 4 18,-1 1 1,0 0 0,0 0 0,0 1 0,0 0 0,-1 1 0,1 0 0,-1 1 0,0-1 0,0 2 0,12 9 0,-8-6-286,1-1 1,-1 0 0,25 10 0,-21-12-833,1-2 0,1 0 1,-1 0-1,23 0 0,23-3-3820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30:31.977"/>
    </inkml:context>
    <inkml:brush xml:id="br0">
      <inkml:brushProperty name="width" value="0.025" units="cm"/>
      <inkml:brushProperty name="height" value="0.025" units="cm"/>
    </inkml:brush>
  </inkml:definitions>
  <inkml:trace contextRef="#ctx0" brushRef="#br0">0 234 14247,'0'0'4442,"7"-19"-4005,2 15-401,0 1 0,1 0-1,-1 1 1,1 0 0,0 0 0,0 1 0,0 0-1,-1 1 1,1 0 0,0 1 0,16 3 0,-23-3-20,0 1 1,0 0 0,0 0 0,-1 0 0,1 0 0,-1 0 0,0 0-1,1 0 1,-1 1 0,0 0 0,0-1 0,-1 1 0,1 0 0,0 0-1,-1 0 1,0 0 0,0 0 0,0 0 0,0 0 0,0 0 0,-1 0-1,1 7 1,1 4 37,-1 0 0,0 0 0,-4 27 0,2-36-41,0-1 0,-1 1 0,1-1 0,-1 1 0,0-1 0,-1 0 0,1 0-1,-1 0 1,0 0 0,0-1 0,0 1 0,0-1 0,-1 0 0,1 1 0,-1-1 0,-4 2 0,3-1 4,0-1 0,-1 1 0,1-1-1,-1 0 1,0-1 0,0 1-1,0-1 1,0 0 0,0-1 0,0 1-1,-9 0 1,13-40-588,3 33 521,-1 1-1,1-1 0,0 1 1,1 0-1,-1-1 1,1 1-1,0 0 0,0 0 1,0 0-1,0 0 1,1 0-1,0 1 0,-1-1 1,7-5-1,56-48-429,-35 32 327,-2 2 106,27-29 94,-66 65-67,-25 27 221,-55 82-1,86-114-169,1 1-1,0 0 1,1 0-1,0 0 1,0 0-1,1 0 1,0 0 0,0 1-1,1-1 1,0 11-1,2-19-30,-1 0-1,0 0 1,0-1-1,1 1 1,-1 0-1,1 0 0,-1-1 1,1 1-1,-1 0 1,1-1-1,-1 1 1,1-1-1,0 1 1,-1 0-1,1-1 1,0 1-1,0-1 1,-1 0-1,1 1 1,0-1-1,0 0 0,-1 1 1,1-1-1,0 0 1,0 0-1,0 0 1,0 0-1,-1 0 1,1 0-1,0 0 1,1 0-1,36 0 90,-27 0-54,3-1-21,-1-1 0,1 0 0,-1-1-1,0 0 1,0-1 0,0-1 0,0 0 0,-1-1 0,0 0 0,0 0-1,12-10 1,7-6-20,-1-2-1,48-47 1,-70 62-6,0 0 0,0 0 1,-1-1-1,-1 0 0,1 0 1,-2-1-1,1 1 0,-1-1 1,-1-1-1,5-18 0,-4 3 39,-1 1 0,-1-1 0,-1-43-1,-2 69-22,0 0-1,0-1 0,0 1 0,0 0 0,0 0 1,0 0-1,-1 0 0,1 0 0,0 0 1,0 0-1,-1 0 0,1 0 0,-1 0 1,1 0-1,-1 0 0,1 0 0,-1 0 1,0 1-1,1-1 0,-1 0 0,0 0 0,0 1 1,1-1-1,-1 0 0,0 1 0,0-1 1,0 1-1,0-1 0,0 1 0,0-1 1,0 1-1,0 0 0,0-1 0,0 1 0,0 0 1,0 0-1,0 0 0,0 0 0,0 0 1,0 0-1,0 0 0,-1 0 0,1 0 1,0 0-1,0 1 0,0-1 0,0 0 1,0 1-1,0-1 0,0 1 0,0-1 0,1 1 1,-1 0-1,0-1 0,0 1 0,0 0 1,0-1-1,1 1 0,-1 0 0,0 0 1,1 0-1,-1 0 0,1 0 0,-1 0 1,0 1-1,-5 8 5,1 0 0,0 1-1,0-1 1,1 1 0,0 0 0,1 1 0,0-1 0,-2 20 0,2 9 84,2 48 0,1-53 13,1-32-101,-1 0 1,1 0-1,-1 0 1,1 0-1,0 0 0,0 0 1,0 0-1,1-1 1,-1 1-1,0 0 1,1-1-1,0 1 0,0-1 1,0 0-1,0 1 1,0-1-1,0 0 0,0 0 1,1-1-1,-1 1 1,1 0-1,0-1 1,-1 1-1,1-1 0,0 0 1,0 0-1,0 0 1,0 0-1,0-1 1,0 1-1,0-1 0,4 1 1,0 0 9,-1-1 1,1 1-1,0-1 0,-1 0 1,1-1-1,0 1 0,0-1 1,-1-1-1,1 1 0,-1-1 1,1 0-1,-1-1 0,10-5 1,-6 2-32,0-2 1,-1 1-1,-1-1 1,1 0-1,-1-1 1,0 0-1,-1 0 1,0-1-1,-1 1 1,8-17-1,-33 110 60,17-70-17,1 0-1,0 0 1,1 0-1,4 26 1,-4-39-22,0 1 0,0-1 0,1 1 0,-1-1-1,1 1 1,0-1 0,-1 0 0,1 1 0,0-1 0,-1 0 0,1 0 0,0 1 0,0-1-1,0 0 1,0 0 0,1 0 0,-1 0 0,0 0 0,0 0 0,0-1 0,1 1-1,-1 0 1,1-1 0,-1 1 0,0-1 0,1 1 0,-1-1 0,1 1 0,-1-1 0,1 0-1,-1 0 1,1 0 0,-1 0 0,1 0 0,-1 0 0,1 0 0,-1-1 0,1 1-1,-1 0 1,1-1 0,1 0 0,1-1 1,-1 1-1,1-1 1,-1 1-1,0-1 1,1 0-1,-1 0 1,0 0-1,0-1 1,0 1-1,-1-1 1,1 1-1,-1-1 1,1 0 0,-1 0-1,0 0 1,2-4-1,-2 1-11,1 0 0,-1 0-1,-1-1 1,1 1 0,-1 0-1,0-11 1,-1 16 5,1-1 0,-1 1 0,-1-1 0,1 1 0,0-1 1,0 1-1,-1-1 0,1 1 0,0-1 0,-1 1 0,1-1 0,-1 1 0,0 0 0,0-1 0,1 1 1,-1 0-1,0 0 0,0 0 0,0 0 0,0-1 0,0 1 0,-1 0 0,1 1 0,0-1 0,0 0 1,-1 0-1,1 0 0,0 1 0,-1-1 0,1 1 0,-2-1 0,-50-4-274,39 3-150,39 2 90,171-12 128,-195 55 259,-7 159 1590,7-201-1641,-1-1 1,0 1 0,1 0 0,-1-1 0,1 1 0,-1-1-1,1 1 1,-1-1 0,1 1 0,-1-1 0,1 0-1,-1 1 1,1-1 0,0 1 0,-1-1 0,1 0-1,0 0 1,-1 1 0,1-1 0,0 0 0,-1 0 0,1 0-1,0 0 1,0 0 0,-1 0 0,1 0 0,0 0-1,-1 0 1,1 0 0,0 0 0,-1-1 0,1 1 0,0 0-1,-1 0 1,1-1 0,0 1 0,30-12-7,-22 5-79,-1-1 1,0-1 0,0 1 0,0-1 0,-2 0 0,1-1-1,-1 0 1,0 0 0,-1 0 0,0-1 0,-1 0 0,0 1-1,-1-2 1,0 1 0,0 0 0,-2-1 0,1 1 0,-1-1-1,-1-11 1,-1 21 111,0 1 0,0-1 0,1 0-1,-1 1 1,-1-1 0,1 1 0,0-1 0,0 1-1,-1-1 1,1 1 0,0 0 0,-1 0 0,0 0 0,1 0-1,-1 0 1,0 0 0,1 0 0,-1 0 0,0 1-1,0-1 1,1 1 0,-1-1 0,0 1 0,0 0-1,0-1 1,0 1 0,-3 1 0,-1-2 47,-1 0 1,0 1 0,1-1-1,-1 2 1,1-1-1,-1 1 1,-9 2-1,16-3-80,-1 1 0,1-1 0,-1 1 0,0-1-1,1 1 1,-1-1 0,1 1 0,0 0-1,-1-1 1,1 1 0,0 0 0,-1-1-1,1 1 1,0 0 0,-1-1 0,1 1-1,0 0 1,0 0 0,0-1 0,0 1-1,0 0 1,0 0 0,0-1 0,0 1-1,0 0 1,0 0 0,0-1 0,1 1-1,-1 0 1,0-1 0,0 1 0,1 0-1,-1-1 1,0 1 0,1 0 0,-1-1-1,1 1 1,-1-1 0,1 1 0,-1 0-1,1-1 1,-1 0 0,1 1 0,0-1 0,-1 1-1,2 0 1,9 0-39,0 1 0,0-1 0,0-1 0,0 0 0,0 0 0,0-1-1,0-1 1,0 0 0,0 0 0,0-1 0,-1 0 0,1-1 0,-1 0 0,0-1 0,0 0 0,-1-1 0,1 0-1,-1 0 1,0-1 0,12-13 0,-11 10 196,-1-1 0,0 0 0,-1 0 0,0-1 0,0 0 0,-2 0-1,0-1 1,0 0 0,-1 0 0,0-1 0,-1 1 0,-1-1 0,0 0 0,-1 0-1,0-28 1,-2 41 311,0 14-118,-2 34-233,-3 0 0,-14 63 0,9-63 56,2 1-1,-1 66 0,9-2 115,0-112-199,0-29 457,0 20-539,1 1 0,1-1 0,0 1 0,0 0-1,0-1 1,1 1 0,0 0 0,1 0 0,0 1 0,0-1 0,1 1-1,0 0 1,0 0 0,0 0 0,13-10 0,-12 10-24,1 1-1,0 0 1,0 1 0,1 0 0,-1 0 0,1 1-1,0-1 1,1 2 0,-1-1 0,1 1 0,-1 0-1,1 1 1,0 0 0,0 1 0,10-1 0,-18 2 18,0 1 1,0-1 0,0 0-1,-1 1 1,1-1 0,0 1 0,0 0-1,0-1 1,-1 1 0,1 0-1,0-1 1,-1 1 0,1 0 0,-1 0-1,1 0 1,-1-1 0,1 1-1,-1 0 1,1 0 0,-1 0-1,0 0 1,0 0 0,1 0 0,-1 0-1,0 0 1,0 0 0,0 0-1,0 0 1,0 0 0,0 0-1,0 0 1,-1 0 0,1 0 0,0 0-1,0-1 1,-1 3 0,0 2 3,0-1 1,0 1-1,0 0 1,-1-1-1,1 1 1,-1-1-1,-4 7 1,-3-1 8,-1 0 1,0 0 0,-1-1 0,1-1-1,-2 0 1,1 0 0,-1-1 0,-21 8 0,-6 6 34,38-20-42,8-2-128,0 0 82,0-1 1,1 0-1,-1 0 1,0-1-1,-1 1 1,11-7-1,10-3-1,0 1 27,-11 6 0,-1 0 1,1-2-1,-1 0 0,0-1 1,-1 0-1,1-1 0,-2-1 0,15-12 1,-26 18 27,1 0 0,-1 0 0,0-1 0,0 1 1,-1 0-1,1-1 0,-1 0 0,0 1 0,0-1 1,-1 0-1,1 1 0,-1-1 0,0-7 0,0 11 240,-2 2-239,0-1-1,0 0 0,1 1 0,-1-1 1,0 1-1,1-1 0,-1 1 0,0 0 1,1-1-1,-1 1 0,1 0 0,-1 0 1,1 0-1,-1 1 0,1-1 0,0 0 1,0 0-1,0 1 0,0-1 0,0 1 1,0-1-1,0 1 0,0-1 0,0 1 1,0 0-1,1-1 0,-1 1 0,1 0 1,0-1-1,-1 1 0,1 0 0,0 2 0,-5 63 7,5-62 21,-1 0-27,1-1 0,0 1 0,0 0-1,0 0 1,1-1 0,0 1 0,0-1 0,0 1-1,0-1 1,1 1 0,3 6 0,-3-9-8,0 0 1,1 0 0,-1 0 0,0-1 0,1 1-1,-1-1 1,1 1 0,0-1 0,0 0 0,-1 0-1,1 0 1,0-1 0,0 1 0,0-1 0,0 1-1,0-1 1,0 0 0,-1 0 0,7-1 0,-4 1-2,0-1 1,0 0-1,0 0 1,0 0-1,0 0 1,0-1-1,0 0 0,0 0 1,0 0-1,-1-1 1,1 1-1,-1-1 1,0 0-1,1 0 1,-2-1-1,1 0 1,0 1-1,5-8 1,-5 6-8,0-1 1,0 0 0,0-1 0,-1 1 0,0-1 0,0 0-1,0 1 1,-1-1 0,0 0 0,-1 0 0,1-1 0,-1 1-1,0-8 1,-1 14-7,0 24-123,-1-18 140,1 0 1,0 0 0,1 1-1,-1-1 1,1 0-1,0 0 1,0 0-1,1 0 1,-1 0 0,1 0-1,4 7 1,-4-10-2,0 0 0,0 0 1,0 0-1,1 0 1,-1-1-1,0 1 0,1-1 1,-1 0-1,0 1 0,1-1 1,0 0-1,-1-1 0,1 1 1,0 0-1,-1-1 0,1 0 1,0 1-1,0-1 1,-1 0-1,1 0 0,0-1 1,0 1-1,-1 0 0,4-2 1,-1 1-1,0-1 1,0 0-1,-1 0 0,1 0 1,-1 0-1,1-1 1,-1 0-1,0 0 1,0 0-1,0 0 1,-1-1-1,1 0 1,-1 1-1,0-1 0,0 0 1,4-7-1,2-3-12,-1-1 0,0 0-1,8-25 1,-6 9-12,-2-1 0,-1 0 0,-2 0 0,-1 0 1,0-60-1,-4 91 93,-1 3 5,-15 54-60,3 1-1,3 1 1,2-1-1,-1 73 1,-9 62 223,-10-8 227,24-176-395,1-13 60,0-18-35,2 0-95,2 0-1,1 0 1,0 0-1,2 0 1,0 1-1,2-1 1,0 1-1,14-30 1,41-67-406,-52 104 313,1 0 1,0 1-1,1 0 1,1 0-1,18-16 0,10 8 19,-17 18 18,-22 4 50,-1 0 0,1 0 0,-1 0 0,1 0 0,-1 0 0,1 0 0,-1 1 0,1-1 0,-1 0 0,1 0 0,-1 0 0,1 1 0,-1-1 0,1 0 0,-1 1 0,1-1 0,-1 0 0,0 1 0,1-1 0,-1 0 0,0 1 0,1-1 0,-1 1 0,0-1 0,0 1 0,1-1 0,-1 1 0,0-1 0,0 1 0,1 0 0,0 6 30,-1 0 1,0 1 0,1-1 0,-2 0-1,1 0 1,-1 1 0,-1-1 0,1 0 0,-1 0-1,0 0 1,-1-1 0,1 1 0,-1 0-1,-1-1 1,1 0 0,-1 0 0,0 0-1,-1 0 1,1 0 0,-1-1 0,-11 10 0,6-7 25,-1 1 1,0-1 0,0-1 0,-1 0-1,1-1 1,-1 0 0,-1-1 0,1 0-1,-1-1 1,0 0 0,-16 2 0,28-6-177,-26 2 394,15-4-1659,7-6-4025,5-14-4185</inkml:trace>
  <inkml:trace contextRef="#ctx0" brushRef="#br0" timeOffset="547.64">2544 399 14967,'0'0'9458,"-4"-5"-9242,-14-16-86,18 20-125,0 1-1,0-1 0,0 1 1,1-1-1,-1 1 0,0 0 1,0-1-1,0 1 0,1 0 1,-1-1-1,0 1 1,1 0-1,-1-1 0,0 1 1,1 0-1,-1-1 0,0 1 1,1 0-1,-1 0 0,1-1 1,-1 1-1,1 0 0,-1 0 1,0 0-1,1 0 0,-1 0 1,1 0-1,-1 0 0,1-1 1,-1 1-1,1 1 1,-1-1-1,1 0 0,26-6 22,-21 5-8,188-30 123,-111 26-5679</inkml:trace>
  <inkml:trace contextRef="#ctx0" brushRef="#br0" timeOffset="771.8">2553 519 1457,'0'0'21530,"21"0"-21338,1 6-128,5-6-32,-1 0 16,1 0-48,6 0-753,-12 0-1568,-5-12-816,-5-3-417,-11-1-1968,0-5-2514</inkml:trace>
  <inkml:trace contextRef="#ctx0" brushRef="#br0" timeOffset="1153.25">2698 267 464,'0'0'18185,"-10"-10"-16638,-39-41-2,51 83-1151,-2-11-289,4-12-154,-1 0 1,1 0 0,1-1 0,0 1 0,0-1 0,0-1 0,1 1 0,0-1 0,1 0-1,0 0 1,0 0 0,0-1 0,1 0 0,0-1 0,0 0 0,0 0 0,1 0 0,-1-1 0,1-1-1,0 0 1,0 0 0,1 0 0,-1-1 0,0 0 0,1-1 0,0 0 0,-1-1 0,1 0-1,-1 0 1,1-1 0,12-3 0,-19 3-60,-1-1 0,1 0-1,0 0 1,-1 0 0,0 0-1,1 0 1,-1 0 0,0 0-1,2-4 1,-3 6 111,0-1 0,-1 0 0,1 0 0,0 0-1,-1 0 1,1 0 0,0 0 0,-1 0 0,1 0 0,-1 0-1,1 0 1,-1 0 0,0 0 0,0-1 0,1 1 0,-1 0 0,0 0-1,0 0 1,0 0 0,0-1 0,0 1 0,0 0 0,-1 0-1,1 0 1,0 0 0,0 0 0,-1-1 0,0 0 0,0 2 20,0-1 1,1 1-1,-1-1 1,0 1-1,0 0 1,0 0-1,0-1 1,0 1-1,0 0 0,0 0 1,0 0-1,0 0 1,0 0-1,0 0 1,0 0-1,0 0 1,0 0-1,0 1 1,0-1-1,0 0 1,0 1-1,0-1 1,0 0-1,0 1 1,1 0-1,-1-1 1,0 1-1,-1 0 1,-24 19 228,0 6-115,0 1-1,2 1 0,1 2 0,1 0 0,2 1 0,1 1 0,1 1 0,2 1 0,1 0 0,2 1 0,-9 39 0,20-50-161,4-19-8442,7-5-2009</inkml:trace>
  <inkml:trace contextRef="#ctx0" brushRef="#br0" timeOffset="1543.28">3786 79 15431,'0'0'5603,"-139"114"-4579,96-43-384,0 8-47,16 8-209,5-5-96,11-5-144,11-3-96,0-9-16,22-7-64,16-15-256,21-15-2097,11-22-2161,-6-6-9365</inkml:trace>
  <inkml:trace contextRef="#ctx0" brushRef="#br0" timeOffset="4417.19">4351 741 18536,'0'0'4133,"14"-18"-3976,1-5-130,-7 11-13,0 0-1,1 1 1,1 0 0,0 0-1,0 1 1,1 0 0,13-9 0,-6 6-3,0-1 1,-1-1-1,-1 0 1,0-2-1,-2 1 1,0-2-1,0 0 1,-2-1 0,0 0-1,-1-1 1,-1 0-1,-1 0 1,-1-1-1,-1 0 1,-1-1-1,0 0 1,-2 0 0,-1 0-1,0 0 1,-1-28-1,-1 25 2,-2-41 61,1 64-66,-1 0-1,1 0 1,0 0 0,-1-1 0,1 1 0,-1 0 0,0 0 0,0 0 0,0 1 0,0-1 0,0 0 0,0 0 0,0 0 0,-1 1 0,1-1 0,-1 1 0,1-1 0,-1 1 0,1 0 0,-1-1 0,0 1 0,0 0 0,0 0 0,-3-1 0,4 1-8,0 1 1,0 0-1,0 0 1,0 0 0,0 0-1,0 1 1,1-1-1,-1 0 1,0 0-1,0 0 1,0 1 0,0-1-1,1 1 1,-1-1-1,0 0 1,0 1-1,1-1 1,-1 1 0,0-1-1,1 1 1,-1 0-1,0-1 1,1 1-1,-1 0 1,1-1 0,-1 1-1,1 0 1,-1 0-1,1 0 1,-1 1-1,-11 33-3,8-23 10,-4 14 28,0-1 1,2 1-1,1 1 0,-2 42 1,4 114 326,3-119-237,0-52-118,0 30 54,6 44 0,-5-76-44,0-1-1,1 1 0,0-1 0,1 0 0,0 0 0,0 0 1,1 0-1,0 0 0,1-1 0,10 16 0,-14-24-13,0 1-1,0 0 1,0-1 0,0 1-1,0 0 1,0-1 0,0 1-1,0-1 1,0 0-1,1 1 1,-1-1 0,0 0-1,0 0 1,0 0-1,1 1 1,-1-1 0,0-1-1,0 1 1,0 0-1,1 0 1,-1 0 0,0-1-1,0 1 1,0 0 0,0-1-1,1 1 1,-1-1-1,0 1 1,0-1 0,0 0-1,1-1 1,34-28 50,-32 27-54,32-35-34,-2-2 0,-2-1 0,-1-2 0,-3 0 0,29-58 0,-54 98-37,-3 9 31,-4 24 31,-11 41 103,8-38-33,1 1-1,2 0 0,0 67 1,5-100-55,0 0 0,0-1 0,-1 1 0,1-1 0,0 1 0,0-1 0,0 0 1,0 1-1,1-1 0,-1 0 0,0 0 0,0 1 0,0-1 0,0 0 0,0 0 1,0 0-1,0 0 0,0-1 0,0 1 0,0 0 0,0 0 0,0-1 0,1 1 1,0-1-1,30-7 27,-26 4-29,0 0 0,0 0 0,-1-1 0,0 0 1,0 0-1,0 0 0,0 0 0,-1-1 0,0 0 1,0 0-1,0 0 0,-1 0 0,6-13 0,-6 8-6,0 0 1,0 0-1,-1-1 0,0 1 0,-1 0 0,0-1 0,-1 1 0,-1-13 0,1 22 2,0-1-1,-1 0 0,0 1 0,1-1 0,-1 1 0,0-1 1,0 0-1,0 1 0,-1 0 0,1-1 0,0 1 1,-1 0-1,0 0 0,1 0 0,-1 0 0,0 0 0,0 0 1,-3-2-1,0 1-5,0 0-1,0 0 1,0 1 0,-1 0-1,1 0 1,-1 0 0,1 0 0,-9 0-1,1 0-5,-1 0 0,1 2 0,-1 0 0,1 0 0,-1 1-1,-25 6 1,1 9-68,37-16 78,0 1 1,0-1-1,0 1 1,0-1-1,0 1 1,0-1-1,0 1 0,1-1 1,-1 1-1,0 0 1,0 0-1,1-1 1,-1 1-1,0 0 1,1 0-1,-1 0 0,1 0 1,-1 0-1,1 0 1,-1 0-1,1 0 1,0 0-1,-1 0 1,1 0-1,0 0 0,0 0 1,0 0-1,0 0 1,0 0-1,0 0 1,0 0-1,0 0 1,0 0-1,1 2 1,0-2 1,0-1 1,0 1 0,1 0 0,-1-1-1,0 1 1,1-1 0,-1 0 0,0 1-1,1-1 1,-1 0 0,0 0 0,1 0 0,-1 0-1,1 0 1,-1 0 0,0 0 0,3-1-1,5 1 3,45-2 9,0-1-1,0-3 1,58-14 0,-71 14 0,-33 5 3,1 0 1,-1 0 0,1-1 0,-1 0 0,0 0-1,10-5 1,-18 52 100,-7 49 149,4-69-209,1-1 1,1 1-1,1 0 1,4 31 0,-4-55-54,1 1-1,-1-1 1,1 0 0,0 0 0,-1 0 0,1 0 0,0 0 0,0-1 0,0 1 0,0 0 0,0 0 0,0 0 0,0-1 0,0 1 0,0-1 0,0 1 0,0-1 0,0 1 0,1-1 0,-1 0 0,0 1 0,0-1 0,1 0-1,-1 0 1,0 0 0,0 0 0,0 0 0,1 0 0,-1 0 0,0 0 0,0-1 0,1 1 0,-1 0 0,2-2 0,2 1 7,0 0 0,0 0-1,0-1 1,0 0 0,0 0 0,0 0-1,7-5 1,-4 1-12,-1-1 1,0-1-1,0 1 0,0-1 0,-1-1 1,0 1-1,-1-1 0,0 0 0,0 0 0,-1 0 1,0-1-1,0 1 0,-1-1 0,-1 0 0,0 0 1,0 0-1,-1-1 0,0 1 0,0 0 0,-2-14 1,1 21-3,-1-1 1,1 1-1,-1 0 1,1 0-1,-1 0 1,0 0-1,0 0 1,0 0-1,-1 0 1,1 0 0,-1 0-1,1 0 1,-1 1-1,0-1 1,0 1-1,0-1 1,0 1-1,-1 0 1,1 0-1,-1 0 1,1 0 0,-1 0-1,0 0 1,0 1-1,0-1 1,-3 0-1,0 0-4,-1-1-1,1 2 1,-1-1 0,0 1-1,1 0 1,-1 0-1,0 1 1,0 0-1,0 0 1,0 0 0,1 1-1,-9 2 1,14-2 7,-1 0 0,0-1 0,0 1 0,1 0 1,-1 0-1,0 1 0,1-1 0,-1 0 0,1 0 0,0 1 1,-1-1-1,1 1 0,0-1 0,0 1 0,0 0 0,0-1 1,0 1-1,0 0 0,0 0 0,1-1 0,-1 1 0,1 0 1,-1 0-1,1 4 0,-1-5 0,1 0 1,0 0-1,0 1 1,0-1 0,0 0-1,0 0 1,0 0-1,0 1 1,0-1-1,0 0 1,1 0-1,-1 0 1,1 1-1,-1-1 1,0 0-1,1 0 1,0 0-1,-1 0 1,1 0-1,0 0 1,-1 0-1,1 0 1,0 0-1,0 0 1,0-1-1,0 1 1,0 0-1,0 0 1,0-1-1,0 1 1,0-1-1,0 1 1,0-1-1,1 1 1,-1-1-1,0 0 1,0 1-1,2-1 1,11 0-68,1 0 0,-1 0 0,0-1 0,0-1 1,0-1-1,0 0 0,0 0 0,0-2 0,-1 0 0,1 0 0,12-8 1,-17 8 49,0-1 1,-1 0 0,0 0 0,-1 0 0,1-1 0,-1 0 0,-1-1 0,1 1-1,-1-1 1,-1 0 0,1-1 0,-1 0 0,-1 1 0,0-1 0,0-1-1,0 1 1,1-11 0,-1-4 22,-1-1 1,-1-1-1,-3-48 0,0 26 41,1 48-40,0 0 0,0 0 1,0 0-1,0 0 1,0 0-1,0 0 0,-1 0 1,1 0-1,0 0 0,0 1 1,0-1-1,0 0 1,0 0-1,-1 0 0,1 0 1,0 0-1,0 0 0,0 0 1,0 0-1,0 0 1,-1 0-1,1 0 0,0 0 1,0 0-1,0 0 1,0 0-1,0-1 0,0 1 1,-1 0-1,1 0 0,0 0 1,0 0-1,0 0 1,0 0-1,0 0 0,0 0 1,0 0-1,-1 0 0,1-1 1,0 1-1,0 0 1,0 0-1,0 0 0,0 0 1,0 0-1,0 0 0,0-1 1,0 1-1,0 0 1,0 0-1,0 0 0,0 0 1,0 0-1,0-1 1,0 1-1,0 0 0,0 0 1,0 0-1,0 0 0,-8 14 35,-6 35 108,2 0-1,3 0 1,-6 79-1,8 155 480,7-236-515,-5-2 200,1-34 25,3-31 175,1 0-502,0 0 1,2 0 0,1 0-1,0 0 1,1 1 0,2-1-1,0 1 1,0 0 0,2 1-1,14-25 1,-12 24-53,0 0-1,2 2 1,0-1-1,1 2 1,1-1-1,0 2 1,1 0 0,1 1-1,25-19 1,-39 32 37,-1 0 0,0 1 0,1-1 0,-1 0 0,1 1 0,-1-1 0,1 1 0,-1-1 0,1 1 0,0 0 0,-1 0 0,1 0 0,-1-1 0,3 2 0,-4-1 0,1 0 0,0 0 0,-1 0 1,1 1-1,-1-1 0,1 0 0,-1 1 1,1-1-1,-1 0 0,1 1 0,-1-1 1,1 1-1,-1-1 0,1 1 0,-1-1 1,0 1-1,1-1 0,-1 1 0,0-1 1,1 1-1,-1-1 0,0 1 0,0 0 1,1 0-1,-1 1 4,0 1 0,0-1 0,0 1 0,0-1 0,0 1 1,0-1-1,0 1 0,-1-1 0,0 1 0,1-1 0,-1 0 0,0 1 0,0-1 0,0 0 1,-3 4-1,-2 2 15,-1-1 1,-1 1-1,1-1 1,-2-1-1,1 1 1,0-1-1,-1-1 1,0 0-1,-15 6 1,14-6-19,-1 0-1,1 1 1,1 0 0,-1 0 0,1 1-1,0 1 1,0-1 0,-8 11-1,16-17 6,0 1-1,0-1 0,-1 1 0,1-1 0,1 1 0,-1 0 1,0 0-1,0-1 0,0 1 0,1 0 0,-1 0 1,1 0-1,0 0 0,-1 0 0,1 0 0,0 0 1,0 0-1,0 0 0,1 0 0,-1-1 0,0 1 0,1 0 1,-1 0-1,1 0 0,-1 0 0,1 0 0,0-1 1,0 1-1,0 0 0,0-1 0,0 1 0,0 0 0,1-1 1,-1 0-1,0 1 0,1-1 0,-1 0 0,1 0 1,2 2-1,3 1 3,-1 0 0,1 0 0,-1-1 0,1 0 0,0 0 0,0-1 0,1 0 0,11 2 0,3-2-51,0-1 0,0 0 0,0-2 0,0 0 0,0-2-1,0 0 1,30-10 0,-45 11 32,1 0 0,0-1 1,-1 1-1,1-2 0,-1 1 0,0-1 0,0 0 0,-1-1 0,1 0 1,-1 0-1,0 0 0,0-1 0,-1 1 0,0-2 0,0 1 0,0 0 0,0-1 1,-1 0-1,0 0 0,-1 0 0,0-1 0,0 1 0,3-12 0,-27 248 286,22-228-270,-1 0 1,0-1 0,1 1-1,-1-1 1,1 1 0,-1 0-1,1-1 1,0 1 0,-1-1-1,1 1 1,0-1 0,-1 0-1,1 1 1,0-1 0,-1 0-1,1 1 1,0-1 0,0 0-1,-1 0 1,1 1-1,0-1 1,0 0 0,0 0-1,-1 0 1,1 0 0,0 0-1,0 0 1,-1-1 0,1 1-1,0 0 1,0 0 0,0 0-1,-1-1 1,1 1 0,1-1-1,31-10 60,-25 4-49,0 1 0,0-1 0,-1-1 1,0 1-1,0-1 0,-1 0 0,0-1 1,7-14-1,-4 7-4,-1 0-1,0-1 1,9-35 0,-15 54-15,-3 0 5,1 1 0,1-1 0,-1 0 1,0 0-1,0 0 0,1 0 0,-1 0 0,1 0 0,0 0 0,-1 0 1,1 0-1,0 0 0,0 0 0,0 0 0,1-1 0,-1 1 1,0 0-1,1-1 0,-1 1 0,1-1 0,-1 0 0,1 1 0,0-1 1,-1 0-1,1 0 0,0 0 0,0 0 0,0 0 0,0 0 1,0-1-1,3 2 0,9-2 2,0 0-1,0-1 1,0 0 0,0-1-1,0 0 1,-1-1 0,1-1-1,0 0 1,-1-1 0,0 0-1,17-11 1,-20 11 0,-1-1 0,0 0 0,-1-1 0,1 0 0,-1 0 0,-1-1 0,1 0 0,-1 0 0,-1-1 0,1 0 0,-1 0 0,-1-1 0,0 1 0,0-1 0,4-15 0,-1-9 11,-2-1 1,-2 0-1,-1-1 1,-2-63-1,-1 60 18,-4 11 193,3 27-215,1 1 0,0 0 0,0-1 0,0 1 1,0 0-1,0-1 0,-1 1 0,1 0 0,0-1 1,0 1-1,-1 0 0,1 0 0,0-1 0,0 1 1,-1 0-1,1 0 0,0-1 0,-1 1 1,1 0-1,0 0 0,-1 0 0,1 0 0,0-1 1,-1 1-1,1 0 0,0 0 0,-1 0 0,1 0 1,-1 0-1,1 0 0,0 0 0,-1 0 0,0 0 1,-1 2-7,-1 0 0,1-1 0,0 1 1,0 0-1,0 0 0,0 1 0,0-1 0,0 0 1,0 1-1,1-1 0,-1 1 0,1-1 1,-3 7-1,-11 26 5,2 0 1,0 1-1,3 1 1,-7 41 0,-13 157 46,20-141-34,7-69-11,-5 57 43,-5 1 0,-27 100 1,37-171-40,-1-1 1,0-1-1,0 1 0,-1 0 1,0-1-1,-1 0 1,0 0-1,0-1 0,-1 0 1,-12 12-1,19-21-6,0 0 0,0 1-1,0-1 1,-1 0 0,1 0-1,0 0 1,0 0 0,-1 1-1,1-1 1,0 0 0,0 0 0,-1 0-1,1 0 1,0 0 0,-1 0-1,1 0 1,0 0 0,0 0-1,-1 0 1,1 0 0,0 0-1,-1 0 1,1 0 0,0 0 0,-1 0-1,1 0 1,0 0 0,0 0-1,-1 0 1,1 0 0,0-1-1,0 1 1,-1 0 0,1 0-1,0 0 1,0 0 0,-1-1-1,1 1 1,-5-14 65,3-22-59,2 34-3,2-36-20,2 0-1,1 0 0,2 0 0,1 1 1,2 1-1,16-39 0,12-15-256,55-98 0,-87 175 227,1 1 0,1 0 0,0 0-1,12-13 1,-17 22 28,0 0 1,1 0-1,-1 1 1,1-1-1,-1 1 0,1-1 1,0 1-1,0 0 1,0 1-1,0-1 0,0 1 1,1 0-1,-1 0 1,0 0-1,1 0 0,-1 1 1,6-1-1,-9 2 12,1-1-1,-1 0 0,0 0 1,1 0-1,-1 1 1,1-1-1,-1 1 1,0-1-1,1 1 0,-1 0 1,0-1-1,0 1 1,1 0-1,-1 0 0,0 0 1,0 0-1,0 0 1,0 0-1,0 0 0,0 0 1,0 1-1,0 1 1,2 1-2,-1 1 0,0-1 0,0 1 0,-1 0 0,1 0 0,0 10 0,0-6 12,-2 1 0,1-1 0,-1 1 0,-1 0 0,1-1-1,-2 1 1,-2 11 0,-1-9 71,-1 0 1,0-1-1,-1 0 0,0 0 0,-1-1 0,0 0 1,0 0-1,-12 10 0,-4 2-45,-54 40 1,75-60-291,-6 3-2746</inkml:trace>
  <inkml:trace contextRef="#ctx0" brushRef="#br0" timeOffset="4644.54">6486 894 12470,'0'0'14198,"-11"-13"-14182,49 1-16,16-3-256,-6-1-256,1 1-32,-6-1-641,-17 1-992,-4 3-2961,-11 3-5827</inkml:trace>
  <inkml:trace contextRef="#ctx0" brushRef="#br0" timeOffset="4987.54">6900 589 13926,'0'0'8249,"7"8"-7606,-2-1-553,0 1-1,0-1 1,-1 0-1,0 1 1,-1 0-1,1 0 1,-2 0-1,1 0 1,-1 1-1,0-1 1,-1 1-1,0-1 0,0 1 1,-1 15-1,-2 25 115,1-20 131,4 46-1,-3-74-322,0 1 0,0-1 0,1 0 0,-1 0 1,0 0-1,0 0 0,1 0 0,-1 0 0,0 0 1,1 0-1,-1 0 0,1 0 0,-1 0 0,1 0 0,0 0 1,-1 0-1,1 0 0,0 0 0,0 0 0,0-1 0,0 2 1,0-2 4,0 0 0,0 0 1,0 0-1,0 0 1,0 0-1,0 0 1,-1 0-1,1 0 0,0 0 1,0 0-1,0 0 1,0 0-1,0-1 0,-1 1 1,1 0-1,0-1 1,0 1-1,0-1 1,-1 1-1,2-1 0,2-3 50,1 1 0,-1-1 0,0 0 0,-1 0 0,1 0 0,-1-1-1,4-6 1,36-73 120,58-162 0,-100 265-17638</inkml:trace>
  <inkml:trace contextRef="#ctx0" brushRef="#br0" timeOffset="6161.36">7486 670 4418,'0'0'20601,"-1"-15"-19648,0 6-803,-5-32 177,5 40-310,1 0-1,-1-1 1,0 1 0,1-1-1,-1 1 1,0 0-1,0-1 1,0 1 0,0 0-1,0 0 1,0 0-1,-1 0 1,1 0-1,0 0 1,-1 0 0,1 0-1,0 1 1,-1-1-1,1 0 1,-1 1 0,1-1-1,-1 1 1,1-1-1,-1 1 1,1 0 0,-1 0-1,-3 0 1,-6 1-16,0 1 0,1 1 0,-1-1 0,0 2 0,1 0 0,-1 0 0,1 1 0,1 0 0,-1 0 0,0 1 0,1 1 0,1-1 0,-1 2 0,1-1 0,0 1 0,0 0 0,1 1 0,0 0 0,1 0 0,0 0 0,0 1 0,1 0 0,-5 14 0,9-23-16,1 0 1,-1 0-1,1 0 0,0 0 1,-1 0-1,1 0 1,0 0-1,0 1 1,0-1-1,0 0 0,0 0 1,0 0-1,0 0 1,0 0-1,0 1 1,0-1-1,1 0 1,-1 0-1,0 0 0,1 0 1,-1 0-1,1 0 1,-1 0-1,1 0 1,0 0-1,-1 0 0,1 0 1,0 0-1,1 1 1,0-1-15,0-1 1,0 1 0,0 0-1,1-1 1,-1 1 0,0-1-1,0 0 1,0 0 0,1 0-1,-1 0 1,0 0-1,0-1 1,5 0 0,6-2-79,0-1 0,0-1 0,21-10 0,-18 4-11,-14 9 107,1 0 0,0 0 1,0 0-1,0 0 0,0 0 0,0 0 0,0 1 0,0 0 0,1 0 1,-1 0-1,1 0 0,5-1 0,-6 4 21,0 0-1,0 0 1,0 0 0,0 1-1,0-1 1,-1 1-1,1-1 1,-1 1 0,0 0-1,1 0 1,-1 0 0,-1 0-1,1 0 1,1 5 0,13 15 93,-13-19-90,1-1 0,-1 0-1,1 1 1,-1-1 0,1-1 0,0 1-1,0-1 1,0 1 0,1-1-1,-1 0 1,0-1 0,1 1 0,-1-1-1,1 0 1,0 0 0,-1 0 0,7 0-1,-4-2 5,-1 1-1,0-1 1,0 0-1,0-1 0,0 0 1,0 0-1,0 0 1,0-1-1,-1 1 0,1-1 1,8-6-1,3-5 11,-1 0 0,0-1 1,-1-1-1,0 0 0,-1-1 0,17-28 0,-17 21-13,0-1 0,-1-1 0,-2 0 0,0-1-1,-2 0 1,-1 0 0,-1-1 0,-1 0-1,-2 0 1,-1-1 0,0-30 0,-4 53-7,1 0-1,-1 0 1,0 0 0,0 0 0,-1 0 0,0 0 0,-3-8-1,5 13-6,-1 0-1,1 0 1,-1-1-1,1 1 1,-1 0 0,0 0-1,1 0 1,-1 0-1,0 0 1,0 0-1,0 0 1,1 1-1,-1-1 1,0 0-1,0 0 1,0 1-1,-1-1 1,1 1-1,0-1 1,0 1-1,0-1 1,0 1-1,0-1 1,-1 1-1,1 0 1,0 0-1,0 0 1,0 0-1,-1 0 1,1 0 0,0 0-1,0 0 1,-1 0-1,1 0 1,0 1-1,0-1 1,0 0-1,0 1 1,-1-1-1,1 1 1,0 0-1,0-1 1,0 1-1,0 0 1,0 0-1,0 0 1,-10 10-8,1 0 0,1 1 1,0 0-1,0 0 1,1 1-1,-11 26 0,16-33 8,-8 17 5,1 1-1,2-1 0,0 1 0,2 0 0,0 1 0,-1 25 0,2-3 36,3 0 1,5 61-1,-3-103-38,0-1 0,0 1 0,1-1-1,0 1 1,-1-1 0,2 0 0,-1 0 0,1 1 0,-1-1 0,1 0 0,0 0 0,5 6-1,-5-7 0,1-1 0,-1 0 0,1 0 0,0 0 0,0-1 0,0 1 0,0-1 0,0 1 0,0-1 0,0 0 0,1 0 0,-1 0 0,0-1 0,1 1 0,-1-1 0,0 0 0,1 0 0,3 0 0,4-1 4,0 0 1,-1-1-1,1 0 1,-1-1-1,0 0 1,0-1 0,0 0-1,0 0 1,0-1-1,-1 0 1,0-1-1,0 0 1,0 0 0,-1-1-1,9-9 1,13-15-2,-1-1 1,35-50 0,-48 60 4,-10 11-7,-6 9-1,1 0 0,0 1 0,-1-1 0,1 0 0,0 1 0,0-1 0,0 1-1,0-1 1,0 1 0,0 0 0,1-1 0,-1 1 0,0 0 0,2-1 0,-2 1-17,-1 7-107,0 150 192,0-155-68,1-1 1,-1 1-1,0-1 0,0 0 0,0 1 1,1-1-1,-1 1 0,0-1 0,1 1 1,-1-1-1,0 0 0,1 1 0,-1-1 1,0 0-1,1 1 0,-1-1 0,0 0 1,1 0-1,-1 1 0,1-1 0,-1 0 1,1 0-1,-1 0 0,1 0 0,-1 1 1,1-1-1,-1 0 0,1 0 0,-1 0 1,1 0-1,-1 0 0,1 0 0,-1 0 1,1 0-1,-1-1 0,1 1 0,-1 0 0,1 0 1,17-4 8,-6-2-22,-1 0-1,-1 0 1,1-1 0,-1-1-1,-1 0 1,1 0 0,-1-1-1,14-17 1,-6 4-75,0-1 1,25-45-1,-40 64 77,2-9 20,-4 12 9,-1 21 10,-16 55-3,12-59-16,1-1 0,0 1-1,1 0 1,-1 25 0,4-40-10,0-1 1,0 1-1,0 0 0,0-1 1,0 1-1,1 0 1,-1-1-1,0 1 1,0 0-1,1-1 0,-1 1 1,0 0-1,1-1 1,-1 1-1,0-1 0,1 1 1,-1 0-1,1-1 1,-1 1-1,1-1 1,-1 0-1,1 1 0,-1-1 1,1 1-1,0-1 1,-1 0-1,1 1 0,0-1 1,-1 0-1,1 0 1,0 1-1,-1-1 1,2 0-1,32-3 87,-23 0-66,0-1 1,-1 0-1,0 0 0,12-7 1,-11 4-34,-1-1 1,1 0-1,-2 0 0,1-1 1,-1 0-1,-1 0 1,1-1-1,-2 0 0,1-1 1,-1 1-1,-1-2 1,0 1-1,-1-1 0,0 1 1,-1-2-1,0 1 1,0 0-1,-2-1 0,3-21 1,-8 34 10,0 0 1,1 0-1,-1 1 1,0-1-1,0 1 1,1-1-1,-1 1 1,0 0-1,1 0 1,-5 2-1,-4 5 7,0 1 0,0 0-1,1 0 1,0 1-1,1 1 1,0-1 0,1 2-1,0-1 1,1 1-1,0 0 1,1 0 0,0 1-1,1 0 1,0 0-1,1 0 1,1 0 0,0 1-1,1 0 1,-1 25-1,3-38-24,0-1 0,1 1 0,-1 0 0,1 0 0,-1-1 0,1 1 0,-1-1 0,1 1-1,-1 0 1,1-1 0,-1 1 0,1-1 0,0 1 0,-1-1 0,1 1 0,0-1-1,0 0 1,-1 1 0,1-1 0,0 0 0,0 0 0,-1 1 0,1-1 0,0 0 0,0 0-1,0 0 1,0 0 0,-1 0 0,1 0 0,2 0 0,35-2-1461,-30 2 823,49-8-4943,11-8-6829</inkml:trace>
  <inkml:trace contextRef="#ctx0" brushRef="#br0" timeOffset="6798.62">9003 642 20217,'0'0'7364,"-22"34"-7332,6 12 32,-5 6-32,-6 4-32,5-1-160,-10-3-1089,-11-9-4578</inkml:trace>
  <inkml:trace contextRef="#ctx0" brushRef="#br0" timeOffset="9588.01">4303 2154 16872,'0'0'6101,"-7"-1"-5789,12-4-248,-1 0 0,0 1 0,1 0 1,0 0-1,10-6 0,19-17 112,1-9-107,-1-1 0,-2-2 0,-2-1 0,40-71 1,-56 85-60,-2 0 1,-1-1 0,-1 0 0,-1-1-1,-1 0 1,-2-1 0,-1 1 0,-1-1-1,0-40 1,-4 4 104,0 65-112,0-1-1,-1 1 1,1 0 0,0 0 0,-1 0 0,1 0 0,-1 0-1,1-1 1,0 1 0,-1 0 0,1 0 0,0 0 0,-1 0-1,1 0 1,-1 0 0,1 0 0,0 0 0,-1 0-1,1 0 1,-1 1 0,1-1 0,0 0 0,-1 0 0,1 0-1,0 0 1,-1 0 0,1 1 0,0-1 0,-1 0-1,1 0 1,0 1 0,0-1 0,-1 0 0,1 1 0,-8 8-12,1 1 1,0 0-1,0 0 1,1 1-1,1-1 1,0 1-1,0 1 1,1-1-1,0 1 1,-3 20-1,-1 18 36,-3 59 0,10-108-27,0 20 26,-2 10-22,1 0-1,1 0 0,2 0 0,7 43 1,-7-68-6,0 0 0,0 0 1,1 0-1,-1 0 0,1 0 1,1 0-1,-1-1 0,1 1 1,0-1-1,0 0 0,1 0 1,0 0-1,0 0 0,0 0 1,0-1-1,1 0 0,-1 0 1,1 0-1,0 0 0,0-1 1,1 0-1,-1 0 0,1 0 1,-1-1-1,1 0 0,0 0 1,0 0-1,12 1 0,-5-2-116,-1-1-1,1 0 0,0 0 1,0-2-1,-1 0 0,1 0 1,-1-1-1,1 0 0,-1-1 1,0-1-1,-1 0 0,1-1 1,-1 0-1,0 0 0,0-1 1,13-12-1,-15 12 145,0-1 0,-1-1 0,0 1 1,0-1-1,-1 0 0,0-1 0,-1 0 0,0 0 0,0-1 0,-1 1 0,0-1 1,-1 0-1,-1 0 0,1-1 0,-2 1 0,0-1 0,0 1 0,0-14 1,-2 24 519,-2 19-188,-12 33-162,9-37-171,1 1-1,0 0 0,0 1 1,2-1-1,0 0 1,1 1-1,0 0 1,3 23-1,-1-38-23,0 0 0,0 1 0,0-1 0,0 0 0,0 0 0,1 0 0,-1 0 1,0 0-1,1 0 0,-1 0 0,1 0 0,-1 0 0,1-1 0,-1 1 0,1-1 0,-1 1 0,1-1 0,0 1 0,-1-1 0,1 0 0,-1 0 0,1 0 0,0 0 0,-1 0 0,1 0 0,0-1 1,-1 1-1,1 0 0,2-2 0,2 2 9,1-1 0,-1 0 0,0-1 0,0 0 0,0 0 0,0 0 0,6-3 0,-6 1-8,-1-1-1,0 1 0,0-1 1,0 0-1,-1 0 0,1 0 1,-1 0-1,-1-1 1,1 0-1,-1 0 0,0 0 1,0 0-1,-1 0 1,1-1-1,-1 1 0,-1-1 1,0 1-1,1-1 1,-2 0-1,1 1 0,-1-1 1,0 0-1,-1 0 0,-1-10 1,2 13-3,-1 1 0,1 0 0,-1-1 0,0 1 0,0 0 0,0 0 0,0-1 0,-1 1 0,1 0 0,-1 0 0,0 0 0,0 1 0,0-1 0,0 0 0,0 1 0,-1-1 0,1 1 0,-1 0 0,1 0 0,-1 0 1,0 0-1,0 0 0,0 1 0,0-1 0,0 1 0,-5-2 0,-4 0-2,0 0 0,-1 1 0,1 0 1,-1 0-1,-21 2 0,33 0 0,-1 0-1,1 0 0,0 0 1,0 0-1,0 0 1,0 0-1,-1 0 0,1 1 1,0-1-1,0 0 1,0 1-1,0-1 0,0 1 1,0-1-1,0 1 1,0-1-1,0 1 0,0 0 1,0 0-1,0-1 1,0 1-1,1 0 0,-1 0 1,0 0-1,1 0 1,-1 0-1,0 0 0,1 0 1,-1 0-1,1 0 1,0 0-1,-1 0 0,1 1 1,0-1-1,0 0 1,-1 0-1,1 0 1,0 0-1,0 1 0,0-1 1,1 0-1,-1 0 1,0 0-1,0 0 0,1 2 1,-1-2-12,1-1-1,0 1 1,-1 0 0,1-1 0,-1 1 0,1 0 0,0-1-1,0 1 1,-1-1 0,1 1 0,0-1 0,0 1 0,0-1 0,-1 1-1,1-1 1,0 0 0,0 0 0,0 1 0,0-1 0,0 0-1,0 0 1,0 0 0,0 0 0,-1 0 0,1 0 0,1 0-1,35 0-460,-31 0 295,201-6-2052,-205 6 2232,0 0 0,-1 0 1,1 0-1,-1 1 1,1-1-1,-1 1 0,1-1 1,-1 1-1,1-1 1,-1 1-1,1 0 0,-1 0 1,0 0-1,1-1 1,-1 1-1,0 1 0,0-1 1,0 0-1,0 0 1,0 0-1,0 1 0,0-1 1,0 0-1,0 1 1,-1-1-1,1 1 0,0-1 1,-1 1-1,1-1 1,-1 1-1,0-1 0,0 1 1,1 2-1,0 9 103,0-1 0,-1 1 0,-3 20 0,2-1 28,0-8 8,0-15-105,1 1 1,0 0-1,0-1 1,1 1-1,1-1 1,2 12-1,-3-19-26,0 1 0,0-1 0,0 0-1,0 0 1,0 0 0,1 0 0,-1 0 0,1 0-1,0 0 1,-1 0 0,1 0 0,0-1 0,0 1-1,0-1 1,0 0 0,0 1 0,1-1 0,-1 0 0,0 0-1,0 0 1,1 0 0,-1-1 0,1 1 0,-1-1-1,1 0 1,-1 1 0,0-1 0,1 0 0,3-1-1,2 2 2,-1-1-1,1-1 1,-1 0-1,1 0 1,0 0-1,-1-1 0,0 0 1,1 0-1,-1-1 1,0 0-1,0 0 0,0-1 1,-1 0-1,1 0 1,-1 0-1,0-1 1,0 0-1,-1 0 0,1-1 1,-1 0-1,0 0 1,6-11-1,-5 9-85,0-1 0,-1-1 1,0 1-1,-1-1 0,0 0 0,0 0 0,-1 0 0,-1 0 0,3-20 1,-4 27 66,-1-1 1,0 0 0,0 0-1,0 1 1,0-1 0,0 0-1,-1 1 1,1-1-1,-1 0 1,0 1 0,0-1-1,0 1 1,-1-1 0,0 1-1,1 0 1,-1 0 0,0-1-1,0 1 1,-1 0 0,1 1-1,0-1 1,-1 0 0,0 1-1,0-1 1,0 1 0,0 0-1,0 0 1,0 0 0,0 1-1,-6-3 1,-1 1 74,-1 0 1,1 1-1,-1 0 1,1 1-1,-1 0 1,1 1-1,-1 0 1,0 0-1,1 1 1,-11 3-1,17-4-53,1 1 0,0 0 1,-1 0-1,1 0 0,0 0 0,0 0 0,0 1 1,0 0-1,0-1 0,0 1 0,1 0 1,-1 0-1,1 0 0,-1 1 0,1-1 0,0 1 1,-1-1-1,1 1 0,1 0 0,-1 0 0,0 0 1,1 0-1,-1 0 0,1 0 0,0 0 0,0 0 1,0 1-1,1-1 0,-1 0 0,1 1 0,-1-1 1,1 0-1,0 1 0,1-1 0,0 6 0,-1-7-19,1 0-1,0 0 0,0 1 0,-1-1 0,1 0 0,0 0 0,1 0 0,-1-1 1,0 1-1,1 0 0,-1 0 0,1-1 0,-1 1 0,1 0 0,0-1 0,-1 0 1,1 1-1,0-1 0,0 0 0,0 0 0,0 0 0,0 0 0,0-1 0,1 1 1,-1 0-1,0-1 0,3 1 0,9 1-197,0 0 0,0-1-1,18-1 1,-19 0 23,-2-1 10,-1 0 0,1 0 0,-1-1 0,1-1 0,-1 1 0,0-2 0,0 1 0,-1-1 0,1-1 0,-1 0 0,17-12 0,-19 13 62,-1-1-1,0 0 1,0-1-1,0 1 0,-1-1 1,0 0-1,0-1 1,0 1-1,-1-1 0,0 0 1,0 0-1,-1 0 1,0-1-1,0 1 1,-1-1-1,3-10 0,2-60 420,-4-90 1,-3 142 256,0 25 601,-1 4-1072,-9 38 373,1 0 1,2 1 0,1 1 0,1 81 0,0-7 415,3-50-191,2-45-514,0 0 1,-2 0 0,0-1-1,-2 1 1,-7 26 0,11-48-167,0 0 0,0 1 0,0-1 0,0 0 0,0 0 0,0 0 0,0 0 1,1 1-1,-1-1 0,0 0 0,0 0 0,0 0 0,0 0 0,0 1 0,0-1 0,0 0 0,0 0 0,0 0 0,0 1 1,0-1-1,-1 0 0,1 0 0,0 0 0,0 0 0,0 1 0,0-1 0,0 0 0,0 0 0,0 0 0,0 0 0,0 0 1,-1 1-1,1-1 0,0 0 0,0 0 0,0 0 0,0 0 0,0 0 0,-1 0 0,1 0 0,0 0 0,0 1 0,0-1 1,0 0-1,-1 0 0,1 0 0,0 0 0,0 0 0,0 0 0,0 0 0,-1 0 0,1 0 0,0 0 0,0 0 0,0 0 1,-1 0-1,1 0 0,0 0 0,0-1 0,0 1 0,0 0 0,-1 0 0,1 0 0,0 0 0,0 0 0,0 0 0,-3-19 325,4-31-184,3 35-163,1 0-1,0 0 1,2 0 0,-1 0-1,2 1 1,0 0 0,0 1-1,2 0 1,-1 0 0,2 1-1,0 0 1,0 1-1,1 0 1,0 1 0,1 1-1,20-13 1,-30 21-10,0-1 0,0 0 0,0 1-1,1 0 1,-1 0 0,0 0 0,1 0 0,-1 1 0,1-1 0,6 1 0,-8 0-36,-3 16 8,-1-11 49,1-1 0,-1 1 0,0-1 0,0 0 1,0 0-1,0 0 0,-1 0 0,0 0 1,0-1-1,0 1 0,0-1 0,0 1 1,-7 4-1,6-6 0,1 1 0,-1 0 0,1 0-1,0 0 1,0 1 0,0-1 0,0 1 0,1-1 0,-1 1 0,1 0 0,0 0 0,0 0 0,1 0 0,-1 0 0,1 1-1,0-1 1,0 0 0,0 6 0,0-9-2,1 1 1,0 0-1,0-1 0,0 1 0,0 0 0,0 0 0,1-1 0,-1 1 1,1 0-1,-1-1 0,1 1 0,-1 0 0,1-1 0,0 1 1,0-1-1,0 1 0,0-1 0,0 0 0,0 1 0,0-1 1,0 0-1,2 2 0,2-1-1,0 0 0,0 0 0,0-1 0,-1 0 0,1 0 0,1 0 0,5 0 1,8 2 0,0-2 0,0 0 1,0-1-1,0-1 0,0-1 1,0 0-1,-1-2 0,1 0 1,-1-1-1,0-1 0,21-9 1,-21 6-14,-6 5 7,-1-1 0,-1 0 0,1 0 0,-1-1 0,0-1 0,0 0 0,-1 0 0,0-1 0,0 0 0,12-15 0,-35 41 612,10-13-608,0-1 1,1 1 0,-1 0 0,1 0 0,0 0 0,-2 7-1,1-3 5,0 2 0,1-1 0,1 0-1,-1 1 1,2-1 0,0 1-1,0-1 1,0 1 0,2 0-1,1 12 1,-1-22-10,-1 0-1,1 0 0,1 0 1,-1 0-1,0 0 1,0 0-1,0 0 0,0 0 1,1-1-1,-1 1 1,0 0-1,1-1 0,-1 0 1,0 1-1,1-1 1,-1 1-1,1-1 1,-1 0-1,1 0 0,-1 0 1,0 0-1,1 0 1,-1 0-1,1 0 0,1-1 1,42-7-428,-37 4 327,0 0 0,0-1-1,0 0 1,-1 0 0,1 0 0,-2-1-1,1 0 1,-1-1 0,1 1-1,-2-1 1,1-1 0,-1 1 0,0-1-1,-1 1 1,1-1 0,-2-1 0,1 1-1,-1 0 1,0-1 0,-1 0 0,0 0-1,1-12 1,-3 20 632,12 2-350,10 4-245,0 0 0,1-2-1,0-1 1,38 0-1,-53-3 0,-1 1 0,1-1 1,-1-1-1,1 1 0,-1-1 0,0 0 0,0-1 0,0 0 0,0 0 0,-1 0 0,1-1 0,-1 0 0,0 0 0,0-1 1,0 0-1,0 0 0,-1 0 0,6-8 0,0-3 114,-1 0 1,-1-1-1,0 0 1,-1-1 0,-1 0-1,6-23 1,21-116 1303,-27 117-1036,-1-31 958,-6 69-947,0 6-240,-7 140 72,-38 208 0,5-63-48,32-204-85,-16 121 130,15-187-54,9-19-89,-1 0 1,1 0-1,-1 0 1,1 0 0,-1-1-1,1 1 1,-1 0 0,1 0-1,-1 0 1,1 0-1,-1-1 1,1 1 0,0 0-1,-1 0 1,1-1-1,-1 1 1,1 0 0,0-1-1,-1 1 1,1-1 0,0 1-1,-1 0 1,1-1-1,0 1 1,0-1 0,-1 1-1,1-1 1,0 1-1,0-1 1,0 1 0,0-1-1,-1 1 1,1-1 0,0 1-1,0-1 1,0 1-1,0-1 1,0 0 0,-6-31 74,0-1 1,3 1 0,0-1 0,4-60-1,-1 40-44,2 7-20,2 1 1,1-1-1,3 1 0,17-58 1,0 24-39,53-112 0,-74 181 18,35-66-5,-36 71 1,0 1 0,0-1 0,1 0-1,-1 1 1,1 0 0,0 0 0,0 0 0,1 0 0,-1 1 0,1 0 0,0-1 0,5-1-1,-9 4 6,1 1-1,0 0 0,-1-1 1,1 1-1,-1 0 0,1 0 1,-1 0-1,1 0 0,0 0 1,-1 0-1,1 0 0,-1 1 1,1-1-1,0 0 0,-1 1 1,1-1-1,-1 1 0,0 0 1,1 0-1,-1-1 0,1 1 1,-1 0-1,0 0 0,0 0 1,0 0-1,1 1 0,-1-1 1,0 0-1,0 0 0,-1 1 1,1-1-1,0 0 0,0 1 1,-1-1-1,1 1 0,-1-1 1,1 1-1,0 1 0,2 9-17,1 0-1,-1 0 0,2 22 0,-5-27 19,4 15 5,-2-1-1,-1 1 1,-1-1 0,-1 1-1,0-1 1,-6 26 0,5-38-1,-1 0 0,0 0 0,0-1 0,0 1 0,-1-1 0,-1 0 0,0 0 0,0 0 0,0 0 0,-1-1 0,0 0 0,0 0 0,-1-1 0,0 0 0,0 0 0,-15 9 0,11-8 1,-1-1 0,0-1-1,0 0 1,0-1 0,0 0-1,-1-1 1,0 0 0,1-1-1,-1-1 1,-25 1 0,37-3-180,0 1-1,0-1 1,0 1 0,0-1 0,0 1 0,0-1 0,1 0-1,-1 0 1,0 1 0,1-1 0,-1 0 0,0 0 0,1 0-1,-1 0 1,1 0 0,-1 0 0,1 0 0,-1 0 0,1 0 0,0 0-1,0 0 1,-1 0 0,1 0 0,0 0 0,0 0 0,0 0-1,0 0 1,0 0 0,0 0 0,0 0 0,1 0 0,-1 0-1,0 0 1,1 0 0,0-1 0,-1-8-4272,0-12-11011</inkml:trace>
  <inkml:trace contextRef="#ctx0" brushRef="#br0" timeOffset="9843.9">7148 2007 21338,'0'0'5698,"16"6"-5666,16-6-32,22 0-304,10 0-1008,1-9-3795,-6-7-13621</inkml:trace>
  <inkml:trace contextRef="#ctx0" brushRef="#br0" timeOffset="12034.86">7887 1767 13446,'0'0'2356,"-9"-20"-481,-30-59-511,38 76-1291,-1 0 0,0 1 0,1-1-1,-1 1 1,0 0 0,0 0 0,0 0 0,-1 0 0,1 0 0,0 0 0,-1 0 0,1 1 0,-1-1 0,0 1 0,0 0 0,1 0 0,-1 0 0,0 0 0,0 0-1,0 1 1,0-1 0,0 1 0,0 0 0,0 0 0,0 0 0,0 0 0,-5 1 0,2 0-18,-1 1 1,1 0-1,0 0 0,0 0 0,-1 1 1,2 0-1,-1 0 0,-10 8 1,4-1-18,1 2 1,0-1-1,0 1 1,1 1 0,1 0-1,0 0 1,1 0 0,0 2-1,1-1 1,1 0-1,0 1 1,1 0 0,1 1-1,0-1 1,1 1-1,0 0 1,2 0 0,0 0-1,0 0 1,3 16 0,-2-29-36,0-1 0,0 0 1,1 1-1,-1-1 1,1 0-1,-1 1 0,1-1 1,0 0-1,0 0 1,0 0-1,0 1 1,0-1-1,1 0 0,-1 0 1,0-1-1,1 1 1,0 0-1,-1 0 0,1-1 1,0 1-1,0-1 1,3 2-1,-2-1 7,1-1-1,-1 0 1,1 0-1,0-1 1,-1 1 0,1-1-1,-1 0 1,1 0 0,0 0-1,-1 0 1,1 0-1,0-1 1,4-1 0,1 0 10,1-1 1,-1-1 0,1 0 0,-1 0 0,0 0 0,0-1 0,-1-1-1,0 1 1,14-14 0,-7 1 25,-1 0 0,-1-1 0,12-22 0,-15 74 194,-8-17-181,0-4-42,0 0-1,1 0 0,0-1 0,0 1 0,9 17 0,-11-27-7,0 0-1,0-1 1,0 1-1,1 0 1,-1-1-1,0 1 1,1-1-1,-1 0 1,1 1-1,-1-1 1,1 0-1,-1 0 1,1 0 0,0 0-1,0 0 1,0 0-1,-1 0 1,1-1-1,0 1 1,0-1-1,0 1 1,0-1-1,0 0 1,0 0-1,0 0 1,0 0 0,0 0-1,0 0 1,0 0-1,0-1 1,0 1-1,0-1 1,0 0-1,0 1 1,0-1-1,-1 0 1,1 0-1,0 0 1,0 0 0,-1 0-1,1-1 1,1-1-1,11-8 22,0-1-1,0-1 0,-2 0 1,1-1-1,-2 0 1,20-30-1,-19 25-21,1 0 0,1 2 0,30-30 0,-27 31 26,-12 47-106,-3 19 201,-3-38-110,1 0 1,1 0 0,0 0 0,0 0 0,1 0-1,5 15 1,-6-24-17,1 0-1,-1 0 1,1 0 0,0-1-1,0 1 1,0 0 0,0-1-1,0 1 1,1-1 0,-1 0-1,1 0 1,-1 0 0,1 0-1,0 0 1,0-1 0,0 1-1,0-1 1,0 0 0,0 0-1,0 0 1,0 0 0,0 0-1,1-1 1,-1 1 0,0-1-1,0 0 1,1 0 0,2 0-1,2-1 0,0 1-1,0-1 0,-1 0 0,1-1 0,-1 0 0,1 0 0,-1 0 0,0-1 0,1 0 0,-2-1 0,1 1 0,0-1 0,-1-1 0,1 1 0,-1-1 1,-1 0-1,1-1 0,-1 1 0,1-1 0,-2 0 0,1-1 0,-1 1 0,0-1 0,0 0 0,-1 0 0,1 0 0,-2 0 0,1 0 0,-1-1 0,0 1 1,-1-1-1,0 0 0,0 1 0,0-14 0,-1 6-34,0 12 25,1 0 0,-1-1 0,0 1 0,0 0 0,-1 0 0,1 0 0,-1 0 0,1 0 0,-3-4 0,2 6 2,0 0 0,0 0 0,0 0 0,0 0 0,0 0 0,0 0 0,-1 0 0,1 0 0,0 1 0,-1-1 0,1 0 0,0 1 0,-1 0 0,1-1 0,-1 1 0,1 0 0,-1-1 0,1 1 0,-1 0 0,1 0 0,-1 0 0,-2 1 0,-7 3-79,11-3 82,0-1 0,0 0 0,0 0 0,0 1 1,0-1-1,0 0 0,0 0 0,0 1 0,0-1 0,0 0 0,0 0 0,0 1 0,0-1 0,0 0 1,0 0-1,1 1 0,-1-1 0,0 0 0,0 0 0,0 1 0,0-1 0,1 0 0,-1 0 0,0 0 1,0 0-1,0 1 0,1-1 0,-1 0 0,0 0 0,0 0 0,1 0 0,-1 0 0,0 0 0,0 0 1,1 1-1,-1-1 0,0 0 0,1 0 0,-1 0 0,0 0 0,0 0 0,1 0 0,-1 0 0,0-1 1,0 1-1,1 0 0,-1 0 0,19 2-184,0 0 0,32-2 0,-39-1 147,0 0 1,1 1-1,-1 0 0,0 1 0,0 1 1,0 0-1,0 1 0,0 0 1,0 0-1,15 8 0,-25-10 33,1 1 0,-1-1 1,0 1-1,1 0 0,-1 0 0,0 0 0,0 0 0,-1 0 0,1 0 1,0 1-1,-1-1 0,1 0 0,-1 1 0,0-1 0,0 1 1,0 0-1,0-1 0,1 6 0,-1 2 13,0-1 1,-1 1-1,0-1 0,-2 13 1,1-14 64,1 0 1,-1 0 0,1 0-1,1-1 1,-1 1-1,3 9 1,-1-16-62,-1 1 0,1-1-1,0 0 1,0 0 0,0 0 0,0 0-1,0 0 1,1 0 0,-1-1 0,0 1 0,0-1-1,0 1 1,1-1 0,-1 0 0,0 0 0,0 0-1,1 0 1,-1 0 0,0-1 0,2 0-1,4 1 34,12 0-6,1-1 0,0-2 0,-1 0 0,1 0 0,33-12 0,-43 11-33,0-1 0,-1 1 1,1-2-1,-1 1 0,0-1 0,-1-1 0,1 0 0,-1 0 1,-1-1-1,1 0 0,13-17 0,-21 23 5,0 0-1,1 1 1,-1-1-1,0 0 1,0 0-1,0 0 0,0 0 1,0 0-1,-1 0 1,1 0-1,-1-1 1,1 1-1,-1 0 1,0 0-1,1 0 1,-1 0-1,-1-1 0,1 1 1,-1-4-1,1 4 16,-1 1 0,0 0 1,0 0-1,0-1 0,0 1 0,0 0 0,0 0 0,0 0 0,0 0 0,0 0 0,0 0 0,-1 1 0,1-1 0,0 0 0,-1 0 0,1 1 1,0-1-1,-1 1 0,1-1 0,-1 1 0,1 0 0,-1 0 0,1-1 0,-1 1 0,1 0 0,-1 0 0,-1 1 0,-5-1 46,0 0 0,-1 1 0,1 0 0,0 0 0,0 1 0,0 0 0,0 0 0,0 1 0,0 0 0,1 1 0,-12 6-1,15-7-62,0 0-1,1 0 0,-1 0 0,1 1 0,-1-1 0,1 1 0,0 0 0,1 0 1,-1 0-1,1 0 0,-1 1 0,1-1 0,1 1 0,-1-1 0,1 1 0,-1-1 0,1 1 1,0 0-1,1 0 0,-1 0 0,1 5 0,1-9-11,0 0 0,0 0 0,0 0 0,1 0 0,-1 0-1,0 0 1,0 0 0,1-1 0,-1 1 0,0 0 0,1-1 0,-1 1 0,0-1 0,1 0-1,-1 1 1,1-1 0,-1 0 0,0 0 0,1 0 0,-1 0 0,1 0 0,-1 0 0,1 0 0,1-1-1,43-1-213,-34-1 163,1 0 1,-1-1-1,-1-1 0,1 0 0,0 0 1,-1-1-1,0-1 0,-1 0 0,14-11 1,-19 15 52,2-2 97,-4 9 73,0 6-185,0-6 22,0 0 1,0 0-1,0 0 1,0-1-1,1 1 1,0-1-1,-1 0 1,1 0 0,1 0-1,-1 0 1,0-1-1,0 0 1,1 0-1,0 0 1,-1 0-1,1-1 1,0 0-1,0 0 1,-1 0-1,1 0 1,6-1-1,10 2-4,0-2-1,1 0 0,31-5 0,-43 3-25,0 0 1,0 0-1,0-1 0,-1 0 1,18-9-1,-24 11 2,0-1 0,0 1 0,-1-1 0,1 1 0,-1-1 0,1 0 0,-1 0 0,0 0 0,0-1 0,0 1-1,0 0 1,0-1 0,0 1 0,0-1 0,-1 0 0,0 0 0,1 1 0,-1-1 0,0 0 0,0 0 0,-1 0 0,1 0 0,0-4 0,-2 6 24,0-1 0,0 0-1,0 1 1,0-1 0,0 1 0,0-1 0,-1 1 0,1 0 0,0-1-1,-1 1 1,1 0 0,-1 0 0,1 0 0,-1 0 0,0 0 0,1 0 0,-1 1-1,0-1 1,1 0 0,-1 1 0,0 0 0,0-1 0,0 1 0,0 0 0,1 0-1,-1 0 1,0 0 0,0 0 0,-2 1 0,1-2 1,1 1 1,0 0-1,0 0 1,0 0-1,-1 0 0,1 0 1,0 0-1,0 1 1,0-1-1,0 1 1,0-1-1,0 1 0,0 0 1,0 0-1,0 0 1,0 0-1,0 0 1,0 1-1,1-1 0,-1 0 1,0 1-1,1-1 1,-1 1-1,1 0 1,0-1-1,-3 4 0,4-3-16,0-1-1,0 0 1,0 1-1,0-1 1,1 0-1,-1 1 1,0-1-1,0 0 0,1 1 1,-1-1-1,1 0 1,-1 1-1,1-1 1,0 0-1,0 0 1,-1 0-1,1 0 0,0 0 1,0 0-1,0 0 1,0 0-1,0 0 1,0 0-1,0 0 1,0-1-1,1 1 0,-1 0 1,0-1-1,0 1 1,1-1-1,-1 1 1,0-1-1,1 0 1,-1 1-1,0-1 0,1 0 1,-1 0-1,0 0 1,3 0-1,12 1-348,0-1 1,28-2-1,-26 1 157,-1-1 27,-1 0 1,1-1-1,-1 0 1,0-2-1,0 1 1,-1-2 0,1 0-1,-1-1 1,18-12-1,-24 14 210,-1-1-1,0 0 0,-1-1 1,1 0-1,-1 0 1,0 0-1,7-12 0,-10 13 282,0 0 0,-1 0-1,0 0 1,-1 0 0,1 0 0,-1-1-1,0 1 1,-1-1 0,1 0-1,-1 1 1,0-13 0,-1 38-302,1 29-29,-3 0 0,-1 0 1,-11 52-1,-118 488 84,130-577-52,-3 12-17,0 0 0,-2 0 1,-1-1-1,-13 29 0,19-47 21,-1 1 0,0 0 0,0-1 1,0 1-1,0-1 0,-1 0 0,0 0 0,0 0 1,0 0-1,0-1 0,0 0 0,-1 0 0,0 0 0,1 0 1,-1-1-1,0 0 0,0 0 0,0 0 0,-1 0 1,1-1-1,0 0 0,-1 0 0,1 0 0,-7-1 0,6 0 51,0 0-1,-1 0 0,1 0 0,0-1 0,0 0 0,0 0 0,0-1 1,0 0-1,1 0 0,-1 0 0,-9-6 0,12 6-67,0-1 0,1 1-1,-1-1 1,1 0 0,-1 0-1,1 0 1,0 0 0,0 0 0,1 0-1,-1 0 1,1-1 0,-1 1 0,1-1-1,0 1 1,0-1 0,1 1-1,-1-1 1,1 0 0,0 1 0,0-1-1,0-4 1,0 2-233,1-1 0,0 1 1,0 0-1,0-1 0,1 1 0,0 0 0,0 0 0,1 0 1,-1 0-1,1 0 0,1 1 0,-1-1 0,1 1 0,0 0 1,0 0-1,6-5 0,51-56-5225</inkml:trace>
  <inkml:trace contextRef="#ctx0" brushRef="#br0" timeOffset="12210.77">10033 2012 19641,'0'0'6595,"-32"120"-6547,10-80-48,-10-3-1425,-16 0-6322</inkml:trace>
  <inkml:trace contextRef="#ctx0" brushRef="#br0" timeOffset="14913.68">4193 3466 6947,'0'0'11982,"-5"2"-11846,1 0-117,-10 3 36,13-2 0,11-2 40,-4-2-45,1 0 1,-1-1 0,1 0-1,-1 0 1,0 0-1,0 0 1,0-1 0,0 0-1,0 0 1,0-1-1,7-6 1,60-52 619,-68 57-621,15-15 21,-1-1 0,-2-1 0,0 0 0,-1-1 0,-1-1 0,-1 0 0,-1-1 0,-1 0 0,-2-1 0,0-1 0,-2 0 0,-1 0 0,-1 0 0,-1-1 0,1-29 0,-2 6 683,-4 51-521,-4 0-230,1 1 0,-1-1 0,0 1 0,1 0 0,-1 1 0,1-1 0,-1 0 0,1 1 0,-1 0 0,1 0 0,0 0 0,-3 3 0,-38 34 42,29-24-34,9-10-9,1 0 1,0 0-1,0 1 1,0-1-1,1 1 1,0 0-1,0 0 1,1 1-1,0-1 0,0 1 1,0 0-1,1 0 1,0 0-1,0 0 1,0 0-1,1 0 1,1 0-1,-1 1 1,1 11-1,1-18-1,-1 0 1,0 0-1,0 0 0,1 0 0,-1 0 0,0 0 1,1 0-1,-1 0 0,1 0 0,0-1 1,-1 1-1,1 0 0,-1 0 0,1-1 0,0 1 1,0 0-1,-1-1 0,1 1 0,0 0 0,0-1 1,0 0-1,0 1 0,0-1 0,0 1 1,0-1-1,0 0 0,0 0 0,0 1 0,0-1 1,0 0-1,0 0 0,1 0 0,45 0 6,-30-1-6,13-1-5,0-2 1,-1-1-1,1-1 0,-1-1 0,48-20 0,16-4 0,-86 30 10,-7 17 19,1 24 294,-3 0-1,-6 42 1,4-53-202,2 0 0,1 39 0,1-38-80,1-28-33,-1-1 1,1 0-1,-1 0 1,1 1 0,0-1-1,0 0 1,-1 0-1,1 0 1,0 0-1,0 0 1,0 0-1,0 0 1,0 0 0,0 0-1,1 0 1,-1 0-1,0-1 1,0 1-1,1-1 1,-1 1-1,0-1 1,0 1 0,1-1-1,-1 0 1,1 1-1,-1-1 1,0 0-1,1 0 1,-1 0-1,1 0 1,-1 0 0,0 0-1,3-1 1,4 0 23,-1 1 0,0-1 1,1 0-1,-1-1 0,0 1 1,9-4-1,-1-4-12,0 1 1,-1-2 0,0 0-1,0 0 1,-1-1-1,0-1 1,19-24-1,-12 12-35,-2 0 0,0-2-1,22-43 1,-35 57-7,0 0 1,-1-1 0,0 1 0,-1-1 0,0 0 0,-1 1 0,0-1 0,-1-21 0,-1 33 25,0 1 1,-1-1-1,1 1 1,0-1 0,-1 1-1,1-1 1,-1 1-1,1-1 1,-1 1-1,1-1 1,-1 1 0,1-1-1,-1 1 1,1 0-1,-1-1 1,0 1-1,1 0 1,-1 0 0,1-1-1,-1 1 1,0 0-1,1 0 1,-1 0-1,0 0 1,1 0 0,-1 0-1,0 0 1,1 0-1,-1 0 1,-1 0-1,-24 5 17,20 0-14,-1 0-1,1 1 1,0-1-1,0 2 0,1-1 1,-1 0-1,1 1 1,1 0-1,-1 0 0,1 1 1,1-1-1,-6 16 0,2-5 24,2 0 0,0 1-1,1 0 1,-3 31 0,6-41-23,0 1 4,0-1 0,1 1-1,0 0 1,1-1-1,0 1 1,3 13 0,-4-21-4,1 0 1,0 0-1,1 0 1,-1 1 0,0-1-1,0 0 1,1-1-1,-1 1 1,1 0 0,0 0-1,0-1 1,-1 1-1,1 0 1,0-1 0,0 0-1,1 0 1,-1 1 0,0-1-1,0 0 1,0-1-1,1 1 1,-1 0 0,0-1-1,1 1 1,-1-1-1,1 0 1,-1 0 0,1 0-1,4 0 1,5 0 5,0-1 1,-1 0-1,1-1 0,0 0 1,0-1-1,-1 0 0,1-1 1,-1 0-1,0-1 0,0 0 1,-1-1-1,1 0 0,-1-1 1,-1 0-1,1 0 0,-1-1 1,0 0-1,-1-1 0,0 0 1,0 0-1,-1-1 0,0 0 1,-1 0-1,0 0 0,-1-1 1,0 0-1,0 0 0,-2 0 1,1-1-1,-1 0 0,2-15 1,-1-9 19,7-90 267,-28 131-202,14-2-94,0 0 0,0-1 0,0 1 1,1 1-1,-1-1 0,1 0 0,0 1 1,0-1-1,0 1 0,0-1 0,1 1 0,-1 0 1,1 0-1,0 0 0,0 0 0,0 6 0,-2 73-26,3-58 47,0-19-19,1 0 0,0-1 0,-1 1 0,2-1 1,-1 1-1,1-1 0,0 0 0,0 0 0,0 1 1,0-1-1,1-1 0,6 10 0,3 0 19,0-1-1,23 20 1,-15-14-17,-18-17-1,0 0 0,0-1-1,-1 1 1,1 0 0,-1 0 0,1 0 0,-1 1 0,1-1 0,-1 0-1,0 1 1,0-1 0,0 0 0,0 3 0,-1-3-3,0-1 1,0 0 0,0 1-1,0-1 1,0 0 0,0 0-1,0 1 1,-1-1 0,1 0-1,0 0 1,-1 0 0,1 1-1,-1-1 1,1 0 0,-1 0-1,0 0 1,0 0 0,1 0 0,-3 2-1,-1-1 2,1 1 0,-1 0-1,0-1 1,0 0 0,0 0-1,-1-1 1,1 1 0,0-1-1,-1 0 1,1 0 0,-1 0-1,1 0 1,-1-1 0,-8 0-1,12-3-2,1 1 0,0-1 0,-1 0 0,1 0 0,0 0 0,1 1 0,-1-1 0,0 0 0,1 0 0,-1 1 0,3-5 0,4-3-61,0 0-1,1 1 1,0 0 0,1 0-1,0 1 1,1 0-1,-1 0 1,15-7 0,11-11-159,25-18-26,-30 23-58,-1-1-1,-1-1 1,-1-1 0,-1-2-1,38-47 1,-62 71 314,-1-1 0,1 0 0,0 0 0,-1 1-1,0-1 1,1 0 0,-1 0 0,-1-1 0,2-2 0,-2 6 16,0-1 0,0 1 0,0-1 0,0 1-1,0-1 1,0 1 0,0-1 0,0 1 0,0 0 0,0-1-1,0 1 1,0-1 0,-1 1 0,1-1 0,0 1-1,0 0 1,0-1 0,-1 1 0,1 0 0,0-1 0,0 1-1,-1 0 1,1-1 0,0 1 0,-1 0 0,1-1 0,0 1-1,-1 0 1,1 0 0,-1-1 0,1 1 0,0 0-1,-1 0 1,0 0 0,-2 0 14,1 0 0,-1 1 0,1-1 0,-1 1 0,1-1 0,0 1 0,-1 0 0,1 0 0,0 0 0,-1 1 0,1-1 0,0 0 0,0 1 0,0 0 0,0-1 0,1 1-1,-1 0 1,0 0 0,-1 2 0,-6 9 20,0 0-1,0 1 1,1 0-1,1 1 0,1 0 1,0 0-1,1 0 1,0 1-1,-2 18 0,2-5 23,1 0 0,2 0 0,1 0 0,3 36 0,-1-62-77,-1 1 0,1-1 0,0 0 0,0 0 0,0 1 0,0-1-1,1 0 1,-1 0 0,1 0 0,-1-1 0,1 1 0,0 0 0,0-1 0,1 1 0,-1-1 0,0 1 0,1-1-1,0 0 1,-1 0 0,1 0 0,0-1 0,0 1 0,0-1 0,0 1 0,0-1 0,0 0 0,0 0 0,1 0-1,-1-1 1,0 1 0,1-1 0,-1 0 0,0 0 0,4 0 0,2 0 7,0 0 0,0-1-1,0 0 1,-1 0 0,1-1 0,0 0 0,-1-1-1,0 0 1,1 0 0,-1-1 0,0 1 0,7-6 0,-2-2-21,0-1 1,0 0-1,-1 0 1,-1-1-1,0-1 1,-1 0-1,0 0 1,-1-1-1,-1 0 1,-1-1-1,0 0 1,0 0-1,4-20 1,-18 138 498,5-79-437,0-16-39,1 1 1,1 0 0,-1 0 0,1-1 0,1 1 0,1 9 0,-1-15-9,1-1 0,-1 0 0,1 0-1,-1 0 1,1 0 0,-1 0 0,1 0-1,0 0 1,0-1 0,-1 1 0,1-1-1,0 1 1,0-1 0,0 1 0,0-1-1,0 0 1,-1 0 0,1 0 0,0 0-1,0-1 1,0 1 0,0 0 0,2-1-1,6 0 17,3 0-5,-1 0-1,0-1 1,0-1-1,0 0 1,-1-1 0,1 0-1,-1-1 1,0 0 0,0 0-1,20-15 1,-4 1-12,-1-1 0,-2-1 0,24-25 0,-25 20-82,-1-2 0,-1 0 0,-2-2 1,0 0-1,-3-1 0,0 0 0,-2-1 0,-1-1 0,-2-1 0,-1 0 0,8-57 0,-18 62 124,0 29-41,0 0 0,0-1-1,0 1 1,0 0 0,0 0-1,-1-1 1,1 1-1,0 0 1,0 0 0,0-1-1,-1 1 1,1 0 0,0 0-1,0 0 1,-1-1 0,1 1-1,0 0 1,0 0 0,-1 0-1,1 0 1,0 0-1,0 0 1,-1 0 0,1-1-1,0 1 1,-1 0 0,1 0-1,0 0 1,0 0 0,-1 0-1,1 0 1,0 0 0,-1 0-1,1 1 1,0-1-1,0 0 1,-1 0 0,1 0-1,0 0 1,0 0 0,-1 0-1,1 1 1,-4 1 8,1 1 0,0 0 0,0 0 0,0 0 0,0 1 1,0-1-1,1 1 0,-1 0 0,-2 5 0,-12 31 14,1 0-1,1 1 1,3 1-1,1 0 1,3 1-1,-6 65 1,13-101-14,-2 27 61,1-1 0,2 42 0,0-68-58,1 0 0,0 1 0,0-1 0,0 0 1,1 0-1,0 0 0,0 0 0,1 0 0,0-1 0,0 1 0,1-1 0,0 0 1,0 0-1,0 0 0,0 0 0,9 7 0,-9-10-9,0-1 1,1 1-1,-1-1 1,0 0-1,1 0 1,0 0-1,0-1 0,-1 0 1,1 0-1,0 0 1,0-1-1,0 1 1,0-1-1,0 0 1,0-1-1,0 1 0,0-1 1,-1 0-1,10-3 1,-2 1 3,0-2 1,0 0-1,0 0 1,-1-1 0,0 0-1,14-11 1,-10 5-13,-1-1 0,0 0 1,-1-1-1,-1-1 0,0 0 0,-1-1 1,0 0-1,-2 0 0,14-29 1,-7 3-130,-1 0 1,17-85 0,-28 105 103,-2 1 0,0-43 0,-2 61 116,0 9-4,-1 9-44,-1 0 1,-1 0 0,0 0-1,-9 23 1,-4 21 43,-7 61-93,-9 138 0,28-229-407,4-28 286,-1 0 0,1-1 0,0 1-1,0 0 1,0 0 0,-1-1 0,1 1 0,0 0-1,-1 0 1,1-1 0,0 1 0,-1 0 0,1-1-1,-1 1 1,1-1 0,-1 1 0,1-1 0,-1 1-1,0-1 1,1 1 0,-1-1 0,0 1 0,1-1-1,-1 0 1,0 1 0,0-1 0,1 0 0,-2 0-1,0-7-4529,2-13 2690,0 18 1018,0-11-1262,-1-67-4104,0 57 7330,-1 0-1,-1 0 1,-7-27 0,-2 28 3480,-2-3 4921,15 24-9362,-1 0 0,0 0 0,1 0 0,-1 0 0,1 1 0,-1-1 0,1 0 0,-1 0 0,1 1-1,-1-1 1,1 0 0,0 1 0,-1-1 0,1 1 0,0-1 0,0 1 0,-1-1 0,1 1 0,0-1 0,0 1-1,0 0 1,0-1 0,1 1 0,27-9-154,-22 8 204,97-26-144,129-16 1,-89 33-5150,-139 10 3808,7 1-558,-9 3-5447,-3 10-87</inkml:trace>
  <inkml:trace contextRef="#ctx0" brushRef="#br0" timeOffset="15174.31">7067 3380 12982,'0'0'12870,"124"-21"-12822,-60 2 64,6 4-112,0 3 0,-16 5 0,-17 4-368,-26 3-1105,-22 0-10228</inkml:trace>
  <inkml:trace contextRef="#ctx0" brushRef="#br0" timeOffset="15845.15">7436 3207 4898,'0'0'18569,"11"-9"-17974,-5 4-501,28-21 112,-32 25-191,-1 1 0,1-1 0,-1 0 0,1 1 0,-1-1 0,1 1 0,0 0 0,-1-1 0,1 1 0,0 0 0,-1 0 0,1 0 0,0 0 0,-1 1 0,1-1 0,0 0 0,-1 0 0,1 1 0,-1-1 0,1 1 0,-1 0 0,1-1 0,-1 1 0,1 0 0,-1 0 0,1 0 0,0 2 0,3 2 42,0 1 0,0 0 0,-1 0 0,0 0 0,-1 1 0,1-1 0,-1 1 0,-1 0 0,1 0 0,-1 0 0,0 0 0,-1 0 0,2 11 0,-2-13-17,-1-1 1,1 1-1,-1 0 1,0 0-1,0 0 0,-1 0 1,0 0-1,1-1 0,-1 1 1,-1 0-1,1 0 0,-1-1 1,0 1-1,0-1 1,0 0-1,-1 1 0,1-1 1,-1 0-1,0 0 0,0-1 1,-5 5-1,8-7-32,0-1 0,0 0 0,-1 0 0,1 0 0,0 1 0,0-1 0,0 0-1,0 0 1,-1 0 0,1 0 0,0 0 0,0 0 0,-1 1 0,1-1 0,0 0 0,0 0 0,-1 0 0,1 0-1,0 0 1,0 0 0,-1 0 0,1 0 0,0 0 0,0 0 0,-1 0 0,1 0 0,0 0 0,0 0 0,0-1 0,-1 1-1,1 0 1,0 0 0,0 0 0,-1 0 0,1 0 0,0 0 0,0 0 0,0-1 0,-1 1 0,1 0 0,0 0-1,-3-14 60,6-20-106,1 24-33,-1 1 0,2-1 0,-1 1-1,1 0 1,1 0 0,0 0 0,0 1-1,0 0 1,1 0 0,0 1 0,1-1-1,11-7 1,-3 2-211,1 2 1,0 0-1,0 0 0,1 2 0,31-12 0,-20 12-117,1 1 0,0 2 0,58-5-1,93 6-3250,-173 5 3386,-4-1 880,-6 0-44,-13-2 468,-23-1 845,31 4-1740,0 0 1,0 1-1,0 1 1,0-1-1,0 1 1,0 0-1,0 1 1,1-1-1,-1 2 1,1-1-1,0 0 1,-1 1-1,2 0 1,-1 1-1,0-1 1,1 1-1,0 0 1,0 1-1,-4 5 1,0 1-85,1 1 1,0-1 0,1 1-1,1 0 1,0 1 0,0 0 0,2 0-1,-5 17 1,9-29-60,-1-1 0,1 0 1,-1 0-1,1 0 0,0 0 0,-1 1 0,1-1 0,0 0 1,0 1-1,0-1 0,0 0 0,0 0 0,0 1 0,0-1 1,0 0-1,1 0 0,-1 1 0,0-1 0,1 0 1,-1 0-1,1 0 0,-1 0 0,1 1 0,0-1 0,0 0 1,-1 0-1,1 0 0,0 0 0,1 1 0,2-1 3,0 0 0,0-1 0,-1 1 0,1-1 0,0 0 0,0 0 0,-1 0 0,1 0 0,4-2 0,0 1-20,0-1 1,0 0 0,0 0 0,-1 0 0,1-1-1,0-1 1,-1 1 0,0-1 0,13-10-1,60-55-266,-26 20 183,-52 48 102,8-10 7,-10 10-58,0 9 11,-11 97 315,11-104-102,-16-20-11000,5 10 2388</inkml:trace>
  <inkml:trace contextRef="#ctx0" brushRef="#br0" timeOffset="16722.35">8116 3115 13526,'0'0'10045,"-7"-16"-9384,-23-50-199,28 63-443,-1 1-1,1 0 1,0 0-1,-1 0 1,1 1-1,-1-1 1,1 1 0,-1-1-1,0 1 1,0 0-1,0 0 1,0 0 0,0 0-1,0 0 1,0 1-1,0-1 1,0 1 0,0 0-1,0 0 1,0 0-1,0 0 1,-5 2-1,-5-2 51,-3-1-9,0 1 0,0 0-1,-1 1 1,1 1 0,0 0-1,0 1 1,1 1 0,-1 0-1,1 1 1,-1 1 0,2 1-1,-1 0 1,1 1 0,0 0-1,0 1 1,1 0 0,0 1-1,-19 20 1,22-19-33,0 0 0,1 0 1,1 1-1,-1 0 0,2 1 0,0 0 0,0 0 0,1 0 0,1 1 1,0-1-1,1 1 0,0 1 0,1-1 0,1 1 0,0-1 0,1 16 1,1-29-27,0 1 0,0-1 0,0 1 0,1-1 1,-1 1-1,0-1 0,1 1 0,0-1 0,-1 1 0,1-1 1,0 0-1,-1 1 0,1-1 0,0 0 0,0 1 1,0-1-1,0 0 0,0 0 0,0 0 0,1 0 0,-1 0 1,3 1-1,0 0 5,0 0 1,1 0-1,-1 0 1,1-1-1,0 1 1,0-1-1,7 0 1,5 1 28,0-2 1,0 0-1,27-4 1,-30 1-43,0-1-1,0 0 1,0-1 0,0-1 0,-1 0-1,1-1 1,-2 0 0,1-1-1,-1 0 1,0-1 0,21-21 0,-21 18-4,0-1 0,0 0 0,-2-1 1,1 0-1,-2-1 0,0 0 0,-1 0 1,0-1-1,9-30 0,-9 10-30,-7 33 15,-5 24 19,-5 15 46,6-25-28,1-1-1,0 1 1,0 0 0,1 0 0,0-1-1,1 1 1,1 17 0,0-26-16,0 0 1,0-1-1,0 1 1,0-1-1,1 1 1,-1-1-1,0 1 1,1-1-1,-1 0 1,1 1-1,-1-1 1,1 0-1,0 0 0,-1 0 1,1 0-1,0-1 1,0 1-1,0 0 1,0-1-1,0 1 1,0-1-1,0 0 1,0 0-1,-1 0 1,1 0-1,0 0 1,3 0-1,6 0-447,0 0-1,0-1 1,20-3-1,8-12-1967,-33 13 1224,0-1-1,0 1 1,-1-2-1,0 1 0,0-1 1,0 0-1,0 0 1,0 0-1,-1 0 1,0-1-1,6-11 0,0-10-385,-7-1 3605,2-1 6360,-5 29-8249,0-1-1,0 1 0,1 0 0,-1 0 1,0 0-1,0 0 0,1 0 0,-1-1 1,0 1-1,0 0 0,1 0 0,-1 0 1,0 0-1,0 0 0,1 0 0,-1 0 1,0 0-1,1 0 0,-1 0 0,0 0 1,0 0-1,1 0 0,-1 0 0,0 0 1,0 0-1,1 0 0,-1 1 0,0-1 1,0 0-1,1 0 0,-1 0 0,0 0 1,0 0-1,1 1 0,-1-1 1,0 0-1,0 0 0,0 1 0,0-1 1,1 0-1,-1 0 0,0 0 0,0 1 1,0-1-1,13 22 2866,-3 5-3608,-2 6 744,-1 0-1,-2 1 1,-1 0-1,-1 65 1,-4-98-127,1-1 1,-1 0 0,0 0-1,1 0 1,-1 0 0,1 1-1,-1-1 1,0 0 0,1 0 0,-1 0-1,0 0 1,1 0 0,-1 0-1,0-1 1,1 1 0,-1 0-1,1 0 1,-1 0 0,0-1 0,1 1-1,-1 0 1,0-1 0,-1-4 11,0-1-1,0 1 1,1 0 0,0-1 0,0 1 0,1-1 0,-1 1 0,1-1 0,1 0 0,-1 1 0,2-10 0,-1 3-6,1-1 35,0 0 0,1 0 0,1 1 0,0-1 0,0 1 0,2 0-1,-1 0 1,1 0 0,1 1 0,0-1 0,11-11 0,-11 14-428,1 1 1,0 0-1,0 0 0,1 0 1,18-11-1,-21 15-571,-1 1-1,1 0 1,1 1 0,-1-1-1,0 1 1,1 0 0,-1 0-1,1 1 1,0 0 0,9 0-1,1 1-6463</inkml:trace>
  <inkml:trace contextRef="#ctx0" brushRef="#br0" timeOffset="18329.67">8589 3094 7459,'0'0'16069,"0"19"-15295,-2 65-337,2-78-368,-1-1 0,1 1-1,-1 0 1,0 0 0,-1 0 0,0-1-1,1 1 1,-2-1 0,1 1-1,-1-1 1,0 0 0,0 0-1,0 0 1,0 0 0,-1-1 0,0 1-1,0-1 1,0 0 0,-1 0-1,0 0 1,1-1 0,-1 0-1,0 0 1,0 0 0,-1 0 0,1-1-1,-1 0 1,1 0 0,-1 0-1,0-1 1,-8 1 0,15-45 512,1 38-575,0 0 0,1 0-1,-1 0 1,1 0 0,0 0 0,1 0-1,-1 1 1,1-1 0,0 1-1,0 0 1,0 0 0,1 1 0,-1-1-1,1 1 1,0 0 0,0 0-1,6-2 1,15-8-238,55-17 0,-73 27 142,34-8-386,0 1 0,45-5 0,-5 2-2327,-80 13 2371,1 0 0,-1-1 0,1 1 0,-1-1 0,0 0 0,1 0 0,-1 1-1,0-1 1,0-1 0,4-2 0,-5 3 451,0 0 0,0-1-1,0 1 1,-1-1 0,1 1 0,-1-1 0,1 1-1,-1-1 1,1 1 0,-1-1 0,0 1-1,0-1 1,0 1 0,0-1 0,0-2-1,-1 3 139,0-1 0,0 1 0,0 0 0,0 0 0,0 0 0,0 0 0,-1 1 0,1-1 0,0 0 0,0 0 1,-1 1-1,1-1 0,0 1 0,-1-1 0,1 1 0,0-1 0,-1 1 0,1 0 0,-1 0 0,1-1 0,-1 1 0,1 0 0,-1 1 0,1-1 0,-1 0 0,-1 1 0,-3-1 65,1 0 1,-1 0-1,0 1 1,1 0 0,-1 0-1,-8 4 1,5 0-141,1 1 0,0 1 0,0 0 0,0 0 0,1 0 0,0 1 0,1 0 0,0 0 0,0 1 0,0-1 0,1 1 0,1 1 0,0-1 0,0 1 0,1-1 0,0 1 0,0 0 0,-1 13 0,4-22-79,0-1-1,0 1 1,0 0 0,1 0 0,-1-1-1,0 1 1,0 0 0,1 0 0,-1-1 0,0 1-1,1 0 1,-1-1 0,1 1 0,-1 0-1,1-1 1,-1 1 0,1-1 0,-1 1 0,1 0-1,0-1 1,-1 0 0,1 1 0,0-1-1,-1 1 1,1-1 0,1 1 0,28 4 62,29-9-26,-44 0-134,0-1 1,0 0 0,0-1 0,-1-1 0,0 0-1,-1-1 1,1 0 0,-1-1 0,13-12 0,-19 15 147,-6 5 630,-9 9-331,4-2-336,0 0-1,0 0 1,0 0 0,1 0-1,0 0 1,0 1-1,1-1 1,0 1-1,0 0 1,0 0-1,0 9 1,2-16-15,0 1 0,0 0 0,0-1 0,1 1 0,-1-1 1,0 1-1,1-1 0,-1 1 0,0-1 0,1 1 0,-1-1 0,1 0 0,-1 1 0,1-1 0,-1 1 0,1-1 1,-1 0-1,1 0 0,-1 1 0,1-1 0,-1 0 0,1 0 0,-1 1 0,1-1 0,0 0 0,-1 0 0,1 0 1,-1 0-1,1 0 0,1 0 0,26 0 46,-19 0-29,201-8 114,-175 5-191,-1-3 0,1 0 0,-1-2 0,34-13 0,-66 20 71,-1 1 0,0-1 0,0 1 1,1-1-1,-1 0 0,0 0 0,0 1 0,0-1 0,0 0 1,0 0-1,0 0 0,0 0 0,0 0 0,-1 0 0,1-1 1,0 1-1,-1 0 0,1 0 0,0-1 0,-1 1 0,0 0 1,1 0-1,-1-1 0,0 1 0,1-1 0,-1 1 0,0 0 1,0-1-1,0 1 0,0 0 0,-1-3 0,1 1 378,0 3 296,32-7-870,-28 4 189,0-1 0,0 1 0,0 0 0,-1-1 1,1 0-1,-1 0 0,0 0 0,0 0 0,-1-1 1,1 1-1,-1-1 0,0 0 0,1-5 0,1 1 15,-1-1-1,-1 1 1,0-1-1,0 0 1,0-17-1,-2 26 306,0 5-249,0-3-65,1 0 0,-1-1-1,0 1 1,0 0 0,0-1-1,0 1 1,0 0 0,0-1 0,0 1-1,0 0 1,0-1 0,0 1 0,0 0-1,-1-1 1,1 1 0,0 0-1,0-1 1,-1 1 0,1 0 0,0-1-1,-1 1 1,1-1 0,0 1-1,-1-1 1,1 1 0,-1-1 0,1 1-1,-1-1 1,1 1 0,-1-1-1,0 0 1,1 1 0,-1-1 0,0 0-1,0 1 1,1 33-104,-2-6 206,1-21-100,0 1-1,0-1 1,1 1-1,0-1 1,1 0-1,-1 1 1,2-1-1,-1 1 0,1-1 1,2 7-1,-2-12-12,-1-1 0,1 1-1,0-1 1,0 1 0,0-1-1,0 0 1,0 0-1,0 0 1,0 0 0,0 0-1,1 0 1,-1 0 0,0-1-1,0 1 1,1-1 0,-1 0-1,0 0 1,1 0-1,-1 0 1,0 0 0,1 0-1,-1-1 1,0 1 0,1-1-1,-1 1 1,0-1-1,3-1 1,4-1 9,0-1 1,-1 1-1,1-2 0,-1 1 1,9-7-1,-2 0-7,0-2 1,-1 1-1,16-18 1,-26 25 1,0 0 1,0 1-1,-1-1 1,1 0-1,-1-1 1,0 1-1,-1-1 0,1 1 1,-1-1-1,0 0 1,0 0-1,-1 0 0,2-10 1,-3 15 54,-7 16 66,4-8-126,-1 0 1,1 1-1,0-1 0,1 1 0,-1-1 1,2 1-1,-1 0 0,1 0 1,0 0-1,1 8 0,5 84-2,0-68 16,1 0 0,15 42 1,-9-36 26,6 42 0,-14-63-20,-2 0-1,0 0 0,-1 0 1,-1 0-1,0 0 1,-5 27-1,3-37-4,0 0 0,0 0 0,-1-1 0,0 1 0,0-1-1,0 1 1,-1-1 0,0 0 0,0 0 0,-1-1 0,0 1 0,0-1 0,0 0 0,-1-1 0,1 1-1,-1-1 1,0 0 0,-7 4 0,-1-1 24,-1-1 0,1-1-1,-1 0 1,0 0 0,-1-1-1,1-1 1,-1-1 0,1 0-1,-1-1 1,0-1 0,-24-2-1,36 1-26,-1 1 0,1-1 0,0 0-1,0 0 1,0 0 0,0-1-1,1 1 1,-1-1 0,0 0 0,0 0-1,1 0 1,-1-1 0,1 1 0,0-1-1,0 0 1,0 1 0,0-2-1,0 1 1,1 0 0,-1 0 0,1-1-1,0 1 1,0-1 0,0 0 0,1 0-1,-1 0 1,0-6 0,0 4-49,1-1 0,0 1 0,0-1 0,1 1 0,0-1 0,0 0 0,0 1 0,1-1 0,0 1 1,0-1-1,1 1 0,0-1 0,0 1 0,0 0 0,1 0 0,0 0 0,5-7 0,3-1-370,0-1 0,2 2-1,0 0 1,0 0 0,27-18 0,84-49-7509,-110 72 6219,60-35-9980</inkml:trace>
  <inkml:trace contextRef="#ctx0" brushRef="#br0" timeOffset="18794.55">10211 2701 8900,'0'0'8751,"0"-17"-4635,0-83 1391,1 100-5480,0 0 0,0-1 0,0 1 0,0 0 1,0 0-1,0-1 0,0 1 0,0 0 0,0 0 0,0 0 1,0 1-1,0-1 0,0 0 0,0 0 0,0 0 0,0 1 0,0-1 1,0 1-1,0-1 0,0 1 0,0-1 0,0 1 0,0-1 1,0 1-1,0 0 0,0 0 0,0 0 0,10 12-34,0-1 0,-1 1 0,0 1-1,-1 0 1,-1 0 0,0 0 0,9 26-1,-4-6 13,-2 1-1,11 54 0,-16-54 6,-1 0 0,-2-1 0,-2 1 0,-3 43 1,-1-56-32,0 1-1,-1-1 1,-1 0 0,-1-1 0,-1 1 0,-1-1 0,-17 32 0,-11 5-1372,-3-3 0,-2-1 0,-71 72-1,31-41-4785</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37:02.008"/>
    </inkml:context>
    <inkml:brush xml:id="br0">
      <inkml:brushProperty name="width" value="0.025" units="cm"/>
      <inkml:brushProperty name="height" value="0.025" units="cm"/>
    </inkml:brush>
  </inkml:definitions>
  <inkml:trace contextRef="#ctx0" brushRef="#br0">1 223 14247,'0'0'6571,"0"-6"-5718,0-22 721,0 28-971,0 17-317,0 406-521,-1-515 234,5 1 1,3-1-1,36-164 0,-42 250 10,0 1-1,1 0 1,-1 0-1,1 0 1,1 0-1,-1 0 1,1 1-1,-1-1 1,1 1-1,1-1 0,-1 1 1,1 0-1,-1 0 1,1 1-1,5-5 1,-3 5-5,0 0 0,0 0 1,0 1-1,1 0 0,-1 0 0,1 0 1,-1 1-1,1 0 0,0 0 0,-1 1 1,11 0-1,-6 0-33,-1 0 23,0 0-1,1 0 0,-1 1 1,18 4-1,-25-4-29,1 1-1,-1-1 0,0 1 1,0 0-1,0-1 1,0 1-1,0 1 0,0-1 1,0 0-1,-1 1 1,1-1-1,-1 1 1,1 0-1,-1 0 0,0 0 1,0 0-1,1 4 1,3 5-766,0 0-1,-1 1 1,-1 0 0,0 0 0,-1 0 0,3 23 0,-2 43-7902,-4-44 1981</inkml:trace>
  <inkml:trace contextRef="#ctx0" brushRef="#br0" timeOffset="251.58">1 511 11157,'0'0'9962,"3"-1"-9511,32-6-344,80-12 415,-101 17-807,0 2 1,0 0-1,-1 0 0,1 1 1,0 1-1,19 4 1,-29-4-182,1 0 1,-1 0 0,0 0 0,0 0 0,0 1-1,0-1 1,0 1 0,-1 0 0,1 0 0,-1 1-1,5 5 1,-2-1-1589,0 1-1,0 0 0,-1 0 1,6 12-1,-5-2-2296</inkml:trace>
  <inkml:trace contextRef="#ctx0" brushRef="#br0" timeOffset="880.52">364 646 368,'0'0'11389,"33"6"-5693,-28-6-5557,0-1 0,0 0 0,0 0 0,0-1 0,0 1 0,0-1-1,0 0 1,0 0 0,0-1 0,-1 1 0,1-1 0,-1 0 0,0-1-1,0 1 1,0-1 0,0 1 0,-1-1 0,5-7 0,-3 5-4,-1 0-1,0 0 1,0-1 0,0 1 0,-1-1 0,0 0 0,-1 0-1,1 0 1,-1-1 0,-1 1 0,1-1 0,0-11 0,-2 18 750,0 18-802,-1 8-72,0-15-2,1 0-1,0 0 1,1 0-1,0 0 0,0-1 1,5 17-1,-5-24-7,0 1-1,0-1 1,1 1 0,-1-1-1,1 0 1,-1 0 0,1 1-1,0-1 1,0 0-1,0-1 1,0 1 0,1 0-1,-1 0 1,0-1-1,1 0 1,-1 1 0,1-1-1,-1 0 1,1 0 0,0 0-1,0-1 1,-1 1-1,1-1 1,0 1 0,0-1-1,-1 0 1,1 0 0,4-1-1,-2 2-1,-1-1-1,1-1 1,0 1-1,0-1 1,-1 0-1,1 0 1,0 0-1,-1 0 1,0-1-1,1 0 1,-1 0-1,0 0 1,0 0-1,5-4 1,-3 0-13,1-1-1,-2 1 1,1-1 0,-1 0-1,0-1 1,7-13-1,2-9-105,-1-1-1,-1-1 1,-2 1-1,-2-2 1,10-65-1,-12-25-115,-7 57 467,-14 426 225,14-347-424,2 0 0,-1 0-1,2 0 1,-1 0 0,8 25-1,-8-35-35,1 0-1,-1 0 0,0 0 0,1 0 0,0 0 0,0 0 0,0-1 0,0 1 0,0-1 0,0 1 1,1-1-1,-1 0 0,1 0 0,0 0 0,-1 0 0,1 0 0,0-1 0,0 1 0,0-1 0,0 0 1,1 0-1,-1 0 0,0 0 0,0-1 0,1 1 0,-1-1 0,0 0 0,5 0 0,3 1-498,-9-1 87,0 1 1,1-1-1,-1 0 1,0 0-1,0 0 1,0 0-1,1 0 1,-1-1-1,0 1 1,0-1-1,0 1 1,0-1 0,2 0-1,3-12-5029</inkml:trace>
  <inkml:trace contextRef="#ctx0" brushRef="#br0" timeOffset="1170.05">754 370 12422,'0'0'5330,"32"-31"-5330,-10 25 48,-6-6-48,5 3-256,1-1-656,-1 1-353,-5 0-752,0 0-2001,1 3 625</inkml:trace>
  <inkml:trace contextRef="#ctx0" brushRef="#br0" timeOffset="1866.38">725 689 8052,'0'0'11304,"3"-6"-10822,5-8-188,-1 0-1,-1 0 1,0-1-1,-1 0 0,0 0 1,2-17-1,13-105 316,-13 79-457,5-245 1297,-12 260-1364,-14 238-30,1 8 18,11-160-50,1-16-4,1-1 0,3 31 0,-2-51-17,0 0 0,0 0 0,0 0 0,1 0 0,0-1 0,0 1 0,0 0 0,1-1 0,0 1 0,0-1 0,0 0 0,1 0 0,0 0 0,7 7 0,-9-10-38,0-1 0,0 1 1,1-1-1,-1 0 0,0 1 1,1-1-1,-1 0 1,1 0-1,-1-1 0,1 1 1,0-1-1,-1 1 1,1-1-1,0 0 0,-1 0 1,1 0-1,4 0 1,-6 0-129,1-1 0,-1 1 0,1 0 0,-1-1 0,0 1-1,1-1 1,-1 0 0,1 1 0,-1-1 0,0 0 0,1 0 0,-1 0 0,0 0 0,0 0 0,0 0 0,0 0 0,0-1 0,0 1 0,0 0 0,0 0 0,-1-1 0,1 1 0,0 0 0,-1-1 0,1 1 0,-1-1 0,1 1 0,-1-1 0,0 1 0,1-3 0,-1-29-5361,0-6-6496</inkml:trace>
  <inkml:trace contextRef="#ctx0" brushRef="#br0" timeOffset="2034.05">603 256 4258,'0'0'15687,"43"-15"-16791,-21 33-1313,-6 4-4018</inkml:trace>
  <inkml:trace contextRef="#ctx0" brushRef="#br0" timeOffset="2426.31">994 671 3762,'0'0'17723,"21"-16"-17441,70-56-191,-84 66-81,0-1 1,0 0-1,-1-1 0,0 1 0,0-1 1,0-1-1,-1 1 0,-1-1 0,1 1 1,-1-1-1,-1-1 0,3-9 0,-1-1 6,-2-1-1,-1 0 0,1-35 0,-2 24-28,1 0 25,0-63-105,-2 89 109,0 0 1,-1 0-1,0 0 1,0 0-1,0 0 1,-1 0-1,0 1 1,0-1 0,-1 1-1,1-1 1,-1 1-1,-5-7 1,2 13 222,2 12-187,-1 20-106,5-30 73,-8 90 329,6 174 0,5-231-297,13 61 1,-3-43-3322,-9-47 966</inkml:trace>
  <inkml:trace contextRef="#ctx0" brushRef="#br0" timeOffset="2588.15">1128 535 12070,'0'0'9108,"38"-12"-8996,-1 9-96,12 0-16,-6 0-224,-6-3-2177,-10-4-1537,-5 1-5507</inkml:trace>
  <inkml:trace contextRef="#ctx0" brushRef="#br0" timeOffset="3279.4">1381 382 7988,'0'0'6040,"-1"1"-5803,0-1 0,1 0 0,-1 0 1,1 0-1,-1 1 0,0-1 0,1 0 0,-1 1 1,1-1-1,-1 1 0,1-1 0,-1 0 0,1 1 1,-1-1-1,1 1 0,-1-1 0,1 1 0,-1 0 1,1-1-1,0 1 0,-1 1 0,-1 4 218,1 1 1,0-1-1,0 1 0,0-1 1,1 1-1,0 0 0,0-1 1,2 14-1,-1-19-437,0 0 1,0 0-1,0 0 1,0 0-1,0-1 0,0 1 1,0 0-1,0-1 1,1 1-1,-1-1 0,0 1 1,0-1-1,0 0 1,0 0-1,1 1 0,-1-1 1,0 0-1,0 0 1,1 0-1,-1 0 0,0 0 1,0 0-1,1-1 0,-1 1 1,0 0-1,0-1 1,0 1-1,1 0 0,1-2 1,34-16 229,-34 15-229,0 0 0,-1 0 0,1 0 0,-1-1-1,0 1 1,1 0 0,-2-1 0,1 0 0,0 1-1,-1-1 1,1 0 0,-1 0 0,0 0 0,-1 0-1,1 0 1,0 0 0,-1 0 0,0-4 0,0 5-15,-1 1 0,1 0-1,0 0 1,-1 0 0,1 0 0,-1 0 0,0-1 0,0 1 0,0 0 0,0 1 0,0-1 0,0 0 0,0 0 0,0 0 0,-1 1 0,1-1-1,-1 0 1,0 1 0,1 0 0,-1-1 0,0 1 0,0 0 0,0 0 0,0 0 0,1 0 0,-2 0 0,1 0 0,0 1 0,0-1 0,0 1-1,0-1 1,0 1 0,-4 0 0,3-1-7,-1 1 0,0 1-1,1-1 1,-1 0 0,0 1-1,1 0 1,-1 0 0,1 0-1,-1 0 1,1 0 0,0 1 0,-1-1-1,1 1 1,0 0 0,0 0-1,0 1 1,0-1 0,1 0-1,-1 1 1,0 0 0,1-1-1,0 1 1,0 0 0,0 0-1,0 0 1,0 1 0,0-1 0,1 0-1,0 1 1,0-1 0,0 1-1,-1 4 1,-2 13 27,0 0 0,1 0 0,2 0 0,0 28 0,1-49-24,0 1-2,0 1-1,0-1 1,0 0 0,1 1 0,-1-1-1,0 1 1,0-1 0,1 0-1,-1 0 1,1 1 0,-1-1 0,1 0-1,0 0 1,0 1 0,-1-1-1,1 0 1,0 0 0,0 0 0,0 0-1,0 0 1,0 0 0,0-1-1,0 1 1,0 0 0,2 0 0,0 1-124,1-1 1,-1 0 0,0 0 0,1-1 0,-1 1 0,1-1 0,-1 1 0,0-1 0,1 0 0,4-1 0,-2 0-69,1 0 0,0 0 1,-1 0-1,1-1 0,-1 0 0,0-1 0,1 1 0,-1-1 1,0 0-1,9-7 0,12-22 106,13-11 525,-37 41-377,-1 0 0,0 0 0,1 1 0,-1-1 0,1 1 0,-1 0 0,1 0 0,0 0 0,0 0 0,-1 0 0,1 0 1,0 1-1,0-1 0,0 1 0,0 0 0,0 0 0,3 0 0,-4 1-41,-1 0 0,1 0 0,-1 0 0,1 0 0,-1 0 0,1 0 0,-1 0 0,0 1 0,0-1 1,1 0-1,-1 1 0,0-1 0,0 1 0,-1-1 0,1 1 0,0-1 0,0 4 0,13 30 270,-14-34-278,3 14 76,0 0-1,-1 1 1,-1-1 0,-1 0-1,-1 21 1,0-2 79,1-33-70,2-31 973,3 9-1032,0 1 0,2-1 0,0 1 0,2 0 0,0 1 0,20-31 0,-21 36-83,1 1-1,1 0 0,0 1 1,1 0-1,0 1 0,0 0 0,2 0 1,-1 2-1,23-14 0,-30 20-229,0 1-1,0 0 1,0 0-1,0 1 0,0 0 1,1 0-1,6-1 0,20 2-4116,-20 0 1635,5 0-5070</inkml:trace>
  <inkml:trace contextRef="#ctx0" brushRef="#br0" timeOffset="3917.39">2351 382 4530,'0'0'18449,"-8"-2"-18124,-12-5-238,25 4-55,31 3-5,-29 0 0,63-2 92,1-2-1,95-20 0,-146 21 287,-12 2-1171,-62 29-11876,22-10 3366</inkml:trace>
  <inkml:trace contextRef="#ctx0" brushRef="#br0" timeOffset="4122.61">2392 486 9845,'0'0'10917,"-22"6"-10421,55-6-272,10 0 96,10-6-96,1-9-128,-6 2 16,-4 1-112,-7 0-144,-10 6-928,-5-3-1442,-12-1-655,-10 1-4691</inkml:trace>
  <inkml:trace contextRef="#ctx0" brushRef="#br0" timeOffset="4468.42">2537 127 5843,'0'0'17458,"0"2"-17438,1-1-1,0 0 1,-1 1-1,1-1 1,0 0-1,0 0 0,0 1 1,-1-1-1,1 0 1,0 0-1,1 0 1,-1 0-1,0 0 0,0 0 1,0-1-1,1 1 1,-1 0-1,0 0 1,1-1-1,1 1 1,22 12 17,0-1 1,1-1 0,0-2 0,38 9-1,-38-11-18,0 0 0,0 2 0,-1 1 0,42 23-1,-64-31-16,0 0-1,-1 1 1,1-1-1,-1 1 1,1-1-1,-1 1 1,0 0-1,0 0 1,-1 0-1,1 0 1,-1 0-1,1 1 1,-1-1-1,0 0 1,0 1-1,0-1 1,-1 1-1,1-1 1,-1 1-1,0-1 1,0 1-1,0-1 1,0 1-1,-1-1 1,1 1-1,-1-1 1,0 0-1,-2 6 1,-1 4 16,-1 0-1,0-1 1,-1 1 0,0-1 0,-1-1 0,-8 12-1,-30 32 64,-57 55 0,35-39-213,63-68 113,-5 8-1215,-1-1 1,0 0-1,-1 0 1,-21 14-1,5-11-4235</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37:08.737"/>
    </inkml:context>
    <inkml:brush xml:id="br0">
      <inkml:brushProperty name="width" value="0.025" units="cm"/>
      <inkml:brushProperty name="height" value="0.025" units="cm"/>
    </inkml:brush>
  </inkml:definitions>
  <inkml:trace contextRef="#ctx0" brushRef="#br0">159 202 4690,'0'0'4199,"11"-28"5051,-12 13-6431,-3 29-1317,-3 14-1453,-20 45 507,-31 128 0,57-197-506,-11 48 16,6-40 94,4-34 362,2-1-514,1 0 0,1 1 0,1-1 0,1 0 0,1 1 0,0 0 0,2 0 0,1 1 0,1 0 0,1 0 0,22-35 0,-29 51-11,1 0-1,0 0 1,1 1-1,-1-1 0,1 1 1,8-6-1,-12 10-1,0-1-1,0 1 0,0-1 0,0 1 0,0-1 0,0 1 0,0-1 0,0 1 1,0 0-1,0 0 0,0 0 0,0-1 0,0 1 0,0 0 0,0 0 1,0 0-1,0 1 0,0-1 0,0 0 0,0 0 0,0 0 0,0 1 1,0-1-1,0 1 0,0-1 0,0 1 0,0-1 0,0 1 0,0-1 1,0 1-1,0 0 0,-1-1 0,1 1 0,0 0 0,-1 0 0,1 0 0,0 0 1,-1 0-1,1-1 0,-1 1 0,1 0 0,-1 0 0,1 2 0,8 21 57,-1 0 0,-1 1 0,-2-1 0,0 1 0,2 32 0,-2 133-2684,-5-168 1540,-2-19-3496,-12-2-3054</inkml:trace>
  <inkml:trace contextRef="#ctx0" brushRef="#br0" timeOffset="180.98">27 522 14647,'0'0'5090,"134"-74"-5074,-85 65 32,-1 0-16,-10 9-32,-6 0-2049,-5 0-1296,-16 0-4899</inkml:trace>
  <inkml:trace contextRef="#ctx0" brushRef="#br0" timeOffset="555.54">396 433 10645,'0'0'10786,"10"-4"-10722,-9 4-65,2-2 5,1 1 0,-1 0-1,1 0 1,-1 0-1,1 0 1,0 1-1,-1-1 1,1 1 0,5 0-1,-7 1-1,0-1 0,-1 1 0,1 0 0,0 0 0,0 0 0,-1 0 0,1 0 0,0 0 0,-1 0 0,0 0 0,1 1 0,-1-1 0,1 1 0,-1-1 0,0 1 0,0-1 0,0 1 0,0 0 0,0-1-1,0 1 1,-1 0 0,1 0 0,-1-1 0,1 1 0,-1 0 0,1 4 0,2 12 36,-1 1-1,0 0 0,-2 33 1,-1-21-1,1-27-34,-1-1 0,1 1-1,-1 0 1,0-1 0,0 1 0,-1-1-1,1 1 1,-1-1 0,-3 6 0,4-8 8,0 1 1,0 0 0,0-1-1,0 1 1,0-1 0,-1 1-1,1-1 1,0 1-1,-1-1 1,0 0 0,1 0-1,-1 0 1,0 0 0,1 0-1,-1 0 1,0 0 0,0-1-1,0 1 1,0 0-1,-2-1 1,3-1 30,-1-1 0,1 0 0,0 0-1,0 1 1,1-1 0,-1 0 0,0 0 0,1 0 0,-1 0-1,1 0 1,-1 0 0,1 0 0,0 0 0,0 0 0,0-4 0,0 3-2,-1-8 13,1 0 1,0-1-1,1 1 1,0 0-1,1 0 1,0 0-1,1 0 1,0 0-1,9-20 1,-10 27-94,0 1 1,0-1 0,0 0-1,0 1 1,0-1 0,1 1 0,0 0-1,0 0 1,-1 0 0,2 0-1,-1 0 1,0 1 0,1-1 0,-1 1-1,1 0 1,0 0 0,-1 0-1,1 1 1,0-1 0,0 1 0,0 0-1,0 0 1,1 0 0,-1 1 0,0 0-1,0-1 1,0 1 0,0 1-1,1-1 1,4 2 0,-9-2-107,1 0 0,-1 0 1,0 0-1,1 1 1,-1-1-1,1 0 0,-1 1 1,0-1-1,1 0 0,-1 1 1,0-1-1,1 1 0,-1-1 1,0 1-1,1-1 0,-1 0 1,0 1-1,0-1 1,0 1-1,0-1 0,1 1 1,-1-1-1,0 1 0,0-1 1,0 1-1,0-1 0,0 1 1,0-1-1,0 1 0,0-1 1,0 1-1,-1 0 0,1 0 1,0 2-1015,0 15-5129</inkml:trace>
  <inkml:trace contextRef="#ctx0" brushRef="#br0" timeOffset="1662.17">586 472 15607,'0'0'4245,"23"0"-4133,68 1 168,-89-1-268,0 0 0,-1 1-1,1-1 1,0 0 0,-1 1 0,1-1 0,-1 1-1,1 0 1,-1-1 0,1 1 0,-1 0 0,1 0-1,-1 0 1,0 0 0,1 0 0,-1 0 0,0 1-1,0-1 1,0 0 0,0 0 0,0 1 0,0-1 0,0 1-1,0-1 1,0 1 0,0 2 0,0 1 48,0 0 1,-1 0 0,1 0-1,-1 0 1,0-1-1,-1 9 1,0-2 244,-5 10 938,3-21 21,1-12-815,2-1-389,0 6-50,0 0 0,0-1 0,1 1 0,-1 0 1,3-8-1,-2 12-31,1 0 1,-1 0 0,0 0 0,1 1-1,-1-1 1,1 1 0,0-1 0,0 1-1,0 0 1,0-1 0,0 1 0,1 0-1,-1 0 1,0 1 0,1-1 0,3-1-1,6-3-476,1 0 1,0 1-1,0 1 0,0 0 0,0 1 0,1 0 0,23-1 0,52 1-5527,-88 3 6053,-1 0-1,0 0 0,1 0 1,-1 0-1,0 0 1,1 0-1,-1 0 1,0 0-1,0 0 0,1-1 1,-1 1-1,0 0 1,1 0-1,-1 0 1,0 0-1,0 0 1,1-1-1,-1 1 0,0 0 1,0 0-1,0-1 1,1 1-1,-1 0 1,0 0-1,0-1 1,0 1-1,0 0 0,1 0 1,-1-1-1,0 1 1,0 0-1,0 0 1,0-1-1,0 1 0,0 0 1,0-1-1,0 1 1,0 0-1,0-1 1,0 1-1,0 0 1,0-1-1,0 1 0,0 0 1,0 0-1,0-1 1,0 1-1,-1 0 1,1-1-1,0 1 1,0 0-1,0 0 0,0-1 1,-1 1-1,1 0 1,-1-2 158,1 1 0,-1 0 0,0 0 1,0 0-1,1 0 0,-1 1 0,0-1 1,0 0-1,0 0 0,0 0 0,0 1 0,0-1 1,0 0-1,0 1 0,0-1 0,-2 0 1,-1 0-110,1 1 1,-1-1-1,0 1 1,1-1-1,-1 1 1,1 0-1,-1 1 1,0-1 0,1 1-1,-1-1 1,1 1-1,-1 0 1,1 0-1,-1 1 1,1-1-1,0 1 1,0-1-1,0 1 1,0 0 0,0 0-1,0 1 1,0-1-1,-3 4 1,4-3-64,-1 1 1,1 0 0,0 0-1,0 0 1,0 1 0,1-1-1,-1 0 1,1 1 0,0-1-1,0 0 1,1 1-1,-1-1 1,1 1 0,0 0-1,0-1 1,1 1 0,-1-1-1,3 9 1,-2-11-18,0-1-1,0 1 1,0-1 0,1 1 0,-1-1-1,0 0 1,1 0 0,-1 1-1,1-1 1,-1 0 0,1 0 0,-1 0-1,1-1 1,0 1 0,0 0 0,-1 0-1,1-1 1,0 1 0,0-1-1,0 0 1,0 0 0,-1 1 0,1-1-1,0 0 1,0-1 0,3 1 0,1 0-38,0 0 0,0-1-1,0 1 1,0-1 0,1-1 0,-1 1 0,7-4 0,-5 1-49,0-1-1,0 0 0,0 0 0,8-9 0,-13 12 95,-1 0 1,0 0 0,0 0-1,0-1 1,0 1-1,0-1 1,0 0-1,-1 0 1,1 1 0,-1-1-1,0 0 1,0 0-1,0 0 1,0 0-1,0 0 1,0-5 0,-1 7 605,11 35-657,-9-33 47,-1 0-1,0 0 0,0 0 1,1-1-1,-1 1 0,1 0 1,-1-1-1,1 1 0,-1-1 1,1 1-1,-1-1 1,1 0-1,-1 0 0,1 0 1,-1 0-1,1 0 0,-1 0 1,1 0-1,-1 0 0,1 0 1,-1-1-1,1 1 0,-1-1 1,1 1-1,-1-1 1,1 0-1,-1 1 0,0-1 1,1 0-1,-1 0 0,0 0 1,0 0-1,0 0 0,0 0 1,0 0-1,0 0 0,0-1 1,0 1-1,0 0 1,0-1-1,-1 1 0,1 0 1,0-1-1,-1 1 0,1-1 1,-1 1-1,0-1 0,0 1 1,1-1-1,-1 0 1,0-2-1,0 3 83,10 20-102,-8-15 18,-1-1 0,1 1 0,-1 0 0,1-1 1,0 0-1,0 1 0,1-1 0,-1 0 0,1 0 0,-1 0 0,1 0 1,0 0-1,0-1 0,0 1 0,1-1 0,-1 0 0,1 0 0,-1 0 1,1-1-1,-1 1 0,1-1 0,0 0 0,0 0 0,0 0 0,7 1 0,-6-2 0,0 0-1,1 1 1,-1-2 0,0 1-1,0-1 1,0 1-1,1-1 1,-1-1-1,0 1 1,0-1-1,0 0 1,-1 0-1,1 0 1,0-1-1,-1 0 1,1 0-1,-1 0 1,6-6-1,-3 2 85,0-1 0,-1 1-1,0-1 1,0-1 0,-1 1-1,0-1 1,-1 0 0,0 0 0,0 0-1,-1 0 1,0-1 0,-1 1-1,0-1 1,1-13 0,-3 22 162,0 8-151,0 61-171,-6 180 39,3-216 86,-2 0 0,0 0 0,-3 0 0,0-1 0,-21 48 0,26-72 28,-1 0 0,0-1-1,0 1 1,-1-1 0,1 0 0,-1 0-1,-1-1 1,1 1 0,-9 5 0,12-9-38,1-1-1,-1 0 1,1 0 0,-1 0-1,0 0 1,0 0 0,1-1 0,-1 1-1,0 0 1,0-1 0,0 1 0,0-1-1,0 0 1,1 0 0,-1 1-1,0-1 1,0-1 0,0 1 0,0 0-1,0 0 1,0-1 0,0 1 0,0-1-1,0 1 1,1-1 0,-1 0 0,0 0-1,1 0 1,-1 0 0,0 0-1,1 0 1,-1 0 0,1 0 0,-1-1-1,1 1 1,0-1 0,0 1 0,0-1-1,-1 1 1,1-1 0,0-2-1,-4-4-13,0 0 1,1 0-1,0-1 0,1 1 0,0-1 0,0 0 0,1 0 0,0 0 0,1 0 0,0 0 0,0 0 0,1-1 0,0 1 0,0 0 0,1 0 0,1-1 0,-1 1 0,2 0 1,-1 0-1,4-8 0,-1 7-229,-1 0 0,2 1 0,-1 0-1,1 0 1,0 0 0,1 1 0,10-10 0,-8 9-576,0 1-1,0 1 1,1 0-1,0 0 1,1 1-1,17-8 1,15-3-4123</inkml:trace>
  <inkml:trace contextRef="#ctx0" brushRef="#br0" timeOffset="2183.09">1563 494 14359,'0'0'10596,"-27"-13"-10355,27 10-161,0 0-48,21-3-16,12-3-16,15 0-96,11-1-1057,0 1-1120,-5 3-1985,-5 0-1377</inkml:trace>
  <inkml:trace contextRef="#ctx0" brushRef="#br0" timeOffset="2801.5">1592 593 13254,'0'0'8500,"0"-6"-8436,16-1 80,11 4-128,5-3 32,17-3-32,-1 0-16,6 3-1088,0-4-1618,-11 1-1552,-6-3-4994</inkml:trace>
  <inkml:trace contextRef="#ctx0" brushRef="#br0" timeOffset="3322.61">1845 132 9316,'0'0'12174,"-6"-10"-11339,-15-29-69,21 39-747,0 0 0,0 1 0,-1-1 0,1 0 0,0 1 0,0-1 0,0 0 0,0 1 0,-1-1 0,1 0 0,0 0 0,0 1 0,-1-1 0,1 0 0,0 0 0,0 1 0,-1-1 0,1 0 0,0 0 0,-1 0 0,1 1 0,0-1 0,-1 0 0,1 0 0,0 0 0,-1 0 0,1 0 0,0 0 0,-1 0 0,1 0 0,0 0 0,-1 0 0,1 0 0,-1 0 0,1 0 0,0 0 0,-1 0 1,1 0-1,0 0 0,-1 0 0,1 0 0,0-1 0,-1 1 0,1 0 0,0 0 0,0 0 0,-1-1 0,1 1 0,0 0 0,-1 0 0,1-1 0,0 1 0,0 0 10,-2 10-27,1 1 0,1-1-1,-1 1 1,2-1-1,0 1 1,0-1 0,1 0-1,0 1 1,0-1 0,1 0-1,1 0 1,0 0-1,0-1 1,1 1 0,0-1-1,1 0 1,0 0 0,0-1-1,1 0 1,0 0-1,0-1 1,10 8 0,-6-4-166,2 0 1,-1-2 0,1 1-1,1-1 1,0-1-1,0 0 1,0-2-1,1 1 1,0-1 0,1-1-1,-1-1 1,1 0-1,0-1 1,0-1 0,25 1-1,-39-3 1760,-4 2-1183,-2 2-408,-38 44 227,-58 85 0,90-117-281,1-1-1,0 1 1,1 0-1,1 1 1,1 0 0,0 0-1,1 0 1,1 1-1,1 0 1,-3 32-1,6-49-90,0-1 0,0 1 0,0-1 1,0 1-1,0 0 0,0-1 0,0 1 0,0-1 0,0 1 0,1 0 0,-1-1 0,0 1 0,0-1 0,1 1 0,-1-1 0,0 1 0,0-1 0,1 1 0,-1-1 0,1 1 0,-1-1 0,0 1 0,1-1 0,-1 0 0,1 1 0,-1-1 0,1 0 0,-1 1 0,1-1 0,-1 0 0,1 1 0,-1-1 0,1 0 0,0 0 0,-1 0 0,1 0 0,-1 0 0,1 0 0,0 0 0,-1 0 0,1 0 0,-1 0 1,1 0-1,0 0 0,20 0-5778</inkml:trace>
  <inkml:trace contextRef="#ctx0" brushRef="#br0" timeOffset="3735.82">2353 384 5042,'0'0'14463,"6"-3"-14311,-5 2-149,1 0 1,-1 0-1,1 0 1,-1 0-1,1 0 0,0 0 1,0 1-1,-1-1 1,1 1-1,0-1 1,0 1-1,0-1 0,-1 1 1,1 0-1,0 0 1,0 0-1,0 0 0,0 0 1,0 1-1,-1-1 1,1 0-1,0 1 0,0 0 1,0-1-1,-1 1 1,1 0-1,0 0 1,-1 0-1,1 0 0,-1 0 1,1 0-1,-1 0 1,0 1-1,1-1 0,-1 0 1,0 1-1,0-1 1,0 1-1,0-1 0,0 1 1,0 0-1,1 2 1,1 11 153,0 0 1,-1 0-1,0 0 1,-1 0-1,-1 0 1,0 1-1,-4 17 1,3-14-44,0-8-52,0 0 1,0 0-1,-2 0 1,1 0 0,-1 0-1,-1-1 1,0 0-1,0 1 1,-1-2-1,-8 14 1,13-23-30,-1 0-1,1 1 1,0-1 0,0 0 0,0 0-1,-1 0 1,1 0 0,0 1 0,0-1-1,-1 0 1,1 0 0,0 0 0,0 0-1,-1 0 1,1 0 0,0 0-1,-1 1 1,1-1 0,0 0 0,0 0-1,-1 0 1,1 0 0,0 0 0,-1-1-1,1 1 1,0 0 0,0 0 0,-1 0-1,1 0 1,0 0 0,-1 0-1,1 0 1,0 0 0,0-1 0,-1 1-1,1 0 1,0 0 0,0 0 0,0-1-1,-1 1 1,1 0 0,0 0 0,0 0-1,0-1 1,0 1 0,-1 0-1,1-1 1,0 1 0,0 0 0,0 0-1,0-1 1,0 1 0,0 0 0,0-1-1,0 1 1,0 0 0,0-1 0,-4-16 160,2 8-174,2-1 0,-1 1 1,1-1-1,0 1 1,1-1-1,0 1 1,1 0-1,0-1 0,0 1 1,1 0-1,0 0 1,1 0-1,0 0 0,0 1 1,1 0-1,0 0 1,1 0-1,-1 0 0,1 1 1,1 0-1,-1 0 1,1 1-1,1-1 1,-1 2-1,1-1 0,0 1 1,0 0-1,11-4 1,-12 6-47,0 1 1,1 0 0,-1 0 0,1 0 0,-1 1 0,9 0 0,17 3-1684,-8 9-3454,-9 6-2071</inkml:trace>
  <inkml:trace contextRef="#ctx0" brushRef="#br0" timeOffset="5332.03">2676 570 16856,'0'0'5432,"4"-2"-5374,9-6-17,1-1-1,-1 0 0,-1-1 1,0-1-1,22-24 0,-29 29 3,0 0-1,0-1 0,0 0 0,-1 0 0,0 0 0,-1-1 0,1 1 1,-1-1-1,-1 0 0,1 0 0,-1 0 0,-1 0 0,2-14 1,-4 21-30,1 0 0,-1 1 0,1-1 0,-1 0 0,1 0 0,-1 0 0,0 1 0,1-1 0,-1 0 0,0 1 0,1-1 0,-1 0 0,0 1 0,0-1 0,0 1 0,1 0 0,-1-1 0,0 1 0,0-1 0,0 1 0,0 0 0,0 0 0,0 0 0,0 0 0,0-1 0,0 1 0,0 0 0,0 0 0,0 1 0,0-1 0,0 0 0,0 0 0,1 0 0,-1 1 0,-2 0 0,-1-1-21,-1 1 0,0 0-1,1 0 1,-1 1 0,1-1 0,0 1 0,-5 2-1,3 1 3,0 1 0,0-1 0,1 1 0,0 0 0,0 0 0,0 1 0,1-1 0,0 1 0,0 0 0,1 0-1,-1 0 1,2 1 0,-1-1 0,-1 10 0,-1 5-12,1 1 0,2-1 1,-1 40-1,3-60 19,0-1 0,0 0-1,0 1 1,1-1 0,-1 0 0,0 1 0,1-1 0,-1 0 0,1 1 0,-1-1 0,1 0-1,-1 0 1,1 1 0,0-1 0,0 0 0,0 0 0,0 0 0,-1 0 0,1 0 0,1 0-1,-1-1 1,0 1 0,0 0 0,0 0 0,2 0 0,1 1 5,0-1-1,1 1 1,-1-1 0,0 0 0,1-1 0,-1 1-1,1-1 1,4 0 0,6-1 16,0 0 0,-1-1 0,29-7-1,-24 2-11,1 0-1,-1-2 1,0 0-1,-1-1 0,0-1 1,-1 0-1,0-1 0,18-18 1,-24 20 2,0-1 1,-1-1 0,0 1 0,-1-2-1,0 1 1,-1-1 0,0-1 0,-1 0 0,0 0-1,-2 0 1,7-22 0,-11 9 602,-1 26-584,0 1 0,0 0 0,0-1 0,0 1-1,-1-1 1,1 1 0,0 0 0,0-1 0,0 1-1,-1 0 1,1-1 0,0 1 0,-1 0 0,1 0-1,0-1 1,-1 1 0,1 0 0,0 0 0,-1-1-1,1 1 1,0 0 0,-1 0 0,1 0 0,-1 0-1,1 0 1,0 0 0,-1-1 0,1 1 0,-1 0-1,1 0 1,-1 0 0,-1 1-7,0 0 0,0 0 0,0 0-1,0 0 1,0 0 0,0 0 0,0 0 0,1 1 0,-1-1-1,1 1 1,-1-1 0,1 1 0,-1 0 0,1-1 0,0 1-1,-1 0 1,0 3 0,-2 3-22,1 1 0,-1-1-1,2 1 1,-1 0 0,2 0-1,-1 0 1,1 0 0,0 0-1,1 0 1,0 0 0,0 0-1,2 10 1,1-3-6,0-1 0,1 0-1,0 1 1,1-2 0,1 1-1,8 16 1,-12-29-14,-1 0 1,0 0-1,1 0 0,-1 0 1,0 0-1,0 0 0,-1 0 1,1 0-1,0 0 0,-1 0 1,1 0-1,-1 1 0,0-1 1,0 0-1,0 0 0,0 1 1,0-1-1,0 0 0,0 0 1,-1 0-1,1 0 0,-1 1 1,-1 1-1,0-2-4,0 0 1,0-1 0,0 1-1,-1-1 1,1 1-1,-1-1 1,1 0-1,-1 0 1,1 0-1,-1-1 1,1 1-1,-1-1 1,0 1-1,1-1 1,-1 0-1,0 0 1,0 0-1,-3 0 1,6-2 22,-1 1 0,0-1 0,0 0-1,1 1 1,-1-1 0,0 0 0,1 1 0,0-1 0,-1 0 0,1 1 0,0-1 0,0 0 0,0 0 0,0 1 0,0-1 0,1 0 0,-1 1-1,0-1 1,1 0 0,-1 1 0,1-1 0,1-2 0,1-2-69,1 1 1,0 0-1,1 0 0,-1 0 1,1 0-1,0 0 0,0 1 1,10-6-1,56-31-688,-20 13 142,-47 25 590,71-52-308,-69 50 392,-1-1-1,1 1 1,-1-1-1,0-1 1,-1 1-1,0-1 1,0 0 0,0 1-1,4-13 1,-13 33 1167,-2 4-1087,1-1-1,1 1 1,0-1-1,2 1 1,-3 32 0,5-26-124,1-19-13,0 0 0,-1 1 0,2-1 0,-1 0 0,0 0 0,1 1-1,0-1 1,0 0 0,3 5 0,-3-8-4,1 0 0,-1 0 0,1-1 0,0 1-1,-1-1 1,1 1 0,0-1 0,0 1 0,0-1 0,0 0 0,1 0 0,-1 0 0,0 0-1,0-1 1,1 1 0,-1 0 0,0-1 0,1 0 0,-1 0 0,0 1 0,1-1 0,-1 0-1,5-1 1,4 1-5,0-1 0,-1 0 0,1 0-1,0-1 1,-1-1 0,1 1 0,-1-2 0,0 1-1,0-2 1,0 1 0,-1-1 0,1-1 0,-1 0 0,0 0-1,-1 0 1,0-1 0,0-1 0,0 1 0,-1-1-1,0-1 1,0 1 0,-1-1 0,0 0 0,-1-1-1,0 1 1,-1-1 0,0 0 0,0 0 0,-1-1-1,0 1 1,-1-1 0,0 1 0,1-22 0,-10 62 574,1-13-565,2 0 1,0 1-1,-2 25 0,6-28 11,-1-12-12,1 1-1,0-1 0,0 1 0,0-1 1,1 0-1,-1 1 0,1-1 0,0 0 1,1 4-1,-1-6-1,0 1 1,0-1 0,0 0-1,0 0 1,1 0-1,-1 1 1,0-2 0,1 1-1,-1 0 1,1 0-1,-1 0 1,1-1-1,-1 1 1,1 0 0,-1-1-1,1 0 1,0 1-1,-1-1 1,1 0-1,0 0 1,-1 0 0,3 0-1,7 0 1,-1 0 0,0 0 0,0-1 1,0 0-1,0-1 0,0 0 0,-1-1 0,1 0 0,0-1 0,-1 1 0,0-2 0,0 1 1,15-12-1,-12 7-4,0-2 1,0 1 0,-1-2-1,0 1 1,-1-2 0,-1 1-1,0-1 1,10-19 0,-5 5-13,-1-2 0,-1 1 0,-1-1 0,-2-1 0,-1 0 0,-2 0 0,0-1 0,-2 0 0,0-49 0,-4 80 18,0 1-1,-1-1 0,1 0 0,0 0 0,0 0 0,0 0 0,0 0 0,-1 0 1,1 0-1,0 0 0,0 0 0,0 0 0,0 0 0,-1 0 0,1 0 1,0 0-1,0 0 0,0 0 0,0 0 0,-1 0 0,1 0 0,0 0 0,0 0 1,0 0-1,-1 0 0,1 0 0,0 0 0,0 0 0,0 0 0,0 0 1,0 0-1,-1 0 0,1-1 0,0 1 0,0 0 0,0 0 0,0 0 1,0 0-1,0 0 0,-1-1 0,1 1 0,0 0 0,0 0 0,0 0 0,0 0 1,0-1-1,0 1 0,0 0 0,0 0 0,-12 19-19,1 0 1,1 1-1,0 0 1,2 0-1,0 1 0,2 0 1,-5 26-1,3-3 34,2-1 0,1 76-1,4-115-18,1-1 0,0 1 0,1 0-1,-1 0 1,1 0 0,-1 0 0,1 0-1,0-1 1,1 1 0,-1 0 0,1-1-1,-1 1 1,1-1 0,0 0 0,0 1-1,1-1 1,-1 0 0,5 4 0,-3-4 5,1 0-1,-1 0 1,1-1 0,-1 0 0,1 0 0,0-1 0,0 1 0,0-1-1,0 0 1,0 0 0,0 0 0,0-1 0,10 0 0,3 0-4,0 0 1,0-2 0,0 0-1,0-1 1,20-6-1,-27 5-18,-1 0-1,0 0 0,0-2 0,0 1 1,-1-1-1,1 0 0,-1-1 0,-1 0 0,16-16 1,-9 5-6,0 0 1,-2-1 0,0 0-1,-1-1 1,-1-1 0,-1 0-1,-1 0 1,11-37 0,-10 22 143,-2 0 0,-2-1 0,-1 0 0,-1-60 0,-5 103-105,0-1 1,0 0-1,-1 0 1,1 0-1,-1 0 1,-1 0-1,1 0 1,-4 4-1,-7 17-21,-10 35-44,3 0 0,2 2 0,4 0 1,2 1-1,2 1 0,0 115 1,10-179-140,0-1-1,0 1 1,0-1 0,1 1 0,-1-1 0,0 1 0,1-1-1,-1 1 1,0-1 0,1 1 0,-1-1 0,0 0 0,1 1-1,-1-1 1,1 0 0,-1 1 0,1-1 0,-1 0 0,1 0-1,-1 1 1,1-1 0,-1 0 0,1 0 0,-1 0 0,1 0-1,0 0 1,-1 0 0,1 0 0,-1 0 0,1 0 0,-1 0-1,1 0 1,0 0 0,20-3-5320,-4-7 310</inkml:trace>
  <inkml:trace contextRef="#ctx0" brushRef="#br0" timeOffset="5499.72">4155 349 14999,'0'0'9700,"97"-52"-9732,-38 49-288,5 3-1105,6 0-1424,6 3 288,-17 15-7540</inkml:trace>
  <inkml:trace contextRef="#ctx0" brushRef="#br0" timeOffset="5715.49">4478 552 10373,'0'0'13894,"-11"0"-13846,32 0 16,17-3-64,10-9-176,6-1-704,5 1-1217,-5 0-1713,-11-1-2561</inkml:trace>
  <inkml:trace contextRef="#ctx0" brushRef="#br0" timeOffset="6369.71">4838 355 16664,'0'0'6707,"18"2"-6694,58 10-10,-71-10 4,0-1-1,0 1 1,0 0 0,-1 0 0,1 1 0,-1 0 0,1-1 0,-1 1 0,0 1 0,0-1-1,0 1 1,-1-1 0,1 1 0,-1 0 0,0 0 0,0 1 0,0-1 0,-1 1 0,1-1-1,-1 1 1,0 0 0,-1 0 0,1 0 0,-1 0 0,0 0 0,0 0 0,0 0-1,-1 0 1,0 1 0,0 6 0,-1-10 11,1-1-1,0 0 1,-1 1-1,1-1 1,-1 0-1,1 0 1,-1 1-1,0-1 1,1 0 0,-1 0-1,0 0 1,0 0-1,0 0 1,0 0-1,0 0 1,0 0-1,0 0 1,0 0-1,0-1 1,-1 1-1,1 0 1,0-1 0,0 1-1,-1-1 1,-2 1-1,3 0 22,0-1 1,0 0-1,0 1 0,0-1 0,0 0 0,0 0 1,0 0-1,0 0 0,0 0 0,0 0 0,0 0 1,0 0-1,0 0 0,0 0 0,0-1 0,0 1 1,0 0-1,0-1 0,0 1 0,0 0 1,0-1-1,1 1 0,-1-1 0,0 0 0,0 1 1,0-1-1,0 0 0,1 1 0,-1-1 0,0 0 1,1 0-1,-1 0 0,1 0 0,-1 0 0,0-1 1,0-4 6,-1-1 0,1 0 1,0 1-1,1-1 0,-1 0 1,1 0-1,1 0 0,-1 0 0,1 1 1,0-1-1,1 0 0,0 1 1,0-1-1,0 1 0,1-1 1,0 1-1,0 0 0,1 0 1,-1 0-1,1 1 0,0-1 1,1 1-1,-1 0 0,1 0 0,0 1 1,11-8-1,-4 3-201,0 0 0,1 2 0,0-1 0,0 2 0,0-1-1,1 2 1,0 0 0,0 1 0,0 0 0,1 1 0,25-2 0,8 4-2366,58 11-9058,-41 1 10373,-54-10 2156,-72 1 8607,7 8-6435,46-7-3040,1 0 0,0 0 0,0 1 0,0 0 0,1 0 0,-1 0 0,1 1 0,0 0 0,0 0 0,1 0 0,0 1 0,0 0 0,-5 7 0,6-8-45,0 0-1,1 0 1,0 0-1,0 1 1,0-1-1,0 1 1,1 0-1,0 0 1,0 0-1,1 0 1,0 0-1,0 0 0,0 0 1,1 7-1,1-12-32,1 0 0,0 0 0,-1-1-1,1 1 1,0-1 0,0 0 0,-1 1-1,1-1 1,0 0 0,0 0 0,0 0-1,-1 0 1,1 0 0,2-1 0,0 1 6,3 0-11,1-1 0,0 0 0,-1 0 0,1-1 0,-1 0 0,0 0 0,1-1 0,-1 0 0,0 0 0,0 0 0,-1-1 0,1 0 0,-1 0 0,0-1 0,0 0 0,0 0 0,-1-1 0,10-11 0,-14 14-115,1 0 0,-1-1 0,0 1 0,0 0 0,0-1 0,0 1 0,-1-1 0,0 1 0,1-8-1,-1 10-346,0-1-1,0 1 0,0 0 0,-1-1 0,1 1 0,0 0 0,0-1 0,-1 1 1,1 0-1,-1 0 0,1-1 0,-1 1 0,1 0 0,-1 0 0,0 0 0,-1-2 1,-8-3-6834</inkml:trace>
  <inkml:trace contextRef="#ctx0" brushRef="#br0" timeOffset="8282.09">5354 292 10213,'0'0'11960,"-19"-6"-11536,-63-14-125,71 20-251,0-1 0,0 2 0,0-1-1,1 2 1,-1-1 0,0 1 0,1 1 0,-1 0 0,1 0 0,0 1 0,0 1 0,0 0-1,0 0 1,1 0 0,-11 10 0,8-8 16,-4 3 29,2 0 1,0 0 0,0 1 0,0 1 0,-21 26-1,30-33-76,1 1 0,0-1 0,0 1 1,1 0-1,-1 0 0,1 1 0,1-1 0,-1 1 0,1 0 0,0-1 0,1 1 0,0 0 0,0 0 0,0 0 0,1 0 0,0 0 0,1 13 0,0-19-16,0 1-1,0 0 0,0-1 1,0 1-1,0 0 1,0-1-1,0 1 0,1-1 1,-1 1-1,1-1 0,-1 0 1,1 0-1,-1 0 1,1 0-1,-1 0 0,1 0 1,0 0-1,0 0 1,0-1-1,-1 1 0,1 0 1,0-1-1,0 0 0,0 1 1,3-1-1,53 3-2,-52-3 2,8 0-32,-1-1 1,1 0-1,-1-1 0,1-1 0,-1 0 0,0-1 0,0 0 0,-1-1 0,1-1 1,-1 0-1,0 0 0,-1-1 0,1-1 0,-1 0 0,-1 0 0,0-1 0,0-1 1,9-10-1,-2 3-10,-1-1 0,0-1 0,-1 0 0,-2-1 0,0-1 0,13-26 0,-90 137 552,60-82-500,0 0-1,1 1 1,-1-1 0,2 0 0,-1 1-1,1 0 1,0 0 0,1-1 0,0 1 0,0 0-1,2 11 1,-1-18-10,1-1 0,0 0 0,-1 1 0,1-1 0,0 0 0,0 0 0,0 0 0,0 1 0,0-1 0,0 0 0,0 0 0,1 0 0,-1-1 0,0 1 0,1 0 0,-1 0 0,0-1 0,1 1 0,-1-1 0,1 1 0,-1-1 0,1 0 0,-1 1 0,1-1 0,-1 0 0,1 0 0,-1 0 0,1 0 0,-1 0 0,3-1 0,53-3 16,-48 0-16,1 1 0,-2-1 1,1-1-1,0 0 0,-1 0 0,0 0 0,0-1 0,-1 0 1,0-1-1,0 0 0,0 0 0,-1 0 0,0-1 0,0 0 0,-1 0 1,0-1-1,0 1 0,5-15 0,-2 3-27,0-1 1,-2 0-1,0 0 0,-1-1 0,-2 1 1,0-1-1,0-30 0,-3 51-79,1 33-708,1-27 771,-1 1 1,1-1-1,1 0 1,-1 0-1,1 0 0,0-1 1,6 9-1,-6-9 15,0 0 0,0 0 0,0 1 0,-1-1 0,1 0 0,-1 1 0,0 0 0,-1-1 0,1 1 1,-1 0-1,0 0 0,1 6 0,-7 145 975,32-157-742,-18-2-199,-1 0-1,0-1 1,0 0-1,0 0 1,0-1 0,-1 0-1,0-1 1,0 1-1,0-1 1,0 0 0,-1-1-1,0 0 1,-1 0-1,0 0 1,0 0-1,0-1 1,-1 0 0,0 0-1,0 0 1,-1-1-1,4-13 1,-5-56-44,-3 46 20,1 31-30,3 3-524,0 0 529,-1 0 0,0 0 0,1 1 0,-1-1-1,0 0 1,0 1 0,0 0 0,0-1-1,-1 1 1,1 0 0,-1 0 0,2 6 0,0-4 13,3 11 121,0 1 0,-1-1 0,0 1-1,-1 0 1,-1 0 0,-1 0 0,-1 0 0,0 1 0,-2 24 0,1-36 56,3-5-137,-1 0 0,1-1 0,0 1 0,-1-1 0,1 1 0,0-1 0,0 0 0,0 0 0,0 0 0,2-1 0,0 1 16,23 0 19,-1-1 0,0-2 0,-1-1 0,48-12 0,-65 14-47,0-1 0,0 0 0,-1-1 0,1 0 0,-1 0 0,0-1 0,0 0 0,-1 0 0,1 0 0,-1-1 0,-1-1 0,1 1 1,-1-1-1,0 0 0,0 0 0,-1-1 0,8-14 0,-12 21 82,-1 1 0,1-1 1,0 0-1,-1 0 1,0 1-1,1-1 0,-1 0 1,1 0-1,-1 1 0,0-1 1,0 0-1,1 0 1,-1 0-1,0 0 0,0 1 1,0-1-1,0 0 0,0 0 1,0 0-1,0 0 1,0 0-1,0 1 0,0-1 1,-1 0-1,1-1 1,-18 14 282,-20 31-530,34-36 166,-1 0-1,1 0 1,1 1-1,-1 0 1,1 0-1,1 0 1,-1 0-1,1 0 1,1 0 0,-1 1-1,2-1 1,-1 13-1,1-20-5,1 0 1,-1-1-1,0 1 0,0-1 0,1 1 0,-1-1 1,1 1-1,-1-1 0,0 1 0,1-1 0,-1 1 0,1-1 1,-1 1-1,1-1 0,-1 0 0,1 1 0,-1-1 1,1 0-1,0 0 0,-1 1 0,1-1 0,-1 0 0,1 0 1,0 0-1,-1 0 0,1 1 0,0-1 0,-1 0 1,1 0-1,0-1 0,26 2-135,-21-1 90,0-1 28,1 1 0,-1-1 0,1 0 0,-1 0-1,1-1 1,-1 0 0,1 0 0,-1 0 0,0-1 0,0 0 0,-1 0 0,1-1 0,0 0 0,-1 0 0,0 0 0,0 0 0,8-9 0,-2-1 34,-1 0-1,0-1 1,-1 0 0,0 0 0,8-23 0,-16 37-14,0 0 1,-1 0-1,1 1 0,0-1 0,0 1 0,-1-1 0,1 0 0,0 1 1,0-1-1,0 1 0,0 0 0,-1-1 0,1 1 0,0 0 1,0-1-1,0 1 0,0 0 0,0 0 0,0 0 0,0 0 0,1 0 1,0 0 11,0 0 0,0-1 0,0 1 0,1-1 0,-2 1 1,1-1-1,0 1 0,0-1 0,0 0 0,0 0 0,2-2 1,0 1 37,-1-1 0,0 1 0,0-1 0,0 0 0,0 0 1,-1 0-1,1-1 0,-1 1 0,0-1 0,0 1 0,0-1 0,0 1 1,-1-1-1,1 0 0,-1 0 0,0 0 0,0 0 0,-1 0 1,1-8-1,-17 46-129,14-28 84,0 1 1,0-1-1,0 1 0,1 0 0,0-1 1,-1 10-1,2-9-1,-1-1 1,1 0 0,-1 0-1,-1 0 1,1 0-1,-1 0 1,-5 10-1,-58 101 222,42-86-199,-2-2 1,0-1-1,-35 30 1,-93 67 27,144-118-49,2-1 15,-1-1 1,0 0-1,0 0 1,0-1-1,-1 0 1,-12 5-1,19-9 90,2-3 5,1-4-96,0 0 0,0 0 0,1 0 0,0 0 0,0 1 0,1-1 0,0 1 0,0 0 0,0-1 0,1 1 0,-1 1-1,2-1 1,-1 1 0,1-1 0,-1 1 0,7-5 0,15-13-45,1 2 0,30-19 0,-44 31 16,28-18-408,2 3 1,0 1 0,1 2-1,2 2 1,-1 2 0,2 2 0,0 2-1,1 2 1,0 2 0,77-4-1,-3 9-4469,-17 1-12350</inkml:trace>
  <inkml:trace contextRef="#ctx0" brushRef="#br0" timeOffset="10189.16">0 1664 15415,'0'0'8156,"7"-22"-7793,15-7-334,-1-2 0,-2-1 1,-1 0-1,-1-1 0,18-53 1,-44 115 114,1 2 0,1-1 0,2 1 0,-3 42 0,8-72-146,0 1 0,0-1 1,0 1-1,0-1 0,0 1 0,0-1 0,0 1 1,1-1-1,-1 1 0,0-1 0,1 1 1,-1-1-1,1 0 0,0 1 0,-1-1 0,1 0 1,0 1-1,0-1 0,0 0 0,0 0 0,2 2 1,-1-2-15,0 0 1,1-1 0,-1 1 0,0-1 0,0 1 0,1-1 0,-1 0-1,0 0 1,1 0 0,-1 0 0,0 0 0,1-1 0,-1 1-1,3-2 1,-2 1 10,1-1-1,-1 1 0,1-1 1,-1-1-1,1 1 0,-1 0 1,0-1-1,0 1 0,-1-1 1,1 0-1,0 0 1,-1 0-1,0-1 0,0 1 1,0 0-1,3-7 0,26-62 42,-28 65-45,12-19-41,-8 25-67,-2 15 36,-3 9 65,-2-15 16,1-1 0,-1 1 0,1-1 0,1 1 0,-1-1 0,1 0 0,1 1 0,-1-1 0,7 12 0,-6-19-70,0 1 1,0-1-1,0 0 1,-1 1-1,1-1 0,0-1 1,0 1-1,0 0 1,0-1-1,0 1 1,-1-1-1,1 0 1,3-1-1,100-51-103,-106 53 185,1 0 0,0 0 0,-1-1 0,1 1 0,0 0 1,-1 0-1,1 0 0,0 0 0,0 0 0,-1 0 0,1 0 1,0 0-1,-1 0 0,1 0 0,0 0 0,-1 0 0,1 1 1,0-1-1,-1 0 0,1 1 0,0-1 0,-1 0 1,1 1-1,-1-1 0,1 0 0,-1 1 0,1-1 0,-1 1 1,1 0-1,12 8 108,-12-8-248,-1-6-7721,0-9-74</inkml:trace>
  <inkml:trace contextRef="#ctx0" brushRef="#br0" timeOffset="10369.63">267 1213 15799,'0'0'5491,"32"16"-6308,-5 8-1680,0 7-400,5 0-5139</inkml:trace>
  <inkml:trace contextRef="#ctx0" brushRef="#br0" timeOffset="11216.42">729 1438 5186,'0'0'18617,"-17"-4"-18225,6 1-346,8 1-39,-1 1-1,1 0 1,-1 0-1,0 0 1,0 0 0,1 0-1,-1 1 1,0-1-1,0 1 1,0 0 0,1 0-1,-1 1 1,0-1-1,0 1 1,1 0 0,-1 0-1,0 0 1,1 0-1,-1 0 1,1 1 0,-1 0-1,1 0 1,0 0-1,0 0 1,0 0 0,-5 5-1,2 0 1,1 1 0,0 0 0,0 0 0,1 0 0,0 1 0,0-1 1,1 1-1,0 0 0,0 0 0,1 0 0,1 1 0,-1-1 0,1 17 0,1-25-16,1 1 1,-1-1-1,1 0 1,0 1-1,-1-1 1,1 0-1,0 0 1,0 1-1,0-1 1,0 0-1,0 0 1,0 0-1,0 0 1,0 0-1,1 0 1,-1-1-1,0 1 1,0 0-1,1 0 1,-1-1-1,1 1 1,-1-1-1,0 1 0,1-1 1,-1 0-1,1 0 1,-1 0-1,1 1 1,-1-1-1,1 0 1,2-1-1,3 1-18,0 1 0,0-2-1,1 1 1,-1-1-1,0 0 1,9-3 0,-6 0 30,0-1 1,0 0-1,-1-1 1,0 0-1,0-1 1,0 0-1,-1 0 1,0-1-1,0 0 1,-1 0-1,0 0 1,10-18-1,2-6-6,-1 0-1,21-53 0,-34 70 57,1-1-1,-2 1 0,0-1 0,-1 0 0,-1 1 1,1-31-1,-10 51 177,-3 10-228,0 1-1,1 1 1,0-1-1,2 2 1,-11 33-1,-18 96 3,33-126-14,1-1 1,0 36 0,3-43 9,-1-12 1,0 0 0,0 0 1,1 0-1,-1 0 0,1 0 1,-1 0-1,1 0 0,0 0 1,-1 0-1,1 0 0,0 0 1,0-1-1,-1 1 0,1 0 0,0 0 1,0-1-1,0 1 0,0-1 1,0 1-1,0-1 0,0 1 1,0-1-1,0 1 0,0-1 1,0 0-1,0 0 0,0 0 1,0 1-1,0-1 0,1 0 1,-1 0-1,0-1 0,0 1 1,2 0-1,41-8 23,-34 4-19,0-1 0,-1 0 0,0-1 0,1 0 0,-2-1-1,1 0 1,-1 0 0,13-16 0,2-6-31,25-41 0,0 1 9,-59 86 14,0 1 1,1 0 0,0 1-1,2 0 1,0 0-1,2 1 1,0 0-1,1 0 1,-4 35-1,9-54 0,0 0 0,0-1-1,0 1 1,0 0 0,0-1 0,0 1-1,1 0 1,-1-1 0,0 1 0,0 0-1,1-1 1,-1 1 0,0-1 0,1 1-1,-1 0 1,1-1 0,-1 1-1,1-1 1,-1 1 0,1-1 0,-1 1-1,1-1 1,-1 0 0,1 1 0,-1-1-1,1 0 1,0 1 0,-1-1 0,1 0-1,1 1 1,27-1-291,-22-2 227,0 1 1,0-1 0,-1 0-1,1-1 1,-1 0 0,9-4-1,6-10 16,-1-2 0,-1 0 0,18-22-1,-29 31 59,-17 119 21,9-108-29,0-1 1,0 1-1,0 0 1,0 0-1,0 0 0,0 0 1,0 0-1,0 0 0,1 0 1,-1 0-1,0-1 0,0 1 1,1 0-1,-1 0 0,1 0 1,-1 0-1,1-1 1,-1 1-1,1 0 0,-1 0 1,1-1-1,0 1 0,-1 0 1,1-1-1,1 1 0,22 1-1098,-8-3-462,10-1-2355,1-8-2232</inkml:trace>
  <inkml:trace contextRef="#ctx0" brushRef="#br0" timeOffset="12557.23">1124 1425 3201,'0'0'14036,"3"-3"-12379,-6 15-274,-15 28 647,-24 55 666,40-90-2695,-7 32 16,9-36-17,0-1 0,-1 1 1,1 0-1,0-1 1,0 1-1,0 0 1,0-1-1,0 1 1,0 0-1,0 0 1,0-1-1,0 1 1,0 0-1,0-1 1,1 1-1,-1 0 1,0-1-1,0 1 1,1 0-1,-1-1 1,0 1-1,1 0 1,-1-1-1,1 1 1,-1-1-1,1 1 1,-1-1-1,1 1 0,-1-1 1,1 1-1,-1-1 1,1 0-1,0 1 1,-1-1-1,1 0 1,-1 1-1,1-1 1,0 0-1,0 0 1,-1 0-1,2 1 1,7-2 9,0 0 0,1 0-1,-1-1 1,0 0 0,0 0 0,0-1 0,0 0 0,-1-1 0,1 0 0,-1 0-1,0-1 1,0 0 0,8-7 0,-6 4 1,0-1 0,-1 0 0,0 0 0,-1-1 0,0 0 0,0-1 0,-1 1 0,-1-1 0,7-14 0,-8 6 204,-4 16-3975</inkml:trace>
  <inkml:trace contextRef="#ctx0" brushRef="#br0" timeOffset="13116.64">1461 1511 12454,'0'0'11050,"-5"-8"-10263,4 5-772,0 0 0,0 1 0,-1-1 0,1 1 0,-1 0 0,0 0 1,0-1-1,1 1 0,-1 0 0,-1 1 0,1-1 0,0 0 0,0 0 0,-1 1 0,1 0 0,-1-1 0,1 1 0,-1 0 0,1 0 0,-1 0 0,0 1 0,0-1 0,1 0 0,-1 1 0,0 0 1,0 0-1,0 0 0,1 0 0,-1 0 0,0 1 0,0-1 0,0 1 0,1-1 0,-1 1 0,0 0 0,1 0 0,-1 1 0,1-1 0,-1 0 0,1 1 0,-4 2 0,-32 27 46,36-29-60,0 0-1,0-1 0,1 2 0,-1-1 0,0 0 1,1 0-1,-1 0 0,1 1 0,-1-1 0,1 1 1,0-1-1,0 1 0,1 0 0,-2 4 0,3-6-1,1-1-1,-1 1 0,1-1 0,-1 1 0,1-1 0,-1 1 0,1-1 0,-1 0 0,1 0 1,-1 0-1,1 0 0,0 0 0,-1 0 0,1-1 0,-1 1 0,3-1 0,4-1 0,1-1-1,0-1 0,-1 1 0,0-1 0,0-1 1,0 0-1,0 0 0,-1 0 0,0-1 1,0 0-1,0 0 0,-1-1 0,0 0 0,6-8 1,10-17-32,36-66 0,-54 91 31,66-139-127,-69 145 111,-5 25-157,-17 28 144,11-32 31,1 1 0,1 1 0,1-1 0,1 1 0,1 1 0,0-1 0,-1 29 0,6-33 2,3 15-77,-2-32 72,-1 0 0,1 0 0,0 0 0,0 0 1,0-1-1,0 1 0,0 0 0,0 0 0,0-1 0,1 1 1,-1 0-1,0-1 0,0 1 0,0-1 0,1 1 1,-1-1-1,0 0 0,1 0 0,-1 0 0,0 1 0,1-1 1,-1 0-1,0-1 0,3 1 0,0 0-7,1-1 0,0 1 1,0-1-1,0 0 0,-1-1 0,1 1 0,0-1 0,-1 0 0,1 0 1,-1 0-1,0-1 0,0 1 0,0-1 0,0 0 0,0 0 0,0 0 1,-1-1-1,0 0 0,0 1 0,0-1 0,0 0 0,4-9 0,-2 4 16,0-1 0,-1 0-1,0 0 1,-1 0 0,0 0 0,-1 0-1,0-1 1,-1 1 0,1-17-1,-2 27 11,-1 0-1,1-1 0,0 1 0,0-1 0,-1 1 0,1 0 0,0-1 1,0 1-1,-1 0 0,1 0 0,0-1 0,-1 1 0,1 0 1,-1 0-1,1 0 0,0-1 0,-1 1 0,1 0 0,-1 0 0,1 0 1,0 0-1,-1 0 0,1 0 0,-1 0 0,1 0 0,0 0 1,-1 0-1,1 0 0,-1 0 0,1 0 0,-1 0 0,1 0 0,0 0 1,-1 0-1,1 0 0,-1 1 0,1-1 0,-19 7-26,14-2-38,-1 0 1,0 0-1,1 1 1,0 0-1,1 0 1,-1 0-1,1 1 1,0-1-1,1 1 1,-1 0-1,1 0 1,1 0-1,-1 0 0,1 1 1,-1 12-1,-2 37-6342,5-40-264</inkml:trace>
  <inkml:trace contextRef="#ctx0" brushRef="#br0" timeOffset="13366.14">1826 1360 15047,'0'0'6435,"27"-3"-6435,5 3 80,11 0-80,1 0-240,-1 0-1601,0 0-880,-17 0-5299</inkml:trace>
  <inkml:trace contextRef="#ctx0" brushRef="#br0" timeOffset="13586.69">1952 1480 14118,'0'0'5299,"27"9"-5411,5-9-288,6-12-1393,-11-6-1649,-6-1-3393</inkml:trace>
  <inkml:trace contextRef="#ctx0" brushRef="#br0" timeOffset="13790.09">2049 1235 9861,'0'0'10618,"-10"0"-9874,6 0-734,1 0-1,-1 0 1,0 0 0,1 1-1,-1 0 1,0-1 0,1 1 0,-5 2-1,7-3-10,1 1 0,-1-1 0,1 0-1,-1 1 1,1-1 0,-1 1 0,1-1 0,-1 0-1,1 1 1,0-1 0,-1 1 0,1-1-1,-1 1 1,1 0 0,0-1 0,0 1 0,-1-1-1,1 1 1,0-1 0,0 1 0,0 0 0,0-1-1,0 1 1,0 0 0,0 0 0,0 1 1,1 0 0,-1 0 0,1 0 0,0 0 0,-1 0 0,1 0 0,0-1 0,1 1 0,-1 0 0,0 0 0,0-1 0,3 3 0,6 6 14,1-1 0,0 0 0,0-1 0,1 0 0,0-1 0,23 10 0,16 10 21,-33-16-13,-7-5-12,0 0 1,0 1 0,-1 0-1,0 1 1,15 14 0,-24-20 0,0 0 0,1-1 0,-1 1 1,0 0-1,0 0 0,0 0 1,0 0-1,0 0 0,0 0 0,-1 0 1,1 0-1,-1 0 0,1 1 1,-1-1-1,0 0 0,0 0 0,0 0 1,0 0-1,0 1 0,0-1 0,-1 0 1,1 0-1,-1 0 0,0 0 1,1 0-1,-1 0 0,0 0 0,0 0 1,0 0-1,0 0 0,-1 0 1,1 0-1,0-1 0,-1 1 0,0-1 1,1 1-1,-1-1 0,0 1 0,-2 0 1,-32 25-253,-2-2-1,0-1 1,-2-2 0,-50 20 0,45-21-2587,-4-1-2841</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37:26.308"/>
    </inkml:context>
    <inkml:brush xml:id="br0">
      <inkml:brushProperty name="width" value="0.025" units="cm"/>
      <inkml:brushProperty name="height" value="0.025" units="cm"/>
    </inkml:brush>
  </inkml:definitions>
  <inkml:trace contextRef="#ctx0" brushRef="#br0">108 329 10917,'0'0'3996,"5"-4"-3854,-3 3 50,0 0 0,0-1 0,0 1 0,0-1 0,0 0 0,-1 0 0,1 0 0,0 0 0,-1 0 0,0 0 0,1 0 0,-1 0 0,0 0 0,0-1 0,0 1 0,0 0 0,0-1 0,-1 1 0,1-1 0,-1 1 0,0-1 0,0 1 0,1-1 0,-2 1 0,1-1 0,-1-4 0,0 7-148,-1-1 0,0 0-1,0 0 1,0 0 0,1 1 0,-1-1 0,0 1 0,0-1 0,0 1 0,0 0 0,0 0 0,0 0 0,0 0 0,0 0 0,0 0 0,0 1 0,0-1 0,0 1 0,1-1 0,-5 2 0,0 4-44,-1 0 0,1 0 0,1 1 0,-1-1 0,1 1 0,0 1 0,0-1 0,1 1 0,0-1 0,-4 12 0,1 0 0,0 1 0,1 0 0,-4 27 0,7-16-24,1 44 0,2-71 24,0-3-3,0 0 1,0 0 0,0 0 0,0 1-1,1-1 1,-1 0 0,0 0 0,1 0-1,-1 0 1,1 0 0,-1 0 0,1 0-1,0 0 1,-1 0 0,1 0 0,0 0-1,0 0 1,0 0 0,0 0 0,0-1-1,0 1 1,0 0 0,0-1 0,0 1 0,0-1-1,0 1 1,0-1 0,0 1 0,0-1-1,0 0 1,1 0 0,-1 1 0,2-1-1,48 0-300,-33-1 117,-10 0 86,1 0-1,-1 0 1,0-1 0,0 0-1,-1-1 1,1 0-1,0 0 1,-1 0 0,0-1-1,1 0 1,-1 0 0,-1-1-1,1 0 1,5-6-1,-1 2 67,-1-1 0,-1 0 0,0-1 0,-1 0-1,0 0 1,0-1 0,10-22 0,-22 51 1347,-4 11-1221,1 1 1,-6 44-1,14-72-92,0 0 0,0-1 0,0 1 0,0 0 0,0 0 0,0-1 1,1 1-1,-1-1 0,0 1 0,0-1 0,1 0 0,-1 1 0,0-1 1,0 0-1,1 0 0,-1 0 0,0 0 0,1 0 0,-1 0 0,3-1 1,33 0-2,-34 0 0,1 0-1,-1-1 0,1 1 0,-1-1 0,0 1 0,1-1 1,-1 0-1,0 0 0,0-1 0,0 1 0,0-1 1,-1 1-1,1-1 0,-1 0 0,0 0 0,1 0 0,-1 0 1,-1 0-1,1 0 0,0-1 0,-1 1 0,1-1 1,-1 1-1,0-1 0,0 0 0,-1 1 0,1-1 1,-1-5-1,1 5-5,0 0 1,-1-1 0,0 1 0,0-1-1,0 1 1,-1 0 0,1-1 0,-1 1-1,0 0 1,0-1 0,-1 1 0,1 0-1,-1 0 1,0 0 0,0 0 0,0 0-1,-1 0 1,1 1 0,-1-1 0,0 1-1,0 0 1,0 0 0,-6-5 0,3 5-22,0 0 0,0 1 0,-1 0 0,1 0 1,0 0-1,-1 1 0,1 0 0,-1 1 0,1-1 1,-1 1-1,1 0 0,-1 1 0,1-1 1,0 1-1,-10 3 0,12-3 19,1 0 0,-1 0 0,1 0 0,-1 1 0,1-1 0,0 1 0,0 0 0,0 0 0,0 0 0,0 0 0,0 1 0,1-1 0,-1 1 0,1-1 0,0 1 0,-1 0 0,1 0 0,0 0 0,1 0 0,-1 1 0,1-1 0,-1 0 0,1 1 0,0-1 0,0 1 0,0-1 0,1 1 0,-1-1 0,1 5 0,0-7-50,0 1 1,1-1 0,-1 1 0,0-1 0,1 1 0,-1-1-1,1 1 1,0-1 0,-1 0 0,1 1 0,0-1 0,0 0-1,0 1 1,0-1 0,0 0 0,0 0 0,0 0 0,0 0-1,1 0 1,-1 0 0,0-1 0,1 1 0,-1 0-1,0 0 1,1-1 0,-1 1 0,1-1 0,-1 0 0,1 1-1,-1-1 1,1 0 0,-1 0 0,3 0 0,66 0-1186,-43-1 752,-9 0 385,25 3 12,-42-2 120,0 0 0,0 1-1,0-1 1,0 1 0,0-1-1,0 1 1,0 0 0,0-1-1,0 1 1,0 0 0,0 0-1,0-1 1,0 1 0,-1 0-1,1 0 1,0 0 0,-1 0-1,1 0 1,0 0 0,-1 0-1,0 1 1,1-1 0,-1 0-1,1 0 1,-1 0 0,0 0-1,0 0 1,0 1-1,0-1 1,0 2 0,0-1-8,0-1 1,0 0-1,0 0 1,0 0-1,0 1 1,0-1-1,0 0 0,0 0 1,0 0-1,1 0 1,-1 1-1,1-1 1,-1 0-1,1 0 1,-1 0-1,1 0 0,-1 0 1,1 0-1,0 0 1,0 0-1,-1 0 1,1-1-1,0 1 1,0 0-1,2 1 1,-2-2-8,1 1 1,0-1 0,0 0 0,-1 0 0,1 0 0,0 0 0,0 0-1,-1 0 1,1 0 0,0 0 0,0-1 0,-1 1 0,1-1-1,0 1 1,1-2 0,9-4 5,-2 0 0,1 0 0,17-14 0,99-81 16,-127 101 17,0 0 1,0 0 0,0 0-1,0 0 1,1 0-1,-1 0 1,0 0 0,0 0-1,0 0 1,0 0-1,1 0 1,-1 0 0,0 0-1,0 0 1,0 0-1,0 0 1,1 1 0,-1-1-1,0 0 1,0 0 0,0 0-1,0 0 1,0 0-1,1 0 1,-1 0 0,0 1-1,0-1 1,0 0-1,0 0 1,0 0 0,0 0-1,0 0 1,0 1-1,0-1 1,0 0 0,1 0-1,-1 0 1,0 0-1,0 1 1,0-1 0,0 0-1,0 0 1,0 0-1,0 1 1,0-1 0,0 0-1,-1 0 1,1 0-1,0 0 1,0 1 0,0-1-1,1 21 887,2 15-1439,-3-35 445,0 0 0,0 0 0,0-1-1,0 1 1,0 0 0,0 0-1,1 0 1,-1 0 0,0 0 0,1 0-1,-1 0 1,1-1 0,-1 1-1,1 0 1,-1 0 0,1-1-1,-1 1 1,1 0 0,0-1 0,-1 1-1,1 0 1,0-1 0,0 1-1,0 0 1,10 1-783,1-1 1,-1 0-1,0-1 0,0 0 0,1 0 1,-1-1-1,0-1 0,0 0 0,0 0 1,19-8-1,-25 8 507,0 0 0,0-1 1,0 0-1,0 0 0,-1 0 0,1 0 1,-1-1-1,0 1 0,0-1 0,-1 0 1,1 0-1,-1-1 0,4-4 0,-5 4 490,0 1-1,0-1 0,0 1 0,-1-1 0,1 0 1,-1 0-1,0 0 0,-1 0 0,1 0 0,-1-5 1,0 9 149,0-1 0,1 0 1,-1 1-1,0-1 1,0 0-1,-1 1 0,1-1 1,0 0-1,0 1 1,-1-1-1,1 1 1,-1-1-1,0 1 0,1-1 1,-1 1-1,0-1 1,0 1-1,0-1 0,-1-1 1,-1 2 55,1 0 0,-1 1 1,1-1-1,0 0 0,-1 1 0,1 0 1,-1-1-1,1 1 0,-1 0 1,-4 1-1,0-1-858,1 0 545,0 1 0,0 0 0,0 1 0,1-1 0,-1 1-1,1 0 1,-1 1 0,1-1 0,0 1 0,0 0 0,0 0 0,0 1 0,0-1-1,1 1 1,0 0 0,0 1 0,0-1 0,0 1 0,1-1 0,-1 1-1,1 0 1,0 0 0,1 1 0,-1-1 0,1 0 0,0 1 0,0 0 0,1-1-1,0 1 1,0 0 0,0 0 0,1 0 0,0 7 0,0-12-47,0 0 0,0 0 0,0-1 0,0 1 0,0 0 0,0 0 0,0-1 0,0 1 0,1 0 0,-1 0 0,0-1 0,1 1 0,-1 0 0,0 0 0,1-1 0,-1 1 0,1 0 0,-1-1 0,1 1 0,-1-1 0,1 1 0,-1-1 0,1 1 0,0-1 0,-1 1 1,1-1-1,0 1 0,-1-1 0,1 0 0,0 0 0,1 1 0,1-1 3,-1 1 1,1-1 0,0 0 0,0 0 0,0 0 0,0-1-1,-1 1 1,1-1 0,4-1 0,2 0 8,-1-2-1,1 1 1,-1-1 0,0 0-1,11-9 1,-1-1-16,-1-1 0,0 0 1,-1-1-1,-1-1 0,-1-1 0,0 0 0,-2-1 0,0 0 0,-1-1 1,0 0-1,-2-1 0,-1 0 0,10-38 0,-14 35 68,-12 39 71,-3 6-118,3-4 3,0 1 0,1-1 0,1 1 0,1 1 0,1-1 0,0 1 1,1-1-1,1 1 0,1 0 0,1 20 0,1-37-21,-1 0 0,1 0 0,-1 0 0,1 0 1,-1 0-1,1 0 0,0 0 0,0 0 0,0-1 0,0 1 0,0 0 0,0-1 0,1 1 1,-1-1-1,1 1 0,-1-1 0,1 1 0,-1-1 0,1 0 0,0 0 0,-1 0 0,1 0 1,0 0-1,0 0 0,0-1 0,0 1 0,0-1 0,0 1 0,0-1 0,0 0 0,0 1 1,0-1-1,3-1 0,3 2-5,-1-1 0,0 0 0,0 0 0,1-1 0,-1 0 0,0-1 0,0 1 0,0-1 1,7-3-1,-4-1 5,0 0 0,0-1 1,-1 0-1,0-1 0,-1 1 1,0-2-1,0 1 0,0-1 1,-1 0-1,-1-1 1,1 1-1,-2-2 0,1 1 1,4-15-1,-6 14 723,-7 25-312,-6 34-153,6-35-221,0 0 1,1 0-1,-1 21 1,3-33-38,1 0 1,0 0-1,0-1 0,0 1 1,0 0-1,0-1 0,-1 1 1,1-1-1,0 1 0,0-1 1,0 0-1,0 1 0,1-1 1,-1 0-1,0 0 0,0 1 1,0-1-1,0 0 0,0 0 1,0 0-1,0 0 0,0-1 1,2 1-1,33-3-13,-24 0-14,0-1 0,0 0 1,0-1-1,-1-1 0,1 1 0,-1-2 1,0 0-1,-1 0 0,0-1 1,0 0-1,-1 0 0,0-1 0,0-1 1,9-12-1,1-4-155,0-2 0,-2 0 0,-1-1 1,15-40-1,-27 62 172,-1-1 0,-1 1 0,1-1 1,-1 0-1,-1 0 0,1 0 0,-1 0 0,-1-15 1,-11 34 369,3 1-353,2-1-1,-1 1 1,2 0 0,-1 1-1,2-1 1,0 1 0,0 0-1,1 0 1,-1 15 0,-1 19 11,2 59 1,3-105-22,0 0 1,0 1-1,1-1 1,-1 1-1,0-1 1,0 0-1,1 1 0,-1-1 1,1 0-1,-1 1 1,1-1-1,-1 0 1,1 0-1,0 1 0,0-1 1,0 0-1,0 0 1,0 0-1,0 0 1,0 0-1,0 0 1,0 0-1,0-1 0,3 2 1,-1 0-17,0-1 0,1 0 0,0 0 0,-1 0 0,1-1 0,0 1 0,-1-1 0,1 0 0,6 0 0,-2-1-13,1 0-1,-1 0 1,0-1 0,0 0 0,0 0-1,0-1 1,-1 0 0,14-8 0,0-4-411,-1-1 0,26-26 0,-40 36 292,1-1-1,-2 0 1,1 0 0,-1 0-1,0-1 1,-1 0 0,1 0-1,-2 0 1,1 0 0,3-13-1,-35 82 2749,17-42-2573,2 0 0,-9 24-1,12-19-382,1 1-1,1-1 0,2 1 1,0 38-1</inkml:trace>
  <inkml:trace contextRef="#ctx0" brushRef="#br0" timeOffset="181.38">1431 206 11429,'0'0'4498,"118"-50"-8628,-80 35-3137</inkml:trace>
  <inkml:trace contextRef="#ctx0" brushRef="#br0" timeOffset="315.19">1824 9 576,'0'0'6131</inkml:trace>
  <inkml:trace contextRef="#ctx0" brushRef="#br0" timeOffset="470.49">1393 0 10565,'0'0'5186,"54"0"-10372</inkml:trace>
  <inkml:trace contextRef="#ctx0" brushRef="#br0" timeOffset="829.71">1996 212 16536,'0'0'4476,"-15"20"-4369,-44 63-59,55-78-41,1 1 0,0 0 0,0 0 0,0 0 0,0 0 0,1 0 0,-2 9 0,4-12-5,-1-1 0,1 0 0,0 1 0,0-1 1,0 0-1,0 1 0,0-1 0,1 0 0,-1 0 0,1 1 0,0-1 0,-1 0 0,1 0 0,0 0 0,1 3 1,1-2 0,0 0 0,0-1 0,-1 1 0,2-1 0,-1 1 0,0-1 1,0 0-1,1 0 0,-1-1 0,1 1 0,-1-1 0,1 1 1,0-1-1,0 0 0,0 0 0,-1-1 0,1 1 0,6-1 0,5 1-6,-1 0-1,1-1 1,0-1-1,-1-1 1,1 0 0,-1 0-1,0-2 1,25-8-1,-34 10 7,0 0 1,0-1-1,0 1 0,0-1 1,-1 0-1,0 0 0,1-1 1,-1 1-1,0-1 0,-1 0 1,1 0-1,-1 0 0,0 0 1,0-1-1,0 1 0,0-1 1,-1 0-1,0 0 0,0 0 1,0 0-1,0 0 0,-1-1 1,0 1-1,0 0 0,-1-1 1,1-7-1,-1-1 35,-2-22 120,1 35-162,1 0 0,0 0 0,-1 0 0,1 0 0,-1 0 0,0 0 1,1 1-1,-1-1 0,0 0 0,0 0 0,1 0 0,-1 0 0,0 1 0,0-1 0,0 0 0,0 1 1,0-1-1,0 1 0,0-1 0,0 1 0,0 0 0,0-1 0,0 1 0,0 0 0,0 0 0,-1 0 1,1-1-1,-1 1 0,-3 0-327,0-1 0,0 1 0,0 0 0,0 0 0,0 0 0,0 1 0,0 0 0,0 0 0,0 0 0,0 1 0,0-1 0,0 1 0,-4 3 0,-13 10-4119</inkml:trace>
  <inkml:trace contextRef="#ctx0" brushRef="#br0" timeOffset="1173.6">2337 299 15911,'0'0'5085,"0"10"-4826,-2 3-191,2-9-55,-1 1 0,1-1 0,-1 1 0,1-1 0,1 1 0,-1-1 0,0 0 0,1 1 0,2 4-1,-3-7-13,1-1 0,0 0 1,0 0-1,0 0 0,0 1 0,1-1 0,-1 0 0,0 0 0,0-1 0,0 1 0,1 0 0,-1 0 0,1-1 0,-1 1 0,1 0 0,-1-1 0,0 1 0,1-1 0,0 0 0,-1 0 0,1 1 0,-1-1 0,1 0 0,-1 0 0,1-1 0,-1 1 0,1 0 0,-1 0 0,1-1 0,-1 1 0,3-2 0,3 1-94,1-1 0,-1 0 0,0-1 1,0 1-1,7-5 0,13-13-620,-1 0 0,-1-1 0,31-36 0,-51 52 699,-4 4 63,-1 1 0,0 0 1,0 0-1,0-1 0,0 1 0,1 0 0,-1 0 0,0 0 0,0-1 0,0 1 1,1 0-1,-1 0 0,0 0 0,0-1 0,1 1 0,-1 0 0,0 0 0,1 0 0,-1 0 1,0 0-1,0 0 0,1 0 0,-1 0 0,0 0 0,1 0 0,-1 0 0,0 0 1,1 0-1,-1 0 0,0 0 0,0 0 0,1 0 0,-1 0 0,0 0 0,1 0 0,-1 0 1,0 1-1,0-1 0,1 0 0,-1 0 0,0 0 0,0 0 0,1 1 0,-1-1 1,0 0-1,0 0 0,0 1 0,1-1 0,-1 0 0,0 0 0,0 1 0,0-1 0,0 0 1,0 0-1,0 1 0,0-1 0,1 0 0,-1 1 0,0-1 0,0 0 0,0 1 1,0-1-1,4 35 636,-4-30-664,1 1 1,-1-1-1,1 0 0,0 0 1,0 0-1,0 0 0,1 0 1,3 8-1,-1-9-161,1-1 0,0 1 1,-1-1-1,1-1 0,1 1 0,-1-1 0,0 0 0,0 0 1,1 0-1,-1-1 0,1 0 0,-1 0 0,1 0 1,0-1-1,-1 0 0,1 0 0,0 0 0,10-2 0,16-1-4158</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2:22.257"/>
    </inkml:context>
    <inkml:brush xml:id="br0">
      <inkml:brushProperty name="width" value="0.025" units="cm"/>
      <inkml:brushProperty name="height" value="0.025" units="cm"/>
    </inkml:brush>
  </inkml:definitions>
  <inkml:trace contextRef="#ctx0" brushRef="#br0">0 0 22940,'0'697'0,"1529"-697"0,-1529-697 0,-1529 697 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2:24.126"/>
    </inkml:context>
    <inkml:brush xml:id="br0">
      <inkml:brushProperty name="width" value="0.025" units="cm"/>
      <inkml:brushProperty name="height" value="0.025" units="cm"/>
    </inkml:brush>
  </inkml:definitions>
  <inkml:trace contextRef="#ctx0" brushRef="#br0">94 11 10853,'0'0'9623,"0"-10"-7294,-1 20-2322,-1 1-1,-1-1 1,0 0 0,0 0-1,-1 0 1,-8 14 0,-3 12 88,10-23-77,-1 1 8,1 0-1,0 1 0,1 0 1,0 0-1,-2 24 0,6-38 53,7-46 405,0 27-470,2-5 1,0 0-1,1 0 0,2 1 0,24-36 1,-35 57-21,-1 0 1,1 0 0,-1 0-1,1 0 1,-1 1 0,1-1 0,-1 0-1,1 0 1,0 1 0,-1-1-1,1 0 1,0 1 0,0-1 0,0 0-1,0 1 1,-1-1 0,1 1 0,0 0-1,0-1 1,0 1 0,0 0-1,0-1 1,2 1 0,6 23-257,-6-11 298,26 162 306,-25-167-625,-4-7 132,0 0 0,0 0 1,1 0-1,-1 0 0,0 1 1,0-1-1,0 0 1,1 0-1,-1 0 0,0 0 1,0 0-1,0 0 1,1 0-1,-1 0 0,0 0 1,0 0-1,0 0 1,1 0-1,-1 0 0,0 0 1,0-1-1,0 1 1,1 0-1,-1 0 0,0 0 1,0 0-1,0 0 1,0 0-1,1 0 0,-1-1 1,0 1-1,0 0 0,0 0 1,0 0-1,0 0 1,1 0-1,-1-1 0,0 1 1,0 0-1,0 0 1,0 0-1,0-1 0,0 1 1,0 0-1,0 0 1,0 0-1,0-1 0,0 1 1,0 0-1,0 0 1,0 0-1,0-1 0,0 1 1,0 0-1,0-1 1,1-7-5399</inkml:trace>
  <inkml:trace contextRef="#ctx0" brushRef="#br0" timeOffset="286.2">1 158 8948,'0'0'6907,"0"0"-6872,0 0 0,0 0 0,0 0 0,0 0 0,0 0 0,0 0 0,0 1 0,0-1 0,0 0 0,0 0 0,0 0 0,0 0 0,0 0 0,0 0 0,0 0 0,0 0 0,0 0 0,0 0 0,0 0 0,0 0 0,0 0 0,0 1 0,0-1-1,0 0 1,0 0 0,0 0 0,0 0 0,16 0 644,0-1-1,0-1 0,-1-1 0,31-8 1,-11-2-2471,-1-3-4362,-28 12-1084</inkml:trace>
  <inkml:trace contextRef="#ctx0" brushRef="#br0" timeOffset="1154.47">287 110 5186,'0'0'16106,"18"-23"-14998,-15 21-1084,-1-1 1,1 1-1,-1-1 1,0 1 0,0-1-1,0 0 1,0 0-1,0 1 1,-1-1 0,1-1-1,-1 1 1,0 0-1,0 0 1,0 0 0,0-1-1,-1 1 1,1-5-1,-1 8 177,-6 39-596,4-29 401,1 1-1,0-1 1,1 0 0,0 0 0,1 1 0,0-1 0,4 13 0,1 37-45,-7-59 41,0-1 1,-1 1-1,1-1 1,0 1 0,-1-1-1,1 1 1,0-1-1,-1 1 1,1-1 0,-1 0-1,1 0 1,0 0-1,-1 0 1,1 0 0,-1 0-1,1 0 1,-3-1-1,-3 1 130,7 0-169,35-8-1147,65-18-571,-34 8-4075,-49 11 222</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2:26.952"/>
    </inkml:context>
    <inkml:brush xml:id="br0">
      <inkml:brushProperty name="width" value="0.025" units="cm"/>
      <inkml:brushProperty name="height" value="0.025" units="cm"/>
    </inkml:brush>
  </inkml:definitions>
  <inkml:trace contextRef="#ctx0" brushRef="#br0">1 28 9556,'0'0'6075,"0"68"-3909,0 60-319,0-132-1665,0 1 1,0-1 0,1 0 0,-1 1-1,1-1 1,0 0 0,3-6 0,48-15-165,-45 23-219,0 0 0,0-1 0,0 0 0,0 0 0,-1 0 0,1-1 0,-1 0 0,0-1 0,0 1 0,-1-1 0,1 0 0,-1-1 0,6-7 0,-10 11 187,0 0 0,-1-1-1,1 1 1,0-1 0,-1 1 0,0-1 0,1 1 0,-1-1 0,0 1 0,-1-1 0,1 1 0,0-1 0,-1 1 0,1-1-1,-1 1 1,0-1 0,0 1 0,0 0 0,0-1 0,0 1 0,0 0 0,-1 0 0,1 0 0,-3-3 0,-3 103 1054,6-71-1171,1 21 440,3-18-5460,-2-23-1799</inkml:trace>
  <inkml:trace contextRef="#ctx0" brushRef="#br0" timeOffset="1619.03">231 161 7972,'0'0'9343,"31"-9"-8239,-30 9-1095,-1 0 0,1-1 0,-1 1 0,1 0 0,-1-1 0,0 1 0,1-1 0,-1 1-1,1 0 1,-1-1 0,0 1 0,1-1 0,-1 1 0,0-1 0,0 1 0,1-1 0,-1 1 0,0-1 0,0 0 0,0 1 0,0-1-1,0 1 1,0-1 0,0 1 0,0-1 0,0 0 0,0 1 0,0-1 0,0 1 0,0-1 0,0 1 0,0-1 0,0 1 0,-1-1-1,1 0 1,0 1 0,-1-1 0,1 1 0,0 0 0,-1-1 0,1 0 0,-1 1-19,0 0 0,0 0 1,0 1-1,1-1 0,-1 0 1,0 0-1,0 1 0,0-1 0,1 1 1,-1-1-1,0 0 0,1 1 0,-1-1 1,0 1-1,1 0 0,-1-1 0,1 1 1,-1-1-1,1 1 0,-1 0 0,1 0 1,-1-1-1,1 1 0,0 0 0,-1 0 1,1-1-1,0 1 0,0 0 0,-1 0 1,1 0-1,0-1 0,0 3 0,-1 1 6,0 0 0,0 0 0,1 0 0,0 0 0,-1 0-1,1 0 1,0 0 0,1 0 0,-1 0 0,1 0-1,0 0 1,0-1 0,0 1 0,0 0 0,3 3-1,-3-5-11,0 0-1,0-1 0,0 0 1,0 1-1,0-1 0,1 0 1,-1 1-1,1-1 0,-1 0 1,1 0-1,-1 0 0,1 0 1,-1-1-1,1 1 0,0 0 1,0-1-1,-1 1 0,1-1 1,0 0-1,0 1 0,-1-1 1,1 0-1,0 0 0,0 0 1,0 0-1,0 0 0,-1-1 1,1 1-1,0 0 0,0-1 1,-1 0-1,1 1 0,0-1 1,-1 0-1,3-1 0,0 0-12,0 0-1,1 0 1,-1-1-1,0 1 1,0-1-1,0 0 0,-1 0 1,1-1-1,-1 1 1,1-1-1,-1 1 0,0-1 1,-1 0-1,1 0 1,-1-1-1,0 1 1,0 0-1,0-1 0,2-7 1,-1-4 23,0-1 1,-1 1-1,-1-1 0,-1-22 1,-1 19 40,1 19 32,-12 27-182,7-6 236,2 0 0,-3 37-1,6-52-92,-1 0-1,1 0 1,0 1-1,1-1 1,-1 0-1,1 0 1,0 0-1,0 0 1,1 0-1,-1-1 1,1 1-1,0 0 1,0-1-1,1 1 1,-1-1-1,7 9 1,-7-12-11,0 0 1,-1-1 0,1 1-1,0 0 1,0 0-1,0-1 1,0 1-1,-1-1 1,1 1-1,0-1 1,0 0-1,0 0 1,0 0-1,0 0 1,0 0-1,0 0 1,0-1 0,0 1-1,0-1 1,-1 1-1,1-1 1,0 0-1,0 1 1,0-1-1,-1 0 1,1 0-1,-1 0 1,1-1-1,0 1 1,-1 0-1,0 0 1,1-1 0,-1 1-1,0-1 1,2-2-1,4-5-27,0 1 0,0-1 0,-1 0 0,9-20 1,-8 14-79,-1 0 1,0 0 0,-2-1 0,1 0 0,-2 0 0,0-1-1,-1 1 1,0-21 0,-2 37 133,-6 23-276,2-4 376,1-1-1,1 1 1,0-1-1,1 1 1,3 24-1,-2-5 63,0-37-204,0-1 1,0 1-1,0 0 1,0-1 0,0 1-1,0 0 1,1 0-1,-1-1 1,0 1 0,0 0-1,0-1 1,1 1-1,-1-1 1,0 1 0,1 0-1,-1-1 1,0 1-1,1-1 1,-1 1 0,1-1-1,-1 1 1,1-1-1,-1 1 1,1-1 0,-1 1-1,1-1 1,0 0 0,-1 1-1,2-1 1,22-1-354,-19-1 186,0 0 1,0 0 0,0 0-1,0-1 1,0 0-1,-1 0 1,5-3 0,-5 2 21,0 1 0,-1-1 0,0 1 0,0-1 0,0 0 0,0-1 0,0 1 0,-1 0 0,0-1 0,0 0 0,0 1 0,2-11 1024,-13 52-416,7-28-376,0 0 0,1 0 0,0 0 1,0 0-1,1 12 0,0-14-54,0-6-30,1 0-1,-1-1 1,1 1-1,-1 0 1,1-1-1,-1 1 1,1-1-1,-1 1 1,1-1-1,0 1 1,-1-1-1,1 1 1,-1-1-1,1 0 1,0 1-1,0-1 1,-1 0-1,1 1 1,0-1-1,0 0 1,-1 0-1,1 0 1,0 0-1,0 0 1,-1 0-1,1 0 1,0 0-1,0 0 0,0 0 1,-1 0-1,1 0 1,0 0-1,0-1 1,-1 1-1,2-1 1,29-9 234,-25 5-226,0 0-1,0-1 1,0 1 0,-1-2-1,7-8 1,-10 13 1,0-1 0,-1 1 1,0 0-1,1-1 0,-1 1 1,0-1-1,0 1 0,0-1 0,-1 0 1,1 1-1,-1-1 0,1 0 0,-1 1 1,0-1-1,0 0 0,0 0 1,0 1-1,-1-1 0,1 0 0,-2-2 1,1 3 34,0 1 0,0 0 1,0 0-1,0 0 0,0-1 1,0 1-1,0 0 0,0 0 1,-1 1-1,1-1 0,0 0 1,-1 0-1,1 1 0,-1-1 1,1 1-1,-1-1 0,1 1 1,-1-1-1,1 1 0,-1 0 1,0 0-1,1 0 0,-1 0 1,1 0-1,-1 0 0,-2 1 1,-1-1-684,0 1-1,0 0 1,0 0 0,0 0 0,0 1 0,0-1 0,-4 4 0,0-2-6155</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2:32.944"/>
    </inkml:context>
    <inkml:brush xml:id="br0">
      <inkml:brushProperty name="width" value="0.025" units="cm"/>
      <inkml:brushProperty name="height" value="0.025" units="cm"/>
    </inkml:brush>
  </inkml:definitions>
  <inkml:trace contextRef="#ctx0" brushRef="#br0">0 0 20604,'0'513'0,"1214"-513"0,-1214-513 0,-1214 513 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2:33.901"/>
    </inkml:context>
    <inkml:brush xml:id="br0">
      <inkml:brushProperty name="width" value="0.025" units="cm"/>
      <inkml:brushProperty name="height" value="0.025" units="cm"/>
    </inkml:brush>
  </inkml:definitions>
  <inkml:trace contextRef="#ctx0" brushRef="#br0">1 8 9044,'0'0'5160,"0"-1"-4973,0 0 461,0-5-6704</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2:34.608"/>
    </inkml:context>
    <inkml:brush xml:id="br0">
      <inkml:brushProperty name="width" value="0.025" units="cm"/>
      <inkml:brushProperty name="height" value="0.025" units="cm"/>
    </inkml:brush>
  </inkml:definitions>
  <inkml:trace contextRef="#ctx0" brushRef="#br0">25 34 11941,'0'0'8959,"0"-3"-8653,0 5-775,-9 66 1094,2-26-1833,5-14-3590</inkml:trace>
  <inkml:trace contextRef="#ctx0" brushRef="#br0" timeOffset="518.98">13 27 192,'0'0'19009,"0"-3"-18486,0 2-513,0 0 1,0 0 0,0 0-1,0 0 1,0 0 0,0 0-1,0 1 1,1-1-1,-1 0 1,0 0 0,1 0-1,-1 0 1,1 1 0,-1-1-1,1 0 1,-1 0 0,1 1-1,-1-1 1,1 0-1,0 1 1,-1-1 0,1 0-1,0 1 1,-1-1 0,1 1-1,0 0 1,0-1 0,0 1-1,-1-1 1,1 1-1,0 0 1,1-1 0,1 1-15,0 0 1,-1 0-1,1 0 0,0 0 1,0 1-1,-1-1 0,1 1 1,0-1-1,-1 1 1,1 0-1,-1 0 0,5 2 1,1 2-3,0 0 0,-1 0 0,0 0-1,0 1 1,0 0 0,8 10 0,-13-14-1,0 0-1,0 0 1,0 1-1,0-1 1,-1 0-1,1 1 1,-1-1-1,0 1 1,0-1-1,0 1 1,0 0-1,0-1 1,0 1 0,-1 0-1,1 0 1,-1 0-1,0-1 1,0 1-1,0 0 1,0 0-1,0 0 1,0 0-1,-1-1 1,-1 6-1,-2-4 49,-1-1 0,1 1 0,-1-1 0,0 0 0,1 0 0,-1-1 0,-1 1 0,1-1 0,0 0 0,0 0 0,-1-1 0,-9 2-1,-6 3-11,-8 3-1377,12-6-5425,12-2 426</inkml:trace>
  <inkml:trace contextRef="#ctx0" brushRef="#br0" timeOffset="1206.63">178 113 8580,'0'0'5074,"7"-2"-5004,-4 2 46,-1 0 1,1-1 0,0 1 0,-1-1 0,1 0 0,0 1-1,-1-1 1,1 0 0,-1-1 0,1 1 0,-1 0 0,0-1 0,1 1-1,-1-1 1,0 0 0,0 0 0,0 1 0,0-1 0,-1-1-1,1 1 1,0 0 0,-1 0 0,1-1 0,-1 1 0,0-1-1,0 1 1,0-1 0,0 1 0,-1-1 0,1 0 0,0 1-1,-1-1 1,0-5 0,0 7-47,1 1 0,-1-1 1,0 0-1,0 1 0,0-1 0,0 0 0,0 1 0,0-1 0,0 0 0,-1 1 1,1-1-1,0 0 0,0 1 0,0-1 0,-1 0 0,1 1 0,0-1 1,-1 1-1,1-1 0,0 1 0,-1-1 0,1 1 0,-1-1 0,0 0 0,-11 7 28,9-3-142,1 0 0,0-1-1,0 1 1,0 0 0,1 0 0,-1 1-1,1-1 1,-1 0 0,-1 7 0,3 109-298,-27-117-581,15-2 1088,18 0 1,68-8 58,-25-5-4725,-36 9-1197</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2:38.051"/>
    </inkml:context>
    <inkml:brush xml:id="br0">
      <inkml:brushProperty name="width" value="0.025" units="cm"/>
      <inkml:brushProperty name="height" value="0.025" units="cm"/>
    </inkml:brush>
  </inkml:definitions>
  <inkml:trace contextRef="#ctx0" brushRef="#br0">1 55 8324,'0'0'7899,"7"1"-4339,28 2-3526,48-3-720,-28 0-6568,-42 0 2020</inkml:trace>
  <inkml:trace contextRef="#ctx0" brushRef="#br0" timeOffset="344.78">58 141 6627,'0'0'13299,"26"0"-13154,9 0-271,49-1-5116,-64-2 79</inkml:trace>
  <inkml:trace contextRef="#ctx0" brushRef="#br0" timeOffset="1112.39">435 43 8772,'0'0'11170,"-1"21"-11346,-4-4 333,0 0 0,-2-1-1,-10 22 1,-13 34 257,55-168 1680,-11 62-2629,30-55 0,-44 89 526,0-1-1,0 1 0,0 0 0,0 0 0,1 0 1,-1-1-1,0 1 0,0 0 0,0 0 1,0 0-1,0-1 0,0 1 0,1 0 0,-1 0 1,0 0-1,0-1 0,0 1 0,0 0 1,1 0-1,-1 0 0,0 0 0,0 0 0,0 0 1,1 0-1,-1-1 0,0 1 0,0 0 1,1 0-1,-1 0 0,0 0 0,0 0 0,0 0 1,1 0-1,-1 0 0,0 0 0,0 0 1,1 0-1,-1 0 0,0 0 0,0 1 0,1-1 1,-1 0-1,0 0 0,0 0 0,0 0 1,1 0-1,-1 0 0,0 0 0,0 1 0,0-1 1,0 0-1,1 0 0,-1 0 0,0 1 1,0-1-1,0 0 0,0 0 0,0 0 0,0 1 1,0-1-1,1 0 0,-1 0 0,0 1 1,8 26-101,-1 34 176,-7-22-116,0 11 72,0-16-4239</inkml:trace>
  <inkml:trace contextRef="#ctx0" brushRef="#br0" timeOffset="1418.31">372 164 8388,'0'0'8036,"-6"-5"-7956,12 5-16,7-2 32,2 0-48,4 1-48,0-3-208,-1 4-705,4-3-1840,0-1-2161,-10 0-2434</inkml:trace>
  <inkml:trace contextRef="#ctx0" brushRef="#br0" timeOffset="2061.5">585 130 11029,'0'0'3610,"5"-2"-3549,-3 2-6,0-1 1,0 0-1,0 0 1,0 0-1,0 0 1,0 0-1,-1 0 0,1 0 1,0 0-1,-1-1 1,1 1-1,-1-1 0,1 1 1,-1-1-1,0 0 1,1 1-1,0-4 0,0 0 328,0 0 0,-1 0-1,0-1 1,0 1-1,-1 0 1,1 0-1,-2-9 609,-2 38-1252,-5-3 268,1 0 1,1 0-1,2 1 1,-5 40-1,8-61 22,0 0-1,0-1 1,0 1-1,0 0 1,0-1 0,0 1-1,-1-1 1,1 0-1,0 1 1,0-1-1,0 0 1,-1 1 0,1-1-1,0 0 1,0 0-1,-1 0 1,1 0 0,0 0-1,-1-1 1,-7 0 799,21-2-854,60-10-1678,-23 1-2736,-21 5-888</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2:47.661"/>
    </inkml:context>
    <inkml:brush xml:id="br0">
      <inkml:brushProperty name="width" value="0.025" units="cm"/>
      <inkml:brushProperty name="height" value="0.025" units="cm"/>
    </inkml:brush>
  </inkml:definitions>
  <inkml:trace contextRef="#ctx0" brushRef="#br0">0 0 19785,'0'386'0,"891"-386"0,-891-386 0,-891 386 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2:44.171"/>
    </inkml:context>
    <inkml:brush xml:id="br0">
      <inkml:brushProperty name="width" value="0.025" units="cm"/>
      <inkml:brushProperty name="height" value="0.025" units="cm"/>
    </inkml:brush>
  </inkml:definitions>
  <inkml:trace contextRef="#ctx0" brushRef="#br0">322 37 11557,'0'0'7169,"3"-19"-3018,-3 143-4080,0-71-7294</inkml:trace>
  <inkml:trace contextRef="#ctx0" brushRef="#br0" timeOffset="1273.83">319 158 8836,'0'0'6376,"3"-1"-6173,35-8 232,-29 8-449,-1-1 0,1 0 0,0-1 0,-1 0 0,10-4 0,-16 5-56,0 1 1,0 0-1,0-1 1,-1 1-1,1-1 1,0 1-1,0-1 1,-1 0-1,1 0 1,-1 0-1,0 0 1,1 0-1,-1 0 0,0 0 1,0 0-1,0 0 1,-1 0-1,1-1 1,0 1-1,-1 0 1,1-1-1,-1 1 1,0-1-1,0-2 1,0-23 459,0 47 1541,0 109-8,0-126-1904,1-1-1,-1 0 0,0 0 0,1 0 1,0 0-1,-1 0 0,1 0 0,0 0 1,-1 0-1,1 0 0,0 0 0,0 0 1,0 0-1,0-1 0,0 1 0,0 0 1,0-1-1,0 1 0,0 0 0,0-1 1,0 1-1,0-1 0,0 0 0,0 1 1,1-1-1,-1 0 0,0 0 0,0 0 1,0 0-1,3 0 0,46 1 158,-39-1-144,-8 0-45,0 0-1,0 0 1,1 0 0,-1 0-1,0-1 1,0 0 0,0 1-1,0-1 1,0 0-1,0-1 1,0 1 0,0 0-1,-1-1 1,1 0 0,0 1-1,-1-1 1,1 0 0,-1 0-1,0-1 1,0 1 0,0 0-1,4-6 1,-3 3-69,-1-1 0,1 0 0,-1-1 0,0 1 0,-1 0 0,0 0 0,0-1 0,0 1 0,0-1 0,-1-7 1,-1 13 74,1 1 0,0 0 1,-1 0-1,1 0 1,0 0-1,-1 0 1,1-1-1,0 1 0,-1 0 1,1 0-1,0 0 1,-1 0-1,1 0 1,0 0-1,-1 0 0,1 0 1,0 0-1,-1 0 1,1 0-1,0 1 1,-1-1-1,1 0 0,0 0 1,-1 0-1,1 0 1,0 0-1,-1 1 1,1-1-1,0 0 0,0 0 1,-1 1-1,1-1 1,0 0-1,0 0 1,0 1-1,-1-1 0,1 0 1,0 1-1,0-1 1,-13 11 7,12-9 1,0-1-1,0 1 1,-1 0 0,2 0-1,-1 0 1,0 0-1,0 0 1,1 0 0,-1 0-1,1 1 1,-1-1-1,1 0 1,0 0 0,0 0-1,0 0 1,0 1 0,0-1-1,1 0 1,-1 0-1,1 0 1,0 4 0,0-5 2,0 0 0,0 0 0,0 0 0,0-1 0,0 1 0,0 0 1,0 0-1,0 0 0,0-1 0,0 1 0,0 0 0,1-1 0,-1 1 0,0-1 1,0 0-1,1 1 0,-1-1 0,0 0 0,1 0 0,-1 0 0,0 0 0,0 0 1,1 0-1,-1 0 0,0 0 0,1 0 0,-1-1 0,0 1 0,1 0 0,-1-1 0,0 1 1,0-1-1,0 0 0,0 1 0,3-3 0,-1 2 4,1-1 0,-1 0 1,1 0-1,-1-1 0,0 1 0,0-1 0,0 1 0,0-1 1,0 0-1,-1 0 0,1-1 0,-1 1 0,0 0 0,0-1 0,0 1 1,0-1-1,2-7 0,-1-1 23,-1 0 0,-1 0 0,0 0 0,-1-21 0,0 33-29,0-1 33,-1 1-40,0 1 1,0-1 0,0 0-1,-1 1 1,1-1-1,0 1 1,0 0-1,0-1 1,0 1-1,0 0 1,0-1-1,0 1 1,0 0-1,0 0 1,0 0 0,1 0-1,-1 0 1,0 0-1,0 0 1,1 0-1,-1 0 1,1 0-1,-1 0 1,1 0-1,-1 1 1,1-1-1,0 0 1,0 2 0,-10 36-48,9-34 48,1 1 0,-1-1 1,2 1-1,-1-1 1,1 1-1,-1-1 0,1 1 1,1-1-1,-1 1 1,1-1-1,0 0 1,0 0-1,4 5 0,-5-8 4,0 0 0,1 0-1,-1 0 1,1 0-1,0-1 1,0 1-1,-1 0 1,1-1 0,0 0-1,0 1 1,1-1-1,-1 0 1,0 0 0,0 0-1,0 0 1,1-1-1,-1 1 1,1-1-1,-1 1 1,0-1 0,1 0-1,-1 0 1,1 0-1,-1 0 1,0 0-1,1 0 1,-1-1 0,1 1-1,-1-1 1,0 0-1,0 0 1,4-1-1,-1-1-75,0 1 0,-1-1 0,1 0 0,-1 0 0,0 0 0,0-1 0,0 1 0,0-1 0,-1 0-1,1 0 1,-1-1 0,0 1 0,0-1 0,-1 1 0,1-1 0,-1 0 0,0 0 0,-1 0-1,2-6 1,1-6-130,0 0-1,-2 0 0,0 0 0,0-27 1,-5 39 945,-4 16-585,-5 16-71,10-16 17,-1 0-1,2 0 1,-1 1-1,2-1 1,-1 1-1,3 19 1,-2-29-136,0 1 1,1 0 0,-1-1-1,1 1 1,-1-1 0,1 1-1,0-1 1,0 1 0,0-1-1,0 1 1,0-1 0,1 0 0,-1 1-1,1-1 1,-1 0 0,1 0-1,0 0 1,0 0 0,0-1-1,0 1 1,0 0 0,0-1-1,0 0 1,1 1 0,-1-1-1,1 0 1,-1 0 0,1 0-1,-1 0 1,1-1 0,-1 1 0,1-1-1,4 1 1,26-2-7187,-19-2 931</inkml:trace>
  <inkml:trace contextRef="#ctx0" brushRef="#br0" timeOffset="1618.74">965 100 5394,'0'0'9498,"-10"42"-8324,10-33-1057,4 22 329,-3-30-426,-1 0 0,1 0 0,0-1 0,0 1-1,0 0 1,0-1 0,0 1 0,0-1-1,0 1 1,0-1 0,0 1 0,0-1-1,0 0 1,0 0 0,0 1 0,0-1-1,0 0 1,0 0 0,0 0 0,0 0-1,0 0 1,0 0 0,0-1 0,0 1 0,1 0-1,-1 0 1,0-1 0,1 0 0,-1 0 24,1 1 1,-1-1 0,1 0-1,-1 0 1,0 0 0,0 0-1,0 0 1,1 0 0,-1 0 0,0-1-1,0 1 1,0 0 0,-1 0-1,1-1 1,0 1 0,0-1-1,-1 1 1,1-1 0,-1 1 0,1-1-1,-1 1 1,0-1 0,0 1-1,0-1 1,0-1 0,2-48 917,-3 39-771,1 12-177,0-1 0,0 0 1,0 1-1,0-1 0,0 1 0,0-1 0,0 1 0,0-1 0,0 1 0,-1-1 0,1 1 1,0-1-1,0 1 0,-1 0 0,1-1 0,0 1 0,-1-1 0,1 1 0,0 0 0,-1-1 0,1 1 1,0 0-1,-1-1 0,1 1 0,-1 0 0,1-1 0,-1 1 0,1 0 0,-1 0 0,1 0 0,-1-1 1,0 1-1,-23 2-297,-30 16-1463,46-15 1250,-18 8-1451,3-1-3272,6-6-3409</inkml:trace>
  <inkml:trace contextRef="#ctx0" brushRef="#br0" timeOffset="5347.08">0 151 7972,'0'0'7238,"50"17"-7044,-39-14-1149,0 0-4074,-8-2 1532</inkml:trace>
  <inkml:trace contextRef="#ctx0" brushRef="#br0" timeOffset="5556.95">0 151 7267,'0'68'769,"0"-64"47,0-1 289,0-1-321,6 0-16,7-2 129,-1 0-81,4 0-48,0 0-608,-4 0-95,1-4-65,-1 1-161,-3-3-1984,-2 1-992,-4-2-1009</inkml:trace>
  <inkml:trace contextRef="#ctx0" brushRef="#br0" timeOffset="6020.22">63 21 12998,'0'0'2887,"-7"27"-2853,8-23-25,-1 1-1,1-1 1,0 0-1,0 1 1,0-1-1,1 0 1,-1 0-1,1 1 1,0-2-1,0 1 1,1 0-1,-1 0 1,1-1 0,0 1-1,0-1 1,0 0-1,6 5 1,-2-2-144,0 0 1,1-1 0,0 0 0,0-1 0,0 0-1,0 0 1,16 4 0,-24-7 200,0 0 1,1-1-1,-1 1 1,0 0-1,0-1 1,0 1 0,0 0-1,0-1 1,0 1-1,0 0 1,0-1-1,0 1 1,0 0-1,0-1 1,0 1-1,-1 0 1,1-1-1,0 1 1,0 0-1,-1-1 1,1 1-1,0-1 1,-1 1-1,1-1 1,-1 1-1,0 0 1,-12 21-317,12-20 366,-9 15-38,2 0 0,0 1 0,-10 32-1,-13 30-2717,22-62-1239</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2:55.082"/>
    </inkml:context>
    <inkml:brush xml:id="br0">
      <inkml:brushProperty name="width" value="0.025" units="cm"/>
      <inkml:brushProperty name="height" value="0.025" units="cm"/>
    </inkml:brush>
  </inkml:definitions>
  <inkml:trace contextRef="#ctx0" brushRef="#br0">103 182 10373,'0'0'11912,"-13"-16"-9743,11 15-2165,0 0 0,0-1 0,0 1 0,-1 1 0,1-1 0,-1 0-1,1 0 1,0 1 0,-1-1 0,1 1 0,-1 0 0,1 0 0,-1 0 0,1 0 0,-1 0 0,1 1 0,-1-1 0,1 1 0,-1-1 0,1 1 0,0 0 0,-1 0 0,1 0-1,0 0 1,0 1 0,0-1 0,-2 2 0,1 0-23,1 1-1,-1-1 1,1 1 0,0-1-1,0 1 1,1 0-1,-1 0 1,1 0 0,0 0-1,-1 0 1,2 0-1,-1 0 1,1 0 0,-1 0-1,1 8 1,0-11-11,1-1 0,-1 1 0,0-1 0,0 1 0,0-1 0,0 1 0,0 0 0,1-1 0,-1 1-1,0-1 1,1 1 0,-1-1 0,0 0 0,1 1 0,-1-1 0,0 1 0,1-1 0,-1 0 0,1 1 0,-1-1 0,1 0 0,-1 1 0,1-1 0,-1 0 0,1 0 0,-1 1 0,1-1 0,-1 0 0,1 0 0,-1 0 0,1 0 0,0 0 0,-1 0 0,1 0 0,-1 0 0,1 0 0,-1 0 0,1 0 0,0 0 0,-1 0 0,1 0 0,-1-1-1,1 1 1,-1 0 0,1 0 0,-1-1 0,1 1 0,-1 0 0,1-1 0,-1 1 0,1-1 0,2 0 2,-1-1 0,1 1 0,0 0 1,-1-1-1,0 0 0,1 0 0,-1 1 0,0-1 0,4-5 0,-1-7 46,-1 0 0,0 0-1,0-1 1,-2 0 0,0 1 0,-1-1 0,0 0 0,-1 0-1,-3-27 1,1-10 113,2 51-176,-4 30-290,4-24 302,-1 10-91,-1-3 168,1-1 0,1 1 0,0-1-1,0 1 1,3 15 0,-3-24-101,1-1 0,0 0 0,-1 0 1,1 1-1,0-1 0,0 0 0,0 0 0,0 0 0,1 0 0,-1 0 0,1 0 0,-1-1 0,1 1 0,-1 0 0,1-1 0,0 1 0,0-1 0,0 0 1,0 1-1,0-1 0,0 0 0,0 0 0,0 0 0,0-1 0,1 1 0,-1 0 0,0-1 0,0 0 0,1 1 0,-1-1 0,0 0 0,4 0 0,-4 0 25,-1 0-1,1 0 1,0 0-1,0-1 1,-1 1-1,1 0 1,0-1-1,-1 1 0,1-1 1,0 1-1,-1-1 1,1 0-1,-1 1 1,1-1-1,-1 0 0,0 0 1,1 0-1,-1 0 1,0-1-1,0 1 1,1 0-1,-1 0 1,0-1-1,0 1 0,1-4 1,0 1 143,-1-1 0,1 0-1,-1 0 1,0 0 0,-1 0 0,1 0 0,-1-9-1,0 13 704,0 25-646,0 59 144,0-83-335,0 1-1,0-1 1,0 1 0,0-1-1,0 0 1,0 1-1,1-1 1,-1 1-1,0-1 1,0 0-1,0 1 1,1-1 0,-1 1-1,0-1 1,1 0-1,-1 1 1,0-1-1,0 0 1,1 0-1,-1 1 1,1-1 0,-1 0-1,0 0 1,1 1-1,-1-1 1,1 0-1,-1 0 1,0 0-1,1 0 1,-1 0 0,1 0-1,-1 0 1,1 0-1,-1 0 1,0 0-1,1 0 1,-1 0-1,1 0 1,-1 0 0,1 0-1,-1 0 1,0 0-1,1 0 1,-1-1-1,1 1 1,-1 0-1,0 0 1,1 0 0,-1-1-1,0 1 1,1 0-1,-1-1 1,0 1-1,1-1 1,21-15-3300,-9-2-1392,-1-1-3987</inkml:trace>
  <inkml:trace contextRef="#ctx0" brushRef="#br0" timeOffset="186.17">190 25 11909,'0'0'7492,"0"-3"-7940,-3 12-3426,3 3-976,0 1-5379</inkml:trace>
  <inkml:trace contextRef="#ctx0" brushRef="#br0" timeOffset="515.4">224 130 9588,'0'0'6892,"9"7"-5799,-2-2-925,-4-3-52,0 0-1,1 0 0,-1 1 1,0-1-1,0 1 1,0 0-1,-1 0 0,1 0 1,-1 0-1,1 0 0,-1 0 1,0 1-1,0-1 0,-1 1 1,1 0-1,-1-1 0,0 1 1,0 0-1,0 0 1,1 6-1,-4 15 872,0-34 387,2 5-1378,-1 0 0,1 1 1,1-1-1,-1 0 0,0 0 0,1 0 0,0 1 0,0-1 0,0 0 0,3-6 0,28-21-3479,-16 18-4137,-9 5 243</inkml:trace>
  <inkml:trace contextRef="#ctx0" brushRef="#br0" timeOffset="1279.96">365 181 7780,'0'0'10028,"4"-2"-8953,37-20 112,-38 21-1126,-1-1 0,0 1 0,0-1 0,0 0 0,0 1 0,0-1 0,-1 0 0,1 0 0,0 0 0,-1-1 0,0 1 0,1 0 0,-1-1-1,0 1 1,0 0 0,0-1 0,-1 1 0,2-4 0,-3 5-19,1 1-1,-1 0 0,0-1 1,1 1-1,-1 0 0,0-1 1,1 1-1,-1 0 0,0 0 1,1 0-1,-1 0 0,0-1 1,1 1-1,-1 0 0,0 0 1,0 0-1,1 0 1,-1 1-1,0-1 0,1 0 1,-1 0-1,0 0 0,1 1 1,-1-1-1,0 0 0,1 0 1,-1 1-1,-1 0 0,-20 8-154,17-4 107,1 0 0,0-1 1,0 1-1,0 0 0,1 1 0,0-1 0,0 1 0,0 0 0,1-1 0,-1 1 0,2 0 0,-1 0 1,1 1-1,-1-1 0,2 0 0,-1 0 0,1 1 0,0 10 0,1-17 5,0 1 0,-1-1-1,1 1 1,0-1 0,0 1-1,0-1 1,0 1 0,-1-1 0,1 0-1,0 1 1,0-1 0,0 0 0,0 0-1,0 0 1,0 0 0,0 0-1,0 0 1,0 0 0,-1 0 0,1 0-1,0 0 1,0 0 0,0 0-1,1-1 1,26-4-31,-19 1 10,0-1-1,0 0 1,0 0-1,0 0 1,-1-1 0,0-1-1,0 1 1,-1-1-1,12-14 1,-24 29 136,1 1 1,0 0-1,0 0 1,1 0-1,0 0 0,0 0 1,-1 15-1,32-27 84,-21-2-189,0 1 1,-1-1 0,1 0 0,-1-1 0,0 1-1,-1-1 1,0 0 0,1-1 0,-2 1 0,1-1 0,-1 0-1,0 0 1,-1 0 0,5-14 0,-3 4 3,0 0 0,-2 0 1,0-1-1,-1 1 0,0-31 0,-15 250 153,13-201-325,1-1 0,-1 1 0,0 0 1,1 0-1,-1 0 0,0 0 0,1-1 0,-1 1 1,1 0-1,-1 0 0,1-1 0,-1 1 0,1 0 1,0-1-1,-1 1 0,1-1 0,0 1 0,0-1 1,-1 1-1,1-1 0,0 1 0,0-1 0,-1 0 1,1 0-1,0 1 0,0-1 0,0 0 0,0 0 1,0 0-1,0 0 0,-1 0 0,1 0 0,0 0 1,0 0-1,0 0 0,0 0 0,0 0 0,0-1 1,-1 1-1,1 0 0,0-1 0,0 1 0,0-1 1,9-6-5629</inkml:trace>
  <inkml:trace contextRef="#ctx0" brushRef="#br0" timeOffset="1460.72">515 134 8724,'0'0'12182,"31"-7"-11974,-3-2-144,10 0 0,-4 0-64,0 0-1489,1 0-1824,-10 4-4163</inkml:trace>
  <inkml:trace contextRef="#ctx0" brushRef="#br0" timeOffset="1714.48">743 175 8900,'0'0'13286,"6"0"-13158,10-5-80,5-2-48,4-1-704,-3-1-2033,-3 2-1041,-7 2-5202</inkml:trace>
  <inkml:trace contextRef="#ctx0" brushRef="#br0" timeOffset="1887.72">745 236 6515,'0'0'14118,"35"-13"-14070,-10 1-48,0-1-512,-4 1-944,1-1-353,-6-1-1473,-7 3-3617</inkml:trace>
  <inkml:trace contextRef="#ctx0" brushRef="#br0" timeOffset="2298.06">811 58 8356,'0'0'11883,"-7"-7"-10573,-22-22-393,22 22-74,7 12-834,1-1-1,0 0 0,0 1 0,0-1 1,1 0-1,-1 0 0,1 0 0,0 0 1,0 0-1,0 0 0,1 0 0,0 0 0,-1-1 1,1 0-1,0 1 0,1-1 0,-1 0 1,1-1-1,-1 1 0,1-1 0,0 1 1,0-1-1,0 0 0,6 2 0,3 2 16,0-2 0,0 1 0,0-2 0,1 0 0,-1 0 0,25 1 0,-21-3-73,-12 0 15,0-1-1,0 1 1,0-1-1,0 0 1,0 0-1,0-1 1,0 1 0,0-1-1,0 0 1,0 0-1,0-1 1,5-2 0,-29 13 845,-1 14-748,1 2 0,1 1 0,-29 53 0,-13 20-4347,41-75-2348</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03.656"/>
    </inkml:context>
    <inkml:brush xml:id="br0">
      <inkml:brushProperty name="width" value="0.025" units="cm"/>
      <inkml:brushProperty name="height" value="0.025" units="cm"/>
    </inkml:brush>
  </inkml:definitions>
  <inkml:trace contextRef="#ctx0" brushRef="#br0">0 0 22938,'0'540'0,"1336"-540"0,-1336-540 0,-1336 540 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06.903"/>
    </inkml:context>
    <inkml:brush xml:id="br0">
      <inkml:brushProperty name="width" value="0.025" units="cm"/>
      <inkml:brushProperty name="height" value="0.025" units="cm"/>
    </inkml:brush>
  </inkml:definitions>
  <inkml:trace contextRef="#ctx0" brushRef="#br0">0 0 23633,'0'479'0,"1447"-479"0,-1447-479 0,-1447 479 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09.505"/>
    </inkml:context>
    <inkml:brush xml:id="br0">
      <inkml:brushProperty name="width" value="0.025" units="cm"/>
      <inkml:brushProperty name="height" value="0.025" units="cm"/>
    </inkml:brush>
  </inkml:definitions>
  <inkml:trace contextRef="#ctx0" brushRef="#br0">0 0 21945,'0'467'0,"1440"-467"0,-1440-467 0,-1440 467 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11.544"/>
    </inkml:context>
    <inkml:brush xml:id="br0">
      <inkml:brushProperty name="width" value="0.025" units="cm"/>
      <inkml:brushProperty name="height" value="0.025" units="cm"/>
    </inkml:brush>
  </inkml:definitions>
  <inkml:trace contextRef="#ctx0" brushRef="#br0">1 262 11445,'0'0'8596,"7"-11"-4868,23-44-3563,-4-29-87,-22 66-140,1 0 1,1 0-1,12-27 1,-14 33-17,-4 11-7,18 31-713,-7-8 776,-2 1-1,-1 0 1,0 0-1,-2 1 1,-1 0-1,4 48 1</inkml:trace>
  <inkml:trace contextRef="#ctx0" brushRef="#br0" timeOffset="260.66">19 218 3986,'0'0'17117,"29"-9"-16183,-18 6-1342,57-15 947,-45 15-3816,1 2-4321</inkml:trace>
  <inkml:trace contextRef="#ctx0" brushRef="#br0" timeOffset="958.2">234 186 9444,'0'0'9864,"37"-25"-7154,-35 21-2594,-1 1-1,1-1 1,-1 0 0,0 0 0,0 0-1,0 0 1,0 0 0,-1 0-1,1 0 1,-1 0 0,-1-7-1,1 1 381,0 10-286,-1 31-500,-4 155 357,5-173-54,0-13 3,-22 0 141,19 0-152,3 0 17,12-13-193,9 4-72,0 1 1,1 0-1,40-8 0,-7 6-4661,-40 7 2452,8-1-5965</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13.767"/>
    </inkml:context>
    <inkml:brush xml:id="br0">
      <inkml:brushProperty name="width" value="0.025" units="cm"/>
      <inkml:brushProperty name="height" value="0.025" units="cm"/>
    </inkml:brush>
  </inkml:definitions>
  <inkml:trace contextRef="#ctx0" brushRef="#br0">10 40 7700,'0'0'11973,"-2"-4"-10572,-6-24 2819,8 44-4172,0 132-6,0-85-6898,1-58 2446</inkml:trace>
  <inkml:trace contextRef="#ctx0" brushRef="#br0" timeOffset="420.14">41 20 13014,'0'0'10047,"-3"-4"-9062,2 3-966,-11-12 631,7 11-350,6 12-312,3-1 16,0-1 0,1 0-1,0 0 1,0 0 0,1 0-1,0-1 1,0 0 0,1 0 0,0-1-1,8 7 1,-7-7-33,0 1 1,-1 0-1,1 0 1,-2 1-1,1 0 0,-1 0 1,0 1-1,-1 0 1,5 10-1,-9-17 24,0 0-1,0 1 1,-1-1 0,1 0 0,-1 0-1,1 0 1,-1 1 0,0-1-1,0 0 1,0 1 0,0-1-1,0 0 1,-1 0 0,1 1 0,-1-1-1,1 0 1,-1 0 0,0 0-1,0 0 1,0 0 0,0 0-1,0 0 1,0 0 0,-1 0 0,1 0-1,-2 1 1,-4 3 5,0 0-1,0-1 1,-1 0 0,0-1-1,-11 6 1,-3 2-271,16-9-445,-4 3-5478</inkml:trace>
  <inkml:trace contextRef="#ctx0" brushRef="#br0" timeOffset="1071.17">287 214 13542,'0'0'6777,"4"-5"-6695,0 1-4,0 0 0,0-1-1,0 0 1,-1 0 0,0 0 0,0 0-1,-1-1 1,1 1 0,-1-1-1,0 1 1,-1-1 0,1 0-1,-1 0 1,0 0 0,0-7 0,-11 103 863,10-3-2798,-40-88 1793,39 0 87,0 1-1,1 0 1,-1 0-1,0 0 1,0 0-1,0 0 1,1 0-1,-1 0 0,0 0 1,0 0-1,0 0 1,0 0-1,1 0 1,-1 0-1,0 1 0,0-1 1,1 0-1,-1 1 1,0-1-1,1 1 1,-1-1-1,0 0 0,1 1 1,-2 1-1,2-2-20,0 1-1,0-1 1,0 1-1,0-1 1,0 1-1,1-1 1,-1 1-1,0-1 1,0 1-1,1-1 0,-1 1 1,0-1-1,0 0 1,1 1-1,-1-1 1,1 1-1,-1-1 1,0 0-1,1 1 1,-1-1-1,1 0 1,-1 1-1,1-1 1,-1 0-1,0 0 0,1 0 1,-1 1-1,1-1 1,0 0-1,-1 0 1,1 0-1,-1 0 1,1 0-1,-1 0 1,2 0-1,15 3-49,0-1-1,0 0 1,0-2 0,34-2-1,26-11-4154,-33 1-1954</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16.254"/>
    </inkml:context>
    <inkml:brush xml:id="br0">
      <inkml:brushProperty name="width" value="0.025" units="cm"/>
      <inkml:brushProperty name="height" value="0.025" units="cm"/>
    </inkml:brush>
  </inkml:definitions>
  <inkml:trace contextRef="#ctx0" brushRef="#br0">9 36 10613,'0'0'9225,"-9"-12"-5908,9 76-3081,3 0 1,13 71-1,-16-133-261,0 0 0,1 0-1,-1 0 1,1 0 0,0 0 0,0 0-1,-1 0 1,1 0 0,0-1-1,1 1 1,-1 0 0,0 0 0,0-1-1,1 1 1,-1-1 0,1 1 0,-1-1-1,1 0 1,0 1 0,0-1-1,-1 0 1,1 0 0,0 0 0,0-1-1,0 1 1,0 0 0,0-1 0,0 1-1,0-1 1,0 1 0,0-1-1,1 0 1,-1 0 0,0 0 0,0 0-1,0-1 1,0 1 0,0 0-1,3-2 1,38-15-3578,-11-9-4122,-21 12 1899</inkml:trace>
  <inkml:trace contextRef="#ctx0" brushRef="#br0" timeOffset="215.2">50 221 12342,'0'0'4178,"19"0"-4002,-4-3-176,-2-4 0,-1 1-465,4-2-1712,-4-1-2401,-2 1-432</inkml:trace>
  <inkml:trace contextRef="#ctx0" brushRef="#br0" timeOffset="475.28">25 6 13846,'0'0'5811,"19"-6"-5955,3 6 144,6 0 0,0 2-224,0 7-1201,-3-2-848,-3 4-3281</inkml:trace>
  <inkml:trace contextRef="#ctx0" brushRef="#br0" timeOffset="1016.26">355 193 11029,'0'0'8052,"25"-20"-7343,-22 16-543,-1-1-1,0 1 1,0 0-1,-1-1 0,1 0 1,-1 1-1,0-1 1,0 0-1,0 0 0,-1 0 1,0 0-1,0-8 1,0 13 247,-7 19-568,3 1 154,1 1 0,1 0 0,0 33 0,2-33 8,0-1 0,-2 0-1,0 0 1,-7 25 0,9-44-11,0-1 0,-1 1 0,1-1 1,0 0-1,-1 1 0,1-1 0,0 1 0,-1-1 0,1 0 1,0 1-1,-1-1 0,1 0 0,-1 1 0,1-1 1,0 0-1,-1 0 0,1 1 0,-1-1 0,1 0 0,-1 0 1,1 0-1,-1 0 0,1 0 0,-1 0 0,1 0 1,-1 1-1,1-2 0,-1 1 0,1 0 0,-1 0 0,1 0 1,-1 0-1,1 0 0,-1 0 0,1 0 0,-1-1 1,1 1-1,-1 0 0,1 0 0,-1-1 0,1 1 0,0 0 1,-1-1-1,1 1 0,-1-1 0,1 1-5,1 0 1,-1 0-1,0 0 0,0 0 1,1 0-1,-1 0 0,0 0 1,1 0-1,-1-1 0,0 1 0,0 0 1,1 0-1,-1 0 0,0 0 1,0-1-1,0 1 0,1 0 1,-1 0-1,0 0 0,0-1 1,0 1-1,1 0 0,-1 0 0,0-1 1,0 1-1,0 0 0,0 0 1,0-1-1,0 1 0,0 0 1,0 0-1,0-1 0,0 1 0,0 0 1,0-1-1,0 1 0,0 0 1,0-1-1,0 1 0,0 0 1,0 0-1,0-1 0,0 1 1,0 0-1,0 0 0,0-1 0,0 1 1,-1 0-1,1 0 0,0-1 1,0 1-1,0 0 0,-1 0 1,1 0-1,0-1 0,0 1 0,0 0 1,-1 0-1,1 0 0,0 0 1,0-1-1,-1 1 0,1 0 1,0 0-1,-1 0 0,1 0 1,0 0-1,0 0 0,-1 0 0,93-10-2468,-31 1-2657,-26 1-2632</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19.069"/>
    </inkml:context>
    <inkml:brush xml:id="br0">
      <inkml:brushProperty name="width" value="0.025" units="cm"/>
      <inkml:brushProperty name="height" value="0.025" units="cm"/>
    </inkml:brush>
  </inkml:definitions>
  <inkml:trace contextRef="#ctx0" brushRef="#br0">10 217 4930,'0'0'18699,"0"-34"-17946,-3-108-532,1 136-2455,-3-10-10173,5 24 3357</inkml:trace>
  <inkml:trace contextRef="#ctx0" brushRef="#br0" timeOffset="566.17">7 80 8244,'0'0'8324,"43"0"-7369,-40 0-994,0 0 0,0 0 1,0 0-1,0 0 0,0 0 1,-1 0-1,1-1 0,0 1 1,0-1-1,0 0 0,-1 0 1,1 0-1,0 0 0,-1 0 1,1-1-1,-1 1 0,1-1 0,-1 0 1,4-3-1,-4 1 76,0 0-1,-1 0 0,1-1 1,-1 1-1,0-1 1,0 1-1,0-1 1,-1 1-1,1-1 1,-1 1-1,-1-9 1,-15 216 2716,23-202-8927,-1-1-1877</inkml:trace>
  <inkml:trace contextRef="#ctx0" brushRef="#br0" timeOffset="1979.93">200 157 13222,'0'0'5789,"41"-40"-5087,-41 39-681,1 0 0,0-1 0,-1 1-1,1 0 1,-1-1 0,1 1 0,-1-1 0,0 1 0,1-1-1,-1 1 1,0-1 0,0 1 0,0-1 0,0 1 0,-1-1-1,1-2 1,-1 4-14,1 0-1,0-1 0,-1 1 1,1-1-1,0 1 0,-1 0 0,1-1 1,-1 1-1,1 0 0,0-1 1,-1 1-1,1 0 0,-1 0 1,1 0-1,-1-1 0,1 1 1,-1 0-1,1 0 0,-1 0 1,1 0-1,-1 0 0,1 0 1,-1 0-1,1 0 0,-1 0 1,1 0-1,-1 0 0,1 0 0,-1 0 1,0 1-1,-1 0-9,-1 0-1,1 0 1,0 0 0,0 0-1,0 0 1,0 1 0,0-1-1,0 1 1,0-1 0,0 1 0,1 0-1,-1 0 1,1 0 0,-1 0-1,1 0 1,0 0 0,-1 0-1,1 0 1,0 0 0,0 3-1,-1 0-3,1-1 0,0 1 0,1 0 0,-1-1 0,1 1 0,0 0-1,0 0 1,0 0 0,0-1 0,1 1 0,0 0 0,2 5 0,-2-8 8,-1-1 1,1 1-1,0-1 0,1 1 1,-1-1-1,0 1 0,0-1 1,0 0-1,1 1 0,-1-1 1,1 0-1,-1 0 0,1 0 1,-1 0-1,1 0 0,0-1 1,-1 1-1,1 0 0,0-1 1,0 1-1,0-1 0,-1 0 1,1 1-1,0-1 0,0 0 1,0 0-1,0 0 0,-1-1 1,1 1-1,0 0 0,0-1 1,0 1-1,-1-1 1,3 0-1,2-1 11,0-1 1,0 1-1,-1-1 1,1 0 0,-1-1-1,0 1 1,0-1-1,0 0 1,-1 0-1,1-1 1,-1 1-1,0-1 1,0 0-1,-1 0 1,4-6-1,-2 3-60,-1 0 0,0 0 0,0 0 0,-1 0 0,0-1 0,-1 1 0,1-1 0,-2 0 0,2-17 0,-6 12-304,-6 23 152,-4 27 95,11-27 169,1 1 0,0 0-1,1 0 1,0 0 0,0 0-1,3 13 1,-3-21-55,1 0 0,0 1 0,-1-1-1,1 0 1,0 0 0,0 0 0,0 0 0,0 0-1,1 0 1,-1 0 0,0 0 0,1-1 0,0 1-1,-1 0 1,1-1 0,0 1 0,0-1 0,0 0-1,0 1 1,0-1 0,0 0 0,0 0 0,0-1 0,0 1-1,0 0 1,1-1 0,-1 1 0,0-1 0,0 0-1,1 1 1,-1-1 0,3-1 0,-3 1-35,0-1 1,-1 1-1,1-1 0,0 0 1,0 0-1,-1 0 0,1 0 1,-1 0-1,1 0 0,-1 0 1,1-1-1,-1 1 1,0-1-1,1 1 0,-1-1 1,0 1-1,0-1 0,0 1 1,0-1-1,0-2 1,17-38-851,-14 27 459,-1 0-1,0 0 1,-1 0 0,1-30 0,-3 45 609,-2 3-188,0 0 0,1 0 0,0 0-1,-1 0 1,1 0 0,0 0 0,0 0 0,1 1 0,-1 4 0,0-6 5,-2 16 333,1 1 0,1-1 1,0 1-1,2 0 1,3 24-1,-4-42-336,0 0-1,0 0 1,1 0 0,-1 0 0,0 0-1,1 0 1,-1 0 0,1 0-1,-1 0 1,1 0 0,-1 0 0,1 0-1,0 0 1,-1 0 0,1 0 0,0-1-1,0 1 1,0 0 0,0-1-1,0 1 1,0 0 0,0-1 0,0 1-1,0-1 1,0 0 0,0 1 0,0-1-1,0 0 1,0 1 0,0-1-1,0 0 1,0 0 0,0 0 0,0 0-1,1 0 1,-1 0 0,0-1 0,0 1-1,0 0 1,0 0 0,0-1 0,0 1-1,0-1 1,0 1 0,0-1-1,2 0 1,2-2-74,1 0 1,-1 0-1,0 0 0,0 0 1,0-1-1,0 0 0,4-5 1,-4 4 84,-1-1-1,1 0 1,-1 0 0,0-1-1,-1 1 1,0-1 0,0 1 0,0-1-1,-1 0 1,3-11 0,-5 17 154,0 34 29,-1-26-187,0 0 60,0-1 0,0 1 0,1 0 0,0-1 0,1 1 0,1 7 0,-2-12-57,1-1 1,-1 0-1,1 0 0,-1 0 0,1 0 0,-1 0 0,1 0 0,0 0 0,-1 0 0,1 0 0,0-1 0,0 1 0,0 0 0,0 0 0,0-1 0,0 1 0,0 0 0,0-1 0,0 1 0,0-1 0,0 1 0,0-1 0,0 0 0,0 0 0,1 1 0,-1-1 0,0 0 0,0 0 0,0 0 0,1 0 0,-1 0 0,0 0 0,0-1 0,0 1 0,0 0 0,0 0 0,1-1 0,-1 1 1,0-1-1,0 1 0,2-2 0,0 0 14,0 1 0,0-1 0,0 0 0,0 0 1,0 0-1,0-1 0,0 1 0,-1-1 1,1 0-1,-1 1 0,0-1 0,1 0 0,-1 0 1,-1 0-1,3-5 0,-1 2-13,0 0 0,-1 0 0,0 0 0,-1-1 0,1 1 0,-1 0 0,1-13 0,-3 18-3,1 0 0,-1 0 0,1 0 1,-1 1-1,1-1 0,-1 0 0,0 1 1,1-1-1,-1 0 0,0 1 0,1-1 1,-1 1-1,0-1 0,0 1 1,0-1-1,0 1 0,1 0 0,-1-1 1,0 1-1,0 0 0,0 0 0,0 0 1,0 0-1,0 0 0,0 0 0,0 0 1,0 0-1,0 0 0,0 0 1,0 0-1,1 1 0,-2-1 0,-34 7-239,-6 16-4321,35-16 475</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24.192"/>
    </inkml:context>
    <inkml:brush xml:id="br0">
      <inkml:brushProperty name="width" value="0.025" units="cm"/>
      <inkml:brushProperty name="height" value="0.025" units="cm"/>
    </inkml:brush>
  </inkml:definitions>
  <inkml:trace contextRef="#ctx0" brushRef="#br0">733 367 22507,'0'14'0,"-1"0"0,-1 1 0,0-1 0,0 0 0,-1 0 0,-1 0 0,0 0 0,-1-1 0,0 1 0,-1-1 0,0 0 0,-1 0 0,0-1 0,-1 0 0,0 0 0,-1-1 0,0 1 0,0-2 0,-1 1 0,-1-1 0,1-1 0,-2 0 0,1 0 0,-1-1 0,0 0 0,0-1 0,-1 0 0,0-1 0,0 0 0,-1-1 0,1 0 0,-1-1 0,0 0 0,0-1 0,0-1 0,0 0 0,-1 0 0,1-1 0,0-1 0,-1 0 0,1-1 0,-1-1 0,1 0 0,0 0 0,0-1 0,0-1 0,0 0 0,1-1 0,-1 0 0,1-1 0,0 0 0,0-1 0,1 0 0,0-1 0,0 0 0,1-1 0,-1 0 0,2 0 0,-1-1 0,1-1 0,1 1 0,0-2 0,0 1 0,1-1 0,0 0 0,1 0 0,0-1 0,1 0 0,0 0 0,1-1 0,0 1 0,1-1 0,0 0 0,1 0 0,1 0 0,0 0 0,0-1 0,1 1 0,1 0 0,0-1 0,1 1 0,1-1 0,0 1 0,0 0 0,1 0 0,1 0 0,0 0 0,1 1 0,0-1 0,1 1 0,0 0 0,1 0 0,0 1 0,1 0 0,0 0 0,1 1 0,0-1 0,0 2 0,1-1 0,1 1 0,-1 1 0,2 0 0,-1 0 0,1 1 0,0 0 0,0 1 0,1 0 0,0 1 0,0 0 0,1 1 0,-1 0 0,1 1 0,0 0 0,0 1 0,0 1 0,0 0 0,1 0 0,-1 1 0,1 1 0,-1 0 0,0 1 0,1 1 0,-1 0 0,0 0 0,0 1 0,0 1 0,0 0 0,-1 1 0,1 0 0,-1 1 0,0 0 0,0 1 0,-1 0 0,0 1 0,0 0 0,-1 1 0,1 0 0,-2 0 0,1 1 0,-1 1 0,-1-1 0,0 2 0,0-1 0,-1 1 0,0 0 0,-1 0 0,0 1 0,-1 0 0,0 0 0,-1 1 0,0-1 0,-1 1 0,0 0 0,-1 0 0,-1 0 0,0 0 0,0 1 0,-1-1 0,-1 1 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25.939"/>
    </inkml:context>
    <inkml:brush xml:id="br0">
      <inkml:brushProperty name="width" value="0.025" units="cm"/>
      <inkml:brushProperty name="height" value="0.025" units="cm"/>
    </inkml:brush>
  </inkml:definitions>
  <inkml:trace contextRef="#ctx0" brushRef="#br0">0 685 19784,'3056'-685'0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27.937"/>
    </inkml:context>
    <inkml:brush xml:id="br0">
      <inkml:brushProperty name="width" value="0.025" units="cm"/>
      <inkml:brushProperty name="height" value="0.025" units="cm"/>
    </inkml:brush>
  </inkml:definitions>
  <inkml:trace contextRef="#ctx0" brushRef="#br0">83 21 8308,'0'0'7897,"-4"-2"-7100,-3-1-28,0 0 0,-1 0 0,1 1-1,-1 0 1,1 0 0,-1 0-1,-13 0 1,16 7-909,10 5 124,14 9 39,-8-11-42,0-1 0,1-1 1,0 1-1,0-2 0,1 0 0,0 0 1,-1-1-1,2-1 0,-1 0 1,0-1-1,0 0 0,20 0 1,-32-2 207,-4 7-309,-1 1 39,1-1 0,-1 1 1,-1-1-1,1 0 1,-1-1-1,0 1 1,-1-1-1,-12 11 0,-15 10-7485,23-20 1337</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29.264"/>
    </inkml:context>
    <inkml:brush xml:id="br0">
      <inkml:brushProperty name="width" value="0.025" units="cm"/>
      <inkml:brushProperty name="height" value="0.025" units="cm"/>
    </inkml:brush>
  </inkml:definitions>
  <inkml:trace contextRef="#ctx0" brushRef="#br0">60 241 6339,'0'0'12883,"12"-40"-10399,-8 20-2183,0 0 0,0-37 0,-3 38-280,1 0 0,0-1 0,7-22 0,-7 39-2,-2 2-33,1 1 1,-1 0 0,1 0-1,-1 0 1,1 0 0,-1 0-1,1 0 1,-1 0 0,1 0 0,-1 0-1,1 1 1,-1-1 0,1 0-1,-1 0 1,1 0 0,-1 0-1,1 1 1,-1-1 0,1 0-1,-1 1 1,1-1 0,-1 0-1,0 1 1,1-1 0,-1 0-1,1 1 1,-1-1 0,0 1-1,0-1 1,1 1 0,-1-1-1,0 1 1,0-1 0,1 1-1,-1-1 1,0 1 0,0 0 0,13 20 50,-13-20-43,6 10 17,-1 2 0,0-1 1,-1 0-1,0 1 0,-1 0 0,0 0 1,-1 0-1,1 22 0,-3-35 419,-5-2-398,1 1 1,0-1 0,0 0 0,0 0-1,0 0 1,0 0 0,1-1-1,-1 0 1,1 1 0,0-1-1,-1-1 1,-1-2 0,-22-17-13,20 19 11,0 1 0,0-1 0,0 1 0,0 1 0,0 0 0,0 0 0,-1 0 0,1 1 0,-13-1 0,19 2-119</inkml:trace>
  <inkml:trace contextRef="#ctx0" brushRef="#br0" timeOffset="715.94">216 136 8212,'0'0'7499,"5"-6"-7101,0 2-192,-1 0 0,0 0 0,0-1 0,0 1 0,0-1 0,-1 0 1,0 0-1,0 0 0,0-1 0,0 1 0,-1-1 0,0 0 0,0 1 1,-1-1-1,0 0 0,0 0 0,0 0 0,0-8 0,-14 65-128,13 116 151,-18-167-90,13 1-302,19 0 91,29 1-37,21-1-195,-25-7-4216,-33 4 123</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58.435"/>
    </inkml:context>
    <inkml:brush xml:id="br0">
      <inkml:brushProperty name="width" value="0.025" units="cm"/>
      <inkml:brushProperty name="height" value="0.025" units="cm"/>
    </inkml:brush>
  </inkml:definitions>
  <inkml:trace contextRef="#ctx0" brushRef="#br0">0 0 23304,'2695'79'0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3:40.962"/>
    </inkml:context>
    <inkml:brush xml:id="br0">
      <inkml:brushProperty name="width" value="0.025" units="cm"/>
      <inkml:brushProperty name="height" value="0.025" units="cm"/>
    </inkml:brush>
  </inkml:definitions>
  <inkml:trace contextRef="#ctx0" brushRef="#br0">402 208 4210,'0'0'13761,"19"-14"-13046,-15 5-602,-1-1-1,1 0 1,-1 0 0,-1 0-1,0 0 1,0 0 0,-1-13 0,-1 22-84,0 1 22,0 73 47,5-71-144,0 0-1,0-1 0,0 0 0,0 0 1,0 0-1,0-1 0,1 1 0,-1-1 1,8-1-1,-9 1-201,-2-1 183,1 1-1,-1-1 0,1 0 0,-1 0 0,1 0 0,-1 0 0,0 0 1,1 0-1,-1-1 0,0 1 0,0-1 0,0 1 0,0-1 0,0 0 1,0 0-1,-1 0 0,1 0 0,-1 0 0,1 0 0,-1 0 0,0 0 0,0-1 1,0 1-1,0-1 0,0 1 0,0-1 0,-1 1 0,1-1 0,-1 1 1,1-1-1,-1 1 0,0-1 0,0 0 0,-1-4 0,1 7 483,-18 37-428,14-19 78,4-18-14,38-25-373,-20 17 250,-18 7 17,0 28-112,-6 25 453,6-52-287,0 0 1,0 1-1,0-1 1,0 0 0,0 0-1,0 0 1,0 1-1,0-1 1,0 0-1,0 0 1,1 0 0,-1 1-1,0-1 1,0 0-1,0 0 1,0 0-1,0 1 1,1-1-1,-1 0 1,0 0 0,0 0-1,0 0 1,0 0-1,1 0 1,-1 1-1,0-1 1,0 0 0,0 0-1,1 0 1,-1 0-1,0 0 1,0 0-1,1 0 1,-1 0 0,0 0-1,0 0 1,0 0-1,1 0 1,-1 0-1,0 0 1,0 0-1,1 0 1,-1 0 0,0 0-1,0 0 1,0-1-1,1 1 1,-1 0-1,0 0 1,0 0 0,0 0-1,1 0 1,-1 0-1,0-1 1,0 1-1,11-7 219,-10 4-562,1 0 1,0 0-1,-1 0 1,1 0-1,-1 0 1,0-1-1,0 1 1,0 0-1,1-6 1,-2-5-5051</inkml:trace>
  <inkml:trace contextRef="#ctx0" brushRef="#br0" timeOffset="293.72">433 20 11317,'0'0'7924,"-4"-20"-7732,4 31-17144</inkml:trace>
  <inkml:trace contextRef="#ctx0" brushRef="#br0" timeOffset="1267.56">683 91 8324,'0'0'6019,"-1"0"-5894,0 0-119,1 1-1,-1-1 1,0 1 0,1 0-1,-1-1 1,0 1 0,1 0-1,-1 0 1,1-1 0,-1 1-1,1 0 1,-1 0 0,1 0-1,0-1 1,0 1 0,-1 0 0,1 0-1,0 0 1,0 0 0,0 0-1,0 0 1,0 0 0,0 0-1,0 0 1,0 1 0,0 32 142,0-28-84,4 15 43,6-17 192,-8-4-262,-1-1 0,0 0 0,1 0 0,-1 0 0,0 1 0,1-2-1,-1 1 1,0 0 0,0 0 0,0 0 0,0 0 0,0-1 0,0 1 0,-1 0 0,1-1 0,0 1 0,-1-1 0,1 1 0,0-3 0,10-66 231,-9 42-292,-2 24 65,-1 10 71,-2 11-22,2 0-1,0-1 0,2 27 1,-1-40-86,1 0 0,-1 0 0,1-1 0,-1 1 0,1 0 0,0-1 0,0 1-1,0 0 1,0-1 0,1 1 0,-1-1 0,1 0 0,2 4 0,-3-5-4,0-1-1,1 1 1,-1 0-1,0-1 1,1 1-1,-1-1 1,0 1-1,1-1 0,-1 0 1,1 1-1,-1-1 1,0 0-1,1 0 1,-1 0-1,1 0 1,-1 0-1,1-1 1,-1 1-1,0 0 1,1-1-1,-1 1 0,0-1 1,1 1-1,-1-1 1,0 0-1,1 1 1,-1-1-1,2-1 1,0-1-33,0 1 0,-1-1 1,1 0-1,0 0 0,-1 0 1,1-1-1,-1 1 0,0 0 1,0-1-1,-1 0 1,1 1-1,-1-1 0,1 0 1,-1 0-1,0 0 0,-1 1 1,1-1-1,-1 0 0,1 0 1,-2-6-1,1 9 121,-5 32-376,2-5 672,2-9-1313,-2-9-2483,6-13-1646</inkml:trace>
  <inkml:trace contextRef="#ctx0" brushRef="#br0" timeOffset="1422.29">820 39 13078,'0'0'7315,"0"-9"-7475</inkml:trace>
  <inkml:trace contextRef="#ctx0" brushRef="#br0" timeOffset="1915.75">854 141 8996,'0'0'6777,"3"-1"-6580,27 0-367,-19 8 1143,-11 7 3792,1-15-5049,0-1 0,0 0 0,1 1 0,-1 0 0,1-1 0,-1 1 0,1 0 1,-1 0-1,1 0 0,0 0 0,-1 0 0,1 0 0,0 0 0,0 0 0,0 1 0,2-1 0,21-5-6564,-20 5 4239,7-1-4645</inkml:trace>
  <inkml:trace contextRef="#ctx0" brushRef="#br0" timeOffset="2554.2">991 128 3217,'0'0'11342,"6"0"-9064,-7 0-2281,-1 0 1,1 1-1,-1-1 0,1 0 0,0 1 1,-1-1-1,1 1 0,0-1 0,-1 1 1,1 0-1,0-1 0,0 1 1,-1 0-1,1 0 0,0 0 0,0 0 1,0 0-1,0 0 0,0 0 0,1 0 1,-1 0-1,0 1 0,0-1 1,1 0-1,-1 1 0,0 1 0,-6 37-256,35-41 74,-24-2-7,0 0-1,1 0 0,-1-1 0,0 0 0,-1 1 0,1-1 0,-1 0 0,0-1 0,0 1 0,0 0 0,0-1 0,-1 0 0,2-5 0,0 2-221,-1 0-1,0 0 1,-1-1-1,1 0 1,-2 1-1,2-18 1,-7 53 4099,-4 27-3670,8-47-288,0 29 939,6-24-4898</inkml:trace>
  <inkml:trace contextRef="#ctx0" brushRef="#br0" timeOffset="2740.25">1023 114 10037,'0'0'5810,"-10"-4"-6002,10 2-496,10 2-433,2-3-1152,4-1-1536</inkml:trace>
  <inkml:trace contextRef="#ctx0" brushRef="#br0" timeOffset="3084.61">1169 59 8340,'0'0'7155,"-29"21"-5978,26-16-1096,0 0 1,0 1 0,1-1 0,-1 1-1,1-1 1,1 1 0,-1 0 0,1 0-1,0-1 1,0 1 0,0 0 0,1 0 0,0 0-1,2 11 1,-2-3-46,0-13-53,0 1 1,0-1-1,1 0 1,-1 1-1,0-1 1,1 0-1,-1 0 1,1 0-1,0 1 1,-1-1-1,1 0 1,0 0-1,-1 0 1,1 0-1,0 0 1,0 0-1,0 0 1,0 0-1,0-1 1,0 1 0,0 0-1,1-1 1,-1 1-1,0 0 1,0-1-1,0 0 1,1 1-1,-1-1 1,2 1-1,39 4-6062,-29-5 546</inkml:trace>
  <inkml:trace contextRef="#ctx0" brushRef="#br0" timeOffset="5892.76">1244 121 5378,'0'0'17451,"-10"44"-16685,7-29-11755</inkml:trace>
  <inkml:trace contextRef="#ctx0" brushRef="#br0" timeOffset="6018.24">1244 134 8564</inkml:trace>
  <inkml:trace contextRef="#ctx0" brushRef="#br0" timeOffset="6309.88">1244 134 8564,'0'-19'4637,"1"15"350,16 4-4695,-15 0-290,0 0 0,0 1 0,-1-1 1,1 0-1,0 1 0,0 0 0,0-1 0,0 1 0,-1 0 0,1 0 0,0 0 0,-1 0 0,1 1 0,-1-1 0,1 0 0,-1 1 0,1-1 0,-1 0 0,0 1 0,0 0 0,0-1 0,0 1 0,0 0 0,0 0 0,0-1 0,-1 1 0,1 0 0,0 0 0,-1 0 0,0 0 0,1 0 0,-1 0 0,0 0 0,0 0 0,-1 3 0,2-3 11,-1 1 0,0-1 0,-1 0 0,1 0 1,0 1-1,-1-1 0,1 0 0,-1 0 0,0 1 0,1-1 1,-1 0-1,0 0 0,0 0 0,-1 0 0,1 0 0,0 0 1,-1-1-1,1 1 0,-1 0 0,1-1 0,-1 1 0,0-1 1,0 1-1,0-1 0,0 0 0,0 0 0,0 0 0,0 0 1,0 0-1,0 0 0,-3 0 0,-9 1-163,10-3-4361,4-4-1222</inkml:trace>
  <inkml:trace contextRef="#ctx0" brushRef="#br0" timeOffset="6938.93">1353 135 6195,'0'0'4244,"4"0"-3587,-2 0-529,-1 0 0,0 0 0,1 0-1,-1 0 1,0 0 0,1 0 0,-1 0 0,0-1 0,0 1 0,1-1 0,-1 1 0,0-1 0,0 1 0,0-1 0,0 0 0,1 1 0,-1-1-1,0 0 1,0 0 0,-1 0 0,1 0 0,0 0 0,0 0 0,0 0 0,0 0 0,-1 0 0,1 0 0,-1 0 0,1-1 0,-1 1 0,1 0-1,-1 0 1,0-1 0,1 1 0,-1 0 0,0 0 0,0-1 0,0 1 0,0 0 0,0-2 0,0 87-328,3-84 39,-1 0-126,-1 0 1,1 0-1,-1 1 1,1-1-1,0 0 1,-1-1-1,1 1 0,-1 0 1,1 0-1,-1-1 1,1 1-1,-1-1 1,3-1-1,3-3-4398</inkml:trace>
  <inkml:trace contextRef="#ctx0" brushRef="#br0" timeOffset="7269.97">1437 56 10405,'0'0'7633,"26"18"-7204,-18-9-377,0 0 1,0 0-1,-1 1 0,-1 0 0,0 0 0,6 13 1,-10-21-136,-1 1 1,0 0 0,1 0-1,-1 0 1,-1 0 0,1 1-1,0-1 1,-1 0 0,1 0-1,-1 0 1,0 1 0,0-1-1,0 0 1,0 0 0,-1 1-1,0-1 1,1 0 0,-1 0 0,0 0-1,0 0 1,-1 0 0,1 0-1,-1 0 1,1 0 0,-1-1-1,0 1 1,-3 3 0,-19 12-4014,-4-1-3438</inkml:trace>
  <inkml:trace contextRef="#ctx0" brushRef="#br0" timeOffset="18829.34">84 132 11157,'0'0'8575,"-18"-19"-4605,117 72-3720,-97-52-248,1 1-1,-1-1 0,0 1 0,0-1 1,0 1-1,0 0 0,0 0 1,0 0-1,-1 0 0,1 1 0,-1-1 1,1 0-1,-1 1 0,0-1 1,2 4-1,-3-4 1,1 0 0,0 0-1,0 0 1,0 0 0,1 0 0,-1 0 0,0 0 0,1 0-1,-1-1 1,1 1 0,2 2 0,-9-6 42,0 0-1,0 1 1,-1 0-1,1 0 1,-1 0 0,1 1-1,0 0 1,-1 0-1,1 0 1,-1 1 0,1 0-1,0 0 1,-1 0 0,1 0-1,0 1 1,0 0-1,0 0 1,0 0 0,0 1-1,0 0 1,1 0-1,-6 4 1,2-2-275,1 0 0,0 1-1,1-1 1,-1 1 0,1 0 0,0 1 0,1-1-1,-1 1 1,1 0 0,1 1 0,0-1-1,0 1 1,0 0 0,-3 10 0,5-13-5961</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8:01.913"/>
    </inkml:context>
    <inkml:brush xml:id="br0">
      <inkml:brushProperty name="width" value="0.025" units="cm"/>
      <inkml:brushProperty name="height" value="0.025" units="cm"/>
    </inkml:brush>
  </inkml:definitions>
  <inkml:trace contextRef="#ctx0" brushRef="#br0">146 13 11365,'0'0'8175,"-2"-3"-7959,2 3-142,-1-1 0,1 1 1,0-1-1,0 0 1,-1 1-1,1 0 0,0-1 1,-1 1-1,1-1 1,0 1-1,-1-1 0,1 1 1,-1 0-1,1-1 0,-1 1 1,1 0-1,-1-1 1,1 1-1,-1 0 0,1 0 1,-1-1-1,1 1 0,-1 0 1,1 0-1,-1 0 1,0 0-1,1 0 0,-1 0 1,1 0-1,-1 0 1,1 0-1,-1 0 0,0 0 1,1 0-1,-1 0 0,0 1 1,-14 25 924,-5 26-848,7-22-89,2 1 0,0 0 0,3 1 0,-10 58 0,6-27 5,8-50 141,1 1-1,1-1 0,-2 24 1,3-109-47,-1 41-161,1 1 0,2-1 0,1 0-1,1 1 1,1-1 0,2 1 0,12-35 0,-16 60-7,0 1 1,1-1-1,-1 1 1,1-1 0,0 1-1,0 0 1,0 0-1,1 1 1,-1-1-1,1 1 1,0-1-1,0 1 1,0 0 0,1 1-1,-1-1 1,1 1-1,-1 0 1,8-3-1,-2 2-7,-1 1-1,1 0 0,0 0 0,0 1 0,-1 0 0,1 1 0,0 0 1,17 2-1,-24-1 15,0 0 0,0 1 0,0-1 0,-1 0 0,1 1 0,-1 0 0,1-1 0,-1 1 0,0 0 0,0 0 0,1 0 0,-1 1 0,-1-1 0,1 0 0,0 1 0,-1-1 0,1 1 0,-1 0 0,1-1 0,-1 1 1,0 0-1,-1 0 0,2 4 0,3 11 14,-1 0 1,2 27-1,-5-36-2,4 66 32,-4 83 0,-2-66-338,1-91-487,-4-1-4852,-7-1-36,1-1-192</inkml:trace>
  <inkml:trace contextRef="#ctx0" brushRef="#br0" timeOffset="356.76">23 400 8468,'0'0'8668,"0"-1"-8629,-1 0 1,1 1-1,0-1 1,0 1 0,0-1-1,0 1 1,0-1-1,0 0 1,0 1-1,0-1 1,0 1-1,0-1 1,0 1 0,1-1-1,-1 1 1,0-1-1,0 1 1,0-1-1,1 1 1,-1-1-1,0 1 1,1-1-1,-1 1 1,0-1 0,1 1-1,-1-1 1,1 1-1,-1 0 1,0-1-1,1 1 1,-1 0-1,1-1 1,0 1-1,249-58 2152,-220 52-2087,-27 5 815</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8:04.027"/>
    </inkml:context>
    <inkml:brush xml:id="br0">
      <inkml:brushProperty name="width" value="0.025" units="cm"/>
      <inkml:brushProperty name="height" value="0.025" units="cm"/>
    </inkml:brush>
  </inkml:definitions>
  <inkml:trace contextRef="#ctx0" brushRef="#br0">54 73 9732,'0'0'7655,"5"-6"-3355,-10 341-3137,-6-371-877,2 12-265,-2-20-19,3-1-1,1 0 1,3-1 0,0-47-1,4 90-4,1 1-1,-1-1 0,0 1 0,0-1 1,1 1-1,0-1 0,-1 1 1,1-1-1,0 1 0,0 0 1,0-1-1,1 1 0,-1 0 0,0 0 1,1 0-1,-1 0 0,1 0 1,0 0-1,0 1 0,0-1 1,0 0-1,0 1 0,0 0 0,0-1 1,3 0-1,1-1-22,1 1 1,-1 0-1,1 0 0,-1 0 0,1 1 0,0 0 1,0 1-1,8 0 0,-13 0 23,0 1 0,-1 0 0,1-1 0,0 1 0,0 0 0,-1 0 0,1 1 0,0-1 1,-1 0-1,1 1 0,-1-1 0,0 0 0,1 1 0,-1 0 0,0-1 0,0 1 0,0 0 0,0-1 0,0 1 0,-1 0 0,1 0 0,0 0 0,-1 0 0,1 0 0,-1 3 0,11 54-27,-11-58 30,1 7 1,0-1-1,0 1 0,0 0 1,-1 0-1,0 0 0,-1 0 1,0-1-1,0 1 0,-1 0 1,0-1-1,0 1 0,-1-1 1,0 1-1,0-1 0,-7 11 1,-2-1-295,21-23-358,-5 2 527,0 1 1,0-1-1,1 1 1,0 0-1,-1 1 1,1-1-1,6-1 1,-8 3 129,-1 0 1,0 1 0,1 0 0,-1-1 0,1 1 0,-1 0 0,1 0 0,-1 0 0,1 1 0,-1-1 0,0 1 0,1-1 0,-1 1 0,1 0 0,-1 0 0,0 0 0,0 0 0,0 0 0,1 0 0,-1 1 0,0-1 0,-1 1 0,1-1 0,0 1-1,0 0 1,-1 0 0,1-1 0,-1 1 0,1 1 0,-1-1 0,0 0 0,0 0 0,0 0 0,0 1 0,0-1 0,0 0 0,-1 1 0,1-1 0,-1 1 0,0-1 0,0 0 0,0 1 0,0-1 0,0 1 0,0-1 0,-1 1 0,1-1 0,-1 0-1,1 1 1,-1-1 0,0 0 0,0 1 0,0-1 0,0 0 0,-1 0 0,1 0 0,-1 0 0,1 0 0,-3 2 0,-4 4 85,0 1 0,-1-2 0,0 1-1,-1-1 1,1 0 0,-1-1 0,-1-1 0,1 1 0,-1-1 0,0-1 0,0 0-1,-1-1 1,1 0 0,-1-1 0,1 0 0,-17 1 0,27-26-9303,1 7-1679</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8:09.201"/>
    </inkml:context>
    <inkml:brush xml:id="br0">
      <inkml:brushProperty name="width" value="0.025" units="cm"/>
      <inkml:brushProperty name="height" value="0.025" units="cm"/>
    </inkml:brush>
  </inkml:definitions>
  <inkml:trace contextRef="#ctx0" brushRef="#br0">0 0 21231,'1405'0'0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8:15.599"/>
    </inkml:context>
    <inkml:brush xml:id="br0">
      <inkml:brushProperty name="width" value="0.025" units="cm"/>
      <inkml:brushProperty name="height" value="0.025" units="cm"/>
    </inkml:brush>
  </inkml:definitions>
  <inkml:trace contextRef="#ctx0" brushRef="#br0">0 0 21466,'1554'20'0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8:16.385"/>
    </inkml:context>
    <inkml:brush xml:id="br0">
      <inkml:brushProperty name="width" value="0.025" units="cm"/>
      <inkml:brushProperty name="height" value="0.025" units="cm"/>
    </inkml:brush>
  </inkml:definitions>
  <inkml:trace contextRef="#ctx0" brushRef="#br0">69 7 4082,'0'0'2035,"-7"-1"-1664,-23-4 286,23 4 11780,7 20-12605,-19 532 2503,13-467-844,6-83-904,0-31-4330,2 15-195,6 0-2460</inkml:trace>
  <inkml:trace contextRef="#ctx0" brushRef="#br0" timeOffset="841.05">84 554 8564,'0'0'6894,"12"0"-3262,51 0-3004,369-25 1920,-382 20-2320,253-16 206,222 1-135,-448 20-4544,-74 0 822,-2-5-2868</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8:12.128"/>
    </inkml:context>
    <inkml:brush xml:id="br0">
      <inkml:brushProperty name="width" value="0.025" units="cm"/>
      <inkml:brushProperty name="height" value="0.025" units="cm"/>
    </inkml:brush>
  </inkml:definitions>
  <inkml:trace contextRef="#ctx0" brushRef="#br0">41 279 5442,'0'0'6780,"-24"-13"-6209,18 12 6000,-4 245-5312,10-190-1079,16 371 763,-16-422-927,1 9 93,0 0 0,1-1 0,0 1 0,1-1 0,0 0 0,1 1 0,8 15 0,-9-20 1517,-5-23-3185,2 2-2816,5 3-2970</inkml:trace>
  <inkml:trace contextRef="#ctx0" brushRef="#br0" timeOffset="1506.8">145 1124 2449,'0'0'4405,"-8"-11"12800,28 7-17209,1 0-1,0 2 1,32 0-1,26-3-6,443-44 45,-410 39-30,35-5-18,-77 11 30,-69 4 34,-25-2-11615,18 2 3588</inkml:trace>
  <inkml:trace contextRef="#ctx0" brushRef="#br0" timeOffset="2420.4">1153 979 9284,'0'0'7025,"-1"-9"-6409,-6-173 3341,-9-88-2138,-10 110-1259,-18-142 129,43 287-1630,-2-17 3161,2 23-5511</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8:26.563"/>
    </inkml:context>
    <inkml:brush xml:id="br0">
      <inkml:brushProperty name="width" value="0.025" units="cm"/>
      <inkml:brushProperty name="height" value="0.025" units="cm"/>
    </inkml:brush>
  </inkml:definitions>
  <inkml:trace contextRef="#ctx0" brushRef="#br0">110 0 6531,'0'0'18886,"0"3"-18862,-3 79 23,-5-1 0,-2 0 0,-4-1 0,-34 107 0,38-166 362,3-33-261,1-40-148,6 49 8,-4-76-142,8-83-1,-2 147 130,1 1 1,0 0-1,1 0 1,1 0-1,0 1 1,1-1-1,0 1 1,1 0-1,14-20 1,-20 33-8,-1-1 1,1 1-1,-1-1 1,1 1 0,0-1-1,-1 1 1,1 0 0,-1-1-1,1 1 1,0 0-1,-1-1 1,1 1 0,0 0-1,0 0 1,-1 0 0,1-1-1,0 1 1,0 0-1,-1 0 1,1 0 0,0 0-1,0 0 1,-1 0-1,1 1 1,0-1 0,-1 0-1,1 0 1,0 0 0,0 1-1,-1-1 1,1 0-1,0 1 1,-1-1 0,1 1-1,-1-1 1,1 1 0,-1-1-1,1 1 1,-1-1-1,1 1 1,-1-1 0,1 1-1,-1 0 1,1-1 0,-1 2-1,26 35 31,-22-31-35,8 15 47,0 1 0,-2-1 1,0 2-1,-2-1 0,0 1 0,5 28 0,13 144 115,-22-154-99,0-22-28,1 24 34,-5-43-50,-1-37-6838,-9 13-123,1 13 1406</inkml:trace>
  <inkml:trace contextRef="#ctx0" brushRef="#br0" timeOffset="298.74">91 440 5523,'0'0'11880,"-12"-5"-10410,-33-17-256,44 21-1189,1 1 0,0 0 1,-1 0-1,1 0 1,0 0-1,-1 0 0,1 0 1,-1 0-1,1-1 1,0 1-1,-1 0 0,1 0 1,0 0-1,0-1 1,-1 1-1,1 0 0,0-1 1,0 1-1,-1 0 1,1-1-1,0 1 0,0 0 1,0-1-1,-1 1 1,1 0-1,0-1 1,0 1-1,0 0 0,0-1 1,0 1-1,0 0 1,0-1-1,0 1 0,0-1 1,12-6 1313,27-2 892,-34 9-2094,4-2-158,45-10-3021,0 3-1,91-4 1,-125 13-3289</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8:29.351"/>
    </inkml:context>
    <inkml:brush xml:id="br0">
      <inkml:brushProperty name="width" value="0.025" units="cm"/>
      <inkml:brushProperty name="height" value="0.025" units="cm"/>
    </inkml:brush>
  </inkml:definitions>
  <inkml:trace contextRef="#ctx0" brushRef="#br0">46 15 8676,'0'0'16341,"0"16"-16259,4 394 647,-4-410-649,0-10-1281,0-27-6266,0 17 888</inkml:trace>
  <inkml:trace contextRef="#ctx0" brushRef="#br0" timeOffset="889.33">0 95 9492,'0'0'8706,"2"-7"-7823,1 3-806,-1-1 0,0 1 0,1 0 1,0 1-1,0-1 0,0 0 0,0 1 1,1 0-1,-1 0 0,1 0 0,0 0 1,0 0-1,0 1 0,0-1 0,0 1 1,1 1-1,-1-1 0,1 0 0,-1 1 1,1 0-1,6-1 0,34-7 217,1 1 0,0 3 1,93 1-1,-138 4-290,1 1 0,-1-1-1,0 0 1,1 1 0,-1-1 0,0 1 0,0 0 0,1-1 0,-1 1 0,0 0 0,0 0 0,0 0 0,0 0-1,0 0 1,0 0 0,0 0 0,0 0 0,0 0 0,0 0 0,-1 0 0,1 1 0,0-1 0,-1 0 0,1 1-1,-1-1 1,0 0 0,1 1 0,-1-1 0,0 0 0,0 1 0,0-1 0,0 1 0,0-1 0,0 0 0,0 2-1,0 2 45,0-1-1,0 0 0,-1 0 0,1 1 0,-1-1 1,0 0-1,0 0 0,-1 0 0,1 0 0,-1 0 1,-2 5-1,-7 2 79,0 0-1,0 0 1,-1-1 0,-1-1 0,1 0 0,-1 0-1,-15 6 1,-30 21-9,44-23-63,29-10-8,4-2-39,28 2 11,-31-3-14,0 1-1,-1 0 1,1 1 0,-1 1-1,25 7 1,-36-8-3,0-1 0,-1 1 0,0 0-1,1 0 1,-1 0 0,0 0 0,0 1 0,0-1 0,0 1 0,-1 0 0,1 0 0,-1 0 0,1 0 0,-1 0 0,0 1 0,0-1 0,-1 0 0,1 1 0,-1 0 0,1-1 0,-1 1 0,0 0 0,-1 0-1,1 0 1,-1-1 0,1 1 0,-2 8 0,1-10 4,-1 0-1,1 0 1,-1 0-1,0 0 0,1 0 1,-1 0-1,0 0 1,-1 0-1,1 0 0,0-1 1,0 1-1,-1 0 1,1-1-1,-1 1 1,1-1-1,-1 0 0,0 1 1,0-1-1,1 0 1,-1 0-1,0 0 0,-3 1 1,-53 20 164,46-18-90,-20 6 73,0 0 0,-1-3 0,0 0 0,0-2 0,-36 0 0,59-4-416</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8:37.901"/>
    </inkml:context>
    <inkml:brush xml:id="br0">
      <inkml:brushProperty name="width" value="0.025" units="cm"/>
      <inkml:brushProperty name="height" value="0.025" units="cm"/>
    </inkml:brush>
  </inkml:definitions>
  <inkml:trace contextRef="#ctx0" brushRef="#br0">1 143 3105,'0'0'20516,"16"5"-20441,243-2 51,-128-5-118,1041-17-363,-348-40-802,-215 10 1068,-484 41 99,145-5 1,-231 13-5,-38 0 90,38 5 3134,-31 63-3279,-1-29 66,1 19-13,2 17 4,0 79-1,-10 159 54,-9-266 33,7-43-89,-7 29 29,9-33-32,-1 1 0,1 0 0,0 0 0,0 0 0,0 0 0,-1 0 0,1-1 0,0 1 0,0 0 0,0 0 0,1 0 0,-1 0 0,0 0 0,0 0 0,0-1 0,1 1 0,-1 0 0,0 0 1,1 0-1,-1-1 0,1 1 0,-1 0 0,1 0 0,-1-1 0,1 1 0,0-1 0,-1 1 0,1 0 0,0-1 0,-1 1 0,1-1 0,0 1 0,0-1 0,-1 0 0,2 1 0,48 5 8,-1-2 0,89-4 0,-54-2-8,30 3-128,165-21 1,-138-2-30,52-8 72,312-11 1,255 49 130,-447 6-48,-64 2 133,-223-16-576,-25-4-1546,-18-5-1352,-28-5-6536</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8:39.565"/>
    </inkml:context>
    <inkml:brush xml:id="br0">
      <inkml:brushProperty name="width" value="0.025" units="cm"/>
      <inkml:brushProperty name="height" value="0.025" units="cm"/>
    </inkml:brush>
  </inkml:definitions>
  <inkml:trace contextRef="#ctx0" brushRef="#br0">0 0 18485,'0'892'0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48:42.300"/>
    </inkml:context>
    <inkml:brush xml:id="br0">
      <inkml:brushProperty name="width" value="0.025" units="cm"/>
      <inkml:brushProperty name="height" value="0.025" units="cm"/>
    </inkml:brush>
  </inkml:definitions>
  <inkml:trace contextRef="#ctx0" brushRef="#br0">171 1167 12630,'0'0'5693,"0"-4"-5389,0 3-266,0 1 0,0-1 0,0 1 0,0 0 0,0-1 0,0 1 0,0-1 0,0 1 0,0-1 1,0 1-1,0-1 0,0 1 0,0-1 0,0 1 0,0-1 0,-1 1 0,1-1 0,0 1 0,0-1 0,-1 1 0,1 0 0,0-1 0,0 1 0,-1 0 0,1-1 0,-1 1 0,1 0 0,0-1 0,-1 1 0,1 0 0,0-1 0,-1 1 0,1 0 0,-1 0 0,1 0 0,-1 0 0,1-1 0,-1 1 0,1 0 0,-1 0 1,0 0-1,-24 13 468,-34 40-564,48-42 275,5-6-188,0 1 0,0 0 0,1 0 0,0 1 0,0-1 1,1 1-1,-1 0 0,1 1 0,1-1 0,0 0 0,0 1 1,0 0-1,1 0 0,-3 16 0,8-24-22,-1 1 0,1-1 0,-1 1 0,1-1 0,0 0 0,-1 0 0,1 0 0,0 0 0,-1 0 0,1-1 0,-1 1 0,5-2 0,-6 1-4,-1 1 0,1-1 0,-1 1 0,1 0 0,-1-1 0,1 1 0,-1 0 0,1-1 0,0 1 0,-1 0 0,1-1 0,-1 1 0,1 0 0,0 0 0,-1 0 0,1 0 0,0 0 0,-1 0 0,1 0 0,0 0 0,-1 0 0,1 0 0,-1 0 0,1 0 0,0 0 0,-1 0 0,1 1 1,0-1-1,-1 0 0,1 1 0,-1-1 0,1 0 0,-1 1 0,1-1 0,-2 30-26,-3 0-71,4-29-1216,2-2-1827,10-9-2722,3-15-3993</inkml:trace>
  <inkml:trace contextRef="#ctx0" brushRef="#br0" timeOffset="2143.84">140 1 8084,'0'0'6632,"0"3"-936,-1 23-5568,-5 85 552,9 125 1,1-59-337,1 121 979,-5-298-960,278-17-149,-64 1-188,162 4-21,350-18-10,488-31 58,-550 47 62,-294 11-75,374-65-66,-456 34 20,266-37 80,-157 19 466,-29 38-270,-313 14-225,-54 0 203,0-9-2122,-6 0-3400,-16-4-5915</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0:44.920"/>
    </inkml:context>
    <inkml:brush xml:id="br0">
      <inkml:brushProperty name="width" value="0.025" units="cm"/>
      <inkml:brushProperty name="height" value="0.025" units="cm"/>
    </inkml:brush>
  </inkml:definitions>
  <inkml:trace contextRef="#ctx0" brushRef="#br0">0 0 23142,'7795'0'0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0:53.392"/>
    </inkml:context>
    <inkml:brush xml:id="br0">
      <inkml:brushProperty name="width" value="0.025" units="cm"/>
      <inkml:brushProperty name="height" value="0.025" units="cm"/>
    </inkml:brush>
  </inkml:definitions>
  <inkml:trace contextRef="#ctx0" brushRef="#br0">0 23 5394,'0'0'6129,"0"-3"-6584,3-7 9105,1 9-7294,136-4-747,54 2-509,-190 3-102,-1 0-1,0 0 0,1 1 0,-1-1 1,0 1-1,0 0 0,0 0 0,0 0 1,0 0-1,0 1 0,0-1 0,0 1 1,0-1-1,0 1 0,-1 0 0,1 0 1,-1 0-1,1 1 0,-1-1 0,0 1 1,0-1-1,0 1 0,0 0 0,-1-1 1,1 1-1,-1 0 0,0 0 0,0 0 1,0 0-1,0 0 0,0 0 0,0 1 1,-1-1-1,0 0 0,0 0 0,0 6 1,0 2 4,-1 0 0,-1 0 0,1 0 0,-2 0 0,1-1 1,-2 1-1,1-1 0,-1 0 0,-11 19 0,-10 7-36,-1-1 0,-1-2-1,-56 54 1,3-18-3070,77-67 2646,2-1 34,-1 1 0,1-1 1,-1 0-1,1 0 1,-1 0-1,1 0 0,-1-1 1,1 1-1,-1 0 0,0-1 1,0 1-1,-3 0 0,-9-1-6565</inkml:trace>
  <inkml:trace contextRef="#ctx0" brushRef="#br0" timeOffset="1196.5">145 456 1921,'0'0'12328,"0"-1"-12250,0 1 0,0-1 0,0 0 0,0 0 0,0 0-1,0 1 1,0-1 0,0 0 0,0 0 0,1 0 0,-1 1 0,0-1 0,1 0-1,-1 0 1,1 1 0,-1-1 0,1 0 0,-1 1 0,1-1 0,0-1 0,8 2-39,-1 0 1,1 0-1,-1 0 1,0 1-1,1 0 1,-1 1-1,0 0 1,0 0 0,0 0-1,0 1 1,0 0-1,-1 1 1,1 0-1,-1 0 1,0 1-1,10 7 1,-4-1-20,0 0 0,0 1 0,16 20 0,-26-27-13,1 1 0,-1-1 0,0 1 0,0 0 0,-1 0 0,0 0 0,0 0 0,0 0 0,-1 0 0,0 0 0,0 1 0,0 10 0,1 31 37,-1 35 34,-1-76-71,0 1 1,-1-1-1,-1 0 1,1 0-1,-1 0 1,0 0-1,-1 0 1,-4 9-1,2-10 8,0-1-1,0-1 0,0 1 1,-1-1-1,1 1 1,-1-1-1,0-1 1,0 1-1,-1-1 1,1 0-1,-1-1 1,-12 4-1,15-5-10,2 0-351,-1 0 0,1 0 0,-1-1 0,1 1 0,-1-1 0,0 0 0,1 0 0,-1 0 0,1 0 0,-1 0 0,1 0 0,-4-2 0,-2 1-2945,2 1-1308</inkml:trace>
  <inkml:trace contextRef="#ctx0" brushRef="#br0" timeOffset="1998.71">256 991 3394,'0'0'8785,"4"2"-8529,2 2-201,-1-1 0,1 1 0,-1 0 0,0 1 1,0-1-1,-1 1 0,1 0 0,-1 0 0,0 0 0,0 1 0,-1-1 0,0 1 0,0 0 0,0 0 0,-1 0 1,0 0-1,0 1 0,0-1 0,-1 0 0,0 1 0,0-1 0,-1 12 0,0 4 252,2-1-109,-2 0 0,-1-1 0,0 1 0,-1 0 0,-2 0 0,0-1 0,-1 1 0,-16 37 0,15-45-92,-2 1 0,1-1 1,-2-1-1,0 0 0,-15 18 0,18-25-52,0 0-1,0 0 1,0 0-1,-1-1 1,0 0 0,1 0-1,-2-1 1,1 0 0,0 0-1,0 0 1,-1-1 0,-14 2-1,-30 2-115,30-5-2509,21-7-4974</inkml:trace>
  <inkml:trace contextRef="#ctx0" brushRef="#br0" timeOffset="2766.14">165 1514 7491,'0'0'8596,"0"-1"-8577,0 1 0,-1 0-1,1-1 1,0 1-1,0-1 1,0 1-1,0-1 1,0 1 0,0 0-1,0-1 1,0 1-1,0-1 1,0 1 0,0 0-1,0-1 1,1 1-1,-1-1 1,0 1 0,0 0-1,0-1 1,0 1-1,1 0 1,-1-1-1,0 1 1,0 0 0,1-1-1,-1 1 1,0 0-1,1-1 1,2 0-12,0 0-1,0 0 1,-1 0-1,1 0 1,0 1 0,0-1-1,0 1 1,0 0 0,0 0-1,0 0 1,0 0 0,0 0-1,0 1 1,0-1-1,0 1 1,0 0 0,0-1-1,-1 2 1,6 1 0,52 29-23,-54-27 25,0 0 0,0 1-1,0 0 1,-1 0 0,0 0-1,0 1 1,0-1 0,-1 1-1,0 0 1,-1 0-1,0 1 1,0-1 0,0 1-1,-1-1 1,3 15 0,-1 10 25,0 1 0,-2 46-1,-2-78-33,-1 7 26,0-1-1,0 1 0,-1-1 0,0 1 0,0-1 0,-1 1 1,0-1-1,0 0 0,-1 0 0,0-1 0,0 1 0,-1-1 1,0 0-1,0 0 0,0 0 0,-1 0 0,-8 5 0,3-1 29,0-2 0,-1 0 0,-1 0-1,1-1 1,-1 0 0,-1-1-1,1-1 1,-24 7 0,3-8-1204,12-5-3596,16-2-1342</inkml:trace>
  <inkml:trace contextRef="#ctx0" brushRef="#br0" timeOffset="3703.7">210 1970 9236,'0'0'8279,"0"-1"-8264,0 1 0,0 0 0,1 0 0,-1-1 0,0 1 0,0 0 0,0 0 0,0-1 1,0 1-1,0 0 0,1 0 0,-1 0 0,0-1 0,0 1 0,0 0 0,1 0 0,-1 0 0,0 0 1,0-1-1,0 1 0,1 0 0,-1 0 0,0 0 0,0 0 0,1 0 0,-1 0 0,0 0 0,0 0 1,1 0-1,-1 0 0,0 0 0,1 0 0,-1 0 0,0 0 0,0 0 0,1 0 0,-1 0 0,0 0 1,0 0-1,1 0 0,-1 0 0,0 0 0,0 0 0,1 0 0,-1 1 0,0-1 0,14 14 32,-2 0-1,0 1 1,0 0-1,14 27 0,-19-32-25,-1 1-1,-1 0 0,0 0 0,0 0 0,-1 1 0,0-1 0,-1 1 0,-1 0 0,0 0 0,-1 0 0,0 1 0,0-1 1,-2 0-1,1 0 0,-2 0 0,0 0 0,0 0 0,-1 0 0,0 0 0,-1-1 0,-1 1 0,0-1 0,-1 0 1,0 0-1,0-1 0,-1 0 0,0 0 0,-1 0 0,0-1 0,-1 0 0,0-1 0,-1 0 0,-13 10 0,4-6 29,-48 31-1773</inkml:trace>
  <inkml:trace contextRef="#ctx0" brushRef="#br0" timeOffset="4264.55">156 2497 8788,'0'0'5357,"17"-2"-5005,53-10-149,-68 12-178,0-1 1,0 1-1,1 0 0,-1-1 1,0 1-1,0 0 0,0 0 1,0 1-1,1-1 1,-1 0-1,0 1 0,0-1 1,0 1-1,0-1 0,0 1 1,0 0-1,0 0 0,0 0 1,0 0-1,0 0 0,-1 1 1,1-1-1,0 0 0,-1 1 1,1-1-1,-1 1 0,1 0 1,-1-1-1,0 1 1,0 0-1,0 0 0,0 0 1,0 0-1,0 0 0,0 4 1,1 4 107,0 0 0,-1 0 0,-1 1 0,0-1 1,-2 19-1,1-5 199,0 19-25,-1 1 1,-12 57-1,10-80-257,-1 0-1,-1 0 1,-1-1 0,-1 0-1,-1 0 1,-21 34 0,20-42 47,-1-1 1,-1 1 0,1-2 0,-2 0 0,1 0 0,-2-1 0,1-1 0,-21 10 0,33-17-99,-4 1-236,1 0 1,-1 0 0,0-1-1,0 0 1,0 1-1,0-1 1,0-1-1,0 1 1,0-1-1,0 0 1,-7 0-1,6 0-946,-13 0-4966</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0:59.462"/>
    </inkml:context>
    <inkml:brush xml:id="br0">
      <inkml:brushProperty name="width" value="0.025" units="cm"/>
      <inkml:brushProperty name="height" value="0.025" units="cm"/>
    </inkml:brush>
  </inkml:definitions>
  <inkml:trace contextRef="#ctx0" brushRef="#br0">57 44 8996,'0'0'5469,"-2"-8"-4618,0 1-1460,-4-18 4206,3 22-1648,2 19-1531,-2 126 476,1 1-4640</inkml:trace>
  <inkml:trace contextRef="#ctx0" brushRef="#br0" timeOffset="347.31">93 15 13126,'0'0'3788,"13"-1"-3558,260-12-6,-273 13-225,1 1 1,-1-1 0,1 1-1,-1-1 1,1 1-1,-1-1 1,1 1-1,-1 0 1,0-1-1,1 1 1,-1 0-1,0-1 1,1 1 0,-1 0-1,0-1 1,0 1-1,0 0 1,1 0-1,-1-1 1,0 1-1,0 0 1,0-1-1,0 1 1,0 0-1,-1 0 1,1-1 0,0 1-1,-1 1 1,1 0 0,-1 63 577,-12 92 1,8-120-572,0 58 1,2-84-2430,-4-8-2981,-2-2-1370</inkml:trace>
  <inkml:trace contextRef="#ctx0" brushRef="#br0" timeOffset="535.62">222 297 11333,'0'0'7844,"83"-40"-7828,-39 37-16,-5-3-432,-1 6-1521,-4 0-737,-4 0-3328</inkml:trace>
  <inkml:trace contextRef="#ctx0" brushRef="#br0" timeOffset="731.89">596 309 7139,'0'0'9509,"0"109"-8629,0-95-464,0 0-192,-4-2 0,-11-4-96,-4-2 65,-1-3-193,6-3-785,4 0-1056,5-6-1808,5-20-7300</inkml:trace>
  <inkml:trace contextRef="#ctx0" brushRef="#br0" timeOffset="1107.57">820 94 14823,'0'0'6691,"0"-7"-6156,0 4-546,0 5 130,-1 7-88,0-1 0,-1 0-1,0 1 1,-1-1 0,1 0 0,-1 0 0,-8 15 0,6-15-5,1 1 1,0-1-1,1 1 1,0 0-1,0 0 1,1 1-1,0-1 1,-1 13-1,3-21-26,0 6 12,0 1 0,0-1 0,0 0 0,1 1 0,0-1 0,0 0 0,5 13 0,-4-17-8,-1-1-1,1 1 1,0-1-1,0 0 1,0 0-1,0 0 1,0 0-1,0 0 1,1-1-1,-1 1 1,1-1-1,-1 1 1,1-1-1,-1 0 1,1 0-1,0 0 0,0 0 1,-1-1-1,1 1 1,0-1-1,0 0 1,5 0-1,-7 0-1,9 2-45,0-2 0,0 1 0,0-2 1,20-2-1,-28 3 36,0-1-1,0 1 1,0-1 0,0 1 0,0-1-1,0 0 1,-1 0 0,1 0 0,0 0 0,0 0-1,-1 0 1,1 0 0,-1-1 0,1 1-1,-1-1 1,0 1 0,1-1 0,-1 1 0,0-1-1,0 0 1,0 0 0,0 1 0,0-1 0,-1 0-1,1 0 1,0 0 0,-1 0 0,0 0-1,1 0 1,-1 0 0,0 0 0,0-3 0,0 3 3,-1 0 0,1 0 0,-1 1 0,1-1 0,-1 0 0,0 0 0,0 1 0,0-1 0,0 0 0,0 1 0,0-1 0,0 1 0,0-1 0,-1 1 0,1 0 0,0 0 0,-1-1 0,1 1 1,-1 0-1,1 0 0,-1 0 0,0 1 0,1-1 0,-1 0 0,0 1 0,0-1 0,0 1 0,1 0 0,-1-1 0,0 1 0,-2 0 0,-69-3-141,59 3 126,6 0-108,0 0-1,0 1 1,0 0 0,0 1-1,1 0 1,-1 0 0,1 1 0,-1-1-1,1 2 1,0-1 0,0 1 0,-7 5-1,3-1-1294,1 0-1,0 1 1,-15 19-1,5-6-4873</inkml:trace>
  <inkml:trace contextRef="#ctx0" brushRef="#br0" timeOffset="1838.59">78 709 10229,'0'0'8513,"5"-7"-7465,15-17-319,-15 18 711,-8 13-1258,-28 38-83,23-36-85,0 1 0,1 1 0,0-1 0,1 1 0,0 0 0,1 0 0,0 1 0,0 0 1,1 0-1,1 0 0,0 0 0,0 1 0,0 20 0,2-27-5,1-1 0,1 1 0,-1-1-1,1 1 1,0-1 0,0 1 0,0-1 0,1 0 0,-1 0 0,5 9-1,-4-11-4,0-1 0,1 1 0,-1-1 0,0 1-1,1-1 1,0 0 0,-1 0 0,1 0 0,0 0-1,0-1 1,0 1 0,0-1 0,0 0 0,1 1-1,-1-2 1,0 1 0,0 0 0,1-1 0,3 1-1,-7-1-2,22 3-142,1-2 1,21 0-1,-40-1 80,-1 0-1,0 0 1,1 0-1,-1 0 1,0 0-1,1-1 1,-1 0-1,0 0 1,1 0-1,-1 0 1,0 0-1,0-1 1,0 1-1,0-1 1,0 0-1,0 0 1,-1 0-1,1 0 1,-1-1-1,1 1 1,-1-1-1,4-5 1,-6 7 58,1 0 1,-1 0-1,0-1 1,1 1-1,-1 0 1,0-1-1,0 1 1,0 0 0,0-1-1,0 1 1,0 0-1,0 0 1,-1-1-1,1 1 1,0 0-1,-1-1 1,1 1-1,-1 0 1,1 0-1,-1 0 1,0 0-1,0-1 1,1 1-1,-1 0 1,0 0-1,0 0 1,0 1-1,0-1 1,0 0-1,0 0 1,0 0-1,0 1 1,0-1 0,0 1-1,-1-1 1,1 1-1,0-1 1,0 1-1,-1 0 1,1-1-1,0 1 1,0 0-1,-3 0 1,-8-2 13,-1 0 1,0 1-1,-17 1 1,22 0 8,-5 0-660,-43 2 1810,32 9-3575,23-10 1986,1-1-1,-1 1 1,0 0-1,0 0 0,1 0 1,-1 0-1,0 0 1,1 0-1,-1 0 0,1 0 1,-1 0-1,1 0 1,0 1-1,-1-1 0,1 0 1,0 0-1,0 0 1,0 3-1,0 1-8448</inkml:trace>
  <inkml:trace contextRef="#ctx0" brushRef="#br0" timeOffset="2081.95">413 945 15031,'0'0'4861,"0"15"-3847,-1-8-914,2 0-9,-1 0 1,-1 0-1,1 0 0,-1-1 1,-1 1-1,1 0 1,-1-1-1,0 1 0,0-1 1,-1 0-1,0 1 1,0-1-1,0 0 0,-1-1 1,0 1-1,-8 9 1,0-5-11,1-1 1,-2 0-1,1-1 1,-1 0-1,0-1 1,-18 7-1,25-12-489,-1 0 0,1 0 0,-1-1 0,1 0 0,-11 0-1,15-4-3741,3-15 513,-1 18 3149,4-27-9197</inkml:trace>
  <inkml:trace contextRef="#ctx0" brushRef="#br0" timeOffset="2320.17">661 814 12774,'0'0'9108,"10"89"-8580,-10-61-288,0 4 81,-5-7-257,0 1-16,0-3-48,-4-3-369,4-6-1744,0-8-1744</inkml:trace>
  <inkml:trace contextRef="#ctx0" brushRef="#br0" timeOffset="2558.64">766 870 14567,'0'0'4802,"18"-6"-4108,57-19-364,-72 24-315,-1 0-1,1 1 0,-1-1 1,1 0-1,0 1 0,-1 0 1,1-1-1,0 1 0,-1 0 1,1 1-1,-1-1 0,1 0 1,0 1-1,-1-1 0,1 1 1,-1 0-1,1 0 1,-1 0-1,0 0 0,1 0 1,-1 1-1,0-1 0,0 1 1,0-1-1,0 1 0,0 0 1,0 0-1,0 0 0,0 0 1,-1 0-1,1 0 0,-1 1 1,0-1-1,1 0 0,-1 1 1,0-1-1,0 1 0,-1 0 1,1-1-1,0 1 0,-1 3 1,3 7 20,-2 1-1,0-1 1,0 1 0,-2 0 0,-3 26-1,2-29-91,-1 0-1,0 0 0,0-1 1,-1 0-1,-1 1 1,0-1-1,-9 13 0,-20 19-2444,30-39 1729,1 0 0,-1 0 0,1 0-1,-1-1 1,0 1 0,0-1 0,0 0 0,-6 2-1,-1-3-6282</inkml:trace>
  <inkml:trace contextRef="#ctx0" brushRef="#br0" timeOffset="2712.3">802 1053 13830,'0'0'9621,"78"-40"-9573,-35 37 16,11 0-64,4-5-576,0 2-2082,-9 0-2144</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3:37.869"/>
    </inkml:context>
    <inkml:brush xml:id="br0">
      <inkml:brushProperty name="width" value="0.025" units="cm"/>
      <inkml:brushProperty name="height" value="0.025" units="cm"/>
    </inkml:brush>
  </inkml:definitions>
  <inkml:trace contextRef="#ctx0" brushRef="#br0">249 159 3714,'0'0'1632,"-63"-114"-1632,53 97 48,-5 3 401,-4 6-161,-6 2-288,1 6 0,0 0-32,-10 9-32,0 13-2818</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3:39.745"/>
    </inkml:context>
    <inkml:brush xml:id="br0">
      <inkml:brushProperty name="width" value="0.025" units="cm"/>
      <inkml:brushProperty name="height" value="0.025" units="cm"/>
    </inkml:brush>
  </inkml:definitions>
  <inkml:trace contextRef="#ctx0" brushRef="#br0">54 484 13302,'0'0'6739,"1"0"-6622,-1-1 1,0 1-1,0-1 0,0 1 0,0-1 0,0 0 0,1 1 1,-1-1-1,0 1 0,0-1 0,0 0 0,-1 1 0,1-1 1,0 1-1,0-1 0,0 0 0,0 1 0,-1-1 0,1 1 1,0-1-1,0 1 0,-1-1 0,1 1 0,-1-1 1,-5 7-89,1 1 0,0 0 1,0 1-1,0-1 0,1 1 1,1 0-1,-1 0 0,1 0 1,0 0-1,1 1 0,0-1 1,0 1-1,1 0 0,0 12 1,5-20-33,-1 0 1,1-1-1,0 1 1,0-1-1,0 0 1,0 0-1,0 0 1,0 0 0,0-1-1,0 1 1,-1-1-1,5-2 1,-4 1 16,0 0 0,0 0 1,-1-1-1,0 0 0,1 0 1,-1 0-1,0 0 1,0 0-1,0-1 0,-1 1 1,1-1-1,-1 0 0,0 1 1,0-1-1,0 0 0,0 0 1,-1-1-1,0 1 0,0 0 1,0 0-1,0-1 0,-1 1 1,1-1-1,-1 1 0,0 0 1,-1-1-1,1 1 1,-2-5-1,1 7-11,0 1 0,0 0 1,-1 0-1,1-1 0,0 1 1,-1 0-1,1 0 0,-1 1 0,1-1 1,-1 0-1,1 0 0,-1 1 1,1-1-1,-1 1 0,0-1 0,0 1 1,1 0-1,-1-1 0,0 1 1,1 0-1,-1 0 0,0 1 0,0-1 1,-2 1-1,2-1-6,-1 0 0,1 0 0,0 0 0,-1 0 0,1 1 0,0-1-1,0 1 1,-1 0 0,1 0 0,0 0 0,0 0 0,0 0 0,0 0 0,0 0 0,0 1 0,0-1 0,-2 3 0,2 3-7,0 0 0,0 0 0,0 0 1,1 0-1,0 0 0,0 0 0,1 1 0,1 12 1,-1 0-5,1-20 12,-1 1 0,0 0 0,0 0 0,0-1 0,1 1 0,-1 0 0,0-1 0,1 1 0,-1 0 0,0-1 0,1 1 0,-1 0 0,1-1 0,-1 1 0,1-1 0,0 1 0,-1-1 0,1 1 0,-1-1 0,1 1 0,0-1 0,0 0 0,-1 1 0,1-1 0,0 0 0,-1 0 0,1 0 0,0 1 0,0-1 0,-1 0 0,1 0 0,0 0 0,0 0 0,0 0 0,-1 0 0,1 0 0,0-1 0,0 1 0,-1 0 0,1 0 0,0 0 0,-1-1 0,2 0 0,0 1 5,1-1 0,-1 1 0,0-1 0,0 0 0,0 0 0,0 0 0,0 0 0,0 0 0,0 0 0,0 0 0,-1-1 0,1 1 0,0-1 0,1-1 1,0-4 24,-1 0 1,-1 1-1,1-1 1,-1 0-1,0 0 1,0-1-1,-1 1 1,0-9-1,0 7 44,-1 8-73,1 1 0,-1-1 1,1 0-1,0 1 0,-1 0 1,1-1-1,-1 1 0,0-1 1,1 1-1,-1 0 1,1-1-1,-1 1 0,1 0 1,-1-1-1,0 1 0,1 0 1,-1 0-1,0 0 0,1 0 1,-1 0-1,0-1 0,1 1 1,-1 0-1,0 0 1,1 1-1,-1-1 0,0 0 1,1 0-1,-1 0 0,0 0 1,1 1-1,-2-1 0,-21 7-36,20-2 20,0-1 1,1 1-1,-1 0 0,1 0 1,0 0-1,1 0 1,-1 0-1,1 0 0,0 0 1,0 0-1,1 1 0,0-1 1,0 0-1,0 1 0,0-1 1,2 7-1,-1-11 10,1 0-1,-1-1 0,0 1 1,0-1-1,1 1 1,-1-1-1,1 0 0,-1 0 1,0 1-1,1-1 1,-1 0-1,1 0 1,-1 0-1,0-1 0,1 1 1,-1 0-1,0 0 1,1-1-1,-1 1 0,0-1 1,1 1-1,-1-1 1,0 1-1,0-1 0,1 0 1,-1 0-1,0 0 1,0 0-1,0 0 1,0 0-1,1-1 0,0-4 43,0 1 0,-1 0 0,0-1 0,0 1 0,0-1 0,-1 1 0,0-1 0,0 0 0,0 1-1,0-1 1,-3-7 0,-4 10-2431,15 5-3916,2-2-720</inkml:trace>
  <inkml:trace contextRef="#ctx0" brushRef="#br0" timeOffset="1176.41">162 576 6211,'0'0'14273,"11"0"-13577,315-14 894,-299 14-1571,258-10 248,-268 6-91,-13-2 397,-24-11 118,13 12-891,-48-17 261,33 16-115,22 6 38,0 0 0,0 0 0,0 0 0,0 0 0,0 1 0,0-1-1,0 0 1,0 0 0,0 0 0,0 0 0,0 0 0,0 0 0,0 0 0,-1 0 0,1 0 0,0 0 0,0 1 0,0-1 0,0 0 0,0 0 0,0 0 0,0 0 0,0 0 0,131 63-465,-130-62 473,0-1-1,0 0 0,0 1 1,0-1-1,0 1 1,0-1-1,0 1 0,0 0 1,0-1-1,0 1 0,0 0 1,-1 0-1,1 0 0,0-1 1,0 1-1,-1 0 1,1 0-1,0 0 0,-1 0 1,1 0-1,-1 0 0,0 0 1,1 1-1,-1-1 0,0 0 1,0 0-1,1 0 0,-1 0 1,0 0-1,0 1 1,0-1-1,0 0 0,-1 0 1,1 0-1,0 0 0,0 0 1,-1 0-1,0 2 0,-1 0 0,0-1-1,0 0 1,0 1 0,0-1-1,0 0 1,-1 0-1,1-1 1,-1 1-1,1-1 1,-1 1-1,0-1 1,1 0-1,-6 2 1,-32 11-182,-45 13-1924,28-16-3263,31-10-734</inkml:trace>
  <inkml:trace contextRef="#ctx0" brushRef="#br0" timeOffset="1768.41">631 176 11989,'0'0'9760,"20"0"-9451,71 2-184,99-4-2123,-190 2 1988,18-3-1732,-10-2-2762</inkml:trace>
  <inkml:trace contextRef="#ctx0" brushRef="#br0" timeOffset="2245.41">771 79 5122,'0'0'8255,"1"-11"-7788,3-33 330,-4 43-383,0 0 0,0-1 0,0 1-1,0-1 1,0 1 0,1-1 0,-1 1-1,0 0 1,1-1 0,-1 1 0,1 0-1,0-1 1,-1 1 0,1 0 0,0 0-1,1-2 1,-1 3-351,-1 1 0,1-1 0,-1 0 0,1 0 0,-1 1 0,1-1 0,-1 0 0,1 1 0,-1-1 0,1 0-1,-1 1 1,1-1 0,-1 1 0,0-1 0,1 1 0,-1-1 0,0 1 0,1-1 0,-1 1 0,0-1 0,0 1 0,0 0 0,1-1 0,-1 2 0,15 51-1469,-13-48 2035,7 26-361,23 47 1,-2-6-2118,-15-21-4093,-14-40 809</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3:48.804"/>
    </inkml:context>
    <inkml:brush xml:id="br0">
      <inkml:brushProperty name="width" value="0.025" units="cm"/>
      <inkml:brushProperty name="height" value="0.025" units="cm"/>
    </inkml:brush>
  </inkml:definitions>
  <inkml:trace contextRef="#ctx0" brushRef="#br0">35 76 11125,'0'0'7110,"-6"-2"-6374,-17-5-10,18 5 2427,39 0-3034,0-1-1,47-11 0,-19 2-579,104-12-5054,-105 15 83</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3:45.208"/>
    </inkml:context>
    <inkml:brush xml:id="br0">
      <inkml:brushProperty name="width" value="0.025" units="cm"/>
      <inkml:brushProperty name="height" value="0.025" units="cm"/>
    </inkml:brush>
  </inkml:definitions>
  <inkml:trace contextRef="#ctx0" brushRef="#br0">1707 1243 8084,'0'0'9791,"0"-15"-7794,0 12 2854,-2 37-4825,-2 0-1,-13 58 0,0-5 3,-2 27 5,6-48 10,4 1 1,-2 78-1,11-45 74,0-99 73,-21-41 74,-21-33-235,17 34-34,-18-45 0,61 139-422,46 61 451,-64-115-36,1-1 0,-1 1 1,0 0-1,1-1 0,0 1 0,-1 0 0,1-1 1,-1 1-1,1 0 0,0-1 0,-1 1 1,1-1-1,0 1 0,0-1 0,-1 0 1,1 1-1,0-1 0,0 0 0,0 1 0,-1-1 1,1 0-1,0 0 0,0 0 0,0 0 1,0 0-1,0 0 0,-1 0 0,1 0 0,0 0 1,0 0-1,0 0 0,0 0 0,-1-1 1,1 1-1,0 0 0,0-1 0,0 1 1,-1-1-1,1 1 0,0-1 0,-1 1 0,1-1 1,0 1-1,-1-1 0,1 0 0,0 0 1,31-39-128,-25 30 97,14-21-555,-1-1 0,16-36-1,3-3-2858,-33 56 872,-2 4-2971</inkml:trace>
  <inkml:trace contextRef="#ctx0" brushRef="#br0" timeOffset="1405.36">2165 1613 9204,'0'0'7574,"-6"-2"-6952,-20-5-131,19 3 4897,18-3-5046,19 1-605,0 1 0,53-2 0,13 6-8595,-79 1 5742,-11 0-1579</inkml:trace>
  <inkml:trace contextRef="#ctx0" brushRef="#br0" timeOffset="1752.3">2290 1438 6323,'0'0'9145,"0"-5"-8352,-4-11-135,3 18 682,1 34 1559,0 3-2802,-6 26 68,-17 84 1,-16-11-6233,29-114-152</inkml:trace>
  <inkml:trace contextRef="#ctx0" brushRef="#br0" timeOffset="3146.17">1749 688 13862,'0'0'5915,"-1"-5"-5472,-6-26 211,2-1-1,2 0 1,1 1 0,1-34-1,-4-65-93,-3 14-92,-8-48 102,6 83-452,-10 111-319,15-18 200,-2 1-2,1 0 0,-2 0 0,-14 19 0,22-31 16,0 1 3,0-1 0,1-24-240,0 21 202,-1-1-1,1 1 0,0 0 0,0 0 0,0 0 0,0 0 0,0 0 1,0 0-1,1 0 0,-1 1 0,1-1 0,-1 0 0,1 1 1,-1-1-1,1 1 0,3-3 0,-3 4 8,-1-1-1,1 1 1,-1-1 0,1 1-1,-1 0 1,1-1-1,-1 1 1,1 0 0,0 0-1,-1 0 1,1 0 0,-1 1-1,1-1 1,-1 0-1,1 1 1,-1-1 0,1 1-1,2 1 1,0 0-9,0 1 0,-1-1 0,1 1 1,0 0-1,-1 0 0,0 1 0,0-1 0,0 1 0,0 0 1,0-1-1,-1 1 0,0 0 0,1 1 0,-2-1 0,3 6 1,0 4-442,-1 1 0,0 1 0,1 16 0,-3 20-6005,-1-40 590</inkml:trace>
  <inkml:trace contextRef="#ctx0" brushRef="#br0" timeOffset="4734.2">1491 1015 14102,'0'0'1300,"-20"0"-423,-60-1 122,-195-7 1391,-105-36 1558,377 44-3923,1 0-1,-1 0 1,1-1 0,-1 1-1,1-1 1,-1 1 0,1-1-1,-1 0 1,1 0-1,0 0 1,0 0 0,-5-3-1,6 2-6,0 1 0,0-1 0,0 0 0,0 1 0,0-1 0,1 0 0,-1 0 0,1 0 0,-1 0 0,1 0 0,0 0 0,-1 0 0,1 0 0,0 0 0,1-3 0,-1 1-22,1 0-1,-1 1 1,1-1-1,0 1 1,0-1-1,1 1 0,-1-1 1,1 1-1,-1 0 1,1 0-1,0 0 1,0 0-1,1 0 1,-1 0-1,0 0 0,1 1 1,0-1-1,4-2 1,1-1-8,0 0 1,1 1 0,-1 0 0,1 1 0,0 0-1,19-6 1,-26 10 22,-36 27-155,30-25 140,1 0 0,-1 1 0,1-1 0,0 0 0,0 1 0,0 0 0,1-1 0,-1 1 0,0 0 0,1 1 0,0-1 0,0 0 0,0 1 0,0-1 0,0 1 0,1 0 0,0-1 0,0 1 0,0 0 0,0 0 0,0 0 0,1 0 0,-1 0 0,1-1 0,0 1 0,1 0 0,0 5 0,-1-7-38,1 0 0,0-1 1,0 1-1,0-1 1,0 1-1,0-1 1,0 0-1,0 1 1,1-1-1,-1 0 1,0 0-1,1 0 1,-1 0-1,1 0 1,-1 0-1,1 0 0,0 0 1,-1-1-1,3 1 1,34 11-1311,38 1-2757,-25-9-1760,-20-3-2118</inkml:trace>
  <inkml:trace contextRef="#ctx0" brushRef="#br0" timeOffset="5405.45">34 1149 13926,'0'0'6262,"-8"-1"-5672,-17-2 861,56 0 581,17-2-2231,-12 0 75,75-10-549,-40-1-3703,-23-3-5181</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6:45.271"/>
    </inkml:context>
    <inkml:brush xml:id="br0">
      <inkml:brushProperty name="width" value="0.025" units="cm"/>
      <inkml:brushProperty name="height" value="0.025" units="cm"/>
    </inkml:brush>
  </inkml:definitions>
  <inkml:trace contextRef="#ctx0" brushRef="#br0">119 61 12166,'0'0'8454,"-11"-14"-5714,7 15-2716,0 0 0,0 0 0,0 1 1,0-1-1,0 1 0,0 0 0,0 0 0,0 0 0,1 1 0,-1-1 1,1 1-1,0 0 0,0 0 0,0 0 0,0 0 0,0 0 0,1 1 1,-4 6-1,0-3-8,1 2 0,1-1 1,0 0-1,0 1 1,0 0-1,1-1 0,-3 17 1,5-22-15,0 0 0,1 0 0,0 0 0,0 1 0,0-1 0,0 0 0,0 0 0,1 1 0,-1-1 0,1 0 0,0 0 0,0 0 0,0 0 1,1 0-1,-1 0 0,0 0 0,1 0 0,0 0 0,0-1 0,0 1 0,0-1 0,0 1 0,1-1 0,4 4 0,-3-4 3,0 0 0,0 0 0,0-1 0,1 1-1,-1-1 1,1 0 0,-1 0 0,1 0 0,-1-1 0,1 0-1,-1 0 1,1 0 0,0 0 0,-1-1 0,1 1 0,-1-1 0,8-3-1,-8 3 0,1-1 0,-1 0 0,0 0 0,1 0 0,-1 0 0,0-1 0,0 0 0,-1 0 0,1 0 0,-1 0 0,1-1 0,-1 1 0,0-1 0,0 0 0,-1 0 0,1 0 0,-1 0 0,0 0 0,0-1 0,2-7 0,0-1-8,0-1 1,-1 0-1,-1 0 0,-1-1 0,1-22 1,-3 36 1,0-1 0,1 1 1,-1-1-1,0 1 0,0 0 0,0-1 1,0 1-1,0 0 0,0 0 0,0 0 1,0-1-1,-1 1 0,1 1 1,0-1-1,-1 0 0,1 0 0,0 0 1,-1 1-1,1-1 0,-1 1 1,1-1-1,-1 1 0,1-1 0,-1 1 1,0 0-1,1 0 0,-1 0 0,1 0 1,-1 0-1,-2 0 0,-51 3-67,49-2 64,0 1 0,0 0 1,1 0-1,-1 1 0,1 0 0,-1 0 1,1 0-1,0 0 0,0 1 0,1 0 0,-1 0 1,1 0-1,0 1 0,0-1 0,0 1 0,0 0 1,1 0-1,0 0 0,0 1 0,0-1 1,1 1-1,0 0 0,0-1 0,0 1 0,1 0 1,0 0-1,0 0 0,0 10 0,1-15 4,-1 0 0,1 1-1,0-1 1,0 0 0,0 0-1,0 1 1,1-1-1,-1 0 1,0 0 0,0 1-1,1-1 1,-1 0 0,1 0-1,-1 1 1,1-1 0,-1 0-1,1 0 1,0 0 0,0 0-1,0 0 1,-1 0 0,1 0-1,0 0 1,0 0 0,0-1-1,0 1 1,0 0 0,2 0-1,1 0 5,0 0 1,1-1-1,-1 1 0,1-1 0,-1 0 0,1 0 0,5-2 1,-3 2 4,-3-1 1,0 0 1,0 0-1,0-1 1,0 1 0,0-1-1,-1 0 1,1 0-1,-1 0 1,1-1-1,-1 1 1,0-1-1,0 0 1,0 1-1,0-2 1,0 1-1,-1 0 1,1 0-1,-1-1 1,0 1-1,0-1 1,0 0-1,-1 0 1,1 0-1,-1 1 1,0-1-1,0-1 1,0 1-1,0 0 1,-1-4-1,-25 7-11,21 1-4,1-1 1,-1 1-1,0 0 0,1 1 1,-1-1-1,0 0 1,1 1-1,-1 0 0,1 0 1,-1 0-1,1 0 0,-1 1 1,1-1-1,0 1 1,-1 0-1,1 0 0,0 0 1,0 0-1,1 1 1,-1-1-1,0 1 0,1-1 1,-1 1-1,1 0 1,0 0-1,0 0 0,0 1 1,1-1-1,-1 0 1,1 1-1,-1-1 0,1 1 1,0-1-1,1 1 1,-1-1-1,1 1 0,-1 0 1,1-1-1,0 5 1,0-7 4,0 1-1,1-1 1,-1 1 0,0-1 0,1 1 0,-1-1 0,0 1 0,1-1 0,0 1 0,-1-1 0,1 0-1,0 1 1,0-1 0,0 0 0,0 0 0,0 1 0,0-1 0,0 0 0,0 0 0,0 0 0,0 0-1,1-1 1,-1 1 0,0 0 0,1 0 0,-1-1 0,0 1 0,1-1 0,-1 1 0,1-1 0,-1 0-1,4 1 1,2 0 3,-1-1 0,1 0 0,0 0-1,0 0 1,-1-1 0,14-2 0,-18 2-2,0 0 0,0 0 0,0 0 0,0 0 0,0 0 1,0 0-1,0 0 0,0-1 0,-1 1 0,1-1 0,-1 0 0,1 1 1,-1-1-1,1 0 0,-1 0 0,0 0 0,0 0 0,0 0 0,0 0 1,0 0-1,1-4 0,0-2 10,0 1-1,-1-1 1,0 0 0,0 0-1,0-8 1,-4 15-16,0 0 1,0 0-1,-1 1 1,1-1-1,0 1 1,0 0-1,0 0 1,0 0-1,-1 0 1,1 1-1,0-1 1,0 1-1,0 0 1,0 0-1,-4 1 1,6 0 1,0-1 0,0 0 0,0 0 0,0 1 0,0-1 0,0 1 0,0-1 0,0 1 0,1-1 0,-1 1 0,0 0 0,1-1 0,0 1 0,-1 0 0,1-1 1,0 1-1,0 0 0,0-1 0,0 1 0,0 0 0,0 0 0,0-1 0,1 1 0,-1 0 0,1-1 0,-1 1 0,2 1 0,-1-1 5,1-1-1,0 1 1,0-1 0,0 0-1,0 1 1,0-1-1,0 0 1,0 0 0,0-1-1,0 1 1,1 0 0,-1-1-1,0 1 1,0-1 0,1 0-1,-1 0 1,0 1 0,4-2-1,-4 1 4,0 0 0,0 0 0,1 0 0,-1 0 0,0 0-1,0-1 1,0 1 0,0-1 0,0 0 0,0 1 0,0-1 0,0 0-1,0 0 1,-1 0 0,1 0 0,0-1 0,0 1 0,-1 0 0,1-1-1,-1 1 1,1-1 0,-1 0 0,0 1 0,0-1 0,2-3 0,-1-1 21,0 1 1,0-1 0,-1 0 0,0 0 0,0 0 0,0 1 0,-1-1 0,0-6 0,-1 11-19,1 0 1,-1 0 0,0 0-1,1 1 1,-1-1 0,0 0 0,0 1-1,1-1 1,-1 0 0,0 1-1,0-1 1,0 1 0,0-1-1,0 1 1,0 0 0,0-1-1,0 1 1,0 0 0,0 0-1,0-1 1,0 1 0,0 0 0,0 0-1,0 0 1,0 0 0,0 1-1,0-1 1,0 0 0,-1 1-1,-34 4-21,32-3 10,0 0 1,0 1-1,0-1 0,0 1 1,0 0-1,0 0 1,1 1-1,-1-1 1,1 1-1,0-1 0,0 1 1,1 0-1,-1 0 1,1 1-1,0-1 0,0 0 1,0 1-1,0 0 1,1-1-1,0 1 0,0 0 1,0-1-1,1 1 1,-1 0-1,1 0 1,0 0-1,1-1 0,0 7 1,0-10 2,-1 0 0,1 0 0,0-1 0,0 1 0,0 0 0,0 0 0,0-1 0,0 1 0,0-1 0,0 1 0,0-1 1,0 1-1,1-1 0,-1 0 0,0 1 0,0-1 0,0 0 0,1 0 0,-1 0 0,0 0 0,0 0 0,2 0 0,33-1-31,-30 1 11,-2-1 16,0 1 1,0-1-1,0 1 0,0-1 1,-1 0-1,1 0 1,0-1-1,-1 1 0,1-1 1,-1 0-1,1 0 0,-1 0 1,0 0-1,0-1 0,0 1 1,0-1-1,0 0 0,0 0 1,-1 0-1,1 0 1,-1 0-1,0-1 0,0 1 1,0-1-1,-1 1 0,1-1 1,-1 0-1,2-7 0,1-8 4,-1 0-1,-1-1 0,0 1 1,-2-31-1,0 33-4,0 16 5,0 1 0,0-1 1,1 1-1,-1-1 1,0 1-1,0-1 1,0 1-1,0-1 0,0 1 1,0-1-1,0 1 1,0-1-1,0 1 0,0-1 1,0 1-1,0-1 1,0 1-1,0 0 0,0-1 1,-1 1-1,1-1 1,0 1-1,0-1 1,-1 1-1,1-1 0,0 1 1,0 0-1,-1-1 1,1 1-1,0 0 0,-1-1 1,1 1-1,-1 0 1,1-1-1,0 1 0,-1 0 1,1 0-1,-1 0 1,1-1-1,-1 1 1,1 0-1,-1 0 0,1 0 1,-1 0-1,1 0 1,-1 0-1,1 0 0,-1 0 1,1 0-1,-1 0 1,0 1-53,0-1 0,0 1 0,0 0 0,0-1 0,0 1 0,1 0 1,-1 0-1,0 0 0,1 0 0,-1 0 0,0 0 0,1 0 0,-1 0 1,1 0-1,0 0 0,-1 0 0,1 0 0,0 0 0,0 0 0,-1 1 0,1-1 1,0 1-1,0 17-7116</inkml:trace>
  <inkml:trace contextRef="#ctx0" brushRef="#br0" timeOffset="2483.5">423 188 3890,'0'0'10709,"-14"-9"-7887,-51 9 1426,60 0-3578,8 0-188,35 0-148,814 0 311,-420-29-609,-3 0-5,-63 26 60,-269 0-25,-96 3 367,-17-5-199,-22-5-188,0-1 0,1-2 0,-59-29 0,85 37-24,3 1 17,0 0 0,-1 0 1,1 1-1,0 0 0,-1 1 1,0 0-1,-12-1 1,20 3 2,1-1-18,0-1-5,0 2-38,16 22-15,-1-10 41,1 0 1,0 0-1,1-2 1,0 0 0,1-1-1,0-1 1,0 0 0,31 7-1,1 3-30,-36-13 64,7 5-50,-21-9 8,0-1 1,1 1 0,-1-1-1,0 1 1,0 0 0,0-1-1,0 1 1,0 0 0,0-1-1,0 1 1,0 0 0,0-1-1,0 1 1,0 0 0,0-1-1,0 1 1,0 0 0,-1-1-1,1 1 1,0-1 0,0 1-1,-1 0 1,1-1 0,-1 1-1,1-1 1,0 1 0,-1-1-1,1 1 1,-1-1 0,0 1-1,-7 7 6,1-1-1,-1-1 0,-1 0 0,1 0 1,-1 0-1,-14 6 0,-19 12-55,-25 20-1404,22-16-2503,6-5-1928</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6:51.470"/>
    </inkml:context>
    <inkml:brush xml:id="br0">
      <inkml:brushProperty name="width" value="0.025" units="cm"/>
      <inkml:brushProperty name="height" value="0.025" units="cm"/>
    </inkml:brush>
  </inkml:definitions>
  <inkml:trace contextRef="#ctx0" brushRef="#br0">0 5 11989,'0'0'6441,"0"-5"-2314,5 80-3939,3 0 1,20 83-1,-15-86-121,-4-28-63,26 82-1,-6-60-3641,-19-51-1065</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6:57.901"/>
    </inkml:context>
    <inkml:brush xml:id="br0">
      <inkml:brushProperty name="width" value="0.025" units="cm"/>
      <inkml:brushProperty name="height" value="0.025" units="cm"/>
    </inkml:brush>
  </inkml:definitions>
  <inkml:trace contextRef="#ctx0" brushRef="#br0">0 0 23668,'0'3246'0,"5592"-3246"0,-5592-3246 0,-5592 3246 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7:11.142"/>
    </inkml:context>
    <inkml:brush xml:id="br0">
      <inkml:brushProperty name="width" value="0.025" units="cm"/>
      <inkml:brushProperty name="height" value="0.025" units="cm"/>
    </inkml:brush>
  </inkml:definitions>
  <inkml:trace contextRef="#ctx0" brushRef="#br0">18 315 8628,'0'0'9810,"-16"-9"-7393,14 7 1406,658-34-3620,-623 35-205,-23 1-6,-1 0 0,1-1-1,-1 0 1,1 0 0,0-1 0,-1 0 0,17-7 0,-25 9-27,-1-1 29,0 0 0,0 0-1,0 0 1,0 1 0,0-1 0,-1 0-1,1 0 1,0 0 0,0 1-1,-1-1 1,1 0 0,0 0-1,-1 1 1,1-1 0,0 0-1,-1 1 1,1-1 0,-1 0 0,1 1-1,-1-1 1,-1 0 0,-17-6-93,0 0 0,-32-6 1,29 9-10,0-2 0,-23-10 1,22 10 77,22 6 17,21 4-835,208 56-801,-227-60 1639,0 0 1,0 1-1,0-1 0,0 0 1,0 1-1,0-1 0,0 0 1,0 1-1,0-1 1,0 1-1,-1 0 0,1-1 1,0 1-1,0 0 0,0-1 1,-1 1-1,1 0 0,0 0 1,-1 0-1,1 0 1,-1-1-1,1 1 0,-1 0 1,1 0-1,-1 0 0,0 0 1,0 0-1,1 0 0,-1 0 1,0 0-1,0 0 1,0 0-1,0 1 0,0-1 1,0 0-1,0 0 0,0 0 1,-1 0-1,1 0 1,-1 1-1,0 1 19,0-1 1,-1 1-1,1-1 0,-1 1 1,0-1-1,0 0 0,0 0 1,0 0-1,0 0 0,0 0 1,-1 0-1,1 0 0,-4 1 1,-72 29 308,63-27-302,-1 1 0,0 0 1,1 1-1,1 1 0,-1 0 0,1 1 1,-14 12-1,17-8-1438,7-5-2476</inkml:trace>
  <inkml:trace contextRef="#ctx0" brushRef="#br0" timeOffset="524.02">1002 187 5619,'0'0'10965,"-9"0"-10066,-27-1-131,33-1 3186,11-2-3274,13-1-987,66-2 44,-30 3-2066,-3-4-5222,-43 5 2639</inkml:trace>
  <inkml:trace contextRef="#ctx0" brushRef="#br0" timeOffset="878.54">1062 80 9412,'0'0'10285,"0"-5"-9357,0 158 1268,0-15-6950,1-124 827,3-2-2594</inkml:trace>
  <inkml:trace contextRef="#ctx0" brushRef="#br0" timeOffset="1540.52">1335 181 4370,'0'0'15906,"-4"-13"-15300,-3-6-381,-10-41 633,16 57-806,0 0 0,1 0 0,0 1 0,0-1 0,0 0 1,0 0-1,0 1 0,0-1 0,1 0 0,-1 0 0,1 1 1,0-1-1,0 0 0,0 1 0,0-1 0,0 1 0,0-1 1,1 1-1,-1 0 0,1-1 0,0 1 0,0 0 0,0 0 0,0 0 1,0 0-1,0 1 0,0-1 0,0 0 0,1 1 0,-1 0 1,5-2-1,0 0-60,0 1 1,0 0 0,1 0 0,-1 1-1,0 0 1,1 0 0,-1 1 0,0-1 0,1 2-1,-1-1 1,9 3 0,-14-2 1,1 0 1,-1 0-1,0 1 0,0-1 1,0 1-1,0-1 1,0 1-1,-1 0 1,1 0-1,0-1 0,-1 1 1,0 1-1,1-1 1,-1 0-1,0 0 1,0 0-1,0 1 0,0-1 1,0 0-1,-1 1 1,1-1-1,-1 1 1,0-1-1,1 1 0,-1-1 1,0 1-1,-1 4 1,1 3-20,0 1 0,-1-1 1,0 0-1,0 1 0,-6 17 1,-1-7 19,-1-1 1,0 0 0,-2 0 0,0-1 0,-1 0 0,-1-1 0,-1 0-1,-25 24 1,27-26 23,31-14-3,-2-3-13,53-2-2639,0-3 0,136-30 0,-156 23-3431</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6:59.292"/>
    </inkml:context>
    <inkml:brush xml:id="br0">
      <inkml:brushProperty name="width" value="0.025" units="cm"/>
      <inkml:brushProperty name="height" value="0.025" units="cm"/>
    </inkml:brush>
  </inkml:definitions>
  <inkml:trace contextRef="#ctx0" brushRef="#br0">2738 225 7475,'0'0'4787,"-5"-8"-3405,-15-26-347,20 34-977,0-1 1,0 1-1,0 0 1,0 0-1,0-1 1,0 1-1,0 0 1,-1-1-1,1 1 1,0 0-1,0 0 1,0-1-1,0 1 1,-1 0-1,1 0 1,0-1-1,0 1 1,-1 0-1,1 0 1,0 0-1,0-1 1,-1 1-1,1 0 1,0 0-1,-1 0 1,1 0-1,0 0 1,-1 0-1,1 0 0,0-1 1,-1 1-1,1 0 1,0 0-1,0 0 1,-1 0-1,1 1 1,0-1-1,-1 0 1,1 0-1,0 0 1,-1 0-1,1 0 1,0 0-1,-1 0 1,1 0-1,0 1 1,0-1-1,-1 0 1,1 0-1,0 0 1,0 1-1,-1-1 1,1 0-1,0 0 1,0 1-1,0-1 1,-1 0-1,1 0 1,0 1-1,0-1 1,0 0-1,0 1 1,-9 22-594,8-20 805,-8 26-179,2 1 1,1 0-1,2 0 0,-1 34 0,5 127 429,2-84-279,21 414 716,44-79-380,-31-227-409,-1 200 205,-4-148 372,-10-117-393,-19-109-172,-1 1 0,-3-1 0,-1 1 1,-12 52-1,6-39 98,-3 90-1,13-113-184,-1-9 8,0-1 0,-1 1 0,-5 26 0,-5-20-24,9-25-64,0-1 1,1 1 0,-1-1-1,1 1 1,0 0 0,0 0-1,0-1 1,0 6 0,1-9-182,0-6-742,1-26-1964,3-25-4209</inkml:trace>
  <inkml:trace contextRef="#ctx0" brushRef="#br0" timeOffset="895.14">3798 184 12278,'0'0'1870,"2"4"-1507,5 21 57,-2 0 0,-1 1 0,-1-1 0,-1 1 0,-1 0 0,-4 42-1,2-3 30,-19 547 1674,20 392-183,10-691-1548,-4-171-266,32 179 229,-36-311-332,5 37-580,17 119 1786,-20-111-3562,-2 2-3390,-2-53 366</inkml:trace>
  <inkml:trace contextRef="#ctx0" brushRef="#br0" timeOffset="1586.38">5017 68 12342,'0'0'2022,"-2"24"-1446,-2 39-124,-15 278 1359,53 174-803,0-47-632,-38 117-202,14 331 2667,38-533-2163,-47-381-710,-1 1 1,0-1 0,1 0 0,-1 0 0,1 0 0,0 0 0,-1 0 0,1 0 0,0 0 0,0-1 0,1 1 0,-1 0 0,0 0 0,0-1 0,1 1 0,-1-1 0,4 3 0,-4-4-41,-1 1 0,1-1 0,-1 0 0,0 0 0,1 0 0,-1 0 0,1 0 0,-1 0 0,1 0 0,-1 0 0,1 0 0,-1 0 0,1 0 0,-1 0 0,1 0 0,-1-1 0,1 1 0,-1 0 0,1 0 0,-1 0 0,0-1 0,1 1 0,-1 0 0,1 0 0,-1-1 0,0 1 0,1-1 0,10-22-3172,-1-21-4157</inkml:trace>
  <inkml:trace contextRef="#ctx0" brushRef="#br0" timeOffset="2236.16">6001 44 7732,'0'0'7206,"4"-8"-6638,9-28-157,-13 36-407,0 1 1,1-1 0,-1 0-1,0 0 1,0 0 0,0 0-1,0 1 1,0-1 0,0 0-1,0 0 1,0 0 0,1 0-1,-1 0 1,0 1 0,0-1 0,0 0-1,0 0 1,0 0 0,1 0-1,-1 0 1,0 0 0,0 0-1,0 0 1,0 0 0,1 1-1,-1-1 1,0 0 0,0 0-1,0 0 1,1 0 0,-1 0-1,0 0 1,0 0 0,0 0-1,1-1 1,-1 1 0,0 0 0,0 0-1,0 0 1,0 0 0,1 0-1,-1 0 1,0 0 0,0 0-1,0 0 1,0 0 0,0-1-1,1 1 1,-1 0 0,0 0-1,0 0 1,0 0 0,0 0-1,0-1 1,0 1 0,0 0-1,1 0 1,-1 0 0,0 0 0,0-1-1,3 17 103,0 292 2079,-5-105-1891,12 923 796,21-590-1056,1 61 232,-34-532-178,0-37-137,1 0-1,2-1 1,0 1 0,11 53 0,-3-64-4045</inkml:trace>
  <inkml:trace contextRef="#ctx0" brushRef="#br0" timeOffset="3008.02">1568 671 8996,'0'0'2311,"21"-8"-1853,-15 6-385,24-10 370,0 3 1,1 0 0,-1 2 0,36-4 0,467-2 2359,-350 14-2284,797 22 510,-329 25-905,762 26-1056,-1401-74 923,318-5-432,-231-1 137,127-25-1,-177 23 126,-1-3 0,0-2 1,-1-1-1,53-25 0,-84 27-1835,-13 4-2207</inkml:trace>
  <inkml:trace contextRef="#ctx0" brushRef="#br0" timeOffset="3491.44">1123 1297 11253,'0'0'1254,"32"0"-35,480 2 1825,295-3-1340,1567 11-308,-854-29-2017,-1016-10-2559,-465 24-1193,-32 2-2585</inkml:trace>
  <inkml:trace contextRef="#ctx0" brushRef="#br0" timeOffset="3928.86">1587 1948 10293,'-21'3'723,"-11"-1"-486,1-1 506,1 2-1,-33 8 1,63-11-716,0 0 1,0 0 0,0 0-1,0 0 1,0 1-1,0-1 1,0 0-1,0 0 1,0 0-1,0 0 1,0 0 0,1 1-1,-1-1 1,0 0-1,0 0 1,0 0-1,0 0 1,0 1-1,0-1 1,0 0 0,0 0-1,-1 0 1,1 0-1,0 0 1,0 1-1,0-1 1,0 0-1,0 0 1,0 0 0,0 0-1,0 0 1,0 1-1,0-1 1,0 0-1,-1 0 1,1 0-1,0 0 1,0 0 0,0 0-1,0 0 1,0 1-1,-1-1 1,1 0-1,0 0 1,0 0-1,0 0 1,0 0 0,0 0-1,-1 0 1,1 0-1,0 0 1,0 0-1,0 0 1,0 0-1,-1 0 1,1 0 0,0 0-1,18 4 117,144 0 1524,274-28 0,-196 4-1160,793-13 1195,10 41-1245,-293 9-395,34 0-461,-263-13-3879,-519-4 4189,11 1-951,1-1-1,-1-1 0,0 0 0,1-1 0,-1 0 0,14-5 1,0-6-6962</inkml:trace>
  <inkml:trace contextRef="#ctx0" brushRef="#br0" timeOffset="4350.5">1118 2631 1889,'0'0'13371,"36"-13"-12970,321-84 1930,-63 50-593,394-14-1,301 47-535,-775 14-1202,1908 60 242,-1224 9-4651,-841-64 290,-44-5-1620</inkml:trace>
  <inkml:trace contextRef="#ctx0" brushRef="#br0" timeOffset="4850.73">1914 3110 6243,'0'0'7622,"19"1"-5706,74-4-896,-1-4 0,92-20 0,-67 10-532,742-49 1543,8 63-1322,-456 6-544,1281-6-395,-977-2-2987,-518 3-2471,-160-3-205,-27-5-1121</inkml:trace>
  <inkml:trace contextRef="#ctx0" brushRef="#br0" timeOffset="7727.57">4081 1579 5378,'0'0'3594,"-3"-2"-2788,-8-3 55,-24 1 6964,35 5-7809,0-1-1,0 1 0,0 0 1,0 0-1,0 0 0,0 0 1,0 0-1,0 0 0,0 0 1,0 0-1,0-1 0,1 1 1,-1 0-1,0 0 0,1 0 1,-1 0-1,0 0 0,1-1 1,-1 1-1,1 0 0,-1 0 0,1-1 1,0 1-1,-1 0 0,1-1 1,0 1-1,-1-1 0,1 1 1,0-1-1,1 1 0,16 1 35,0-1 1,0 0-1,0-2 0,19-2 0,-35 2-41,-1 1 0,0-1 0,1 0 0,-1 1 0,0-1 0,0 0 0,0 0 0,0 0 0,1 0 0,-1 0 0,-1 0 0,1 0 0,0 0 0,0 0 0,0 0 0,0-1 0,-1 1 0,1 0 0,-1 0-1,1-1 1,-1 1 0,1-1 0,-1 1 0,0 0 0,0-1 0,0 1 0,1-1 0,-2 1 0,1 0 0,0-1 0,0 1 0,-1-3 0,1 2 4,0 0 0,-1 0 0,1 0 0,0 0 0,-1 0 0,0 0-1,1 1 1,-1-1 0,0 0 0,0 0 0,0 1 0,0-1 0,-1 0 0,1 1 0,0-1 0,-1 1 0,1 0 0,-1-1 0,1 1-1,-1 0 1,1 0 0,-1 0 0,0 0 0,-3-1 0,2 1-14,0 0 0,1 0 0,-1 1 0,0-1-1,1 1 1,-1-1 0,0 1 0,0 0 0,1 0 0,-1 0 0,0 1-1,0-1 1,1 1 0,-1-1 0,0 1 0,1 0 0,-1 0 0,1 0-1,-1 0 1,1 1 0,-1-1 0,1 1 0,-3 1 0,3 1-2,-1 0 0,1 0 0,0 0 0,1 0 1,-1 0-1,1 1 0,0-1 0,0 0 0,0 1 1,1-1-1,-1 1 0,1-1 0,1 9 0,-1-11 6,1 0-1,-1 0 1,1 0 0,0 0-1,0 0 1,-1-1-1,2 1 1,-1 0-1,0 0 1,0-1-1,0 1 1,1-1-1,-1 1 1,1-1-1,-1 1 1,1-1 0,0 0-1,-1 0 1,1 0-1,0 0 1,0 0-1,0 0 1,0 0-1,0-1 1,0 1-1,0-1 1,0 1-1,0-1 1,0 0 0,0 0-1,3 0 1,13 2 31,-1-2 0,28-1-1,-39 0-29,-3 1 0,-1 0 1,1 0-1,-1 0 0,1-1 0,-1 0 1,1 1-1,-1-1 0,1 0 1,-1 0-1,0 0 0,1-1 0,-1 1 1,0 0-1,0-1 0,0 1 0,0-1 1,0 0-1,-1 0 0,1 0 1,0 0-1,1-2 0,-1-1 9,0 1 1,0-1-1,0 1 0,-1-1 1,0 0-1,0 1 0,0-1 0,0 0 1,-1 0-1,0-6 0,0 8-13,-1 1 0,1 0 0,-1-1-1,0 1 1,0 0 0,0 0 0,0 0 0,-1 0-1,1 0 1,-1 0 0,1 0 0,-1 0 0,1 0-1,-1 1 1,0-1 0,0 1 0,0-1 0,0 1-1,0 0 1,0 0 0,0 0 0,-1 0 0,1 0-1,0 0 1,0 0 0,-1 1 0,1-1-1,-5 1 1,-8-3-15,0 1 0,0 0 0,-18 1 0,29 0 7,0 1 1,1 1-1,-1-1 1,1 0-1,-1 1 1,1 0-1,-1 0 1,1 0-1,-1 0 1,1 0-1,0 1 1,0-1-1,0 1 1,-1 0 0,2 0-1,-1 0 1,0 1-1,0-1 1,-2 4-1,2-2 6,1 0 0,-1 0 0,1 0 1,0 1-1,0-1 0,0 1 0,1 0 0,0 0 0,0-1 0,0 1 0,0 0 0,1 0 0,0 7 0,0-9 2,0 0 0,0-1 0,0 1-1,0-1 1,1 1 0,-1-1 0,1 1 0,0-1-1,-1 1 1,1-1 0,0 1 0,0-1-1,1 0 1,-1 0 0,0 1 0,1-1-1,2 3 1,0-3 9,-1 1 1,1-1-1,-1 0 1,1 0-1,0 0 0,0-1 1,0 1-1,0-1 0,0 0 1,6 1-1,2 0 12,0 0 0,0-1 0,1 0 0,-1-1 0,0 0 0,0-1-1,0 0 1,0-1 0,0 0 0,0-1 0,0-1 0,-1 0 0,1 0 0,-1-1 0,0 0 0,0-1-1,19-15 1,-28 19-22,0 0 1,0 0-1,0 0 0,0 0 0,0-1 0,-1 1 0,1-1 0,-1 1 0,0-1 0,0 0 0,0 1 0,0-1 1,0 0-1,0 0 0,-1 0 0,1 1 0,-1-1 0,0 0 0,0 0 0,0 0 0,0 0 0,0 0 0,-1 0 1,0 0-1,1 1 0,-1-1 0,0 0 0,0 0 0,0 1 0,-1-1 0,1 0 0,-1 1 0,1 0 1,-1-1-1,0 1 0,0 0 0,0 0 0,0 0 0,0 0 0,-1 0 0,1 0 0,0 1 0,-1-1 0,0 1 1,1 0-1,-1 0 0,0 0 0,1 0 0,-1 0 0,0 0 0,0 1 0,-5-1 0,1 0-11,-1 0-1,0 1 0,1 0 0,-1 0 0,0 1 0,1 0 1,-1 0-1,1 1 0,-8 2 0,12-3 10,0 0-1,1 0 0,-1 1 1,1-1-1,-1 1 0,1-1 1,0 1-1,0 0 1,0 0-1,0 0 0,0 0 1,0 0-1,0 0 1,1 1-1,-1-1 0,1 0 1,-1 1-1,1 0 0,0-1 1,0 1-1,0 0 1,1-1-1,-1 1 0,0 0 1,1 0-1,0 0 0,0 4 1,0-5 2,0-1 1,1 1 0,-1-1-1,0 1 1,1-1-1,0 1 1,-1-1 0,1 0-1,0 1 1,-1-1-1,1 0 1,0 1 0,0-1-1,0 0 1,0 0-1,0 0 1,1 0 0,-1 0-1,0 0 1,0 0-1,1-1 1,-1 1 0,0 0-1,1-1 1,-1 1-1,1-1 1,-1 1 0,1-1-1,-1 0 1,1 1-1,2-1 1,58 2 111,-47-2-70,-5-1-13,-1 1 0,1-1 0,0-1 0,-1 0 0,17-5 1,-23 5-19,1 1 1,0-1-1,0 1 0,-1-1 1,1 0-1,-1 0 1,1-1-1,-1 1 1,0-1-1,0 0 1,0 0-1,0 0 1,0 0-1,-1 0 1,0 0-1,3-5 0,-4 7 2,-1 0 0,1-1 0,0 1-1,-1 0 1,0-1 0,1 1-1,-1 0 1,0-1 0,1 1-1,-1-1 1,0 1 0,0 0 0,0-1-1,0 1 1,0-1 0,-1 1-1,1-1 1,0 1 0,-1 0-1,1-1 1,-1 1 0,1 0 0,-1-1-1,0 1 1,1 0 0,-1 0-1,0 0 1,0-1 0,0 1 0,0 0-1,0 0 1,0 0 0,0 1-1,0-1 1,0 0 0,-1 0-1,1 1 1,0-1 0,-1 0 0,1 1-1,0-1 1,-1 1 0,1 0-1,0-1 1,-1 1 0,-2 0-1,-9-2-14,0 1-1,0 0 0,1 1 0,-16 1 0,20 0 10,-1 0-6,0 0 0,0 1 1,0 0-1,1 0 0,-1 1 1,1 0-1,0 1 1,0 0-1,0 0 0,-9 7 1,13-8-12,0-1 1,0 1 0,0 0-1,0 1 1,1-1 0,0 1-1,-1-1 1,1 1 0,1 0-1,-1 0 1,0 1 0,1-1-1,0 0 1,0 1 0,0-1-1,1 1 1,0 0 0,0 0-1,-1 8 1,2-12 7,0 0-1,0-1 1,0 1-1,0 0 1,1-1-1,-1 1 1,0 0 0,1-1-1,-1 1 1,0-1-1,1 1 1,-1 0-1,1-1 1,-1 1 0,1-1-1,-1 1 1,1-1-1,-1 0 1,1 1 0,0-1-1,-1 1 1,1-1-1,-1 0 1,1 0-1,0 1 1,0-1 0,0 0-1,30 5-21,27-9 55,-50 2-24,0-1 1,0 0-1,0-1 0,-1 0 0,1 0 1,9-7-1,-15 10-3,0 0 0,0 0 0,-1 0 0,1-1 1,-1 1-1,1 0 0,-1-1 0,1 1 0,-1-1 0,0 1 0,0-1 0,1 0 0,-1 1 0,-1-1 1,1 0-1,0 0 0,0 0 0,-1 0 0,1 0 0,-1 0 0,1 0 0,-1 0 0,0 0 1,0 0-1,0 0 0,0 0 0,0 0 0,0 0 0,-1 0 0,1 0 0,0 0 0,-1 0 1,-1-2-1,0 2-11,0 0 1,0 1 0,0-1 0,-1 1-1,1 0 1,0 0 0,-1 0 0,1 0 0,-1 0-1,1 0 1,-1 1 0,0-1 0,1 1-1,-1-1 1,1 1 0,-1 0 0,-3 1 0,-48 1-71,46-1 69,0 1 0,0 0 0,0 0 0,0 1 0,0 0 0,0 0 0,1 1 0,-1 0 0,1 0 0,-7 6 0,11-8 4,0 0 1,0 0-1,1 0 1,-1 1-1,1-1 1,0 1-1,0-1 1,0 1-1,0 0 1,0 0-1,0 0 1,1 0 0,-1 0-1,1 0 1,0 0-1,0 0 1,0 0-1,0 1 1,1-1-1,0 1 1,-1-1-1,1 0 1,0 1-1,0-1 1,1 0-1,-1 1 1,2 5-1,-1-8 15,0 0 0,0 0 0,0 0 0,0 0 0,-1 0 0,1 0 0,0-1-1,0 1 1,1 0 0,-1-1 0,0 1 0,0-1 0,0 1 0,0-1 0,0 0 0,1 1-1,-1-1 1,0 0 0,0 0 0,1 0 0,1 0 0,34 0 282,-27 0-217,-4 0-48,0 0 1,0-1-1,0 0 0,0 0 1,0 0-1,0 0 1,0-1-1,0 0 1,-1-1-1,1 1 0,9-7 1,-12 7-20,0 0 1,0-1-1,0 1 0,-1-1 1,1 0-1,-1 0 0,0 0 1,0 0-1,0 0 0,0 0 1,0 0-1,-1-1 0,0 1 1,1-1-1,-1 1 0,0-1 1,-1 1-1,1-1 0,-1 1 1,1-8-1,-1 10-10,0-1 0,-1 1-1,1-1 1,0 0 0,0 1 0,-1-1 0,1 1 0,-1-1-1,1 1 1,-1 0 0,0-1 0,0 1 0,1-1 0,-1 1-1,0 0 1,0 0 0,0 0 0,-1-1 0,1 1 0,0 0-1,0 0 1,0 0 0,-1 1 0,1-1 0,-1 0-1,-1 0 1,-2-1-9,0 0-1,0 1 0,0 0 0,-1 0 1,1 0-1,-1 1 0,1-1 0,-7 2 1,1-1 0,0 1 1,0 1-1,0 0 1,0 0-1,0 1 1,1 1-1,-20 8 1,22-7-5,1 1 1,0-1 0,0 1-1,-8 10 1,14-15 8,-1 0 0,1 0 0,0 0 0,0 0 1,0 1-1,0-1 0,0 0 0,0 1 0,0-1 0,1 1 1,-1-1-1,0 1 0,1-1 0,-1 1 0,1-1 0,0 1 1,-1 0-1,1-1 0,0 1 0,0-1 0,0 1 0,0 0 1,0-1-1,0 1 0,1 0 0,-1-1 0,0 1 0,1-1 1,0 1-1,-1-1 0,3 4 0,4-3-38,0-1 0,1 0 0,-1 0 0,1 0 0,-1-1 1,1 0-1,0-1 0,11-1 0,-19 2 44,2-1 5,1 1 0,-1 0-1,1-1 1,-1 1 0,0-1-1,0 0 1,1 1 0,-1-1 0,0 0-1,0-1 1,0 1 0,0 0-1,0 0 1,0-1 0,0 0 0,-1 1-1,1-1 1,0 0 0,-1 1-1,0-1 1,2-3 0,-1 1 31,0-1-1,0 0 1,-1 1 0,0-1 0,0 0 0,0 1-1,-1-1 1,0 0 0,0-5 0,0 9-39,0 0 0,0 0 1,-1 1-1,1-1 1,0 0-1,-1 0 0,1 1 1,-1-1-1,1 0 0,-1 0 1,1 1-1,-1-1 1,1 1-1,-1-1 0,0 1 1,1-1-1,-1 1 0,0-1 1,0 1-1,1-1 1,-1 1-1,0 0 0,0-1 1,1 1-1,-1 0 0,0 0 1,0 0-1,0 0 1,0 0-1,1 0 0,-1 0 1,0 0-1,0 0 0,0 0 1,-1 0-1,-16 6-2104,8 7-3476,9-3-1335</inkml:trace>
  <inkml:trace contextRef="#ctx0" brushRef="#br0" timeOffset="16435.29">1636 1676 4418,'0'0'9943,"3"-36"-1862,-10 34-8056,-1 0-1,1 0 1,-1 1 0,0 0-1,1 0 1,-1 1-1,0 0 1,0 0-1,-9 2 1,-14-1 23,-458 8 122,488-9-79,-4-31 267,4 17-333,1 1-1,1-1 1,0 0 0,1 1 0,0-1 0,1 1 0,1 0 0,8-20 0,-9 23-18,-2 8-10,-1 0 1,1 0-1,-1 0 1,1 0 0,-1 0-1,1 1 1,0-1 0,0 0-1,0 0 1,0 1-1,0-1 1,1 1 0,-1-1-1,0 1 1,1-1 0,-1 1-1,1 0 1,0 0 0,-1 0-1,1 0 1,2-1-1,-7 16-90,-5-2 100,-1-1 0,0 0 0,0 0 0,-2-1-1,1-1 1,-17 13 0,1-1 1,17-12-5,0-1 1,0 1-1,-13 18 1,20-24-6,0 0 1,0 0-1,1-1 1,-1 1-1,1 0 1,0 0-1,0 0 1,0 1-1,0-1 1,0 0-1,1 0 1,-1 0-1,1 1 1,0-1-1,0 0 1,0 1-1,0-1 1,1 0 0,1 6-1,-1-7 2,0 0-1,1 0 1,-1 1-1,0-1 1,1-1-1,0 1 1,-1 0-1,1 0 1,0-1-1,0 1 1,0-1-1,0 1 1,1-1 0,3 2-1,37 14-72,-37-15 57,44 12-642,89 12 0,-17-5-2732,-85-9 148,-22-1-2654</inkml:trace>
  <inkml:trace contextRef="#ctx0" brushRef="#br0" timeOffset="17115.05">13 1770 11381,'0'0'9519,"-13"0"-7510,182 0-1842,-96 0-8220,-58 0 1978</inkml:trace>
  <inkml:trace contextRef="#ctx0" brushRef="#br0" timeOffset="17692.77">384 1678 11877,'0'0'8346,"-1"-14"-7551,-3-105 304,4 118-1074,0-1 1,1 0-1,-1 1 1,1-1-1,0 0 1,-1 1-1,1-1 1,0 1 0,0-1-1,0 1 1,0-1-1,0 1 1,0 0-1,0 0 1,1-1-1,-1 1 1,0 0-1,1 0 1,-1 0-1,1 0 1,-1 1-1,1-1 1,-1 0-1,1 0 1,-1 1-1,1-1 1,0 1-1,-1 0 1,1-1 0,0 1-1,0 0 1,-1 0-1,1 0 1,0 0-1,3 1 1,0-1-24,0 0 0,0 0 1,0 1-1,0 0 0,-1 0 1,1 0-1,0 0 1,0 1-1,0 0 0,-1 0 1,6 3-1,-6-2-5,-1 0 1,1 0-1,-1 0 1,0 1-1,0 0 1,0 0-1,-1-1 1,1 1-1,-1 1 0,0-1 1,0 0-1,-1 1 1,1-1-1,-1 1 1,0-1-1,0 1 1,0-1-1,-1 1 0,1 0 1,-1-1-1,-1 1 1,1 0-1,0-1 1,-1 1-1,0 0 1,0-1-1,-1 1 0,-1 4 1,-2 3 5,0-1 1,-1 1-1,-1-1 1,1 0-1,-2-1 0,1 0 1,-2 0-1,1 0 0,-11 8 1,-14 6-67,-7 8 334,62-30 439,155-10-984,-37 0-5906,-95 8-311</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7:24.959"/>
    </inkml:context>
    <inkml:brush xml:id="br0">
      <inkml:brushProperty name="width" value="0.025" units="cm"/>
      <inkml:brushProperty name="height" value="0.025" units="cm"/>
    </inkml:brush>
  </inkml:definitions>
  <inkml:trace contextRef="#ctx0" brushRef="#br0">0 805 20174,'0'-804'0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14T15:57:21.853"/>
    </inkml:context>
    <inkml:brush xml:id="br0">
      <inkml:brushProperty name="width" value="0.025" units="cm"/>
      <inkml:brushProperty name="height" value="0.025" units="cm"/>
    </inkml:brush>
  </inkml:definitions>
  <inkml:trace contextRef="#ctx0" brushRef="#br0">340 1694 6835,'0'0'7804,"0"-18"-7071,0 15 4363,0 850-2449,-15-755-2581,15-91 4,-2-2-46,1 1 1,-1-1-1,0 0 1,1 0 0,-1 0-1,0 0 1,1 0-1,-1 0 1,1 0-1,-1 0 1,1 0 0,0-1-1,0 1 1,-1-1-1,1 1 1,0-1 0,0 1-1,0-1 1,0-2-1,-19-37-51,20 40 38,-10-21-8,5 12-2,0-1 1,1 0-1,0 0 1,1 0-1,0-1 0,-2-19 1,4 48-18,0-9 0,1 1 0,0-1 0,0 1 0,1 0 0,0-1 0,0 1 0,1-1 0,0 0 0,6 16 0,-1-11 22,1 0 0,0 0-1,12 15 1,-18-26 1,0 1 0,0 0 0,0-1 0,1 0 0,-1 1 0,1-1 0,0 0 0,-1 0 0,1-1 0,0 1 0,0 0 0,0-1 0,0 0 0,0 0 0,0 0 0,1 0 0,-1 0 0,0-1 0,0 1 0,1-1 0,-1 0 0,4 0 0,-2-3 6,-1 0 1,0-1-1,0 1 1,0-1-1,-1 0 0,1 0 1,-1 0-1,0-1 1,0 1-1,0-1 1,-1 1-1,3-9 0,-2 8-27,7-13-262,27-50-1910,-8 25-4516,-23 33 1334</inkml:trace>
  <inkml:trace contextRef="#ctx0" brushRef="#br0" timeOffset="1035.92">546 2114 2401,'0'0'5656,"-2"-3"-4487,1 3-1064,1 0 0,0-1 1,-1 1-1,1 0 1,0 0-1,-1-1 1,1 1-1,0 0 1,-1 0-1,1-1 1,0 1-1,0 0 1,-1-1-1,1 1 0,0-1 1,0 1-1,-1 0 1,1-1-1,0 1 1,0-1-1,0 1 1,0 0-1,0-1 1,0 1-1,0-1 0,0 1 1,0-1-1,0 1 1,0 0-1,0-1 1,0 1-1,0-1 1,0 1-1,0 0 1,1-1-1,-1 1 0,0-1 1,0 1-1,0 0 1,1-1-1,-1 1 1,0 0-1,0-1 1,1 1-1,-1 0 1,0-1-1,1 1 1,-1 0-1,0 0 0,1-1 1,0 1-1,29-1 5069,-14 1-6470,82-7 1629,-38-8-3971,-57 13 2088</inkml:trace>
  <inkml:trace contextRef="#ctx0" brushRef="#br0" timeOffset="1297.77">637 2036 6643,'0'0'7604,"-5"61"-5825,-2 11-1085,2-38-1589,3-1-3631,2-24-754</inkml:trace>
  <inkml:trace contextRef="#ctx0" brushRef="#br0" timeOffset="1782.86">692 1997 9444,'0'0'6934,"0"-7"-6480,1-21-150,0 27-287,0 0 1,0 0 0,0 0-1,0 0 1,0 1-1,0-1 1,0 0-1,0 0 1,1 1-1,-1-1 1,0 1 0,0-1-1,1 1 1,-1 0-1,0-1 1,1 1-1,-1 0 1,0 0-1,1 0 1,-1 0 0,0 0-1,3 0 1,29 3 10,-31 2-19,-1 1-1,0-1 0,0 1 1,0 0-1,0-1 1,-1 1-1,0 0 1,0-1-1,-1 1 1,0 0-1,-1 6 0,-14 27 173,13-32-150,-1 0-1,1-1 1,1 2 0,0-1 0,0 0 0,0 0 0,0 1 0,1 7 0,7-13-9,0-1-1,0-1 1,1 1-1,-1-1 1,11-1-1,-11 1-75,8 0-388,-1-1 0,0-1-1,0 0 1,20-7 0,20-11-4025,-22 1-719</inkml:trace>
  <inkml:trace contextRef="#ctx0" brushRef="#br0" timeOffset="4485.51">108 140 7924,'0'0'6752,"-4"-2"-6205,4 1-526,-1 0-1,0 1 1,0-1-1,1 0 1,-1 1-1,0-1 1,0 1-1,0-1 1,0 1 0,0 0-1,0-1 1,0 1-1,0 0 1,0 0-1,0 0 1,0-1-1,0 1 1,0 0 0,0 0-1,0 1 1,0-1-1,1 0 1,-1 0-1,0 0 1,0 1 0,0-1-1,-2 1 1,-18 25 233,17-20-222,-2 3 66,0 0-1,0 0 1,1 1 0,0-1 0,0 1 0,1 1-1,1-1 1,0 0 0,0 1 0,1 0 0,-2 16 0,4-27 96,4-17 844,75-104-1209,-77 118 127,1 0-1,-1 1 1,1-1-1,-1 1 1,1 0-1,0 0 0,0 0 1,0 0-1,0 0 1,0 1-1,0-1 1,0 1-1,1 0 0,-1 0 1,0 0-1,6-1 1,-6 2 36,-1-1 0,1 1 1,-1 0-1,0 0 0,1 0 1,-1 0-1,1 0 0,-1 0 1,0 1-1,1-1 0,-1 1 0,0 0 1,1 0-1,-1 0 0,0 0 1,0 0-1,0 0 0,0 0 1,0 1-1,0-1 0,0 1 1,0-1-1,0 1 0,1 3 1,18 32-55,10 17-34,-5-27-3919,-16-21-763</inkml:trace>
  <inkml:trace contextRef="#ctx0" brushRef="#br0" timeOffset="4826.72">452 163 11333,'0'0'8532,"-24"-8"-8484,38 8-144,11 0 64,-1 0-208,10 0-112,0 0-465,-5 0-1360,-9 0-1168,-10 0-1521</inkml:trace>
  <inkml:trace contextRef="#ctx0" brushRef="#br0" timeOffset="5328.15">632 95 8148,'0'0'8644,"4"-15"-7777,10-46-528,-13 59-330,0 1 0,0 0 0,0 0 0,0-1 0,0 1 0,0 0 1,0 0-1,1 0 0,-1 0 0,0 0 0,1 0 0,-1 1 0,0-1 1,1 0-1,-1 1 0,1-1 0,-1 1 0,1-1 0,-1 1 0,1 0 1,0 0-1,-1 0 0,1 0 0,-1 0 0,1 0 0,0 0 1,-1 0-1,1 0 0,-1 1 0,1-1 0,-1 1 0,1-1 0,-1 1 1,3 1-1,-1 0-7,0 0 1,1 1 0,-1-1 0,0 1-1,0 0 1,-1-1 0,1 2 0,0-1-1,-1 0 1,0 0 0,0 1 0,0-1-1,0 1 1,0 0 0,-1-1 0,0 1-1,1 0 1,-1 0 0,-1 0 0,1 5-1,2 12 30,-2 0-1,-1 36 1,-1-29 34,1-25-60,0-1 0,0 1 0,-1-1 0,1 1 0,-1-1 0,0 0-1,0 1 1,0-1 0,0 0 0,0 1 0,0-1 0,0 0-1,-1 0 1,1 0 0,-1 0 0,0 0 0,1-1 0,-1 1 0,-3 2-1,-46 24 719,25-15 439,26-13-1158,-1 0-1,1 0 0,0 0 1,0 1-1,0-1 1,0 0-1,0 0 0,0 1 1,0-1-1,-1 0 1,1 1-1,0-1 1,0 0-1,0 0 0,0 1 1,0-1-1,0 0 1,0 0-1,0 1 1,1-1-1,-1 0 0,0 0 1,0 1-1,0-1 1,0 0-1,0 0 1,0 1-1,0-1 0,1 0 1,-1 0-1,0 1 1,0-1-1,0 0 0,0 0 1,1 0-1,-1 0 1,0 1-1,0-1 1,0 0-1,1 0 0,-1 0 1,0 0-1,0 0 1,1 0-1,-1 0 1,0 1-1,1-1 0,-1 0 1,0 0-1,0 0 1,1 0-1,-1 0 1,0 0-1,0 0 0,1 0 1,-1-1-1,0 1 1,0 0-1,1 0 0,18 5 9,151-1-1274,-104-5-1003,-7 1-1071</inkml:trace>
</inkm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60A992-33C4-4750-A621-4FAC8B30586E}" name="s_data" displayName="s_data" ref="A1:N501" totalsRowShown="0">
  <autoFilter ref="A1:N501" xr:uid="{EF60A992-33C4-4750-A621-4FAC8B30586E}"/>
  <tableColumns count="14">
    <tableColumn id="1" xr3:uid="{CBF4DE33-C8DF-4710-B942-E0EF55BC387E}" name="Athlete Name"/>
    <tableColumn id="2" xr3:uid="{DEF96A46-DDA1-482E-81BC-82C4ADC1DFFD}" name="Sport"/>
    <tableColumn id="3" xr3:uid="{08B0D6BF-5D80-4393-B7AA-0030DB654A14}" name="Country"/>
    <tableColumn id="4" xr3:uid="{A4A46B58-017A-4157-B43A-BBD502F67B3F}" name="Gender"/>
    <tableColumn id="5" xr3:uid="{81D48BD6-0374-4692-B16D-40C0D49B9346}" name="Medal"/>
    <tableColumn id="6" xr3:uid="{D4F95711-35EF-4397-BED3-0EA4E22371A3}" name="Event"/>
    <tableColumn id="7" xr3:uid="{718BAEDB-5685-4EF0-B6CB-8A3CEEF03748}" name="Age Group"/>
    <tableColumn id="8" xr3:uid="{6E4FB51B-367F-4CB0-B689-70AC298D3E03}" name="Team/Individual"/>
    <tableColumn id="9" xr3:uid="{53036975-B45A-4C51-A9DE-5993E21AB8B5}" name="Age"/>
    <tableColumn id="10" xr3:uid="{856E4BF8-2D6D-44DF-AC85-A6C226E14B15}" name="Weight"/>
    <tableColumn id="11" xr3:uid="{354E014F-78F4-4263-B54E-710F89559401}" name="Height"/>
    <tableColumn id="12" xr3:uid="{20802B19-8227-4139-AC5A-F3D586314463}" name="Years of Experience"/>
    <tableColumn id="13" xr3:uid="{CCF07BDF-E094-4174-99EF-90C777C8F448}" name="Total Medals"/>
    <tableColumn id="14" xr3:uid="{AD104771-3AA8-4C35-AFF4-E2081B2BC2D3}" name="key1">
      <calculatedColumnFormula>_xlfn.CONCAT(A2,C2)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F6F3A-28DF-4558-998C-F2C26151F8E8}">
  <sheetPr>
    <tabColor theme="5" tint="0.39997558519241921"/>
  </sheetPr>
  <dimension ref="A1:N501"/>
  <sheetViews>
    <sheetView topLeftCell="A478" zoomScale="160" zoomScaleNormal="160" workbookViewId="0">
      <selection activeCell="A488" sqref="A488:E490"/>
    </sheetView>
  </sheetViews>
  <sheetFormatPr defaultRowHeight="14.25" x14ac:dyDescent="0.45"/>
  <cols>
    <col min="1" max="1" width="15.53125" bestFit="1" customWidth="1"/>
    <col min="2" max="2" width="11.1328125" bestFit="1" customWidth="1"/>
    <col min="3" max="3" width="9.3984375" bestFit="1" customWidth="1"/>
    <col min="4" max="4" width="8.73046875" bestFit="1" customWidth="1"/>
    <col min="5" max="5" width="7.6640625" bestFit="1" customWidth="1"/>
    <col min="6" max="6" width="9.3984375" bestFit="1" customWidth="1"/>
    <col min="7" max="7" width="11.1328125" bestFit="1" customWidth="1"/>
    <col min="8" max="8" width="15.6640625" bestFit="1" customWidth="1"/>
    <col min="9" max="9" width="5.796875" bestFit="1" customWidth="1"/>
    <col min="10" max="10" width="8.46484375" bestFit="1" customWidth="1"/>
    <col min="11" max="11" width="8.19921875" customWidth="1"/>
    <col min="12" max="12" width="18.33203125" bestFit="1" customWidth="1"/>
    <col min="13" max="13" width="12.86328125" bestFit="1" customWidth="1"/>
    <col min="14" max="14" width="21.1328125" bestFit="1" customWidth="1"/>
    <col min="15" max="15" width="18.59765625" bestFit="1" customWidth="1"/>
  </cols>
  <sheetData>
    <row r="1" spans="1:14" x14ac:dyDescent="0.45">
      <c r="A1" t="s">
        <v>65</v>
      </c>
      <c r="B1" t="s">
        <v>66</v>
      </c>
      <c r="C1" t="s">
        <v>67</v>
      </c>
      <c r="D1" t="s">
        <v>39</v>
      </c>
      <c r="E1" t="s">
        <v>68</v>
      </c>
      <c r="F1" t="s">
        <v>69</v>
      </c>
      <c r="G1" t="s">
        <v>70</v>
      </c>
      <c r="H1" t="s">
        <v>71</v>
      </c>
      <c r="I1" t="s">
        <v>40</v>
      </c>
      <c r="J1" t="s">
        <v>72</v>
      </c>
      <c r="K1" t="s">
        <v>73</v>
      </c>
      <c r="L1" t="s">
        <v>41</v>
      </c>
      <c r="M1" t="s">
        <v>74</v>
      </c>
      <c r="N1" t="s">
        <v>691</v>
      </c>
    </row>
    <row r="2" spans="1:14" x14ac:dyDescent="0.45">
      <c r="A2" t="s">
        <v>204</v>
      </c>
      <c r="B2" t="s">
        <v>76</v>
      </c>
      <c r="C2" t="s">
        <v>103</v>
      </c>
      <c r="D2" t="s">
        <v>42</v>
      </c>
      <c r="E2" t="s">
        <v>96</v>
      </c>
      <c r="F2" t="s">
        <v>118</v>
      </c>
      <c r="G2" t="s">
        <v>87</v>
      </c>
      <c r="H2" t="s">
        <v>97</v>
      </c>
      <c r="I2">
        <v>25</v>
      </c>
      <c r="J2">
        <v>54.7</v>
      </c>
      <c r="K2">
        <v>156.53</v>
      </c>
      <c r="L2">
        <v>13</v>
      </c>
      <c r="M2">
        <v>6</v>
      </c>
      <c r="N2" t="str">
        <f>_xlfn.CONCAT(A2,C2)</f>
        <v>Emma BrownGermany</v>
      </c>
    </row>
    <row r="3" spans="1:14" x14ac:dyDescent="0.45">
      <c r="A3" t="s">
        <v>116</v>
      </c>
      <c r="B3" t="s">
        <v>117</v>
      </c>
      <c r="C3" t="s">
        <v>103</v>
      </c>
      <c r="D3" t="s">
        <v>43</v>
      </c>
      <c r="E3" t="s">
        <v>85</v>
      </c>
      <c r="F3" t="s">
        <v>118</v>
      </c>
      <c r="G3" t="s">
        <v>87</v>
      </c>
      <c r="H3" t="s">
        <v>81</v>
      </c>
      <c r="I3">
        <v>22</v>
      </c>
      <c r="J3">
        <v>91.88</v>
      </c>
      <c r="K3">
        <v>175.52</v>
      </c>
      <c r="L3">
        <v>19</v>
      </c>
      <c r="M3">
        <v>3</v>
      </c>
      <c r="N3" t="str">
        <f t="shared" ref="N3:N66" si="0">_xlfn.CONCAT(A3,C3)</f>
        <v>Emma DavisGermany</v>
      </c>
    </row>
    <row r="4" spans="1:14" x14ac:dyDescent="0.45">
      <c r="A4" t="s">
        <v>116</v>
      </c>
      <c r="B4" t="s">
        <v>106</v>
      </c>
      <c r="C4" t="s">
        <v>103</v>
      </c>
      <c r="D4" t="s">
        <v>42</v>
      </c>
      <c r="E4" t="s">
        <v>96</v>
      </c>
      <c r="F4" t="s">
        <v>100</v>
      </c>
      <c r="G4" t="s">
        <v>87</v>
      </c>
      <c r="H4" t="s">
        <v>97</v>
      </c>
      <c r="I4">
        <v>27</v>
      </c>
      <c r="J4">
        <v>51.1</v>
      </c>
      <c r="K4">
        <v>170.34</v>
      </c>
      <c r="L4">
        <v>13</v>
      </c>
      <c r="M4">
        <v>3</v>
      </c>
      <c r="N4" t="str">
        <f t="shared" si="0"/>
        <v>Emma DavisGermany</v>
      </c>
    </row>
    <row r="5" spans="1:14" x14ac:dyDescent="0.45">
      <c r="A5" t="s">
        <v>116</v>
      </c>
      <c r="B5" t="s">
        <v>99</v>
      </c>
      <c r="C5" t="s">
        <v>129</v>
      </c>
      <c r="D5" t="s">
        <v>43</v>
      </c>
      <c r="E5" t="s">
        <v>85</v>
      </c>
      <c r="F5" t="s">
        <v>104</v>
      </c>
      <c r="G5" t="s">
        <v>94</v>
      </c>
      <c r="H5" t="s">
        <v>81</v>
      </c>
      <c r="I5">
        <v>33</v>
      </c>
      <c r="J5">
        <v>76.06</v>
      </c>
      <c r="K5">
        <v>181.18</v>
      </c>
      <c r="L5">
        <v>17</v>
      </c>
      <c r="M5">
        <v>6</v>
      </c>
      <c r="N5" t="str">
        <f t="shared" si="0"/>
        <v>Emma DavisUSA</v>
      </c>
    </row>
    <row r="6" spans="1:14" x14ac:dyDescent="0.45">
      <c r="A6" t="s">
        <v>116</v>
      </c>
      <c r="B6" t="s">
        <v>83</v>
      </c>
      <c r="C6" t="s">
        <v>95</v>
      </c>
      <c r="D6" t="s">
        <v>42</v>
      </c>
      <c r="E6" t="s">
        <v>78</v>
      </c>
      <c r="F6" t="s">
        <v>118</v>
      </c>
      <c r="G6" t="s">
        <v>94</v>
      </c>
      <c r="H6" t="s">
        <v>97</v>
      </c>
      <c r="I6">
        <v>37</v>
      </c>
      <c r="J6">
        <v>52.67</v>
      </c>
      <c r="K6">
        <v>166.52</v>
      </c>
      <c r="L6">
        <v>5</v>
      </c>
      <c r="M6">
        <v>3</v>
      </c>
      <c r="N6" t="str">
        <f t="shared" si="0"/>
        <v>Emma DavisRussia</v>
      </c>
    </row>
    <row r="7" spans="1:14" x14ac:dyDescent="0.45">
      <c r="A7" t="s">
        <v>116</v>
      </c>
      <c r="B7" t="s">
        <v>76</v>
      </c>
      <c r="C7" t="s">
        <v>113</v>
      </c>
      <c r="D7" t="s">
        <v>42</v>
      </c>
      <c r="E7" t="s">
        <v>93</v>
      </c>
      <c r="F7" t="s">
        <v>91</v>
      </c>
      <c r="G7" t="s">
        <v>80</v>
      </c>
      <c r="H7" t="s">
        <v>97</v>
      </c>
      <c r="I7">
        <v>21</v>
      </c>
      <c r="J7">
        <v>66.2</v>
      </c>
      <c r="K7">
        <v>162.02000000000001</v>
      </c>
      <c r="L7">
        <v>12</v>
      </c>
      <c r="M7">
        <v>0</v>
      </c>
      <c r="N7" t="str">
        <f t="shared" si="0"/>
        <v>Emma DavisBrazil</v>
      </c>
    </row>
    <row r="8" spans="1:14" x14ac:dyDescent="0.45">
      <c r="A8" t="s">
        <v>116</v>
      </c>
      <c r="B8" t="s">
        <v>76</v>
      </c>
      <c r="C8" t="s">
        <v>124</v>
      </c>
      <c r="D8" t="s">
        <v>42</v>
      </c>
      <c r="E8" t="s">
        <v>96</v>
      </c>
      <c r="F8" t="s">
        <v>91</v>
      </c>
      <c r="G8" t="s">
        <v>80</v>
      </c>
      <c r="H8" t="s">
        <v>97</v>
      </c>
      <c r="I8">
        <v>18</v>
      </c>
      <c r="J8">
        <v>89.65</v>
      </c>
      <c r="K8">
        <v>170.26</v>
      </c>
      <c r="L8">
        <v>9</v>
      </c>
      <c r="M8">
        <v>2</v>
      </c>
      <c r="N8" t="str">
        <f t="shared" si="0"/>
        <v>Emma DavisCanada</v>
      </c>
    </row>
    <row r="9" spans="1:14" x14ac:dyDescent="0.45">
      <c r="A9" t="s">
        <v>116</v>
      </c>
      <c r="B9" t="s">
        <v>117</v>
      </c>
      <c r="C9" t="s">
        <v>124</v>
      </c>
      <c r="D9" t="s">
        <v>42</v>
      </c>
      <c r="E9" t="s">
        <v>93</v>
      </c>
      <c r="F9" t="s">
        <v>122</v>
      </c>
      <c r="G9" t="s">
        <v>94</v>
      </c>
      <c r="H9" t="s">
        <v>81</v>
      </c>
      <c r="I9">
        <v>25</v>
      </c>
      <c r="J9">
        <v>86.33</v>
      </c>
      <c r="K9">
        <v>154.85</v>
      </c>
      <c r="L9">
        <v>5</v>
      </c>
      <c r="M9">
        <v>2</v>
      </c>
      <c r="N9" t="str">
        <f t="shared" si="0"/>
        <v>Emma DavisCanada</v>
      </c>
    </row>
    <row r="10" spans="1:14" x14ac:dyDescent="0.45">
      <c r="A10" t="s">
        <v>116</v>
      </c>
      <c r="B10" t="s">
        <v>120</v>
      </c>
      <c r="C10" t="s">
        <v>103</v>
      </c>
      <c r="D10" t="s">
        <v>42</v>
      </c>
      <c r="E10" t="s">
        <v>85</v>
      </c>
      <c r="F10" t="s">
        <v>118</v>
      </c>
      <c r="G10" t="s">
        <v>80</v>
      </c>
      <c r="H10" t="s">
        <v>81</v>
      </c>
      <c r="I10">
        <v>24</v>
      </c>
      <c r="J10">
        <v>52.98</v>
      </c>
      <c r="K10">
        <v>192.61</v>
      </c>
      <c r="L10">
        <v>5</v>
      </c>
      <c r="M10">
        <v>3</v>
      </c>
      <c r="N10" t="str">
        <f t="shared" si="0"/>
        <v>Emma DavisGermany</v>
      </c>
    </row>
    <row r="11" spans="1:14" x14ac:dyDescent="0.45">
      <c r="A11" t="s">
        <v>116</v>
      </c>
      <c r="B11" t="s">
        <v>83</v>
      </c>
      <c r="C11" t="s">
        <v>90</v>
      </c>
      <c r="D11" t="s">
        <v>42</v>
      </c>
      <c r="E11" t="s">
        <v>96</v>
      </c>
      <c r="F11" t="s">
        <v>122</v>
      </c>
      <c r="G11" t="s">
        <v>87</v>
      </c>
      <c r="H11" t="s">
        <v>97</v>
      </c>
      <c r="I11">
        <v>33</v>
      </c>
      <c r="J11">
        <v>95.68</v>
      </c>
      <c r="K11">
        <v>171.53</v>
      </c>
      <c r="L11">
        <v>8</v>
      </c>
      <c r="M11">
        <v>10</v>
      </c>
      <c r="N11" t="str">
        <f t="shared" si="0"/>
        <v>Emma DavisUK</v>
      </c>
    </row>
    <row r="12" spans="1:14" x14ac:dyDescent="0.45">
      <c r="A12" t="s">
        <v>136</v>
      </c>
      <c r="B12" t="s">
        <v>99</v>
      </c>
      <c r="C12" t="s">
        <v>113</v>
      </c>
      <c r="D12" t="s">
        <v>42</v>
      </c>
      <c r="E12" t="s">
        <v>78</v>
      </c>
      <c r="F12" t="s">
        <v>122</v>
      </c>
      <c r="G12" t="s">
        <v>94</v>
      </c>
      <c r="H12" t="s">
        <v>97</v>
      </c>
      <c r="I12">
        <v>28</v>
      </c>
      <c r="J12">
        <v>95.34</v>
      </c>
      <c r="K12">
        <v>151</v>
      </c>
      <c r="L12">
        <v>1</v>
      </c>
      <c r="M12">
        <v>1</v>
      </c>
      <c r="N12" t="str">
        <f t="shared" si="0"/>
        <v>Emma GarciaBrazil</v>
      </c>
    </row>
    <row r="13" spans="1:14" x14ac:dyDescent="0.45">
      <c r="A13" t="s">
        <v>136</v>
      </c>
      <c r="B13" t="s">
        <v>89</v>
      </c>
      <c r="C13" t="s">
        <v>113</v>
      </c>
      <c r="D13" t="s">
        <v>43</v>
      </c>
      <c r="E13" t="s">
        <v>93</v>
      </c>
      <c r="F13" t="s">
        <v>104</v>
      </c>
      <c r="G13" t="s">
        <v>80</v>
      </c>
      <c r="H13" t="s">
        <v>97</v>
      </c>
      <c r="I13">
        <v>35</v>
      </c>
      <c r="J13">
        <v>70.39</v>
      </c>
      <c r="K13">
        <v>180.2</v>
      </c>
      <c r="L13">
        <v>10</v>
      </c>
      <c r="M13">
        <v>7</v>
      </c>
      <c r="N13" t="str">
        <f t="shared" si="0"/>
        <v>Emma GarciaBrazil</v>
      </c>
    </row>
    <row r="14" spans="1:14" x14ac:dyDescent="0.45">
      <c r="A14" t="s">
        <v>136</v>
      </c>
      <c r="B14" t="s">
        <v>120</v>
      </c>
      <c r="C14" t="s">
        <v>129</v>
      </c>
      <c r="D14" t="s">
        <v>42</v>
      </c>
      <c r="E14" t="s">
        <v>78</v>
      </c>
      <c r="F14" t="s">
        <v>104</v>
      </c>
      <c r="G14" t="s">
        <v>80</v>
      </c>
      <c r="H14" t="s">
        <v>81</v>
      </c>
      <c r="I14">
        <v>33</v>
      </c>
      <c r="J14">
        <v>88.28</v>
      </c>
      <c r="K14">
        <v>195.24</v>
      </c>
      <c r="L14">
        <v>4</v>
      </c>
      <c r="M14">
        <v>6</v>
      </c>
      <c r="N14" t="str">
        <f t="shared" si="0"/>
        <v>Emma GarciaUSA</v>
      </c>
    </row>
    <row r="15" spans="1:14" x14ac:dyDescent="0.45">
      <c r="A15" t="s">
        <v>136</v>
      </c>
      <c r="B15" t="s">
        <v>117</v>
      </c>
      <c r="C15" t="s">
        <v>103</v>
      </c>
      <c r="D15" t="s">
        <v>43</v>
      </c>
      <c r="E15" t="s">
        <v>93</v>
      </c>
      <c r="F15" t="s">
        <v>118</v>
      </c>
      <c r="G15" t="s">
        <v>94</v>
      </c>
      <c r="H15" t="s">
        <v>81</v>
      </c>
      <c r="I15">
        <v>33</v>
      </c>
      <c r="J15">
        <v>51.17</v>
      </c>
      <c r="K15">
        <v>169.62</v>
      </c>
      <c r="L15">
        <v>17</v>
      </c>
      <c r="M15">
        <v>10</v>
      </c>
      <c r="N15" t="str">
        <f t="shared" si="0"/>
        <v>Emma GarciaGermany</v>
      </c>
    </row>
    <row r="16" spans="1:14" x14ac:dyDescent="0.45">
      <c r="A16" t="s">
        <v>136</v>
      </c>
      <c r="B16" t="s">
        <v>83</v>
      </c>
      <c r="C16" t="s">
        <v>77</v>
      </c>
      <c r="D16" t="s">
        <v>42</v>
      </c>
      <c r="E16" t="s">
        <v>85</v>
      </c>
      <c r="F16" t="s">
        <v>114</v>
      </c>
      <c r="G16" t="s">
        <v>87</v>
      </c>
      <c r="H16" t="s">
        <v>81</v>
      </c>
      <c r="I16">
        <v>20</v>
      </c>
      <c r="J16">
        <v>65.36</v>
      </c>
      <c r="K16">
        <v>172.21</v>
      </c>
      <c r="L16">
        <v>14</v>
      </c>
      <c r="M16">
        <v>9</v>
      </c>
      <c r="N16" t="str">
        <f t="shared" si="0"/>
        <v>Emma GarciaAustralia</v>
      </c>
    </row>
    <row r="17" spans="1:14" x14ac:dyDescent="0.45">
      <c r="A17" t="s">
        <v>136</v>
      </c>
      <c r="B17" t="s">
        <v>99</v>
      </c>
      <c r="C17" t="s">
        <v>103</v>
      </c>
      <c r="D17" t="s">
        <v>42</v>
      </c>
      <c r="E17" t="s">
        <v>78</v>
      </c>
      <c r="F17" t="s">
        <v>114</v>
      </c>
      <c r="G17" t="s">
        <v>87</v>
      </c>
      <c r="H17" t="s">
        <v>81</v>
      </c>
      <c r="I17">
        <v>23</v>
      </c>
      <c r="J17">
        <v>69.819999999999993</v>
      </c>
      <c r="K17">
        <v>170.63</v>
      </c>
      <c r="L17">
        <v>14</v>
      </c>
      <c r="M17">
        <v>8</v>
      </c>
      <c r="N17" t="str">
        <f t="shared" si="0"/>
        <v>Emma GarciaGermany</v>
      </c>
    </row>
    <row r="18" spans="1:14" x14ac:dyDescent="0.45">
      <c r="A18" t="s">
        <v>136</v>
      </c>
      <c r="B18" t="s">
        <v>120</v>
      </c>
      <c r="C18" t="s">
        <v>77</v>
      </c>
      <c r="D18" t="s">
        <v>43</v>
      </c>
      <c r="E18" t="s">
        <v>85</v>
      </c>
      <c r="F18" t="s">
        <v>100</v>
      </c>
      <c r="G18" t="s">
        <v>80</v>
      </c>
      <c r="H18" t="s">
        <v>97</v>
      </c>
      <c r="I18">
        <v>37</v>
      </c>
      <c r="J18">
        <v>55.7</v>
      </c>
      <c r="K18">
        <v>163.81</v>
      </c>
      <c r="L18">
        <v>7</v>
      </c>
      <c r="M18">
        <v>9</v>
      </c>
      <c r="N18" t="str">
        <f t="shared" si="0"/>
        <v>Emma GarciaAustralia</v>
      </c>
    </row>
    <row r="19" spans="1:14" x14ac:dyDescent="0.45">
      <c r="A19" t="s">
        <v>136</v>
      </c>
      <c r="B19" t="s">
        <v>83</v>
      </c>
      <c r="C19" t="s">
        <v>90</v>
      </c>
      <c r="D19" t="s">
        <v>43</v>
      </c>
      <c r="E19" t="s">
        <v>78</v>
      </c>
      <c r="F19" t="s">
        <v>118</v>
      </c>
      <c r="G19" t="s">
        <v>87</v>
      </c>
      <c r="H19" t="s">
        <v>81</v>
      </c>
      <c r="I19">
        <v>27</v>
      </c>
      <c r="J19">
        <v>52.28</v>
      </c>
      <c r="K19">
        <v>151.82</v>
      </c>
      <c r="L19">
        <v>9</v>
      </c>
      <c r="M19">
        <v>0</v>
      </c>
      <c r="N19" t="str">
        <f t="shared" si="0"/>
        <v>Emma GarciaUK</v>
      </c>
    </row>
    <row r="20" spans="1:14" x14ac:dyDescent="0.45">
      <c r="A20" t="s">
        <v>156</v>
      </c>
      <c r="B20" t="s">
        <v>99</v>
      </c>
      <c r="C20" t="s">
        <v>103</v>
      </c>
      <c r="D20" t="s">
        <v>43</v>
      </c>
      <c r="E20" t="s">
        <v>96</v>
      </c>
      <c r="F20" t="s">
        <v>118</v>
      </c>
      <c r="G20" t="s">
        <v>80</v>
      </c>
      <c r="H20" t="s">
        <v>81</v>
      </c>
      <c r="I20">
        <v>29</v>
      </c>
      <c r="J20">
        <v>75.239999999999995</v>
      </c>
      <c r="K20">
        <v>184.34</v>
      </c>
      <c r="L20">
        <v>7</v>
      </c>
      <c r="M20">
        <v>1</v>
      </c>
      <c r="N20" t="str">
        <f t="shared" si="0"/>
        <v>Emma JohnsonGermany</v>
      </c>
    </row>
    <row r="21" spans="1:14" x14ac:dyDescent="0.45">
      <c r="A21" t="s">
        <v>156</v>
      </c>
      <c r="B21" t="s">
        <v>89</v>
      </c>
      <c r="C21" t="s">
        <v>90</v>
      </c>
      <c r="D21" t="s">
        <v>43</v>
      </c>
      <c r="E21" t="s">
        <v>96</v>
      </c>
      <c r="F21" t="s">
        <v>122</v>
      </c>
      <c r="G21" t="s">
        <v>94</v>
      </c>
      <c r="H21" t="s">
        <v>81</v>
      </c>
      <c r="I21">
        <v>39</v>
      </c>
      <c r="J21">
        <v>76.239999999999995</v>
      </c>
      <c r="K21">
        <v>172.06</v>
      </c>
      <c r="L21">
        <v>5</v>
      </c>
      <c r="M21">
        <v>9</v>
      </c>
      <c r="N21" t="str">
        <f t="shared" si="0"/>
        <v>Emma JohnsonUK</v>
      </c>
    </row>
    <row r="22" spans="1:14" x14ac:dyDescent="0.45">
      <c r="A22" t="s">
        <v>156</v>
      </c>
      <c r="B22" t="s">
        <v>120</v>
      </c>
      <c r="C22" t="s">
        <v>113</v>
      </c>
      <c r="D22" t="s">
        <v>43</v>
      </c>
      <c r="E22" t="s">
        <v>78</v>
      </c>
      <c r="F22" t="s">
        <v>91</v>
      </c>
      <c r="G22" t="s">
        <v>94</v>
      </c>
      <c r="H22" t="s">
        <v>81</v>
      </c>
      <c r="I22">
        <v>18</v>
      </c>
      <c r="J22">
        <v>85.03</v>
      </c>
      <c r="K22">
        <v>198.24</v>
      </c>
      <c r="L22">
        <v>11</v>
      </c>
      <c r="M22">
        <v>6</v>
      </c>
      <c r="N22" t="str">
        <f t="shared" si="0"/>
        <v>Emma JohnsonBrazil</v>
      </c>
    </row>
    <row r="23" spans="1:14" x14ac:dyDescent="0.45">
      <c r="A23" t="s">
        <v>156</v>
      </c>
      <c r="B23" t="s">
        <v>120</v>
      </c>
      <c r="C23" t="s">
        <v>103</v>
      </c>
      <c r="D23" t="s">
        <v>43</v>
      </c>
      <c r="E23" t="s">
        <v>78</v>
      </c>
      <c r="F23" t="s">
        <v>104</v>
      </c>
      <c r="G23" t="s">
        <v>94</v>
      </c>
      <c r="H23" t="s">
        <v>97</v>
      </c>
      <c r="I23">
        <v>24</v>
      </c>
      <c r="J23">
        <v>62.38</v>
      </c>
      <c r="K23">
        <v>199.74</v>
      </c>
      <c r="L23">
        <v>13</v>
      </c>
      <c r="M23">
        <v>7</v>
      </c>
      <c r="N23" t="str">
        <f t="shared" si="0"/>
        <v>Emma JohnsonGermany</v>
      </c>
    </row>
    <row r="24" spans="1:14" x14ac:dyDescent="0.45">
      <c r="A24" t="s">
        <v>156</v>
      </c>
      <c r="B24" t="s">
        <v>117</v>
      </c>
      <c r="C24" t="s">
        <v>84</v>
      </c>
      <c r="D24" t="s">
        <v>42</v>
      </c>
      <c r="E24" t="s">
        <v>78</v>
      </c>
      <c r="F24" t="s">
        <v>86</v>
      </c>
      <c r="G24" t="s">
        <v>87</v>
      </c>
      <c r="H24" t="s">
        <v>81</v>
      </c>
      <c r="I24">
        <v>21</v>
      </c>
      <c r="J24">
        <v>97.96</v>
      </c>
      <c r="K24">
        <v>197.99</v>
      </c>
      <c r="L24">
        <v>9</v>
      </c>
      <c r="M24">
        <v>3</v>
      </c>
      <c r="N24" t="str">
        <f t="shared" si="0"/>
        <v>Emma JohnsonChina</v>
      </c>
    </row>
    <row r="25" spans="1:14" x14ac:dyDescent="0.45">
      <c r="A25" t="s">
        <v>156</v>
      </c>
      <c r="B25" t="s">
        <v>117</v>
      </c>
      <c r="C25" t="s">
        <v>103</v>
      </c>
      <c r="D25" t="s">
        <v>43</v>
      </c>
      <c r="E25" t="s">
        <v>85</v>
      </c>
      <c r="F25" t="s">
        <v>79</v>
      </c>
      <c r="G25" t="s">
        <v>94</v>
      </c>
      <c r="H25" t="s">
        <v>81</v>
      </c>
      <c r="I25">
        <v>36</v>
      </c>
      <c r="J25">
        <v>61.6</v>
      </c>
      <c r="K25">
        <v>158.99</v>
      </c>
      <c r="L25">
        <v>1</v>
      </c>
      <c r="M25">
        <v>1</v>
      </c>
      <c r="N25" t="str">
        <f t="shared" si="0"/>
        <v>Emma JohnsonGermany</v>
      </c>
    </row>
    <row r="26" spans="1:14" x14ac:dyDescent="0.45">
      <c r="A26" t="s">
        <v>156</v>
      </c>
      <c r="B26" t="s">
        <v>120</v>
      </c>
      <c r="C26" t="s">
        <v>129</v>
      </c>
      <c r="D26" t="s">
        <v>42</v>
      </c>
      <c r="E26" t="s">
        <v>78</v>
      </c>
      <c r="F26" t="s">
        <v>122</v>
      </c>
      <c r="G26" t="s">
        <v>94</v>
      </c>
      <c r="H26" t="s">
        <v>81</v>
      </c>
      <c r="I26">
        <v>22</v>
      </c>
      <c r="J26">
        <v>78.09</v>
      </c>
      <c r="K26">
        <v>151.22</v>
      </c>
      <c r="L26">
        <v>5</v>
      </c>
      <c r="M26">
        <v>9</v>
      </c>
      <c r="N26" t="str">
        <f t="shared" si="0"/>
        <v>Emma JohnsonUSA</v>
      </c>
    </row>
    <row r="27" spans="1:14" x14ac:dyDescent="0.45">
      <c r="A27" t="s">
        <v>190</v>
      </c>
      <c r="B27" t="s">
        <v>117</v>
      </c>
      <c r="C27" t="s">
        <v>84</v>
      </c>
      <c r="D27" t="s">
        <v>42</v>
      </c>
      <c r="E27" t="s">
        <v>96</v>
      </c>
      <c r="F27" t="s">
        <v>118</v>
      </c>
      <c r="G27" t="s">
        <v>94</v>
      </c>
      <c r="H27" t="s">
        <v>81</v>
      </c>
      <c r="I27">
        <v>21</v>
      </c>
      <c r="J27">
        <v>83.89</v>
      </c>
      <c r="K27">
        <v>184.92</v>
      </c>
      <c r="L27">
        <v>9</v>
      </c>
      <c r="M27">
        <v>3</v>
      </c>
      <c r="N27" t="str">
        <f t="shared" si="0"/>
        <v>Emma JonesChina</v>
      </c>
    </row>
    <row r="28" spans="1:14" x14ac:dyDescent="0.45">
      <c r="A28" t="s">
        <v>190</v>
      </c>
      <c r="B28" t="s">
        <v>99</v>
      </c>
      <c r="C28" t="s">
        <v>111</v>
      </c>
      <c r="D28" t="s">
        <v>42</v>
      </c>
      <c r="E28" t="s">
        <v>96</v>
      </c>
      <c r="F28" t="s">
        <v>114</v>
      </c>
      <c r="G28" t="s">
        <v>94</v>
      </c>
      <c r="H28" t="s">
        <v>81</v>
      </c>
      <c r="I28">
        <v>19</v>
      </c>
      <c r="J28">
        <v>60.17</v>
      </c>
      <c r="K28">
        <v>193.5</v>
      </c>
      <c r="L28">
        <v>15</v>
      </c>
      <c r="M28">
        <v>10</v>
      </c>
      <c r="N28" t="str">
        <f t="shared" si="0"/>
        <v>Emma JonesJapan</v>
      </c>
    </row>
    <row r="29" spans="1:14" x14ac:dyDescent="0.45">
      <c r="A29" t="s">
        <v>190</v>
      </c>
      <c r="B29" t="s">
        <v>99</v>
      </c>
      <c r="C29" t="s">
        <v>84</v>
      </c>
      <c r="D29" t="s">
        <v>43</v>
      </c>
      <c r="E29" t="s">
        <v>78</v>
      </c>
      <c r="F29" t="s">
        <v>100</v>
      </c>
      <c r="G29" t="s">
        <v>87</v>
      </c>
      <c r="H29" t="s">
        <v>81</v>
      </c>
      <c r="I29">
        <v>24</v>
      </c>
      <c r="J29">
        <v>66.239999999999995</v>
      </c>
      <c r="K29">
        <v>157.08000000000001</v>
      </c>
      <c r="L29">
        <v>17</v>
      </c>
      <c r="M29">
        <v>6</v>
      </c>
      <c r="N29" t="str">
        <f t="shared" si="0"/>
        <v>Emma JonesChina</v>
      </c>
    </row>
    <row r="30" spans="1:14" x14ac:dyDescent="0.45">
      <c r="A30" t="s">
        <v>190</v>
      </c>
      <c r="B30" t="s">
        <v>120</v>
      </c>
      <c r="C30" t="s">
        <v>113</v>
      </c>
      <c r="D30" t="s">
        <v>43</v>
      </c>
      <c r="E30" t="s">
        <v>85</v>
      </c>
      <c r="F30" t="s">
        <v>79</v>
      </c>
      <c r="G30" t="s">
        <v>80</v>
      </c>
      <c r="H30" t="s">
        <v>97</v>
      </c>
      <c r="I30">
        <v>25</v>
      </c>
      <c r="J30">
        <v>89.62</v>
      </c>
      <c r="K30">
        <v>155.32</v>
      </c>
      <c r="L30">
        <v>4</v>
      </c>
      <c r="M30">
        <v>10</v>
      </c>
      <c r="N30" t="str">
        <f t="shared" si="0"/>
        <v>Emma JonesBrazil</v>
      </c>
    </row>
    <row r="31" spans="1:14" x14ac:dyDescent="0.45">
      <c r="A31" t="s">
        <v>190</v>
      </c>
      <c r="B31" t="s">
        <v>117</v>
      </c>
      <c r="C31" t="s">
        <v>127</v>
      </c>
      <c r="D31" t="s">
        <v>43</v>
      </c>
      <c r="E31" t="s">
        <v>78</v>
      </c>
      <c r="F31" t="s">
        <v>91</v>
      </c>
      <c r="G31" t="s">
        <v>87</v>
      </c>
      <c r="H31" t="s">
        <v>81</v>
      </c>
      <c r="I31">
        <v>21</v>
      </c>
      <c r="J31">
        <v>85.43</v>
      </c>
      <c r="K31">
        <v>177.97</v>
      </c>
      <c r="L31">
        <v>1</v>
      </c>
      <c r="M31">
        <v>8</v>
      </c>
      <c r="N31" t="str">
        <f t="shared" si="0"/>
        <v>Emma JonesIndia</v>
      </c>
    </row>
    <row r="32" spans="1:14" x14ac:dyDescent="0.45">
      <c r="A32" t="s">
        <v>190</v>
      </c>
      <c r="B32" t="s">
        <v>83</v>
      </c>
      <c r="C32" t="s">
        <v>113</v>
      </c>
      <c r="D32" t="s">
        <v>43</v>
      </c>
      <c r="E32" t="s">
        <v>78</v>
      </c>
      <c r="F32" t="s">
        <v>114</v>
      </c>
      <c r="G32" t="s">
        <v>94</v>
      </c>
      <c r="H32" t="s">
        <v>97</v>
      </c>
      <c r="I32">
        <v>40</v>
      </c>
      <c r="J32">
        <v>98.97</v>
      </c>
      <c r="K32">
        <v>191.09</v>
      </c>
      <c r="L32">
        <v>2</v>
      </c>
      <c r="M32">
        <v>10</v>
      </c>
      <c r="N32" t="str">
        <f t="shared" si="0"/>
        <v>Emma JonesBrazil</v>
      </c>
    </row>
    <row r="33" spans="1:14" x14ac:dyDescent="0.45">
      <c r="A33" t="s">
        <v>158</v>
      </c>
      <c r="B33" t="s">
        <v>83</v>
      </c>
      <c r="C33" t="s">
        <v>127</v>
      </c>
      <c r="D33" t="s">
        <v>42</v>
      </c>
      <c r="E33" t="s">
        <v>78</v>
      </c>
      <c r="F33" t="s">
        <v>86</v>
      </c>
      <c r="G33" t="s">
        <v>80</v>
      </c>
      <c r="H33" t="s">
        <v>81</v>
      </c>
      <c r="I33">
        <v>36</v>
      </c>
      <c r="J33">
        <v>66.02</v>
      </c>
      <c r="K33">
        <v>159.88</v>
      </c>
      <c r="L33">
        <v>6</v>
      </c>
      <c r="M33">
        <v>8</v>
      </c>
      <c r="N33" t="str">
        <f t="shared" si="0"/>
        <v>Emma MartinezIndia</v>
      </c>
    </row>
    <row r="34" spans="1:14" x14ac:dyDescent="0.45">
      <c r="A34" t="s">
        <v>158</v>
      </c>
      <c r="B34" t="s">
        <v>117</v>
      </c>
      <c r="C34" t="s">
        <v>111</v>
      </c>
      <c r="D34" t="s">
        <v>42</v>
      </c>
      <c r="E34" t="s">
        <v>78</v>
      </c>
      <c r="F34" t="s">
        <v>91</v>
      </c>
      <c r="G34" t="s">
        <v>87</v>
      </c>
      <c r="H34" t="s">
        <v>97</v>
      </c>
      <c r="I34">
        <v>40</v>
      </c>
      <c r="J34">
        <v>63.46</v>
      </c>
      <c r="K34">
        <v>174.09</v>
      </c>
      <c r="L34">
        <v>11</v>
      </c>
      <c r="M34">
        <v>10</v>
      </c>
      <c r="N34" t="str">
        <f t="shared" si="0"/>
        <v>Emma MartinezJapan</v>
      </c>
    </row>
    <row r="35" spans="1:14" x14ac:dyDescent="0.45">
      <c r="A35" t="s">
        <v>158</v>
      </c>
      <c r="B35" t="s">
        <v>76</v>
      </c>
      <c r="C35" t="s">
        <v>113</v>
      </c>
      <c r="D35" t="s">
        <v>42</v>
      </c>
      <c r="E35" t="s">
        <v>78</v>
      </c>
      <c r="F35" t="s">
        <v>86</v>
      </c>
      <c r="G35" t="s">
        <v>87</v>
      </c>
      <c r="H35" t="s">
        <v>81</v>
      </c>
      <c r="I35">
        <v>19</v>
      </c>
      <c r="J35">
        <v>89.39</v>
      </c>
      <c r="K35">
        <v>183.85</v>
      </c>
      <c r="L35">
        <v>8</v>
      </c>
      <c r="M35">
        <v>6</v>
      </c>
      <c r="N35" t="str">
        <f t="shared" si="0"/>
        <v>Emma MartinezBrazil</v>
      </c>
    </row>
    <row r="36" spans="1:14" x14ac:dyDescent="0.45">
      <c r="A36" t="s">
        <v>158</v>
      </c>
      <c r="B36" t="s">
        <v>89</v>
      </c>
      <c r="C36" t="s">
        <v>127</v>
      </c>
      <c r="D36" t="s">
        <v>43</v>
      </c>
      <c r="E36" t="s">
        <v>85</v>
      </c>
      <c r="F36" t="s">
        <v>100</v>
      </c>
      <c r="G36" t="s">
        <v>87</v>
      </c>
      <c r="H36" t="s">
        <v>81</v>
      </c>
      <c r="I36">
        <v>34</v>
      </c>
      <c r="J36">
        <v>62.16</v>
      </c>
      <c r="K36">
        <v>176.91</v>
      </c>
      <c r="L36">
        <v>13</v>
      </c>
      <c r="M36">
        <v>7</v>
      </c>
      <c r="N36" t="str">
        <f t="shared" si="0"/>
        <v>Emma MartinezIndia</v>
      </c>
    </row>
    <row r="37" spans="1:14" x14ac:dyDescent="0.45">
      <c r="A37" t="s">
        <v>158</v>
      </c>
      <c r="B37" t="s">
        <v>120</v>
      </c>
      <c r="C37" t="s">
        <v>127</v>
      </c>
      <c r="D37" t="s">
        <v>42</v>
      </c>
      <c r="E37" t="s">
        <v>93</v>
      </c>
      <c r="F37" t="s">
        <v>122</v>
      </c>
      <c r="G37" t="s">
        <v>94</v>
      </c>
      <c r="H37" t="s">
        <v>81</v>
      </c>
      <c r="I37">
        <v>19</v>
      </c>
      <c r="J37">
        <v>84.83</v>
      </c>
      <c r="K37">
        <v>160.41</v>
      </c>
      <c r="L37">
        <v>5</v>
      </c>
      <c r="M37">
        <v>5</v>
      </c>
      <c r="N37" t="str">
        <f t="shared" si="0"/>
        <v>Emma MartinezIndia</v>
      </c>
    </row>
    <row r="38" spans="1:14" x14ac:dyDescent="0.45">
      <c r="A38" t="s">
        <v>158</v>
      </c>
      <c r="B38" t="s">
        <v>83</v>
      </c>
      <c r="C38" t="s">
        <v>95</v>
      </c>
      <c r="D38" t="s">
        <v>43</v>
      </c>
      <c r="E38" t="s">
        <v>78</v>
      </c>
      <c r="F38" t="s">
        <v>122</v>
      </c>
      <c r="G38" t="s">
        <v>94</v>
      </c>
      <c r="H38" t="s">
        <v>97</v>
      </c>
      <c r="I38">
        <v>28</v>
      </c>
      <c r="J38">
        <v>53.16</v>
      </c>
      <c r="K38">
        <v>170.97</v>
      </c>
      <c r="L38">
        <v>20</v>
      </c>
      <c r="M38">
        <v>10</v>
      </c>
      <c r="N38" t="str">
        <f t="shared" si="0"/>
        <v>Emma MartinezRussia</v>
      </c>
    </row>
    <row r="39" spans="1:14" x14ac:dyDescent="0.45">
      <c r="A39" t="s">
        <v>196</v>
      </c>
      <c r="B39" t="s">
        <v>99</v>
      </c>
      <c r="C39" t="s">
        <v>90</v>
      </c>
      <c r="D39" t="s">
        <v>42</v>
      </c>
      <c r="E39" t="s">
        <v>96</v>
      </c>
      <c r="F39" t="s">
        <v>122</v>
      </c>
      <c r="G39" t="s">
        <v>80</v>
      </c>
      <c r="H39" t="s">
        <v>97</v>
      </c>
      <c r="I39">
        <v>22</v>
      </c>
      <c r="J39">
        <v>79.260000000000005</v>
      </c>
      <c r="K39">
        <v>179.7</v>
      </c>
      <c r="L39">
        <v>10</v>
      </c>
      <c r="M39">
        <v>4</v>
      </c>
      <c r="N39" t="str">
        <f t="shared" si="0"/>
        <v>Emma MillerUK</v>
      </c>
    </row>
    <row r="40" spans="1:14" x14ac:dyDescent="0.45">
      <c r="A40" t="s">
        <v>196</v>
      </c>
      <c r="B40" t="s">
        <v>117</v>
      </c>
      <c r="C40" t="s">
        <v>127</v>
      </c>
      <c r="D40" t="s">
        <v>42</v>
      </c>
      <c r="E40" t="s">
        <v>85</v>
      </c>
      <c r="F40" t="s">
        <v>114</v>
      </c>
      <c r="G40" t="s">
        <v>94</v>
      </c>
      <c r="H40" t="s">
        <v>97</v>
      </c>
      <c r="I40">
        <v>24</v>
      </c>
      <c r="J40">
        <v>95.19</v>
      </c>
      <c r="K40">
        <v>174.35</v>
      </c>
      <c r="L40">
        <v>4</v>
      </c>
      <c r="M40">
        <v>0</v>
      </c>
      <c r="N40" t="str">
        <f t="shared" si="0"/>
        <v>Emma MillerIndia</v>
      </c>
    </row>
    <row r="41" spans="1:14" x14ac:dyDescent="0.45">
      <c r="A41" t="s">
        <v>196</v>
      </c>
      <c r="B41" t="s">
        <v>83</v>
      </c>
      <c r="C41" t="s">
        <v>129</v>
      </c>
      <c r="D41" t="s">
        <v>42</v>
      </c>
      <c r="E41" t="s">
        <v>93</v>
      </c>
      <c r="F41" t="s">
        <v>79</v>
      </c>
      <c r="G41" t="s">
        <v>87</v>
      </c>
      <c r="H41" t="s">
        <v>97</v>
      </c>
      <c r="I41">
        <v>18</v>
      </c>
      <c r="J41">
        <v>74.38</v>
      </c>
      <c r="K41">
        <v>182.11</v>
      </c>
      <c r="L41">
        <v>5</v>
      </c>
      <c r="M41">
        <v>8</v>
      </c>
      <c r="N41" t="str">
        <f t="shared" si="0"/>
        <v>Emma MillerUSA</v>
      </c>
    </row>
    <row r="42" spans="1:14" x14ac:dyDescent="0.45">
      <c r="A42" t="s">
        <v>196</v>
      </c>
      <c r="B42" t="s">
        <v>99</v>
      </c>
      <c r="C42" t="s">
        <v>77</v>
      </c>
      <c r="D42" t="s">
        <v>42</v>
      </c>
      <c r="E42" t="s">
        <v>96</v>
      </c>
      <c r="F42" t="s">
        <v>122</v>
      </c>
      <c r="G42" t="s">
        <v>87</v>
      </c>
      <c r="H42" t="s">
        <v>81</v>
      </c>
      <c r="I42">
        <v>28</v>
      </c>
      <c r="J42">
        <v>75.06</v>
      </c>
      <c r="K42">
        <v>190.16</v>
      </c>
      <c r="L42">
        <v>8</v>
      </c>
      <c r="M42">
        <v>9</v>
      </c>
      <c r="N42" t="str">
        <f t="shared" si="0"/>
        <v>Emma MillerAustralia</v>
      </c>
    </row>
    <row r="43" spans="1:14" x14ac:dyDescent="0.45">
      <c r="A43" t="s">
        <v>196</v>
      </c>
      <c r="B43" t="s">
        <v>99</v>
      </c>
      <c r="C43" t="s">
        <v>113</v>
      </c>
      <c r="D43" t="s">
        <v>43</v>
      </c>
      <c r="E43" t="s">
        <v>93</v>
      </c>
      <c r="F43" t="s">
        <v>118</v>
      </c>
      <c r="G43" t="s">
        <v>87</v>
      </c>
      <c r="H43" t="s">
        <v>81</v>
      </c>
      <c r="I43">
        <v>32</v>
      </c>
      <c r="J43">
        <v>57.32</v>
      </c>
      <c r="K43">
        <v>169.01</v>
      </c>
      <c r="L43">
        <v>19</v>
      </c>
      <c r="M43">
        <v>6</v>
      </c>
      <c r="N43" t="str">
        <f t="shared" si="0"/>
        <v>Emma MillerBrazil</v>
      </c>
    </row>
    <row r="44" spans="1:14" x14ac:dyDescent="0.45">
      <c r="A44" t="s">
        <v>154</v>
      </c>
      <c r="B44" t="s">
        <v>83</v>
      </c>
      <c r="C44" t="s">
        <v>127</v>
      </c>
      <c r="D44" t="s">
        <v>42</v>
      </c>
      <c r="E44" t="s">
        <v>85</v>
      </c>
      <c r="F44" t="s">
        <v>100</v>
      </c>
      <c r="G44" t="s">
        <v>80</v>
      </c>
      <c r="H44" t="s">
        <v>97</v>
      </c>
      <c r="I44">
        <v>22</v>
      </c>
      <c r="J44">
        <v>80.459999999999994</v>
      </c>
      <c r="K44">
        <v>160.85</v>
      </c>
      <c r="L44">
        <v>12</v>
      </c>
      <c r="M44">
        <v>2</v>
      </c>
      <c r="N44" t="str">
        <f t="shared" si="0"/>
        <v>Emma RodriguezIndia</v>
      </c>
    </row>
    <row r="45" spans="1:14" x14ac:dyDescent="0.45">
      <c r="A45" t="s">
        <v>154</v>
      </c>
      <c r="B45" t="s">
        <v>76</v>
      </c>
      <c r="C45" t="s">
        <v>111</v>
      </c>
      <c r="D45" t="s">
        <v>42</v>
      </c>
      <c r="E45" t="s">
        <v>78</v>
      </c>
      <c r="F45" t="s">
        <v>104</v>
      </c>
      <c r="G45" t="s">
        <v>87</v>
      </c>
      <c r="H45" t="s">
        <v>81</v>
      </c>
      <c r="I45">
        <v>34</v>
      </c>
      <c r="J45">
        <v>92.17</v>
      </c>
      <c r="K45">
        <v>168.32</v>
      </c>
      <c r="L45">
        <v>18</v>
      </c>
      <c r="M45">
        <v>9</v>
      </c>
      <c r="N45" t="str">
        <f t="shared" si="0"/>
        <v>Emma RodriguezJapan</v>
      </c>
    </row>
    <row r="46" spans="1:14" x14ac:dyDescent="0.45">
      <c r="A46" t="s">
        <v>154</v>
      </c>
      <c r="B46" t="s">
        <v>99</v>
      </c>
      <c r="C46" t="s">
        <v>90</v>
      </c>
      <c r="D46" t="s">
        <v>43</v>
      </c>
      <c r="E46" t="s">
        <v>78</v>
      </c>
      <c r="F46" t="s">
        <v>100</v>
      </c>
      <c r="G46" t="s">
        <v>87</v>
      </c>
      <c r="H46" t="s">
        <v>97</v>
      </c>
      <c r="I46">
        <v>29</v>
      </c>
      <c r="J46">
        <v>93.1</v>
      </c>
      <c r="K46">
        <v>162.06</v>
      </c>
      <c r="L46">
        <v>7</v>
      </c>
      <c r="M46">
        <v>8</v>
      </c>
      <c r="N46" t="str">
        <f t="shared" si="0"/>
        <v>Emma RodriguezUK</v>
      </c>
    </row>
    <row r="47" spans="1:14" x14ac:dyDescent="0.45">
      <c r="A47" t="s">
        <v>154</v>
      </c>
      <c r="B47" t="s">
        <v>89</v>
      </c>
      <c r="C47" t="s">
        <v>127</v>
      </c>
      <c r="D47" t="s">
        <v>42</v>
      </c>
      <c r="E47" t="s">
        <v>93</v>
      </c>
      <c r="F47" t="s">
        <v>122</v>
      </c>
      <c r="G47" t="s">
        <v>94</v>
      </c>
      <c r="H47" t="s">
        <v>97</v>
      </c>
      <c r="I47">
        <v>28</v>
      </c>
      <c r="J47">
        <v>94.27</v>
      </c>
      <c r="K47">
        <v>168.71</v>
      </c>
      <c r="L47">
        <v>9</v>
      </c>
      <c r="M47">
        <v>3</v>
      </c>
      <c r="N47" t="str">
        <f t="shared" si="0"/>
        <v>Emma RodriguezIndia</v>
      </c>
    </row>
    <row r="48" spans="1:14" x14ac:dyDescent="0.45">
      <c r="A48" t="s">
        <v>154</v>
      </c>
      <c r="B48" t="s">
        <v>120</v>
      </c>
      <c r="C48" t="s">
        <v>77</v>
      </c>
      <c r="D48" t="s">
        <v>43</v>
      </c>
      <c r="E48" t="s">
        <v>78</v>
      </c>
      <c r="F48" t="s">
        <v>114</v>
      </c>
      <c r="G48" t="s">
        <v>94</v>
      </c>
      <c r="H48" t="s">
        <v>81</v>
      </c>
      <c r="I48">
        <v>31</v>
      </c>
      <c r="J48">
        <v>75.56</v>
      </c>
      <c r="K48">
        <v>197.11</v>
      </c>
      <c r="L48">
        <v>17</v>
      </c>
      <c r="M48">
        <v>5</v>
      </c>
      <c r="N48" t="str">
        <f t="shared" si="0"/>
        <v>Emma RodriguezAustralia</v>
      </c>
    </row>
    <row r="49" spans="1:14" x14ac:dyDescent="0.45">
      <c r="A49" t="s">
        <v>154</v>
      </c>
      <c r="B49" t="s">
        <v>120</v>
      </c>
      <c r="C49" t="s">
        <v>129</v>
      </c>
      <c r="D49" t="s">
        <v>42</v>
      </c>
      <c r="E49" t="s">
        <v>85</v>
      </c>
      <c r="F49" t="s">
        <v>79</v>
      </c>
      <c r="G49" t="s">
        <v>94</v>
      </c>
      <c r="H49" t="s">
        <v>81</v>
      </c>
      <c r="I49">
        <v>31</v>
      </c>
      <c r="J49">
        <v>98.42</v>
      </c>
      <c r="K49">
        <v>151.19999999999999</v>
      </c>
      <c r="L49">
        <v>3</v>
      </c>
      <c r="M49">
        <v>2</v>
      </c>
      <c r="N49" t="str">
        <f t="shared" si="0"/>
        <v>Emma RodriguezUSA</v>
      </c>
    </row>
    <row r="50" spans="1:14" x14ac:dyDescent="0.45">
      <c r="A50" t="s">
        <v>154</v>
      </c>
      <c r="B50" t="s">
        <v>83</v>
      </c>
      <c r="C50" t="s">
        <v>95</v>
      </c>
      <c r="D50" t="s">
        <v>43</v>
      </c>
      <c r="E50" t="s">
        <v>78</v>
      </c>
      <c r="F50" t="s">
        <v>86</v>
      </c>
      <c r="G50" t="s">
        <v>80</v>
      </c>
      <c r="H50" t="s">
        <v>81</v>
      </c>
      <c r="I50">
        <v>37</v>
      </c>
      <c r="J50">
        <v>56.52</v>
      </c>
      <c r="K50">
        <v>184.98</v>
      </c>
      <c r="L50">
        <v>12</v>
      </c>
      <c r="M50">
        <v>2</v>
      </c>
      <c r="N50" t="str">
        <f t="shared" si="0"/>
        <v>Emma RodriguezRussia</v>
      </c>
    </row>
    <row r="51" spans="1:14" x14ac:dyDescent="0.45">
      <c r="A51" t="s">
        <v>177</v>
      </c>
      <c r="B51" t="s">
        <v>117</v>
      </c>
      <c r="C51" t="s">
        <v>103</v>
      </c>
      <c r="D51" t="s">
        <v>42</v>
      </c>
      <c r="E51" t="s">
        <v>85</v>
      </c>
      <c r="F51" t="s">
        <v>100</v>
      </c>
      <c r="G51" t="s">
        <v>80</v>
      </c>
      <c r="H51" t="s">
        <v>97</v>
      </c>
      <c r="I51">
        <v>34</v>
      </c>
      <c r="J51">
        <v>69.760000000000005</v>
      </c>
      <c r="K51">
        <v>162.22999999999999</v>
      </c>
      <c r="L51">
        <v>2</v>
      </c>
      <c r="M51">
        <v>6</v>
      </c>
      <c r="N51" t="str">
        <f t="shared" si="0"/>
        <v>Emma SmithGermany</v>
      </c>
    </row>
    <row r="52" spans="1:14" x14ac:dyDescent="0.45">
      <c r="A52" t="s">
        <v>177</v>
      </c>
      <c r="B52" t="s">
        <v>89</v>
      </c>
      <c r="C52" t="s">
        <v>95</v>
      </c>
      <c r="D52" t="s">
        <v>43</v>
      </c>
      <c r="E52" t="s">
        <v>93</v>
      </c>
      <c r="F52" t="s">
        <v>104</v>
      </c>
      <c r="G52" t="s">
        <v>94</v>
      </c>
      <c r="H52" t="s">
        <v>81</v>
      </c>
      <c r="I52">
        <v>28</v>
      </c>
      <c r="J52">
        <v>72.44</v>
      </c>
      <c r="K52">
        <v>171.06</v>
      </c>
      <c r="L52">
        <v>20</v>
      </c>
      <c r="M52">
        <v>7</v>
      </c>
      <c r="N52" t="str">
        <f t="shared" si="0"/>
        <v>Emma SmithRussia</v>
      </c>
    </row>
    <row r="53" spans="1:14" x14ac:dyDescent="0.45">
      <c r="A53" t="s">
        <v>177</v>
      </c>
      <c r="B53" t="s">
        <v>83</v>
      </c>
      <c r="C53" t="s">
        <v>124</v>
      </c>
      <c r="D53" t="s">
        <v>42</v>
      </c>
      <c r="E53" t="s">
        <v>93</v>
      </c>
      <c r="F53" t="s">
        <v>100</v>
      </c>
      <c r="G53" t="s">
        <v>87</v>
      </c>
      <c r="H53" t="s">
        <v>81</v>
      </c>
      <c r="I53">
        <v>25</v>
      </c>
      <c r="J53">
        <v>96.98</v>
      </c>
      <c r="K53">
        <v>185.69</v>
      </c>
      <c r="L53">
        <v>12</v>
      </c>
      <c r="M53">
        <v>7</v>
      </c>
      <c r="N53" t="str">
        <f t="shared" si="0"/>
        <v>Emma SmithCanada</v>
      </c>
    </row>
    <row r="54" spans="1:14" x14ac:dyDescent="0.45">
      <c r="A54" t="s">
        <v>169</v>
      </c>
      <c r="B54" t="s">
        <v>89</v>
      </c>
      <c r="C54" t="s">
        <v>103</v>
      </c>
      <c r="D54" t="s">
        <v>42</v>
      </c>
      <c r="E54" t="s">
        <v>78</v>
      </c>
      <c r="F54" t="s">
        <v>86</v>
      </c>
      <c r="G54" t="s">
        <v>87</v>
      </c>
      <c r="H54" t="s">
        <v>81</v>
      </c>
      <c r="I54">
        <v>31</v>
      </c>
      <c r="J54">
        <v>87.75</v>
      </c>
      <c r="K54">
        <v>196.11</v>
      </c>
      <c r="L54">
        <v>8</v>
      </c>
      <c r="M54">
        <v>2</v>
      </c>
      <c r="N54" t="str">
        <f t="shared" si="0"/>
        <v>Emma WilliamsGermany</v>
      </c>
    </row>
    <row r="55" spans="1:14" x14ac:dyDescent="0.45">
      <c r="A55" t="s">
        <v>169</v>
      </c>
      <c r="B55" t="s">
        <v>83</v>
      </c>
      <c r="C55" t="s">
        <v>127</v>
      </c>
      <c r="D55" t="s">
        <v>42</v>
      </c>
      <c r="E55" t="s">
        <v>85</v>
      </c>
      <c r="F55" t="s">
        <v>118</v>
      </c>
      <c r="G55" t="s">
        <v>80</v>
      </c>
      <c r="H55" t="s">
        <v>81</v>
      </c>
      <c r="I55">
        <v>36</v>
      </c>
      <c r="J55">
        <v>65.8</v>
      </c>
      <c r="K55">
        <v>195.8</v>
      </c>
      <c r="L55">
        <v>7</v>
      </c>
      <c r="M55">
        <v>9</v>
      </c>
      <c r="N55" t="str">
        <f t="shared" si="0"/>
        <v>Emma WilliamsIndia</v>
      </c>
    </row>
    <row r="56" spans="1:14" x14ac:dyDescent="0.45">
      <c r="A56" t="s">
        <v>169</v>
      </c>
      <c r="B56" t="s">
        <v>106</v>
      </c>
      <c r="C56" t="s">
        <v>129</v>
      </c>
      <c r="D56" t="s">
        <v>42</v>
      </c>
      <c r="E56" t="s">
        <v>78</v>
      </c>
      <c r="F56" t="s">
        <v>91</v>
      </c>
      <c r="G56" t="s">
        <v>87</v>
      </c>
      <c r="H56" t="s">
        <v>97</v>
      </c>
      <c r="I56">
        <v>22</v>
      </c>
      <c r="J56">
        <v>78.349999999999994</v>
      </c>
      <c r="K56">
        <v>164.94</v>
      </c>
      <c r="L56">
        <v>17</v>
      </c>
      <c r="M56">
        <v>3</v>
      </c>
      <c r="N56" t="str">
        <f t="shared" si="0"/>
        <v>Emma WilliamsUSA</v>
      </c>
    </row>
    <row r="57" spans="1:14" x14ac:dyDescent="0.45">
      <c r="A57" t="s">
        <v>166</v>
      </c>
      <c r="B57" t="s">
        <v>83</v>
      </c>
      <c r="C57" t="s">
        <v>113</v>
      </c>
      <c r="D57" t="s">
        <v>43</v>
      </c>
      <c r="E57" t="s">
        <v>96</v>
      </c>
      <c r="F57" t="s">
        <v>104</v>
      </c>
      <c r="G57" t="s">
        <v>87</v>
      </c>
      <c r="H57" t="s">
        <v>81</v>
      </c>
      <c r="I57">
        <v>39</v>
      </c>
      <c r="J57">
        <v>67.09</v>
      </c>
      <c r="K57">
        <v>184.71</v>
      </c>
      <c r="L57">
        <v>17</v>
      </c>
      <c r="M57">
        <v>5</v>
      </c>
      <c r="N57" t="str">
        <f t="shared" si="0"/>
        <v>Ethan BrownBrazil</v>
      </c>
    </row>
    <row r="58" spans="1:14" x14ac:dyDescent="0.45">
      <c r="A58" t="s">
        <v>166</v>
      </c>
      <c r="B58" t="s">
        <v>99</v>
      </c>
      <c r="C58" t="s">
        <v>95</v>
      </c>
      <c r="D58" t="s">
        <v>43</v>
      </c>
      <c r="E58" t="s">
        <v>93</v>
      </c>
      <c r="F58" t="s">
        <v>104</v>
      </c>
      <c r="G58" t="s">
        <v>87</v>
      </c>
      <c r="H58" t="s">
        <v>97</v>
      </c>
      <c r="I58">
        <v>29</v>
      </c>
      <c r="J58">
        <v>97.77</v>
      </c>
      <c r="K58">
        <v>161.09</v>
      </c>
      <c r="L58">
        <v>20</v>
      </c>
      <c r="M58">
        <v>0</v>
      </c>
      <c r="N58" t="str">
        <f t="shared" si="0"/>
        <v>Ethan BrownRussia</v>
      </c>
    </row>
    <row r="59" spans="1:14" x14ac:dyDescent="0.45">
      <c r="A59" t="s">
        <v>166</v>
      </c>
      <c r="B59" t="s">
        <v>99</v>
      </c>
      <c r="C59" t="s">
        <v>103</v>
      </c>
      <c r="D59" t="s">
        <v>42</v>
      </c>
      <c r="E59" t="s">
        <v>96</v>
      </c>
      <c r="F59" t="s">
        <v>79</v>
      </c>
      <c r="G59" t="s">
        <v>87</v>
      </c>
      <c r="H59" t="s">
        <v>81</v>
      </c>
      <c r="I59">
        <v>37</v>
      </c>
      <c r="J59">
        <v>62.1</v>
      </c>
      <c r="K59">
        <v>184.72</v>
      </c>
      <c r="L59">
        <v>2</v>
      </c>
      <c r="M59">
        <v>0</v>
      </c>
      <c r="N59" t="str">
        <f t="shared" si="0"/>
        <v>Ethan BrownGermany</v>
      </c>
    </row>
    <row r="60" spans="1:14" x14ac:dyDescent="0.45">
      <c r="A60" t="s">
        <v>166</v>
      </c>
      <c r="B60" t="s">
        <v>99</v>
      </c>
      <c r="C60" t="s">
        <v>77</v>
      </c>
      <c r="D60" t="s">
        <v>42</v>
      </c>
      <c r="E60" t="s">
        <v>85</v>
      </c>
      <c r="F60" t="s">
        <v>122</v>
      </c>
      <c r="G60" t="s">
        <v>80</v>
      </c>
      <c r="H60" t="s">
        <v>81</v>
      </c>
      <c r="I60">
        <v>34</v>
      </c>
      <c r="J60">
        <v>56.55</v>
      </c>
      <c r="K60">
        <v>196.86</v>
      </c>
      <c r="L60">
        <v>2</v>
      </c>
      <c r="M60">
        <v>8</v>
      </c>
      <c r="N60" t="str">
        <f t="shared" si="0"/>
        <v>Ethan BrownAustralia</v>
      </c>
    </row>
    <row r="61" spans="1:14" x14ac:dyDescent="0.45">
      <c r="A61" t="s">
        <v>166</v>
      </c>
      <c r="B61" t="s">
        <v>76</v>
      </c>
      <c r="C61" t="s">
        <v>124</v>
      </c>
      <c r="D61" t="s">
        <v>42</v>
      </c>
      <c r="E61" t="s">
        <v>93</v>
      </c>
      <c r="F61" t="s">
        <v>79</v>
      </c>
      <c r="G61" t="s">
        <v>80</v>
      </c>
      <c r="H61" t="s">
        <v>97</v>
      </c>
      <c r="I61">
        <v>22</v>
      </c>
      <c r="J61">
        <v>92.56</v>
      </c>
      <c r="K61">
        <v>170.92</v>
      </c>
      <c r="L61">
        <v>10</v>
      </c>
      <c r="M61">
        <v>8</v>
      </c>
      <c r="N61" t="str">
        <f t="shared" si="0"/>
        <v>Ethan BrownCanada</v>
      </c>
    </row>
    <row r="62" spans="1:14" x14ac:dyDescent="0.45">
      <c r="A62" t="s">
        <v>166</v>
      </c>
      <c r="B62" t="s">
        <v>89</v>
      </c>
      <c r="C62" t="s">
        <v>84</v>
      </c>
      <c r="D62" t="s">
        <v>43</v>
      </c>
      <c r="E62" t="s">
        <v>78</v>
      </c>
      <c r="F62" t="s">
        <v>86</v>
      </c>
      <c r="G62" t="s">
        <v>87</v>
      </c>
      <c r="H62" t="s">
        <v>81</v>
      </c>
      <c r="I62">
        <v>20</v>
      </c>
      <c r="J62">
        <v>76.06</v>
      </c>
      <c r="K62">
        <v>161.58000000000001</v>
      </c>
      <c r="L62">
        <v>3</v>
      </c>
      <c r="M62">
        <v>5</v>
      </c>
      <c r="N62" t="str">
        <f t="shared" si="0"/>
        <v>Ethan BrownChina</v>
      </c>
    </row>
    <row r="63" spans="1:14" x14ac:dyDescent="0.45">
      <c r="A63" t="s">
        <v>166</v>
      </c>
      <c r="B63" t="s">
        <v>99</v>
      </c>
      <c r="C63" t="s">
        <v>77</v>
      </c>
      <c r="D63" t="s">
        <v>42</v>
      </c>
      <c r="E63" t="s">
        <v>78</v>
      </c>
      <c r="F63" t="s">
        <v>114</v>
      </c>
      <c r="G63" t="s">
        <v>87</v>
      </c>
      <c r="H63" t="s">
        <v>81</v>
      </c>
      <c r="I63">
        <v>18</v>
      </c>
      <c r="J63">
        <v>71.23</v>
      </c>
      <c r="K63">
        <v>165.21</v>
      </c>
      <c r="L63">
        <v>20</v>
      </c>
      <c r="M63">
        <v>9</v>
      </c>
      <c r="N63" t="str">
        <f t="shared" si="0"/>
        <v>Ethan BrownAustralia</v>
      </c>
    </row>
    <row r="64" spans="1:14" x14ac:dyDescent="0.45">
      <c r="A64" t="s">
        <v>132</v>
      </c>
      <c r="B64" t="s">
        <v>76</v>
      </c>
      <c r="C64" t="s">
        <v>124</v>
      </c>
      <c r="D64" t="s">
        <v>42</v>
      </c>
      <c r="E64" t="s">
        <v>96</v>
      </c>
      <c r="F64" t="s">
        <v>86</v>
      </c>
      <c r="G64" t="s">
        <v>87</v>
      </c>
      <c r="H64" t="s">
        <v>81</v>
      </c>
      <c r="I64">
        <v>34</v>
      </c>
      <c r="J64">
        <v>57.03</v>
      </c>
      <c r="K64">
        <v>161.69</v>
      </c>
      <c r="L64">
        <v>9</v>
      </c>
      <c r="M64">
        <v>6</v>
      </c>
      <c r="N64" t="str">
        <f t="shared" si="0"/>
        <v>Ethan DavisCanada</v>
      </c>
    </row>
    <row r="65" spans="1:14" x14ac:dyDescent="0.45">
      <c r="A65" t="s">
        <v>132</v>
      </c>
      <c r="B65" t="s">
        <v>99</v>
      </c>
      <c r="C65" t="s">
        <v>113</v>
      </c>
      <c r="D65" t="s">
        <v>43</v>
      </c>
      <c r="E65" t="s">
        <v>78</v>
      </c>
      <c r="F65" t="s">
        <v>122</v>
      </c>
      <c r="G65" t="s">
        <v>87</v>
      </c>
      <c r="H65" t="s">
        <v>81</v>
      </c>
      <c r="I65">
        <v>34</v>
      </c>
      <c r="J65">
        <v>81.23</v>
      </c>
      <c r="K65">
        <v>188.75</v>
      </c>
      <c r="L65">
        <v>18</v>
      </c>
      <c r="M65">
        <v>0</v>
      </c>
      <c r="N65" t="str">
        <f t="shared" si="0"/>
        <v>Ethan DavisBrazil</v>
      </c>
    </row>
    <row r="66" spans="1:14" x14ac:dyDescent="0.45">
      <c r="A66" t="s">
        <v>132</v>
      </c>
      <c r="B66" t="s">
        <v>76</v>
      </c>
      <c r="C66" t="s">
        <v>129</v>
      </c>
      <c r="D66" t="s">
        <v>42</v>
      </c>
      <c r="E66" t="s">
        <v>93</v>
      </c>
      <c r="F66" t="s">
        <v>114</v>
      </c>
      <c r="G66" t="s">
        <v>87</v>
      </c>
      <c r="H66" t="s">
        <v>97</v>
      </c>
      <c r="I66">
        <v>30</v>
      </c>
      <c r="J66">
        <v>62.17</v>
      </c>
      <c r="K66">
        <v>162.85</v>
      </c>
      <c r="L66">
        <v>7</v>
      </c>
      <c r="M66">
        <v>9</v>
      </c>
      <c r="N66" t="str">
        <f t="shared" si="0"/>
        <v>Ethan DavisUSA</v>
      </c>
    </row>
    <row r="67" spans="1:14" x14ac:dyDescent="0.45">
      <c r="A67" t="s">
        <v>132</v>
      </c>
      <c r="B67" t="s">
        <v>117</v>
      </c>
      <c r="C67" t="s">
        <v>113</v>
      </c>
      <c r="D67" t="s">
        <v>42</v>
      </c>
      <c r="E67" t="s">
        <v>85</v>
      </c>
      <c r="F67" t="s">
        <v>79</v>
      </c>
      <c r="G67" t="s">
        <v>94</v>
      </c>
      <c r="H67" t="s">
        <v>81</v>
      </c>
      <c r="I67">
        <v>25</v>
      </c>
      <c r="J67">
        <v>96.79</v>
      </c>
      <c r="K67">
        <v>182.88</v>
      </c>
      <c r="L67">
        <v>14</v>
      </c>
      <c r="M67">
        <v>6</v>
      </c>
      <c r="N67" t="str">
        <f t="shared" ref="N67:N130" si="1">_xlfn.CONCAT(A67,C67)</f>
        <v>Ethan DavisBrazil</v>
      </c>
    </row>
    <row r="68" spans="1:14" x14ac:dyDescent="0.45">
      <c r="A68" t="s">
        <v>132</v>
      </c>
      <c r="B68" t="s">
        <v>106</v>
      </c>
      <c r="C68" t="s">
        <v>124</v>
      </c>
      <c r="D68" t="s">
        <v>43</v>
      </c>
      <c r="E68" t="s">
        <v>93</v>
      </c>
      <c r="F68" t="s">
        <v>104</v>
      </c>
      <c r="G68" t="s">
        <v>80</v>
      </c>
      <c r="H68" t="s">
        <v>81</v>
      </c>
      <c r="I68">
        <v>35</v>
      </c>
      <c r="J68">
        <v>64.19</v>
      </c>
      <c r="K68">
        <v>158.55000000000001</v>
      </c>
      <c r="L68">
        <v>3</v>
      </c>
      <c r="M68">
        <v>6</v>
      </c>
      <c r="N68" t="str">
        <f t="shared" si="1"/>
        <v>Ethan DavisCanada</v>
      </c>
    </row>
    <row r="69" spans="1:14" x14ac:dyDescent="0.45">
      <c r="A69" t="s">
        <v>132</v>
      </c>
      <c r="B69" t="s">
        <v>83</v>
      </c>
      <c r="C69" t="s">
        <v>90</v>
      </c>
      <c r="D69" t="s">
        <v>43</v>
      </c>
      <c r="E69" t="s">
        <v>93</v>
      </c>
      <c r="F69" t="s">
        <v>104</v>
      </c>
      <c r="G69" t="s">
        <v>87</v>
      </c>
      <c r="H69" t="s">
        <v>97</v>
      </c>
      <c r="I69">
        <v>34</v>
      </c>
      <c r="J69">
        <v>91.52</v>
      </c>
      <c r="K69">
        <v>169.85</v>
      </c>
      <c r="L69">
        <v>7</v>
      </c>
      <c r="M69">
        <v>6</v>
      </c>
      <c r="N69" t="str">
        <f t="shared" si="1"/>
        <v>Ethan DavisUK</v>
      </c>
    </row>
    <row r="70" spans="1:14" x14ac:dyDescent="0.45">
      <c r="A70" t="s">
        <v>132</v>
      </c>
      <c r="B70" t="s">
        <v>83</v>
      </c>
      <c r="C70" t="s">
        <v>77</v>
      </c>
      <c r="D70" t="s">
        <v>43</v>
      </c>
      <c r="E70" t="s">
        <v>85</v>
      </c>
      <c r="F70" t="s">
        <v>100</v>
      </c>
      <c r="G70" t="s">
        <v>80</v>
      </c>
      <c r="H70" t="s">
        <v>97</v>
      </c>
      <c r="I70">
        <v>32</v>
      </c>
      <c r="J70">
        <v>64.11</v>
      </c>
      <c r="K70">
        <v>167.32</v>
      </c>
      <c r="L70">
        <v>11</v>
      </c>
      <c r="M70">
        <v>9</v>
      </c>
      <c r="N70" t="str">
        <f t="shared" si="1"/>
        <v>Ethan DavisAustralia</v>
      </c>
    </row>
    <row r="71" spans="1:14" x14ac:dyDescent="0.45">
      <c r="A71" t="s">
        <v>132</v>
      </c>
      <c r="B71" t="s">
        <v>120</v>
      </c>
      <c r="C71" t="s">
        <v>77</v>
      </c>
      <c r="D71" t="s">
        <v>43</v>
      </c>
      <c r="E71" t="s">
        <v>78</v>
      </c>
      <c r="F71" t="s">
        <v>86</v>
      </c>
      <c r="G71" t="s">
        <v>94</v>
      </c>
      <c r="H71" t="s">
        <v>97</v>
      </c>
      <c r="I71">
        <v>34</v>
      </c>
      <c r="J71">
        <v>95.26</v>
      </c>
      <c r="K71">
        <v>176.91</v>
      </c>
      <c r="L71">
        <v>6</v>
      </c>
      <c r="M71">
        <v>7</v>
      </c>
      <c r="N71" t="str">
        <f t="shared" si="1"/>
        <v>Ethan DavisAustralia</v>
      </c>
    </row>
    <row r="72" spans="1:14" x14ac:dyDescent="0.45">
      <c r="A72" t="s">
        <v>132</v>
      </c>
      <c r="B72" t="s">
        <v>117</v>
      </c>
      <c r="C72" t="s">
        <v>129</v>
      </c>
      <c r="D72" t="s">
        <v>42</v>
      </c>
      <c r="E72" t="s">
        <v>96</v>
      </c>
      <c r="F72" t="s">
        <v>91</v>
      </c>
      <c r="G72" t="s">
        <v>94</v>
      </c>
      <c r="H72" t="s">
        <v>81</v>
      </c>
      <c r="I72">
        <v>35</v>
      </c>
      <c r="J72">
        <v>93.78</v>
      </c>
      <c r="K72">
        <v>151.32</v>
      </c>
      <c r="L72">
        <v>19</v>
      </c>
      <c r="M72">
        <v>5</v>
      </c>
      <c r="N72" t="str">
        <f t="shared" si="1"/>
        <v>Ethan DavisUSA</v>
      </c>
    </row>
    <row r="73" spans="1:14" x14ac:dyDescent="0.45">
      <c r="A73" t="s">
        <v>184</v>
      </c>
      <c r="B73" t="s">
        <v>117</v>
      </c>
      <c r="C73" t="s">
        <v>111</v>
      </c>
      <c r="D73" t="s">
        <v>42</v>
      </c>
      <c r="E73" t="s">
        <v>85</v>
      </c>
      <c r="F73" t="s">
        <v>100</v>
      </c>
      <c r="G73" t="s">
        <v>87</v>
      </c>
      <c r="H73" t="s">
        <v>81</v>
      </c>
      <c r="I73">
        <v>28</v>
      </c>
      <c r="J73">
        <v>93.32</v>
      </c>
      <c r="K73">
        <v>177.06</v>
      </c>
      <c r="L73">
        <v>8</v>
      </c>
      <c r="M73">
        <v>10</v>
      </c>
      <c r="N73" t="str">
        <f t="shared" si="1"/>
        <v>Ethan GarciaJapan</v>
      </c>
    </row>
    <row r="74" spans="1:14" x14ac:dyDescent="0.45">
      <c r="A74" t="s">
        <v>184</v>
      </c>
      <c r="B74" t="s">
        <v>76</v>
      </c>
      <c r="C74" t="s">
        <v>113</v>
      </c>
      <c r="D74" t="s">
        <v>42</v>
      </c>
      <c r="E74" t="s">
        <v>93</v>
      </c>
      <c r="F74" t="s">
        <v>104</v>
      </c>
      <c r="G74" t="s">
        <v>87</v>
      </c>
      <c r="H74" t="s">
        <v>81</v>
      </c>
      <c r="I74">
        <v>29</v>
      </c>
      <c r="J74">
        <v>63.14</v>
      </c>
      <c r="K74">
        <v>156.29</v>
      </c>
      <c r="L74">
        <v>17</v>
      </c>
      <c r="M74">
        <v>6</v>
      </c>
      <c r="N74" t="str">
        <f t="shared" si="1"/>
        <v>Ethan GarciaBrazil</v>
      </c>
    </row>
    <row r="75" spans="1:14" x14ac:dyDescent="0.45">
      <c r="A75" t="s">
        <v>184</v>
      </c>
      <c r="B75" t="s">
        <v>120</v>
      </c>
      <c r="C75" t="s">
        <v>113</v>
      </c>
      <c r="D75" t="s">
        <v>43</v>
      </c>
      <c r="E75" t="s">
        <v>96</v>
      </c>
      <c r="F75" t="s">
        <v>91</v>
      </c>
      <c r="G75" t="s">
        <v>94</v>
      </c>
      <c r="H75" t="s">
        <v>97</v>
      </c>
      <c r="I75">
        <v>37</v>
      </c>
      <c r="J75">
        <v>84.57</v>
      </c>
      <c r="K75">
        <v>156.13999999999999</v>
      </c>
      <c r="L75">
        <v>20</v>
      </c>
      <c r="M75">
        <v>7</v>
      </c>
      <c r="N75" t="str">
        <f t="shared" si="1"/>
        <v>Ethan GarciaBrazil</v>
      </c>
    </row>
    <row r="76" spans="1:14" x14ac:dyDescent="0.45">
      <c r="A76" t="s">
        <v>184</v>
      </c>
      <c r="B76" t="s">
        <v>106</v>
      </c>
      <c r="C76" t="s">
        <v>127</v>
      </c>
      <c r="D76" t="s">
        <v>42</v>
      </c>
      <c r="E76" t="s">
        <v>85</v>
      </c>
      <c r="F76" t="s">
        <v>79</v>
      </c>
      <c r="G76" t="s">
        <v>94</v>
      </c>
      <c r="H76" t="s">
        <v>97</v>
      </c>
      <c r="I76">
        <v>25</v>
      </c>
      <c r="J76">
        <v>83.76</v>
      </c>
      <c r="K76">
        <v>180.72</v>
      </c>
      <c r="L76">
        <v>5</v>
      </c>
      <c r="M76">
        <v>7</v>
      </c>
      <c r="N76" t="str">
        <f t="shared" si="1"/>
        <v>Ethan GarciaIndia</v>
      </c>
    </row>
    <row r="77" spans="1:14" x14ac:dyDescent="0.45">
      <c r="A77" t="s">
        <v>191</v>
      </c>
      <c r="B77" t="s">
        <v>76</v>
      </c>
      <c r="C77" t="s">
        <v>113</v>
      </c>
      <c r="D77" t="s">
        <v>42</v>
      </c>
      <c r="E77" t="s">
        <v>93</v>
      </c>
      <c r="F77" t="s">
        <v>100</v>
      </c>
      <c r="G77" t="s">
        <v>80</v>
      </c>
      <c r="H77" t="s">
        <v>81</v>
      </c>
      <c r="I77">
        <v>20</v>
      </c>
      <c r="J77">
        <v>72.209999999999994</v>
      </c>
      <c r="K77">
        <v>179.96</v>
      </c>
      <c r="L77">
        <v>14</v>
      </c>
      <c r="M77">
        <v>8</v>
      </c>
      <c r="N77" t="str">
        <f t="shared" si="1"/>
        <v>Ethan JohnsonBrazil</v>
      </c>
    </row>
    <row r="78" spans="1:14" x14ac:dyDescent="0.45">
      <c r="A78" t="s">
        <v>125</v>
      </c>
      <c r="B78" t="s">
        <v>76</v>
      </c>
      <c r="C78" t="s">
        <v>124</v>
      </c>
      <c r="D78" t="s">
        <v>42</v>
      </c>
      <c r="E78" t="s">
        <v>78</v>
      </c>
      <c r="F78" t="s">
        <v>104</v>
      </c>
      <c r="G78" t="s">
        <v>80</v>
      </c>
      <c r="H78" t="s">
        <v>97</v>
      </c>
      <c r="I78">
        <v>27</v>
      </c>
      <c r="J78">
        <v>66.91</v>
      </c>
      <c r="K78">
        <v>182.71</v>
      </c>
      <c r="L78">
        <v>4</v>
      </c>
      <c r="M78">
        <v>4</v>
      </c>
      <c r="N78" t="str">
        <f t="shared" si="1"/>
        <v>Ethan JonesCanada</v>
      </c>
    </row>
    <row r="79" spans="1:14" x14ac:dyDescent="0.45">
      <c r="A79" t="s">
        <v>125</v>
      </c>
      <c r="B79" t="s">
        <v>76</v>
      </c>
      <c r="C79" t="s">
        <v>90</v>
      </c>
      <c r="D79" t="s">
        <v>43</v>
      </c>
      <c r="E79" t="s">
        <v>85</v>
      </c>
      <c r="F79" t="s">
        <v>86</v>
      </c>
      <c r="G79" t="s">
        <v>80</v>
      </c>
      <c r="H79" t="s">
        <v>97</v>
      </c>
      <c r="I79">
        <v>40</v>
      </c>
      <c r="J79">
        <v>76.12</v>
      </c>
      <c r="K79">
        <v>189.09</v>
      </c>
      <c r="L79">
        <v>4</v>
      </c>
      <c r="M79">
        <v>8</v>
      </c>
      <c r="N79" t="str">
        <f t="shared" si="1"/>
        <v>Ethan JonesUK</v>
      </c>
    </row>
    <row r="80" spans="1:14" x14ac:dyDescent="0.45">
      <c r="A80" t="s">
        <v>125</v>
      </c>
      <c r="B80" t="s">
        <v>117</v>
      </c>
      <c r="C80" t="s">
        <v>95</v>
      </c>
      <c r="D80" t="s">
        <v>43</v>
      </c>
      <c r="E80" t="s">
        <v>96</v>
      </c>
      <c r="F80" t="s">
        <v>104</v>
      </c>
      <c r="G80" t="s">
        <v>80</v>
      </c>
      <c r="H80" t="s">
        <v>97</v>
      </c>
      <c r="I80">
        <v>38</v>
      </c>
      <c r="J80">
        <v>53.01</v>
      </c>
      <c r="K80">
        <v>182.11</v>
      </c>
      <c r="L80">
        <v>15</v>
      </c>
      <c r="M80">
        <v>5</v>
      </c>
      <c r="N80" t="str">
        <f t="shared" si="1"/>
        <v>Ethan JonesRussia</v>
      </c>
    </row>
    <row r="81" spans="1:14" x14ac:dyDescent="0.45">
      <c r="A81" t="s">
        <v>125</v>
      </c>
      <c r="B81" t="s">
        <v>99</v>
      </c>
      <c r="C81" t="s">
        <v>95</v>
      </c>
      <c r="D81" t="s">
        <v>43</v>
      </c>
      <c r="E81" t="s">
        <v>85</v>
      </c>
      <c r="F81" t="s">
        <v>122</v>
      </c>
      <c r="G81" t="s">
        <v>87</v>
      </c>
      <c r="H81" t="s">
        <v>97</v>
      </c>
      <c r="I81">
        <v>21</v>
      </c>
      <c r="J81">
        <v>94.03</v>
      </c>
      <c r="K81">
        <v>193.93</v>
      </c>
      <c r="L81">
        <v>5</v>
      </c>
      <c r="M81">
        <v>8</v>
      </c>
      <c r="N81" t="str">
        <f t="shared" si="1"/>
        <v>Ethan JonesRussia</v>
      </c>
    </row>
    <row r="82" spans="1:14" x14ac:dyDescent="0.45">
      <c r="A82" t="s">
        <v>125</v>
      </c>
      <c r="B82" t="s">
        <v>83</v>
      </c>
      <c r="C82" t="s">
        <v>127</v>
      </c>
      <c r="D82" t="s">
        <v>42</v>
      </c>
      <c r="E82" t="s">
        <v>85</v>
      </c>
      <c r="F82" t="s">
        <v>100</v>
      </c>
      <c r="G82" t="s">
        <v>80</v>
      </c>
      <c r="H82" t="s">
        <v>97</v>
      </c>
      <c r="I82">
        <v>23</v>
      </c>
      <c r="J82">
        <v>75.17</v>
      </c>
      <c r="K82">
        <v>178.34</v>
      </c>
      <c r="L82">
        <v>10</v>
      </c>
      <c r="M82">
        <v>0</v>
      </c>
      <c r="N82" t="str">
        <f t="shared" si="1"/>
        <v>Ethan JonesIndia</v>
      </c>
    </row>
    <row r="83" spans="1:14" x14ac:dyDescent="0.45">
      <c r="A83" t="s">
        <v>125</v>
      </c>
      <c r="B83" t="s">
        <v>76</v>
      </c>
      <c r="C83" t="s">
        <v>124</v>
      </c>
      <c r="D83" t="s">
        <v>43</v>
      </c>
      <c r="E83" t="s">
        <v>78</v>
      </c>
      <c r="F83" t="s">
        <v>100</v>
      </c>
      <c r="G83" t="s">
        <v>80</v>
      </c>
      <c r="H83" t="s">
        <v>97</v>
      </c>
      <c r="I83">
        <v>24</v>
      </c>
      <c r="J83">
        <v>70.28</v>
      </c>
      <c r="K83">
        <v>191.75</v>
      </c>
      <c r="L83">
        <v>17</v>
      </c>
      <c r="M83">
        <v>7</v>
      </c>
      <c r="N83" t="str">
        <f t="shared" si="1"/>
        <v>Ethan JonesCanada</v>
      </c>
    </row>
    <row r="84" spans="1:14" x14ac:dyDescent="0.45">
      <c r="A84" t="s">
        <v>125</v>
      </c>
      <c r="B84" t="s">
        <v>106</v>
      </c>
      <c r="C84" t="s">
        <v>124</v>
      </c>
      <c r="D84" t="s">
        <v>43</v>
      </c>
      <c r="E84" t="s">
        <v>96</v>
      </c>
      <c r="F84" t="s">
        <v>118</v>
      </c>
      <c r="G84" t="s">
        <v>87</v>
      </c>
      <c r="H84" t="s">
        <v>97</v>
      </c>
      <c r="I84">
        <v>33</v>
      </c>
      <c r="J84">
        <v>99.9</v>
      </c>
      <c r="K84">
        <v>166.18</v>
      </c>
      <c r="L84">
        <v>3</v>
      </c>
      <c r="M84">
        <v>1</v>
      </c>
      <c r="N84" t="str">
        <f t="shared" si="1"/>
        <v>Ethan JonesCanada</v>
      </c>
    </row>
    <row r="85" spans="1:14" x14ac:dyDescent="0.45">
      <c r="A85" t="s">
        <v>125</v>
      </c>
      <c r="B85" t="s">
        <v>89</v>
      </c>
      <c r="C85" t="s">
        <v>129</v>
      </c>
      <c r="D85" t="s">
        <v>42</v>
      </c>
      <c r="E85" t="s">
        <v>93</v>
      </c>
      <c r="F85" t="s">
        <v>79</v>
      </c>
      <c r="G85" t="s">
        <v>94</v>
      </c>
      <c r="H85" t="s">
        <v>97</v>
      </c>
      <c r="I85">
        <v>20</v>
      </c>
      <c r="J85">
        <v>95.38</v>
      </c>
      <c r="K85">
        <v>191.97</v>
      </c>
      <c r="L85">
        <v>12</v>
      </c>
      <c r="M85">
        <v>9</v>
      </c>
      <c r="N85" t="str">
        <f t="shared" si="1"/>
        <v>Ethan JonesUSA</v>
      </c>
    </row>
    <row r="86" spans="1:14" x14ac:dyDescent="0.45">
      <c r="A86" t="s">
        <v>140</v>
      </c>
      <c r="B86" t="s">
        <v>120</v>
      </c>
      <c r="C86" t="s">
        <v>90</v>
      </c>
      <c r="D86" t="s">
        <v>42</v>
      </c>
      <c r="E86" t="s">
        <v>85</v>
      </c>
      <c r="F86" t="s">
        <v>91</v>
      </c>
      <c r="G86" t="s">
        <v>80</v>
      </c>
      <c r="H86" t="s">
        <v>97</v>
      </c>
      <c r="I86">
        <v>33</v>
      </c>
      <c r="J86">
        <v>54.92</v>
      </c>
      <c r="K86">
        <v>190.1</v>
      </c>
      <c r="L86">
        <v>11</v>
      </c>
      <c r="M86">
        <v>8</v>
      </c>
      <c r="N86" t="str">
        <f t="shared" si="1"/>
        <v>Ethan MartinezUK</v>
      </c>
    </row>
    <row r="87" spans="1:14" x14ac:dyDescent="0.45">
      <c r="A87" t="s">
        <v>140</v>
      </c>
      <c r="B87" t="s">
        <v>76</v>
      </c>
      <c r="C87" t="s">
        <v>129</v>
      </c>
      <c r="D87" t="s">
        <v>42</v>
      </c>
      <c r="E87" t="s">
        <v>93</v>
      </c>
      <c r="F87" t="s">
        <v>118</v>
      </c>
      <c r="G87" t="s">
        <v>94</v>
      </c>
      <c r="H87" t="s">
        <v>81</v>
      </c>
      <c r="I87">
        <v>35</v>
      </c>
      <c r="J87">
        <v>62.17</v>
      </c>
      <c r="K87">
        <v>155.30000000000001</v>
      </c>
      <c r="L87">
        <v>7</v>
      </c>
      <c r="M87">
        <v>2</v>
      </c>
      <c r="N87" t="str">
        <f t="shared" si="1"/>
        <v>Ethan MartinezUSA</v>
      </c>
    </row>
    <row r="88" spans="1:14" x14ac:dyDescent="0.45">
      <c r="A88" t="s">
        <v>140</v>
      </c>
      <c r="B88" t="s">
        <v>89</v>
      </c>
      <c r="C88" t="s">
        <v>111</v>
      </c>
      <c r="D88" t="s">
        <v>43</v>
      </c>
      <c r="E88" t="s">
        <v>78</v>
      </c>
      <c r="F88" t="s">
        <v>122</v>
      </c>
      <c r="G88" t="s">
        <v>80</v>
      </c>
      <c r="H88" t="s">
        <v>97</v>
      </c>
      <c r="I88">
        <v>23</v>
      </c>
      <c r="J88">
        <v>58.31</v>
      </c>
      <c r="K88">
        <v>186.5</v>
      </c>
      <c r="L88">
        <v>19</v>
      </c>
      <c r="M88">
        <v>5</v>
      </c>
      <c r="N88" t="str">
        <f t="shared" si="1"/>
        <v>Ethan MartinezJapan</v>
      </c>
    </row>
    <row r="89" spans="1:14" x14ac:dyDescent="0.45">
      <c r="A89" t="s">
        <v>140</v>
      </c>
      <c r="B89" t="s">
        <v>76</v>
      </c>
      <c r="C89" t="s">
        <v>113</v>
      </c>
      <c r="D89" t="s">
        <v>42</v>
      </c>
      <c r="E89" t="s">
        <v>78</v>
      </c>
      <c r="F89" t="s">
        <v>91</v>
      </c>
      <c r="G89" t="s">
        <v>80</v>
      </c>
      <c r="H89" t="s">
        <v>97</v>
      </c>
      <c r="I89">
        <v>39</v>
      </c>
      <c r="J89">
        <v>57.32</v>
      </c>
      <c r="K89">
        <v>188.89</v>
      </c>
      <c r="L89">
        <v>7</v>
      </c>
      <c r="M89">
        <v>2</v>
      </c>
      <c r="N89" t="str">
        <f t="shared" si="1"/>
        <v>Ethan MartinezBrazil</v>
      </c>
    </row>
    <row r="90" spans="1:14" x14ac:dyDescent="0.45">
      <c r="A90" t="s">
        <v>170</v>
      </c>
      <c r="B90" t="s">
        <v>89</v>
      </c>
      <c r="C90" t="s">
        <v>84</v>
      </c>
      <c r="D90" t="s">
        <v>42</v>
      </c>
      <c r="E90" t="s">
        <v>96</v>
      </c>
      <c r="F90" t="s">
        <v>86</v>
      </c>
      <c r="G90" t="s">
        <v>80</v>
      </c>
      <c r="H90" t="s">
        <v>97</v>
      </c>
      <c r="I90">
        <v>34</v>
      </c>
      <c r="J90">
        <v>69.97</v>
      </c>
      <c r="K90">
        <v>192.72</v>
      </c>
      <c r="L90">
        <v>3</v>
      </c>
      <c r="M90">
        <v>7</v>
      </c>
      <c r="N90" t="str">
        <f t="shared" si="1"/>
        <v>Ethan MillerChina</v>
      </c>
    </row>
    <row r="91" spans="1:14" x14ac:dyDescent="0.45">
      <c r="A91" t="s">
        <v>170</v>
      </c>
      <c r="B91" t="s">
        <v>117</v>
      </c>
      <c r="C91" t="s">
        <v>95</v>
      </c>
      <c r="D91" t="s">
        <v>43</v>
      </c>
      <c r="E91" t="s">
        <v>78</v>
      </c>
      <c r="F91" t="s">
        <v>104</v>
      </c>
      <c r="G91" t="s">
        <v>80</v>
      </c>
      <c r="H91" t="s">
        <v>97</v>
      </c>
      <c r="I91">
        <v>29</v>
      </c>
      <c r="J91">
        <v>87.45</v>
      </c>
      <c r="K91">
        <v>162.09</v>
      </c>
      <c r="L91">
        <v>5</v>
      </c>
      <c r="M91">
        <v>9</v>
      </c>
      <c r="N91" t="str">
        <f t="shared" si="1"/>
        <v>Ethan MillerRussia</v>
      </c>
    </row>
    <row r="92" spans="1:14" x14ac:dyDescent="0.45">
      <c r="A92" t="s">
        <v>170</v>
      </c>
      <c r="B92" t="s">
        <v>106</v>
      </c>
      <c r="C92" t="s">
        <v>103</v>
      </c>
      <c r="D92" t="s">
        <v>43</v>
      </c>
      <c r="E92" t="s">
        <v>96</v>
      </c>
      <c r="F92" t="s">
        <v>114</v>
      </c>
      <c r="G92" t="s">
        <v>80</v>
      </c>
      <c r="H92" t="s">
        <v>81</v>
      </c>
      <c r="I92">
        <v>39</v>
      </c>
      <c r="J92">
        <v>92.68</v>
      </c>
      <c r="K92">
        <v>157.22999999999999</v>
      </c>
      <c r="L92">
        <v>5</v>
      </c>
      <c r="M92">
        <v>5</v>
      </c>
      <c r="N92" t="str">
        <f t="shared" si="1"/>
        <v>Ethan MillerGermany</v>
      </c>
    </row>
    <row r="93" spans="1:14" x14ac:dyDescent="0.45">
      <c r="A93" t="s">
        <v>170</v>
      </c>
      <c r="B93" t="s">
        <v>106</v>
      </c>
      <c r="C93" t="s">
        <v>103</v>
      </c>
      <c r="D93" t="s">
        <v>42</v>
      </c>
      <c r="E93" t="s">
        <v>96</v>
      </c>
      <c r="F93" t="s">
        <v>86</v>
      </c>
      <c r="G93" t="s">
        <v>87</v>
      </c>
      <c r="H93" t="s">
        <v>97</v>
      </c>
      <c r="I93">
        <v>23</v>
      </c>
      <c r="J93">
        <v>63.71</v>
      </c>
      <c r="K93">
        <v>176.08</v>
      </c>
      <c r="L93">
        <v>15</v>
      </c>
      <c r="M93">
        <v>8</v>
      </c>
      <c r="N93" t="str">
        <f t="shared" si="1"/>
        <v>Ethan MillerGermany</v>
      </c>
    </row>
    <row r="94" spans="1:14" x14ac:dyDescent="0.45">
      <c r="A94" t="s">
        <v>170</v>
      </c>
      <c r="B94" t="s">
        <v>89</v>
      </c>
      <c r="C94" t="s">
        <v>95</v>
      </c>
      <c r="D94" t="s">
        <v>43</v>
      </c>
      <c r="E94" t="s">
        <v>93</v>
      </c>
      <c r="F94" t="s">
        <v>79</v>
      </c>
      <c r="G94" t="s">
        <v>94</v>
      </c>
      <c r="H94" t="s">
        <v>97</v>
      </c>
      <c r="I94">
        <v>29</v>
      </c>
      <c r="J94">
        <v>73.25</v>
      </c>
      <c r="K94">
        <v>169.62</v>
      </c>
      <c r="L94">
        <v>3</v>
      </c>
      <c r="M94">
        <v>3</v>
      </c>
      <c r="N94" t="str">
        <f t="shared" si="1"/>
        <v>Ethan MillerRussia</v>
      </c>
    </row>
    <row r="95" spans="1:14" x14ac:dyDescent="0.45">
      <c r="A95" t="s">
        <v>170</v>
      </c>
      <c r="B95" t="s">
        <v>117</v>
      </c>
      <c r="C95" t="s">
        <v>84</v>
      </c>
      <c r="D95" t="s">
        <v>43</v>
      </c>
      <c r="E95" t="s">
        <v>93</v>
      </c>
      <c r="F95" t="s">
        <v>91</v>
      </c>
      <c r="G95" t="s">
        <v>94</v>
      </c>
      <c r="H95" t="s">
        <v>81</v>
      </c>
      <c r="I95">
        <v>26</v>
      </c>
      <c r="J95">
        <v>97.11</v>
      </c>
      <c r="K95">
        <v>166.93</v>
      </c>
      <c r="L95">
        <v>12</v>
      </c>
      <c r="M95">
        <v>1</v>
      </c>
      <c r="N95" t="str">
        <f t="shared" si="1"/>
        <v>Ethan MillerChina</v>
      </c>
    </row>
    <row r="96" spans="1:14" x14ac:dyDescent="0.45">
      <c r="A96" t="s">
        <v>170</v>
      </c>
      <c r="B96" t="s">
        <v>117</v>
      </c>
      <c r="C96" t="s">
        <v>111</v>
      </c>
      <c r="D96" t="s">
        <v>43</v>
      </c>
      <c r="E96" t="s">
        <v>93</v>
      </c>
      <c r="F96" t="s">
        <v>122</v>
      </c>
      <c r="G96" t="s">
        <v>94</v>
      </c>
      <c r="H96" t="s">
        <v>97</v>
      </c>
      <c r="I96">
        <v>33</v>
      </c>
      <c r="J96">
        <v>83.85</v>
      </c>
      <c r="K96">
        <v>165.75</v>
      </c>
      <c r="L96">
        <v>1</v>
      </c>
      <c r="M96">
        <v>2</v>
      </c>
      <c r="N96" t="str">
        <f t="shared" si="1"/>
        <v>Ethan MillerJapan</v>
      </c>
    </row>
    <row r="97" spans="1:14" x14ac:dyDescent="0.45">
      <c r="A97" t="s">
        <v>170</v>
      </c>
      <c r="B97" t="s">
        <v>99</v>
      </c>
      <c r="C97" t="s">
        <v>77</v>
      </c>
      <c r="D97" t="s">
        <v>42</v>
      </c>
      <c r="E97" t="s">
        <v>96</v>
      </c>
      <c r="F97" t="s">
        <v>118</v>
      </c>
      <c r="G97" t="s">
        <v>80</v>
      </c>
      <c r="H97" t="s">
        <v>97</v>
      </c>
      <c r="I97">
        <v>26</v>
      </c>
      <c r="J97">
        <v>82.7</v>
      </c>
      <c r="K97">
        <v>185.1</v>
      </c>
      <c r="L97">
        <v>13</v>
      </c>
      <c r="M97">
        <v>2</v>
      </c>
      <c r="N97" t="str">
        <f t="shared" si="1"/>
        <v>Ethan MillerAustralia</v>
      </c>
    </row>
    <row r="98" spans="1:14" x14ac:dyDescent="0.45">
      <c r="A98" t="s">
        <v>170</v>
      </c>
      <c r="B98" t="s">
        <v>106</v>
      </c>
      <c r="C98" t="s">
        <v>113</v>
      </c>
      <c r="D98" t="s">
        <v>42</v>
      </c>
      <c r="E98" t="s">
        <v>93</v>
      </c>
      <c r="F98" t="s">
        <v>118</v>
      </c>
      <c r="G98" t="s">
        <v>80</v>
      </c>
      <c r="H98" t="s">
        <v>81</v>
      </c>
      <c r="I98">
        <v>21</v>
      </c>
      <c r="J98">
        <v>57</v>
      </c>
      <c r="K98">
        <v>186.11</v>
      </c>
      <c r="L98">
        <v>4</v>
      </c>
      <c r="M98">
        <v>10</v>
      </c>
      <c r="N98" t="str">
        <f t="shared" si="1"/>
        <v>Ethan MillerBrazil</v>
      </c>
    </row>
    <row r="99" spans="1:14" x14ac:dyDescent="0.45">
      <c r="A99" t="s">
        <v>183</v>
      </c>
      <c r="B99" t="s">
        <v>106</v>
      </c>
      <c r="C99" t="s">
        <v>84</v>
      </c>
      <c r="D99" t="s">
        <v>43</v>
      </c>
      <c r="E99" t="s">
        <v>96</v>
      </c>
      <c r="F99" t="s">
        <v>122</v>
      </c>
      <c r="G99" t="s">
        <v>87</v>
      </c>
      <c r="H99" t="s">
        <v>81</v>
      </c>
      <c r="I99">
        <v>19</v>
      </c>
      <c r="J99">
        <v>85.28</v>
      </c>
      <c r="K99">
        <v>199.95</v>
      </c>
      <c r="L99">
        <v>5</v>
      </c>
      <c r="M99">
        <v>5</v>
      </c>
      <c r="N99" t="str">
        <f t="shared" si="1"/>
        <v>Ethan RodriguezChina</v>
      </c>
    </row>
    <row r="100" spans="1:14" x14ac:dyDescent="0.45">
      <c r="A100" t="s">
        <v>183</v>
      </c>
      <c r="B100" t="s">
        <v>106</v>
      </c>
      <c r="C100" t="s">
        <v>113</v>
      </c>
      <c r="D100" t="s">
        <v>42</v>
      </c>
      <c r="E100" t="s">
        <v>78</v>
      </c>
      <c r="F100" t="s">
        <v>100</v>
      </c>
      <c r="G100" t="s">
        <v>80</v>
      </c>
      <c r="H100" t="s">
        <v>97</v>
      </c>
      <c r="I100">
        <v>26</v>
      </c>
      <c r="J100">
        <v>91.03</v>
      </c>
      <c r="K100">
        <v>156.72</v>
      </c>
      <c r="L100">
        <v>20</v>
      </c>
      <c r="M100">
        <v>3</v>
      </c>
      <c r="N100" t="str">
        <f t="shared" si="1"/>
        <v>Ethan RodriguezBrazil</v>
      </c>
    </row>
    <row r="101" spans="1:14" x14ac:dyDescent="0.45">
      <c r="A101" t="s">
        <v>183</v>
      </c>
      <c r="B101" t="s">
        <v>99</v>
      </c>
      <c r="C101" t="s">
        <v>113</v>
      </c>
      <c r="D101" t="s">
        <v>43</v>
      </c>
      <c r="E101" t="s">
        <v>93</v>
      </c>
      <c r="F101" t="s">
        <v>91</v>
      </c>
      <c r="G101" t="s">
        <v>87</v>
      </c>
      <c r="H101" t="s">
        <v>81</v>
      </c>
      <c r="I101">
        <v>34</v>
      </c>
      <c r="J101">
        <v>85.1</v>
      </c>
      <c r="K101">
        <v>172.47</v>
      </c>
      <c r="L101">
        <v>10</v>
      </c>
      <c r="M101">
        <v>1</v>
      </c>
      <c r="N101" t="str">
        <f t="shared" si="1"/>
        <v>Ethan RodriguezBrazil</v>
      </c>
    </row>
    <row r="102" spans="1:14" x14ac:dyDescent="0.45">
      <c r="A102" t="s">
        <v>183</v>
      </c>
      <c r="B102" t="s">
        <v>76</v>
      </c>
      <c r="C102" t="s">
        <v>127</v>
      </c>
      <c r="D102" t="s">
        <v>43</v>
      </c>
      <c r="E102" t="s">
        <v>93</v>
      </c>
      <c r="F102" t="s">
        <v>86</v>
      </c>
      <c r="G102" t="s">
        <v>87</v>
      </c>
      <c r="H102" t="s">
        <v>97</v>
      </c>
      <c r="I102">
        <v>18</v>
      </c>
      <c r="J102">
        <v>69.78</v>
      </c>
      <c r="K102">
        <v>167.6</v>
      </c>
      <c r="L102">
        <v>14</v>
      </c>
      <c r="M102">
        <v>0</v>
      </c>
      <c r="N102" t="str">
        <f t="shared" si="1"/>
        <v>Ethan RodriguezIndia</v>
      </c>
    </row>
    <row r="103" spans="1:14" x14ac:dyDescent="0.45">
      <c r="A103" t="s">
        <v>183</v>
      </c>
      <c r="B103" t="s">
        <v>99</v>
      </c>
      <c r="C103" t="s">
        <v>124</v>
      </c>
      <c r="D103" t="s">
        <v>42</v>
      </c>
      <c r="E103" t="s">
        <v>96</v>
      </c>
      <c r="F103" t="s">
        <v>118</v>
      </c>
      <c r="G103" t="s">
        <v>87</v>
      </c>
      <c r="H103" t="s">
        <v>97</v>
      </c>
      <c r="I103">
        <v>20</v>
      </c>
      <c r="J103">
        <v>79.61</v>
      </c>
      <c r="K103">
        <v>151.94</v>
      </c>
      <c r="L103">
        <v>6</v>
      </c>
      <c r="M103">
        <v>3</v>
      </c>
      <c r="N103" t="str">
        <f t="shared" si="1"/>
        <v>Ethan RodriguezCanada</v>
      </c>
    </row>
    <row r="104" spans="1:14" x14ac:dyDescent="0.45">
      <c r="A104" t="s">
        <v>188</v>
      </c>
      <c r="B104" t="s">
        <v>76</v>
      </c>
      <c r="C104" t="s">
        <v>113</v>
      </c>
      <c r="D104" t="s">
        <v>43</v>
      </c>
      <c r="E104" t="s">
        <v>93</v>
      </c>
      <c r="F104" t="s">
        <v>86</v>
      </c>
      <c r="G104" t="s">
        <v>94</v>
      </c>
      <c r="H104" t="s">
        <v>81</v>
      </c>
      <c r="I104">
        <v>30</v>
      </c>
      <c r="J104">
        <v>68.87</v>
      </c>
      <c r="K104">
        <v>193</v>
      </c>
      <c r="L104">
        <v>7</v>
      </c>
      <c r="M104">
        <v>1</v>
      </c>
      <c r="N104" t="str">
        <f t="shared" si="1"/>
        <v>Ethan SmithBrazil</v>
      </c>
    </row>
    <row r="105" spans="1:14" x14ac:dyDescent="0.45">
      <c r="A105" t="s">
        <v>188</v>
      </c>
      <c r="B105" t="s">
        <v>76</v>
      </c>
      <c r="C105" t="s">
        <v>77</v>
      </c>
      <c r="D105" t="s">
        <v>43</v>
      </c>
      <c r="E105" t="s">
        <v>85</v>
      </c>
      <c r="F105" t="s">
        <v>104</v>
      </c>
      <c r="G105" t="s">
        <v>87</v>
      </c>
      <c r="H105" t="s">
        <v>81</v>
      </c>
      <c r="I105">
        <v>37</v>
      </c>
      <c r="J105">
        <v>79.8</v>
      </c>
      <c r="K105">
        <v>185.4</v>
      </c>
      <c r="L105">
        <v>8</v>
      </c>
      <c r="M105">
        <v>4</v>
      </c>
      <c r="N105" t="str">
        <f t="shared" si="1"/>
        <v>Ethan SmithAustralia</v>
      </c>
    </row>
    <row r="106" spans="1:14" x14ac:dyDescent="0.45">
      <c r="A106" t="s">
        <v>188</v>
      </c>
      <c r="B106" t="s">
        <v>76</v>
      </c>
      <c r="C106" t="s">
        <v>90</v>
      </c>
      <c r="D106" t="s">
        <v>43</v>
      </c>
      <c r="E106" t="s">
        <v>78</v>
      </c>
      <c r="F106" t="s">
        <v>100</v>
      </c>
      <c r="G106" t="s">
        <v>94</v>
      </c>
      <c r="H106" t="s">
        <v>97</v>
      </c>
      <c r="I106">
        <v>34</v>
      </c>
      <c r="J106">
        <v>56.23</v>
      </c>
      <c r="K106">
        <v>199.43</v>
      </c>
      <c r="L106">
        <v>20</v>
      </c>
      <c r="M106">
        <v>5</v>
      </c>
      <c r="N106" t="str">
        <f t="shared" si="1"/>
        <v>Ethan SmithUK</v>
      </c>
    </row>
    <row r="107" spans="1:14" x14ac:dyDescent="0.45">
      <c r="A107" t="s">
        <v>105</v>
      </c>
      <c r="B107" t="s">
        <v>106</v>
      </c>
      <c r="C107" t="s">
        <v>95</v>
      </c>
      <c r="D107" t="s">
        <v>42</v>
      </c>
      <c r="E107" t="s">
        <v>78</v>
      </c>
      <c r="F107" t="s">
        <v>86</v>
      </c>
      <c r="G107" t="s">
        <v>80</v>
      </c>
      <c r="H107" t="s">
        <v>81</v>
      </c>
      <c r="I107">
        <v>30</v>
      </c>
      <c r="J107">
        <v>77.03</v>
      </c>
      <c r="K107">
        <v>188.25</v>
      </c>
      <c r="L107">
        <v>19</v>
      </c>
      <c r="M107">
        <v>0</v>
      </c>
      <c r="N107" t="str">
        <f t="shared" si="1"/>
        <v>Ethan WilliamsRussia</v>
      </c>
    </row>
    <row r="108" spans="1:14" x14ac:dyDescent="0.45">
      <c r="A108" t="s">
        <v>105</v>
      </c>
      <c r="B108" t="s">
        <v>117</v>
      </c>
      <c r="C108" t="s">
        <v>84</v>
      </c>
      <c r="D108" t="s">
        <v>42</v>
      </c>
      <c r="E108" t="s">
        <v>96</v>
      </c>
      <c r="F108" t="s">
        <v>79</v>
      </c>
      <c r="G108" t="s">
        <v>94</v>
      </c>
      <c r="H108" t="s">
        <v>81</v>
      </c>
      <c r="I108">
        <v>37</v>
      </c>
      <c r="J108">
        <v>53.49</v>
      </c>
      <c r="K108">
        <v>187.97</v>
      </c>
      <c r="L108">
        <v>7</v>
      </c>
      <c r="M108">
        <v>1</v>
      </c>
      <c r="N108" t="str">
        <f t="shared" si="1"/>
        <v>Ethan WilliamsChina</v>
      </c>
    </row>
    <row r="109" spans="1:14" x14ac:dyDescent="0.45">
      <c r="A109" t="s">
        <v>105</v>
      </c>
      <c r="B109" t="s">
        <v>89</v>
      </c>
      <c r="C109" t="s">
        <v>77</v>
      </c>
      <c r="D109" t="s">
        <v>42</v>
      </c>
      <c r="E109" t="s">
        <v>78</v>
      </c>
      <c r="F109" t="s">
        <v>104</v>
      </c>
      <c r="G109" t="s">
        <v>80</v>
      </c>
      <c r="H109" t="s">
        <v>97</v>
      </c>
      <c r="I109">
        <v>30</v>
      </c>
      <c r="J109">
        <v>68.709999999999994</v>
      </c>
      <c r="K109">
        <v>171.19</v>
      </c>
      <c r="L109">
        <v>16</v>
      </c>
      <c r="M109">
        <v>9</v>
      </c>
      <c r="N109" t="str">
        <f t="shared" si="1"/>
        <v>Ethan WilliamsAustralia</v>
      </c>
    </row>
    <row r="110" spans="1:14" x14ac:dyDescent="0.45">
      <c r="A110" t="s">
        <v>105</v>
      </c>
      <c r="B110" t="s">
        <v>76</v>
      </c>
      <c r="C110" t="s">
        <v>77</v>
      </c>
      <c r="D110" t="s">
        <v>43</v>
      </c>
      <c r="E110" t="s">
        <v>78</v>
      </c>
      <c r="F110" t="s">
        <v>122</v>
      </c>
      <c r="G110" t="s">
        <v>80</v>
      </c>
      <c r="H110" t="s">
        <v>81</v>
      </c>
      <c r="I110">
        <v>33</v>
      </c>
      <c r="J110">
        <v>78.64</v>
      </c>
      <c r="K110">
        <v>182.12</v>
      </c>
      <c r="L110">
        <v>4</v>
      </c>
      <c r="M110">
        <v>7</v>
      </c>
      <c r="N110" t="str">
        <f t="shared" si="1"/>
        <v>Ethan WilliamsAustralia</v>
      </c>
    </row>
    <row r="111" spans="1:14" x14ac:dyDescent="0.45">
      <c r="A111" t="s">
        <v>105</v>
      </c>
      <c r="B111" t="s">
        <v>120</v>
      </c>
      <c r="C111" t="s">
        <v>111</v>
      </c>
      <c r="D111" t="s">
        <v>42</v>
      </c>
      <c r="E111" t="s">
        <v>93</v>
      </c>
      <c r="F111" t="s">
        <v>86</v>
      </c>
      <c r="G111" t="s">
        <v>94</v>
      </c>
      <c r="H111" t="s">
        <v>81</v>
      </c>
      <c r="I111">
        <v>40</v>
      </c>
      <c r="J111">
        <v>86.68</v>
      </c>
      <c r="K111">
        <v>190.91</v>
      </c>
      <c r="L111">
        <v>7</v>
      </c>
      <c r="M111">
        <v>2</v>
      </c>
      <c r="N111" t="str">
        <f t="shared" si="1"/>
        <v>Ethan WilliamsJapan</v>
      </c>
    </row>
    <row r="112" spans="1:14" x14ac:dyDescent="0.45">
      <c r="A112" t="s">
        <v>105</v>
      </c>
      <c r="B112" t="s">
        <v>76</v>
      </c>
      <c r="C112" t="s">
        <v>95</v>
      </c>
      <c r="D112" t="s">
        <v>42</v>
      </c>
      <c r="E112" t="s">
        <v>96</v>
      </c>
      <c r="F112" t="s">
        <v>104</v>
      </c>
      <c r="G112" t="s">
        <v>80</v>
      </c>
      <c r="H112" t="s">
        <v>97</v>
      </c>
      <c r="I112">
        <v>18</v>
      </c>
      <c r="J112">
        <v>88.16</v>
      </c>
      <c r="K112">
        <v>171.93</v>
      </c>
      <c r="L112">
        <v>2</v>
      </c>
      <c r="M112">
        <v>6</v>
      </c>
      <c r="N112" t="str">
        <f t="shared" si="1"/>
        <v>Ethan WilliamsRussia</v>
      </c>
    </row>
    <row r="113" spans="1:14" x14ac:dyDescent="0.45">
      <c r="A113" t="s">
        <v>105</v>
      </c>
      <c r="B113" t="s">
        <v>99</v>
      </c>
      <c r="C113" t="s">
        <v>111</v>
      </c>
      <c r="D113" t="s">
        <v>42</v>
      </c>
      <c r="E113" t="s">
        <v>85</v>
      </c>
      <c r="F113" t="s">
        <v>118</v>
      </c>
      <c r="G113" t="s">
        <v>80</v>
      </c>
      <c r="H113" t="s">
        <v>81</v>
      </c>
      <c r="I113">
        <v>25</v>
      </c>
      <c r="J113">
        <v>95.67</v>
      </c>
      <c r="K113">
        <v>197.17</v>
      </c>
      <c r="L113">
        <v>8</v>
      </c>
      <c r="M113">
        <v>7</v>
      </c>
      <c r="N113" t="str">
        <f t="shared" si="1"/>
        <v>Ethan WilliamsJapan</v>
      </c>
    </row>
    <row r="114" spans="1:14" x14ac:dyDescent="0.45">
      <c r="A114" t="s">
        <v>192</v>
      </c>
      <c r="B114" t="s">
        <v>83</v>
      </c>
      <c r="C114" t="s">
        <v>127</v>
      </c>
      <c r="D114" t="s">
        <v>43</v>
      </c>
      <c r="E114" t="s">
        <v>96</v>
      </c>
      <c r="F114" t="s">
        <v>91</v>
      </c>
      <c r="G114" t="s">
        <v>94</v>
      </c>
      <c r="H114" t="s">
        <v>97</v>
      </c>
      <c r="I114">
        <v>38</v>
      </c>
      <c r="J114">
        <v>90.6</v>
      </c>
      <c r="K114">
        <v>184.27</v>
      </c>
      <c r="L114">
        <v>12</v>
      </c>
      <c r="M114">
        <v>8</v>
      </c>
      <c r="N114" t="str">
        <f t="shared" si="1"/>
        <v>Isabella BrownIndia</v>
      </c>
    </row>
    <row r="115" spans="1:14" x14ac:dyDescent="0.45">
      <c r="A115" t="s">
        <v>161</v>
      </c>
      <c r="B115" t="s">
        <v>99</v>
      </c>
      <c r="C115" t="s">
        <v>84</v>
      </c>
      <c r="D115" t="s">
        <v>42</v>
      </c>
      <c r="E115" t="s">
        <v>78</v>
      </c>
      <c r="F115" t="s">
        <v>118</v>
      </c>
      <c r="G115" t="s">
        <v>87</v>
      </c>
      <c r="H115" t="s">
        <v>81</v>
      </c>
      <c r="I115">
        <v>23</v>
      </c>
      <c r="J115">
        <v>68</v>
      </c>
      <c r="K115">
        <v>199.82</v>
      </c>
      <c r="L115">
        <v>10</v>
      </c>
      <c r="M115">
        <v>3</v>
      </c>
      <c r="N115" t="str">
        <f t="shared" si="1"/>
        <v>Isabella DavisChina</v>
      </c>
    </row>
    <row r="116" spans="1:14" x14ac:dyDescent="0.45">
      <c r="A116" t="s">
        <v>161</v>
      </c>
      <c r="B116" t="s">
        <v>76</v>
      </c>
      <c r="C116" t="s">
        <v>124</v>
      </c>
      <c r="D116" t="s">
        <v>42</v>
      </c>
      <c r="E116" t="s">
        <v>96</v>
      </c>
      <c r="F116" t="s">
        <v>86</v>
      </c>
      <c r="G116" t="s">
        <v>94</v>
      </c>
      <c r="H116" t="s">
        <v>97</v>
      </c>
      <c r="I116">
        <v>37</v>
      </c>
      <c r="J116">
        <v>77.540000000000006</v>
      </c>
      <c r="K116">
        <v>171.04</v>
      </c>
      <c r="L116">
        <v>9</v>
      </c>
      <c r="M116">
        <v>10</v>
      </c>
      <c r="N116" t="str">
        <f t="shared" si="1"/>
        <v>Isabella DavisCanada</v>
      </c>
    </row>
    <row r="117" spans="1:14" x14ac:dyDescent="0.45">
      <c r="A117" t="s">
        <v>161</v>
      </c>
      <c r="B117" t="s">
        <v>106</v>
      </c>
      <c r="C117" t="s">
        <v>124</v>
      </c>
      <c r="D117" t="s">
        <v>42</v>
      </c>
      <c r="E117" t="s">
        <v>78</v>
      </c>
      <c r="F117" t="s">
        <v>122</v>
      </c>
      <c r="G117" t="s">
        <v>94</v>
      </c>
      <c r="H117" t="s">
        <v>97</v>
      </c>
      <c r="I117">
        <v>32</v>
      </c>
      <c r="J117">
        <v>91.12</v>
      </c>
      <c r="K117">
        <v>173.35</v>
      </c>
      <c r="L117">
        <v>2</v>
      </c>
      <c r="M117">
        <v>6</v>
      </c>
      <c r="N117" t="str">
        <f t="shared" si="1"/>
        <v>Isabella DavisCanada</v>
      </c>
    </row>
    <row r="118" spans="1:14" x14ac:dyDescent="0.45">
      <c r="A118" t="s">
        <v>161</v>
      </c>
      <c r="B118" t="s">
        <v>83</v>
      </c>
      <c r="C118" t="s">
        <v>95</v>
      </c>
      <c r="D118" t="s">
        <v>43</v>
      </c>
      <c r="E118" t="s">
        <v>93</v>
      </c>
      <c r="F118" t="s">
        <v>79</v>
      </c>
      <c r="G118" t="s">
        <v>87</v>
      </c>
      <c r="H118" t="s">
        <v>81</v>
      </c>
      <c r="I118">
        <v>22</v>
      </c>
      <c r="J118">
        <v>90.96</v>
      </c>
      <c r="K118">
        <v>193.72</v>
      </c>
      <c r="L118">
        <v>10</v>
      </c>
      <c r="M118">
        <v>0</v>
      </c>
      <c r="N118" t="str">
        <f t="shared" si="1"/>
        <v>Isabella DavisRussia</v>
      </c>
    </row>
    <row r="119" spans="1:14" x14ac:dyDescent="0.45">
      <c r="A119" t="s">
        <v>161</v>
      </c>
      <c r="B119" t="s">
        <v>89</v>
      </c>
      <c r="C119" t="s">
        <v>103</v>
      </c>
      <c r="D119" t="s">
        <v>42</v>
      </c>
      <c r="E119" t="s">
        <v>85</v>
      </c>
      <c r="F119" t="s">
        <v>104</v>
      </c>
      <c r="G119" t="s">
        <v>94</v>
      </c>
      <c r="H119" t="s">
        <v>81</v>
      </c>
      <c r="I119">
        <v>30</v>
      </c>
      <c r="J119">
        <v>76.25</v>
      </c>
      <c r="K119">
        <v>177.96</v>
      </c>
      <c r="L119">
        <v>2</v>
      </c>
      <c r="M119">
        <v>3</v>
      </c>
      <c r="N119" t="str">
        <f t="shared" si="1"/>
        <v>Isabella DavisGermany</v>
      </c>
    </row>
    <row r="120" spans="1:14" x14ac:dyDescent="0.45">
      <c r="A120" t="s">
        <v>161</v>
      </c>
      <c r="B120" t="s">
        <v>83</v>
      </c>
      <c r="C120" t="s">
        <v>111</v>
      </c>
      <c r="D120" t="s">
        <v>42</v>
      </c>
      <c r="E120" t="s">
        <v>85</v>
      </c>
      <c r="F120" t="s">
        <v>104</v>
      </c>
      <c r="G120" t="s">
        <v>87</v>
      </c>
      <c r="H120" t="s">
        <v>81</v>
      </c>
      <c r="I120">
        <v>30</v>
      </c>
      <c r="J120">
        <v>71.680000000000007</v>
      </c>
      <c r="K120">
        <v>192.9</v>
      </c>
      <c r="L120">
        <v>7</v>
      </c>
      <c r="M120">
        <v>7</v>
      </c>
      <c r="N120" t="str">
        <f t="shared" si="1"/>
        <v>Isabella DavisJapan</v>
      </c>
    </row>
    <row r="121" spans="1:14" x14ac:dyDescent="0.45">
      <c r="A121" t="s">
        <v>200</v>
      </c>
      <c r="B121" t="s">
        <v>76</v>
      </c>
      <c r="C121" t="s">
        <v>124</v>
      </c>
      <c r="D121" t="s">
        <v>43</v>
      </c>
      <c r="E121" t="s">
        <v>85</v>
      </c>
      <c r="F121" t="s">
        <v>91</v>
      </c>
      <c r="G121" t="s">
        <v>80</v>
      </c>
      <c r="H121" t="s">
        <v>81</v>
      </c>
      <c r="I121">
        <v>25</v>
      </c>
      <c r="J121">
        <v>81.22</v>
      </c>
      <c r="K121">
        <v>164.43</v>
      </c>
      <c r="L121">
        <v>19</v>
      </c>
      <c r="M121">
        <v>6</v>
      </c>
      <c r="N121" t="str">
        <f t="shared" si="1"/>
        <v>Isabella GarciaCanada</v>
      </c>
    </row>
    <row r="122" spans="1:14" x14ac:dyDescent="0.45">
      <c r="A122" t="s">
        <v>200</v>
      </c>
      <c r="B122" t="s">
        <v>117</v>
      </c>
      <c r="C122" t="s">
        <v>124</v>
      </c>
      <c r="D122" t="s">
        <v>42</v>
      </c>
      <c r="E122" t="s">
        <v>96</v>
      </c>
      <c r="F122" t="s">
        <v>86</v>
      </c>
      <c r="G122" t="s">
        <v>87</v>
      </c>
      <c r="H122" t="s">
        <v>97</v>
      </c>
      <c r="I122">
        <v>40</v>
      </c>
      <c r="J122">
        <v>60.55</v>
      </c>
      <c r="K122">
        <v>173.51</v>
      </c>
      <c r="L122">
        <v>2</v>
      </c>
      <c r="M122">
        <v>3</v>
      </c>
      <c r="N122" t="str">
        <f t="shared" si="1"/>
        <v>Isabella GarciaCanada</v>
      </c>
    </row>
    <row r="123" spans="1:14" x14ac:dyDescent="0.45">
      <c r="A123" t="s">
        <v>182</v>
      </c>
      <c r="B123" t="s">
        <v>120</v>
      </c>
      <c r="C123" t="s">
        <v>103</v>
      </c>
      <c r="D123" t="s">
        <v>42</v>
      </c>
      <c r="E123" t="s">
        <v>85</v>
      </c>
      <c r="F123" t="s">
        <v>91</v>
      </c>
      <c r="G123" t="s">
        <v>87</v>
      </c>
      <c r="H123" t="s">
        <v>81</v>
      </c>
      <c r="I123">
        <v>40</v>
      </c>
      <c r="J123">
        <v>70.760000000000005</v>
      </c>
      <c r="K123">
        <v>178.61</v>
      </c>
      <c r="L123">
        <v>7</v>
      </c>
      <c r="M123">
        <v>7</v>
      </c>
      <c r="N123" t="str">
        <f t="shared" si="1"/>
        <v>Isabella JohnsonGermany</v>
      </c>
    </row>
    <row r="124" spans="1:14" x14ac:dyDescent="0.45">
      <c r="A124" t="s">
        <v>182</v>
      </c>
      <c r="B124" t="s">
        <v>106</v>
      </c>
      <c r="C124" t="s">
        <v>124</v>
      </c>
      <c r="D124" t="s">
        <v>42</v>
      </c>
      <c r="E124" t="s">
        <v>96</v>
      </c>
      <c r="F124" t="s">
        <v>114</v>
      </c>
      <c r="G124" t="s">
        <v>80</v>
      </c>
      <c r="H124" t="s">
        <v>97</v>
      </c>
      <c r="I124">
        <v>31</v>
      </c>
      <c r="J124">
        <v>66.86</v>
      </c>
      <c r="K124">
        <v>182.95</v>
      </c>
      <c r="L124">
        <v>9</v>
      </c>
      <c r="M124">
        <v>6</v>
      </c>
      <c r="N124" t="str">
        <f t="shared" si="1"/>
        <v>Isabella JohnsonCanada</v>
      </c>
    </row>
    <row r="125" spans="1:14" x14ac:dyDescent="0.45">
      <c r="A125" t="s">
        <v>182</v>
      </c>
      <c r="B125" t="s">
        <v>89</v>
      </c>
      <c r="C125" t="s">
        <v>95</v>
      </c>
      <c r="D125" t="s">
        <v>43</v>
      </c>
      <c r="E125" t="s">
        <v>85</v>
      </c>
      <c r="F125" t="s">
        <v>86</v>
      </c>
      <c r="G125" t="s">
        <v>80</v>
      </c>
      <c r="H125" t="s">
        <v>97</v>
      </c>
      <c r="I125">
        <v>28</v>
      </c>
      <c r="J125">
        <v>94.19</v>
      </c>
      <c r="K125">
        <v>163.9</v>
      </c>
      <c r="L125">
        <v>10</v>
      </c>
      <c r="M125">
        <v>10</v>
      </c>
      <c r="N125" t="str">
        <f t="shared" si="1"/>
        <v>Isabella JohnsonRussia</v>
      </c>
    </row>
    <row r="126" spans="1:14" x14ac:dyDescent="0.45">
      <c r="A126" t="s">
        <v>182</v>
      </c>
      <c r="B126" t="s">
        <v>106</v>
      </c>
      <c r="C126" t="s">
        <v>127</v>
      </c>
      <c r="D126" t="s">
        <v>43</v>
      </c>
      <c r="E126" t="s">
        <v>96</v>
      </c>
      <c r="F126" t="s">
        <v>104</v>
      </c>
      <c r="G126" t="s">
        <v>87</v>
      </c>
      <c r="H126" t="s">
        <v>81</v>
      </c>
      <c r="I126">
        <v>22</v>
      </c>
      <c r="J126">
        <v>78</v>
      </c>
      <c r="K126">
        <v>192.12</v>
      </c>
      <c r="L126">
        <v>9</v>
      </c>
      <c r="M126">
        <v>8</v>
      </c>
      <c r="N126" t="str">
        <f t="shared" si="1"/>
        <v>Isabella JohnsonIndia</v>
      </c>
    </row>
    <row r="127" spans="1:14" x14ac:dyDescent="0.45">
      <c r="A127" t="s">
        <v>182</v>
      </c>
      <c r="B127" t="s">
        <v>117</v>
      </c>
      <c r="C127" t="s">
        <v>129</v>
      </c>
      <c r="D127" t="s">
        <v>43</v>
      </c>
      <c r="E127" t="s">
        <v>78</v>
      </c>
      <c r="F127" t="s">
        <v>104</v>
      </c>
      <c r="G127" t="s">
        <v>80</v>
      </c>
      <c r="H127" t="s">
        <v>97</v>
      </c>
      <c r="I127">
        <v>21</v>
      </c>
      <c r="J127">
        <v>54.71</v>
      </c>
      <c r="K127">
        <v>158.63</v>
      </c>
      <c r="L127">
        <v>2</v>
      </c>
      <c r="M127">
        <v>2</v>
      </c>
      <c r="N127" t="str">
        <f t="shared" si="1"/>
        <v>Isabella JohnsonUSA</v>
      </c>
    </row>
    <row r="128" spans="1:14" x14ac:dyDescent="0.45">
      <c r="A128" t="s">
        <v>182</v>
      </c>
      <c r="B128" t="s">
        <v>117</v>
      </c>
      <c r="C128" t="s">
        <v>127</v>
      </c>
      <c r="D128" t="s">
        <v>43</v>
      </c>
      <c r="E128" t="s">
        <v>78</v>
      </c>
      <c r="F128" t="s">
        <v>100</v>
      </c>
      <c r="G128" t="s">
        <v>87</v>
      </c>
      <c r="H128" t="s">
        <v>97</v>
      </c>
      <c r="I128">
        <v>40</v>
      </c>
      <c r="J128">
        <v>87.96</v>
      </c>
      <c r="K128">
        <v>187.26</v>
      </c>
      <c r="L128">
        <v>19</v>
      </c>
      <c r="M128">
        <v>9</v>
      </c>
      <c r="N128" t="str">
        <f t="shared" si="1"/>
        <v>Isabella JohnsonIndia</v>
      </c>
    </row>
    <row r="129" spans="1:14" x14ac:dyDescent="0.45">
      <c r="A129" t="s">
        <v>182</v>
      </c>
      <c r="B129" t="s">
        <v>120</v>
      </c>
      <c r="C129" t="s">
        <v>103</v>
      </c>
      <c r="D129" t="s">
        <v>42</v>
      </c>
      <c r="E129" t="s">
        <v>96</v>
      </c>
      <c r="F129" t="s">
        <v>114</v>
      </c>
      <c r="G129" t="s">
        <v>87</v>
      </c>
      <c r="H129" t="s">
        <v>97</v>
      </c>
      <c r="I129">
        <v>38</v>
      </c>
      <c r="J129">
        <v>82.61</v>
      </c>
      <c r="K129">
        <v>152.05000000000001</v>
      </c>
      <c r="L129">
        <v>1</v>
      </c>
      <c r="M129">
        <v>7</v>
      </c>
      <c r="N129" t="str">
        <f t="shared" si="1"/>
        <v>Isabella JohnsonGermany</v>
      </c>
    </row>
    <row r="130" spans="1:14" x14ac:dyDescent="0.45">
      <c r="A130" t="s">
        <v>182</v>
      </c>
      <c r="B130" t="s">
        <v>76</v>
      </c>
      <c r="C130" t="s">
        <v>90</v>
      </c>
      <c r="D130" t="s">
        <v>42</v>
      </c>
      <c r="E130" t="s">
        <v>78</v>
      </c>
      <c r="F130" t="s">
        <v>114</v>
      </c>
      <c r="G130" t="s">
        <v>94</v>
      </c>
      <c r="H130" t="s">
        <v>81</v>
      </c>
      <c r="I130">
        <v>35</v>
      </c>
      <c r="J130">
        <v>98.32</v>
      </c>
      <c r="K130">
        <v>185.05</v>
      </c>
      <c r="L130">
        <v>20</v>
      </c>
      <c r="M130">
        <v>0</v>
      </c>
      <c r="N130" t="str">
        <f t="shared" si="1"/>
        <v>Isabella JohnsonUK</v>
      </c>
    </row>
    <row r="131" spans="1:14" x14ac:dyDescent="0.45">
      <c r="A131" t="s">
        <v>193</v>
      </c>
      <c r="B131" t="s">
        <v>89</v>
      </c>
      <c r="C131" t="s">
        <v>129</v>
      </c>
      <c r="D131" t="s">
        <v>42</v>
      </c>
      <c r="E131" t="s">
        <v>78</v>
      </c>
      <c r="F131" t="s">
        <v>100</v>
      </c>
      <c r="G131" t="s">
        <v>80</v>
      </c>
      <c r="H131" t="s">
        <v>81</v>
      </c>
      <c r="I131">
        <v>28</v>
      </c>
      <c r="J131">
        <v>68.38</v>
      </c>
      <c r="K131">
        <v>172.24</v>
      </c>
      <c r="L131">
        <v>4</v>
      </c>
      <c r="M131">
        <v>8</v>
      </c>
      <c r="N131" t="str">
        <f t="shared" ref="N131:N194" si="2">_xlfn.CONCAT(A131,C131)</f>
        <v>Isabella JonesUSA</v>
      </c>
    </row>
    <row r="132" spans="1:14" x14ac:dyDescent="0.45">
      <c r="A132" t="s">
        <v>193</v>
      </c>
      <c r="B132" t="s">
        <v>99</v>
      </c>
      <c r="C132" t="s">
        <v>103</v>
      </c>
      <c r="D132" t="s">
        <v>42</v>
      </c>
      <c r="E132" t="s">
        <v>78</v>
      </c>
      <c r="F132" t="s">
        <v>100</v>
      </c>
      <c r="G132" t="s">
        <v>94</v>
      </c>
      <c r="H132" t="s">
        <v>81</v>
      </c>
      <c r="I132">
        <v>19</v>
      </c>
      <c r="J132">
        <v>76.48</v>
      </c>
      <c r="K132">
        <v>162.83000000000001</v>
      </c>
      <c r="L132">
        <v>19</v>
      </c>
      <c r="M132">
        <v>3</v>
      </c>
      <c r="N132" t="str">
        <f t="shared" si="2"/>
        <v>Isabella JonesGermany</v>
      </c>
    </row>
    <row r="133" spans="1:14" x14ac:dyDescent="0.45">
      <c r="A133" t="s">
        <v>82</v>
      </c>
      <c r="B133" t="s">
        <v>83</v>
      </c>
      <c r="C133" t="s">
        <v>84</v>
      </c>
      <c r="D133" t="s">
        <v>42</v>
      </c>
      <c r="E133" t="s">
        <v>85</v>
      </c>
      <c r="F133" t="s">
        <v>86</v>
      </c>
      <c r="G133" t="s">
        <v>87</v>
      </c>
      <c r="H133" t="s">
        <v>81</v>
      </c>
      <c r="I133">
        <v>31</v>
      </c>
      <c r="J133">
        <v>86.48</v>
      </c>
      <c r="K133">
        <v>175.45</v>
      </c>
      <c r="L133">
        <v>4</v>
      </c>
      <c r="M133">
        <v>1</v>
      </c>
      <c r="N133" t="str">
        <f t="shared" si="2"/>
        <v>Isabella MartinezChina</v>
      </c>
    </row>
    <row r="134" spans="1:14" x14ac:dyDescent="0.45">
      <c r="A134" t="s">
        <v>82</v>
      </c>
      <c r="B134" t="s">
        <v>83</v>
      </c>
      <c r="C134" t="s">
        <v>90</v>
      </c>
      <c r="D134" t="s">
        <v>42</v>
      </c>
      <c r="E134" t="s">
        <v>78</v>
      </c>
      <c r="F134" t="s">
        <v>118</v>
      </c>
      <c r="G134" t="s">
        <v>87</v>
      </c>
      <c r="H134" t="s">
        <v>81</v>
      </c>
      <c r="I134">
        <v>28</v>
      </c>
      <c r="J134">
        <v>89.95</v>
      </c>
      <c r="K134">
        <v>172.53</v>
      </c>
      <c r="L134">
        <v>9</v>
      </c>
      <c r="M134">
        <v>0</v>
      </c>
      <c r="N134" t="str">
        <f t="shared" si="2"/>
        <v>Isabella MartinezUK</v>
      </c>
    </row>
    <row r="135" spans="1:14" x14ac:dyDescent="0.45">
      <c r="A135" t="s">
        <v>82</v>
      </c>
      <c r="B135" t="s">
        <v>99</v>
      </c>
      <c r="C135" t="s">
        <v>103</v>
      </c>
      <c r="D135" t="s">
        <v>43</v>
      </c>
      <c r="E135" t="s">
        <v>93</v>
      </c>
      <c r="F135" t="s">
        <v>100</v>
      </c>
      <c r="G135" t="s">
        <v>87</v>
      </c>
      <c r="H135" t="s">
        <v>97</v>
      </c>
      <c r="I135">
        <v>21</v>
      </c>
      <c r="J135">
        <v>58.32</v>
      </c>
      <c r="K135">
        <v>195.38</v>
      </c>
      <c r="L135">
        <v>9</v>
      </c>
      <c r="M135">
        <v>0</v>
      </c>
      <c r="N135" t="str">
        <f t="shared" si="2"/>
        <v>Isabella MartinezGermany</v>
      </c>
    </row>
    <row r="136" spans="1:14" x14ac:dyDescent="0.45">
      <c r="A136" t="s">
        <v>82</v>
      </c>
      <c r="B136" t="s">
        <v>106</v>
      </c>
      <c r="C136" t="s">
        <v>124</v>
      </c>
      <c r="D136" t="s">
        <v>42</v>
      </c>
      <c r="E136" t="s">
        <v>93</v>
      </c>
      <c r="F136" t="s">
        <v>122</v>
      </c>
      <c r="G136" t="s">
        <v>87</v>
      </c>
      <c r="H136" t="s">
        <v>81</v>
      </c>
      <c r="I136">
        <v>27</v>
      </c>
      <c r="J136">
        <v>65.540000000000006</v>
      </c>
      <c r="K136">
        <v>167.72</v>
      </c>
      <c r="L136">
        <v>20</v>
      </c>
      <c r="M136">
        <v>8</v>
      </c>
      <c r="N136" t="str">
        <f t="shared" si="2"/>
        <v>Isabella MartinezCanada</v>
      </c>
    </row>
    <row r="137" spans="1:14" x14ac:dyDescent="0.45">
      <c r="A137" t="s">
        <v>82</v>
      </c>
      <c r="B137" t="s">
        <v>99</v>
      </c>
      <c r="C137" t="s">
        <v>129</v>
      </c>
      <c r="D137" t="s">
        <v>42</v>
      </c>
      <c r="E137" t="s">
        <v>85</v>
      </c>
      <c r="F137" t="s">
        <v>104</v>
      </c>
      <c r="G137" t="s">
        <v>94</v>
      </c>
      <c r="H137" t="s">
        <v>81</v>
      </c>
      <c r="I137">
        <v>28</v>
      </c>
      <c r="J137">
        <v>53.79</v>
      </c>
      <c r="K137">
        <v>173.71</v>
      </c>
      <c r="L137">
        <v>10</v>
      </c>
      <c r="M137">
        <v>4</v>
      </c>
      <c r="N137" t="str">
        <f t="shared" si="2"/>
        <v>Isabella MartinezUSA</v>
      </c>
    </row>
    <row r="138" spans="1:14" x14ac:dyDescent="0.45">
      <c r="A138" t="s">
        <v>82</v>
      </c>
      <c r="B138" t="s">
        <v>76</v>
      </c>
      <c r="C138" t="s">
        <v>77</v>
      </c>
      <c r="D138" t="s">
        <v>43</v>
      </c>
      <c r="E138" t="s">
        <v>93</v>
      </c>
      <c r="F138" t="s">
        <v>86</v>
      </c>
      <c r="G138" t="s">
        <v>87</v>
      </c>
      <c r="H138" t="s">
        <v>81</v>
      </c>
      <c r="I138">
        <v>24</v>
      </c>
      <c r="J138">
        <v>97.62</v>
      </c>
      <c r="K138">
        <v>181.56</v>
      </c>
      <c r="L138">
        <v>14</v>
      </c>
      <c r="M138">
        <v>8</v>
      </c>
      <c r="N138" t="str">
        <f t="shared" si="2"/>
        <v>Isabella MartinezAustralia</v>
      </c>
    </row>
    <row r="139" spans="1:14" x14ac:dyDescent="0.45">
      <c r="A139" t="s">
        <v>88</v>
      </c>
      <c r="B139" t="s">
        <v>89</v>
      </c>
      <c r="C139" t="s">
        <v>90</v>
      </c>
      <c r="D139" t="s">
        <v>43</v>
      </c>
      <c r="E139" t="s">
        <v>78</v>
      </c>
      <c r="F139" t="s">
        <v>91</v>
      </c>
      <c r="G139" t="s">
        <v>87</v>
      </c>
      <c r="H139" t="s">
        <v>81</v>
      </c>
      <c r="I139">
        <v>36</v>
      </c>
      <c r="J139">
        <v>89.15</v>
      </c>
      <c r="K139">
        <v>178.53</v>
      </c>
      <c r="L139">
        <v>17</v>
      </c>
      <c r="M139">
        <v>5</v>
      </c>
      <c r="N139" t="str">
        <f t="shared" si="2"/>
        <v>Isabella MillerUK</v>
      </c>
    </row>
    <row r="140" spans="1:14" x14ac:dyDescent="0.45">
      <c r="A140" t="s">
        <v>88</v>
      </c>
      <c r="B140" t="s">
        <v>99</v>
      </c>
      <c r="C140" t="s">
        <v>90</v>
      </c>
      <c r="D140" t="s">
        <v>42</v>
      </c>
      <c r="E140" t="s">
        <v>85</v>
      </c>
      <c r="F140" t="s">
        <v>100</v>
      </c>
      <c r="G140" t="s">
        <v>87</v>
      </c>
      <c r="H140" t="s">
        <v>97</v>
      </c>
      <c r="I140">
        <v>37</v>
      </c>
      <c r="J140">
        <v>53.71</v>
      </c>
      <c r="K140">
        <v>154.04</v>
      </c>
      <c r="L140">
        <v>7</v>
      </c>
      <c r="M140">
        <v>6</v>
      </c>
      <c r="N140" t="str">
        <f t="shared" si="2"/>
        <v>Isabella MillerUK</v>
      </c>
    </row>
    <row r="141" spans="1:14" x14ac:dyDescent="0.45">
      <c r="A141" t="s">
        <v>88</v>
      </c>
      <c r="B141" t="s">
        <v>120</v>
      </c>
      <c r="C141" t="s">
        <v>84</v>
      </c>
      <c r="D141" t="s">
        <v>42</v>
      </c>
      <c r="E141" t="s">
        <v>85</v>
      </c>
      <c r="F141" t="s">
        <v>91</v>
      </c>
      <c r="G141" t="s">
        <v>80</v>
      </c>
      <c r="H141" t="s">
        <v>97</v>
      </c>
      <c r="I141">
        <v>24</v>
      </c>
      <c r="J141">
        <v>96.13</v>
      </c>
      <c r="K141">
        <v>189.4</v>
      </c>
      <c r="L141">
        <v>8</v>
      </c>
      <c r="M141">
        <v>10</v>
      </c>
      <c r="N141" t="str">
        <f t="shared" si="2"/>
        <v>Isabella MillerChina</v>
      </c>
    </row>
    <row r="142" spans="1:14" x14ac:dyDescent="0.45">
      <c r="A142" t="s">
        <v>88</v>
      </c>
      <c r="B142" t="s">
        <v>83</v>
      </c>
      <c r="C142" t="s">
        <v>124</v>
      </c>
      <c r="D142" t="s">
        <v>43</v>
      </c>
      <c r="E142" t="s">
        <v>96</v>
      </c>
      <c r="F142" t="s">
        <v>104</v>
      </c>
      <c r="G142" t="s">
        <v>80</v>
      </c>
      <c r="H142" t="s">
        <v>81</v>
      </c>
      <c r="I142">
        <v>18</v>
      </c>
      <c r="J142">
        <v>72.349999999999994</v>
      </c>
      <c r="K142">
        <v>159.01</v>
      </c>
      <c r="L142">
        <v>9</v>
      </c>
      <c r="M142">
        <v>3</v>
      </c>
      <c r="N142" t="str">
        <f t="shared" si="2"/>
        <v>Isabella MillerCanada</v>
      </c>
    </row>
    <row r="143" spans="1:14" x14ac:dyDescent="0.45">
      <c r="A143" t="s">
        <v>88</v>
      </c>
      <c r="B143" t="s">
        <v>83</v>
      </c>
      <c r="C143" t="s">
        <v>111</v>
      </c>
      <c r="D143" t="s">
        <v>42</v>
      </c>
      <c r="E143" t="s">
        <v>85</v>
      </c>
      <c r="F143" t="s">
        <v>118</v>
      </c>
      <c r="G143" t="s">
        <v>94</v>
      </c>
      <c r="H143" t="s">
        <v>97</v>
      </c>
      <c r="I143">
        <v>26</v>
      </c>
      <c r="J143">
        <v>85.01</v>
      </c>
      <c r="K143">
        <v>198.73</v>
      </c>
      <c r="L143">
        <v>20</v>
      </c>
      <c r="M143">
        <v>0</v>
      </c>
      <c r="N143" t="str">
        <f t="shared" si="2"/>
        <v>Isabella MillerJapan</v>
      </c>
    </row>
    <row r="144" spans="1:14" x14ac:dyDescent="0.45">
      <c r="A144" t="s">
        <v>88</v>
      </c>
      <c r="B144" t="s">
        <v>120</v>
      </c>
      <c r="C144" t="s">
        <v>127</v>
      </c>
      <c r="D144" t="s">
        <v>43</v>
      </c>
      <c r="E144" t="s">
        <v>96</v>
      </c>
      <c r="F144" t="s">
        <v>114</v>
      </c>
      <c r="G144" t="s">
        <v>87</v>
      </c>
      <c r="H144" t="s">
        <v>97</v>
      </c>
      <c r="I144">
        <v>21</v>
      </c>
      <c r="J144">
        <v>93.7</v>
      </c>
      <c r="K144">
        <v>167.6</v>
      </c>
      <c r="L144">
        <v>7</v>
      </c>
      <c r="M144">
        <v>3</v>
      </c>
      <c r="N144" t="str">
        <f t="shared" si="2"/>
        <v>Isabella MillerIndia</v>
      </c>
    </row>
    <row r="145" spans="1:14" x14ac:dyDescent="0.45">
      <c r="A145" t="s">
        <v>88</v>
      </c>
      <c r="B145" t="s">
        <v>120</v>
      </c>
      <c r="C145" t="s">
        <v>90</v>
      </c>
      <c r="D145" t="s">
        <v>43</v>
      </c>
      <c r="E145" t="s">
        <v>78</v>
      </c>
      <c r="F145" t="s">
        <v>100</v>
      </c>
      <c r="G145" t="s">
        <v>94</v>
      </c>
      <c r="H145" t="s">
        <v>97</v>
      </c>
      <c r="I145">
        <v>18</v>
      </c>
      <c r="J145">
        <v>64.45</v>
      </c>
      <c r="K145">
        <v>199.5</v>
      </c>
      <c r="L145">
        <v>5</v>
      </c>
      <c r="M145">
        <v>6</v>
      </c>
      <c r="N145" t="str">
        <f t="shared" si="2"/>
        <v>Isabella MillerUK</v>
      </c>
    </row>
    <row r="146" spans="1:14" x14ac:dyDescent="0.45">
      <c r="A146" t="s">
        <v>174</v>
      </c>
      <c r="B146" t="s">
        <v>120</v>
      </c>
      <c r="C146" t="s">
        <v>95</v>
      </c>
      <c r="D146" t="s">
        <v>42</v>
      </c>
      <c r="E146" t="s">
        <v>85</v>
      </c>
      <c r="F146" t="s">
        <v>86</v>
      </c>
      <c r="G146" t="s">
        <v>87</v>
      </c>
      <c r="H146" t="s">
        <v>97</v>
      </c>
      <c r="I146">
        <v>22</v>
      </c>
      <c r="J146">
        <v>97.87</v>
      </c>
      <c r="K146">
        <v>162.08000000000001</v>
      </c>
      <c r="L146">
        <v>6</v>
      </c>
      <c r="M146">
        <v>10</v>
      </c>
      <c r="N146" t="str">
        <f t="shared" si="2"/>
        <v>Isabella RodriguezRussia</v>
      </c>
    </row>
    <row r="147" spans="1:14" x14ac:dyDescent="0.45">
      <c r="A147" t="s">
        <v>174</v>
      </c>
      <c r="B147" t="s">
        <v>76</v>
      </c>
      <c r="C147" t="s">
        <v>90</v>
      </c>
      <c r="D147" t="s">
        <v>42</v>
      </c>
      <c r="E147" t="s">
        <v>93</v>
      </c>
      <c r="F147" t="s">
        <v>122</v>
      </c>
      <c r="G147" t="s">
        <v>94</v>
      </c>
      <c r="H147" t="s">
        <v>81</v>
      </c>
      <c r="I147">
        <v>37</v>
      </c>
      <c r="J147">
        <v>81.709999999999994</v>
      </c>
      <c r="K147">
        <v>178.02</v>
      </c>
      <c r="L147">
        <v>3</v>
      </c>
      <c r="M147">
        <v>3</v>
      </c>
      <c r="N147" t="str">
        <f t="shared" si="2"/>
        <v>Isabella RodriguezUK</v>
      </c>
    </row>
    <row r="148" spans="1:14" x14ac:dyDescent="0.45">
      <c r="A148" t="s">
        <v>180</v>
      </c>
      <c r="B148" t="s">
        <v>117</v>
      </c>
      <c r="C148" t="s">
        <v>90</v>
      </c>
      <c r="D148" t="s">
        <v>43</v>
      </c>
      <c r="E148" t="s">
        <v>93</v>
      </c>
      <c r="F148" t="s">
        <v>79</v>
      </c>
      <c r="G148" t="s">
        <v>94</v>
      </c>
      <c r="H148" t="s">
        <v>97</v>
      </c>
      <c r="I148">
        <v>22</v>
      </c>
      <c r="J148">
        <v>87.28</v>
      </c>
      <c r="K148">
        <v>193.6</v>
      </c>
      <c r="L148">
        <v>19</v>
      </c>
      <c r="M148">
        <v>3</v>
      </c>
      <c r="N148" t="str">
        <f t="shared" si="2"/>
        <v>Isabella SmithUK</v>
      </c>
    </row>
    <row r="149" spans="1:14" x14ac:dyDescent="0.45">
      <c r="A149" t="s">
        <v>180</v>
      </c>
      <c r="B149" t="s">
        <v>89</v>
      </c>
      <c r="C149" t="s">
        <v>77</v>
      </c>
      <c r="D149" t="s">
        <v>43</v>
      </c>
      <c r="E149" t="s">
        <v>85</v>
      </c>
      <c r="F149" t="s">
        <v>79</v>
      </c>
      <c r="G149" t="s">
        <v>80</v>
      </c>
      <c r="H149" t="s">
        <v>81</v>
      </c>
      <c r="I149">
        <v>40</v>
      </c>
      <c r="J149">
        <v>73.28</v>
      </c>
      <c r="K149">
        <v>150.69</v>
      </c>
      <c r="L149">
        <v>13</v>
      </c>
      <c r="M149">
        <v>2</v>
      </c>
      <c r="N149" t="str">
        <f t="shared" si="2"/>
        <v>Isabella SmithAustralia</v>
      </c>
    </row>
    <row r="150" spans="1:14" x14ac:dyDescent="0.45">
      <c r="A150" t="s">
        <v>180</v>
      </c>
      <c r="B150" t="s">
        <v>99</v>
      </c>
      <c r="C150" t="s">
        <v>129</v>
      </c>
      <c r="D150" t="s">
        <v>42</v>
      </c>
      <c r="E150" t="s">
        <v>78</v>
      </c>
      <c r="F150" t="s">
        <v>104</v>
      </c>
      <c r="G150" t="s">
        <v>80</v>
      </c>
      <c r="H150" t="s">
        <v>81</v>
      </c>
      <c r="I150">
        <v>40</v>
      </c>
      <c r="J150">
        <v>66.430000000000007</v>
      </c>
      <c r="K150">
        <v>194.53</v>
      </c>
      <c r="L150">
        <v>13</v>
      </c>
      <c r="M150">
        <v>0</v>
      </c>
      <c r="N150" t="str">
        <f t="shared" si="2"/>
        <v>Isabella SmithUSA</v>
      </c>
    </row>
    <row r="151" spans="1:14" x14ac:dyDescent="0.45">
      <c r="A151" t="s">
        <v>180</v>
      </c>
      <c r="B151" t="s">
        <v>106</v>
      </c>
      <c r="C151" t="s">
        <v>113</v>
      </c>
      <c r="D151" t="s">
        <v>43</v>
      </c>
      <c r="E151" t="s">
        <v>96</v>
      </c>
      <c r="F151" t="s">
        <v>86</v>
      </c>
      <c r="G151" t="s">
        <v>80</v>
      </c>
      <c r="H151" t="s">
        <v>81</v>
      </c>
      <c r="I151">
        <v>32</v>
      </c>
      <c r="J151">
        <v>73.55</v>
      </c>
      <c r="K151">
        <v>189.84</v>
      </c>
      <c r="L151">
        <v>11</v>
      </c>
      <c r="M151">
        <v>0</v>
      </c>
      <c r="N151" t="str">
        <f t="shared" si="2"/>
        <v>Isabella SmithBrazil</v>
      </c>
    </row>
    <row r="152" spans="1:14" x14ac:dyDescent="0.45">
      <c r="A152" t="s">
        <v>159</v>
      </c>
      <c r="B152" t="s">
        <v>76</v>
      </c>
      <c r="C152" t="s">
        <v>127</v>
      </c>
      <c r="D152" t="s">
        <v>42</v>
      </c>
      <c r="E152" t="s">
        <v>93</v>
      </c>
      <c r="F152" t="s">
        <v>118</v>
      </c>
      <c r="G152" t="s">
        <v>87</v>
      </c>
      <c r="H152" t="s">
        <v>81</v>
      </c>
      <c r="I152">
        <v>39</v>
      </c>
      <c r="J152">
        <v>78.069999999999993</v>
      </c>
      <c r="K152">
        <v>152.26</v>
      </c>
      <c r="L152">
        <v>8</v>
      </c>
      <c r="M152">
        <v>1</v>
      </c>
      <c r="N152" t="str">
        <f t="shared" si="2"/>
        <v>Isabella WilliamsIndia</v>
      </c>
    </row>
    <row r="153" spans="1:14" x14ac:dyDescent="0.45">
      <c r="A153" t="s">
        <v>159</v>
      </c>
      <c r="B153" t="s">
        <v>117</v>
      </c>
      <c r="C153" t="s">
        <v>113</v>
      </c>
      <c r="D153" t="s">
        <v>42</v>
      </c>
      <c r="E153" t="s">
        <v>85</v>
      </c>
      <c r="F153" t="s">
        <v>79</v>
      </c>
      <c r="G153" t="s">
        <v>94</v>
      </c>
      <c r="H153" t="s">
        <v>81</v>
      </c>
      <c r="I153">
        <v>19</v>
      </c>
      <c r="J153">
        <v>90.21</v>
      </c>
      <c r="K153">
        <v>172.01</v>
      </c>
      <c r="L153">
        <v>3</v>
      </c>
      <c r="M153">
        <v>2</v>
      </c>
      <c r="N153" t="str">
        <f t="shared" si="2"/>
        <v>Isabella WilliamsBrazil</v>
      </c>
    </row>
    <row r="154" spans="1:14" x14ac:dyDescent="0.45">
      <c r="A154" t="s">
        <v>159</v>
      </c>
      <c r="B154" t="s">
        <v>117</v>
      </c>
      <c r="C154" t="s">
        <v>129</v>
      </c>
      <c r="D154" t="s">
        <v>42</v>
      </c>
      <c r="E154" t="s">
        <v>85</v>
      </c>
      <c r="F154" t="s">
        <v>100</v>
      </c>
      <c r="G154" t="s">
        <v>94</v>
      </c>
      <c r="H154" t="s">
        <v>97</v>
      </c>
      <c r="I154">
        <v>24</v>
      </c>
      <c r="J154">
        <v>66.8</v>
      </c>
      <c r="K154">
        <v>161.91999999999999</v>
      </c>
      <c r="L154">
        <v>3</v>
      </c>
      <c r="M154">
        <v>9</v>
      </c>
      <c r="N154" t="str">
        <f t="shared" si="2"/>
        <v>Isabella WilliamsUSA</v>
      </c>
    </row>
    <row r="155" spans="1:14" x14ac:dyDescent="0.45">
      <c r="A155" t="s">
        <v>159</v>
      </c>
      <c r="B155" t="s">
        <v>89</v>
      </c>
      <c r="C155" t="s">
        <v>95</v>
      </c>
      <c r="D155" t="s">
        <v>43</v>
      </c>
      <c r="E155" t="s">
        <v>78</v>
      </c>
      <c r="F155" t="s">
        <v>104</v>
      </c>
      <c r="G155" t="s">
        <v>87</v>
      </c>
      <c r="H155" t="s">
        <v>97</v>
      </c>
      <c r="I155">
        <v>21</v>
      </c>
      <c r="J155">
        <v>86.87</v>
      </c>
      <c r="K155">
        <v>156.22999999999999</v>
      </c>
      <c r="L155">
        <v>14</v>
      </c>
      <c r="M155">
        <v>0</v>
      </c>
      <c r="N155" t="str">
        <f t="shared" si="2"/>
        <v>Isabella WilliamsRussia</v>
      </c>
    </row>
    <row r="156" spans="1:14" x14ac:dyDescent="0.45">
      <c r="A156" t="s">
        <v>159</v>
      </c>
      <c r="B156" t="s">
        <v>89</v>
      </c>
      <c r="C156" t="s">
        <v>84</v>
      </c>
      <c r="D156" t="s">
        <v>43</v>
      </c>
      <c r="E156" t="s">
        <v>85</v>
      </c>
      <c r="F156" t="s">
        <v>79</v>
      </c>
      <c r="G156" t="s">
        <v>94</v>
      </c>
      <c r="H156" t="s">
        <v>97</v>
      </c>
      <c r="I156">
        <v>24</v>
      </c>
      <c r="J156">
        <v>63.65</v>
      </c>
      <c r="K156">
        <v>171.31</v>
      </c>
      <c r="L156">
        <v>9</v>
      </c>
      <c r="M156">
        <v>1</v>
      </c>
      <c r="N156" t="str">
        <f t="shared" si="2"/>
        <v>Isabella WilliamsChina</v>
      </c>
    </row>
    <row r="157" spans="1:14" x14ac:dyDescent="0.45">
      <c r="A157" t="s">
        <v>159</v>
      </c>
      <c r="B157" t="s">
        <v>106</v>
      </c>
      <c r="C157" t="s">
        <v>113</v>
      </c>
      <c r="D157" t="s">
        <v>42</v>
      </c>
      <c r="E157" t="s">
        <v>93</v>
      </c>
      <c r="F157" t="s">
        <v>86</v>
      </c>
      <c r="G157" t="s">
        <v>87</v>
      </c>
      <c r="H157" t="s">
        <v>97</v>
      </c>
      <c r="I157">
        <v>23</v>
      </c>
      <c r="J157">
        <v>85.45</v>
      </c>
      <c r="K157">
        <v>196.62</v>
      </c>
      <c r="L157">
        <v>12</v>
      </c>
      <c r="M157">
        <v>8</v>
      </c>
      <c r="N157" t="str">
        <f t="shared" si="2"/>
        <v>Isabella WilliamsBrazil</v>
      </c>
    </row>
    <row r="158" spans="1:14" x14ac:dyDescent="0.45">
      <c r="A158" t="s">
        <v>92</v>
      </c>
      <c r="B158" t="s">
        <v>83</v>
      </c>
      <c r="C158" t="s">
        <v>77</v>
      </c>
      <c r="D158" t="s">
        <v>42</v>
      </c>
      <c r="E158" t="s">
        <v>93</v>
      </c>
      <c r="F158" t="s">
        <v>79</v>
      </c>
      <c r="G158" t="s">
        <v>94</v>
      </c>
      <c r="H158" t="s">
        <v>81</v>
      </c>
      <c r="I158">
        <v>37</v>
      </c>
      <c r="J158">
        <v>97.92</v>
      </c>
      <c r="K158">
        <v>185.05</v>
      </c>
      <c r="L158">
        <v>5</v>
      </c>
      <c r="M158">
        <v>4</v>
      </c>
      <c r="N158" t="str">
        <f t="shared" si="2"/>
        <v>James BrownAustralia</v>
      </c>
    </row>
    <row r="159" spans="1:14" x14ac:dyDescent="0.45">
      <c r="A159" t="s">
        <v>92</v>
      </c>
      <c r="B159" t="s">
        <v>83</v>
      </c>
      <c r="C159" t="s">
        <v>95</v>
      </c>
      <c r="D159" t="s">
        <v>42</v>
      </c>
      <c r="E159" t="s">
        <v>96</v>
      </c>
      <c r="F159" t="s">
        <v>79</v>
      </c>
      <c r="G159" t="s">
        <v>94</v>
      </c>
      <c r="H159" t="s">
        <v>97</v>
      </c>
      <c r="I159">
        <v>35</v>
      </c>
      <c r="J159">
        <v>96.8</v>
      </c>
      <c r="K159">
        <v>194.15</v>
      </c>
      <c r="L159">
        <v>11</v>
      </c>
      <c r="M159">
        <v>4</v>
      </c>
      <c r="N159" t="str">
        <f t="shared" si="2"/>
        <v>James BrownRussia</v>
      </c>
    </row>
    <row r="160" spans="1:14" x14ac:dyDescent="0.45">
      <c r="A160" t="s">
        <v>92</v>
      </c>
      <c r="B160" t="s">
        <v>76</v>
      </c>
      <c r="C160" t="s">
        <v>113</v>
      </c>
      <c r="D160" t="s">
        <v>42</v>
      </c>
      <c r="E160" t="s">
        <v>85</v>
      </c>
      <c r="F160" t="s">
        <v>118</v>
      </c>
      <c r="G160" t="s">
        <v>87</v>
      </c>
      <c r="H160" t="s">
        <v>97</v>
      </c>
      <c r="I160">
        <v>32</v>
      </c>
      <c r="J160">
        <v>89.21</v>
      </c>
      <c r="K160">
        <v>185.17</v>
      </c>
      <c r="L160">
        <v>7</v>
      </c>
      <c r="M160">
        <v>10</v>
      </c>
      <c r="N160" t="str">
        <f t="shared" si="2"/>
        <v>James BrownBrazil</v>
      </c>
    </row>
    <row r="161" spans="1:14" x14ac:dyDescent="0.45">
      <c r="A161" t="s">
        <v>92</v>
      </c>
      <c r="B161" t="s">
        <v>117</v>
      </c>
      <c r="C161" t="s">
        <v>111</v>
      </c>
      <c r="D161" t="s">
        <v>42</v>
      </c>
      <c r="E161" t="s">
        <v>93</v>
      </c>
      <c r="F161" t="s">
        <v>114</v>
      </c>
      <c r="G161" t="s">
        <v>87</v>
      </c>
      <c r="H161" t="s">
        <v>97</v>
      </c>
      <c r="I161">
        <v>23</v>
      </c>
      <c r="J161">
        <v>52.38</v>
      </c>
      <c r="K161">
        <v>165.91</v>
      </c>
      <c r="L161">
        <v>18</v>
      </c>
      <c r="M161">
        <v>0</v>
      </c>
      <c r="N161" t="str">
        <f t="shared" si="2"/>
        <v>James BrownJapan</v>
      </c>
    </row>
    <row r="162" spans="1:14" x14ac:dyDescent="0.45">
      <c r="A162" t="s">
        <v>92</v>
      </c>
      <c r="B162" t="s">
        <v>117</v>
      </c>
      <c r="C162" t="s">
        <v>127</v>
      </c>
      <c r="D162" t="s">
        <v>43</v>
      </c>
      <c r="E162" t="s">
        <v>78</v>
      </c>
      <c r="F162" t="s">
        <v>114</v>
      </c>
      <c r="G162" t="s">
        <v>80</v>
      </c>
      <c r="H162" t="s">
        <v>81</v>
      </c>
      <c r="I162">
        <v>19</v>
      </c>
      <c r="J162">
        <v>85.48</v>
      </c>
      <c r="K162">
        <v>196.68</v>
      </c>
      <c r="L162">
        <v>11</v>
      </c>
      <c r="M162">
        <v>8</v>
      </c>
      <c r="N162" t="str">
        <f t="shared" si="2"/>
        <v>James BrownIndia</v>
      </c>
    </row>
    <row r="163" spans="1:14" x14ac:dyDescent="0.45">
      <c r="A163" t="s">
        <v>92</v>
      </c>
      <c r="B163" t="s">
        <v>76</v>
      </c>
      <c r="C163" t="s">
        <v>95</v>
      </c>
      <c r="D163" t="s">
        <v>42</v>
      </c>
      <c r="E163" t="s">
        <v>93</v>
      </c>
      <c r="F163" t="s">
        <v>79</v>
      </c>
      <c r="G163" t="s">
        <v>87</v>
      </c>
      <c r="H163" t="s">
        <v>97</v>
      </c>
      <c r="I163">
        <v>29</v>
      </c>
      <c r="J163">
        <v>54.38</v>
      </c>
      <c r="K163">
        <v>192.18</v>
      </c>
      <c r="L163">
        <v>5</v>
      </c>
      <c r="M163">
        <v>6</v>
      </c>
      <c r="N163" t="str">
        <f t="shared" si="2"/>
        <v>James BrownRussia</v>
      </c>
    </row>
    <row r="164" spans="1:14" x14ac:dyDescent="0.45">
      <c r="A164" t="s">
        <v>92</v>
      </c>
      <c r="B164" t="s">
        <v>83</v>
      </c>
      <c r="C164" t="s">
        <v>127</v>
      </c>
      <c r="D164" t="s">
        <v>43</v>
      </c>
      <c r="E164" t="s">
        <v>78</v>
      </c>
      <c r="F164" t="s">
        <v>100</v>
      </c>
      <c r="G164" t="s">
        <v>94</v>
      </c>
      <c r="H164" t="s">
        <v>81</v>
      </c>
      <c r="I164">
        <v>32</v>
      </c>
      <c r="J164">
        <v>67.069999999999993</v>
      </c>
      <c r="K164">
        <v>157.52000000000001</v>
      </c>
      <c r="L164">
        <v>18</v>
      </c>
      <c r="M164">
        <v>4</v>
      </c>
      <c r="N164" t="str">
        <f t="shared" si="2"/>
        <v>James BrownIndia</v>
      </c>
    </row>
    <row r="165" spans="1:14" x14ac:dyDescent="0.45">
      <c r="A165" t="s">
        <v>92</v>
      </c>
      <c r="B165" t="s">
        <v>83</v>
      </c>
      <c r="C165" t="s">
        <v>84</v>
      </c>
      <c r="D165" t="s">
        <v>42</v>
      </c>
      <c r="E165" t="s">
        <v>85</v>
      </c>
      <c r="F165" t="s">
        <v>114</v>
      </c>
      <c r="G165" t="s">
        <v>80</v>
      </c>
      <c r="H165" t="s">
        <v>81</v>
      </c>
      <c r="I165">
        <v>38</v>
      </c>
      <c r="J165">
        <v>76.87</v>
      </c>
      <c r="K165">
        <v>188.72</v>
      </c>
      <c r="L165">
        <v>8</v>
      </c>
      <c r="M165">
        <v>9</v>
      </c>
      <c r="N165" t="str">
        <f t="shared" si="2"/>
        <v>James BrownChina</v>
      </c>
    </row>
    <row r="166" spans="1:14" x14ac:dyDescent="0.45">
      <c r="A166" t="s">
        <v>92</v>
      </c>
      <c r="B166" t="s">
        <v>76</v>
      </c>
      <c r="C166" t="s">
        <v>77</v>
      </c>
      <c r="D166" t="s">
        <v>42</v>
      </c>
      <c r="E166" t="s">
        <v>85</v>
      </c>
      <c r="F166" t="s">
        <v>100</v>
      </c>
      <c r="G166" t="s">
        <v>80</v>
      </c>
      <c r="H166" t="s">
        <v>97</v>
      </c>
      <c r="I166">
        <v>39</v>
      </c>
      <c r="J166">
        <v>80.84</v>
      </c>
      <c r="K166">
        <v>182.44</v>
      </c>
      <c r="L166">
        <v>4</v>
      </c>
      <c r="M166">
        <v>5</v>
      </c>
      <c r="N166" t="str">
        <f t="shared" si="2"/>
        <v>James BrownAustralia</v>
      </c>
    </row>
    <row r="167" spans="1:14" x14ac:dyDescent="0.45">
      <c r="A167" t="s">
        <v>201</v>
      </c>
      <c r="B167" t="s">
        <v>117</v>
      </c>
      <c r="C167" t="s">
        <v>111</v>
      </c>
      <c r="D167" t="s">
        <v>43</v>
      </c>
      <c r="E167" t="s">
        <v>85</v>
      </c>
      <c r="F167" t="s">
        <v>86</v>
      </c>
      <c r="G167" t="s">
        <v>87</v>
      </c>
      <c r="H167" t="s">
        <v>81</v>
      </c>
      <c r="I167">
        <v>18</v>
      </c>
      <c r="J167">
        <v>77.040000000000006</v>
      </c>
      <c r="K167">
        <v>198.06</v>
      </c>
      <c r="L167">
        <v>15</v>
      </c>
      <c r="M167">
        <v>6</v>
      </c>
      <c r="N167" t="str">
        <f t="shared" si="2"/>
        <v>James DavisJapan</v>
      </c>
    </row>
    <row r="168" spans="1:14" x14ac:dyDescent="0.45">
      <c r="A168" t="s">
        <v>201</v>
      </c>
      <c r="B168" t="s">
        <v>120</v>
      </c>
      <c r="C168" t="s">
        <v>90</v>
      </c>
      <c r="D168" t="s">
        <v>43</v>
      </c>
      <c r="E168" t="s">
        <v>78</v>
      </c>
      <c r="F168" t="s">
        <v>118</v>
      </c>
      <c r="G168" t="s">
        <v>94</v>
      </c>
      <c r="H168" t="s">
        <v>97</v>
      </c>
      <c r="I168">
        <v>37</v>
      </c>
      <c r="J168">
        <v>80.38</v>
      </c>
      <c r="K168">
        <v>151.77000000000001</v>
      </c>
      <c r="L168">
        <v>10</v>
      </c>
      <c r="M168">
        <v>6</v>
      </c>
      <c r="N168" t="str">
        <f t="shared" si="2"/>
        <v>James DavisUK</v>
      </c>
    </row>
    <row r="169" spans="1:14" x14ac:dyDescent="0.45">
      <c r="A169" t="s">
        <v>201</v>
      </c>
      <c r="B169" t="s">
        <v>99</v>
      </c>
      <c r="C169" t="s">
        <v>113</v>
      </c>
      <c r="D169" t="s">
        <v>42</v>
      </c>
      <c r="E169" t="s">
        <v>93</v>
      </c>
      <c r="F169" t="s">
        <v>122</v>
      </c>
      <c r="G169" t="s">
        <v>87</v>
      </c>
      <c r="H169" t="s">
        <v>97</v>
      </c>
      <c r="I169">
        <v>34</v>
      </c>
      <c r="J169">
        <v>51.78</v>
      </c>
      <c r="K169">
        <v>160.04</v>
      </c>
      <c r="L169">
        <v>17</v>
      </c>
      <c r="M169">
        <v>0</v>
      </c>
      <c r="N169" t="str">
        <f t="shared" si="2"/>
        <v>James DavisBrazil</v>
      </c>
    </row>
    <row r="170" spans="1:14" x14ac:dyDescent="0.45">
      <c r="A170" t="s">
        <v>150</v>
      </c>
      <c r="B170" t="s">
        <v>117</v>
      </c>
      <c r="C170" t="s">
        <v>129</v>
      </c>
      <c r="D170" t="s">
        <v>42</v>
      </c>
      <c r="E170" t="s">
        <v>85</v>
      </c>
      <c r="F170" t="s">
        <v>91</v>
      </c>
      <c r="G170" t="s">
        <v>94</v>
      </c>
      <c r="H170" t="s">
        <v>81</v>
      </c>
      <c r="I170">
        <v>39</v>
      </c>
      <c r="J170">
        <v>89.96</v>
      </c>
      <c r="K170">
        <v>199.45</v>
      </c>
      <c r="L170">
        <v>7</v>
      </c>
      <c r="M170">
        <v>10</v>
      </c>
      <c r="N170" t="str">
        <f t="shared" si="2"/>
        <v>James GarciaUSA</v>
      </c>
    </row>
    <row r="171" spans="1:14" x14ac:dyDescent="0.45">
      <c r="A171" t="s">
        <v>150</v>
      </c>
      <c r="B171" t="s">
        <v>106</v>
      </c>
      <c r="C171" t="s">
        <v>111</v>
      </c>
      <c r="D171" t="s">
        <v>43</v>
      </c>
      <c r="E171" t="s">
        <v>96</v>
      </c>
      <c r="F171" t="s">
        <v>79</v>
      </c>
      <c r="G171" t="s">
        <v>80</v>
      </c>
      <c r="H171" t="s">
        <v>97</v>
      </c>
      <c r="I171">
        <v>23</v>
      </c>
      <c r="J171">
        <v>80.040000000000006</v>
      </c>
      <c r="K171">
        <v>184.66</v>
      </c>
      <c r="L171">
        <v>4</v>
      </c>
      <c r="M171">
        <v>1</v>
      </c>
      <c r="N171" t="str">
        <f t="shared" si="2"/>
        <v>James GarciaJapan</v>
      </c>
    </row>
    <row r="172" spans="1:14" x14ac:dyDescent="0.45">
      <c r="A172" t="s">
        <v>150</v>
      </c>
      <c r="B172" t="s">
        <v>99</v>
      </c>
      <c r="C172" t="s">
        <v>103</v>
      </c>
      <c r="D172" t="s">
        <v>43</v>
      </c>
      <c r="E172" t="s">
        <v>93</v>
      </c>
      <c r="F172" t="s">
        <v>118</v>
      </c>
      <c r="G172" t="s">
        <v>87</v>
      </c>
      <c r="H172" t="s">
        <v>81</v>
      </c>
      <c r="I172">
        <v>39</v>
      </c>
      <c r="J172">
        <v>55.18</v>
      </c>
      <c r="K172">
        <v>196.86</v>
      </c>
      <c r="L172">
        <v>1</v>
      </c>
      <c r="M172">
        <v>5</v>
      </c>
      <c r="N172" t="str">
        <f t="shared" si="2"/>
        <v>James GarciaGermany</v>
      </c>
    </row>
    <row r="173" spans="1:14" x14ac:dyDescent="0.45">
      <c r="A173" t="s">
        <v>150</v>
      </c>
      <c r="B173" t="s">
        <v>83</v>
      </c>
      <c r="C173" t="s">
        <v>127</v>
      </c>
      <c r="D173" t="s">
        <v>42</v>
      </c>
      <c r="E173" t="s">
        <v>96</v>
      </c>
      <c r="F173" t="s">
        <v>122</v>
      </c>
      <c r="G173" t="s">
        <v>80</v>
      </c>
      <c r="H173" t="s">
        <v>81</v>
      </c>
      <c r="I173">
        <v>28</v>
      </c>
      <c r="J173">
        <v>51.08</v>
      </c>
      <c r="K173">
        <v>194.11</v>
      </c>
      <c r="L173">
        <v>1</v>
      </c>
      <c r="M173">
        <v>5</v>
      </c>
      <c r="N173" t="str">
        <f t="shared" si="2"/>
        <v>James GarciaIndia</v>
      </c>
    </row>
    <row r="174" spans="1:14" x14ac:dyDescent="0.45">
      <c r="A174" t="s">
        <v>150</v>
      </c>
      <c r="B174" t="s">
        <v>106</v>
      </c>
      <c r="C174" t="s">
        <v>95</v>
      </c>
      <c r="D174" t="s">
        <v>43</v>
      </c>
      <c r="E174" t="s">
        <v>78</v>
      </c>
      <c r="F174" t="s">
        <v>100</v>
      </c>
      <c r="G174" t="s">
        <v>80</v>
      </c>
      <c r="H174" t="s">
        <v>81</v>
      </c>
      <c r="I174">
        <v>22</v>
      </c>
      <c r="J174">
        <v>74.239999999999995</v>
      </c>
      <c r="K174">
        <v>182.5</v>
      </c>
      <c r="L174">
        <v>16</v>
      </c>
      <c r="M174">
        <v>3</v>
      </c>
      <c r="N174" t="str">
        <f t="shared" si="2"/>
        <v>James GarciaRussia</v>
      </c>
    </row>
    <row r="175" spans="1:14" x14ac:dyDescent="0.45">
      <c r="A175" t="s">
        <v>150</v>
      </c>
      <c r="B175" t="s">
        <v>83</v>
      </c>
      <c r="C175" t="s">
        <v>129</v>
      </c>
      <c r="D175" t="s">
        <v>43</v>
      </c>
      <c r="E175" t="s">
        <v>85</v>
      </c>
      <c r="F175" t="s">
        <v>114</v>
      </c>
      <c r="G175" t="s">
        <v>80</v>
      </c>
      <c r="H175" t="s">
        <v>81</v>
      </c>
      <c r="I175">
        <v>28</v>
      </c>
      <c r="J175">
        <v>62.08</v>
      </c>
      <c r="K175">
        <v>166.56</v>
      </c>
      <c r="L175">
        <v>3</v>
      </c>
      <c r="M175">
        <v>1</v>
      </c>
      <c r="N175" t="str">
        <f t="shared" si="2"/>
        <v>James GarciaUSA</v>
      </c>
    </row>
    <row r="176" spans="1:14" x14ac:dyDescent="0.45">
      <c r="A176" t="s">
        <v>101</v>
      </c>
      <c r="B176" t="s">
        <v>83</v>
      </c>
      <c r="C176" t="s">
        <v>95</v>
      </c>
      <c r="D176" t="s">
        <v>43</v>
      </c>
      <c r="E176" t="s">
        <v>96</v>
      </c>
      <c r="F176" t="s">
        <v>86</v>
      </c>
      <c r="G176" t="s">
        <v>80</v>
      </c>
      <c r="H176" t="s">
        <v>97</v>
      </c>
      <c r="I176">
        <v>24</v>
      </c>
      <c r="J176">
        <v>87.74</v>
      </c>
      <c r="K176">
        <v>175.34</v>
      </c>
      <c r="L176">
        <v>18</v>
      </c>
      <c r="M176">
        <v>5</v>
      </c>
      <c r="N176" t="str">
        <f t="shared" si="2"/>
        <v>James JohnsonRussia</v>
      </c>
    </row>
    <row r="177" spans="1:14" x14ac:dyDescent="0.45">
      <c r="A177" t="s">
        <v>101</v>
      </c>
      <c r="B177" t="s">
        <v>117</v>
      </c>
      <c r="C177" t="s">
        <v>103</v>
      </c>
      <c r="D177" t="s">
        <v>43</v>
      </c>
      <c r="E177" t="s">
        <v>96</v>
      </c>
      <c r="F177" t="s">
        <v>114</v>
      </c>
      <c r="G177" t="s">
        <v>94</v>
      </c>
      <c r="H177" t="s">
        <v>97</v>
      </c>
      <c r="I177">
        <v>20</v>
      </c>
      <c r="J177">
        <v>94.19</v>
      </c>
      <c r="K177">
        <v>185.95</v>
      </c>
      <c r="L177">
        <v>9</v>
      </c>
      <c r="M177">
        <v>9</v>
      </c>
      <c r="N177" t="str">
        <f t="shared" si="2"/>
        <v>James JohnsonGermany</v>
      </c>
    </row>
    <row r="178" spans="1:14" x14ac:dyDescent="0.45">
      <c r="A178" t="s">
        <v>101</v>
      </c>
      <c r="B178" t="s">
        <v>83</v>
      </c>
      <c r="C178" t="s">
        <v>111</v>
      </c>
      <c r="D178" t="s">
        <v>42</v>
      </c>
      <c r="E178" t="s">
        <v>96</v>
      </c>
      <c r="F178" t="s">
        <v>104</v>
      </c>
      <c r="G178" t="s">
        <v>87</v>
      </c>
      <c r="H178" t="s">
        <v>97</v>
      </c>
      <c r="I178">
        <v>19</v>
      </c>
      <c r="J178">
        <v>72.569999999999993</v>
      </c>
      <c r="K178">
        <v>176.4</v>
      </c>
      <c r="L178">
        <v>19</v>
      </c>
      <c r="M178">
        <v>2</v>
      </c>
      <c r="N178" t="str">
        <f t="shared" si="2"/>
        <v>James JohnsonJapan</v>
      </c>
    </row>
    <row r="179" spans="1:14" x14ac:dyDescent="0.45">
      <c r="A179" t="s">
        <v>101</v>
      </c>
      <c r="B179" t="s">
        <v>120</v>
      </c>
      <c r="C179" t="s">
        <v>77</v>
      </c>
      <c r="D179" t="s">
        <v>43</v>
      </c>
      <c r="E179" t="s">
        <v>85</v>
      </c>
      <c r="F179" t="s">
        <v>122</v>
      </c>
      <c r="G179" t="s">
        <v>87</v>
      </c>
      <c r="H179" t="s">
        <v>97</v>
      </c>
      <c r="I179">
        <v>35</v>
      </c>
      <c r="J179">
        <v>73.08</v>
      </c>
      <c r="K179">
        <v>189.48</v>
      </c>
      <c r="L179">
        <v>19</v>
      </c>
      <c r="M179">
        <v>5</v>
      </c>
      <c r="N179" t="str">
        <f t="shared" si="2"/>
        <v>James JohnsonAustralia</v>
      </c>
    </row>
    <row r="180" spans="1:14" x14ac:dyDescent="0.45">
      <c r="A180" t="s">
        <v>101</v>
      </c>
      <c r="B180" t="s">
        <v>117</v>
      </c>
      <c r="C180" t="s">
        <v>129</v>
      </c>
      <c r="D180" t="s">
        <v>43</v>
      </c>
      <c r="E180" t="s">
        <v>93</v>
      </c>
      <c r="F180" t="s">
        <v>114</v>
      </c>
      <c r="G180" t="s">
        <v>87</v>
      </c>
      <c r="H180" t="s">
        <v>81</v>
      </c>
      <c r="I180">
        <v>24</v>
      </c>
      <c r="J180">
        <v>74.69</v>
      </c>
      <c r="K180">
        <v>181.89</v>
      </c>
      <c r="L180">
        <v>5</v>
      </c>
      <c r="M180">
        <v>2</v>
      </c>
      <c r="N180" t="str">
        <f t="shared" si="2"/>
        <v>James JohnsonUSA</v>
      </c>
    </row>
    <row r="181" spans="1:14" x14ac:dyDescent="0.45">
      <c r="A181" t="s">
        <v>131</v>
      </c>
      <c r="B181" t="s">
        <v>99</v>
      </c>
      <c r="C181" t="s">
        <v>103</v>
      </c>
      <c r="D181" t="s">
        <v>43</v>
      </c>
      <c r="E181" t="s">
        <v>78</v>
      </c>
      <c r="F181" t="s">
        <v>104</v>
      </c>
      <c r="G181" t="s">
        <v>87</v>
      </c>
      <c r="H181" t="s">
        <v>97</v>
      </c>
      <c r="I181">
        <v>39</v>
      </c>
      <c r="J181">
        <v>84.09</v>
      </c>
      <c r="K181">
        <v>184.69</v>
      </c>
      <c r="L181">
        <v>12</v>
      </c>
      <c r="M181">
        <v>1</v>
      </c>
      <c r="N181" t="str">
        <f t="shared" si="2"/>
        <v>James JonesGermany</v>
      </c>
    </row>
    <row r="182" spans="1:14" x14ac:dyDescent="0.45">
      <c r="A182" t="s">
        <v>131</v>
      </c>
      <c r="B182" t="s">
        <v>89</v>
      </c>
      <c r="C182" t="s">
        <v>129</v>
      </c>
      <c r="D182" t="s">
        <v>42</v>
      </c>
      <c r="E182" t="s">
        <v>85</v>
      </c>
      <c r="F182" t="s">
        <v>91</v>
      </c>
      <c r="G182" t="s">
        <v>94</v>
      </c>
      <c r="H182" t="s">
        <v>97</v>
      </c>
      <c r="I182">
        <v>38</v>
      </c>
      <c r="J182">
        <v>94.34</v>
      </c>
      <c r="K182">
        <v>164.39</v>
      </c>
      <c r="L182">
        <v>3</v>
      </c>
      <c r="M182">
        <v>1</v>
      </c>
      <c r="N182" t="str">
        <f t="shared" si="2"/>
        <v>James JonesUSA</v>
      </c>
    </row>
    <row r="183" spans="1:14" x14ac:dyDescent="0.45">
      <c r="A183" t="s">
        <v>131</v>
      </c>
      <c r="B183" t="s">
        <v>117</v>
      </c>
      <c r="C183" t="s">
        <v>113</v>
      </c>
      <c r="D183" t="s">
        <v>43</v>
      </c>
      <c r="E183" t="s">
        <v>93</v>
      </c>
      <c r="F183" t="s">
        <v>100</v>
      </c>
      <c r="G183" t="s">
        <v>94</v>
      </c>
      <c r="H183" t="s">
        <v>97</v>
      </c>
      <c r="I183">
        <v>31</v>
      </c>
      <c r="J183">
        <v>81.22</v>
      </c>
      <c r="K183">
        <v>164.74</v>
      </c>
      <c r="L183">
        <v>15</v>
      </c>
      <c r="M183">
        <v>5</v>
      </c>
      <c r="N183" t="str">
        <f t="shared" si="2"/>
        <v>James JonesBrazil</v>
      </c>
    </row>
    <row r="184" spans="1:14" x14ac:dyDescent="0.45">
      <c r="A184" t="s">
        <v>131</v>
      </c>
      <c r="B184" t="s">
        <v>89</v>
      </c>
      <c r="C184" t="s">
        <v>77</v>
      </c>
      <c r="D184" t="s">
        <v>42</v>
      </c>
      <c r="E184" t="s">
        <v>96</v>
      </c>
      <c r="F184" t="s">
        <v>122</v>
      </c>
      <c r="G184" t="s">
        <v>87</v>
      </c>
      <c r="H184" t="s">
        <v>97</v>
      </c>
      <c r="I184">
        <v>39</v>
      </c>
      <c r="J184">
        <v>88.55</v>
      </c>
      <c r="K184">
        <v>188.25</v>
      </c>
      <c r="L184">
        <v>10</v>
      </c>
      <c r="M184">
        <v>1</v>
      </c>
      <c r="N184" t="str">
        <f t="shared" si="2"/>
        <v>James JonesAustralia</v>
      </c>
    </row>
    <row r="185" spans="1:14" x14ac:dyDescent="0.45">
      <c r="A185" t="s">
        <v>131</v>
      </c>
      <c r="B185" t="s">
        <v>117</v>
      </c>
      <c r="C185" t="s">
        <v>113</v>
      </c>
      <c r="D185" t="s">
        <v>43</v>
      </c>
      <c r="E185" t="s">
        <v>85</v>
      </c>
      <c r="F185" t="s">
        <v>122</v>
      </c>
      <c r="G185" t="s">
        <v>94</v>
      </c>
      <c r="H185" t="s">
        <v>97</v>
      </c>
      <c r="I185">
        <v>21</v>
      </c>
      <c r="J185">
        <v>80.88</v>
      </c>
      <c r="K185">
        <v>197.81</v>
      </c>
      <c r="L185">
        <v>20</v>
      </c>
      <c r="M185">
        <v>3</v>
      </c>
      <c r="N185" t="str">
        <f t="shared" si="2"/>
        <v>James JonesBrazil</v>
      </c>
    </row>
    <row r="186" spans="1:14" x14ac:dyDescent="0.45">
      <c r="A186" t="s">
        <v>131</v>
      </c>
      <c r="B186" t="s">
        <v>76</v>
      </c>
      <c r="C186" t="s">
        <v>111</v>
      </c>
      <c r="D186" t="s">
        <v>43</v>
      </c>
      <c r="E186" t="s">
        <v>96</v>
      </c>
      <c r="F186" t="s">
        <v>122</v>
      </c>
      <c r="G186" t="s">
        <v>87</v>
      </c>
      <c r="H186" t="s">
        <v>81</v>
      </c>
      <c r="I186">
        <v>27</v>
      </c>
      <c r="J186">
        <v>54.23</v>
      </c>
      <c r="K186">
        <v>177.63</v>
      </c>
      <c r="L186">
        <v>8</v>
      </c>
      <c r="M186">
        <v>10</v>
      </c>
      <c r="N186" t="str">
        <f t="shared" si="2"/>
        <v>James JonesJapan</v>
      </c>
    </row>
    <row r="187" spans="1:14" x14ac:dyDescent="0.45">
      <c r="A187" t="s">
        <v>131</v>
      </c>
      <c r="B187" t="s">
        <v>99</v>
      </c>
      <c r="C187" t="s">
        <v>111</v>
      </c>
      <c r="D187" t="s">
        <v>43</v>
      </c>
      <c r="E187" t="s">
        <v>93</v>
      </c>
      <c r="F187" t="s">
        <v>91</v>
      </c>
      <c r="G187" t="s">
        <v>80</v>
      </c>
      <c r="H187" t="s">
        <v>81</v>
      </c>
      <c r="I187">
        <v>36</v>
      </c>
      <c r="J187">
        <v>83.95</v>
      </c>
      <c r="K187">
        <v>166.77</v>
      </c>
      <c r="L187">
        <v>5</v>
      </c>
      <c r="M187">
        <v>0</v>
      </c>
      <c r="N187" t="str">
        <f t="shared" si="2"/>
        <v>James JonesJapan</v>
      </c>
    </row>
    <row r="188" spans="1:14" x14ac:dyDescent="0.45">
      <c r="A188" t="s">
        <v>131</v>
      </c>
      <c r="B188" t="s">
        <v>99</v>
      </c>
      <c r="C188" t="s">
        <v>77</v>
      </c>
      <c r="D188" t="s">
        <v>42</v>
      </c>
      <c r="E188" t="s">
        <v>85</v>
      </c>
      <c r="F188" t="s">
        <v>104</v>
      </c>
      <c r="G188" t="s">
        <v>94</v>
      </c>
      <c r="H188" t="s">
        <v>97</v>
      </c>
      <c r="I188">
        <v>18</v>
      </c>
      <c r="J188">
        <v>50.71</v>
      </c>
      <c r="K188">
        <v>172.13</v>
      </c>
      <c r="L188">
        <v>8</v>
      </c>
      <c r="M188">
        <v>9</v>
      </c>
      <c r="N188" t="str">
        <f t="shared" si="2"/>
        <v>James JonesAustralia</v>
      </c>
    </row>
    <row r="189" spans="1:14" x14ac:dyDescent="0.45">
      <c r="A189" t="s">
        <v>137</v>
      </c>
      <c r="B189" t="s">
        <v>76</v>
      </c>
      <c r="C189" t="s">
        <v>103</v>
      </c>
      <c r="D189" t="s">
        <v>42</v>
      </c>
      <c r="E189" t="s">
        <v>85</v>
      </c>
      <c r="F189" t="s">
        <v>122</v>
      </c>
      <c r="G189" t="s">
        <v>80</v>
      </c>
      <c r="H189" t="s">
        <v>97</v>
      </c>
      <c r="I189">
        <v>24</v>
      </c>
      <c r="J189">
        <v>87.37</v>
      </c>
      <c r="K189">
        <v>159.81</v>
      </c>
      <c r="L189">
        <v>7</v>
      </c>
      <c r="M189">
        <v>0</v>
      </c>
      <c r="N189" t="str">
        <f t="shared" si="2"/>
        <v>James MartinezGermany</v>
      </c>
    </row>
    <row r="190" spans="1:14" x14ac:dyDescent="0.45">
      <c r="A190" t="s">
        <v>137</v>
      </c>
      <c r="B190" t="s">
        <v>76</v>
      </c>
      <c r="C190" t="s">
        <v>111</v>
      </c>
      <c r="D190" t="s">
        <v>43</v>
      </c>
      <c r="E190" t="s">
        <v>85</v>
      </c>
      <c r="F190" t="s">
        <v>122</v>
      </c>
      <c r="G190" t="s">
        <v>87</v>
      </c>
      <c r="H190" t="s">
        <v>81</v>
      </c>
      <c r="I190">
        <v>33</v>
      </c>
      <c r="J190">
        <v>88.39</v>
      </c>
      <c r="K190">
        <v>184.38</v>
      </c>
      <c r="L190">
        <v>8</v>
      </c>
      <c r="M190">
        <v>6</v>
      </c>
      <c r="N190" t="str">
        <f t="shared" si="2"/>
        <v>James MartinezJapan</v>
      </c>
    </row>
    <row r="191" spans="1:14" x14ac:dyDescent="0.45">
      <c r="A191" t="s">
        <v>137</v>
      </c>
      <c r="B191" t="s">
        <v>83</v>
      </c>
      <c r="C191" t="s">
        <v>111</v>
      </c>
      <c r="D191" t="s">
        <v>43</v>
      </c>
      <c r="E191" t="s">
        <v>85</v>
      </c>
      <c r="F191" t="s">
        <v>114</v>
      </c>
      <c r="G191" t="s">
        <v>94</v>
      </c>
      <c r="H191" t="s">
        <v>81</v>
      </c>
      <c r="I191">
        <v>36</v>
      </c>
      <c r="J191">
        <v>79.510000000000005</v>
      </c>
      <c r="K191">
        <v>153.24</v>
      </c>
      <c r="L191">
        <v>12</v>
      </c>
      <c r="M191">
        <v>4</v>
      </c>
      <c r="N191" t="str">
        <f t="shared" si="2"/>
        <v>James MartinezJapan</v>
      </c>
    </row>
    <row r="192" spans="1:14" x14ac:dyDescent="0.45">
      <c r="A192" t="s">
        <v>137</v>
      </c>
      <c r="B192" t="s">
        <v>99</v>
      </c>
      <c r="C192" t="s">
        <v>90</v>
      </c>
      <c r="D192" t="s">
        <v>42</v>
      </c>
      <c r="E192" t="s">
        <v>85</v>
      </c>
      <c r="F192" t="s">
        <v>100</v>
      </c>
      <c r="G192" t="s">
        <v>80</v>
      </c>
      <c r="H192" t="s">
        <v>97</v>
      </c>
      <c r="I192">
        <v>38</v>
      </c>
      <c r="J192">
        <v>64.98</v>
      </c>
      <c r="K192">
        <v>170.71</v>
      </c>
      <c r="L192">
        <v>13</v>
      </c>
      <c r="M192">
        <v>1</v>
      </c>
      <c r="N192" t="str">
        <f t="shared" si="2"/>
        <v>James MartinezUK</v>
      </c>
    </row>
    <row r="193" spans="1:14" x14ac:dyDescent="0.45">
      <c r="A193" t="s">
        <v>186</v>
      </c>
      <c r="B193" t="s">
        <v>117</v>
      </c>
      <c r="C193" t="s">
        <v>124</v>
      </c>
      <c r="D193" t="s">
        <v>43</v>
      </c>
      <c r="E193" t="s">
        <v>96</v>
      </c>
      <c r="F193" t="s">
        <v>114</v>
      </c>
      <c r="G193" t="s">
        <v>80</v>
      </c>
      <c r="H193" t="s">
        <v>97</v>
      </c>
      <c r="I193">
        <v>34</v>
      </c>
      <c r="J193">
        <v>58.04</v>
      </c>
      <c r="K193">
        <v>153.54</v>
      </c>
      <c r="L193">
        <v>8</v>
      </c>
      <c r="M193">
        <v>4</v>
      </c>
      <c r="N193" t="str">
        <f t="shared" si="2"/>
        <v>James MillerCanada</v>
      </c>
    </row>
    <row r="194" spans="1:14" x14ac:dyDescent="0.45">
      <c r="A194" t="s">
        <v>186</v>
      </c>
      <c r="B194" t="s">
        <v>117</v>
      </c>
      <c r="C194" t="s">
        <v>95</v>
      </c>
      <c r="D194" t="s">
        <v>42</v>
      </c>
      <c r="E194" t="s">
        <v>93</v>
      </c>
      <c r="F194" t="s">
        <v>114</v>
      </c>
      <c r="G194" t="s">
        <v>87</v>
      </c>
      <c r="H194" t="s">
        <v>97</v>
      </c>
      <c r="I194">
        <v>30</v>
      </c>
      <c r="J194">
        <v>52.85</v>
      </c>
      <c r="K194">
        <v>194.33</v>
      </c>
      <c r="L194">
        <v>14</v>
      </c>
      <c r="M194">
        <v>6</v>
      </c>
      <c r="N194" t="str">
        <f t="shared" si="2"/>
        <v>James MillerRussia</v>
      </c>
    </row>
    <row r="195" spans="1:14" x14ac:dyDescent="0.45">
      <c r="A195" t="s">
        <v>186</v>
      </c>
      <c r="B195" t="s">
        <v>89</v>
      </c>
      <c r="C195" t="s">
        <v>124</v>
      </c>
      <c r="D195" t="s">
        <v>42</v>
      </c>
      <c r="E195" t="s">
        <v>93</v>
      </c>
      <c r="F195" t="s">
        <v>91</v>
      </c>
      <c r="G195" t="s">
        <v>87</v>
      </c>
      <c r="H195" t="s">
        <v>97</v>
      </c>
      <c r="I195">
        <v>22</v>
      </c>
      <c r="J195">
        <v>85.71</v>
      </c>
      <c r="K195">
        <v>187.69</v>
      </c>
      <c r="L195">
        <v>5</v>
      </c>
      <c r="M195">
        <v>1</v>
      </c>
      <c r="N195" t="str">
        <f t="shared" ref="N195:N258" si="3">_xlfn.CONCAT(A195,C195)</f>
        <v>James MillerCanada</v>
      </c>
    </row>
    <row r="196" spans="1:14" x14ac:dyDescent="0.45">
      <c r="A196" t="s">
        <v>153</v>
      </c>
      <c r="B196" t="s">
        <v>89</v>
      </c>
      <c r="C196" t="s">
        <v>124</v>
      </c>
      <c r="D196" t="s">
        <v>42</v>
      </c>
      <c r="E196" t="s">
        <v>85</v>
      </c>
      <c r="F196" t="s">
        <v>118</v>
      </c>
      <c r="G196" t="s">
        <v>94</v>
      </c>
      <c r="H196" t="s">
        <v>81</v>
      </c>
      <c r="I196">
        <v>39</v>
      </c>
      <c r="J196">
        <v>58.99</v>
      </c>
      <c r="K196">
        <v>182.76</v>
      </c>
      <c r="L196">
        <v>19</v>
      </c>
      <c r="M196">
        <v>9</v>
      </c>
      <c r="N196" t="str">
        <f t="shared" si="3"/>
        <v>James RodriguezCanada</v>
      </c>
    </row>
    <row r="197" spans="1:14" x14ac:dyDescent="0.45">
      <c r="A197" t="s">
        <v>153</v>
      </c>
      <c r="B197" t="s">
        <v>106</v>
      </c>
      <c r="C197" t="s">
        <v>113</v>
      </c>
      <c r="D197" t="s">
        <v>42</v>
      </c>
      <c r="E197" t="s">
        <v>78</v>
      </c>
      <c r="F197" t="s">
        <v>86</v>
      </c>
      <c r="G197" t="s">
        <v>80</v>
      </c>
      <c r="H197" t="s">
        <v>97</v>
      </c>
      <c r="I197">
        <v>39</v>
      </c>
      <c r="J197">
        <v>96.62</v>
      </c>
      <c r="K197">
        <v>185.22</v>
      </c>
      <c r="L197">
        <v>16</v>
      </c>
      <c r="M197">
        <v>2</v>
      </c>
      <c r="N197" t="str">
        <f t="shared" si="3"/>
        <v>James RodriguezBrazil</v>
      </c>
    </row>
    <row r="198" spans="1:14" x14ac:dyDescent="0.45">
      <c r="A198" t="s">
        <v>153</v>
      </c>
      <c r="B198" t="s">
        <v>106</v>
      </c>
      <c r="C198" t="s">
        <v>124</v>
      </c>
      <c r="D198" t="s">
        <v>43</v>
      </c>
      <c r="E198" t="s">
        <v>96</v>
      </c>
      <c r="F198" t="s">
        <v>122</v>
      </c>
      <c r="G198" t="s">
        <v>80</v>
      </c>
      <c r="H198" t="s">
        <v>97</v>
      </c>
      <c r="I198">
        <v>20</v>
      </c>
      <c r="J198">
        <v>93.87</v>
      </c>
      <c r="K198">
        <v>167.89</v>
      </c>
      <c r="L198">
        <v>3</v>
      </c>
      <c r="M198">
        <v>0</v>
      </c>
      <c r="N198" t="str">
        <f t="shared" si="3"/>
        <v>James RodriguezCanada</v>
      </c>
    </row>
    <row r="199" spans="1:14" x14ac:dyDescent="0.45">
      <c r="A199" t="s">
        <v>172</v>
      </c>
      <c r="B199" t="s">
        <v>76</v>
      </c>
      <c r="C199" t="s">
        <v>129</v>
      </c>
      <c r="D199" t="s">
        <v>43</v>
      </c>
      <c r="E199" t="s">
        <v>96</v>
      </c>
      <c r="F199" t="s">
        <v>100</v>
      </c>
      <c r="G199" t="s">
        <v>87</v>
      </c>
      <c r="H199" t="s">
        <v>97</v>
      </c>
      <c r="I199">
        <v>31</v>
      </c>
      <c r="J199">
        <v>79.37</v>
      </c>
      <c r="K199">
        <v>170.11</v>
      </c>
      <c r="L199">
        <v>12</v>
      </c>
      <c r="M199">
        <v>1</v>
      </c>
      <c r="N199" t="str">
        <f t="shared" si="3"/>
        <v>James SmithUSA</v>
      </c>
    </row>
    <row r="200" spans="1:14" x14ac:dyDescent="0.45">
      <c r="A200" t="s">
        <v>172</v>
      </c>
      <c r="B200" t="s">
        <v>117</v>
      </c>
      <c r="C200" t="s">
        <v>84</v>
      </c>
      <c r="D200" t="s">
        <v>43</v>
      </c>
      <c r="E200" t="s">
        <v>85</v>
      </c>
      <c r="F200" t="s">
        <v>104</v>
      </c>
      <c r="G200" t="s">
        <v>94</v>
      </c>
      <c r="H200" t="s">
        <v>81</v>
      </c>
      <c r="I200">
        <v>27</v>
      </c>
      <c r="J200">
        <v>60.15</v>
      </c>
      <c r="K200">
        <v>178.25</v>
      </c>
      <c r="L200">
        <v>10</v>
      </c>
      <c r="M200">
        <v>10</v>
      </c>
      <c r="N200" t="str">
        <f t="shared" si="3"/>
        <v>James SmithChina</v>
      </c>
    </row>
    <row r="201" spans="1:14" x14ac:dyDescent="0.45">
      <c r="A201" t="s">
        <v>172</v>
      </c>
      <c r="B201" t="s">
        <v>76</v>
      </c>
      <c r="C201" t="s">
        <v>124</v>
      </c>
      <c r="D201" t="s">
        <v>43</v>
      </c>
      <c r="E201" t="s">
        <v>85</v>
      </c>
      <c r="F201" t="s">
        <v>122</v>
      </c>
      <c r="G201" t="s">
        <v>94</v>
      </c>
      <c r="H201" t="s">
        <v>97</v>
      </c>
      <c r="I201">
        <v>24</v>
      </c>
      <c r="J201">
        <v>69.150000000000006</v>
      </c>
      <c r="K201">
        <v>164.15</v>
      </c>
      <c r="L201">
        <v>19</v>
      </c>
      <c r="M201">
        <v>7</v>
      </c>
      <c r="N201" t="str">
        <f t="shared" si="3"/>
        <v>James SmithCanada</v>
      </c>
    </row>
    <row r="202" spans="1:14" x14ac:dyDescent="0.45">
      <c r="A202" t="s">
        <v>172</v>
      </c>
      <c r="B202" t="s">
        <v>117</v>
      </c>
      <c r="C202" t="s">
        <v>84</v>
      </c>
      <c r="D202" t="s">
        <v>43</v>
      </c>
      <c r="E202" t="s">
        <v>96</v>
      </c>
      <c r="F202" t="s">
        <v>122</v>
      </c>
      <c r="G202" t="s">
        <v>87</v>
      </c>
      <c r="H202" t="s">
        <v>81</v>
      </c>
      <c r="I202">
        <v>32</v>
      </c>
      <c r="J202">
        <v>83.18</v>
      </c>
      <c r="K202">
        <v>192.18</v>
      </c>
      <c r="L202">
        <v>17</v>
      </c>
      <c r="M202">
        <v>1</v>
      </c>
      <c r="N202" t="str">
        <f t="shared" si="3"/>
        <v>James SmithChina</v>
      </c>
    </row>
    <row r="203" spans="1:14" x14ac:dyDescent="0.45">
      <c r="A203" t="s">
        <v>151</v>
      </c>
      <c r="B203" t="s">
        <v>76</v>
      </c>
      <c r="C203" t="s">
        <v>84</v>
      </c>
      <c r="D203" t="s">
        <v>42</v>
      </c>
      <c r="E203" t="s">
        <v>78</v>
      </c>
      <c r="F203" t="s">
        <v>100</v>
      </c>
      <c r="G203" t="s">
        <v>94</v>
      </c>
      <c r="H203" t="s">
        <v>97</v>
      </c>
      <c r="I203">
        <v>34</v>
      </c>
      <c r="J203">
        <v>60.77</v>
      </c>
      <c r="K203">
        <v>156.47</v>
      </c>
      <c r="L203">
        <v>7</v>
      </c>
      <c r="M203">
        <v>6</v>
      </c>
      <c r="N203" t="str">
        <f t="shared" si="3"/>
        <v>James WilliamsChina</v>
      </c>
    </row>
    <row r="204" spans="1:14" x14ac:dyDescent="0.45">
      <c r="A204" t="s">
        <v>151</v>
      </c>
      <c r="B204" t="s">
        <v>76</v>
      </c>
      <c r="C204" t="s">
        <v>103</v>
      </c>
      <c r="D204" t="s">
        <v>43</v>
      </c>
      <c r="E204" t="s">
        <v>85</v>
      </c>
      <c r="F204" t="s">
        <v>91</v>
      </c>
      <c r="G204" t="s">
        <v>94</v>
      </c>
      <c r="H204" t="s">
        <v>81</v>
      </c>
      <c r="I204">
        <v>31</v>
      </c>
      <c r="J204">
        <v>91.05</v>
      </c>
      <c r="K204">
        <v>196.17</v>
      </c>
      <c r="L204">
        <v>3</v>
      </c>
      <c r="M204">
        <v>4</v>
      </c>
      <c r="N204" t="str">
        <f t="shared" si="3"/>
        <v>James WilliamsGermany</v>
      </c>
    </row>
    <row r="205" spans="1:14" x14ac:dyDescent="0.45">
      <c r="A205" t="s">
        <v>151</v>
      </c>
      <c r="B205" t="s">
        <v>83</v>
      </c>
      <c r="C205" t="s">
        <v>124</v>
      </c>
      <c r="D205" t="s">
        <v>42</v>
      </c>
      <c r="E205" t="s">
        <v>85</v>
      </c>
      <c r="F205" t="s">
        <v>100</v>
      </c>
      <c r="G205" t="s">
        <v>94</v>
      </c>
      <c r="H205" t="s">
        <v>81</v>
      </c>
      <c r="I205">
        <v>31</v>
      </c>
      <c r="J205">
        <v>56.65</v>
      </c>
      <c r="K205">
        <v>182.68</v>
      </c>
      <c r="L205">
        <v>15</v>
      </c>
      <c r="M205">
        <v>6</v>
      </c>
      <c r="N205" t="str">
        <f t="shared" si="3"/>
        <v>James WilliamsCanada</v>
      </c>
    </row>
    <row r="206" spans="1:14" x14ac:dyDescent="0.45">
      <c r="A206" t="s">
        <v>151</v>
      </c>
      <c r="B206" t="s">
        <v>117</v>
      </c>
      <c r="C206" t="s">
        <v>127</v>
      </c>
      <c r="D206" t="s">
        <v>42</v>
      </c>
      <c r="E206" t="s">
        <v>78</v>
      </c>
      <c r="F206" t="s">
        <v>122</v>
      </c>
      <c r="G206" t="s">
        <v>94</v>
      </c>
      <c r="H206" t="s">
        <v>97</v>
      </c>
      <c r="I206">
        <v>31</v>
      </c>
      <c r="J206">
        <v>97.78</v>
      </c>
      <c r="K206">
        <v>160.85</v>
      </c>
      <c r="L206">
        <v>13</v>
      </c>
      <c r="M206">
        <v>9</v>
      </c>
      <c r="N206" t="str">
        <f t="shared" si="3"/>
        <v>James WilliamsIndia</v>
      </c>
    </row>
    <row r="207" spans="1:14" x14ac:dyDescent="0.45">
      <c r="A207" t="s">
        <v>148</v>
      </c>
      <c r="B207" t="s">
        <v>83</v>
      </c>
      <c r="C207" t="s">
        <v>111</v>
      </c>
      <c r="D207" t="s">
        <v>42</v>
      </c>
      <c r="E207" t="s">
        <v>78</v>
      </c>
      <c r="F207" t="s">
        <v>118</v>
      </c>
      <c r="G207" t="s">
        <v>80</v>
      </c>
      <c r="H207" t="s">
        <v>97</v>
      </c>
      <c r="I207">
        <v>25</v>
      </c>
      <c r="J207">
        <v>54.05</v>
      </c>
      <c r="K207">
        <v>174.92</v>
      </c>
      <c r="L207">
        <v>4</v>
      </c>
      <c r="M207">
        <v>10</v>
      </c>
      <c r="N207" t="str">
        <f t="shared" si="3"/>
        <v>John BrownJapan</v>
      </c>
    </row>
    <row r="208" spans="1:14" x14ac:dyDescent="0.45">
      <c r="A208" t="s">
        <v>148</v>
      </c>
      <c r="B208" t="s">
        <v>83</v>
      </c>
      <c r="C208" t="s">
        <v>95</v>
      </c>
      <c r="D208" t="s">
        <v>43</v>
      </c>
      <c r="E208" t="s">
        <v>85</v>
      </c>
      <c r="F208" t="s">
        <v>100</v>
      </c>
      <c r="G208" t="s">
        <v>80</v>
      </c>
      <c r="H208" t="s">
        <v>97</v>
      </c>
      <c r="I208">
        <v>27</v>
      </c>
      <c r="J208">
        <v>88.81</v>
      </c>
      <c r="K208">
        <v>186.74</v>
      </c>
      <c r="L208">
        <v>2</v>
      </c>
      <c r="M208">
        <v>5</v>
      </c>
      <c r="N208" t="str">
        <f t="shared" si="3"/>
        <v>John BrownRussia</v>
      </c>
    </row>
    <row r="209" spans="1:14" x14ac:dyDescent="0.45">
      <c r="A209" t="s">
        <v>148</v>
      </c>
      <c r="B209" t="s">
        <v>83</v>
      </c>
      <c r="C209" t="s">
        <v>113</v>
      </c>
      <c r="D209" t="s">
        <v>43</v>
      </c>
      <c r="E209" t="s">
        <v>85</v>
      </c>
      <c r="F209" t="s">
        <v>104</v>
      </c>
      <c r="G209" t="s">
        <v>80</v>
      </c>
      <c r="H209" t="s">
        <v>97</v>
      </c>
      <c r="I209">
        <v>39</v>
      </c>
      <c r="J209">
        <v>87.05</v>
      </c>
      <c r="K209">
        <v>163.63</v>
      </c>
      <c r="L209">
        <v>6</v>
      </c>
      <c r="M209">
        <v>4</v>
      </c>
      <c r="N209" t="str">
        <f t="shared" si="3"/>
        <v>John BrownBrazil</v>
      </c>
    </row>
    <row r="210" spans="1:14" x14ac:dyDescent="0.45">
      <c r="A210" t="s">
        <v>138</v>
      </c>
      <c r="B210" t="s">
        <v>120</v>
      </c>
      <c r="C210" t="s">
        <v>84</v>
      </c>
      <c r="D210" t="s">
        <v>42</v>
      </c>
      <c r="E210" t="s">
        <v>93</v>
      </c>
      <c r="F210" t="s">
        <v>100</v>
      </c>
      <c r="G210" t="s">
        <v>80</v>
      </c>
      <c r="H210" t="s">
        <v>81</v>
      </c>
      <c r="I210">
        <v>23</v>
      </c>
      <c r="J210">
        <v>55.57</v>
      </c>
      <c r="K210">
        <v>198.9</v>
      </c>
      <c r="L210">
        <v>7</v>
      </c>
      <c r="M210">
        <v>10</v>
      </c>
      <c r="N210" t="str">
        <f t="shared" si="3"/>
        <v>John DavisChina</v>
      </c>
    </row>
    <row r="211" spans="1:14" x14ac:dyDescent="0.45">
      <c r="A211" t="s">
        <v>138</v>
      </c>
      <c r="B211" t="s">
        <v>83</v>
      </c>
      <c r="C211" t="s">
        <v>77</v>
      </c>
      <c r="D211" t="s">
        <v>43</v>
      </c>
      <c r="E211" t="s">
        <v>93</v>
      </c>
      <c r="F211" t="s">
        <v>122</v>
      </c>
      <c r="G211" t="s">
        <v>94</v>
      </c>
      <c r="H211" t="s">
        <v>97</v>
      </c>
      <c r="I211">
        <v>35</v>
      </c>
      <c r="J211">
        <v>64.680000000000007</v>
      </c>
      <c r="K211">
        <v>176.35</v>
      </c>
      <c r="L211">
        <v>18</v>
      </c>
      <c r="M211">
        <v>6</v>
      </c>
      <c r="N211" t="str">
        <f t="shared" si="3"/>
        <v>John DavisAustralia</v>
      </c>
    </row>
    <row r="212" spans="1:14" x14ac:dyDescent="0.45">
      <c r="A212" t="s">
        <v>138</v>
      </c>
      <c r="B212" t="s">
        <v>76</v>
      </c>
      <c r="C212" t="s">
        <v>84</v>
      </c>
      <c r="D212" t="s">
        <v>43</v>
      </c>
      <c r="E212" t="s">
        <v>93</v>
      </c>
      <c r="F212" t="s">
        <v>104</v>
      </c>
      <c r="G212" t="s">
        <v>80</v>
      </c>
      <c r="H212" t="s">
        <v>81</v>
      </c>
      <c r="I212">
        <v>33</v>
      </c>
      <c r="J212">
        <v>71.59</v>
      </c>
      <c r="K212">
        <v>181.61</v>
      </c>
      <c r="L212">
        <v>11</v>
      </c>
      <c r="M212">
        <v>9</v>
      </c>
      <c r="N212" t="str">
        <f t="shared" si="3"/>
        <v>John DavisChina</v>
      </c>
    </row>
    <row r="213" spans="1:14" x14ac:dyDescent="0.45">
      <c r="A213" t="s">
        <v>138</v>
      </c>
      <c r="B213" t="s">
        <v>76</v>
      </c>
      <c r="C213" t="s">
        <v>127</v>
      </c>
      <c r="D213" t="s">
        <v>42</v>
      </c>
      <c r="E213" t="s">
        <v>96</v>
      </c>
      <c r="F213" t="s">
        <v>114</v>
      </c>
      <c r="G213" t="s">
        <v>80</v>
      </c>
      <c r="H213" t="s">
        <v>81</v>
      </c>
      <c r="I213">
        <v>18</v>
      </c>
      <c r="J213">
        <v>65.569999999999993</v>
      </c>
      <c r="K213">
        <v>182.07</v>
      </c>
      <c r="L213">
        <v>11</v>
      </c>
      <c r="M213">
        <v>7</v>
      </c>
      <c r="N213" t="str">
        <f t="shared" si="3"/>
        <v>John DavisIndia</v>
      </c>
    </row>
    <row r="214" spans="1:14" x14ac:dyDescent="0.45">
      <c r="A214" t="s">
        <v>176</v>
      </c>
      <c r="B214" t="s">
        <v>99</v>
      </c>
      <c r="C214" t="s">
        <v>129</v>
      </c>
      <c r="D214" t="s">
        <v>42</v>
      </c>
      <c r="E214" t="s">
        <v>93</v>
      </c>
      <c r="F214" t="s">
        <v>104</v>
      </c>
      <c r="G214" t="s">
        <v>94</v>
      </c>
      <c r="H214" t="s">
        <v>97</v>
      </c>
      <c r="I214">
        <v>25</v>
      </c>
      <c r="J214">
        <v>61.77</v>
      </c>
      <c r="K214">
        <v>190.16</v>
      </c>
      <c r="L214">
        <v>5</v>
      </c>
      <c r="M214">
        <v>7</v>
      </c>
      <c r="N214" t="str">
        <f t="shared" si="3"/>
        <v>John GarciaUSA</v>
      </c>
    </row>
    <row r="215" spans="1:14" x14ac:dyDescent="0.45">
      <c r="A215" t="s">
        <v>176</v>
      </c>
      <c r="B215" t="s">
        <v>106</v>
      </c>
      <c r="C215" t="s">
        <v>90</v>
      </c>
      <c r="D215" t="s">
        <v>42</v>
      </c>
      <c r="E215" t="s">
        <v>93</v>
      </c>
      <c r="F215" t="s">
        <v>86</v>
      </c>
      <c r="G215" t="s">
        <v>94</v>
      </c>
      <c r="H215" t="s">
        <v>81</v>
      </c>
      <c r="I215">
        <v>30</v>
      </c>
      <c r="J215">
        <v>70.17</v>
      </c>
      <c r="K215">
        <v>169.39</v>
      </c>
      <c r="L215">
        <v>9</v>
      </c>
      <c r="M215">
        <v>4</v>
      </c>
      <c r="N215" t="str">
        <f t="shared" si="3"/>
        <v>John GarciaUK</v>
      </c>
    </row>
    <row r="216" spans="1:14" x14ac:dyDescent="0.45">
      <c r="A216" t="s">
        <v>176</v>
      </c>
      <c r="B216" t="s">
        <v>76</v>
      </c>
      <c r="C216" t="s">
        <v>129</v>
      </c>
      <c r="D216" t="s">
        <v>42</v>
      </c>
      <c r="E216" t="s">
        <v>85</v>
      </c>
      <c r="F216" t="s">
        <v>114</v>
      </c>
      <c r="G216" t="s">
        <v>80</v>
      </c>
      <c r="H216" t="s">
        <v>97</v>
      </c>
      <c r="I216">
        <v>36</v>
      </c>
      <c r="J216">
        <v>84.15</v>
      </c>
      <c r="K216">
        <v>172.77</v>
      </c>
      <c r="L216">
        <v>4</v>
      </c>
      <c r="M216">
        <v>7</v>
      </c>
      <c r="N216" t="str">
        <f t="shared" si="3"/>
        <v>John GarciaUSA</v>
      </c>
    </row>
    <row r="217" spans="1:14" x14ac:dyDescent="0.45">
      <c r="A217" t="s">
        <v>187</v>
      </c>
      <c r="B217" t="s">
        <v>99</v>
      </c>
      <c r="C217" t="s">
        <v>113</v>
      </c>
      <c r="D217" t="s">
        <v>43</v>
      </c>
      <c r="E217" t="s">
        <v>96</v>
      </c>
      <c r="F217" t="s">
        <v>114</v>
      </c>
      <c r="G217" t="s">
        <v>87</v>
      </c>
      <c r="H217" t="s">
        <v>97</v>
      </c>
      <c r="I217">
        <v>37</v>
      </c>
      <c r="J217">
        <v>78.25</v>
      </c>
      <c r="K217">
        <v>194.09</v>
      </c>
      <c r="L217">
        <v>10</v>
      </c>
      <c r="M217">
        <v>7</v>
      </c>
      <c r="N217" t="str">
        <f t="shared" si="3"/>
        <v>John JohnsonBrazil</v>
      </c>
    </row>
    <row r="218" spans="1:14" x14ac:dyDescent="0.45">
      <c r="A218" t="s">
        <v>187</v>
      </c>
      <c r="B218" t="s">
        <v>117</v>
      </c>
      <c r="C218" t="s">
        <v>113</v>
      </c>
      <c r="D218" t="s">
        <v>43</v>
      </c>
      <c r="E218" t="s">
        <v>85</v>
      </c>
      <c r="F218" t="s">
        <v>86</v>
      </c>
      <c r="G218" t="s">
        <v>87</v>
      </c>
      <c r="H218" t="s">
        <v>97</v>
      </c>
      <c r="I218">
        <v>20</v>
      </c>
      <c r="J218">
        <v>61</v>
      </c>
      <c r="K218">
        <v>191.26</v>
      </c>
      <c r="L218">
        <v>17</v>
      </c>
      <c r="M218">
        <v>6</v>
      </c>
      <c r="N218" t="str">
        <f t="shared" si="3"/>
        <v>John JohnsonBrazil</v>
      </c>
    </row>
    <row r="219" spans="1:14" x14ac:dyDescent="0.45">
      <c r="A219" t="s">
        <v>187</v>
      </c>
      <c r="B219" t="s">
        <v>120</v>
      </c>
      <c r="C219" t="s">
        <v>111</v>
      </c>
      <c r="D219" t="s">
        <v>43</v>
      </c>
      <c r="E219" t="s">
        <v>78</v>
      </c>
      <c r="F219" t="s">
        <v>104</v>
      </c>
      <c r="G219" t="s">
        <v>87</v>
      </c>
      <c r="H219" t="s">
        <v>97</v>
      </c>
      <c r="I219">
        <v>31</v>
      </c>
      <c r="J219">
        <v>58.96</v>
      </c>
      <c r="K219">
        <v>159.01</v>
      </c>
      <c r="L219">
        <v>7</v>
      </c>
      <c r="M219">
        <v>3</v>
      </c>
      <c r="N219" t="str">
        <f t="shared" si="3"/>
        <v>John JohnsonJapan</v>
      </c>
    </row>
    <row r="220" spans="1:14" x14ac:dyDescent="0.45">
      <c r="A220" t="s">
        <v>187</v>
      </c>
      <c r="B220" t="s">
        <v>120</v>
      </c>
      <c r="C220" t="s">
        <v>127</v>
      </c>
      <c r="D220" t="s">
        <v>43</v>
      </c>
      <c r="E220" t="s">
        <v>96</v>
      </c>
      <c r="F220" t="s">
        <v>122</v>
      </c>
      <c r="G220" t="s">
        <v>94</v>
      </c>
      <c r="H220" t="s">
        <v>97</v>
      </c>
      <c r="I220">
        <v>35</v>
      </c>
      <c r="J220">
        <v>61.02</v>
      </c>
      <c r="K220">
        <v>167.69</v>
      </c>
      <c r="L220">
        <v>14</v>
      </c>
      <c r="M220">
        <v>10</v>
      </c>
      <c r="N220" t="str">
        <f t="shared" si="3"/>
        <v>John JohnsonIndia</v>
      </c>
    </row>
    <row r="221" spans="1:14" x14ac:dyDescent="0.45">
      <c r="A221" t="s">
        <v>162</v>
      </c>
      <c r="B221" t="s">
        <v>89</v>
      </c>
      <c r="C221" t="s">
        <v>127</v>
      </c>
      <c r="D221" t="s">
        <v>42</v>
      </c>
      <c r="E221" t="s">
        <v>93</v>
      </c>
      <c r="F221" t="s">
        <v>118</v>
      </c>
      <c r="G221" t="s">
        <v>80</v>
      </c>
      <c r="H221" t="s">
        <v>81</v>
      </c>
      <c r="I221">
        <v>18</v>
      </c>
      <c r="J221">
        <v>70.19</v>
      </c>
      <c r="K221">
        <v>188.25</v>
      </c>
      <c r="L221">
        <v>10</v>
      </c>
      <c r="M221">
        <v>8</v>
      </c>
      <c r="N221" t="str">
        <f t="shared" si="3"/>
        <v>John JonesIndia</v>
      </c>
    </row>
    <row r="222" spans="1:14" x14ac:dyDescent="0.45">
      <c r="A222" t="s">
        <v>162</v>
      </c>
      <c r="B222" t="s">
        <v>120</v>
      </c>
      <c r="C222" t="s">
        <v>113</v>
      </c>
      <c r="D222" t="s">
        <v>42</v>
      </c>
      <c r="E222" t="s">
        <v>93</v>
      </c>
      <c r="F222" t="s">
        <v>91</v>
      </c>
      <c r="G222" t="s">
        <v>87</v>
      </c>
      <c r="H222" t="s">
        <v>81</v>
      </c>
      <c r="I222">
        <v>30</v>
      </c>
      <c r="J222">
        <v>83.2</v>
      </c>
      <c r="K222">
        <v>161.01</v>
      </c>
      <c r="L222">
        <v>2</v>
      </c>
      <c r="M222">
        <v>9</v>
      </c>
      <c r="N222" t="str">
        <f t="shared" si="3"/>
        <v>John JonesBrazil</v>
      </c>
    </row>
    <row r="223" spans="1:14" x14ac:dyDescent="0.45">
      <c r="A223" t="s">
        <v>162</v>
      </c>
      <c r="B223" t="s">
        <v>106</v>
      </c>
      <c r="C223" t="s">
        <v>124</v>
      </c>
      <c r="D223" t="s">
        <v>42</v>
      </c>
      <c r="E223" t="s">
        <v>78</v>
      </c>
      <c r="F223" t="s">
        <v>79</v>
      </c>
      <c r="G223" t="s">
        <v>94</v>
      </c>
      <c r="H223" t="s">
        <v>97</v>
      </c>
      <c r="I223">
        <v>23</v>
      </c>
      <c r="J223">
        <v>79.760000000000005</v>
      </c>
      <c r="K223">
        <v>151.08000000000001</v>
      </c>
      <c r="L223">
        <v>5</v>
      </c>
      <c r="M223">
        <v>6</v>
      </c>
      <c r="N223" t="str">
        <f t="shared" si="3"/>
        <v>John JonesCanada</v>
      </c>
    </row>
    <row r="224" spans="1:14" x14ac:dyDescent="0.45">
      <c r="A224" t="s">
        <v>110</v>
      </c>
      <c r="B224" t="s">
        <v>76</v>
      </c>
      <c r="C224" t="s">
        <v>111</v>
      </c>
      <c r="D224" t="s">
        <v>43</v>
      </c>
      <c r="E224" t="s">
        <v>85</v>
      </c>
      <c r="F224" t="s">
        <v>86</v>
      </c>
      <c r="G224" t="s">
        <v>87</v>
      </c>
      <c r="H224" t="s">
        <v>97</v>
      </c>
      <c r="I224">
        <v>22</v>
      </c>
      <c r="J224">
        <v>63.53</v>
      </c>
      <c r="K224">
        <v>152.01</v>
      </c>
      <c r="L224">
        <v>15</v>
      </c>
      <c r="M224">
        <v>8</v>
      </c>
      <c r="N224" t="str">
        <f t="shared" si="3"/>
        <v>John MartinezJapan</v>
      </c>
    </row>
    <row r="225" spans="1:14" x14ac:dyDescent="0.45">
      <c r="A225" t="s">
        <v>110</v>
      </c>
      <c r="B225" t="s">
        <v>106</v>
      </c>
      <c r="C225" t="s">
        <v>77</v>
      </c>
      <c r="D225" t="s">
        <v>42</v>
      </c>
      <c r="E225" t="s">
        <v>85</v>
      </c>
      <c r="F225" t="s">
        <v>104</v>
      </c>
      <c r="G225" t="s">
        <v>80</v>
      </c>
      <c r="H225" t="s">
        <v>81</v>
      </c>
      <c r="I225">
        <v>37</v>
      </c>
      <c r="J225">
        <v>55.11</v>
      </c>
      <c r="K225">
        <v>157.88999999999999</v>
      </c>
      <c r="L225">
        <v>4</v>
      </c>
      <c r="M225">
        <v>7</v>
      </c>
      <c r="N225" t="str">
        <f t="shared" si="3"/>
        <v>John MartinezAustralia</v>
      </c>
    </row>
    <row r="226" spans="1:14" x14ac:dyDescent="0.45">
      <c r="A226" t="s">
        <v>110</v>
      </c>
      <c r="B226" t="s">
        <v>89</v>
      </c>
      <c r="C226" t="s">
        <v>127</v>
      </c>
      <c r="D226" t="s">
        <v>42</v>
      </c>
      <c r="E226" t="s">
        <v>96</v>
      </c>
      <c r="F226" t="s">
        <v>114</v>
      </c>
      <c r="G226" t="s">
        <v>94</v>
      </c>
      <c r="H226" t="s">
        <v>97</v>
      </c>
      <c r="I226">
        <v>28</v>
      </c>
      <c r="J226">
        <v>79.22</v>
      </c>
      <c r="K226">
        <v>164.01</v>
      </c>
      <c r="L226">
        <v>16</v>
      </c>
      <c r="M226">
        <v>4</v>
      </c>
      <c r="N226" t="str">
        <f t="shared" si="3"/>
        <v>John MartinezIndia</v>
      </c>
    </row>
    <row r="227" spans="1:14" x14ac:dyDescent="0.45">
      <c r="A227" t="s">
        <v>110</v>
      </c>
      <c r="B227" t="s">
        <v>76</v>
      </c>
      <c r="C227" t="s">
        <v>95</v>
      </c>
      <c r="D227" t="s">
        <v>42</v>
      </c>
      <c r="E227" t="s">
        <v>78</v>
      </c>
      <c r="F227" t="s">
        <v>122</v>
      </c>
      <c r="G227" t="s">
        <v>87</v>
      </c>
      <c r="H227" t="s">
        <v>81</v>
      </c>
      <c r="I227">
        <v>38</v>
      </c>
      <c r="J227">
        <v>65.75</v>
      </c>
      <c r="K227">
        <v>188</v>
      </c>
      <c r="L227">
        <v>6</v>
      </c>
      <c r="M227">
        <v>10</v>
      </c>
      <c r="N227" t="str">
        <f t="shared" si="3"/>
        <v>John MartinezRussia</v>
      </c>
    </row>
    <row r="228" spans="1:14" x14ac:dyDescent="0.45">
      <c r="A228" t="s">
        <v>110</v>
      </c>
      <c r="B228" t="s">
        <v>120</v>
      </c>
      <c r="C228" t="s">
        <v>129</v>
      </c>
      <c r="D228" t="s">
        <v>43</v>
      </c>
      <c r="E228" t="s">
        <v>96</v>
      </c>
      <c r="F228" t="s">
        <v>91</v>
      </c>
      <c r="G228" t="s">
        <v>87</v>
      </c>
      <c r="H228" t="s">
        <v>81</v>
      </c>
      <c r="I228">
        <v>40</v>
      </c>
      <c r="J228">
        <v>87.48</v>
      </c>
      <c r="K228">
        <v>156.75</v>
      </c>
      <c r="L228">
        <v>11</v>
      </c>
      <c r="M228">
        <v>2</v>
      </c>
      <c r="N228" t="str">
        <f t="shared" si="3"/>
        <v>John MartinezUSA</v>
      </c>
    </row>
    <row r="229" spans="1:14" x14ac:dyDescent="0.45">
      <c r="A229" t="s">
        <v>110</v>
      </c>
      <c r="B229" t="s">
        <v>106</v>
      </c>
      <c r="C229" t="s">
        <v>127</v>
      </c>
      <c r="D229" t="s">
        <v>43</v>
      </c>
      <c r="E229" t="s">
        <v>78</v>
      </c>
      <c r="F229" t="s">
        <v>100</v>
      </c>
      <c r="G229" t="s">
        <v>87</v>
      </c>
      <c r="H229" t="s">
        <v>97</v>
      </c>
      <c r="I229">
        <v>19</v>
      </c>
      <c r="J229">
        <v>52.59</v>
      </c>
      <c r="K229">
        <v>181.1</v>
      </c>
      <c r="L229">
        <v>11</v>
      </c>
      <c r="M229">
        <v>5</v>
      </c>
      <c r="N229" t="str">
        <f t="shared" si="3"/>
        <v>John MartinezIndia</v>
      </c>
    </row>
    <row r="230" spans="1:14" x14ac:dyDescent="0.45">
      <c r="A230" t="s">
        <v>110</v>
      </c>
      <c r="B230" t="s">
        <v>76</v>
      </c>
      <c r="C230" t="s">
        <v>129</v>
      </c>
      <c r="D230" t="s">
        <v>42</v>
      </c>
      <c r="E230" t="s">
        <v>78</v>
      </c>
      <c r="F230" t="s">
        <v>122</v>
      </c>
      <c r="G230" t="s">
        <v>80</v>
      </c>
      <c r="H230" t="s">
        <v>97</v>
      </c>
      <c r="I230">
        <v>24</v>
      </c>
      <c r="J230">
        <v>92.46</v>
      </c>
      <c r="K230">
        <v>162.03</v>
      </c>
      <c r="L230">
        <v>8</v>
      </c>
      <c r="M230">
        <v>8</v>
      </c>
      <c r="N230" t="str">
        <f t="shared" si="3"/>
        <v>John MartinezUSA</v>
      </c>
    </row>
    <row r="231" spans="1:14" x14ac:dyDescent="0.45">
      <c r="A231" t="s">
        <v>110</v>
      </c>
      <c r="B231" t="s">
        <v>76</v>
      </c>
      <c r="C231" t="s">
        <v>113</v>
      </c>
      <c r="D231" t="s">
        <v>43</v>
      </c>
      <c r="E231" t="s">
        <v>85</v>
      </c>
      <c r="F231" t="s">
        <v>114</v>
      </c>
      <c r="G231" t="s">
        <v>80</v>
      </c>
      <c r="H231" t="s">
        <v>81</v>
      </c>
      <c r="I231">
        <v>22</v>
      </c>
      <c r="J231">
        <v>77.94</v>
      </c>
      <c r="K231">
        <v>183.74</v>
      </c>
      <c r="L231">
        <v>6</v>
      </c>
      <c r="M231">
        <v>2</v>
      </c>
      <c r="N231" t="str">
        <f t="shared" si="3"/>
        <v>John MartinezBrazil</v>
      </c>
    </row>
    <row r="232" spans="1:14" x14ac:dyDescent="0.45">
      <c r="A232" t="s">
        <v>110</v>
      </c>
      <c r="B232" t="s">
        <v>89</v>
      </c>
      <c r="C232" t="s">
        <v>103</v>
      </c>
      <c r="D232" t="s">
        <v>43</v>
      </c>
      <c r="E232" t="s">
        <v>85</v>
      </c>
      <c r="F232" t="s">
        <v>122</v>
      </c>
      <c r="G232" t="s">
        <v>94</v>
      </c>
      <c r="H232" t="s">
        <v>97</v>
      </c>
      <c r="I232">
        <v>25</v>
      </c>
      <c r="J232">
        <v>56.65</v>
      </c>
      <c r="K232">
        <v>160.93</v>
      </c>
      <c r="L232">
        <v>3</v>
      </c>
      <c r="M232">
        <v>1</v>
      </c>
      <c r="N232" t="str">
        <f t="shared" si="3"/>
        <v>John MartinezGermany</v>
      </c>
    </row>
    <row r="233" spans="1:14" x14ac:dyDescent="0.45">
      <c r="A233" t="s">
        <v>134</v>
      </c>
      <c r="B233" t="s">
        <v>76</v>
      </c>
      <c r="C233" t="s">
        <v>111</v>
      </c>
      <c r="D233" t="s">
        <v>42</v>
      </c>
      <c r="E233" t="s">
        <v>93</v>
      </c>
      <c r="F233" t="s">
        <v>122</v>
      </c>
      <c r="G233" t="s">
        <v>94</v>
      </c>
      <c r="H233" t="s">
        <v>97</v>
      </c>
      <c r="I233">
        <v>33</v>
      </c>
      <c r="J233">
        <v>89.28</v>
      </c>
      <c r="K233">
        <v>175.67</v>
      </c>
      <c r="L233">
        <v>12</v>
      </c>
      <c r="M233">
        <v>4</v>
      </c>
      <c r="N233" t="str">
        <f t="shared" si="3"/>
        <v>John MillerJapan</v>
      </c>
    </row>
    <row r="234" spans="1:14" x14ac:dyDescent="0.45">
      <c r="A234" t="s">
        <v>134</v>
      </c>
      <c r="B234" t="s">
        <v>83</v>
      </c>
      <c r="C234" t="s">
        <v>113</v>
      </c>
      <c r="D234" t="s">
        <v>43</v>
      </c>
      <c r="E234" t="s">
        <v>93</v>
      </c>
      <c r="F234" t="s">
        <v>86</v>
      </c>
      <c r="G234" t="s">
        <v>94</v>
      </c>
      <c r="H234" t="s">
        <v>81</v>
      </c>
      <c r="I234">
        <v>25</v>
      </c>
      <c r="J234">
        <v>53.65</v>
      </c>
      <c r="K234">
        <v>191.6</v>
      </c>
      <c r="L234">
        <v>19</v>
      </c>
      <c r="M234">
        <v>1</v>
      </c>
      <c r="N234" t="str">
        <f t="shared" si="3"/>
        <v>John MillerBrazil</v>
      </c>
    </row>
    <row r="235" spans="1:14" x14ac:dyDescent="0.45">
      <c r="A235" t="s">
        <v>134</v>
      </c>
      <c r="B235" t="s">
        <v>120</v>
      </c>
      <c r="C235" t="s">
        <v>129</v>
      </c>
      <c r="D235" t="s">
        <v>42</v>
      </c>
      <c r="E235" t="s">
        <v>96</v>
      </c>
      <c r="F235" t="s">
        <v>118</v>
      </c>
      <c r="G235" t="s">
        <v>87</v>
      </c>
      <c r="H235" t="s">
        <v>81</v>
      </c>
      <c r="I235">
        <v>24</v>
      </c>
      <c r="J235">
        <v>60.81</v>
      </c>
      <c r="K235">
        <v>164.39</v>
      </c>
      <c r="L235">
        <v>1</v>
      </c>
      <c r="M235">
        <v>8</v>
      </c>
      <c r="N235" t="str">
        <f t="shared" si="3"/>
        <v>John MillerUSA</v>
      </c>
    </row>
    <row r="236" spans="1:14" x14ac:dyDescent="0.45">
      <c r="A236" t="s">
        <v>134</v>
      </c>
      <c r="B236" t="s">
        <v>99</v>
      </c>
      <c r="C236" t="s">
        <v>129</v>
      </c>
      <c r="D236" t="s">
        <v>42</v>
      </c>
      <c r="E236" t="s">
        <v>78</v>
      </c>
      <c r="F236" t="s">
        <v>86</v>
      </c>
      <c r="G236" t="s">
        <v>94</v>
      </c>
      <c r="H236" t="s">
        <v>97</v>
      </c>
      <c r="I236">
        <v>35</v>
      </c>
      <c r="J236">
        <v>85.26</v>
      </c>
      <c r="K236">
        <v>152.41999999999999</v>
      </c>
      <c r="L236">
        <v>8</v>
      </c>
      <c r="M236">
        <v>3</v>
      </c>
      <c r="N236" t="str">
        <f t="shared" si="3"/>
        <v>John MillerUSA</v>
      </c>
    </row>
    <row r="237" spans="1:14" x14ac:dyDescent="0.45">
      <c r="A237" t="s">
        <v>134</v>
      </c>
      <c r="B237" t="s">
        <v>83</v>
      </c>
      <c r="C237" t="s">
        <v>127</v>
      </c>
      <c r="D237" t="s">
        <v>42</v>
      </c>
      <c r="E237" t="s">
        <v>78</v>
      </c>
      <c r="F237" t="s">
        <v>114</v>
      </c>
      <c r="G237" t="s">
        <v>80</v>
      </c>
      <c r="H237" t="s">
        <v>81</v>
      </c>
      <c r="I237">
        <v>21</v>
      </c>
      <c r="J237">
        <v>56.31</v>
      </c>
      <c r="K237">
        <v>160.33000000000001</v>
      </c>
      <c r="L237">
        <v>20</v>
      </c>
      <c r="M237">
        <v>3</v>
      </c>
      <c r="N237" t="str">
        <f t="shared" si="3"/>
        <v>John MillerIndia</v>
      </c>
    </row>
    <row r="238" spans="1:14" x14ac:dyDescent="0.45">
      <c r="A238" t="s">
        <v>167</v>
      </c>
      <c r="B238" t="s">
        <v>83</v>
      </c>
      <c r="C238" t="s">
        <v>84</v>
      </c>
      <c r="D238" t="s">
        <v>43</v>
      </c>
      <c r="E238" t="s">
        <v>78</v>
      </c>
      <c r="F238" t="s">
        <v>118</v>
      </c>
      <c r="G238" t="s">
        <v>87</v>
      </c>
      <c r="H238" t="s">
        <v>81</v>
      </c>
      <c r="I238">
        <v>34</v>
      </c>
      <c r="J238">
        <v>62.19</v>
      </c>
      <c r="K238">
        <v>196.35</v>
      </c>
      <c r="L238">
        <v>14</v>
      </c>
      <c r="M238">
        <v>6</v>
      </c>
      <c r="N238" t="str">
        <f t="shared" si="3"/>
        <v>John RodriguezChina</v>
      </c>
    </row>
    <row r="239" spans="1:14" x14ac:dyDescent="0.45">
      <c r="A239" t="s">
        <v>167</v>
      </c>
      <c r="B239" t="s">
        <v>120</v>
      </c>
      <c r="C239" t="s">
        <v>127</v>
      </c>
      <c r="D239" t="s">
        <v>42</v>
      </c>
      <c r="E239" t="s">
        <v>78</v>
      </c>
      <c r="F239" t="s">
        <v>79</v>
      </c>
      <c r="G239" t="s">
        <v>87</v>
      </c>
      <c r="H239" t="s">
        <v>81</v>
      </c>
      <c r="I239">
        <v>20</v>
      </c>
      <c r="J239">
        <v>67.760000000000005</v>
      </c>
      <c r="K239">
        <v>190.71</v>
      </c>
      <c r="L239">
        <v>20</v>
      </c>
      <c r="M239">
        <v>2</v>
      </c>
      <c r="N239" t="str">
        <f t="shared" si="3"/>
        <v>John RodriguezIndia</v>
      </c>
    </row>
    <row r="240" spans="1:14" x14ac:dyDescent="0.45">
      <c r="A240" t="s">
        <v>167</v>
      </c>
      <c r="B240" t="s">
        <v>76</v>
      </c>
      <c r="C240" t="s">
        <v>111</v>
      </c>
      <c r="D240" t="s">
        <v>42</v>
      </c>
      <c r="E240" t="s">
        <v>85</v>
      </c>
      <c r="F240" t="s">
        <v>118</v>
      </c>
      <c r="G240" t="s">
        <v>87</v>
      </c>
      <c r="H240" t="s">
        <v>97</v>
      </c>
      <c r="I240">
        <v>18</v>
      </c>
      <c r="J240">
        <v>65</v>
      </c>
      <c r="K240">
        <v>194.52</v>
      </c>
      <c r="L240">
        <v>2</v>
      </c>
      <c r="M240">
        <v>0</v>
      </c>
      <c r="N240" t="str">
        <f t="shared" si="3"/>
        <v>John RodriguezJapan</v>
      </c>
    </row>
    <row r="241" spans="1:14" x14ac:dyDescent="0.45">
      <c r="A241" t="s">
        <v>167</v>
      </c>
      <c r="B241" t="s">
        <v>89</v>
      </c>
      <c r="C241" t="s">
        <v>111</v>
      </c>
      <c r="D241" t="s">
        <v>43</v>
      </c>
      <c r="E241" t="s">
        <v>85</v>
      </c>
      <c r="F241" t="s">
        <v>91</v>
      </c>
      <c r="G241" t="s">
        <v>87</v>
      </c>
      <c r="H241" t="s">
        <v>97</v>
      </c>
      <c r="I241">
        <v>38</v>
      </c>
      <c r="J241">
        <v>53.44</v>
      </c>
      <c r="K241">
        <v>156.08000000000001</v>
      </c>
      <c r="L241">
        <v>5</v>
      </c>
      <c r="M241">
        <v>2</v>
      </c>
      <c r="N241" t="str">
        <f t="shared" si="3"/>
        <v>John RodriguezJapan</v>
      </c>
    </row>
    <row r="242" spans="1:14" x14ac:dyDescent="0.45">
      <c r="A242" t="s">
        <v>167</v>
      </c>
      <c r="B242" t="s">
        <v>89</v>
      </c>
      <c r="C242" t="s">
        <v>127</v>
      </c>
      <c r="D242" t="s">
        <v>43</v>
      </c>
      <c r="E242" t="s">
        <v>93</v>
      </c>
      <c r="F242" t="s">
        <v>100</v>
      </c>
      <c r="G242" t="s">
        <v>80</v>
      </c>
      <c r="H242" t="s">
        <v>97</v>
      </c>
      <c r="I242">
        <v>19</v>
      </c>
      <c r="J242">
        <v>90.13</v>
      </c>
      <c r="K242">
        <v>181.63</v>
      </c>
      <c r="L242">
        <v>15</v>
      </c>
      <c r="M242">
        <v>6</v>
      </c>
      <c r="N242" t="str">
        <f t="shared" si="3"/>
        <v>John RodriguezIndia</v>
      </c>
    </row>
    <row r="243" spans="1:14" x14ac:dyDescent="0.45">
      <c r="A243" t="s">
        <v>167</v>
      </c>
      <c r="B243" t="s">
        <v>117</v>
      </c>
      <c r="C243" t="s">
        <v>103</v>
      </c>
      <c r="D243" t="s">
        <v>43</v>
      </c>
      <c r="E243" t="s">
        <v>85</v>
      </c>
      <c r="F243" t="s">
        <v>79</v>
      </c>
      <c r="G243" t="s">
        <v>87</v>
      </c>
      <c r="H243" t="s">
        <v>81</v>
      </c>
      <c r="I243">
        <v>32</v>
      </c>
      <c r="J243">
        <v>63.21</v>
      </c>
      <c r="K243">
        <v>153.04</v>
      </c>
      <c r="L243">
        <v>20</v>
      </c>
      <c r="M243">
        <v>7</v>
      </c>
      <c r="N243" t="str">
        <f t="shared" si="3"/>
        <v>John RodriguezGermany</v>
      </c>
    </row>
    <row r="244" spans="1:14" x14ac:dyDescent="0.45">
      <c r="A244" t="s">
        <v>167</v>
      </c>
      <c r="B244" t="s">
        <v>120</v>
      </c>
      <c r="C244" t="s">
        <v>90</v>
      </c>
      <c r="D244" t="s">
        <v>43</v>
      </c>
      <c r="E244" t="s">
        <v>93</v>
      </c>
      <c r="F244" t="s">
        <v>100</v>
      </c>
      <c r="G244" t="s">
        <v>94</v>
      </c>
      <c r="H244" t="s">
        <v>81</v>
      </c>
      <c r="I244">
        <v>39</v>
      </c>
      <c r="J244">
        <v>77.959999999999994</v>
      </c>
      <c r="K244">
        <v>158.66</v>
      </c>
      <c r="L244">
        <v>5</v>
      </c>
      <c r="M244">
        <v>8</v>
      </c>
      <c r="N244" t="str">
        <f t="shared" si="3"/>
        <v>John RodriguezUK</v>
      </c>
    </row>
    <row r="245" spans="1:14" x14ac:dyDescent="0.45">
      <c r="A245" t="s">
        <v>167</v>
      </c>
      <c r="B245" t="s">
        <v>89</v>
      </c>
      <c r="C245" t="s">
        <v>127</v>
      </c>
      <c r="D245" t="s">
        <v>43</v>
      </c>
      <c r="E245" t="s">
        <v>78</v>
      </c>
      <c r="F245" t="s">
        <v>118</v>
      </c>
      <c r="G245" t="s">
        <v>87</v>
      </c>
      <c r="H245" t="s">
        <v>81</v>
      </c>
      <c r="I245">
        <v>26</v>
      </c>
      <c r="J245">
        <v>54.03</v>
      </c>
      <c r="K245">
        <v>163.63</v>
      </c>
      <c r="L245">
        <v>5</v>
      </c>
      <c r="M245">
        <v>10</v>
      </c>
      <c r="N245" t="str">
        <f t="shared" si="3"/>
        <v>John RodriguezIndia</v>
      </c>
    </row>
    <row r="246" spans="1:14" x14ac:dyDescent="0.45">
      <c r="A246" t="s">
        <v>147</v>
      </c>
      <c r="B246" t="s">
        <v>99</v>
      </c>
      <c r="C246" t="s">
        <v>77</v>
      </c>
      <c r="D246" t="s">
        <v>42</v>
      </c>
      <c r="E246" t="s">
        <v>78</v>
      </c>
      <c r="F246" t="s">
        <v>114</v>
      </c>
      <c r="G246" t="s">
        <v>80</v>
      </c>
      <c r="H246" t="s">
        <v>81</v>
      </c>
      <c r="I246">
        <v>19</v>
      </c>
      <c r="J246">
        <v>54.7</v>
      </c>
      <c r="K246">
        <v>162.6</v>
      </c>
      <c r="L246">
        <v>8</v>
      </c>
      <c r="M246">
        <v>4</v>
      </c>
      <c r="N246" t="str">
        <f t="shared" si="3"/>
        <v>John SmithAustralia</v>
      </c>
    </row>
    <row r="247" spans="1:14" x14ac:dyDescent="0.45">
      <c r="A247" t="s">
        <v>147</v>
      </c>
      <c r="B247" t="s">
        <v>83</v>
      </c>
      <c r="C247" t="s">
        <v>113</v>
      </c>
      <c r="D247" t="s">
        <v>43</v>
      </c>
      <c r="E247" t="s">
        <v>78</v>
      </c>
      <c r="F247" t="s">
        <v>100</v>
      </c>
      <c r="G247" t="s">
        <v>80</v>
      </c>
      <c r="H247" t="s">
        <v>81</v>
      </c>
      <c r="I247">
        <v>23</v>
      </c>
      <c r="J247">
        <v>89.9</v>
      </c>
      <c r="K247">
        <v>190.29</v>
      </c>
      <c r="L247">
        <v>16</v>
      </c>
      <c r="M247">
        <v>1</v>
      </c>
      <c r="N247" t="str">
        <f t="shared" si="3"/>
        <v>John SmithBrazil</v>
      </c>
    </row>
    <row r="248" spans="1:14" x14ac:dyDescent="0.45">
      <c r="A248" t="s">
        <v>147</v>
      </c>
      <c r="B248" t="s">
        <v>117</v>
      </c>
      <c r="C248" t="s">
        <v>103</v>
      </c>
      <c r="D248" t="s">
        <v>42</v>
      </c>
      <c r="E248" t="s">
        <v>93</v>
      </c>
      <c r="F248" t="s">
        <v>104</v>
      </c>
      <c r="G248" t="s">
        <v>94</v>
      </c>
      <c r="H248" t="s">
        <v>81</v>
      </c>
      <c r="I248">
        <v>35</v>
      </c>
      <c r="J248">
        <v>67.400000000000006</v>
      </c>
      <c r="K248">
        <v>156.11000000000001</v>
      </c>
      <c r="L248">
        <v>4</v>
      </c>
      <c r="M248">
        <v>9</v>
      </c>
      <c r="N248" t="str">
        <f t="shared" si="3"/>
        <v>John SmithGermany</v>
      </c>
    </row>
    <row r="249" spans="1:14" x14ac:dyDescent="0.45">
      <c r="A249" t="s">
        <v>147</v>
      </c>
      <c r="B249" t="s">
        <v>117</v>
      </c>
      <c r="C249" t="s">
        <v>84</v>
      </c>
      <c r="D249" t="s">
        <v>43</v>
      </c>
      <c r="E249" t="s">
        <v>78</v>
      </c>
      <c r="F249" t="s">
        <v>100</v>
      </c>
      <c r="G249" t="s">
        <v>87</v>
      </c>
      <c r="H249" t="s">
        <v>97</v>
      </c>
      <c r="I249">
        <v>35</v>
      </c>
      <c r="J249">
        <v>62.2</v>
      </c>
      <c r="K249">
        <v>196.47</v>
      </c>
      <c r="L249">
        <v>16</v>
      </c>
      <c r="M249">
        <v>1</v>
      </c>
      <c r="N249" t="str">
        <f t="shared" si="3"/>
        <v>John SmithChina</v>
      </c>
    </row>
    <row r="250" spans="1:14" x14ac:dyDescent="0.45">
      <c r="A250" t="s">
        <v>147</v>
      </c>
      <c r="B250" t="s">
        <v>120</v>
      </c>
      <c r="C250" t="s">
        <v>103</v>
      </c>
      <c r="D250" t="s">
        <v>43</v>
      </c>
      <c r="E250" t="s">
        <v>93</v>
      </c>
      <c r="F250" t="s">
        <v>86</v>
      </c>
      <c r="G250" t="s">
        <v>80</v>
      </c>
      <c r="H250" t="s">
        <v>97</v>
      </c>
      <c r="I250">
        <v>22</v>
      </c>
      <c r="J250">
        <v>58.79</v>
      </c>
      <c r="K250">
        <v>176.78</v>
      </c>
      <c r="L250">
        <v>20</v>
      </c>
      <c r="M250">
        <v>9</v>
      </c>
      <c r="N250" t="str">
        <f t="shared" si="3"/>
        <v>John SmithGermany</v>
      </c>
    </row>
    <row r="251" spans="1:14" x14ac:dyDescent="0.45">
      <c r="A251" t="s">
        <v>147</v>
      </c>
      <c r="B251" t="s">
        <v>99</v>
      </c>
      <c r="C251" t="s">
        <v>124</v>
      </c>
      <c r="D251" t="s">
        <v>43</v>
      </c>
      <c r="E251" t="s">
        <v>93</v>
      </c>
      <c r="F251" t="s">
        <v>118</v>
      </c>
      <c r="G251" t="s">
        <v>87</v>
      </c>
      <c r="H251" t="s">
        <v>81</v>
      </c>
      <c r="I251">
        <v>21</v>
      </c>
      <c r="J251">
        <v>71.010000000000005</v>
      </c>
      <c r="K251">
        <v>193.24</v>
      </c>
      <c r="L251">
        <v>3</v>
      </c>
      <c r="M251">
        <v>6</v>
      </c>
      <c r="N251" t="str">
        <f t="shared" si="3"/>
        <v>John SmithCanada</v>
      </c>
    </row>
    <row r="252" spans="1:14" x14ac:dyDescent="0.45">
      <c r="A252" t="s">
        <v>147</v>
      </c>
      <c r="B252" t="s">
        <v>99</v>
      </c>
      <c r="C252" t="s">
        <v>90</v>
      </c>
      <c r="D252" t="s">
        <v>42</v>
      </c>
      <c r="E252" t="s">
        <v>78</v>
      </c>
      <c r="F252" t="s">
        <v>118</v>
      </c>
      <c r="G252" t="s">
        <v>80</v>
      </c>
      <c r="H252" t="s">
        <v>81</v>
      </c>
      <c r="I252">
        <v>30</v>
      </c>
      <c r="J252">
        <v>76.62</v>
      </c>
      <c r="K252">
        <v>185.02</v>
      </c>
      <c r="L252">
        <v>7</v>
      </c>
      <c r="M252">
        <v>7</v>
      </c>
      <c r="N252" t="str">
        <f t="shared" si="3"/>
        <v>John SmithUK</v>
      </c>
    </row>
    <row r="253" spans="1:14" x14ac:dyDescent="0.45">
      <c r="A253" t="s">
        <v>147</v>
      </c>
      <c r="B253" t="s">
        <v>89</v>
      </c>
      <c r="C253" t="s">
        <v>124</v>
      </c>
      <c r="D253" t="s">
        <v>43</v>
      </c>
      <c r="E253" t="s">
        <v>85</v>
      </c>
      <c r="F253" t="s">
        <v>91</v>
      </c>
      <c r="G253" t="s">
        <v>80</v>
      </c>
      <c r="H253" t="s">
        <v>81</v>
      </c>
      <c r="I253">
        <v>37</v>
      </c>
      <c r="J253">
        <v>89.54</v>
      </c>
      <c r="K253">
        <v>180.23</v>
      </c>
      <c r="L253">
        <v>17</v>
      </c>
      <c r="M253">
        <v>9</v>
      </c>
      <c r="N253" t="str">
        <f t="shared" si="3"/>
        <v>John SmithCanada</v>
      </c>
    </row>
    <row r="254" spans="1:14" x14ac:dyDescent="0.45">
      <c r="A254" t="s">
        <v>107</v>
      </c>
      <c r="B254" t="s">
        <v>89</v>
      </c>
      <c r="C254" t="s">
        <v>90</v>
      </c>
      <c r="D254" t="s">
        <v>42</v>
      </c>
      <c r="E254" t="s">
        <v>85</v>
      </c>
      <c r="F254" t="s">
        <v>86</v>
      </c>
      <c r="G254" t="s">
        <v>94</v>
      </c>
      <c r="H254" t="s">
        <v>97</v>
      </c>
      <c r="I254">
        <v>40</v>
      </c>
      <c r="J254">
        <v>55.87</v>
      </c>
      <c r="K254">
        <v>172.33</v>
      </c>
      <c r="L254">
        <v>15</v>
      </c>
      <c r="M254">
        <v>5</v>
      </c>
      <c r="N254" t="str">
        <f t="shared" si="3"/>
        <v>John WilliamsUK</v>
      </c>
    </row>
    <row r="255" spans="1:14" x14ac:dyDescent="0.45">
      <c r="A255" t="s">
        <v>107</v>
      </c>
      <c r="B255" t="s">
        <v>99</v>
      </c>
      <c r="C255" t="s">
        <v>95</v>
      </c>
      <c r="D255" t="s">
        <v>42</v>
      </c>
      <c r="E255" t="s">
        <v>78</v>
      </c>
      <c r="F255" t="s">
        <v>91</v>
      </c>
      <c r="G255" t="s">
        <v>80</v>
      </c>
      <c r="H255" t="s">
        <v>81</v>
      </c>
      <c r="I255">
        <v>32</v>
      </c>
      <c r="J255">
        <v>66.83</v>
      </c>
      <c r="K255">
        <v>172.46</v>
      </c>
      <c r="L255">
        <v>2</v>
      </c>
      <c r="M255">
        <v>3</v>
      </c>
      <c r="N255" t="str">
        <f t="shared" si="3"/>
        <v>John WilliamsRussia</v>
      </c>
    </row>
    <row r="256" spans="1:14" x14ac:dyDescent="0.45">
      <c r="A256" t="s">
        <v>107</v>
      </c>
      <c r="B256" t="s">
        <v>83</v>
      </c>
      <c r="C256" t="s">
        <v>90</v>
      </c>
      <c r="D256" t="s">
        <v>43</v>
      </c>
      <c r="E256" t="s">
        <v>85</v>
      </c>
      <c r="F256" t="s">
        <v>79</v>
      </c>
      <c r="G256" t="s">
        <v>87</v>
      </c>
      <c r="H256" t="s">
        <v>81</v>
      </c>
      <c r="I256">
        <v>31</v>
      </c>
      <c r="J256">
        <v>93.64</v>
      </c>
      <c r="K256">
        <v>150.83000000000001</v>
      </c>
      <c r="L256">
        <v>19</v>
      </c>
      <c r="M256">
        <v>2</v>
      </c>
      <c r="N256" t="str">
        <f t="shared" si="3"/>
        <v>John WilliamsUK</v>
      </c>
    </row>
    <row r="257" spans="1:14" x14ac:dyDescent="0.45">
      <c r="A257" t="s">
        <v>107</v>
      </c>
      <c r="B257" t="s">
        <v>106</v>
      </c>
      <c r="C257" t="s">
        <v>113</v>
      </c>
      <c r="D257" t="s">
        <v>43</v>
      </c>
      <c r="E257" t="s">
        <v>85</v>
      </c>
      <c r="F257" t="s">
        <v>86</v>
      </c>
      <c r="G257" t="s">
        <v>80</v>
      </c>
      <c r="H257" t="s">
        <v>97</v>
      </c>
      <c r="I257">
        <v>40</v>
      </c>
      <c r="J257">
        <v>95.33</v>
      </c>
      <c r="K257">
        <v>160.34</v>
      </c>
      <c r="L257">
        <v>5</v>
      </c>
      <c r="M257">
        <v>1</v>
      </c>
      <c r="N257" t="str">
        <f t="shared" si="3"/>
        <v>John WilliamsBrazil</v>
      </c>
    </row>
    <row r="258" spans="1:14" x14ac:dyDescent="0.45">
      <c r="A258" t="s">
        <v>107</v>
      </c>
      <c r="B258" t="s">
        <v>76</v>
      </c>
      <c r="C258" t="s">
        <v>127</v>
      </c>
      <c r="D258" t="s">
        <v>43</v>
      </c>
      <c r="E258" t="s">
        <v>78</v>
      </c>
      <c r="F258" t="s">
        <v>104</v>
      </c>
      <c r="G258" t="s">
        <v>87</v>
      </c>
      <c r="H258" t="s">
        <v>97</v>
      </c>
      <c r="I258">
        <v>22</v>
      </c>
      <c r="J258">
        <v>52.83</v>
      </c>
      <c r="K258">
        <v>172.86</v>
      </c>
      <c r="L258">
        <v>13</v>
      </c>
      <c r="M258">
        <v>8</v>
      </c>
      <c r="N258" t="str">
        <f t="shared" si="3"/>
        <v>John WilliamsIndia</v>
      </c>
    </row>
    <row r="259" spans="1:14" x14ac:dyDescent="0.45">
      <c r="A259" t="s">
        <v>107</v>
      </c>
      <c r="B259" t="s">
        <v>99</v>
      </c>
      <c r="C259" t="s">
        <v>103</v>
      </c>
      <c r="D259" t="s">
        <v>43</v>
      </c>
      <c r="E259" t="s">
        <v>96</v>
      </c>
      <c r="F259" t="s">
        <v>86</v>
      </c>
      <c r="G259" t="s">
        <v>87</v>
      </c>
      <c r="H259" t="s">
        <v>97</v>
      </c>
      <c r="I259">
        <v>21</v>
      </c>
      <c r="J259">
        <v>65.72</v>
      </c>
      <c r="K259">
        <v>199.43</v>
      </c>
      <c r="L259">
        <v>2</v>
      </c>
      <c r="M259">
        <v>2</v>
      </c>
      <c r="N259" t="str">
        <f t="shared" ref="N259:N322" si="4">_xlfn.CONCAT(A259,C259)</f>
        <v>John WilliamsGermany</v>
      </c>
    </row>
    <row r="260" spans="1:14" x14ac:dyDescent="0.45">
      <c r="A260" t="s">
        <v>107</v>
      </c>
      <c r="B260" t="s">
        <v>106</v>
      </c>
      <c r="C260" t="s">
        <v>111</v>
      </c>
      <c r="D260" t="s">
        <v>42</v>
      </c>
      <c r="E260" t="s">
        <v>93</v>
      </c>
      <c r="F260" t="s">
        <v>118</v>
      </c>
      <c r="G260" t="s">
        <v>94</v>
      </c>
      <c r="H260" t="s">
        <v>81</v>
      </c>
      <c r="I260">
        <v>26</v>
      </c>
      <c r="J260">
        <v>79.48</v>
      </c>
      <c r="K260">
        <v>160.29</v>
      </c>
      <c r="L260">
        <v>12</v>
      </c>
      <c r="M260">
        <v>8</v>
      </c>
      <c r="N260" t="str">
        <f t="shared" si="4"/>
        <v>John WilliamsJapan</v>
      </c>
    </row>
    <row r="261" spans="1:14" x14ac:dyDescent="0.45">
      <c r="A261" t="s">
        <v>107</v>
      </c>
      <c r="B261" t="s">
        <v>76</v>
      </c>
      <c r="C261" t="s">
        <v>95</v>
      </c>
      <c r="D261" t="s">
        <v>42</v>
      </c>
      <c r="E261" t="s">
        <v>93</v>
      </c>
      <c r="F261" t="s">
        <v>122</v>
      </c>
      <c r="G261" t="s">
        <v>80</v>
      </c>
      <c r="H261" t="s">
        <v>97</v>
      </c>
      <c r="I261">
        <v>30</v>
      </c>
      <c r="J261">
        <v>51.61</v>
      </c>
      <c r="K261">
        <v>158.52000000000001</v>
      </c>
      <c r="L261">
        <v>16</v>
      </c>
      <c r="M261">
        <v>4</v>
      </c>
      <c r="N261" t="str">
        <f t="shared" si="4"/>
        <v>John WilliamsRussia</v>
      </c>
    </row>
    <row r="262" spans="1:14" x14ac:dyDescent="0.45">
      <c r="A262" t="s">
        <v>126</v>
      </c>
      <c r="B262" t="s">
        <v>106</v>
      </c>
      <c r="C262" t="s">
        <v>127</v>
      </c>
      <c r="D262" t="s">
        <v>43</v>
      </c>
      <c r="E262" t="s">
        <v>93</v>
      </c>
      <c r="F262" t="s">
        <v>100</v>
      </c>
      <c r="G262" t="s">
        <v>87</v>
      </c>
      <c r="H262" t="s">
        <v>81</v>
      </c>
      <c r="I262">
        <v>36</v>
      </c>
      <c r="J262">
        <v>90.33</v>
      </c>
      <c r="K262">
        <v>151.47999999999999</v>
      </c>
      <c r="L262">
        <v>3</v>
      </c>
      <c r="M262">
        <v>8</v>
      </c>
      <c r="N262" t="str">
        <f t="shared" si="4"/>
        <v>Liam BrownIndia</v>
      </c>
    </row>
    <row r="263" spans="1:14" x14ac:dyDescent="0.45">
      <c r="A263" t="s">
        <v>126</v>
      </c>
      <c r="B263" t="s">
        <v>120</v>
      </c>
      <c r="C263" t="s">
        <v>111</v>
      </c>
      <c r="D263" t="s">
        <v>42</v>
      </c>
      <c r="E263" t="s">
        <v>93</v>
      </c>
      <c r="F263" t="s">
        <v>104</v>
      </c>
      <c r="G263" t="s">
        <v>80</v>
      </c>
      <c r="H263" t="s">
        <v>97</v>
      </c>
      <c r="I263">
        <v>30</v>
      </c>
      <c r="J263">
        <v>91.74</v>
      </c>
      <c r="K263">
        <v>163.18</v>
      </c>
      <c r="L263">
        <v>12</v>
      </c>
      <c r="M263">
        <v>1</v>
      </c>
      <c r="N263" t="str">
        <f t="shared" si="4"/>
        <v>Liam BrownJapan</v>
      </c>
    </row>
    <row r="264" spans="1:14" x14ac:dyDescent="0.45">
      <c r="A264" t="s">
        <v>126</v>
      </c>
      <c r="B264" t="s">
        <v>99</v>
      </c>
      <c r="C264" t="s">
        <v>95</v>
      </c>
      <c r="D264" t="s">
        <v>43</v>
      </c>
      <c r="E264" t="s">
        <v>85</v>
      </c>
      <c r="F264" t="s">
        <v>118</v>
      </c>
      <c r="G264" t="s">
        <v>87</v>
      </c>
      <c r="H264" t="s">
        <v>81</v>
      </c>
      <c r="I264">
        <v>18</v>
      </c>
      <c r="J264">
        <v>89.48</v>
      </c>
      <c r="K264">
        <v>195.11</v>
      </c>
      <c r="L264">
        <v>19</v>
      </c>
      <c r="M264">
        <v>6</v>
      </c>
      <c r="N264" t="str">
        <f t="shared" si="4"/>
        <v>Liam BrownRussia</v>
      </c>
    </row>
    <row r="265" spans="1:14" x14ac:dyDescent="0.45">
      <c r="A265" t="s">
        <v>126</v>
      </c>
      <c r="B265" t="s">
        <v>106</v>
      </c>
      <c r="C265" t="s">
        <v>113</v>
      </c>
      <c r="D265" t="s">
        <v>42</v>
      </c>
      <c r="E265" t="s">
        <v>85</v>
      </c>
      <c r="F265" t="s">
        <v>114</v>
      </c>
      <c r="G265" t="s">
        <v>87</v>
      </c>
      <c r="H265" t="s">
        <v>97</v>
      </c>
      <c r="I265">
        <v>30</v>
      </c>
      <c r="J265">
        <v>79.709999999999994</v>
      </c>
      <c r="K265">
        <v>198.37</v>
      </c>
      <c r="L265">
        <v>18</v>
      </c>
      <c r="M265">
        <v>9</v>
      </c>
      <c r="N265" t="str">
        <f t="shared" si="4"/>
        <v>Liam BrownBrazil</v>
      </c>
    </row>
    <row r="266" spans="1:14" x14ac:dyDescent="0.45">
      <c r="A266" t="s">
        <v>126</v>
      </c>
      <c r="B266" t="s">
        <v>83</v>
      </c>
      <c r="C266" t="s">
        <v>77</v>
      </c>
      <c r="D266" t="s">
        <v>43</v>
      </c>
      <c r="E266" t="s">
        <v>85</v>
      </c>
      <c r="F266" t="s">
        <v>79</v>
      </c>
      <c r="G266" t="s">
        <v>94</v>
      </c>
      <c r="H266" t="s">
        <v>97</v>
      </c>
      <c r="I266">
        <v>34</v>
      </c>
      <c r="J266">
        <v>86.39</v>
      </c>
      <c r="K266">
        <v>182.9</v>
      </c>
      <c r="L266">
        <v>10</v>
      </c>
      <c r="M266">
        <v>3</v>
      </c>
      <c r="N266" t="str">
        <f t="shared" si="4"/>
        <v>Liam BrownAustralia</v>
      </c>
    </row>
    <row r="267" spans="1:14" x14ac:dyDescent="0.45">
      <c r="A267" t="s">
        <v>126</v>
      </c>
      <c r="B267" t="s">
        <v>99</v>
      </c>
      <c r="C267" t="s">
        <v>84</v>
      </c>
      <c r="D267" t="s">
        <v>42</v>
      </c>
      <c r="E267" t="s">
        <v>93</v>
      </c>
      <c r="F267" t="s">
        <v>118</v>
      </c>
      <c r="G267" t="s">
        <v>94</v>
      </c>
      <c r="H267" t="s">
        <v>81</v>
      </c>
      <c r="I267">
        <v>20</v>
      </c>
      <c r="J267">
        <v>70.38</v>
      </c>
      <c r="K267">
        <v>199.05</v>
      </c>
      <c r="L267">
        <v>10</v>
      </c>
      <c r="M267">
        <v>7</v>
      </c>
      <c r="N267" t="str">
        <f t="shared" si="4"/>
        <v>Liam BrownChina</v>
      </c>
    </row>
    <row r="268" spans="1:14" x14ac:dyDescent="0.45">
      <c r="A268" t="s">
        <v>126</v>
      </c>
      <c r="B268" t="s">
        <v>117</v>
      </c>
      <c r="C268" t="s">
        <v>103</v>
      </c>
      <c r="D268" t="s">
        <v>42</v>
      </c>
      <c r="E268" t="s">
        <v>78</v>
      </c>
      <c r="F268" t="s">
        <v>122</v>
      </c>
      <c r="G268" t="s">
        <v>80</v>
      </c>
      <c r="H268" t="s">
        <v>81</v>
      </c>
      <c r="I268">
        <v>37</v>
      </c>
      <c r="J268">
        <v>66.86</v>
      </c>
      <c r="K268">
        <v>191.47</v>
      </c>
      <c r="L268">
        <v>13</v>
      </c>
      <c r="M268">
        <v>7</v>
      </c>
      <c r="N268" t="str">
        <f t="shared" si="4"/>
        <v>Liam BrownGermany</v>
      </c>
    </row>
    <row r="269" spans="1:14" x14ac:dyDescent="0.45">
      <c r="A269" t="s">
        <v>126</v>
      </c>
      <c r="B269" t="s">
        <v>106</v>
      </c>
      <c r="C269" t="s">
        <v>129</v>
      </c>
      <c r="D269" t="s">
        <v>42</v>
      </c>
      <c r="E269" t="s">
        <v>78</v>
      </c>
      <c r="F269" t="s">
        <v>122</v>
      </c>
      <c r="G269" t="s">
        <v>80</v>
      </c>
      <c r="H269" t="s">
        <v>81</v>
      </c>
      <c r="I269">
        <v>26</v>
      </c>
      <c r="J269">
        <v>63.42</v>
      </c>
      <c r="K269">
        <v>184.26</v>
      </c>
      <c r="L269">
        <v>19</v>
      </c>
      <c r="M269">
        <v>0</v>
      </c>
      <c r="N269" t="str">
        <f t="shared" si="4"/>
        <v>Liam BrownUSA</v>
      </c>
    </row>
    <row r="270" spans="1:14" x14ac:dyDescent="0.45">
      <c r="A270" t="s">
        <v>98</v>
      </c>
      <c r="B270" t="s">
        <v>99</v>
      </c>
      <c r="C270" t="s">
        <v>77</v>
      </c>
      <c r="D270" t="s">
        <v>42</v>
      </c>
      <c r="E270" t="s">
        <v>96</v>
      </c>
      <c r="F270" t="s">
        <v>100</v>
      </c>
      <c r="G270" t="s">
        <v>87</v>
      </c>
      <c r="H270" t="s">
        <v>97</v>
      </c>
      <c r="I270">
        <v>24</v>
      </c>
      <c r="J270">
        <v>84.7</v>
      </c>
      <c r="K270">
        <v>163.33000000000001</v>
      </c>
      <c r="L270">
        <v>18</v>
      </c>
      <c r="M270">
        <v>6</v>
      </c>
      <c r="N270" t="str">
        <f t="shared" si="4"/>
        <v>Liam DavisAustralia</v>
      </c>
    </row>
    <row r="271" spans="1:14" x14ac:dyDescent="0.45">
      <c r="A271" t="s">
        <v>98</v>
      </c>
      <c r="B271" t="s">
        <v>99</v>
      </c>
      <c r="C271" t="s">
        <v>127</v>
      </c>
      <c r="D271" t="s">
        <v>43</v>
      </c>
      <c r="E271" t="s">
        <v>78</v>
      </c>
      <c r="F271" t="s">
        <v>86</v>
      </c>
      <c r="G271" t="s">
        <v>94</v>
      </c>
      <c r="H271" t="s">
        <v>97</v>
      </c>
      <c r="I271">
        <v>31</v>
      </c>
      <c r="J271">
        <v>77.44</v>
      </c>
      <c r="K271">
        <v>175.17</v>
      </c>
      <c r="L271">
        <v>9</v>
      </c>
      <c r="M271">
        <v>8</v>
      </c>
      <c r="N271" t="str">
        <f t="shared" si="4"/>
        <v>Liam DavisIndia</v>
      </c>
    </row>
    <row r="272" spans="1:14" x14ac:dyDescent="0.45">
      <c r="A272" t="s">
        <v>98</v>
      </c>
      <c r="B272" t="s">
        <v>117</v>
      </c>
      <c r="C272" t="s">
        <v>90</v>
      </c>
      <c r="D272" t="s">
        <v>42</v>
      </c>
      <c r="E272" t="s">
        <v>78</v>
      </c>
      <c r="F272" t="s">
        <v>114</v>
      </c>
      <c r="G272" t="s">
        <v>94</v>
      </c>
      <c r="H272" t="s">
        <v>81</v>
      </c>
      <c r="I272">
        <v>36</v>
      </c>
      <c r="J272">
        <v>51.59</v>
      </c>
      <c r="K272">
        <v>198.17</v>
      </c>
      <c r="L272">
        <v>10</v>
      </c>
      <c r="M272">
        <v>8</v>
      </c>
      <c r="N272" t="str">
        <f t="shared" si="4"/>
        <v>Liam DavisUK</v>
      </c>
    </row>
    <row r="273" spans="1:14" x14ac:dyDescent="0.45">
      <c r="A273" t="s">
        <v>98</v>
      </c>
      <c r="B273" t="s">
        <v>76</v>
      </c>
      <c r="C273" t="s">
        <v>90</v>
      </c>
      <c r="D273" t="s">
        <v>42</v>
      </c>
      <c r="E273" t="s">
        <v>96</v>
      </c>
      <c r="F273" t="s">
        <v>114</v>
      </c>
      <c r="G273" t="s">
        <v>80</v>
      </c>
      <c r="H273" t="s">
        <v>97</v>
      </c>
      <c r="I273">
        <v>31</v>
      </c>
      <c r="J273">
        <v>71.62</v>
      </c>
      <c r="K273">
        <v>152.04</v>
      </c>
      <c r="L273">
        <v>14</v>
      </c>
      <c r="M273">
        <v>6</v>
      </c>
      <c r="N273" t="str">
        <f t="shared" si="4"/>
        <v>Liam DavisUK</v>
      </c>
    </row>
    <row r="274" spans="1:14" x14ac:dyDescent="0.45">
      <c r="A274" t="s">
        <v>112</v>
      </c>
      <c r="B274" t="s">
        <v>83</v>
      </c>
      <c r="C274" t="s">
        <v>113</v>
      </c>
      <c r="D274" t="s">
        <v>42</v>
      </c>
      <c r="E274" t="s">
        <v>78</v>
      </c>
      <c r="F274" t="s">
        <v>114</v>
      </c>
      <c r="G274" t="s">
        <v>87</v>
      </c>
      <c r="H274" t="s">
        <v>97</v>
      </c>
      <c r="I274">
        <v>24</v>
      </c>
      <c r="J274">
        <v>52.37</v>
      </c>
      <c r="K274">
        <v>174.07</v>
      </c>
      <c r="L274">
        <v>4</v>
      </c>
      <c r="M274">
        <v>4</v>
      </c>
      <c r="N274" t="str">
        <f t="shared" si="4"/>
        <v>Liam GarciaBrazil</v>
      </c>
    </row>
    <row r="275" spans="1:14" x14ac:dyDescent="0.45">
      <c r="A275" t="s">
        <v>112</v>
      </c>
      <c r="B275" t="s">
        <v>89</v>
      </c>
      <c r="C275" t="s">
        <v>129</v>
      </c>
      <c r="D275" t="s">
        <v>42</v>
      </c>
      <c r="E275" t="s">
        <v>85</v>
      </c>
      <c r="F275" t="s">
        <v>118</v>
      </c>
      <c r="G275" t="s">
        <v>80</v>
      </c>
      <c r="H275" t="s">
        <v>81</v>
      </c>
      <c r="I275">
        <v>39</v>
      </c>
      <c r="J275">
        <v>74.27</v>
      </c>
      <c r="K275">
        <v>172.87</v>
      </c>
      <c r="L275">
        <v>20</v>
      </c>
      <c r="M275">
        <v>8</v>
      </c>
      <c r="N275" t="str">
        <f t="shared" si="4"/>
        <v>Liam GarciaUSA</v>
      </c>
    </row>
    <row r="276" spans="1:14" x14ac:dyDescent="0.45">
      <c r="A276" t="s">
        <v>112</v>
      </c>
      <c r="B276" t="s">
        <v>83</v>
      </c>
      <c r="C276" t="s">
        <v>103</v>
      </c>
      <c r="D276" t="s">
        <v>42</v>
      </c>
      <c r="E276" t="s">
        <v>85</v>
      </c>
      <c r="F276" t="s">
        <v>104</v>
      </c>
      <c r="G276" t="s">
        <v>80</v>
      </c>
      <c r="H276" t="s">
        <v>81</v>
      </c>
      <c r="I276">
        <v>34</v>
      </c>
      <c r="J276">
        <v>70.84</v>
      </c>
      <c r="K276">
        <v>176.9</v>
      </c>
      <c r="L276">
        <v>3</v>
      </c>
      <c r="M276">
        <v>7</v>
      </c>
      <c r="N276" t="str">
        <f t="shared" si="4"/>
        <v>Liam GarciaGermany</v>
      </c>
    </row>
    <row r="277" spans="1:14" x14ac:dyDescent="0.45">
      <c r="A277" t="s">
        <v>112</v>
      </c>
      <c r="B277" t="s">
        <v>106</v>
      </c>
      <c r="C277" t="s">
        <v>129</v>
      </c>
      <c r="D277" t="s">
        <v>43</v>
      </c>
      <c r="E277" t="s">
        <v>78</v>
      </c>
      <c r="F277" t="s">
        <v>122</v>
      </c>
      <c r="G277" t="s">
        <v>94</v>
      </c>
      <c r="H277" t="s">
        <v>97</v>
      </c>
      <c r="I277">
        <v>27</v>
      </c>
      <c r="J277">
        <v>92.58</v>
      </c>
      <c r="K277">
        <v>184.73</v>
      </c>
      <c r="L277">
        <v>16</v>
      </c>
      <c r="M277">
        <v>3</v>
      </c>
      <c r="N277" t="str">
        <f t="shared" si="4"/>
        <v>Liam GarciaUSA</v>
      </c>
    </row>
    <row r="278" spans="1:14" x14ac:dyDescent="0.45">
      <c r="A278" t="s">
        <v>112</v>
      </c>
      <c r="B278" t="s">
        <v>89</v>
      </c>
      <c r="C278" t="s">
        <v>127</v>
      </c>
      <c r="D278" t="s">
        <v>43</v>
      </c>
      <c r="E278" t="s">
        <v>93</v>
      </c>
      <c r="F278" t="s">
        <v>79</v>
      </c>
      <c r="G278" t="s">
        <v>87</v>
      </c>
      <c r="H278" t="s">
        <v>97</v>
      </c>
      <c r="I278">
        <v>36</v>
      </c>
      <c r="J278">
        <v>62.67</v>
      </c>
      <c r="K278">
        <v>177.4</v>
      </c>
      <c r="L278">
        <v>1</v>
      </c>
      <c r="M278">
        <v>1</v>
      </c>
      <c r="N278" t="str">
        <f t="shared" si="4"/>
        <v>Liam GarciaIndia</v>
      </c>
    </row>
    <row r="279" spans="1:14" x14ac:dyDescent="0.45">
      <c r="A279" t="s">
        <v>163</v>
      </c>
      <c r="B279" t="s">
        <v>83</v>
      </c>
      <c r="C279" t="s">
        <v>111</v>
      </c>
      <c r="D279" t="s">
        <v>43</v>
      </c>
      <c r="E279" t="s">
        <v>96</v>
      </c>
      <c r="F279" t="s">
        <v>104</v>
      </c>
      <c r="G279" t="s">
        <v>80</v>
      </c>
      <c r="H279" t="s">
        <v>81</v>
      </c>
      <c r="I279">
        <v>37</v>
      </c>
      <c r="J279">
        <v>75.14</v>
      </c>
      <c r="K279">
        <v>194.41</v>
      </c>
      <c r="L279">
        <v>5</v>
      </c>
      <c r="M279">
        <v>3</v>
      </c>
      <c r="N279" t="str">
        <f t="shared" si="4"/>
        <v>Liam JohnsonJapan</v>
      </c>
    </row>
    <row r="280" spans="1:14" x14ac:dyDescent="0.45">
      <c r="A280" t="s">
        <v>163</v>
      </c>
      <c r="B280" t="s">
        <v>89</v>
      </c>
      <c r="C280" t="s">
        <v>90</v>
      </c>
      <c r="D280" t="s">
        <v>43</v>
      </c>
      <c r="E280" t="s">
        <v>96</v>
      </c>
      <c r="F280" t="s">
        <v>104</v>
      </c>
      <c r="G280" t="s">
        <v>80</v>
      </c>
      <c r="H280" t="s">
        <v>97</v>
      </c>
      <c r="I280">
        <v>21</v>
      </c>
      <c r="J280">
        <v>82.61</v>
      </c>
      <c r="K280">
        <v>162.58000000000001</v>
      </c>
      <c r="L280">
        <v>2</v>
      </c>
      <c r="M280">
        <v>0</v>
      </c>
      <c r="N280" t="str">
        <f t="shared" si="4"/>
        <v>Liam JohnsonUK</v>
      </c>
    </row>
    <row r="281" spans="1:14" x14ac:dyDescent="0.45">
      <c r="A281" t="s">
        <v>163</v>
      </c>
      <c r="B281" t="s">
        <v>120</v>
      </c>
      <c r="C281" t="s">
        <v>113</v>
      </c>
      <c r="D281" t="s">
        <v>42</v>
      </c>
      <c r="E281" t="s">
        <v>85</v>
      </c>
      <c r="F281" t="s">
        <v>79</v>
      </c>
      <c r="G281" t="s">
        <v>80</v>
      </c>
      <c r="H281" t="s">
        <v>97</v>
      </c>
      <c r="I281">
        <v>36</v>
      </c>
      <c r="J281">
        <v>51.98</v>
      </c>
      <c r="K281">
        <v>170.98</v>
      </c>
      <c r="L281">
        <v>12</v>
      </c>
      <c r="M281">
        <v>8</v>
      </c>
      <c r="N281" t="str">
        <f t="shared" si="4"/>
        <v>Liam JohnsonBrazil</v>
      </c>
    </row>
    <row r="282" spans="1:14" x14ac:dyDescent="0.45">
      <c r="A282" t="s">
        <v>145</v>
      </c>
      <c r="B282" t="s">
        <v>120</v>
      </c>
      <c r="C282" t="s">
        <v>129</v>
      </c>
      <c r="D282" t="s">
        <v>42</v>
      </c>
      <c r="E282" t="s">
        <v>96</v>
      </c>
      <c r="F282" t="s">
        <v>114</v>
      </c>
      <c r="G282" t="s">
        <v>94</v>
      </c>
      <c r="H282" t="s">
        <v>81</v>
      </c>
      <c r="I282">
        <v>18</v>
      </c>
      <c r="J282">
        <v>67.09</v>
      </c>
      <c r="K282">
        <v>150.68</v>
      </c>
      <c r="L282">
        <v>10</v>
      </c>
      <c r="M282">
        <v>2</v>
      </c>
      <c r="N282" t="str">
        <f t="shared" si="4"/>
        <v>Liam JonesUSA</v>
      </c>
    </row>
    <row r="283" spans="1:14" x14ac:dyDescent="0.45">
      <c r="A283" t="s">
        <v>145</v>
      </c>
      <c r="B283" t="s">
        <v>76</v>
      </c>
      <c r="C283" t="s">
        <v>77</v>
      </c>
      <c r="D283" t="s">
        <v>43</v>
      </c>
      <c r="E283" t="s">
        <v>78</v>
      </c>
      <c r="F283" t="s">
        <v>114</v>
      </c>
      <c r="G283" t="s">
        <v>80</v>
      </c>
      <c r="H283" t="s">
        <v>81</v>
      </c>
      <c r="I283">
        <v>21</v>
      </c>
      <c r="J283">
        <v>50.95</v>
      </c>
      <c r="K283">
        <v>169.2</v>
      </c>
      <c r="L283">
        <v>18</v>
      </c>
      <c r="M283">
        <v>0</v>
      </c>
      <c r="N283" t="str">
        <f t="shared" si="4"/>
        <v>Liam JonesAustralia</v>
      </c>
    </row>
    <row r="284" spans="1:14" x14ac:dyDescent="0.45">
      <c r="A284" t="s">
        <v>145</v>
      </c>
      <c r="B284" t="s">
        <v>76</v>
      </c>
      <c r="C284" t="s">
        <v>129</v>
      </c>
      <c r="D284" t="s">
        <v>43</v>
      </c>
      <c r="E284" t="s">
        <v>96</v>
      </c>
      <c r="F284" t="s">
        <v>100</v>
      </c>
      <c r="G284" t="s">
        <v>94</v>
      </c>
      <c r="H284" t="s">
        <v>81</v>
      </c>
      <c r="I284">
        <v>36</v>
      </c>
      <c r="J284">
        <v>69.3</v>
      </c>
      <c r="K284">
        <v>168.39</v>
      </c>
      <c r="L284">
        <v>7</v>
      </c>
      <c r="M284">
        <v>9</v>
      </c>
      <c r="N284" t="str">
        <f t="shared" si="4"/>
        <v>Liam JonesUSA</v>
      </c>
    </row>
    <row r="285" spans="1:14" x14ac:dyDescent="0.45">
      <c r="A285" t="s">
        <v>145</v>
      </c>
      <c r="B285" t="s">
        <v>89</v>
      </c>
      <c r="C285" t="s">
        <v>111</v>
      </c>
      <c r="D285" t="s">
        <v>43</v>
      </c>
      <c r="E285" t="s">
        <v>93</v>
      </c>
      <c r="F285" t="s">
        <v>114</v>
      </c>
      <c r="G285" t="s">
        <v>94</v>
      </c>
      <c r="H285" t="s">
        <v>97</v>
      </c>
      <c r="I285">
        <v>30</v>
      </c>
      <c r="J285">
        <v>73.52</v>
      </c>
      <c r="K285">
        <v>195.95</v>
      </c>
      <c r="L285">
        <v>11</v>
      </c>
      <c r="M285">
        <v>0</v>
      </c>
      <c r="N285" t="str">
        <f t="shared" si="4"/>
        <v>Liam JonesJapan</v>
      </c>
    </row>
    <row r="286" spans="1:14" x14ac:dyDescent="0.45">
      <c r="A286" t="s">
        <v>181</v>
      </c>
      <c r="B286" t="s">
        <v>117</v>
      </c>
      <c r="C286" t="s">
        <v>77</v>
      </c>
      <c r="D286" t="s">
        <v>43</v>
      </c>
      <c r="E286" t="s">
        <v>96</v>
      </c>
      <c r="F286" t="s">
        <v>114</v>
      </c>
      <c r="G286" t="s">
        <v>87</v>
      </c>
      <c r="H286" t="s">
        <v>81</v>
      </c>
      <c r="I286">
        <v>29</v>
      </c>
      <c r="J286">
        <v>53.08</v>
      </c>
      <c r="K286">
        <v>168.73</v>
      </c>
      <c r="L286">
        <v>5</v>
      </c>
      <c r="M286">
        <v>6</v>
      </c>
      <c r="N286" t="str">
        <f t="shared" si="4"/>
        <v>Liam MartinezAustralia</v>
      </c>
    </row>
    <row r="287" spans="1:14" x14ac:dyDescent="0.45">
      <c r="A287" t="s">
        <v>181</v>
      </c>
      <c r="B287" t="s">
        <v>106</v>
      </c>
      <c r="C287" t="s">
        <v>111</v>
      </c>
      <c r="D287" t="s">
        <v>42</v>
      </c>
      <c r="E287" t="s">
        <v>78</v>
      </c>
      <c r="F287" t="s">
        <v>91</v>
      </c>
      <c r="G287" t="s">
        <v>87</v>
      </c>
      <c r="H287" t="s">
        <v>81</v>
      </c>
      <c r="I287">
        <v>32</v>
      </c>
      <c r="J287">
        <v>95.27</v>
      </c>
      <c r="K287">
        <v>196.79</v>
      </c>
      <c r="L287">
        <v>3</v>
      </c>
      <c r="M287">
        <v>2</v>
      </c>
      <c r="N287" t="str">
        <f t="shared" si="4"/>
        <v>Liam MartinezJapan</v>
      </c>
    </row>
    <row r="288" spans="1:14" x14ac:dyDescent="0.45">
      <c r="A288" t="s">
        <v>181</v>
      </c>
      <c r="B288" t="s">
        <v>106</v>
      </c>
      <c r="C288" t="s">
        <v>77</v>
      </c>
      <c r="D288" t="s">
        <v>43</v>
      </c>
      <c r="E288" t="s">
        <v>93</v>
      </c>
      <c r="F288" t="s">
        <v>91</v>
      </c>
      <c r="G288" t="s">
        <v>80</v>
      </c>
      <c r="H288" t="s">
        <v>81</v>
      </c>
      <c r="I288">
        <v>36</v>
      </c>
      <c r="J288">
        <v>85.62</v>
      </c>
      <c r="K288">
        <v>187.94</v>
      </c>
      <c r="L288">
        <v>20</v>
      </c>
      <c r="M288">
        <v>2</v>
      </c>
      <c r="N288" t="str">
        <f t="shared" si="4"/>
        <v>Liam MartinezAustralia</v>
      </c>
    </row>
    <row r="289" spans="1:14" x14ac:dyDescent="0.45">
      <c r="A289" t="s">
        <v>181</v>
      </c>
      <c r="B289" t="s">
        <v>106</v>
      </c>
      <c r="C289" t="s">
        <v>95</v>
      </c>
      <c r="D289" t="s">
        <v>43</v>
      </c>
      <c r="E289" t="s">
        <v>96</v>
      </c>
      <c r="F289" t="s">
        <v>91</v>
      </c>
      <c r="G289" t="s">
        <v>87</v>
      </c>
      <c r="H289" t="s">
        <v>81</v>
      </c>
      <c r="I289">
        <v>39</v>
      </c>
      <c r="J289">
        <v>66.91</v>
      </c>
      <c r="K289">
        <v>198.6</v>
      </c>
      <c r="L289">
        <v>4</v>
      </c>
      <c r="M289">
        <v>10</v>
      </c>
      <c r="N289" t="str">
        <f t="shared" si="4"/>
        <v>Liam MartinezRussia</v>
      </c>
    </row>
    <row r="290" spans="1:14" x14ac:dyDescent="0.45">
      <c r="A290" t="s">
        <v>181</v>
      </c>
      <c r="B290" t="s">
        <v>99</v>
      </c>
      <c r="C290" t="s">
        <v>111</v>
      </c>
      <c r="D290" t="s">
        <v>43</v>
      </c>
      <c r="E290" t="s">
        <v>78</v>
      </c>
      <c r="F290" t="s">
        <v>100</v>
      </c>
      <c r="G290" t="s">
        <v>80</v>
      </c>
      <c r="H290" t="s">
        <v>81</v>
      </c>
      <c r="I290">
        <v>33</v>
      </c>
      <c r="J290">
        <v>98.83</v>
      </c>
      <c r="K290">
        <v>177.02</v>
      </c>
      <c r="L290">
        <v>18</v>
      </c>
      <c r="M290">
        <v>7</v>
      </c>
      <c r="N290" t="str">
        <f t="shared" si="4"/>
        <v>Liam MartinezJapan</v>
      </c>
    </row>
    <row r="291" spans="1:14" x14ac:dyDescent="0.45">
      <c r="A291" t="s">
        <v>144</v>
      </c>
      <c r="B291" t="s">
        <v>117</v>
      </c>
      <c r="C291" t="s">
        <v>129</v>
      </c>
      <c r="D291" t="s">
        <v>43</v>
      </c>
      <c r="E291" t="s">
        <v>78</v>
      </c>
      <c r="F291" t="s">
        <v>100</v>
      </c>
      <c r="G291" t="s">
        <v>94</v>
      </c>
      <c r="H291" t="s">
        <v>81</v>
      </c>
      <c r="I291">
        <v>31</v>
      </c>
      <c r="J291">
        <v>74.599999999999994</v>
      </c>
      <c r="K291">
        <v>175.28</v>
      </c>
      <c r="L291">
        <v>4</v>
      </c>
      <c r="M291">
        <v>0</v>
      </c>
      <c r="N291" t="str">
        <f t="shared" si="4"/>
        <v>Liam MillerUSA</v>
      </c>
    </row>
    <row r="292" spans="1:14" x14ac:dyDescent="0.45">
      <c r="A292" t="s">
        <v>144</v>
      </c>
      <c r="B292" t="s">
        <v>99</v>
      </c>
      <c r="C292" t="s">
        <v>124</v>
      </c>
      <c r="D292" t="s">
        <v>42</v>
      </c>
      <c r="E292" t="s">
        <v>85</v>
      </c>
      <c r="F292" t="s">
        <v>86</v>
      </c>
      <c r="G292" t="s">
        <v>80</v>
      </c>
      <c r="H292" t="s">
        <v>97</v>
      </c>
      <c r="I292">
        <v>36</v>
      </c>
      <c r="J292">
        <v>78.989999999999995</v>
      </c>
      <c r="K292">
        <v>196.34</v>
      </c>
      <c r="L292">
        <v>14</v>
      </c>
      <c r="M292">
        <v>10</v>
      </c>
      <c r="N292" t="str">
        <f t="shared" si="4"/>
        <v>Liam MillerCanada</v>
      </c>
    </row>
    <row r="293" spans="1:14" x14ac:dyDescent="0.45">
      <c r="A293" t="s">
        <v>144</v>
      </c>
      <c r="B293" t="s">
        <v>89</v>
      </c>
      <c r="C293" t="s">
        <v>113</v>
      </c>
      <c r="D293" t="s">
        <v>42</v>
      </c>
      <c r="E293" t="s">
        <v>85</v>
      </c>
      <c r="F293" t="s">
        <v>118</v>
      </c>
      <c r="G293" t="s">
        <v>80</v>
      </c>
      <c r="H293" t="s">
        <v>81</v>
      </c>
      <c r="I293">
        <v>26</v>
      </c>
      <c r="J293">
        <v>97.81</v>
      </c>
      <c r="K293">
        <v>169.2</v>
      </c>
      <c r="L293">
        <v>9</v>
      </c>
      <c r="M293">
        <v>7</v>
      </c>
      <c r="N293" t="str">
        <f t="shared" si="4"/>
        <v>Liam MillerBrazil</v>
      </c>
    </row>
    <row r="294" spans="1:14" x14ac:dyDescent="0.45">
      <c r="A294" t="s">
        <v>144</v>
      </c>
      <c r="B294" t="s">
        <v>99</v>
      </c>
      <c r="C294" t="s">
        <v>124</v>
      </c>
      <c r="D294" t="s">
        <v>43</v>
      </c>
      <c r="E294" t="s">
        <v>93</v>
      </c>
      <c r="F294" t="s">
        <v>114</v>
      </c>
      <c r="G294" t="s">
        <v>80</v>
      </c>
      <c r="H294" t="s">
        <v>97</v>
      </c>
      <c r="I294">
        <v>39</v>
      </c>
      <c r="J294">
        <v>92.52</v>
      </c>
      <c r="K294">
        <v>180.25</v>
      </c>
      <c r="L294">
        <v>12</v>
      </c>
      <c r="M294">
        <v>1</v>
      </c>
      <c r="N294" t="str">
        <f t="shared" si="4"/>
        <v>Liam MillerCanada</v>
      </c>
    </row>
    <row r="295" spans="1:14" x14ac:dyDescent="0.45">
      <c r="A295" t="s">
        <v>144</v>
      </c>
      <c r="B295" t="s">
        <v>83</v>
      </c>
      <c r="C295" t="s">
        <v>103</v>
      </c>
      <c r="D295" t="s">
        <v>43</v>
      </c>
      <c r="E295" t="s">
        <v>85</v>
      </c>
      <c r="F295" t="s">
        <v>79</v>
      </c>
      <c r="G295" t="s">
        <v>94</v>
      </c>
      <c r="H295" t="s">
        <v>97</v>
      </c>
      <c r="I295">
        <v>25</v>
      </c>
      <c r="J295">
        <v>83.27</v>
      </c>
      <c r="K295">
        <v>183.74</v>
      </c>
      <c r="L295">
        <v>8</v>
      </c>
      <c r="M295">
        <v>10</v>
      </c>
      <c r="N295" t="str">
        <f t="shared" si="4"/>
        <v>Liam MillerGermany</v>
      </c>
    </row>
    <row r="296" spans="1:14" x14ac:dyDescent="0.45">
      <c r="A296" t="s">
        <v>149</v>
      </c>
      <c r="B296" t="s">
        <v>99</v>
      </c>
      <c r="C296" t="s">
        <v>129</v>
      </c>
      <c r="D296" t="s">
        <v>43</v>
      </c>
      <c r="E296" t="s">
        <v>96</v>
      </c>
      <c r="F296" t="s">
        <v>86</v>
      </c>
      <c r="G296" t="s">
        <v>94</v>
      </c>
      <c r="H296" t="s">
        <v>97</v>
      </c>
      <c r="I296">
        <v>25</v>
      </c>
      <c r="J296">
        <v>53.68</v>
      </c>
      <c r="K296">
        <v>198.27</v>
      </c>
      <c r="L296">
        <v>13</v>
      </c>
      <c r="M296">
        <v>4</v>
      </c>
      <c r="N296" t="str">
        <f t="shared" si="4"/>
        <v>Liam RodriguezUSA</v>
      </c>
    </row>
    <row r="297" spans="1:14" x14ac:dyDescent="0.45">
      <c r="A297" t="s">
        <v>149</v>
      </c>
      <c r="B297" t="s">
        <v>120</v>
      </c>
      <c r="C297" t="s">
        <v>129</v>
      </c>
      <c r="D297" t="s">
        <v>42</v>
      </c>
      <c r="E297" t="s">
        <v>96</v>
      </c>
      <c r="F297" t="s">
        <v>100</v>
      </c>
      <c r="G297" t="s">
        <v>80</v>
      </c>
      <c r="H297" t="s">
        <v>81</v>
      </c>
      <c r="I297">
        <v>19</v>
      </c>
      <c r="J297">
        <v>55.85</v>
      </c>
      <c r="K297">
        <v>168.25</v>
      </c>
      <c r="L297">
        <v>6</v>
      </c>
      <c r="M297">
        <v>6</v>
      </c>
      <c r="N297" t="str">
        <f t="shared" si="4"/>
        <v>Liam RodriguezUSA</v>
      </c>
    </row>
    <row r="298" spans="1:14" x14ac:dyDescent="0.45">
      <c r="A298" t="s">
        <v>149</v>
      </c>
      <c r="B298" t="s">
        <v>83</v>
      </c>
      <c r="C298" t="s">
        <v>77</v>
      </c>
      <c r="D298" t="s">
        <v>43</v>
      </c>
      <c r="E298" t="s">
        <v>93</v>
      </c>
      <c r="F298" t="s">
        <v>79</v>
      </c>
      <c r="G298" t="s">
        <v>80</v>
      </c>
      <c r="H298" t="s">
        <v>81</v>
      </c>
      <c r="I298">
        <v>33</v>
      </c>
      <c r="J298">
        <v>81.849999999999994</v>
      </c>
      <c r="K298">
        <v>170.43</v>
      </c>
      <c r="L298">
        <v>17</v>
      </c>
      <c r="M298">
        <v>0</v>
      </c>
      <c r="N298" t="str">
        <f t="shared" si="4"/>
        <v>Liam RodriguezAustralia</v>
      </c>
    </row>
    <row r="299" spans="1:14" x14ac:dyDescent="0.45">
      <c r="A299" t="s">
        <v>149</v>
      </c>
      <c r="B299" t="s">
        <v>89</v>
      </c>
      <c r="C299" t="s">
        <v>103</v>
      </c>
      <c r="D299" t="s">
        <v>43</v>
      </c>
      <c r="E299" t="s">
        <v>85</v>
      </c>
      <c r="F299" t="s">
        <v>114</v>
      </c>
      <c r="G299" t="s">
        <v>80</v>
      </c>
      <c r="H299" t="s">
        <v>81</v>
      </c>
      <c r="I299">
        <v>25</v>
      </c>
      <c r="J299">
        <v>90.49</v>
      </c>
      <c r="K299">
        <v>172.61</v>
      </c>
      <c r="L299">
        <v>13</v>
      </c>
      <c r="M299">
        <v>0</v>
      </c>
      <c r="N299" t="str">
        <f t="shared" si="4"/>
        <v>Liam RodriguezGermany</v>
      </c>
    </row>
    <row r="300" spans="1:14" x14ac:dyDescent="0.45">
      <c r="A300" t="s">
        <v>149</v>
      </c>
      <c r="B300" t="s">
        <v>83</v>
      </c>
      <c r="C300" t="s">
        <v>127</v>
      </c>
      <c r="D300" t="s">
        <v>43</v>
      </c>
      <c r="E300" t="s">
        <v>93</v>
      </c>
      <c r="F300" t="s">
        <v>114</v>
      </c>
      <c r="G300" t="s">
        <v>94</v>
      </c>
      <c r="H300" t="s">
        <v>97</v>
      </c>
      <c r="I300">
        <v>32</v>
      </c>
      <c r="J300">
        <v>78.209999999999994</v>
      </c>
      <c r="K300">
        <v>185.9</v>
      </c>
      <c r="L300">
        <v>12</v>
      </c>
      <c r="M300">
        <v>3</v>
      </c>
      <c r="N300" t="str">
        <f t="shared" si="4"/>
        <v>Liam RodriguezIndia</v>
      </c>
    </row>
    <row r="301" spans="1:14" x14ac:dyDescent="0.45">
      <c r="A301" t="s">
        <v>149</v>
      </c>
      <c r="B301" t="s">
        <v>117</v>
      </c>
      <c r="C301" t="s">
        <v>90</v>
      </c>
      <c r="D301" t="s">
        <v>43</v>
      </c>
      <c r="E301" t="s">
        <v>85</v>
      </c>
      <c r="F301" t="s">
        <v>86</v>
      </c>
      <c r="G301" t="s">
        <v>87</v>
      </c>
      <c r="H301" t="s">
        <v>97</v>
      </c>
      <c r="I301">
        <v>27</v>
      </c>
      <c r="J301">
        <v>96.87</v>
      </c>
      <c r="K301">
        <v>176.44</v>
      </c>
      <c r="L301">
        <v>7</v>
      </c>
      <c r="M301">
        <v>2</v>
      </c>
      <c r="N301" t="str">
        <f t="shared" si="4"/>
        <v>Liam RodriguezUK</v>
      </c>
    </row>
    <row r="302" spans="1:14" x14ac:dyDescent="0.45">
      <c r="A302" t="s">
        <v>157</v>
      </c>
      <c r="B302" t="s">
        <v>117</v>
      </c>
      <c r="C302" t="s">
        <v>84</v>
      </c>
      <c r="D302" t="s">
        <v>42</v>
      </c>
      <c r="E302" t="s">
        <v>93</v>
      </c>
      <c r="F302" t="s">
        <v>79</v>
      </c>
      <c r="G302" t="s">
        <v>94</v>
      </c>
      <c r="H302" t="s">
        <v>81</v>
      </c>
      <c r="I302">
        <v>29</v>
      </c>
      <c r="J302">
        <v>57.67</v>
      </c>
      <c r="K302">
        <v>197.97</v>
      </c>
      <c r="L302">
        <v>3</v>
      </c>
      <c r="M302">
        <v>7</v>
      </c>
      <c r="N302" t="str">
        <f t="shared" si="4"/>
        <v>Liam SmithChina</v>
      </c>
    </row>
    <row r="303" spans="1:14" x14ac:dyDescent="0.45">
      <c r="A303" t="s">
        <v>157</v>
      </c>
      <c r="B303" t="s">
        <v>120</v>
      </c>
      <c r="C303" t="s">
        <v>129</v>
      </c>
      <c r="D303" t="s">
        <v>43</v>
      </c>
      <c r="E303" t="s">
        <v>78</v>
      </c>
      <c r="F303" t="s">
        <v>104</v>
      </c>
      <c r="G303" t="s">
        <v>80</v>
      </c>
      <c r="H303" t="s">
        <v>81</v>
      </c>
      <c r="I303">
        <v>34</v>
      </c>
      <c r="J303">
        <v>77.22</v>
      </c>
      <c r="K303">
        <v>152.16999999999999</v>
      </c>
      <c r="L303">
        <v>19</v>
      </c>
      <c r="M303">
        <v>5</v>
      </c>
      <c r="N303" t="str">
        <f t="shared" si="4"/>
        <v>Liam SmithUSA</v>
      </c>
    </row>
    <row r="304" spans="1:14" x14ac:dyDescent="0.45">
      <c r="A304" t="s">
        <v>157</v>
      </c>
      <c r="B304" t="s">
        <v>106</v>
      </c>
      <c r="C304" t="s">
        <v>111</v>
      </c>
      <c r="D304" t="s">
        <v>42</v>
      </c>
      <c r="E304" t="s">
        <v>78</v>
      </c>
      <c r="F304" t="s">
        <v>104</v>
      </c>
      <c r="G304" t="s">
        <v>80</v>
      </c>
      <c r="H304" t="s">
        <v>81</v>
      </c>
      <c r="I304">
        <v>20</v>
      </c>
      <c r="J304">
        <v>82.88</v>
      </c>
      <c r="K304">
        <v>191.85</v>
      </c>
      <c r="L304">
        <v>14</v>
      </c>
      <c r="M304">
        <v>2</v>
      </c>
      <c r="N304" t="str">
        <f t="shared" si="4"/>
        <v>Liam SmithJapan</v>
      </c>
    </row>
    <row r="305" spans="1:14" x14ac:dyDescent="0.45">
      <c r="A305" t="s">
        <v>157</v>
      </c>
      <c r="B305" t="s">
        <v>120</v>
      </c>
      <c r="C305" t="s">
        <v>103</v>
      </c>
      <c r="D305" t="s">
        <v>43</v>
      </c>
      <c r="E305" t="s">
        <v>78</v>
      </c>
      <c r="F305" t="s">
        <v>100</v>
      </c>
      <c r="G305" t="s">
        <v>80</v>
      </c>
      <c r="H305" t="s">
        <v>81</v>
      </c>
      <c r="I305">
        <v>37</v>
      </c>
      <c r="J305">
        <v>69.22</v>
      </c>
      <c r="K305">
        <v>175</v>
      </c>
      <c r="L305">
        <v>12</v>
      </c>
      <c r="M305">
        <v>8</v>
      </c>
      <c r="N305" t="str">
        <f t="shared" si="4"/>
        <v>Liam SmithGermany</v>
      </c>
    </row>
    <row r="306" spans="1:14" x14ac:dyDescent="0.45">
      <c r="A306" t="s">
        <v>157</v>
      </c>
      <c r="B306" t="s">
        <v>76</v>
      </c>
      <c r="C306" t="s">
        <v>111</v>
      </c>
      <c r="D306" t="s">
        <v>42</v>
      </c>
      <c r="E306" t="s">
        <v>85</v>
      </c>
      <c r="F306" t="s">
        <v>100</v>
      </c>
      <c r="G306" t="s">
        <v>80</v>
      </c>
      <c r="H306" t="s">
        <v>97</v>
      </c>
      <c r="I306">
        <v>38</v>
      </c>
      <c r="J306">
        <v>60.32</v>
      </c>
      <c r="K306">
        <v>178.74</v>
      </c>
      <c r="L306">
        <v>10</v>
      </c>
      <c r="M306">
        <v>3</v>
      </c>
      <c r="N306" t="str">
        <f t="shared" si="4"/>
        <v>Liam SmithJapan</v>
      </c>
    </row>
    <row r="307" spans="1:14" x14ac:dyDescent="0.45">
      <c r="A307" t="s">
        <v>157</v>
      </c>
      <c r="B307" t="s">
        <v>99</v>
      </c>
      <c r="C307" t="s">
        <v>84</v>
      </c>
      <c r="D307" t="s">
        <v>42</v>
      </c>
      <c r="E307" t="s">
        <v>85</v>
      </c>
      <c r="F307" t="s">
        <v>79</v>
      </c>
      <c r="G307" t="s">
        <v>94</v>
      </c>
      <c r="H307" t="s">
        <v>81</v>
      </c>
      <c r="I307">
        <v>34</v>
      </c>
      <c r="J307">
        <v>75.37</v>
      </c>
      <c r="K307">
        <v>162.88999999999999</v>
      </c>
      <c r="L307">
        <v>2</v>
      </c>
      <c r="M307">
        <v>8</v>
      </c>
      <c r="N307" t="str">
        <f t="shared" si="4"/>
        <v>Liam SmithChina</v>
      </c>
    </row>
    <row r="308" spans="1:14" x14ac:dyDescent="0.45">
      <c r="A308" t="s">
        <v>157</v>
      </c>
      <c r="B308" t="s">
        <v>120</v>
      </c>
      <c r="C308" t="s">
        <v>90</v>
      </c>
      <c r="D308" t="s">
        <v>42</v>
      </c>
      <c r="E308" t="s">
        <v>78</v>
      </c>
      <c r="F308" t="s">
        <v>100</v>
      </c>
      <c r="G308" t="s">
        <v>87</v>
      </c>
      <c r="H308" t="s">
        <v>97</v>
      </c>
      <c r="I308">
        <v>23</v>
      </c>
      <c r="J308">
        <v>72.12</v>
      </c>
      <c r="K308">
        <v>181.55</v>
      </c>
      <c r="L308">
        <v>2</v>
      </c>
      <c r="M308">
        <v>8</v>
      </c>
      <c r="N308" t="str">
        <f t="shared" si="4"/>
        <v>Liam SmithUK</v>
      </c>
    </row>
    <row r="309" spans="1:14" x14ac:dyDescent="0.45">
      <c r="A309" t="s">
        <v>157</v>
      </c>
      <c r="B309" t="s">
        <v>89</v>
      </c>
      <c r="C309" t="s">
        <v>113</v>
      </c>
      <c r="D309" t="s">
        <v>42</v>
      </c>
      <c r="E309" t="s">
        <v>85</v>
      </c>
      <c r="F309" t="s">
        <v>91</v>
      </c>
      <c r="G309" t="s">
        <v>80</v>
      </c>
      <c r="H309" t="s">
        <v>81</v>
      </c>
      <c r="I309">
        <v>29</v>
      </c>
      <c r="J309">
        <v>81.39</v>
      </c>
      <c r="K309">
        <v>190.97</v>
      </c>
      <c r="L309">
        <v>20</v>
      </c>
      <c r="M309">
        <v>3</v>
      </c>
      <c r="N309" t="str">
        <f t="shared" si="4"/>
        <v>Liam SmithBrazil</v>
      </c>
    </row>
    <row r="310" spans="1:14" x14ac:dyDescent="0.45">
      <c r="A310" t="s">
        <v>157</v>
      </c>
      <c r="B310" t="s">
        <v>99</v>
      </c>
      <c r="C310" t="s">
        <v>127</v>
      </c>
      <c r="D310" t="s">
        <v>43</v>
      </c>
      <c r="E310" t="s">
        <v>85</v>
      </c>
      <c r="F310" t="s">
        <v>104</v>
      </c>
      <c r="G310" t="s">
        <v>94</v>
      </c>
      <c r="H310" t="s">
        <v>97</v>
      </c>
      <c r="I310">
        <v>28</v>
      </c>
      <c r="J310">
        <v>98.47</v>
      </c>
      <c r="K310">
        <v>168.55</v>
      </c>
      <c r="L310">
        <v>2</v>
      </c>
      <c r="M310">
        <v>7</v>
      </c>
      <c r="N310" t="str">
        <f t="shared" si="4"/>
        <v>Liam SmithIndia</v>
      </c>
    </row>
    <row r="311" spans="1:14" x14ac:dyDescent="0.45">
      <c r="A311" t="s">
        <v>157</v>
      </c>
      <c r="B311" t="s">
        <v>99</v>
      </c>
      <c r="C311" t="s">
        <v>77</v>
      </c>
      <c r="D311" t="s">
        <v>43</v>
      </c>
      <c r="E311" t="s">
        <v>85</v>
      </c>
      <c r="F311" t="s">
        <v>122</v>
      </c>
      <c r="G311" t="s">
        <v>87</v>
      </c>
      <c r="H311" t="s">
        <v>97</v>
      </c>
      <c r="I311">
        <v>36</v>
      </c>
      <c r="J311">
        <v>74.010000000000005</v>
      </c>
      <c r="K311">
        <v>171.8</v>
      </c>
      <c r="L311">
        <v>2</v>
      </c>
      <c r="M311">
        <v>8</v>
      </c>
      <c r="N311" t="str">
        <f t="shared" si="4"/>
        <v>Liam SmithAustralia</v>
      </c>
    </row>
    <row r="312" spans="1:14" x14ac:dyDescent="0.45">
      <c r="A312" t="s">
        <v>109</v>
      </c>
      <c r="B312" t="s">
        <v>76</v>
      </c>
      <c r="C312" t="s">
        <v>103</v>
      </c>
      <c r="D312" t="s">
        <v>43</v>
      </c>
      <c r="E312" t="s">
        <v>96</v>
      </c>
      <c r="F312" t="s">
        <v>79</v>
      </c>
      <c r="G312" t="s">
        <v>87</v>
      </c>
      <c r="H312" t="s">
        <v>97</v>
      </c>
      <c r="I312">
        <v>21</v>
      </c>
      <c r="J312">
        <v>92.48</v>
      </c>
      <c r="K312">
        <v>167.91</v>
      </c>
      <c r="L312">
        <v>9</v>
      </c>
      <c r="M312">
        <v>4</v>
      </c>
      <c r="N312" t="str">
        <f t="shared" si="4"/>
        <v>Liam WilliamsGermany</v>
      </c>
    </row>
    <row r="313" spans="1:14" x14ac:dyDescent="0.45">
      <c r="A313" t="s">
        <v>109</v>
      </c>
      <c r="B313" t="s">
        <v>76</v>
      </c>
      <c r="C313" t="s">
        <v>127</v>
      </c>
      <c r="D313" t="s">
        <v>43</v>
      </c>
      <c r="E313" t="s">
        <v>96</v>
      </c>
      <c r="F313" t="s">
        <v>100</v>
      </c>
      <c r="G313" t="s">
        <v>87</v>
      </c>
      <c r="H313" t="s">
        <v>81</v>
      </c>
      <c r="I313">
        <v>24</v>
      </c>
      <c r="J313">
        <v>84.32</v>
      </c>
      <c r="K313">
        <v>156.51</v>
      </c>
      <c r="L313">
        <v>1</v>
      </c>
      <c r="M313">
        <v>5</v>
      </c>
      <c r="N313" t="str">
        <f t="shared" si="4"/>
        <v>Liam WilliamsIndia</v>
      </c>
    </row>
    <row r="314" spans="1:14" x14ac:dyDescent="0.45">
      <c r="A314" t="s">
        <v>109</v>
      </c>
      <c r="B314" t="s">
        <v>89</v>
      </c>
      <c r="C314" t="s">
        <v>90</v>
      </c>
      <c r="D314" t="s">
        <v>43</v>
      </c>
      <c r="E314" t="s">
        <v>85</v>
      </c>
      <c r="F314" t="s">
        <v>100</v>
      </c>
      <c r="G314" t="s">
        <v>87</v>
      </c>
      <c r="H314" t="s">
        <v>81</v>
      </c>
      <c r="I314">
        <v>19</v>
      </c>
      <c r="J314">
        <v>93.37</v>
      </c>
      <c r="K314">
        <v>158.38999999999999</v>
      </c>
      <c r="L314">
        <v>1</v>
      </c>
      <c r="M314">
        <v>7</v>
      </c>
      <c r="N314" t="str">
        <f t="shared" si="4"/>
        <v>Liam WilliamsUK</v>
      </c>
    </row>
    <row r="315" spans="1:14" x14ac:dyDescent="0.45">
      <c r="A315" t="s">
        <v>109</v>
      </c>
      <c r="B315" t="s">
        <v>89</v>
      </c>
      <c r="C315" t="s">
        <v>111</v>
      </c>
      <c r="D315" t="s">
        <v>43</v>
      </c>
      <c r="E315" t="s">
        <v>96</v>
      </c>
      <c r="F315" t="s">
        <v>104</v>
      </c>
      <c r="G315" t="s">
        <v>80</v>
      </c>
      <c r="H315" t="s">
        <v>97</v>
      </c>
      <c r="I315">
        <v>36</v>
      </c>
      <c r="J315">
        <v>59.83</v>
      </c>
      <c r="K315">
        <v>179.67</v>
      </c>
      <c r="L315">
        <v>8</v>
      </c>
      <c r="M315">
        <v>1</v>
      </c>
      <c r="N315" t="str">
        <f t="shared" si="4"/>
        <v>Liam WilliamsJapan</v>
      </c>
    </row>
    <row r="316" spans="1:14" x14ac:dyDescent="0.45">
      <c r="A316" t="s">
        <v>109</v>
      </c>
      <c r="B316" t="s">
        <v>76</v>
      </c>
      <c r="C316" t="s">
        <v>129</v>
      </c>
      <c r="D316" t="s">
        <v>42</v>
      </c>
      <c r="E316" t="s">
        <v>93</v>
      </c>
      <c r="F316" t="s">
        <v>104</v>
      </c>
      <c r="G316" t="s">
        <v>80</v>
      </c>
      <c r="H316" t="s">
        <v>97</v>
      </c>
      <c r="I316">
        <v>27</v>
      </c>
      <c r="J316">
        <v>70.58</v>
      </c>
      <c r="K316">
        <v>165.23</v>
      </c>
      <c r="L316">
        <v>8</v>
      </c>
      <c r="M316">
        <v>7</v>
      </c>
      <c r="N316" t="str">
        <f t="shared" si="4"/>
        <v>Liam WilliamsUSA</v>
      </c>
    </row>
    <row r="317" spans="1:14" x14ac:dyDescent="0.45">
      <c r="A317" t="s">
        <v>160</v>
      </c>
      <c r="B317" t="s">
        <v>120</v>
      </c>
      <c r="C317" t="s">
        <v>77</v>
      </c>
      <c r="D317" t="s">
        <v>42</v>
      </c>
      <c r="E317" t="s">
        <v>85</v>
      </c>
      <c r="F317" t="s">
        <v>118</v>
      </c>
      <c r="G317" t="s">
        <v>87</v>
      </c>
      <c r="H317" t="s">
        <v>97</v>
      </c>
      <c r="I317">
        <v>21</v>
      </c>
      <c r="J317">
        <v>90.03</v>
      </c>
      <c r="K317">
        <v>164.05</v>
      </c>
      <c r="L317">
        <v>11</v>
      </c>
      <c r="M317">
        <v>10</v>
      </c>
      <c r="N317" t="str">
        <f t="shared" si="4"/>
        <v>Mia BrownAustralia</v>
      </c>
    </row>
    <row r="318" spans="1:14" x14ac:dyDescent="0.45">
      <c r="A318" t="s">
        <v>160</v>
      </c>
      <c r="B318" t="s">
        <v>120</v>
      </c>
      <c r="C318" t="s">
        <v>84</v>
      </c>
      <c r="D318" t="s">
        <v>43</v>
      </c>
      <c r="E318" t="s">
        <v>93</v>
      </c>
      <c r="F318" t="s">
        <v>86</v>
      </c>
      <c r="G318" t="s">
        <v>80</v>
      </c>
      <c r="H318" t="s">
        <v>81</v>
      </c>
      <c r="I318">
        <v>32</v>
      </c>
      <c r="J318">
        <v>96.33</v>
      </c>
      <c r="K318">
        <v>168.98</v>
      </c>
      <c r="L318">
        <v>19</v>
      </c>
      <c r="M318">
        <v>5</v>
      </c>
      <c r="N318" t="str">
        <f t="shared" si="4"/>
        <v>Mia BrownChina</v>
      </c>
    </row>
    <row r="319" spans="1:14" x14ac:dyDescent="0.45">
      <c r="A319" t="s">
        <v>160</v>
      </c>
      <c r="B319" t="s">
        <v>99</v>
      </c>
      <c r="C319" t="s">
        <v>77</v>
      </c>
      <c r="D319" t="s">
        <v>43</v>
      </c>
      <c r="E319" t="s">
        <v>96</v>
      </c>
      <c r="F319" t="s">
        <v>118</v>
      </c>
      <c r="G319" t="s">
        <v>87</v>
      </c>
      <c r="H319" t="s">
        <v>97</v>
      </c>
      <c r="I319">
        <v>30</v>
      </c>
      <c r="J319">
        <v>83.54</v>
      </c>
      <c r="K319">
        <v>174.98</v>
      </c>
      <c r="L319">
        <v>6</v>
      </c>
      <c r="M319">
        <v>9</v>
      </c>
      <c r="N319" t="str">
        <f t="shared" si="4"/>
        <v>Mia BrownAustralia</v>
      </c>
    </row>
    <row r="320" spans="1:14" x14ac:dyDescent="0.45">
      <c r="A320" t="s">
        <v>160</v>
      </c>
      <c r="B320" t="s">
        <v>89</v>
      </c>
      <c r="C320" t="s">
        <v>113</v>
      </c>
      <c r="D320" t="s">
        <v>42</v>
      </c>
      <c r="E320" t="s">
        <v>96</v>
      </c>
      <c r="F320" t="s">
        <v>100</v>
      </c>
      <c r="G320" t="s">
        <v>80</v>
      </c>
      <c r="H320" t="s">
        <v>97</v>
      </c>
      <c r="I320">
        <v>30</v>
      </c>
      <c r="J320">
        <v>77.83</v>
      </c>
      <c r="K320">
        <v>181.69</v>
      </c>
      <c r="L320">
        <v>1</v>
      </c>
      <c r="M320">
        <v>7</v>
      </c>
      <c r="N320" t="str">
        <f t="shared" si="4"/>
        <v>Mia BrownBrazil</v>
      </c>
    </row>
    <row r="321" spans="1:14" x14ac:dyDescent="0.45">
      <c r="A321" t="s">
        <v>143</v>
      </c>
      <c r="B321" t="s">
        <v>83</v>
      </c>
      <c r="C321" t="s">
        <v>90</v>
      </c>
      <c r="D321" t="s">
        <v>42</v>
      </c>
      <c r="E321" t="s">
        <v>78</v>
      </c>
      <c r="F321" t="s">
        <v>91</v>
      </c>
      <c r="G321" t="s">
        <v>80</v>
      </c>
      <c r="H321" t="s">
        <v>97</v>
      </c>
      <c r="I321">
        <v>34</v>
      </c>
      <c r="J321">
        <v>65.650000000000006</v>
      </c>
      <c r="K321">
        <v>198.15</v>
      </c>
      <c r="L321">
        <v>6</v>
      </c>
      <c r="M321">
        <v>10</v>
      </c>
      <c r="N321" t="str">
        <f t="shared" si="4"/>
        <v>Mia DavisUK</v>
      </c>
    </row>
    <row r="322" spans="1:14" x14ac:dyDescent="0.45">
      <c r="A322" t="s">
        <v>143</v>
      </c>
      <c r="B322" t="s">
        <v>76</v>
      </c>
      <c r="C322" t="s">
        <v>103</v>
      </c>
      <c r="D322" t="s">
        <v>42</v>
      </c>
      <c r="E322" t="s">
        <v>93</v>
      </c>
      <c r="F322" t="s">
        <v>91</v>
      </c>
      <c r="G322" t="s">
        <v>80</v>
      </c>
      <c r="H322" t="s">
        <v>81</v>
      </c>
      <c r="I322">
        <v>37</v>
      </c>
      <c r="J322">
        <v>59.77</v>
      </c>
      <c r="K322">
        <v>158.63</v>
      </c>
      <c r="L322">
        <v>14</v>
      </c>
      <c r="M322">
        <v>3</v>
      </c>
      <c r="N322" t="str">
        <f t="shared" si="4"/>
        <v>Mia DavisGermany</v>
      </c>
    </row>
    <row r="323" spans="1:14" x14ac:dyDescent="0.45">
      <c r="A323" t="s">
        <v>143</v>
      </c>
      <c r="B323" t="s">
        <v>120</v>
      </c>
      <c r="C323" t="s">
        <v>84</v>
      </c>
      <c r="D323" t="s">
        <v>43</v>
      </c>
      <c r="E323" t="s">
        <v>96</v>
      </c>
      <c r="F323" t="s">
        <v>100</v>
      </c>
      <c r="G323" t="s">
        <v>80</v>
      </c>
      <c r="H323" t="s">
        <v>97</v>
      </c>
      <c r="I323">
        <v>26</v>
      </c>
      <c r="J323">
        <v>64.62</v>
      </c>
      <c r="K323">
        <v>198.24</v>
      </c>
      <c r="L323">
        <v>10</v>
      </c>
      <c r="M323">
        <v>2</v>
      </c>
      <c r="N323" t="str">
        <f t="shared" ref="N323:N386" si="5">_xlfn.CONCAT(A323,C323)</f>
        <v>Mia DavisChina</v>
      </c>
    </row>
    <row r="324" spans="1:14" x14ac:dyDescent="0.45">
      <c r="A324" t="s">
        <v>128</v>
      </c>
      <c r="B324" t="s">
        <v>76</v>
      </c>
      <c r="C324" t="s">
        <v>129</v>
      </c>
      <c r="D324" t="s">
        <v>43</v>
      </c>
      <c r="E324" t="s">
        <v>96</v>
      </c>
      <c r="F324" t="s">
        <v>100</v>
      </c>
      <c r="G324" t="s">
        <v>94</v>
      </c>
      <c r="H324" t="s">
        <v>97</v>
      </c>
      <c r="I324">
        <v>33</v>
      </c>
      <c r="J324">
        <v>96.72</v>
      </c>
      <c r="K324">
        <v>196.58</v>
      </c>
      <c r="L324">
        <v>13</v>
      </c>
      <c r="M324">
        <v>1</v>
      </c>
      <c r="N324" t="str">
        <f t="shared" si="5"/>
        <v>Mia GarciaUSA</v>
      </c>
    </row>
    <row r="325" spans="1:14" x14ac:dyDescent="0.45">
      <c r="A325" t="s">
        <v>128</v>
      </c>
      <c r="B325" t="s">
        <v>83</v>
      </c>
      <c r="C325" t="s">
        <v>84</v>
      </c>
      <c r="D325" t="s">
        <v>43</v>
      </c>
      <c r="E325" t="s">
        <v>85</v>
      </c>
      <c r="F325" t="s">
        <v>86</v>
      </c>
      <c r="G325" t="s">
        <v>87</v>
      </c>
      <c r="H325" t="s">
        <v>81</v>
      </c>
      <c r="I325">
        <v>31</v>
      </c>
      <c r="J325">
        <v>56.38</v>
      </c>
      <c r="K325">
        <v>180.28</v>
      </c>
      <c r="L325">
        <v>12</v>
      </c>
      <c r="M325">
        <v>2</v>
      </c>
      <c r="N325" t="str">
        <f t="shared" si="5"/>
        <v>Mia GarciaChina</v>
      </c>
    </row>
    <row r="326" spans="1:14" x14ac:dyDescent="0.45">
      <c r="A326" t="s">
        <v>128</v>
      </c>
      <c r="B326" t="s">
        <v>89</v>
      </c>
      <c r="C326" t="s">
        <v>84</v>
      </c>
      <c r="D326" t="s">
        <v>43</v>
      </c>
      <c r="E326" t="s">
        <v>93</v>
      </c>
      <c r="F326" t="s">
        <v>114</v>
      </c>
      <c r="G326" t="s">
        <v>94</v>
      </c>
      <c r="H326" t="s">
        <v>81</v>
      </c>
      <c r="I326">
        <v>27</v>
      </c>
      <c r="J326">
        <v>96.33</v>
      </c>
      <c r="K326">
        <v>170.29</v>
      </c>
      <c r="L326">
        <v>11</v>
      </c>
      <c r="M326">
        <v>2</v>
      </c>
      <c r="N326" t="str">
        <f t="shared" si="5"/>
        <v>Mia GarciaChina</v>
      </c>
    </row>
    <row r="327" spans="1:14" x14ac:dyDescent="0.45">
      <c r="A327" t="s">
        <v>128</v>
      </c>
      <c r="B327" t="s">
        <v>120</v>
      </c>
      <c r="C327" t="s">
        <v>124</v>
      </c>
      <c r="D327" t="s">
        <v>43</v>
      </c>
      <c r="E327" t="s">
        <v>96</v>
      </c>
      <c r="F327" t="s">
        <v>86</v>
      </c>
      <c r="G327" t="s">
        <v>94</v>
      </c>
      <c r="H327" t="s">
        <v>81</v>
      </c>
      <c r="I327">
        <v>25</v>
      </c>
      <c r="J327">
        <v>75.47</v>
      </c>
      <c r="K327">
        <v>184.73</v>
      </c>
      <c r="L327">
        <v>10</v>
      </c>
      <c r="M327">
        <v>10</v>
      </c>
      <c r="N327" t="str">
        <f t="shared" si="5"/>
        <v>Mia GarciaCanada</v>
      </c>
    </row>
    <row r="328" spans="1:14" x14ac:dyDescent="0.45">
      <c r="A328" t="s">
        <v>133</v>
      </c>
      <c r="B328" t="s">
        <v>83</v>
      </c>
      <c r="C328" t="s">
        <v>129</v>
      </c>
      <c r="D328" t="s">
        <v>42</v>
      </c>
      <c r="E328" t="s">
        <v>85</v>
      </c>
      <c r="F328" t="s">
        <v>91</v>
      </c>
      <c r="G328" t="s">
        <v>80</v>
      </c>
      <c r="H328" t="s">
        <v>81</v>
      </c>
      <c r="I328">
        <v>18</v>
      </c>
      <c r="J328">
        <v>85.01</v>
      </c>
      <c r="K328">
        <v>184.67</v>
      </c>
      <c r="L328">
        <v>12</v>
      </c>
      <c r="M328">
        <v>6</v>
      </c>
      <c r="N328" t="str">
        <f t="shared" si="5"/>
        <v>Mia JohnsonUSA</v>
      </c>
    </row>
    <row r="329" spans="1:14" x14ac:dyDescent="0.45">
      <c r="A329" t="s">
        <v>133</v>
      </c>
      <c r="B329" t="s">
        <v>83</v>
      </c>
      <c r="C329" t="s">
        <v>124</v>
      </c>
      <c r="D329" t="s">
        <v>43</v>
      </c>
      <c r="E329" t="s">
        <v>96</v>
      </c>
      <c r="F329" t="s">
        <v>118</v>
      </c>
      <c r="G329" t="s">
        <v>80</v>
      </c>
      <c r="H329" t="s">
        <v>97</v>
      </c>
      <c r="I329">
        <v>26</v>
      </c>
      <c r="J329">
        <v>77.489999999999995</v>
      </c>
      <c r="K329">
        <v>194.61</v>
      </c>
      <c r="L329">
        <v>12</v>
      </c>
      <c r="M329">
        <v>1</v>
      </c>
      <c r="N329" t="str">
        <f t="shared" si="5"/>
        <v>Mia JohnsonCanada</v>
      </c>
    </row>
    <row r="330" spans="1:14" x14ac:dyDescent="0.45">
      <c r="A330" t="s">
        <v>133</v>
      </c>
      <c r="B330" t="s">
        <v>120</v>
      </c>
      <c r="C330" t="s">
        <v>127</v>
      </c>
      <c r="D330" t="s">
        <v>43</v>
      </c>
      <c r="E330" t="s">
        <v>93</v>
      </c>
      <c r="F330" t="s">
        <v>104</v>
      </c>
      <c r="G330" t="s">
        <v>87</v>
      </c>
      <c r="H330" t="s">
        <v>97</v>
      </c>
      <c r="I330">
        <v>23</v>
      </c>
      <c r="J330">
        <v>80.930000000000007</v>
      </c>
      <c r="K330">
        <v>160.13999999999999</v>
      </c>
      <c r="L330">
        <v>11</v>
      </c>
      <c r="M330">
        <v>5</v>
      </c>
      <c r="N330" t="str">
        <f t="shared" si="5"/>
        <v>Mia JohnsonIndia</v>
      </c>
    </row>
    <row r="331" spans="1:14" x14ac:dyDescent="0.45">
      <c r="A331" t="s">
        <v>198</v>
      </c>
      <c r="B331" t="s">
        <v>106</v>
      </c>
      <c r="C331" t="s">
        <v>77</v>
      </c>
      <c r="D331" t="s">
        <v>42</v>
      </c>
      <c r="E331" t="s">
        <v>78</v>
      </c>
      <c r="F331" t="s">
        <v>100</v>
      </c>
      <c r="G331" t="s">
        <v>87</v>
      </c>
      <c r="H331" t="s">
        <v>97</v>
      </c>
      <c r="I331">
        <v>25</v>
      </c>
      <c r="J331">
        <v>70.09</v>
      </c>
      <c r="K331">
        <v>173.27</v>
      </c>
      <c r="L331">
        <v>7</v>
      </c>
      <c r="M331">
        <v>8</v>
      </c>
      <c r="N331" t="str">
        <f t="shared" si="5"/>
        <v>Mia JonesAustralia</v>
      </c>
    </row>
    <row r="332" spans="1:14" x14ac:dyDescent="0.45">
      <c r="A332" t="s">
        <v>205</v>
      </c>
      <c r="B332" t="s">
        <v>76</v>
      </c>
      <c r="C332" t="s">
        <v>124</v>
      </c>
      <c r="D332" t="s">
        <v>43</v>
      </c>
      <c r="E332" t="s">
        <v>96</v>
      </c>
      <c r="F332" t="s">
        <v>79</v>
      </c>
      <c r="G332" t="s">
        <v>80</v>
      </c>
      <c r="H332" t="s">
        <v>97</v>
      </c>
      <c r="I332">
        <v>40</v>
      </c>
      <c r="J332">
        <v>81.31</v>
      </c>
      <c r="K332">
        <v>199.38</v>
      </c>
      <c r="L332">
        <v>9</v>
      </c>
      <c r="M332">
        <v>3</v>
      </c>
      <c r="N332" t="str">
        <f t="shared" si="5"/>
        <v>Mia MartinezCanada</v>
      </c>
    </row>
    <row r="333" spans="1:14" x14ac:dyDescent="0.45">
      <c r="A333" t="s">
        <v>205</v>
      </c>
      <c r="B333" t="s">
        <v>76</v>
      </c>
      <c r="C333" t="s">
        <v>124</v>
      </c>
      <c r="D333" t="s">
        <v>42</v>
      </c>
      <c r="E333" t="s">
        <v>78</v>
      </c>
      <c r="F333" t="s">
        <v>122</v>
      </c>
      <c r="G333" t="s">
        <v>94</v>
      </c>
      <c r="H333" t="s">
        <v>97</v>
      </c>
      <c r="I333">
        <v>28</v>
      </c>
      <c r="J333">
        <v>54.82</v>
      </c>
      <c r="K333">
        <v>190.81</v>
      </c>
      <c r="L333">
        <v>5</v>
      </c>
      <c r="M333">
        <v>9</v>
      </c>
      <c r="N333" t="str">
        <f t="shared" si="5"/>
        <v>Mia MartinezCanada</v>
      </c>
    </row>
    <row r="334" spans="1:14" x14ac:dyDescent="0.45">
      <c r="A334" t="s">
        <v>146</v>
      </c>
      <c r="B334" t="s">
        <v>120</v>
      </c>
      <c r="C334" t="s">
        <v>111</v>
      </c>
      <c r="D334" t="s">
        <v>42</v>
      </c>
      <c r="E334" t="s">
        <v>93</v>
      </c>
      <c r="F334" t="s">
        <v>104</v>
      </c>
      <c r="G334" t="s">
        <v>94</v>
      </c>
      <c r="H334" t="s">
        <v>81</v>
      </c>
      <c r="I334">
        <v>22</v>
      </c>
      <c r="J334">
        <v>89.4</v>
      </c>
      <c r="K334">
        <v>184.44</v>
      </c>
      <c r="L334">
        <v>17</v>
      </c>
      <c r="M334">
        <v>4</v>
      </c>
      <c r="N334" t="str">
        <f t="shared" si="5"/>
        <v>Mia MillerJapan</v>
      </c>
    </row>
    <row r="335" spans="1:14" x14ac:dyDescent="0.45">
      <c r="A335" t="s">
        <v>146</v>
      </c>
      <c r="B335" t="s">
        <v>120</v>
      </c>
      <c r="C335" t="s">
        <v>129</v>
      </c>
      <c r="D335" t="s">
        <v>42</v>
      </c>
      <c r="E335" t="s">
        <v>85</v>
      </c>
      <c r="F335" t="s">
        <v>86</v>
      </c>
      <c r="G335" t="s">
        <v>94</v>
      </c>
      <c r="H335" t="s">
        <v>81</v>
      </c>
      <c r="I335">
        <v>27</v>
      </c>
      <c r="J335">
        <v>64.069999999999993</v>
      </c>
      <c r="K335">
        <v>180.37</v>
      </c>
      <c r="L335">
        <v>17</v>
      </c>
      <c r="M335">
        <v>9</v>
      </c>
      <c r="N335" t="str">
        <f t="shared" si="5"/>
        <v>Mia MillerUSA</v>
      </c>
    </row>
    <row r="336" spans="1:14" x14ac:dyDescent="0.45">
      <c r="A336" t="s">
        <v>146</v>
      </c>
      <c r="B336" t="s">
        <v>83</v>
      </c>
      <c r="C336" t="s">
        <v>90</v>
      </c>
      <c r="D336" t="s">
        <v>43</v>
      </c>
      <c r="E336" t="s">
        <v>85</v>
      </c>
      <c r="F336" t="s">
        <v>79</v>
      </c>
      <c r="G336" t="s">
        <v>80</v>
      </c>
      <c r="H336" t="s">
        <v>97</v>
      </c>
      <c r="I336">
        <v>19</v>
      </c>
      <c r="J336">
        <v>68.98</v>
      </c>
      <c r="K336">
        <v>160.61000000000001</v>
      </c>
      <c r="L336">
        <v>5</v>
      </c>
      <c r="M336">
        <v>2</v>
      </c>
      <c r="N336" t="str">
        <f t="shared" si="5"/>
        <v>Mia MillerUK</v>
      </c>
    </row>
    <row r="337" spans="1:14" x14ac:dyDescent="0.45">
      <c r="A337" t="s">
        <v>146</v>
      </c>
      <c r="B337" t="s">
        <v>106</v>
      </c>
      <c r="C337" t="s">
        <v>103</v>
      </c>
      <c r="D337" t="s">
        <v>43</v>
      </c>
      <c r="E337" t="s">
        <v>78</v>
      </c>
      <c r="F337" t="s">
        <v>118</v>
      </c>
      <c r="G337" t="s">
        <v>87</v>
      </c>
      <c r="H337" t="s">
        <v>97</v>
      </c>
      <c r="I337">
        <v>19</v>
      </c>
      <c r="J337">
        <v>69.040000000000006</v>
      </c>
      <c r="K337">
        <v>158.28</v>
      </c>
      <c r="L337">
        <v>13</v>
      </c>
      <c r="M337">
        <v>10</v>
      </c>
      <c r="N337" t="str">
        <f t="shared" si="5"/>
        <v>Mia MillerGermany</v>
      </c>
    </row>
    <row r="338" spans="1:14" x14ac:dyDescent="0.45">
      <c r="A338" t="s">
        <v>146</v>
      </c>
      <c r="B338" t="s">
        <v>99</v>
      </c>
      <c r="C338" t="s">
        <v>103</v>
      </c>
      <c r="D338" t="s">
        <v>43</v>
      </c>
      <c r="E338" t="s">
        <v>85</v>
      </c>
      <c r="F338" t="s">
        <v>100</v>
      </c>
      <c r="G338" t="s">
        <v>87</v>
      </c>
      <c r="H338" t="s">
        <v>81</v>
      </c>
      <c r="I338">
        <v>33</v>
      </c>
      <c r="J338">
        <v>82.44</v>
      </c>
      <c r="K338">
        <v>177.99</v>
      </c>
      <c r="L338">
        <v>19</v>
      </c>
      <c r="M338">
        <v>10</v>
      </c>
      <c r="N338" t="str">
        <f t="shared" si="5"/>
        <v>Mia MillerGermany</v>
      </c>
    </row>
    <row r="339" spans="1:14" x14ac:dyDescent="0.45">
      <c r="A339" t="s">
        <v>146</v>
      </c>
      <c r="B339" t="s">
        <v>99</v>
      </c>
      <c r="C339" t="s">
        <v>127</v>
      </c>
      <c r="D339" t="s">
        <v>43</v>
      </c>
      <c r="E339" t="s">
        <v>93</v>
      </c>
      <c r="F339" t="s">
        <v>91</v>
      </c>
      <c r="G339" t="s">
        <v>87</v>
      </c>
      <c r="H339" t="s">
        <v>97</v>
      </c>
      <c r="I339">
        <v>34</v>
      </c>
      <c r="J339">
        <v>81.91</v>
      </c>
      <c r="K339">
        <v>177.1</v>
      </c>
      <c r="L339">
        <v>19</v>
      </c>
      <c r="M339">
        <v>6</v>
      </c>
      <c r="N339" t="str">
        <f t="shared" si="5"/>
        <v>Mia MillerIndia</v>
      </c>
    </row>
    <row r="340" spans="1:14" x14ac:dyDescent="0.45">
      <c r="A340" t="s">
        <v>165</v>
      </c>
      <c r="B340" t="s">
        <v>83</v>
      </c>
      <c r="C340" t="s">
        <v>95</v>
      </c>
      <c r="D340" t="s">
        <v>42</v>
      </c>
      <c r="E340" t="s">
        <v>93</v>
      </c>
      <c r="F340" t="s">
        <v>79</v>
      </c>
      <c r="G340" t="s">
        <v>80</v>
      </c>
      <c r="H340" t="s">
        <v>97</v>
      </c>
      <c r="I340">
        <v>37</v>
      </c>
      <c r="J340">
        <v>83.92</v>
      </c>
      <c r="K340">
        <v>178.92</v>
      </c>
      <c r="L340">
        <v>15</v>
      </c>
      <c r="M340">
        <v>4</v>
      </c>
      <c r="N340" t="str">
        <f t="shared" si="5"/>
        <v>Mia RodriguezRussia</v>
      </c>
    </row>
    <row r="341" spans="1:14" x14ac:dyDescent="0.45">
      <c r="A341" t="s">
        <v>195</v>
      </c>
      <c r="B341" t="s">
        <v>83</v>
      </c>
      <c r="C341" t="s">
        <v>95</v>
      </c>
      <c r="D341" t="s">
        <v>42</v>
      </c>
      <c r="E341" t="s">
        <v>93</v>
      </c>
      <c r="F341" t="s">
        <v>118</v>
      </c>
      <c r="G341" t="s">
        <v>87</v>
      </c>
      <c r="H341" t="s">
        <v>97</v>
      </c>
      <c r="I341">
        <v>18</v>
      </c>
      <c r="J341">
        <v>62.44</v>
      </c>
      <c r="K341">
        <v>154.69</v>
      </c>
      <c r="L341">
        <v>1</v>
      </c>
      <c r="M341">
        <v>10</v>
      </c>
      <c r="N341" t="str">
        <f t="shared" si="5"/>
        <v>Mia SmithRussia</v>
      </c>
    </row>
    <row r="342" spans="1:14" x14ac:dyDescent="0.45">
      <c r="A342" t="s">
        <v>195</v>
      </c>
      <c r="B342" t="s">
        <v>89</v>
      </c>
      <c r="C342" t="s">
        <v>124</v>
      </c>
      <c r="D342" t="s">
        <v>43</v>
      </c>
      <c r="E342" t="s">
        <v>85</v>
      </c>
      <c r="F342" t="s">
        <v>86</v>
      </c>
      <c r="G342" t="s">
        <v>94</v>
      </c>
      <c r="H342" t="s">
        <v>81</v>
      </c>
      <c r="I342">
        <v>29</v>
      </c>
      <c r="J342">
        <v>80.09</v>
      </c>
      <c r="K342">
        <v>155.24</v>
      </c>
      <c r="L342">
        <v>20</v>
      </c>
      <c r="M342">
        <v>9</v>
      </c>
      <c r="N342" t="str">
        <f t="shared" si="5"/>
        <v>Mia SmithCanada</v>
      </c>
    </row>
    <row r="343" spans="1:14" x14ac:dyDescent="0.45">
      <c r="A343" t="s">
        <v>195</v>
      </c>
      <c r="B343" t="s">
        <v>120</v>
      </c>
      <c r="C343" t="s">
        <v>84</v>
      </c>
      <c r="D343" t="s">
        <v>43</v>
      </c>
      <c r="E343" t="s">
        <v>85</v>
      </c>
      <c r="F343" t="s">
        <v>86</v>
      </c>
      <c r="G343" t="s">
        <v>87</v>
      </c>
      <c r="H343" t="s">
        <v>81</v>
      </c>
      <c r="I343">
        <v>35</v>
      </c>
      <c r="J343">
        <v>78.48</v>
      </c>
      <c r="K343">
        <v>179.01</v>
      </c>
      <c r="L343">
        <v>2</v>
      </c>
      <c r="M343">
        <v>9</v>
      </c>
      <c r="N343" t="str">
        <f t="shared" si="5"/>
        <v>Mia SmithChina</v>
      </c>
    </row>
    <row r="344" spans="1:14" x14ac:dyDescent="0.45">
      <c r="A344" t="s">
        <v>195</v>
      </c>
      <c r="B344" t="s">
        <v>120</v>
      </c>
      <c r="C344" t="s">
        <v>95</v>
      </c>
      <c r="D344" t="s">
        <v>43</v>
      </c>
      <c r="E344" t="s">
        <v>78</v>
      </c>
      <c r="F344" t="s">
        <v>100</v>
      </c>
      <c r="G344" t="s">
        <v>87</v>
      </c>
      <c r="H344" t="s">
        <v>81</v>
      </c>
      <c r="I344">
        <v>40</v>
      </c>
      <c r="J344">
        <v>98.75</v>
      </c>
      <c r="K344">
        <v>184.62</v>
      </c>
      <c r="L344">
        <v>3</v>
      </c>
      <c r="M344">
        <v>9</v>
      </c>
      <c r="N344" t="str">
        <f t="shared" si="5"/>
        <v>Mia SmithRussia</v>
      </c>
    </row>
    <row r="345" spans="1:14" x14ac:dyDescent="0.45">
      <c r="A345" t="s">
        <v>195</v>
      </c>
      <c r="B345" t="s">
        <v>76</v>
      </c>
      <c r="C345" t="s">
        <v>129</v>
      </c>
      <c r="D345" t="s">
        <v>43</v>
      </c>
      <c r="E345" t="s">
        <v>85</v>
      </c>
      <c r="F345" t="s">
        <v>86</v>
      </c>
      <c r="G345" t="s">
        <v>87</v>
      </c>
      <c r="H345" t="s">
        <v>81</v>
      </c>
      <c r="I345">
        <v>36</v>
      </c>
      <c r="J345">
        <v>88.71</v>
      </c>
      <c r="K345">
        <v>195.17</v>
      </c>
      <c r="L345">
        <v>17</v>
      </c>
      <c r="M345">
        <v>8</v>
      </c>
      <c r="N345" t="str">
        <f t="shared" si="5"/>
        <v>Mia SmithUSA</v>
      </c>
    </row>
    <row r="346" spans="1:14" x14ac:dyDescent="0.45">
      <c r="A346" t="s">
        <v>195</v>
      </c>
      <c r="B346" t="s">
        <v>99</v>
      </c>
      <c r="C346" t="s">
        <v>124</v>
      </c>
      <c r="D346" t="s">
        <v>43</v>
      </c>
      <c r="E346" t="s">
        <v>96</v>
      </c>
      <c r="F346" t="s">
        <v>86</v>
      </c>
      <c r="G346" t="s">
        <v>94</v>
      </c>
      <c r="H346" t="s">
        <v>97</v>
      </c>
      <c r="I346">
        <v>29</v>
      </c>
      <c r="J346">
        <v>89.17</v>
      </c>
      <c r="K346">
        <v>175.16</v>
      </c>
      <c r="L346">
        <v>16</v>
      </c>
      <c r="M346">
        <v>8</v>
      </c>
      <c r="N346" t="str">
        <f t="shared" si="5"/>
        <v>Mia SmithCanada</v>
      </c>
    </row>
    <row r="347" spans="1:14" x14ac:dyDescent="0.45">
      <c r="A347" t="s">
        <v>195</v>
      </c>
      <c r="B347" t="s">
        <v>117</v>
      </c>
      <c r="C347" t="s">
        <v>90</v>
      </c>
      <c r="D347" t="s">
        <v>43</v>
      </c>
      <c r="E347" t="s">
        <v>85</v>
      </c>
      <c r="F347" t="s">
        <v>118</v>
      </c>
      <c r="G347" t="s">
        <v>87</v>
      </c>
      <c r="H347" t="s">
        <v>81</v>
      </c>
      <c r="I347">
        <v>26</v>
      </c>
      <c r="J347">
        <v>92.6</v>
      </c>
      <c r="K347">
        <v>187.07</v>
      </c>
      <c r="L347">
        <v>7</v>
      </c>
      <c r="M347">
        <v>3</v>
      </c>
      <c r="N347" t="str">
        <f t="shared" si="5"/>
        <v>Mia SmithUK</v>
      </c>
    </row>
    <row r="348" spans="1:14" x14ac:dyDescent="0.45">
      <c r="A348" t="s">
        <v>195</v>
      </c>
      <c r="B348" t="s">
        <v>76</v>
      </c>
      <c r="C348" t="s">
        <v>77</v>
      </c>
      <c r="D348" t="s">
        <v>43</v>
      </c>
      <c r="E348" t="s">
        <v>96</v>
      </c>
      <c r="F348" t="s">
        <v>91</v>
      </c>
      <c r="G348" t="s">
        <v>87</v>
      </c>
      <c r="H348" t="s">
        <v>97</v>
      </c>
      <c r="I348">
        <v>22</v>
      </c>
      <c r="J348">
        <v>55.19</v>
      </c>
      <c r="K348">
        <v>163.6</v>
      </c>
      <c r="L348">
        <v>14</v>
      </c>
      <c r="M348">
        <v>1</v>
      </c>
      <c r="N348" t="str">
        <f t="shared" si="5"/>
        <v>Mia SmithAustralia</v>
      </c>
    </row>
    <row r="349" spans="1:14" x14ac:dyDescent="0.45">
      <c r="A349" t="s">
        <v>195</v>
      </c>
      <c r="B349" t="s">
        <v>76</v>
      </c>
      <c r="C349" t="s">
        <v>113</v>
      </c>
      <c r="D349" t="s">
        <v>43</v>
      </c>
      <c r="E349" t="s">
        <v>93</v>
      </c>
      <c r="F349" t="s">
        <v>118</v>
      </c>
      <c r="G349" t="s">
        <v>80</v>
      </c>
      <c r="H349" t="s">
        <v>81</v>
      </c>
      <c r="I349">
        <v>28</v>
      </c>
      <c r="J349">
        <v>87.03</v>
      </c>
      <c r="K349">
        <v>152.43</v>
      </c>
      <c r="L349">
        <v>6</v>
      </c>
      <c r="M349">
        <v>3</v>
      </c>
      <c r="N349" t="str">
        <f t="shared" si="5"/>
        <v>Mia SmithBrazil</v>
      </c>
    </row>
    <row r="350" spans="1:14" x14ac:dyDescent="0.45">
      <c r="A350" t="s">
        <v>168</v>
      </c>
      <c r="B350" t="s">
        <v>89</v>
      </c>
      <c r="C350" t="s">
        <v>77</v>
      </c>
      <c r="D350" t="s">
        <v>42</v>
      </c>
      <c r="E350" t="s">
        <v>96</v>
      </c>
      <c r="F350" t="s">
        <v>104</v>
      </c>
      <c r="G350" t="s">
        <v>87</v>
      </c>
      <c r="H350" t="s">
        <v>81</v>
      </c>
      <c r="I350">
        <v>39</v>
      </c>
      <c r="J350">
        <v>95.15</v>
      </c>
      <c r="K350">
        <v>190.02</v>
      </c>
      <c r="L350">
        <v>10</v>
      </c>
      <c r="M350">
        <v>2</v>
      </c>
      <c r="N350" t="str">
        <f t="shared" si="5"/>
        <v>Mia WilliamsAustralia</v>
      </c>
    </row>
    <row r="351" spans="1:14" x14ac:dyDescent="0.45">
      <c r="A351" t="s">
        <v>168</v>
      </c>
      <c r="B351" t="s">
        <v>89</v>
      </c>
      <c r="C351" t="s">
        <v>84</v>
      </c>
      <c r="D351" t="s">
        <v>43</v>
      </c>
      <c r="E351" t="s">
        <v>78</v>
      </c>
      <c r="F351" t="s">
        <v>91</v>
      </c>
      <c r="G351" t="s">
        <v>87</v>
      </c>
      <c r="H351" t="s">
        <v>81</v>
      </c>
      <c r="I351">
        <v>29</v>
      </c>
      <c r="J351">
        <v>84.53</v>
      </c>
      <c r="K351">
        <v>163.32</v>
      </c>
      <c r="L351">
        <v>20</v>
      </c>
      <c r="M351">
        <v>0</v>
      </c>
      <c r="N351" t="str">
        <f t="shared" si="5"/>
        <v>Mia WilliamsChina</v>
      </c>
    </row>
    <row r="352" spans="1:14" x14ac:dyDescent="0.45">
      <c r="A352" t="s">
        <v>168</v>
      </c>
      <c r="B352" t="s">
        <v>120</v>
      </c>
      <c r="C352" t="s">
        <v>129</v>
      </c>
      <c r="D352" t="s">
        <v>43</v>
      </c>
      <c r="E352" t="s">
        <v>96</v>
      </c>
      <c r="F352" t="s">
        <v>100</v>
      </c>
      <c r="G352" t="s">
        <v>80</v>
      </c>
      <c r="H352" t="s">
        <v>97</v>
      </c>
      <c r="I352">
        <v>22</v>
      </c>
      <c r="J352">
        <v>58.95</v>
      </c>
      <c r="K352">
        <v>194.49</v>
      </c>
      <c r="L352">
        <v>17</v>
      </c>
      <c r="M352">
        <v>9</v>
      </c>
      <c r="N352" t="str">
        <f t="shared" si="5"/>
        <v>Mia WilliamsUSA</v>
      </c>
    </row>
    <row r="353" spans="1:14" x14ac:dyDescent="0.45">
      <c r="A353" t="s">
        <v>168</v>
      </c>
      <c r="B353" t="s">
        <v>106</v>
      </c>
      <c r="C353" t="s">
        <v>90</v>
      </c>
      <c r="D353" t="s">
        <v>42</v>
      </c>
      <c r="E353" t="s">
        <v>93</v>
      </c>
      <c r="F353" t="s">
        <v>114</v>
      </c>
      <c r="G353" t="s">
        <v>87</v>
      </c>
      <c r="H353" t="s">
        <v>97</v>
      </c>
      <c r="I353">
        <v>36</v>
      </c>
      <c r="J353">
        <v>79.55</v>
      </c>
      <c r="K353">
        <v>179.12</v>
      </c>
      <c r="L353">
        <v>4</v>
      </c>
      <c r="M353">
        <v>2</v>
      </c>
      <c r="N353" t="str">
        <f t="shared" si="5"/>
        <v>Mia WilliamsUK</v>
      </c>
    </row>
    <row r="354" spans="1:14" x14ac:dyDescent="0.45">
      <c r="A354" t="s">
        <v>168</v>
      </c>
      <c r="B354" t="s">
        <v>83</v>
      </c>
      <c r="C354" t="s">
        <v>113</v>
      </c>
      <c r="D354" t="s">
        <v>42</v>
      </c>
      <c r="E354" t="s">
        <v>78</v>
      </c>
      <c r="F354" t="s">
        <v>79</v>
      </c>
      <c r="G354" t="s">
        <v>80</v>
      </c>
      <c r="H354" t="s">
        <v>97</v>
      </c>
      <c r="I354">
        <v>30</v>
      </c>
      <c r="J354">
        <v>92.7</v>
      </c>
      <c r="K354">
        <v>196.02</v>
      </c>
      <c r="L354">
        <v>8</v>
      </c>
      <c r="M354">
        <v>8</v>
      </c>
      <c r="N354" t="str">
        <f t="shared" si="5"/>
        <v>Mia WilliamsBrazil</v>
      </c>
    </row>
    <row r="355" spans="1:14" x14ac:dyDescent="0.45">
      <c r="A355" t="s">
        <v>194</v>
      </c>
      <c r="B355" t="s">
        <v>120</v>
      </c>
      <c r="C355" t="s">
        <v>124</v>
      </c>
      <c r="D355" t="s">
        <v>42</v>
      </c>
      <c r="E355" t="s">
        <v>78</v>
      </c>
      <c r="F355" t="s">
        <v>122</v>
      </c>
      <c r="G355" t="s">
        <v>94</v>
      </c>
      <c r="H355" t="s">
        <v>81</v>
      </c>
      <c r="I355">
        <v>21</v>
      </c>
      <c r="J355">
        <v>52.01</v>
      </c>
      <c r="K355">
        <v>176.44</v>
      </c>
      <c r="L355">
        <v>8</v>
      </c>
      <c r="M355">
        <v>4</v>
      </c>
      <c r="N355" t="str">
        <f t="shared" si="5"/>
        <v>Noah BrownCanada</v>
      </c>
    </row>
    <row r="356" spans="1:14" x14ac:dyDescent="0.45">
      <c r="A356" t="s">
        <v>194</v>
      </c>
      <c r="B356" t="s">
        <v>106</v>
      </c>
      <c r="C356" t="s">
        <v>103</v>
      </c>
      <c r="D356" t="s">
        <v>43</v>
      </c>
      <c r="E356" t="s">
        <v>85</v>
      </c>
      <c r="F356" t="s">
        <v>91</v>
      </c>
      <c r="G356" t="s">
        <v>80</v>
      </c>
      <c r="H356" t="s">
        <v>97</v>
      </c>
      <c r="I356">
        <v>35</v>
      </c>
      <c r="J356">
        <v>98.44</v>
      </c>
      <c r="K356">
        <v>169.53</v>
      </c>
      <c r="L356">
        <v>1</v>
      </c>
      <c r="M356">
        <v>1</v>
      </c>
      <c r="N356" t="str">
        <f t="shared" si="5"/>
        <v>Noah BrownGermany</v>
      </c>
    </row>
    <row r="357" spans="1:14" x14ac:dyDescent="0.45">
      <c r="A357" t="s">
        <v>194</v>
      </c>
      <c r="B357" t="s">
        <v>106</v>
      </c>
      <c r="C357" t="s">
        <v>77</v>
      </c>
      <c r="D357" t="s">
        <v>43</v>
      </c>
      <c r="E357" t="s">
        <v>93</v>
      </c>
      <c r="F357" t="s">
        <v>100</v>
      </c>
      <c r="G357" t="s">
        <v>94</v>
      </c>
      <c r="H357" t="s">
        <v>81</v>
      </c>
      <c r="I357">
        <v>25</v>
      </c>
      <c r="J357">
        <v>75.55</v>
      </c>
      <c r="K357">
        <v>159.65</v>
      </c>
      <c r="L357">
        <v>13</v>
      </c>
      <c r="M357">
        <v>10</v>
      </c>
      <c r="N357" t="str">
        <f t="shared" si="5"/>
        <v>Noah BrownAustralia</v>
      </c>
    </row>
    <row r="358" spans="1:14" x14ac:dyDescent="0.45">
      <c r="A358" t="s">
        <v>152</v>
      </c>
      <c r="B358" t="s">
        <v>99</v>
      </c>
      <c r="C358" t="s">
        <v>77</v>
      </c>
      <c r="D358" t="s">
        <v>43</v>
      </c>
      <c r="E358" t="s">
        <v>85</v>
      </c>
      <c r="F358" t="s">
        <v>100</v>
      </c>
      <c r="G358" t="s">
        <v>94</v>
      </c>
      <c r="H358" t="s">
        <v>97</v>
      </c>
      <c r="I358">
        <v>32</v>
      </c>
      <c r="J358">
        <v>85.23</v>
      </c>
      <c r="K358">
        <v>184.44</v>
      </c>
      <c r="L358">
        <v>19</v>
      </c>
      <c r="M358">
        <v>9</v>
      </c>
      <c r="N358" t="str">
        <f t="shared" si="5"/>
        <v>Noah DavisAustralia</v>
      </c>
    </row>
    <row r="359" spans="1:14" x14ac:dyDescent="0.45">
      <c r="A359" t="s">
        <v>152</v>
      </c>
      <c r="B359" t="s">
        <v>89</v>
      </c>
      <c r="C359" t="s">
        <v>129</v>
      </c>
      <c r="D359" t="s">
        <v>42</v>
      </c>
      <c r="E359" t="s">
        <v>96</v>
      </c>
      <c r="F359" t="s">
        <v>114</v>
      </c>
      <c r="G359" t="s">
        <v>80</v>
      </c>
      <c r="H359" t="s">
        <v>97</v>
      </c>
      <c r="I359">
        <v>34</v>
      </c>
      <c r="J359">
        <v>79.83</v>
      </c>
      <c r="K359">
        <v>195.29</v>
      </c>
      <c r="L359">
        <v>2</v>
      </c>
      <c r="M359">
        <v>6</v>
      </c>
      <c r="N359" t="str">
        <f t="shared" si="5"/>
        <v>Noah DavisUSA</v>
      </c>
    </row>
    <row r="360" spans="1:14" x14ac:dyDescent="0.45">
      <c r="A360" t="s">
        <v>152</v>
      </c>
      <c r="B360" t="s">
        <v>120</v>
      </c>
      <c r="C360" t="s">
        <v>95</v>
      </c>
      <c r="D360" t="s">
        <v>43</v>
      </c>
      <c r="E360" t="s">
        <v>96</v>
      </c>
      <c r="F360" t="s">
        <v>86</v>
      </c>
      <c r="G360" t="s">
        <v>94</v>
      </c>
      <c r="H360" t="s">
        <v>97</v>
      </c>
      <c r="I360">
        <v>21</v>
      </c>
      <c r="J360">
        <v>58.88</v>
      </c>
      <c r="K360">
        <v>153.25</v>
      </c>
      <c r="L360">
        <v>14</v>
      </c>
      <c r="M360">
        <v>4</v>
      </c>
      <c r="N360" t="str">
        <f t="shared" si="5"/>
        <v>Noah DavisRussia</v>
      </c>
    </row>
    <row r="361" spans="1:14" x14ac:dyDescent="0.45">
      <c r="A361" t="s">
        <v>152</v>
      </c>
      <c r="B361" t="s">
        <v>106</v>
      </c>
      <c r="C361" t="s">
        <v>103</v>
      </c>
      <c r="D361" t="s">
        <v>42</v>
      </c>
      <c r="E361" t="s">
        <v>93</v>
      </c>
      <c r="F361" t="s">
        <v>114</v>
      </c>
      <c r="G361" t="s">
        <v>94</v>
      </c>
      <c r="H361" t="s">
        <v>81</v>
      </c>
      <c r="I361">
        <v>37</v>
      </c>
      <c r="J361">
        <v>51.58</v>
      </c>
      <c r="K361">
        <v>164.39</v>
      </c>
      <c r="L361">
        <v>7</v>
      </c>
      <c r="M361">
        <v>6</v>
      </c>
      <c r="N361" t="str">
        <f t="shared" si="5"/>
        <v>Noah DavisGermany</v>
      </c>
    </row>
    <row r="362" spans="1:14" x14ac:dyDescent="0.45">
      <c r="A362" t="s">
        <v>152</v>
      </c>
      <c r="B362" t="s">
        <v>120</v>
      </c>
      <c r="C362" t="s">
        <v>84</v>
      </c>
      <c r="D362" t="s">
        <v>43</v>
      </c>
      <c r="E362" t="s">
        <v>93</v>
      </c>
      <c r="F362" t="s">
        <v>122</v>
      </c>
      <c r="G362" t="s">
        <v>94</v>
      </c>
      <c r="H362" t="s">
        <v>97</v>
      </c>
      <c r="I362">
        <v>19</v>
      </c>
      <c r="J362">
        <v>94.94</v>
      </c>
      <c r="K362">
        <v>167</v>
      </c>
      <c r="L362">
        <v>7</v>
      </c>
      <c r="M362">
        <v>3</v>
      </c>
      <c r="N362" t="str">
        <f t="shared" si="5"/>
        <v>Noah DavisChina</v>
      </c>
    </row>
    <row r="363" spans="1:14" x14ac:dyDescent="0.45">
      <c r="A363" t="s">
        <v>152</v>
      </c>
      <c r="B363" t="s">
        <v>120</v>
      </c>
      <c r="C363" t="s">
        <v>84</v>
      </c>
      <c r="D363" t="s">
        <v>43</v>
      </c>
      <c r="E363" t="s">
        <v>78</v>
      </c>
      <c r="F363" t="s">
        <v>100</v>
      </c>
      <c r="G363" t="s">
        <v>94</v>
      </c>
      <c r="H363" t="s">
        <v>81</v>
      </c>
      <c r="I363">
        <v>32</v>
      </c>
      <c r="J363">
        <v>55.5</v>
      </c>
      <c r="K363">
        <v>188.67</v>
      </c>
      <c r="L363">
        <v>12</v>
      </c>
      <c r="M363">
        <v>5</v>
      </c>
      <c r="N363" t="str">
        <f t="shared" si="5"/>
        <v>Noah DavisChina</v>
      </c>
    </row>
    <row r="364" spans="1:14" x14ac:dyDescent="0.45">
      <c r="A364" t="s">
        <v>175</v>
      </c>
      <c r="B364" t="s">
        <v>106</v>
      </c>
      <c r="C364" t="s">
        <v>129</v>
      </c>
      <c r="D364" t="s">
        <v>42</v>
      </c>
      <c r="E364" t="s">
        <v>93</v>
      </c>
      <c r="F364" t="s">
        <v>79</v>
      </c>
      <c r="G364" t="s">
        <v>87</v>
      </c>
      <c r="H364" t="s">
        <v>97</v>
      </c>
      <c r="I364">
        <v>35</v>
      </c>
      <c r="J364">
        <v>89.84</v>
      </c>
      <c r="K364">
        <v>165.41</v>
      </c>
      <c r="L364">
        <v>12</v>
      </c>
      <c r="M364">
        <v>0</v>
      </c>
      <c r="N364" t="str">
        <f t="shared" si="5"/>
        <v>Noah GarciaUSA</v>
      </c>
    </row>
    <row r="365" spans="1:14" x14ac:dyDescent="0.45">
      <c r="A365" t="s">
        <v>175</v>
      </c>
      <c r="B365" t="s">
        <v>83</v>
      </c>
      <c r="C365" t="s">
        <v>111</v>
      </c>
      <c r="D365" t="s">
        <v>42</v>
      </c>
      <c r="E365" t="s">
        <v>96</v>
      </c>
      <c r="F365" t="s">
        <v>79</v>
      </c>
      <c r="G365" t="s">
        <v>80</v>
      </c>
      <c r="H365" t="s">
        <v>81</v>
      </c>
      <c r="I365">
        <v>29</v>
      </c>
      <c r="J365">
        <v>81.58</v>
      </c>
      <c r="K365">
        <v>193.63</v>
      </c>
      <c r="L365">
        <v>3</v>
      </c>
      <c r="M365">
        <v>6</v>
      </c>
      <c r="N365" t="str">
        <f t="shared" si="5"/>
        <v>Noah GarciaJapan</v>
      </c>
    </row>
    <row r="366" spans="1:14" x14ac:dyDescent="0.45">
      <c r="A366" t="s">
        <v>175</v>
      </c>
      <c r="B366" t="s">
        <v>76</v>
      </c>
      <c r="C366" t="s">
        <v>95</v>
      </c>
      <c r="D366" t="s">
        <v>42</v>
      </c>
      <c r="E366" t="s">
        <v>85</v>
      </c>
      <c r="F366" t="s">
        <v>91</v>
      </c>
      <c r="G366" t="s">
        <v>94</v>
      </c>
      <c r="H366" t="s">
        <v>97</v>
      </c>
      <c r="I366">
        <v>39</v>
      </c>
      <c r="J366">
        <v>81.3</v>
      </c>
      <c r="K366">
        <v>157.19</v>
      </c>
      <c r="L366">
        <v>11</v>
      </c>
      <c r="M366">
        <v>9</v>
      </c>
      <c r="N366" t="str">
        <f t="shared" si="5"/>
        <v>Noah GarciaRussia</v>
      </c>
    </row>
    <row r="367" spans="1:14" x14ac:dyDescent="0.45">
      <c r="A367" t="s">
        <v>175</v>
      </c>
      <c r="B367" t="s">
        <v>83</v>
      </c>
      <c r="C367" t="s">
        <v>127</v>
      </c>
      <c r="D367" t="s">
        <v>42</v>
      </c>
      <c r="E367" t="s">
        <v>96</v>
      </c>
      <c r="F367" t="s">
        <v>114</v>
      </c>
      <c r="G367" t="s">
        <v>94</v>
      </c>
      <c r="H367" t="s">
        <v>81</v>
      </c>
      <c r="I367">
        <v>25</v>
      </c>
      <c r="J367">
        <v>62.01</v>
      </c>
      <c r="K367">
        <v>166.84</v>
      </c>
      <c r="L367">
        <v>10</v>
      </c>
      <c r="M367">
        <v>0</v>
      </c>
      <c r="N367" t="str">
        <f t="shared" si="5"/>
        <v>Noah GarciaIndia</v>
      </c>
    </row>
    <row r="368" spans="1:14" x14ac:dyDescent="0.45">
      <c r="A368" t="s">
        <v>175</v>
      </c>
      <c r="B368" t="s">
        <v>76</v>
      </c>
      <c r="C368" t="s">
        <v>124</v>
      </c>
      <c r="D368" t="s">
        <v>43</v>
      </c>
      <c r="E368" t="s">
        <v>78</v>
      </c>
      <c r="F368" t="s">
        <v>100</v>
      </c>
      <c r="G368" t="s">
        <v>94</v>
      </c>
      <c r="H368" t="s">
        <v>81</v>
      </c>
      <c r="I368">
        <v>30</v>
      </c>
      <c r="J368">
        <v>87.6</v>
      </c>
      <c r="K368">
        <v>176.13</v>
      </c>
      <c r="L368">
        <v>1</v>
      </c>
      <c r="M368">
        <v>4</v>
      </c>
      <c r="N368" t="str">
        <f t="shared" si="5"/>
        <v>Noah GarciaCanada</v>
      </c>
    </row>
    <row r="369" spans="1:14" x14ac:dyDescent="0.45">
      <c r="A369" t="s">
        <v>178</v>
      </c>
      <c r="B369" t="s">
        <v>117</v>
      </c>
      <c r="C369" t="s">
        <v>90</v>
      </c>
      <c r="D369" t="s">
        <v>42</v>
      </c>
      <c r="E369" t="s">
        <v>78</v>
      </c>
      <c r="F369" t="s">
        <v>86</v>
      </c>
      <c r="G369" t="s">
        <v>94</v>
      </c>
      <c r="H369" t="s">
        <v>81</v>
      </c>
      <c r="I369">
        <v>29</v>
      </c>
      <c r="J369">
        <v>98.16</v>
      </c>
      <c r="K369">
        <v>178.33</v>
      </c>
      <c r="L369">
        <v>1</v>
      </c>
      <c r="M369">
        <v>6</v>
      </c>
      <c r="N369" t="str">
        <f t="shared" si="5"/>
        <v>Noah JohnsonUK</v>
      </c>
    </row>
    <row r="370" spans="1:14" x14ac:dyDescent="0.45">
      <c r="A370" t="s">
        <v>178</v>
      </c>
      <c r="B370" t="s">
        <v>83</v>
      </c>
      <c r="C370" t="s">
        <v>129</v>
      </c>
      <c r="D370" t="s">
        <v>43</v>
      </c>
      <c r="E370" t="s">
        <v>78</v>
      </c>
      <c r="F370" t="s">
        <v>122</v>
      </c>
      <c r="G370" t="s">
        <v>94</v>
      </c>
      <c r="H370" t="s">
        <v>97</v>
      </c>
      <c r="I370">
        <v>23</v>
      </c>
      <c r="J370">
        <v>58.8</v>
      </c>
      <c r="K370">
        <v>152.58000000000001</v>
      </c>
      <c r="L370">
        <v>6</v>
      </c>
      <c r="M370">
        <v>0</v>
      </c>
      <c r="N370" t="str">
        <f t="shared" si="5"/>
        <v>Noah JohnsonUSA</v>
      </c>
    </row>
    <row r="371" spans="1:14" x14ac:dyDescent="0.45">
      <c r="A371" t="s">
        <v>178</v>
      </c>
      <c r="B371" t="s">
        <v>83</v>
      </c>
      <c r="C371" t="s">
        <v>111</v>
      </c>
      <c r="D371" t="s">
        <v>42</v>
      </c>
      <c r="E371" t="s">
        <v>78</v>
      </c>
      <c r="F371" t="s">
        <v>79</v>
      </c>
      <c r="G371" t="s">
        <v>94</v>
      </c>
      <c r="H371" t="s">
        <v>81</v>
      </c>
      <c r="I371">
        <v>25</v>
      </c>
      <c r="J371">
        <v>96.74</v>
      </c>
      <c r="K371">
        <v>190.8</v>
      </c>
      <c r="L371">
        <v>6</v>
      </c>
      <c r="M371">
        <v>2</v>
      </c>
      <c r="N371" t="str">
        <f t="shared" si="5"/>
        <v>Noah JohnsonJapan</v>
      </c>
    </row>
    <row r="372" spans="1:14" x14ac:dyDescent="0.45">
      <c r="A372" t="s">
        <v>178</v>
      </c>
      <c r="B372" t="s">
        <v>99</v>
      </c>
      <c r="C372" t="s">
        <v>129</v>
      </c>
      <c r="D372" t="s">
        <v>43</v>
      </c>
      <c r="E372" t="s">
        <v>78</v>
      </c>
      <c r="F372" t="s">
        <v>114</v>
      </c>
      <c r="G372" t="s">
        <v>94</v>
      </c>
      <c r="H372" t="s">
        <v>81</v>
      </c>
      <c r="I372">
        <v>32</v>
      </c>
      <c r="J372">
        <v>72.25</v>
      </c>
      <c r="K372">
        <v>177.78</v>
      </c>
      <c r="L372">
        <v>20</v>
      </c>
      <c r="M372">
        <v>2</v>
      </c>
      <c r="N372" t="str">
        <f t="shared" si="5"/>
        <v>Noah JohnsonUSA</v>
      </c>
    </row>
    <row r="373" spans="1:14" x14ac:dyDescent="0.45">
      <c r="A373" t="s">
        <v>178</v>
      </c>
      <c r="B373" t="s">
        <v>76</v>
      </c>
      <c r="C373" t="s">
        <v>95</v>
      </c>
      <c r="D373" t="s">
        <v>43</v>
      </c>
      <c r="E373" t="s">
        <v>85</v>
      </c>
      <c r="F373" t="s">
        <v>91</v>
      </c>
      <c r="G373" t="s">
        <v>87</v>
      </c>
      <c r="H373" t="s">
        <v>81</v>
      </c>
      <c r="I373">
        <v>26</v>
      </c>
      <c r="J373">
        <v>63.61</v>
      </c>
      <c r="K373">
        <v>158.41999999999999</v>
      </c>
      <c r="L373">
        <v>8</v>
      </c>
      <c r="M373">
        <v>7</v>
      </c>
      <c r="N373" t="str">
        <f t="shared" si="5"/>
        <v>Noah JohnsonRussia</v>
      </c>
    </row>
    <row r="374" spans="1:14" x14ac:dyDescent="0.45">
      <c r="A374" t="s">
        <v>178</v>
      </c>
      <c r="B374" t="s">
        <v>76</v>
      </c>
      <c r="C374" t="s">
        <v>103</v>
      </c>
      <c r="D374" t="s">
        <v>43</v>
      </c>
      <c r="E374" t="s">
        <v>78</v>
      </c>
      <c r="F374" t="s">
        <v>122</v>
      </c>
      <c r="G374" t="s">
        <v>94</v>
      </c>
      <c r="H374" t="s">
        <v>81</v>
      </c>
      <c r="I374">
        <v>34</v>
      </c>
      <c r="J374">
        <v>81.59</v>
      </c>
      <c r="K374">
        <v>156.54</v>
      </c>
      <c r="L374">
        <v>5</v>
      </c>
      <c r="M374">
        <v>3</v>
      </c>
      <c r="N374" t="str">
        <f t="shared" si="5"/>
        <v>Noah JohnsonGermany</v>
      </c>
    </row>
    <row r="375" spans="1:14" x14ac:dyDescent="0.45">
      <c r="A375" t="s">
        <v>178</v>
      </c>
      <c r="B375" t="s">
        <v>89</v>
      </c>
      <c r="C375" t="s">
        <v>113</v>
      </c>
      <c r="D375" t="s">
        <v>43</v>
      </c>
      <c r="E375" t="s">
        <v>85</v>
      </c>
      <c r="F375" t="s">
        <v>122</v>
      </c>
      <c r="G375" t="s">
        <v>94</v>
      </c>
      <c r="H375" t="s">
        <v>81</v>
      </c>
      <c r="I375">
        <v>39</v>
      </c>
      <c r="J375">
        <v>52.48</v>
      </c>
      <c r="K375">
        <v>160.57</v>
      </c>
      <c r="L375">
        <v>11</v>
      </c>
      <c r="M375">
        <v>9</v>
      </c>
      <c r="N375" t="str">
        <f t="shared" si="5"/>
        <v>Noah JohnsonBrazil</v>
      </c>
    </row>
    <row r="376" spans="1:14" x14ac:dyDescent="0.45">
      <c r="A376" t="s">
        <v>199</v>
      </c>
      <c r="B376" t="s">
        <v>83</v>
      </c>
      <c r="C376" t="s">
        <v>113</v>
      </c>
      <c r="D376" t="s">
        <v>42</v>
      </c>
      <c r="E376" t="s">
        <v>85</v>
      </c>
      <c r="F376" t="s">
        <v>100</v>
      </c>
      <c r="G376" t="s">
        <v>80</v>
      </c>
      <c r="H376" t="s">
        <v>81</v>
      </c>
      <c r="I376">
        <v>34</v>
      </c>
      <c r="J376">
        <v>76.900000000000006</v>
      </c>
      <c r="K376">
        <v>151.97999999999999</v>
      </c>
      <c r="L376">
        <v>9</v>
      </c>
      <c r="M376">
        <v>6</v>
      </c>
      <c r="N376" t="str">
        <f t="shared" si="5"/>
        <v>Noah JonesBrazil</v>
      </c>
    </row>
    <row r="377" spans="1:14" x14ac:dyDescent="0.45">
      <c r="A377" t="s">
        <v>199</v>
      </c>
      <c r="B377" t="s">
        <v>83</v>
      </c>
      <c r="C377" t="s">
        <v>90</v>
      </c>
      <c r="D377" t="s">
        <v>43</v>
      </c>
      <c r="E377" t="s">
        <v>96</v>
      </c>
      <c r="F377" t="s">
        <v>114</v>
      </c>
      <c r="G377" t="s">
        <v>80</v>
      </c>
      <c r="H377" t="s">
        <v>97</v>
      </c>
      <c r="I377">
        <v>31</v>
      </c>
      <c r="J377">
        <v>90.23</v>
      </c>
      <c r="K377">
        <v>151.05000000000001</v>
      </c>
      <c r="L377">
        <v>10</v>
      </c>
      <c r="M377">
        <v>10</v>
      </c>
      <c r="N377" t="str">
        <f t="shared" si="5"/>
        <v>Noah JonesUK</v>
      </c>
    </row>
    <row r="378" spans="1:14" x14ac:dyDescent="0.45">
      <c r="A378" t="s">
        <v>199</v>
      </c>
      <c r="B378" t="s">
        <v>83</v>
      </c>
      <c r="C378" t="s">
        <v>124</v>
      </c>
      <c r="D378" t="s">
        <v>43</v>
      </c>
      <c r="E378" t="s">
        <v>85</v>
      </c>
      <c r="F378" t="s">
        <v>86</v>
      </c>
      <c r="G378" t="s">
        <v>80</v>
      </c>
      <c r="H378" t="s">
        <v>97</v>
      </c>
      <c r="I378">
        <v>28</v>
      </c>
      <c r="J378">
        <v>70.59</v>
      </c>
      <c r="K378">
        <v>160.78</v>
      </c>
      <c r="L378">
        <v>11</v>
      </c>
      <c r="M378">
        <v>3</v>
      </c>
      <c r="N378" t="str">
        <f t="shared" si="5"/>
        <v>Noah JonesCanada</v>
      </c>
    </row>
    <row r="379" spans="1:14" x14ac:dyDescent="0.45">
      <c r="A379" t="s">
        <v>199</v>
      </c>
      <c r="B379" t="s">
        <v>120</v>
      </c>
      <c r="C379" t="s">
        <v>129</v>
      </c>
      <c r="D379" t="s">
        <v>42</v>
      </c>
      <c r="E379" t="s">
        <v>78</v>
      </c>
      <c r="F379" t="s">
        <v>122</v>
      </c>
      <c r="G379" t="s">
        <v>80</v>
      </c>
      <c r="H379" t="s">
        <v>97</v>
      </c>
      <c r="I379">
        <v>39</v>
      </c>
      <c r="J379">
        <v>69.37</v>
      </c>
      <c r="K379">
        <v>184.3</v>
      </c>
      <c r="L379">
        <v>13</v>
      </c>
      <c r="M379">
        <v>6</v>
      </c>
      <c r="N379" t="str">
        <f t="shared" si="5"/>
        <v>Noah JonesUSA</v>
      </c>
    </row>
    <row r="380" spans="1:14" x14ac:dyDescent="0.45">
      <c r="A380" t="s">
        <v>199</v>
      </c>
      <c r="B380" t="s">
        <v>76</v>
      </c>
      <c r="C380" t="s">
        <v>90</v>
      </c>
      <c r="D380" t="s">
        <v>42</v>
      </c>
      <c r="E380" t="s">
        <v>93</v>
      </c>
      <c r="F380" t="s">
        <v>104</v>
      </c>
      <c r="G380" t="s">
        <v>87</v>
      </c>
      <c r="H380" t="s">
        <v>97</v>
      </c>
      <c r="I380">
        <v>30</v>
      </c>
      <c r="J380">
        <v>78.27</v>
      </c>
      <c r="K380">
        <v>191.7</v>
      </c>
      <c r="L380">
        <v>15</v>
      </c>
      <c r="M380">
        <v>3</v>
      </c>
      <c r="N380" t="str">
        <f t="shared" si="5"/>
        <v>Noah JonesUK</v>
      </c>
    </row>
    <row r="381" spans="1:14" x14ac:dyDescent="0.45">
      <c r="A381" t="s">
        <v>199</v>
      </c>
      <c r="B381" t="s">
        <v>120</v>
      </c>
      <c r="C381" t="s">
        <v>77</v>
      </c>
      <c r="D381" t="s">
        <v>42</v>
      </c>
      <c r="E381" t="s">
        <v>93</v>
      </c>
      <c r="F381" t="s">
        <v>114</v>
      </c>
      <c r="G381" t="s">
        <v>94</v>
      </c>
      <c r="H381" t="s">
        <v>97</v>
      </c>
      <c r="I381">
        <v>27</v>
      </c>
      <c r="J381">
        <v>81.91</v>
      </c>
      <c r="K381">
        <v>170.74</v>
      </c>
      <c r="L381">
        <v>6</v>
      </c>
      <c r="M381">
        <v>1</v>
      </c>
      <c r="N381" t="str">
        <f t="shared" si="5"/>
        <v>Noah JonesAustralia</v>
      </c>
    </row>
    <row r="382" spans="1:14" x14ac:dyDescent="0.45">
      <c r="A382" t="s">
        <v>199</v>
      </c>
      <c r="B382" t="s">
        <v>117</v>
      </c>
      <c r="C382" t="s">
        <v>111</v>
      </c>
      <c r="D382" t="s">
        <v>43</v>
      </c>
      <c r="E382" t="s">
        <v>96</v>
      </c>
      <c r="F382" t="s">
        <v>104</v>
      </c>
      <c r="G382" t="s">
        <v>87</v>
      </c>
      <c r="H382" t="s">
        <v>97</v>
      </c>
      <c r="I382">
        <v>20</v>
      </c>
      <c r="J382">
        <v>77.89</v>
      </c>
      <c r="K382">
        <v>174.36</v>
      </c>
      <c r="L382">
        <v>13</v>
      </c>
      <c r="M382">
        <v>6</v>
      </c>
      <c r="N382" t="str">
        <f t="shared" si="5"/>
        <v>Noah JonesJapan</v>
      </c>
    </row>
    <row r="383" spans="1:14" x14ac:dyDescent="0.45">
      <c r="A383" t="s">
        <v>199</v>
      </c>
      <c r="B383" t="s">
        <v>89</v>
      </c>
      <c r="C383" t="s">
        <v>90</v>
      </c>
      <c r="D383" t="s">
        <v>43</v>
      </c>
      <c r="E383" t="s">
        <v>78</v>
      </c>
      <c r="F383" t="s">
        <v>122</v>
      </c>
      <c r="G383" t="s">
        <v>94</v>
      </c>
      <c r="H383" t="s">
        <v>97</v>
      </c>
      <c r="I383">
        <v>40</v>
      </c>
      <c r="J383">
        <v>61.49</v>
      </c>
      <c r="K383">
        <v>153.44999999999999</v>
      </c>
      <c r="L383">
        <v>15</v>
      </c>
      <c r="M383">
        <v>9</v>
      </c>
      <c r="N383" t="str">
        <f t="shared" si="5"/>
        <v>Noah JonesUK</v>
      </c>
    </row>
    <row r="384" spans="1:14" x14ac:dyDescent="0.45">
      <c r="A384" t="s">
        <v>202</v>
      </c>
      <c r="B384" t="s">
        <v>89</v>
      </c>
      <c r="C384" t="s">
        <v>103</v>
      </c>
      <c r="D384" t="s">
        <v>42</v>
      </c>
      <c r="E384" t="s">
        <v>96</v>
      </c>
      <c r="F384" t="s">
        <v>114</v>
      </c>
      <c r="G384" t="s">
        <v>87</v>
      </c>
      <c r="H384" t="s">
        <v>81</v>
      </c>
      <c r="I384">
        <v>20</v>
      </c>
      <c r="J384">
        <v>92.55</v>
      </c>
      <c r="K384">
        <v>178.57</v>
      </c>
      <c r="L384">
        <v>6</v>
      </c>
      <c r="M384">
        <v>1</v>
      </c>
      <c r="N384" t="str">
        <f t="shared" si="5"/>
        <v>Noah MartinezGermany</v>
      </c>
    </row>
    <row r="385" spans="1:14" x14ac:dyDescent="0.45">
      <c r="A385" t="s">
        <v>202</v>
      </c>
      <c r="B385" t="s">
        <v>117</v>
      </c>
      <c r="C385" t="s">
        <v>111</v>
      </c>
      <c r="D385" t="s">
        <v>43</v>
      </c>
      <c r="E385" t="s">
        <v>85</v>
      </c>
      <c r="F385" t="s">
        <v>114</v>
      </c>
      <c r="G385" t="s">
        <v>87</v>
      </c>
      <c r="H385" t="s">
        <v>81</v>
      </c>
      <c r="I385">
        <v>27</v>
      </c>
      <c r="J385">
        <v>98.57</v>
      </c>
      <c r="K385">
        <v>150.07</v>
      </c>
      <c r="L385">
        <v>4</v>
      </c>
      <c r="M385">
        <v>5</v>
      </c>
      <c r="N385" t="str">
        <f t="shared" si="5"/>
        <v>Noah MartinezJapan</v>
      </c>
    </row>
    <row r="386" spans="1:14" x14ac:dyDescent="0.45">
      <c r="A386" t="s">
        <v>179</v>
      </c>
      <c r="B386" t="s">
        <v>120</v>
      </c>
      <c r="C386" t="s">
        <v>84</v>
      </c>
      <c r="D386" t="s">
        <v>42</v>
      </c>
      <c r="E386" t="s">
        <v>93</v>
      </c>
      <c r="F386" t="s">
        <v>122</v>
      </c>
      <c r="G386" t="s">
        <v>94</v>
      </c>
      <c r="H386" t="s">
        <v>97</v>
      </c>
      <c r="I386">
        <v>21</v>
      </c>
      <c r="J386">
        <v>77.03</v>
      </c>
      <c r="K386">
        <v>178.11</v>
      </c>
      <c r="L386">
        <v>7</v>
      </c>
      <c r="M386">
        <v>10</v>
      </c>
      <c r="N386" t="str">
        <f t="shared" si="5"/>
        <v>Noah MillerChina</v>
      </c>
    </row>
    <row r="387" spans="1:14" x14ac:dyDescent="0.45">
      <c r="A387" t="s">
        <v>179</v>
      </c>
      <c r="B387" t="s">
        <v>117</v>
      </c>
      <c r="C387" t="s">
        <v>124</v>
      </c>
      <c r="D387" t="s">
        <v>42</v>
      </c>
      <c r="E387" t="s">
        <v>96</v>
      </c>
      <c r="F387" t="s">
        <v>104</v>
      </c>
      <c r="G387" t="s">
        <v>94</v>
      </c>
      <c r="H387" t="s">
        <v>97</v>
      </c>
      <c r="I387">
        <v>25</v>
      </c>
      <c r="J387">
        <v>73.41</v>
      </c>
      <c r="K387">
        <v>163.22</v>
      </c>
      <c r="L387">
        <v>15</v>
      </c>
      <c r="M387">
        <v>0</v>
      </c>
      <c r="N387" t="str">
        <f t="shared" ref="N387:N450" si="6">_xlfn.CONCAT(A387,C387)</f>
        <v>Noah MillerCanada</v>
      </c>
    </row>
    <row r="388" spans="1:14" x14ac:dyDescent="0.45">
      <c r="A388" t="s">
        <v>179</v>
      </c>
      <c r="B388" t="s">
        <v>106</v>
      </c>
      <c r="C388" t="s">
        <v>129</v>
      </c>
      <c r="D388" t="s">
        <v>43</v>
      </c>
      <c r="E388" t="s">
        <v>78</v>
      </c>
      <c r="F388" t="s">
        <v>100</v>
      </c>
      <c r="G388" t="s">
        <v>87</v>
      </c>
      <c r="H388" t="s">
        <v>81</v>
      </c>
      <c r="I388">
        <v>37</v>
      </c>
      <c r="J388">
        <v>73.86</v>
      </c>
      <c r="K388">
        <v>150.5</v>
      </c>
      <c r="L388">
        <v>15</v>
      </c>
      <c r="M388">
        <v>7</v>
      </c>
      <c r="N388" t="str">
        <f t="shared" si="6"/>
        <v>Noah MillerUSA</v>
      </c>
    </row>
    <row r="389" spans="1:14" x14ac:dyDescent="0.45">
      <c r="A389" t="s">
        <v>179</v>
      </c>
      <c r="B389" t="s">
        <v>120</v>
      </c>
      <c r="C389" t="s">
        <v>84</v>
      </c>
      <c r="D389" t="s">
        <v>42</v>
      </c>
      <c r="E389" t="s">
        <v>96</v>
      </c>
      <c r="F389" t="s">
        <v>86</v>
      </c>
      <c r="G389" t="s">
        <v>80</v>
      </c>
      <c r="H389" t="s">
        <v>97</v>
      </c>
      <c r="I389">
        <v>34</v>
      </c>
      <c r="J389">
        <v>66.44</v>
      </c>
      <c r="K389">
        <v>162.16999999999999</v>
      </c>
      <c r="L389">
        <v>18</v>
      </c>
      <c r="M389">
        <v>3</v>
      </c>
      <c r="N389" t="str">
        <f t="shared" si="6"/>
        <v>Noah MillerChina</v>
      </c>
    </row>
    <row r="390" spans="1:14" x14ac:dyDescent="0.45">
      <c r="A390" t="s">
        <v>179</v>
      </c>
      <c r="B390" t="s">
        <v>99</v>
      </c>
      <c r="C390" t="s">
        <v>129</v>
      </c>
      <c r="D390" t="s">
        <v>43</v>
      </c>
      <c r="E390" t="s">
        <v>93</v>
      </c>
      <c r="F390" t="s">
        <v>104</v>
      </c>
      <c r="G390" t="s">
        <v>94</v>
      </c>
      <c r="H390" t="s">
        <v>81</v>
      </c>
      <c r="I390">
        <v>40</v>
      </c>
      <c r="J390">
        <v>57.14</v>
      </c>
      <c r="K390">
        <v>197.63</v>
      </c>
      <c r="L390">
        <v>12</v>
      </c>
      <c r="M390">
        <v>0</v>
      </c>
      <c r="N390" t="str">
        <f t="shared" si="6"/>
        <v>Noah MillerUSA</v>
      </c>
    </row>
    <row r="391" spans="1:14" x14ac:dyDescent="0.45">
      <c r="A391" t="s">
        <v>179</v>
      </c>
      <c r="B391" t="s">
        <v>89</v>
      </c>
      <c r="C391" t="s">
        <v>113</v>
      </c>
      <c r="D391" t="s">
        <v>42</v>
      </c>
      <c r="E391" t="s">
        <v>96</v>
      </c>
      <c r="F391" t="s">
        <v>114</v>
      </c>
      <c r="G391" t="s">
        <v>80</v>
      </c>
      <c r="H391" t="s">
        <v>97</v>
      </c>
      <c r="I391">
        <v>19</v>
      </c>
      <c r="J391">
        <v>77.819999999999993</v>
      </c>
      <c r="K391">
        <v>187.79</v>
      </c>
      <c r="L391">
        <v>13</v>
      </c>
      <c r="M391">
        <v>1</v>
      </c>
      <c r="N391" t="str">
        <f t="shared" si="6"/>
        <v>Noah MillerBrazil</v>
      </c>
    </row>
    <row r="392" spans="1:14" x14ac:dyDescent="0.45">
      <c r="A392" t="s">
        <v>173</v>
      </c>
      <c r="B392" t="s">
        <v>120</v>
      </c>
      <c r="C392" t="s">
        <v>77</v>
      </c>
      <c r="D392" t="s">
        <v>43</v>
      </c>
      <c r="E392" t="s">
        <v>93</v>
      </c>
      <c r="F392" t="s">
        <v>118</v>
      </c>
      <c r="G392" t="s">
        <v>94</v>
      </c>
      <c r="H392" t="s">
        <v>81</v>
      </c>
      <c r="I392">
        <v>31</v>
      </c>
      <c r="J392">
        <v>92.39</v>
      </c>
      <c r="K392">
        <v>151.32</v>
      </c>
      <c r="L392">
        <v>20</v>
      </c>
      <c r="M392">
        <v>9</v>
      </c>
      <c r="N392" t="str">
        <f t="shared" si="6"/>
        <v>Noah RodriguezAustralia</v>
      </c>
    </row>
    <row r="393" spans="1:14" x14ac:dyDescent="0.45">
      <c r="A393" t="s">
        <v>173</v>
      </c>
      <c r="B393" t="s">
        <v>106</v>
      </c>
      <c r="C393" t="s">
        <v>95</v>
      </c>
      <c r="D393" t="s">
        <v>43</v>
      </c>
      <c r="E393" t="s">
        <v>93</v>
      </c>
      <c r="F393" t="s">
        <v>91</v>
      </c>
      <c r="G393" t="s">
        <v>80</v>
      </c>
      <c r="H393" t="s">
        <v>81</v>
      </c>
      <c r="I393">
        <v>19</v>
      </c>
      <c r="J393">
        <v>81.28</v>
      </c>
      <c r="K393">
        <v>186.89</v>
      </c>
      <c r="L393">
        <v>11</v>
      </c>
      <c r="M393">
        <v>6</v>
      </c>
      <c r="N393" t="str">
        <f t="shared" si="6"/>
        <v>Noah RodriguezRussia</v>
      </c>
    </row>
    <row r="394" spans="1:14" x14ac:dyDescent="0.45">
      <c r="A394" t="s">
        <v>173</v>
      </c>
      <c r="B394" t="s">
        <v>83</v>
      </c>
      <c r="C394" t="s">
        <v>113</v>
      </c>
      <c r="D394" t="s">
        <v>43</v>
      </c>
      <c r="E394" t="s">
        <v>85</v>
      </c>
      <c r="F394" t="s">
        <v>104</v>
      </c>
      <c r="G394" t="s">
        <v>80</v>
      </c>
      <c r="H394" t="s">
        <v>97</v>
      </c>
      <c r="I394">
        <v>39</v>
      </c>
      <c r="J394">
        <v>89.92</v>
      </c>
      <c r="K394">
        <v>150.72</v>
      </c>
      <c r="L394">
        <v>13</v>
      </c>
      <c r="M394">
        <v>6</v>
      </c>
      <c r="N394" t="str">
        <f t="shared" si="6"/>
        <v>Noah RodriguezBrazil</v>
      </c>
    </row>
    <row r="395" spans="1:14" x14ac:dyDescent="0.45">
      <c r="A395" t="s">
        <v>173</v>
      </c>
      <c r="B395" t="s">
        <v>89</v>
      </c>
      <c r="C395" t="s">
        <v>127</v>
      </c>
      <c r="D395" t="s">
        <v>42</v>
      </c>
      <c r="E395" t="s">
        <v>85</v>
      </c>
      <c r="F395" t="s">
        <v>114</v>
      </c>
      <c r="G395" t="s">
        <v>80</v>
      </c>
      <c r="H395" t="s">
        <v>97</v>
      </c>
      <c r="I395">
        <v>23</v>
      </c>
      <c r="J395">
        <v>79.06</v>
      </c>
      <c r="K395">
        <v>150</v>
      </c>
      <c r="L395">
        <v>9</v>
      </c>
      <c r="M395">
        <v>6</v>
      </c>
      <c r="N395" t="str">
        <f t="shared" si="6"/>
        <v>Noah RodriguezIndia</v>
      </c>
    </row>
    <row r="396" spans="1:14" x14ac:dyDescent="0.45">
      <c r="A396" t="s">
        <v>173</v>
      </c>
      <c r="B396" t="s">
        <v>106</v>
      </c>
      <c r="C396" t="s">
        <v>113</v>
      </c>
      <c r="D396" t="s">
        <v>42</v>
      </c>
      <c r="E396" t="s">
        <v>85</v>
      </c>
      <c r="F396" t="s">
        <v>79</v>
      </c>
      <c r="G396" t="s">
        <v>87</v>
      </c>
      <c r="H396" t="s">
        <v>81</v>
      </c>
      <c r="I396">
        <v>18</v>
      </c>
      <c r="J396">
        <v>61.49</v>
      </c>
      <c r="K396">
        <v>182.33</v>
      </c>
      <c r="L396">
        <v>3</v>
      </c>
      <c r="M396">
        <v>9</v>
      </c>
      <c r="N396" t="str">
        <f t="shared" si="6"/>
        <v>Noah RodriguezBrazil</v>
      </c>
    </row>
    <row r="397" spans="1:14" x14ac:dyDescent="0.45">
      <c r="A397" t="s">
        <v>173</v>
      </c>
      <c r="B397" t="s">
        <v>83</v>
      </c>
      <c r="C397" t="s">
        <v>77</v>
      </c>
      <c r="D397" t="s">
        <v>42</v>
      </c>
      <c r="E397" t="s">
        <v>93</v>
      </c>
      <c r="F397" t="s">
        <v>118</v>
      </c>
      <c r="G397" t="s">
        <v>80</v>
      </c>
      <c r="H397" t="s">
        <v>81</v>
      </c>
      <c r="I397">
        <v>32</v>
      </c>
      <c r="J397">
        <v>85.97</v>
      </c>
      <c r="K397">
        <v>185.42</v>
      </c>
      <c r="L397">
        <v>6</v>
      </c>
      <c r="M397">
        <v>0</v>
      </c>
      <c r="N397" t="str">
        <f t="shared" si="6"/>
        <v>Noah RodriguezAustralia</v>
      </c>
    </row>
    <row r="398" spans="1:14" x14ac:dyDescent="0.45">
      <c r="A398" t="s">
        <v>173</v>
      </c>
      <c r="B398" t="s">
        <v>106</v>
      </c>
      <c r="C398" t="s">
        <v>129</v>
      </c>
      <c r="D398" t="s">
        <v>42</v>
      </c>
      <c r="E398" t="s">
        <v>93</v>
      </c>
      <c r="F398" t="s">
        <v>118</v>
      </c>
      <c r="G398" t="s">
        <v>87</v>
      </c>
      <c r="H398" t="s">
        <v>97</v>
      </c>
      <c r="I398">
        <v>35</v>
      </c>
      <c r="J398">
        <v>91.85</v>
      </c>
      <c r="K398">
        <v>152.51</v>
      </c>
      <c r="L398">
        <v>11</v>
      </c>
      <c r="M398">
        <v>10</v>
      </c>
      <c r="N398" t="str">
        <f t="shared" si="6"/>
        <v>Noah RodriguezUSA</v>
      </c>
    </row>
    <row r="399" spans="1:14" x14ac:dyDescent="0.45">
      <c r="A399" t="s">
        <v>173</v>
      </c>
      <c r="B399" t="s">
        <v>89</v>
      </c>
      <c r="C399" t="s">
        <v>103</v>
      </c>
      <c r="D399" t="s">
        <v>42</v>
      </c>
      <c r="E399" t="s">
        <v>93</v>
      </c>
      <c r="F399" t="s">
        <v>122</v>
      </c>
      <c r="G399" t="s">
        <v>87</v>
      </c>
      <c r="H399" t="s">
        <v>81</v>
      </c>
      <c r="I399">
        <v>32</v>
      </c>
      <c r="J399">
        <v>77.44</v>
      </c>
      <c r="K399">
        <v>183.62</v>
      </c>
      <c r="L399">
        <v>15</v>
      </c>
      <c r="M399">
        <v>10</v>
      </c>
      <c r="N399" t="str">
        <f t="shared" si="6"/>
        <v>Noah RodriguezGermany</v>
      </c>
    </row>
    <row r="400" spans="1:14" x14ac:dyDescent="0.45">
      <c r="A400" t="s">
        <v>115</v>
      </c>
      <c r="B400" t="s">
        <v>83</v>
      </c>
      <c r="C400" t="s">
        <v>103</v>
      </c>
      <c r="D400" t="s">
        <v>42</v>
      </c>
      <c r="E400" t="s">
        <v>96</v>
      </c>
      <c r="F400" t="s">
        <v>86</v>
      </c>
      <c r="G400" t="s">
        <v>94</v>
      </c>
      <c r="H400" t="s">
        <v>97</v>
      </c>
      <c r="I400">
        <v>37</v>
      </c>
      <c r="J400">
        <v>94.61</v>
      </c>
      <c r="K400">
        <v>150.78</v>
      </c>
      <c r="L400">
        <v>13</v>
      </c>
      <c r="M400">
        <v>5</v>
      </c>
      <c r="N400" t="str">
        <f t="shared" si="6"/>
        <v>Noah SmithGermany</v>
      </c>
    </row>
    <row r="401" spans="1:14" x14ac:dyDescent="0.45">
      <c r="A401" t="s">
        <v>115</v>
      </c>
      <c r="B401" t="s">
        <v>99</v>
      </c>
      <c r="C401" t="s">
        <v>129</v>
      </c>
      <c r="D401" t="s">
        <v>42</v>
      </c>
      <c r="E401" t="s">
        <v>96</v>
      </c>
      <c r="F401" t="s">
        <v>104</v>
      </c>
      <c r="G401" t="s">
        <v>87</v>
      </c>
      <c r="H401" t="s">
        <v>97</v>
      </c>
      <c r="I401">
        <v>37</v>
      </c>
      <c r="J401">
        <v>63.62</v>
      </c>
      <c r="K401">
        <v>151.33000000000001</v>
      </c>
      <c r="L401">
        <v>12</v>
      </c>
      <c r="M401">
        <v>4</v>
      </c>
      <c r="N401" t="str">
        <f t="shared" si="6"/>
        <v>Noah SmithUSA</v>
      </c>
    </row>
    <row r="402" spans="1:14" x14ac:dyDescent="0.45">
      <c r="A402" t="s">
        <v>115</v>
      </c>
      <c r="B402" t="s">
        <v>83</v>
      </c>
      <c r="C402" t="s">
        <v>111</v>
      </c>
      <c r="D402" t="s">
        <v>42</v>
      </c>
      <c r="E402" t="s">
        <v>93</v>
      </c>
      <c r="F402" t="s">
        <v>122</v>
      </c>
      <c r="G402" t="s">
        <v>94</v>
      </c>
      <c r="H402" t="s">
        <v>81</v>
      </c>
      <c r="I402">
        <v>38</v>
      </c>
      <c r="J402">
        <v>59.52</v>
      </c>
      <c r="K402">
        <v>176.86</v>
      </c>
      <c r="L402">
        <v>15</v>
      </c>
      <c r="M402">
        <v>10</v>
      </c>
      <c r="N402" t="str">
        <f t="shared" si="6"/>
        <v>Noah SmithJapan</v>
      </c>
    </row>
    <row r="403" spans="1:14" x14ac:dyDescent="0.45">
      <c r="A403" t="s">
        <v>115</v>
      </c>
      <c r="B403" t="s">
        <v>106</v>
      </c>
      <c r="C403" t="s">
        <v>124</v>
      </c>
      <c r="D403" t="s">
        <v>42</v>
      </c>
      <c r="E403" t="s">
        <v>96</v>
      </c>
      <c r="F403" t="s">
        <v>86</v>
      </c>
      <c r="G403" t="s">
        <v>80</v>
      </c>
      <c r="H403" t="s">
        <v>81</v>
      </c>
      <c r="I403">
        <v>26</v>
      </c>
      <c r="J403">
        <v>58.49</v>
      </c>
      <c r="K403">
        <v>178.66</v>
      </c>
      <c r="L403">
        <v>15</v>
      </c>
      <c r="M403">
        <v>8</v>
      </c>
      <c r="N403" t="str">
        <f t="shared" si="6"/>
        <v>Noah SmithCanada</v>
      </c>
    </row>
    <row r="404" spans="1:14" x14ac:dyDescent="0.45">
      <c r="A404" t="s">
        <v>115</v>
      </c>
      <c r="B404" t="s">
        <v>99</v>
      </c>
      <c r="C404" t="s">
        <v>129</v>
      </c>
      <c r="D404" t="s">
        <v>42</v>
      </c>
      <c r="E404" t="s">
        <v>78</v>
      </c>
      <c r="F404" t="s">
        <v>118</v>
      </c>
      <c r="G404" t="s">
        <v>80</v>
      </c>
      <c r="H404" t="s">
        <v>97</v>
      </c>
      <c r="I404">
        <v>37</v>
      </c>
      <c r="J404">
        <v>86.47</v>
      </c>
      <c r="K404">
        <v>156.54</v>
      </c>
      <c r="L404">
        <v>10</v>
      </c>
      <c r="M404">
        <v>1</v>
      </c>
      <c r="N404" t="str">
        <f t="shared" si="6"/>
        <v>Noah SmithUSA</v>
      </c>
    </row>
    <row r="405" spans="1:14" x14ac:dyDescent="0.45">
      <c r="A405" t="s">
        <v>115</v>
      </c>
      <c r="B405" t="s">
        <v>117</v>
      </c>
      <c r="C405" t="s">
        <v>113</v>
      </c>
      <c r="D405" t="s">
        <v>43</v>
      </c>
      <c r="E405" t="s">
        <v>96</v>
      </c>
      <c r="F405" t="s">
        <v>118</v>
      </c>
      <c r="G405" t="s">
        <v>80</v>
      </c>
      <c r="H405" t="s">
        <v>97</v>
      </c>
      <c r="I405">
        <v>20</v>
      </c>
      <c r="J405">
        <v>79.81</v>
      </c>
      <c r="K405">
        <v>191.43</v>
      </c>
      <c r="L405">
        <v>4</v>
      </c>
      <c r="M405">
        <v>9</v>
      </c>
      <c r="N405" t="str">
        <f t="shared" si="6"/>
        <v>Noah SmithBrazil</v>
      </c>
    </row>
    <row r="406" spans="1:14" x14ac:dyDescent="0.45">
      <c r="A406" t="s">
        <v>115</v>
      </c>
      <c r="B406" t="s">
        <v>89</v>
      </c>
      <c r="C406" t="s">
        <v>129</v>
      </c>
      <c r="D406" t="s">
        <v>43</v>
      </c>
      <c r="E406" t="s">
        <v>93</v>
      </c>
      <c r="F406" t="s">
        <v>114</v>
      </c>
      <c r="G406" t="s">
        <v>94</v>
      </c>
      <c r="H406" t="s">
        <v>97</v>
      </c>
      <c r="I406">
        <v>21</v>
      </c>
      <c r="J406">
        <v>70.97</v>
      </c>
      <c r="K406">
        <v>175.93</v>
      </c>
      <c r="L406">
        <v>2</v>
      </c>
      <c r="M406">
        <v>1</v>
      </c>
      <c r="N406" t="str">
        <f t="shared" si="6"/>
        <v>Noah SmithUSA</v>
      </c>
    </row>
    <row r="407" spans="1:14" x14ac:dyDescent="0.45">
      <c r="A407" t="s">
        <v>123</v>
      </c>
      <c r="B407" t="s">
        <v>83</v>
      </c>
      <c r="C407" t="s">
        <v>124</v>
      </c>
      <c r="D407" t="s">
        <v>43</v>
      </c>
      <c r="E407" t="s">
        <v>96</v>
      </c>
      <c r="F407" t="s">
        <v>86</v>
      </c>
      <c r="G407" t="s">
        <v>80</v>
      </c>
      <c r="H407" t="s">
        <v>97</v>
      </c>
      <c r="I407">
        <v>37</v>
      </c>
      <c r="J407">
        <v>69.38</v>
      </c>
      <c r="K407">
        <v>162.22</v>
      </c>
      <c r="L407">
        <v>18</v>
      </c>
      <c r="M407">
        <v>5</v>
      </c>
      <c r="N407" t="str">
        <f t="shared" si="6"/>
        <v>Noah WilliamsCanada</v>
      </c>
    </row>
    <row r="408" spans="1:14" x14ac:dyDescent="0.45">
      <c r="A408" t="s">
        <v>123</v>
      </c>
      <c r="B408" t="s">
        <v>99</v>
      </c>
      <c r="C408" t="s">
        <v>84</v>
      </c>
      <c r="D408" t="s">
        <v>43</v>
      </c>
      <c r="E408" t="s">
        <v>93</v>
      </c>
      <c r="F408" t="s">
        <v>91</v>
      </c>
      <c r="G408" t="s">
        <v>80</v>
      </c>
      <c r="H408" t="s">
        <v>81</v>
      </c>
      <c r="I408">
        <v>35</v>
      </c>
      <c r="J408">
        <v>81.319999999999993</v>
      </c>
      <c r="K408">
        <v>183.71</v>
      </c>
      <c r="L408">
        <v>17</v>
      </c>
      <c r="M408">
        <v>2</v>
      </c>
      <c r="N408" t="str">
        <f t="shared" si="6"/>
        <v>Noah WilliamsChina</v>
      </c>
    </row>
    <row r="409" spans="1:14" x14ac:dyDescent="0.45">
      <c r="A409" t="s">
        <v>123</v>
      </c>
      <c r="B409" t="s">
        <v>89</v>
      </c>
      <c r="C409" t="s">
        <v>127</v>
      </c>
      <c r="D409" t="s">
        <v>43</v>
      </c>
      <c r="E409" t="s">
        <v>96</v>
      </c>
      <c r="F409" t="s">
        <v>79</v>
      </c>
      <c r="G409" t="s">
        <v>87</v>
      </c>
      <c r="H409" t="s">
        <v>81</v>
      </c>
      <c r="I409">
        <v>26</v>
      </c>
      <c r="J409">
        <v>90.77</v>
      </c>
      <c r="K409">
        <v>167.66</v>
      </c>
      <c r="L409">
        <v>2</v>
      </c>
      <c r="M409">
        <v>0</v>
      </c>
      <c r="N409" t="str">
        <f t="shared" si="6"/>
        <v>Noah WilliamsIndia</v>
      </c>
    </row>
    <row r="410" spans="1:14" x14ac:dyDescent="0.45">
      <c r="A410" t="s">
        <v>123</v>
      </c>
      <c r="B410" t="s">
        <v>99</v>
      </c>
      <c r="C410" t="s">
        <v>90</v>
      </c>
      <c r="D410" t="s">
        <v>42</v>
      </c>
      <c r="E410" t="s">
        <v>78</v>
      </c>
      <c r="F410" t="s">
        <v>79</v>
      </c>
      <c r="G410" t="s">
        <v>87</v>
      </c>
      <c r="H410" t="s">
        <v>81</v>
      </c>
      <c r="I410">
        <v>30</v>
      </c>
      <c r="J410">
        <v>60.09</v>
      </c>
      <c r="K410">
        <v>171.18</v>
      </c>
      <c r="L410">
        <v>7</v>
      </c>
      <c r="M410">
        <v>3</v>
      </c>
      <c r="N410" t="str">
        <f t="shared" si="6"/>
        <v>Noah WilliamsUK</v>
      </c>
    </row>
    <row r="411" spans="1:14" x14ac:dyDescent="0.45">
      <c r="A411" t="s">
        <v>141</v>
      </c>
      <c r="B411" t="s">
        <v>89</v>
      </c>
      <c r="C411" t="s">
        <v>127</v>
      </c>
      <c r="D411" t="s">
        <v>42</v>
      </c>
      <c r="E411" t="s">
        <v>85</v>
      </c>
      <c r="F411" t="s">
        <v>86</v>
      </c>
      <c r="G411" t="s">
        <v>94</v>
      </c>
      <c r="H411" t="s">
        <v>81</v>
      </c>
      <c r="I411">
        <v>28</v>
      </c>
      <c r="J411">
        <v>89.74</v>
      </c>
      <c r="K411">
        <v>176.2</v>
      </c>
      <c r="L411">
        <v>14</v>
      </c>
      <c r="M411">
        <v>1</v>
      </c>
      <c r="N411" t="str">
        <f t="shared" si="6"/>
        <v>Olivia BrownIndia</v>
      </c>
    </row>
    <row r="412" spans="1:14" x14ac:dyDescent="0.45">
      <c r="A412" t="s">
        <v>141</v>
      </c>
      <c r="B412" t="s">
        <v>117</v>
      </c>
      <c r="C412" t="s">
        <v>77</v>
      </c>
      <c r="D412" t="s">
        <v>43</v>
      </c>
      <c r="E412" t="s">
        <v>85</v>
      </c>
      <c r="F412" t="s">
        <v>122</v>
      </c>
      <c r="G412" t="s">
        <v>87</v>
      </c>
      <c r="H412" t="s">
        <v>81</v>
      </c>
      <c r="I412">
        <v>40</v>
      </c>
      <c r="J412">
        <v>93.39</v>
      </c>
      <c r="K412">
        <v>164.2</v>
      </c>
      <c r="L412">
        <v>20</v>
      </c>
      <c r="M412">
        <v>2</v>
      </c>
      <c r="N412" t="str">
        <f t="shared" si="6"/>
        <v>Olivia BrownAustralia</v>
      </c>
    </row>
    <row r="413" spans="1:14" x14ac:dyDescent="0.45">
      <c r="A413" t="s">
        <v>141</v>
      </c>
      <c r="B413" t="s">
        <v>99</v>
      </c>
      <c r="C413" t="s">
        <v>103</v>
      </c>
      <c r="D413" t="s">
        <v>42</v>
      </c>
      <c r="E413" t="s">
        <v>93</v>
      </c>
      <c r="F413" t="s">
        <v>91</v>
      </c>
      <c r="G413" t="s">
        <v>94</v>
      </c>
      <c r="H413" t="s">
        <v>97</v>
      </c>
      <c r="I413">
        <v>28</v>
      </c>
      <c r="J413">
        <v>89.11</v>
      </c>
      <c r="K413">
        <v>181.71</v>
      </c>
      <c r="L413">
        <v>1</v>
      </c>
      <c r="M413">
        <v>0</v>
      </c>
      <c r="N413" t="str">
        <f t="shared" si="6"/>
        <v>Olivia BrownGermany</v>
      </c>
    </row>
    <row r="414" spans="1:14" x14ac:dyDescent="0.45">
      <c r="A414" t="s">
        <v>141</v>
      </c>
      <c r="B414" t="s">
        <v>120</v>
      </c>
      <c r="C414" t="s">
        <v>113</v>
      </c>
      <c r="D414" t="s">
        <v>42</v>
      </c>
      <c r="E414" t="s">
        <v>96</v>
      </c>
      <c r="F414" t="s">
        <v>79</v>
      </c>
      <c r="G414" t="s">
        <v>94</v>
      </c>
      <c r="H414" t="s">
        <v>81</v>
      </c>
      <c r="I414">
        <v>39</v>
      </c>
      <c r="J414">
        <v>62.59</v>
      </c>
      <c r="K414">
        <v>177.5</v>
      </c>
      <c r="L414">
        <v>5</v>
      </c>
      <c r="M414">
        <v>3</v>
      </c>
      <c r="N414" t="str">
        <f t="shared" si="6"/>
        <v>Olivia BrownBrazil</v>
      </c>
    </row>
    <row r="415" spans="1:14" x14ac:dyDescent="0.45">
      <c r="A415" t="s">
        <v>141</v>
      </c>
      <c r="B415" t="s">
        <v>83</v>
      </c>
      <c r="C415" t="s">
        <v>77</v>
      </c>
      <c r="D415" t="s">
        <v>43</v>
      </c>
      <c r="E415" t="s">
        <v>85</v>
      </c>
      <c r="F415" t="s">
        <v>91</v>
      </c>
      <c r="G415" t="s">
        <v>87</v>
      </c>
      <c r="H415" t="s">
        <v>97</v>
      </c>
      <c r="I415">
        <v>29</v>
      </c>
      <c r="J415">
        <v>53.84</v>
      </c>
      <c r="K415">
        <v>189.79</v>
      </c>
      <c r="L415">
        <v>12</v>
      </c>
      <c r="M415">
        <v>9</v>
      </c>
      <c r="N415" t="str">
        <f t="shared" si="6"/>
        <v>Olivia BrownAustralia</v>
      </c>
    </row>
    <row r="416" spans="1:14" x14ac:dyDescent="0.45">
      <c r="A416" t="s">
        <v>164</v>
      </c>
      <c r="B416" t="s">
        <v>120</v>
      </c>
      <c r="C416" t="s">
        <v>124</v>
      </c>
      <c r="D416" t="s">
        <v>43</v>
      </c>
      <c r="E416" t="s">
        <v>93</v>
      </c>
      <c r="F416" t="s">
        <v>91</v>
      </c>
      <c r="G416" t="s">
        <v>80</v>
      </c>
      <c r="H416" t="s">
        <v>97</v>
      </c>
      <c r="I416">
        <v>23</v>
      </c>
      <c r="J416">
        <v>54.07</v>
      </c>
      <c r="K416">
        <v>182.52</v>
      </c>
      <c r="L416">
        <v>17</v>
      </c>
      <c r="M416">
        <v>6</v>
      </c>
      <c r="N416" t="str">
        <f t="shared" si="6"/>
        <v>Olivia DavisCanada</v>
      </c>
    </row>
    <row r="417" spans="1:14" x14ac:dyDescent="0.45">
      <c r="A417" t="s">
        <v>164</v>
      </c>
      <c r="B417" t="s">
        <v>76</v>
      </c>
      <c r="C417" t="s">
        <v>90</v>
      </c>
      <c r="D417" t="s">
        <v>42</v>
      </c>
      <c r="E417" t="s">
        <v>78</v>
      </c>
      <c r="F417" t="s">
        <v>114</v>
      </c>
      <c r="G417" t="s">
        <v>94</v>
      </c>
      <c r="H417" t="s">
        <v>97</v>
      </c>
      <c r="I417">
        <v>23</v>
      </c>
      <c r="J417">
        <v>66.08</v>
      </c>
      <c r="K417">
        <v>173.23</v>
      </c>
      <c r="L417">
        <v>2</v>
      </c>
      <c r="M417">
        <v>2</v>
      </c>
      <c r="N417" t="str">
        <f t="shared" si="6"/>
        <v>Olivia DavisUK</v>
      </c>
    </row>
    <row r="418" spans="1:14" x14ac:dyDescent="0.45">
      <c r="A418" t="s">
        <v>203</v>
      </c>
      <c r="B418" t="s">
        <v>106</v>
      </c>
      <c r="C418" t="s">
        <v>124</v>
      </c>
      <c r="D418" t="s">
        <v>43</v>
      </c>
      <c r="E418" t="s">
        <v>93</v>
      </c>
      <c r="F418" t="s">
        <v>86</v>
      </c>
      <c r="G418" t="s">
        <v>80</v>
      </c>
      <c r="H418" t="s">
        <v>97</v>
      </c>
      <c r="I418">
        <v>22</v>
      </c>
      <c r="J418">
        <v>85.25</v>
      </c>
      <c r="K418">
        <v>170.49</v>
      </c>
      <c r="L418">
        <v>18</v>
      </c>
      <c r="M418">
        <v>7</v>
      </c>
      <c r="N418" t="str">
        <f t="shared" si="6"/>
        <v>Olivia GarciaCanada</v>
      </c>
    </row>
    <row r="419" spans="1:14" x14ac:dyDescent="0.45">
      <c r="A419" t="s">
        <v>203</v>
      </c>
      <c r="B419" t="s">
        <v>117</v>
      </c>
      <c r="C419" t="s">
        <v>90</v>
      </c>
      <c r="D419" t="s">
        <v>43</v>
      </c>
      <c r="E419" t="s">
        <v>93</v>
      </c>
      <c r="F419" t="s">
        <v>86</v>
      </c>
      <c r="G419" t="s">
        <v>80</v>
      </c>
      <c r="H419" t="s">
        <v>81</v>
      </c>
      <c r="I419">
        <v>18</v>
      </c>
      <c r="J419">
        <v>96.21</v>
      </c>
      <c r="K419">
        <v>160.46</v>
      </c>
      <c r="L419">
        <v>18</v>
      </c>
      <c r="M419">
        <v>9</v>
      </c>
      <c r="N419" t="str">
        <f t="shared" si="6"/>
        <v>Olivia GarciaUK</v>
      </c>
    </row>
    <row r="420" spans="1:14" x14ac:dyDescent="0.45">
      <c r="A420" t="s">
        <v>155</v>
      </c>
      <c r="B420" t="s">
        <v>76</v>
      </c>
      <c r="C420" t="s">
        <v>124</v>
      </c>
      <c r="D420" t="s">
        <v>42</v>
      </c>
      <c r="E420" t="s">
        <v>78</v>
      </c>
      <c r="F420" t="s">
        <v>100</v>
      </c>
      <c r="G420" t="s">
        <v>87</v>
      </c>
      <c r="H420" t="s">
        <v>81</v>
      </c>
      <c r="I420">
        <v>25</v>
      </c>
      <c r="J420">
        <v>60.75</v>
      </c>
      <c r="K420">
        <v>174.77</v>
      </c>
      <c r="L420">
        <v>13</v>
      </c>
      <c r="M420">
        <v>9</v>
      </c>
      <c r="N420" t="str">
        <f t="shared" si="6"/>
        <v>Olivia JohnsonCanada</v>
      </c>
    </row>
    <row r="421" spans="1:14" x14ac:dyDescent="0.45">
      <c r="A421" t="s">
        <v>155</v>
      </c>
      <c r="B421" t="s">
        <v>83</v>
      </c>
      <c r="C421" t="s">
        <v>127</v>
      </c>
      <c r="D421" t="s">
        <v>43</v>
      </c>
      <c r="E421" t="s">
        <v>85</v>
      </c>
      <c r="F421" t="s">
        <v>118</v>
      </c>
      <c r="G421" t="s">
        <v>80</v>
      </c>
      <c r="H421" t="s">
        <v>81</v>
      </c>
      <c r="I421">
        <v>18</v>
      </c>
      <c r="J421">
        <v>55.65</v>
      </c>
      <c r="K421">
        <v>180.88</v>
      </c>
      <c r="L421">
        <v>18</v>
      </c>
      <c r="M421">
        <v>5</v>
      </c>
      <c r="N421" t="str">
        <f t="shared" si="6"/>
        <v>Olivia JohnsonIndia</v>
      </c>
    </row>
    <row r="422" spans="1:14" x14ac:dyDescent="0.45">
      <c r="A422" t="s">
        <v>155</v>
      </c>
      <c r="B422" t="s">
        <v>117</v>
      </c>
      <c r="C422" t="s">
        <v>103</v>
      </c>
      <c r="D422" t="s">
        <v>42</v>
      </c>
      <c r="E422" t="s">
        <v>93</v>
      </c>
      <c r="F422" t="s">
        <v>104</v>
      </c>
      <c r="G422" t="s">
        <v>94</v>
      </c>
      <c r="H422" t="s">
        <v>97</v>
      </c>
      <c r="I422">
        <v>35</v>
      </c>
      <c r="J422">
        <v>83.29</v>
      </c>
      <c r="K422">
        <v>167.96</v>
      </c>
      <c r="L422">
        <v>17</v>
      </c>
      <c r="M422">
        <v>1</v>
      </c>
      <c r="N422" t="str">
        <f t="shared" si="6"/>
        <v>Olivia JohnsonGermany</v>
      </c>
    </row>
    <row r="423" spans="1:14" x14ac:dyDescent="0.45">
      <c r="A423" t="s">
        <v>155</v>
      </c>
      <c r="B423" t="s">
        <v>117</v>
      </c>
      <c r="C423" t="s">
        <v>90</v>
      </c>
      <c r="D423" t="s">
        <v>42</v>
      </c>
      <c r="E423" t="s">
        <v>78</v>
      </c>
      <c r="F423" t="s">
        <v>100</v>
      </c>
      <c r="G423" t="s">
        <v>80</v>
      </c>
      <c r="H423" t="s">
        <v>81</v>
      </c>
      <c r="I423">
        <v>38</v>
      </c>
      <c r="J423">
        <v>62.57</v>
      </c>
      <c r="K423">
        <v>179.86</v>
      </c>
      <c r="L423">
        <v>18</v>
      </c>
      <c r="M423">
        <v>4</v>
      </c>
      <c r="N423" t="str">
        <f t="shared" si="6"/>
        <v>Olivia JohnsonUK</v>
      </c>
    </row>
    <row r="424" spans="1:14" x14ac:dyDescent="0.45">
      <c r="A424" t="s">
        <v>206</v>
      </c>
      <c r="B424" t="s">
        <v>99</v>
      </c>
      <c r="C424" t="s">
        <v>103</v>
      </c>
      <c r="D424" t="s">
        <v>42</v>
      </c>
      <c r="E424" t="s">
        <v>96</v>
      </c>
      <c r="F424" t="s">
        <v>118</v>
      </c>
      <c r="G424" t="s">
        <v>87</v>
      </c>
      <c r="H424" t="s">
        <v>81</v>
      </c>
      <c r="I424">
        <v>36</v>
      </c>
      <c r="J424">
        <v>79.349999999999994</v>
      </c>
      <c r="K424">
        <v>172.18</v>
      </c>
      <c r="L424">
        <v>12</v>
      </c>
      <c r="M424">
        <v>7</v>
      </c>
      <c r="N424" t="str">
        <f t="shared" si="6"/>
        <v>Olivia JonesGermany</v>
      </c>
    </row>
    <row r="425" spans="1:14" x14ac:dyDescent="0.45">
      <c r="A425" t="s">
        <v>206</v>
      </c>
      <c r="B425" t="s">
        <v>83</v>
      </c>
      <c r="C425" t="s">
        <v>113</v>
      </c>
      <c r="D425" t="s">
        <v>42</v>
      </c>
      <c r="E425" t="s">
        <v>78</v>
      </c>
      <c r="F425" t="s">
        <v>100</v>
      </c>
      <c r="G425" t="s">
        <v>87</v>
      </c>
      <c r="H425" t="s">
        <v>97</v>
      </c>
      <c r="I425">
        <v>29</v>
      </c>
      <c r="J425">
        <v>62.73</v>
      </c>
      <c r="K425">
        <v>185.69</v>
      </c>
      <c r="L425">
        <v>3</v>
      </c>
      <c r="M425">
        <v>6</v>
      </c>
      <c r="N425" t="str">
        <f t="shared" si="6"/>
        <v>Olivia JonesBrazil</v>
      </c>
    </row>
    <row r="426" spans="1:14" x14ac:dyDescent="0.45">
      <c r="A426" t="s">
        <v>208</v>
      </c>
      <c r="B426" t="s">
        <v>117</v>
      </c>
      <c r="C426" t="s">
        <v>95</v>
      </c>
      <c r="D426" t="s">
        <v>42</v>
      </c>
      <c r="E426" t="s">
        <v>85</v>
      </c>
      <c r="F426" t="s">
        <v>114</v>
      </c>
      <c r="G426" t="s">
        <v>87</v>
      </c>
      <c r="H426" t="s">
        <v>81</v>
      </c>
      <c r="I426">
        <v>27</v>
      </c>
      <c r="J426">
        <v>53.57</v>
      </c>
      <c r="K426">
        <v>162.31</v>
      </c>
      <c r="L426">
        <v>8</v>
      </c>
      <c r="M426">
        <v>3</v>
      </c>
      <c r="N426" t="str">
        <f t="shared" si="6"/>
        <v>Olivia MartinezRussia</v>
      </c>
    </row>
    <row r="427" spans="1:14" x14ac:dyDescent="0.45">
      <c r="A427" t="s">
        <v>208</v>
      </c>
      <c r="B427" t="s">
        <v>89</v>
      </c>
      <c r="C427" t="s">
        <v>95</v>
      </c>
      <c r="D427" t="s">
        <v>42</v>
      </c>
      <c r="E427" t="s">
        <v>96</v>
      </c>
      <c r="F427" t="s">
        <v>122</v>
      </c>
      <c r="G427" t="s">
        <v>80</v>
      </c>
      <c r="H427" t="s">
        <v>97</v>
      </c>
      <c r="I427">
        <v>24</v>
      </c>
      <c r="J427">
        <v>91.62</v>
      </c>
      <c r="K427">
        <v>179.72</v>
      </c>
      <c r="L427">
        <v>12</v>
      </c>
      <c r="M427">
        <v>8</v>
      </c>
      <c r="N427" t="str">
        <f t="shared" si="6"/>
        <v>Olivia MartinezRussia</v>
      </c>
    </row>
    <row r="428" spans="1:14" x14ac:dyDescent="0.45">
      <c r="A428" t="s">
        <v>142</v>
      </c>
      <c r="B428" t="s">
        <v>89</v>
      </c>
      <c r="C428" t="s">
        <v>103</v>
      </c>
      <c r="D428" t="s">
        <v>43</v>
      </c>
      <c r="E428" t="s">
        <v>85</v>
      </c>
      <c r="F428" t="s">
        <v>122</v>
      </c>
      <c r="G428" t="s">
        <v>94</v>
      </c>
      <c r="H428" t="s">
        <v>97</v>
      </c>
      <c r="I428">
        <v>34</v>
      </c>
      <c r="J428">
        <v>79.36</v>
      </c>
      <c r="K428">
        <v>192</v>
      </c>
      <c r="L428">
        <v>18</v>
      </c>
      <c r="M428">
        <v>2</v>
      </c>
      <c r="N428" t="str">
        <f t="shared" si="6"/>
        <v>Olivia MillerGermany</v>
      </c>
    </row>
    <row r="429" spans="1:14" x14ac:dyDescent="0.45">
      <c r="A429" t="s">
        <v>142</v>
      </c>
      <c r="B429" t="s">
        <v>83</v>
      </c>
      <c r="C429" t="s">
        <v>77</v>
      </c>
      <c r="D429" t="s">
        <v>42</v>
      </c>
      <c r="E429" t="s">
        <v>85</v>
      </c>
      <c r="F429" t="s">
        <v>114</v>
      </c>
      <c r="G429" t="s">
        <v>94</v>
      </c>
      <c r="H429" t="s">
        <v>97</v>
      </c>
      <c r="I429">
        <v>31</v>
      </c>
      <c r="J429">
        <v>77.400000000000006</v>
      </c>
      <c r="K429">
        <v>155.54</v>
      </c>
      <c r="L429">
        <v>4</v>
      </c>
      <c r="M429">
        <v>7</v>
      </c>
      <c r="N429" t="str">
        <f t="shared" si="6"/>
        <v>Olivia MillerAustralia</v>
      </c>
    </row>
    <row r="430" spans="1:14" x14ac:dyDescent="0.45">
      <c r="A430" t="s">
        <v>142</v>
      </c>
      <c r="B430" t="s">
        <v>99</v>
      </c>
      <c r="C430" t="s">
        <v>124</v>
      </c>
      <c r="D430" t="s">
        <v>42</v>
      </c>
      <c r="E430" t="s">
        <v>78</v>
      </c>
      <c r="F430" t="s">
        <v>104</v>
      </c>
      <c r="G430" t="s">
        <v>87</v>
      </c>
      <c r="H430" t="s">
        <v>81</v>
      </c>
      <c r="I430">
        <v>32</v>
      </c>
      <c r="J430">
        <v>69.12</v>
      </c>
      <c r="K430">
        <v>195.14</v>
      </c>
      <c r="L430">
        <v>14</v>
      </c>
      <c r="M430">
        <v>0</v>
      </c>
      <c r="N430" t="str">
        <f t="shared" si="6"/>
        <v>Olivia MillerCanada</v>
      </c>
    </row>
    <row r="431" spans="1:14" x14ac:dyDescent="0.45">
      <c r="A431" t="s">
        <v>142</v>
      </c>
      <c r="B431" t="s">
        <v>106</v>
      </c>
      <c r="C431" t="s">
        <v>90</v>
      </c>
      <c r="D431" t="s">
        <v>42</v>
      </c>
      <c r="E431" t="s">
        <v>78</v>
      </c>
      <c r="F431" t="s">
        <v>100</v>
      </c>
      <c r="G431" t="s">
        <v>80</v>
      </c>
      <c r="H431" t="s">
        <v>81</v>
      </c>
      <c r="I431">
        <v>37</v>
      </c>
      <c r="J431">
        <v>73.38</v>
      </c>
      <c r="K431">
        <v>150.44999999999999</v>
      </c>
      <c r="L431">
        <v>16</v>
      </c>
      <c r="M431">
        <v>7</v>
      </c>
      <c r="N431" t="str">
        <f t="shared" si="6"/>
        <v>Olivia MillerUK</v>
      </c>
    </row>
    <row r="432" spans="1:14" x14ac:dyDescent="0.45">
      <c r="A432" t="s">
        <v>142</v>
      </c>
      <c r="B432" t="s">
        <v>83</v>
      </c>
      <c r="C432" t="s">
        <v>90</v>
      </c>
      <c r="D432" t="s">
        <v>42</v>
      </c>
      <c r="E432" t="s">
        <v>96</v>
      </c>
      <c r="F432" t="s">
        <v>100</v>
      </c>
      <c r="G432" t="s">
        <v>94</v>
      </c>
      <c r="H432" t="s">
        <v>97</v>
      </c>
      <c r="I432">
        <v>25</v>
      </c>
      <c r="J432">
        <v>94.89</v>
      </c>
      <c r="K432">
        <v>167.67</v>
      </c>
      <c r="L432">
        <v>1</v>
      </c>
      <c r="M432">
        <v>6</v>
      </c>
      <c r="N432" t="str">
        <f t="shared" si="6"/>
        <v>Olivia MillerUK</v>
      </c>
    </row>
    <row r="433" spans="1:14" x14ac:dyDescent="0.45">
      <c r="A433" t="s">
        <v>75</v>
      </c>
      <c r="B433" t="s">
        <v>76</v>
      </c>
      <c r="C433" t="s">
        <v>77</v>
      </c>
      <c r="D433" t="s">
        <v>43</v>
      </c>
      <c r="E433" t="s">
        <v>78</v>
      </c>
      <c r="F433" t="s">
        <v>79</v>
      </c>
      <c r="G433" t="s">
        <v>80</v>
      </c>
      <c r="H433" t="s">
        <v>81</v>
      </c>
      <c r="I433">
        <v>31</v>
      </c>
      <c r="J433">
        <v>67.680000000000007</v>
      </c>
      <c r="K433">
        <v>174.49</v>
      </c>
      <c r="L433">
        <v>13</v>
      </c>
      <c r="M433">
        <v>3</v>
      </c>
      <c r="N433" t="str">
        <f t="shared" si="6"/>
        <v>Olivia RodriguezAustralia</v>
      </c>
    </row>
    <row r="434" spans="1:14" x14ac:dyDescent="0.45">
      <c r="A434" t="s">
        <v>75</v>
      </c>
      <c r="B434" t="s">
        <v>117</v>
      </c>
      <c r="C434" t="s">
        <v>129</v>
      </c>
      <c r="D434" t="s">
        <v>42</v>
      </c>
      <c r="E434" t="s">
        <v>96</v>
      </c>
      <c r="F434" t="s">
        <v>122</v>
      </c>
      <c r="G434" t="s">
        <v>87</v>
      </c>
      <c r="H434" t="s">
        <v>97</v>
      </c>
      <c r="I434">
        <v>21</v>
      </c>
      <c r="J434">
        <v>79.73</v>
      </c>
      <c r="K434">
        <v>189.89</v>
      </c>
      <c r="L434">
        <v>15</v>
      </c>
      <c r="M434">
        <v>6</v>
      </c>
      <c r="N434" t="str">
        <f t="shared" si="6"/>
        <v>Olivia RodriguezUSA</v>
      </c>
    </row>
    <row r="435" spans="1:14" x14ac:dyDescent="0.45">
      <c r="A435" t="s">
        <v>102</v>
      </c>
      <c r="B435" t="s">
        <v>76</v>
      </c>
      <c r="C435" t="s">
        <v>103</v>
      </c>
      <c r="D435" t="s">
        <v>43</v>
      </c>
      <c r="E435" t="s">
        <v>96</v>
      </c>
      <c r="F435" t="s">
        <v>104</v>
      </c>
      <c r="G435" t="s">
        <v>80</v>
      </c>
      <c r="H435" t="s">
        <v>81</v>
      </c>
      <c r="I435">
        <v>38</v>
      </c>
      <c r="J435">
        <v>77.09</v>
      </c>
      <c r="K435">
        <v>154.69</v>
      </c>
      <c r="L435">
        <v>8</v>
      </c>
      <c r="M435">
        <v>8</v>
      </c>
      <c r="N435" t="str">
        <f t="shared" si="6"/>
        <v>Olivia SmithGermany</v>
      </c>
    </row>
    <row r="436" spans="1:14" x14ac:dyDescent="0.45">
      <c r="A436" t="s">
        <v>102</v>
      </c>
      <c r="B436" t="s">
        <v>99</v>
      </c>
      <c r="C436" t="s">
        <v>111</v>
      </c>
      <c r="D436" t="s">
        <v>42</v>
      </c>
      <c r="E436" t="s">
        <v>78</v>
      </c>
      <c r="F436" t="s">
        <v>79</v>
      </c>
      <c r="G436" t="s">
        <v>87</v>
      </c>
      <c r="H436" t="s">
        <v>81</v>
      </c>
      <c r="I436">
        <v>26</v>
      </c>
      <c r="J436">
        <v>70.599999999999994</v>
      </c>
      <c r="K436">
        <v>150.61000000000001</v>
      </c>
      <c r="L436">
        <v>12</v>
      </c>
      <c r="M436">
        <v>5</v>
      </c>
      <c r="N436" t="str">
        <f t="shared" si="6"/>
        <v>Olivia SmithJapan</v>
      </c>
    </row>
    <row r="437" spans="1:14" x14ac:dyDescent="0.45">
      <c r="A437" t="s">
        <v>102</v>
      </c>
      <c r="B437" t="s">
        <v>120</v>
      </c>
      <c r="C437" t="s">
        <v>84</v>
      </c>
      <c r="D437" t="s">
        <v>42</v>
      </c>
      <c r="E437" t="s">
        <v>93</v>
      </c>
      <c r="F437" t="s">
        <v>79</v>
      </c>
      <c r="G437" t="s">
        <v>80</v>
      </c>
      <c r="H437" t="s">
        <v>97</v>
      </c>
      <c r="I437">
        <v>32</v>
      </c>
      <c r="J437">
        <v>77.78</v>
      </c>
      <c r="K437">
        <v>162.80000000000001</v>
      </c>
      <c r="L437">
        <v>7</v>
      </c>
      <c r="M437">
        <v>8</v>
      </c>
      <c r="N437" t="str">
        <f t="shared" si="6"/>
        <v>Olivia SmithChina</v>
      </c>
    </row>
    <row r="438" spans="1:14" x14ac:dyDescent="0.45">
      <c r="A438" t="s">
        <v>102</v>
      </c>
      <c r="B438" t="s">
        <v>83</v>
      </c>
      <c r="C438" t="s">
        <v>111</v>
      </c>
      <c r="D438" t="s">
        <v>43</v>
      </c>
      <c r="E438" t="s">
        <v>93</v>
      </c>
      <c r="F438" t="s">
        <v>122</v>
      </c>
      <c r="G438" t="s">
        <v>94</v>
      </c>
      <c r="H438" t="s">
        <v>81</v>
      </c>
      <c r="I438">
        <v>24</v>
      </c>
      <c r="J438">
        <v>59.15</v>
      </c>
      <c r="K438">
        <v>197.86</v>
      </c>
      <c r="L438">
        <v>9</v>
      </c>
      <c r="M438">
        <v>5</v>
      </c>
      <c r="N438" t="str">
        <f t="shared" si="6"/>
        <v>Olivia SmithJapan</v>
      </c>
    </row>
    <row r="439" spans="1:14" x14ac:dyDescent="0.45">
      <c r="A439" t="s">
        <v>102</v>
      </c>
      <c r="B439" t="s">
        <v>117</v>
      </c>
      <c r="C439" t="s">
        <v>124</v>
      </c>
      <c r="D439" t="s">
        <v>43</v>
      </c>
      <c r="E439" t="s">
        <v>96</v>
      </c>
      <c r="F439" t="s">
        <v>91</v>
      </c>
      <c r="G439" t="s">
        <v>87</v>
      </c>
      <c r="H439" t="s">
        <v>97</v>
      </c>
      <c r="I439">
        <v>19</v>
      </c>
      <c r="J439">
        <v>54.79</v>
      </c>
      <c r="K439">
        <v>196.86</v>
      </c>
      <c r="L439">
        <v>10</v>
      </c>
      <c r="M439">
        <v>3</v>
      </c>
      <c r="N439" t="str">
        <f t="shared" si="6"/>
        <v>Olivia SmithCanada</v>
      </c>
    </row>
    <row r="440" spans="1:14" x14ac:dyDescent="0.45">
      <c r="A440" t="s">
        <v>102</v>
      </c>
      <c r="B440" t="s">
        <v>76</v>
      </c>
      <c r="C440" t="s">
        <v>127</v>
      </c>
      <c r="D440" t="s">
        <v>42</v>
      </c>
      <c r="E440" t="s">
        <v>78</v>
      </c>
      <c r="F440" t="s">
        <v>122</v>
      </c>
      <c r="G440" t="s">
        <v>87</v>
      </c>
      <c r="H440" t="s">
        <v>97</v>
      </c>
      <c r="I440">
        <v>39</v>
      </c>
      <c r="J440">
        <v>83.03</v>
      </c>
      <c r="K440">
        <v>158.19</v>
      </c>
      <c r="L440">
        <v>3</v>
      </c>
      <c r="M440">
        <v>1</v>
      </c>
      <c r="N440" t="str">
        <f t="shared" si="6"/>
        <v>Olivia SmithIndia</v>
      </c>
    </row>
    <row r="441" spans="1:14" x14ac:dyDescent="0.45">
      <c r="A441" t="s">
        <v>102</v>
      </c>
      <c r="B441" t="s">
        <v>76</v>
      </c>
      <c r="C441" t="s">
        <v>95</v>
      </c>
      <c r="D441" t="s">
        <v>43</v>
      </c>
      <c r="E441" t="s">
        <v>85</v>
      </c>
      <c r="F441" t="s">
        <v>79</v>
      </c>
      <c r="G441" t="s">
        <v>87</v>
      </c>
      <c r="H441" t="s">
        <v>81</v>
      </c>
      <c r="I441">
        <v>20</v>
      </c>
      <c r="J441">
        <v>78.790000000000006</v>
      </c>
      <c r="K441">
        <v>161.38</v>
      </c>
      <c r="L441">
        <v>14</v>
      </c>
      <c r="M441">
        <v>7</v>
      </c>
      <c r="N441" t="str">
        <f t="shared" si="6"/>
        <v>Olivia SmithRussia</v>
      </c>
    </row>
    <row r="442" spans="1:14" x14ac:dyDescent="0.45">
      <c r="A442" t="s">
        <v>130</v>
      </c>
      <c r="B442" t="s">
        <v>117</v>
      </c>
      <c r="C442" t="s">
        <v>84</v>
      </c>
      <c r="D442" t="s">
        <v>42</v>
      </c>
      <c r="E442" t="s">
        <v>96</v>
      </c>
      <c r="F442" t="s">
        <v>118</v>
      </c>
      <c r="G442" t="s">
        <v>94</v>
      </c>
      <c r="H442" t="s">
        <v>97</v>
      </c>
      <c r="I442">
        <v>30</v>
      </c>
      <c r="J442">
        <v>93.48</v>
      </c>
      <c r="K442">
        <v>190.07</v>
      </c>
      <c r="L442">
        <v>2</v>
      </c>
      <c r="M442">
        <v>6</v>
      </c>
      <c r="N442" t="str">
        <f t="shared" si="6"/>
        <v>Olivia WilliamsChina</v>
      </c>
    </row>
    <row r="443" spans="1:14" x14ac:dyDescent="0.45">
      <c r="A443" t="s">
        <v>130</v>
      </c>
      <c r="B443" t="s">
        <v>117</v>
      </c>
      <c r="C443" t="s">
        <v>95</v>
      </c>
      <c r="D443" t="s">
        <v>42</v>
      </c>
      <c r="E443" t="s">
        <v>78</v>
      </c>
      <c r="F443" t="s">
        <v>104</v>
      </c>
      <c r="G443" t="s">
        <v>80</v>
      </c>
      <c r="H443" t="s">
        <v>97</v>
      </c>
      <c r="I443">
        <v>33</v>
      </c>
      <c r="J443">
        <v>98.07</v>
      </c>
      <c r="K443">
        <v>168.77</v>
      </c>
      <c r="L443">
        <v>15</v>
      </c>
      <c r="M443">
        <v>9</v>
      </c>
      <c r="N443" t="str">
        <f t="shared" si="6"/>
        <v>Olivia WilliamsRussia</v>
      </c>
    </row>
    <row r="444" spans="1:14" x14ac:dyDescent="0.45">
      <c r="A444" t="s">
        <v>130</v>
      </c>
      <c r="B444" t="s">
        <v>117</v>
      </c>
      <c r="C444" t="s">
        <v>124</v>
      </c>
      <c r="D444" t="s">
        <v>42</v>
      </c>
      <c r="E444" t="s">
        <v>93</v>
      </c>
      <c r="F444" t="s">
        <v>100</v>
      </c>
      <c r="G444" t="s">
        <v>87</v>
      </c>
      <c r="H444" t="s">
        <v>81</v>
      </c>
      <c r="I444">
        <v>37</v>
      </c>
      <c r="J444">
        <v>88.33</v>
      </c>
      <c r="K444">
        <v>154.82</v>
      </c>
      <c r="L444">
        <v>8</v>
      </c>
      <c r="M444">
        <v>4</v>
      </c>
      <c r="N444" t="str">
        <f t="shared" si="6"/>
        <v>Olivia WilliamsCanada</v>
      </c>
    </row>
    <row r="445" spans="1:14" x14ac:dyDescent="0.45">
      <c r="A445" t="s">
        <v>130</v>
      </c>
      <c r="B445" t="s">
        <v>83</v>
      </c>
      <c r="C445" t="s">
        <v>84</v>
      </c>
      <c r="D445" t="s">
        <v>42</v>
      </c>
      <c r="E445" t="s">
        <v>93</v>
      </c>
      <c r="F445" t="s">
        <v>91</v>
      </c>
      <c r="G445" t="s">
        <v>80</v>
      </c>
      <c r="H445" t="s">
        <v>97</v>
      </c>
      <c r="I445">
        <v>20</v>
      </c>
      <c r="J445">
        <v>87.66</v>
      </c>
      <c r="K445">
        <v>171.24</v>
      </c>
      <c r="L445">
        <v>3</v>
      </c>
      <c r="M445">
        <v>6</v>
      </c>
      <c r="N445" t="str">
        <f t="shared" si="6"/>
        <v>Olivia WilliamsChina</v>
      </c>
    </row>
    <row r="446" spans="1:14" x14ac:dyDescent="0.45">
      <c r="A446" t="s">
        <v>130</v>
      </c>
      <c r="B446" t="s">
        <v>117</v>
      </c>
      <c r="C446" t="s">
        <v>77</v>
      </c>
      <c r="D446" t="s">
        <v>43</v>
      </c>
      <c r="E446" t="s">
        <v>93</v>
      </c>
      <c r="F446" t="s">
        <v>86</v>
      </c>
      <c r="G446" t="s">
        <v>87</v>
      </c>
      <c r="H446" t="s">
        <v>81</v>
      </c>
      <c r="I446">
        <v>35</v>
      </c>
      <c r="J446">
        <v>80.900000000000006</v>
      </c>
      <c r="K446">
        <v>183.77</v>
      </c>
      <c r="L446">
        <v>7</v>
      </c>
      <c r="M446">
        <v>2</v>
      </c>
      <c r="N446" t="str">
        <f t="shared" si="6"/>
        <v>Olivia WilliamsAustralia</v>
      </c>
    </row>
    <row r="447" spans="1:14" x14ac:dyDescent="0.45">
      <c r="A447" t="s">
        <v>197</v>
      </c>
      <c r="B447" t="s">
        <v>89</v>
      </c>
      <c r="C447" t="s">
        <v>84</v>
      </c>
      <c r="D447" t="s">
        <v>43</v>
      </c>
      <c r="E447" t="s">
        <v>85</v>
      </c>
      <c r="F447" t="s">
        <v>118</v>
      </c>
      <c r="G447" t="s">
        <v>80</v>
      </c>
      <c r="H447" t="s">
        <v>81</v>
      </c>
      <c r="I447">
        <v>34</v>
      </c>
      <c r="J447">
        <v>96.5</v>
      </c>
      <c r="K447">
        <v>177.54</v>
      </c>
      <c r="L447">
        <v>14</v>
      </c>
      <c r="M447">
        <v>1</v>
      </c>
      <c r="N447" t="str">
        <f t="shared" si="6"/>
        <v>Sophia BrownChina</v>
      </c>
    </row>
    <row r="448" spans="1:14" x14ac:dyDescent="0.45">
      <c r="A448" t="s">
        <v>197</v>
      </c>
      <c r="B448" t="s">
        <v>117</v>
      </c>
      <c r="C448" t="s">
        <v>124</v>
      </c>
      <c r="D448" t="s">
        <v>42</v>
      </c>
      <c r="E448" t="s">
        <v>96</v>
      </c>
      <c r="F448" t="s">
        <v>91</v>
      </c>
      <c r="G448" t="s">
        <v>80</v>
      </c>
      <c r="H448" t="s">
        <v>81</v>
      </c>
      <c r="I448">
        <v>21</v>
      </c>
      <c r="J448">
        <v>93</v>
      </c>
      <c r="K448">
        <v>150.87</v>
      </c>
      <c r="L448">
        <v>15</v>
      </c>
      <c r="M448">
        <v>3</v>
      </c>
      <c r="N448" t="str">
        <f t="shared" si="6"/>
        <v>Sophia BrownCanada</v>
      </c>
    </row>
    <row r="449" spans="1:14" x14ac:dyDescent="0.45">
      <c r="A449" t="s">
        <v>185</v>
      </c>
      <c r="B449" t="s">
        <v>76</v>
      </c>
      <c r="C449" t="s">
        <v>90</v>
      </c>
      <c r="D449" t="s">
        <v>43</v>
      </c>
      <c r="E449" t="s">
        <v>93</v>
      </c>
      <c r="F449" t="s">
        <v>79</v>
      </c>
      <c r="G449" t="s">
        <v>80</v>
      </c>
      <c r="H449" t="s">
        <v>97</v>
      </c>
      <c r="I449">
        <v>32</v>
      </c>
      <c r="J449">
        <v>59.26</v>
      </c>
      <c r="K449">
        <v>157.66</v>
      </c>
      <c r="L449">
        <v>18</v>
      </c>
      <c r="M449">
        <v>10</v>
      </c>
      <c r="N449" t="str">
        <f t="shared" si="6"/>
        <v>Sophia DavisUK</v>
      </c>
    </row>
    <row r="450" spans="1:14" x14ac:dyDescent="0.45">
      <c r="A450" t="s">
        <v>185</v>
      </c>
      <c r="B450" t="s">
        <v>89</v>
      </c>
      <c r="C450" t="s">
        <v>113</v>
      </c>
      <c r="D450" t="s">
        <v>42</v>
      </c>
      <c r="E450" t="s">
        <v>78</v>
      </c>
      <c r="F450" t="s">
        <v>114</v>
      </c>
      <c r="G450" t="s">
        <v>94</v>
      </c>
      <c r="H450" t="s">
        <v>97</v>
      </c>
      <c r="I450">
        <v>35</v>
      </c>
      <c r="J450">
        <v>79.41</v>
      </c>
      <c r="K450">
        <v>151.33000000000001</v>
      </c>
      <c r="L450">
        <v>17</v>
      </c>
      <c r="M450">
        <v>0</v>
      </c>
      <c r="N450" t="str">
        <f t="shared" si="6"/>
        <v>Sophia DavisBrazil</v>
      </c>
    </row>
    <row r="451" spans="1:14" x14ac:dyDescent="0.45">
      <c r="A451" t="s">
        <v>207</v>
      </c>
      <c r="B451" t="s">
        <v>83</v>
      </c>
      <c r="C451" t="s">
        <v>84</v>
      </c>
      <c r="D451" t="s">
        <v>42</v>
      </c>
      <c r="E451" t="s">
        <v>85</v>
      </c>
      <c r="F451" t="s">
        <v>79</v>
      </c>
      <c r="G451" t="s">
        <v>87</v>
      </c>
      <c r="H451" t="s">
        <v>81</v>
      </c>
      <c r="I451">
        <v>22</v>
      </c>
      <c r="J451">
        <v>85.65</v>
      </c>
      <c r="K451">
        <v>159.15</v>
      </c>
      <c r="L451">
        <v>5</v>
      </c>
      <c r="M451">
        <v>7</v>
      </c>
      <c r="N451" t="str">
        <f t="shared" ref="N451:N501" si="7">_xlfn.CONCAT(A451,C451)</f>
        <v>Sophia GarciaChina</v>
      </c>
    </row>
    <row r="452" spans="1:14" x14ac:dyDescent="0.45">
      <c r="A452" t="s">
        <v>139</v>
      </c>
      <c r="B452" t="s">
        <v>99</v>
      </c>
      <c r="C452" t="s">
        <v>103</v>
      </c>
      <c r="D452" t="s">
        <v>42</v>
      </c>
      <c r="E452" t="s">
        <v>93</v>
      </c>
      <c r="F452" t="s">
        <v>86</v>
      </c>
      <c r="G452" t="s">
        <v>94</v>
      </c>
      <c r="H452" t="s">
        <v>81</v>
      </c>
      <c r="I452">
        <v>31</v>
      </c>
      <c r="J452">
        <v>87.99</v>
      </c>
      <c r="K452">
        <v>153.49</v>
      </c>
      <c r="L452">
        <v>1</v>
      </c>
      <c r="M452">
        <v>6</v>
      </c>
      <c r="N452" t="str">
        <f t="shared" si="7"/>
        <v>Sophia JohnsonGermany</v>
      </c>
    </row>
    <row r="453" spans="1:14" x14ac:dyDescent="0.45">
      <c r="A453" t="s">
        <v>139</v>
      </c>
      <c r="B453" t="s">
        <v>99</v>
      </c>
      <c r="C453" t="s">
        <v>111</v>
      </c>
      <c r="D453" t="s">
        <v>42</v>
      </c>
      <c r="E453" t="s">
        <v>78</v>
      </c>
      <c r="F453" t="s">
        <v>118</v>
      </c>
      <c r="G453" t="s">
        <v>80</v>
      </c>
      <c r="H453" t="s">
        <v>81</v>
      </c>
      <c r="I453">
        <v>35</v>
      </c>
      <c r="J453">
        <v>98.34</v>
      </c>
      <c r="K453">
        <v>169.13</v>
      </c>
      <c r="L453">
        <v>11</v>
      </c>
      <c r="M453">
        <v>9</v>
      </c>
      <c r="N453" t="str">
        <f t="shared" si="7"/>
        <v>Sophia JohnsonJapan</v>
      </c>
    </row>
    <row r="454" spans="1:14" x14ac:dyDescent="0.45">
      <c r="A454" t="s">
        <v>139</v>
      </c>
      <c r="B454" t="s">
        <v>117</v>
      </c>
      <c r="C454" t="s">
        <v>84</v>
      </c>
      <c r="D454" t="s">
        <v>42</v>
      </c>
      <c r="E454" t="s">
        <v>85</v>
      </c>
      <c r="F454" t="s">
        <v>86</v>
      </c>
      <c r="G454" t="s">
        <v>87</v>
      </c>
      <c r="H454" t="s">
        <v>81</v>
      </c>
      <c r="I454">
        <v>29</v>
      </c>
      <c r="J454">
        <v>96.77</v>
      </c>
      <c r="K454">
        <v>168.26</v>
      </c>
      <c r="L454">
        <v>16</v>
      </c>
      <c r="M454">
        <v>1</v>
      </c>
      <c r="N454" t="str">
        <f t="shared" si="7"/>
        <v>Sophia JohnsonChina</v>
      </c>
    </row>
    <row r="455" spans="1:14" x14ac:dyDescent="0.45">
      <c r="A455" t="s">
        <v>139</v>
      </c>
      <c r="B455" t="s">
        <v>89</v>
      </c>
      <c r="C455" t="s">
        <v>113</v>
      </c>
      <c r="D455" t="s">
        <v>42</v>
      </c>
      <c r="E455" t="s">
        <v>93</v>
      </c>
      <c r="F455" t="s">
        <v>86</v>
      </c>
      <c r="G455" t="s">
        <v>80</v>
      </c>
      <c r="H455" t="s">
        <v>81</v>
      </c>
      <c r="I455">
        <v>29</v>
      </c>
      <c r="J455">
        <v>96.06</v>
      </c>
      <c r="K455">
        <v>186.81</v>
      </c>
      <c r="L455">
        <v>3</v>
      </c>
      <c r="M455">
        <v>9</v>
      </c>
      <c r="N455" t="str">
        <f t="shared" si="7"/>
        <v>Sophia JohnsonBrazil</v>
      </c>
    </row>
    <row r="456" spans="1:14" x14ac:dyDescent="0.45">
      <c r="A456" t="s">
        <v>139</v>
      </c>
      <c r="B456" t="s">
        <v>99</v>
      </c>
      <c r="C456" t="s">
        <v>84</v>
      </c>
      <c r="D456" t="s">
        <v>43</v>
      </c>
      <c r="E456" t="s">
        <v>85</v>
      </c>
      <c r="F456" t="s">
        <v>91</v>
      </c>
      <c r="G456" t="s">
        <v>87</v>
      </c>
      <c r="H456" t="s">
        <v>97</v>
      </c>
      <c r="I456">
        <v>39</v>
      </c>
      <c r="J456">
        <v>91.59</v>
      </c>
      <c r="K456">
        <v>193.77</v>
      </c>
      <c r="L456">
        <v>15</v>
      </c>
      <c r="M456">
        <v>9</v>
      </c>
      <c r="N456" t="str">
        <f t="shared" si="7"/>
        <v>Sophia JohnsonChina</v>
      </c>
    </row>
    <row r="457" spans="1:14" x14ac:dyDescent="0.45">
      <c r="A457" t="s">
        <v>139</v>
      </c>
      <c r="B457" t="s">
        <v>120</v>
      </c>
      <c r="C457" t="s">
        <v>127</v>
      </c>
      <c r="D457" t="s">
        <v>43</v>
      </c>
      <c r="E457" t="s">
        <v>96</v>
      </c>
      <c r="F457" t="s">
        <v>100</v>
      </c>
      <c r="G457" t="s">
        <v>80</v>
      </c>
      <c r="H457" t="s">
        <v>97</v>
      </c>
      <c r="I457">
        <v>22</v>
      </c>
      <c r="J457">
        <v>85.93</v>
      </c>
      <c r="K457">
        <v>189.01</v>
      </c>
      <c r="L457">
        <v>1</v>
      </c>
      <c r="M457">
        <v>5</v>
      </c>
      <c r="N457" t="str">
        <f t="shared" si="7"/>
        <v>Sophia JohnsonIndia</v>
      </c>
    </row>
    <row r="458" spans="1:14" x14ac:dyDescent="0.45">
      <c r="A458" t="s">
        <v>139</v>
      </c>
      <c r="B458" t="s">
        <v>99</v>
      </c>
      <c r="C458" t="s">
        <v>124</v>
      </c>
      <c r="D458" t="s">
        <v>43</v>
      </c>
      <c r="E458" t="s">
        <v>93</v>
      </c>
      <c r="F458" t="s">
        <v>91</v>
      </c>
      <c r="G458" t="s">
        <v>87</v>
      </c>
      <c r="H458" t="s">
        <v>97</v>
      </c>
      <c r="I458">
        <v>33</v>
      </c>
      <c r="J458">
        <v>82.77</v>
      </c>
      <c r="K458">
        <v>183.32</v>
      </c>
      <c r="L458">
        <v>9</v>
      </c>
      <c r="M458">
        <v>0</v>
      </c>
      <c r="N458" t="str">
        <f t="shared" si="7"/>
        <v>Sophia JohnsonCanada</v>
      </c>
    </row>
    <row r="459" spans="1:14" x14ac:dyDescent="0.45">
      <c r="A459" t="s">
        <v>139</v>
      </c>
      <c r="B459" t="s">
        <v>106</v>
      </c>
      <c r="C459" t="s">
        <v>84</v>
      </c>
      <c r="D459" t="s">
        <v>43</v>
      </c>
      <c r="E459" t="s">
        <v>93</v>
      </c>
      <c r="F459" t="s">
        <v>100</v>
      </c>
      <c r="G459" t="s">
        <v>80</v>
      </c>
      <c r="H459" t="s">
        <v>81</v>
      </c>
      <c r="I459">
        <v>30</v>
      </c>
      <c r="J459">
        <v>84.48</v>
      </c>
      <c r="K459">
        <v>166.95</v>
      </c>
      <c r="L459">
        <v>20</v>
      </c>
      <c r="M459">
        <v>5</v>
      </c>
      <c r="N459" t="str">
        <f t="shared" si="7"/>
        <v>Sophia JohnsonChina</v>
      </c>
    </row>
    <row r="460" spans="1:14" x14ac:dyDescent="0.45">
      <c r="A460" t="s">
        <v>119</v>
      </c>
      <c r="B460" t="s">
        <v>120</v>
      </c>
      <c r="C460" t="s">
        <v>113</v>
      </c>
      <c r="D460" t="s">
        <v>42</v>
      </c>
      <c r="E460" t="s">
        <v>93</v>
      </c>
      <c r="F460" t="s">
        <v>86</v>
      </c>
      <c r="G460" t="s">
        <v>94</v>
      </c>
      <c r="H460" t="s">
        <v>81</v>
      </c>
      <c r="I460">
        <v>38</v>
      </c>
      <c r="J460">
        <v>81.709999999999994</v>
      </c>
      <c r="K460">
        <v>165.01</v>
      </c>
      <c r="L460">
        <v>7</v>
      </c>
      <c r="M460">
        <v>2</v>
      </c>
      <c r="N460" t="str">
        <f t="shared" si="7"/>
        <v>Sophia JonesBrazil</v>
      </c>
    </row>
    <row r="461" spans="1:14" x14ac:dyDescent="0.45">
      <c r="A461" t="s">
        <v>119</v>
      </c>
      <c r="B461" t="s">
        <v>76</v>
      </c>
      <c r="C461" t="s">
        <v>103</v>
      </c>
      <c r="D461" t="s">
        <v>42</v>
      </c>
      <c r="E461" t="s">
        <v>96</v>
      </c>
      <c r="F461" t="s">
        <v>114</v>
      </c>
      <c r="G461" t="s">
        <v>80</v>
      </c>
      <c r="H461" t="s">
        <v>81</v>
      </c>
      <c r="I461">
        <v>27</v>
      </c>
      <c r="J461">
        <v>72.989999999999995</v>
      </c>
      <c r="K461">
        <v>178.03</v>
      </c>
      <c r="L461">
        <v>9</v>
      </c>
      <c r="M461">
        <v>8</v>
      </c>
      <c r="N461" t="str">
        <f t="shared" si="7"/>
        <v>Sophia JonesGermany</v>
      </c>
    </row>
    <row r="462" spans="1:14" x14ac:dyDescent="0.45">
      <c r="A462" t="s">
        <v>119</v>
      </c>
      <c r="B462" t="s">
        <v>89</v>
      </c>
      <c r="C462" t="s">
        <v>127</v>
      </c>
      <c r="D462" t="s">
        <v>42</v>
      </c>
      <c r="E462" t="s">
        <v>93</v>
      </c>
      <c r="F462" t="s">
        <v>114</v>
      </c>
      <c r="G462" t="s">
        <v>94</v>
      </c>
      <c r="H462" t="s">
        <v>97</v>
      </c>
      <c r="I462">
        <v>32</v>
      </c>
      <c r="J462">
        <v>77.900000000000006</v>
      </c>
      <c r="K462">
        <v>195.54</v>
      </c>
      <c r="L462">
        <v>5</v>
      </c>
      <c r="M462">
        <v>1</v>
      </c>
      <c r="N462" t="str">
        <f t="shared" si="7"/>
        <v>Sophia JonesIndia</v>
      </c>
    </row>
    <row r="463" spans="1:14" x14ac:dyDescent="0.45">
      <c r="A463" t="s">
        <v>119</v>
      </c>
      <c r="B463" t="s">
        <v>83</v>
      </c>
      <c r="C463" t="s">
        <v>95</v>
      </c>
      <c r="D463" t="s">
        <v>43</v>
      </c>
      <c r="E463" t="s">
        <v>78</v>
      </c>
      <c r="F463" t="s">
        <v>86</v>
      </c>
      <c r="G463" t="s">
        <v>80</v>
      </c>
      <c r="H463" t="s">
        <v>81</v>
      </c>
      <c r="I463">
        <v>29</v>
      </c>
      <c r="J463">
        <v>64.78</v>
      </c>
      <c r="K463">
        <v>190.47</v>
      </c>
      <c r="L463">
        <v>6</v>
      </c>
      <c r="M463">
        <v>8</v>
      </c>
      <c r="N463" t="str">
        <f t="shared" si="7"/>
        <v>Sophia JonesRussia</v>
      </c>
    </row>
    <row r="464" spans="1:14" x14ac:dyDescent="0.45">
      <c r="A464" t="s">
        <v>119</v>
      </c>
      <c r="B464" t="s">
        <v>76</v>
      </c>
      <c r="C464" t="s">
        <v>124</v>
      </c>
      <c r="D464" t="s">
        <v>42</v>
      </c>
      <c r="E464" t="s">
        <v>96</v>
      </c>
      <c r="F464" t="s">
        <v>118</v>
      </c>
      <c r="G464" t="s">
        <v>87</v>
      </c>
      <c r="H464" t="s">
        <v>97</v>
      </c>
      <c r="I464">
        <v>27</v>
      </c>
      <c r="J464">
        <v>83.9</v>
      </c>
      <c r="K464">
        <v>184.57</v>
      </c>
      <c r="L464">
        <v>7</v>
      </c>
      <c r="M464">
        <v>3</v>
      </c>
      <c r="N464" t="str">
        <f t="shared" si="7"/>
        <v>Sophia JonesCanada</v>
      </c>
    </row>
    <row r="465" spans="1:14" x14ac:dyDescent="0.45">
      <c r="A465" t="s">
        <v>119</v>
      </c>
      <c r="B465" t="s">
        <v>76</v>
      </c>
      <c r="C465" t="s">
        <v>84</v>
      </c>
      <c r="D465" t="s">
        <v>43</v>
      </c>
      <c r="E465" t="s">
        <v>96</v>
      </c>
      <c r="F465" t="s">
        <v>118</v>
      </c>
      <c r="G465" t="s">
        <v>87</v>
      </c>
      <c r="H465" t="s">
        <v>97</v>
      </c>
      <c r="I465">
        <v>28</v>
      </c>
      <c r="J465">
        <v>61.15</v>
      </c>
      <c r="K465">
        <v>181.53</v>
      </c>
      <c r="L465">
        <v>17</v>
      </c>
      <c r="M465">
        <v>9</v>
      </c>
      <c r="N465" t="str">
        <f t="shared" si="7"/>
        <v>Sophia JonesChina</v>
      </c>
    </row>
    <row r="466" spans="1:14" x14ac:dyDescent="0.45">
      <c r="A466" t="s">
        <v>119</v>
      </c>
      <c r="B466" t="s">
        <v>117</v>
      </c>
      <c r="C466" t="s">
        <v>84</v>
      </c>
      <c r="D466" t="s">
        <v>42</v>
      </c>
      <c r="E466" t="s">
        <v>85</v>
      </c>
      <c r="F466" t="s">
        <v>91</v>
      </c>
      <c r="G466" t="s">
        <v>94</v>
      </c>
      <c r="H466" t="s">
        <v>97</v>
      </c>
      <c r="I466">
        <v>27</v>
      </c>
      <c r="J466">
        <v>72.81</v>
      </c>
      <c r="K466">
        <v>183.7</v>
      </c>
      <c r="L466">
        <v>8</v>
      </c>
      <c r="M466">
        <v>6</v>
      </c>
      <c r="N466" t="str">
        <f t="shared" si="7"/>
        <v>Sophia JonesChina</v>
      </c>
    </row>
    <row r="467" spans="1:14" x14ac:dyDescent="0.45">
      <c r="A467" t="s">
        <v>135</v>
      </c>
      <c r="B467" t="s">
        <v>106</v>
      </c>
      <c r="C467" t="s">
        <v>90</v>
      </c>
      <c r="D467" t="s">
        <v>43</v>
      </c>
      <c r="E467" t="s">
        <v>85</v>
      </c>
      <c r="F467" t="s">
        <v>86</v>
      </c>
      <c r="G467" t="s">
        <v>80</v>
      </c>
      <c r="H467" t="s">
        <v>97</v>
      </c>
      <c r="I467">
        <v>22</v>
      </c>
      <c r="J467">
        <v>51.66</v>
      </c>
      <c r="K467">
        <v>176.49</v>
      </c>
      <c r="L467">
        <v>4</v>
      </c>
      <c r="M467">
        <v>2</v>
      </c>
      <c r="N467" t="str">
        <f t="shared" si="7"/>
        <v>Sophia MartinezUK</v>
      </c>
    </row>
    <row r="468" spans="1:14" x14ac:dyDescent="0.45">
      <c r="A468" t="s">
        <v>135</v>
      </c>
      <c r="B468" t="s">
        <v>106</v>
      </c>
      <c r="C468" t="s">
        <v>124</v>
      </c>
      <c r="D468" t="s">
        <v>43</v>
      </c>
      <c r="E468" t="s">
        <v>85</v>
      </c>
      <c r="F468" t="s">
        <v>79</v>
      </c>
      <c r="G468" t="s">
        <v>80</v>
      </c>
      <c r="H468" t="s">
        <v>81</v>
      </c>
      <c r="I468">
        <v>23</v>
      </c>
      <c r="J468">
        <v>67.239999999999995</v>
      </c>
      <c r="K468">
        <v>159.01</v>
      </c>
      <c r="L468">
        <v>2</v>
      </c>
      <c r="M468">
        <v>8</v>
      </c>
      <c r="N468" t="str">
        <f t="shared" si="7"/>
        <v>Sophia MartinezCanada</v>
      </c>
    </row>
    <row r="469" spans="1:14" x14ac:dyDescent="0.45">
      <c r="A469" t="s">
        <v>135</v>
      </c>
      <c r="B469" t="s">
        <v>117</v>
      </c>
      <c r="C469" t="s">
        <v>84</v>
      </c>
      <c r="D469" t="s">
        <v>42</v>
      </c>
      <c r="E469" t="s">
        <v>78</v>
      </c>
      <c r="F469" t="s">
        <v>91</v>
      </c>
      <c r="G469" t="s">
        <v>94</v>
      </c>
      <c r="H469" t="s">
        <v>81</v>
      </c>
      <c r="I469">
        <v>35</v>
      </c>
      <c r="J469">
        <v>71.73</v>
      </c>
      <c r="K469">
        <v>188.85</v>
      </c>
      <c r="L469">
        <v>5</v>
      </c>
      <c r="M469">
        <v>2</v>
      </c>
      <c r="N469" t="str">
        <f t="shared" si="7"/>
        <v>Sophia MartinezChina</v>
      </c>
    </row>
    <row r="470" spans="1:14" x14ac:dyDescent="0.45">
      <c r="A470" t="s">
        <v>135</v>
      </c>
      <c r="B470" t="s">
        <v>89</v>
      </c>
      <c r="C470" t="s">
        <v>103</v>
      </c>
      <c r="D470" t="s">
        <v>43</v>
      </c>
      <c r="E470" t="s">
        <v>93</v>
      </c>
      <c r="F470" t="s">
        <v>86</v>
      </c>
      <c r="G470" t="s">
        <v>94</v>
      </c>
      <c r="H470" t="s">
        <v>97</v>
      </c>
      <c r="I470">
        <v>30</v>
      </c>
      <c r="J470">
        <v>94.71</v>
      </c>
      <c r="K470">
        <v>196.91</v>
      </c>
      <c r="L470">
        <v>3</v>
      </c>
      <c r="M470">
        <v>3</v>
      </c>
      <c r="N470" t="str">
        <f t="shared" si="7"/>
        <v>Sophia MartinezGermany</v>
      </c>
    </row>
    <row r="471" spans="1:14" x14ac:dyDescent="0.45">
      <c r="A471" t="s">
        <v>135</v>
      </c>
      <c r="B471" t="s">
        <v>89</v>
      </c>
      <c r="C471" t="s">
        <v>103</v>
      </c>
      <c r="D471" t="s">
        <v>43</v>
      </c>
      <c r="E471" t="s">
        <v>96</v>
      </c>
      <c r="F471" t="s">
        <v>104</v>
      </c>
      <c r="G471" t="s">
        <v>87</v>
      </c>
      <c r="H471" t="s">
        <v>81</v>
      </c>
      <c r="I471">
        <v>32</v>
      </c>
      <c r="J471">
        <v>92.58</v>
      </c>
      <c r="K471">
        <v>193.16</v>
      </c>
      <c r="L471">
        <v>19</v>
      </c>
      <c r="M471">
        <v>2</v>
      </c>
      <c r="N471" t="str">
        <f t="shared" si="7"/>
        <v>Sophia MartinezGermany</v>
      </c>
    </row>
    <row r="472" spans="1:14" x14ac:dyDescent="0.45">
      <c r="A472" t="s">
        <v>135</v>
      </c>
      <c r="B472" t="s">
        <v>117</v>
      </c>
      <c r="C472" t="s">
        <v>127</v>
      </c>
      <c r="D472" t="s">
        <v>42</v>
      </c>
      <c r="E472" t="s">
        <v>78</v>
      </c>
      <c r="F472" t="s">
        <v>104</v>
      </c>
      <c r="G472" t="s">
        <v>80</v>
      </c>
      <c r="H472" t="s">
        <v>81</v>
      </c>
      <c r="I472">
        <v>30</v>
      </c>
      <c r="J472">
        <v>99.86</v>
      </c>
      <c r="K472">
        <v>160.35</v>
      </c>
      <c r="L472">
        <v>17</v>
      </c>
      <c r="M472">
        <v>1</v>
      </c>
      <c r="N472" t="str">
        <f t="shared" si="7"/>
        <v>Sophia MartinezIndia</v>
      </c>
    </row>
    <row r="473" spans="1:14" x14ac:dyDescent="0.45">
      <c r="A473" t="s">
        <v>135</v>
      </c>
      <c r="B473" t="s">
        <v>117</v>
      </c>
      <c r="C473" t="s">
        <v>95</v>
      </c>
      <c r="D473" t="s">
        <v>43</v>
      </c>
      <c r="E473" t="s">
        <v>93</v>
      </c>
      <c r="F473" t="s">
        <v>122</v>
      </c>
      <c r="G473" t="s">
        <v>80</v>
      </c>
      <c r="H473" t="s">
        <v>81</v>
      </c>
      <c r="I473">
        <v>22</v>
      </c>
      <c r="J473">
        <v>97.15</v>
      </c>
      <c r="K473">
        <v>188.65</v>
      </c>
      <c r="L473">
        <v>20</v>
      </c>
      <c r="M473">
        <v>1</v>
      </c>
      <c r="N473" t="str">
        <f t="shared" si="7"/>
        <v>Sophia MartinezRussia</v>
      </c>
    </row>
    <row r="474" spans="1:14" x14ac:dyDescent="0.45">
      <c r="A474" t="s">
        <v>171</v>
      </c>
      <c r="B474" t="s">
        <v>89</v>
      </c>
      <c r="C474" t="s">
        <v>113</v>
      </c>
      <c r="D474" t="s">
        <v>42</v>
      </c>
      <c r="E474" t="s">
        <v>96</v>
      </c>
      <c r="F474" t="s">
        <v>104</v>
      </c>
      <c r="G474" t="s">
        <v>87</v>
      </c>
      <c r="H474" t="s">
        <v>97</v>
      </c>
      <c r="I474">
        <v>31</v>
      </c>
      <c r="J474">
        <v>62.14</v>
      </c>
      <c r="K474">
        <v>153.41999999999999</v>
      </c>
      <c r="L474">
        <v>4</v>
      </c>
      <c r="M474">
        <v>3</v>
      </c>
      <c r="N474" t="str">
        <f t="shared" si="7"/>
        <v>Sophia MillerBrazil</v>
      </c>
    </row>
    <row r="475" spans="1:14" x14ac:dyDescent="0.45">
      <c r="A475" t="s">
        <v>171</v>
      </c>
      <c r="B475" t="s">
        <v>106</v>
      </c>
      <c r="C475" t="s">
        <v>77</v>
      </c>
      <c r="D475" t="s">
        <v>42</v>
      </c>
      <c r="E475" t="s">
        <v>78</v>
      </c>
      <c r="F475" t="s">
        <v>100</v>
      </c>
      <c r="G475" t="s">
        <v>87</v>
      </c>
      <c r="H475" t="s">
        <v>97</v>
      </c>
      <c r="I475">
        <v>38</v>
      </c>
      <c r="J475">
        <v>84.61</v>
      </c>
      <c r="K475">
        <v>165.68</v>
      </c>
      <c r="L475">
        <v>14</v>
      </c>
      <c r="M475">
        <v>1</v>
      </c>
      <c r="N475" t="str">
        <f t="shared" si="7"/>
        <v>Sophia MillerAustralia</v>
      </c>
    </row>
    <row r="476" spans="1:14" x14ac:dyDescent="0.45">
      <c r="A476" t="s">
        <v>171</v>
      </c>
      <c r="B476" t="s">
        <v>106</v>
      </c>
      <c r="C476" t="s">
        <v>84</v>
      </c>
      <c r="D476" t="s">
        <v>43</v>
      </c>
      <c r="E476" t="s">
        <v>85</v>
      </c>
      <c r="F476" t="s">
        <v>91</v>
      </c>
      <c r="G476" t="s">
        <v>80</v>
      </c>
      <c r="H476" t="s">
        <v>81</v>
      </c>
      <c r="I476">
        <v>31</v>
      </c>
      <c r="J476">
        <v>73.2</v>
      </c>
      <c r="K476">
        <v>189.64</v>
      </c>
      <c r="L476">
        <v>12</v>
      </c>
      <c r="M476">
        <v>10</v>
      </c>
      <c r="N476" t="str">
        <f t="shared" si="7"/>
        <v>Sophia MillerChina</v>
      </c>
    </row>
    <row r="477" spans="1:14" x14ac:dyDescent="0.45">
      <c r="A477" t="s">
        <v>171</v>
      </c>
      <c r="B477" t="s">
        <v>99</v>
      </c>
      <c r="C477" t="s">
        <v>111</v>
      </c>
      <c r="D477" t="s">
        <v>43</v>
      </c>
      <c r="E477" t="s">
        <v>78</v>
      </c>
      <c r="F477" t="s">
        <v>118</v>
      </c>
      <c r="G477" t="s">
        <v>94</v>
      </c>
      <c r="H477" t="s">
        <v>97</v>
      </c>
      <c r="I477">
        <v>38</v>
      </c>
      <c r="J477">
        <v>91.61</v>
      </c>
      <c r="K477">
        <v>182.65</v>
      </c>
      <c r="L477">
        <v>8</v>
      </c>
      <c r="M477">
        <v>1</v>
      </c>
      <c r="N477" t="str">
        <f t="shared" si="7"/>
        <v>Sophia MillerJapan</v>
      </c>
    </row>
    <row r="478" spans="1:14" x14ac:dyDescent="0.45">
      <c r="A478" t="s">
        <v>171</v>
      </c>
      <c r="B478" t="s">
        <v>89</v>
      </c>
      <c r="C478" t="s">
        <v>129</v>
      </c>
      <c r="D478" t="s">
        <v>43</v>
      </c>
      <c r="E478" t="s">
        <v>93</v>
      </c>
      <c r="F478" t="s">
        <v>79</v>
      </c>
      <c r="G478" t="s">
        <v>87</v>
      </c>
      <c r="H478" t="s">
        <v>97</v>
      </c>
      <c r="I478">
        <v>18</v>
      </c>
      <c r="J478">
        <v>82.45</v>
      </c>
      <c r="K478">
        <v>152.75</v>
      </c>
      <c r="L478">
        <v>16</v>
      </c>
      <c r="M478">
        <v>0</v>
      </c>
      <c r="N478" t="str">
        <f t="shared" si="7"/>
        <v>Sophia MillerUSA</v>
      </c>
    </row>
    <row r="479" spans="1:14" x14ac:dyDescent="0.45">
      <c r="A479" t="s">
        <v>171</v>
      </c>
      <c r="B479" t="s">
        <v>117</v>
      </c>
      <c r="C479" t="s">
        <v>77</v>
      </c>
      <c r="D479" t="s">
        <v>43</v>
      </c>
      <c r="E479" t="s">
        <v>78</v>
      </c>
      <c r="F479" t="s">
        <v>79</v>
      </c>
      <c r="G479" t="s">
        <v>80</v>
      </c>
      <c r="H479" t="s">
        <v>97</v>
      </c>
      <c r="I479">
        <v>33</v>
      </c>
      <c r="J479">
        <v>94.89</v>
      </c>
      <c r="K479">
        <v>178.29</v>
      </c>
      <c r="L479">
        <v>2</v>
      </c>
      <c r="M479">
        <v>0</v>
      </c>
      <c r="N479" t="str">
        <f t="shared" si="7"/>
        <v>Sophia MillerAustralia</v>
      </c>
    </row>
    <row r="480" spans="1:14" x14ac:dyDescent="0.45">
      <c r="A480" t="s">
        <v>171</v>
      </c>
      <c r="B480" t="s">
        <v>99</v>
      </c>
      <c r="C480" t="s">
        <v>124</v>
      </c>
      <c r="D480" t="s">
        <v>42</v>
      </c>
      <c r="E480" t="s">
        <v>96</v>
      </c>
      <c r="F480" t="s">
        <v>104</v>
      </c>
      <c r="G480" t="s">
        <v>94</v>
      </c>
      <c r="H480" t="s">
        <v>97</v>
      </c>
      <c r="I480">
        <v>28</v>
      </c>
      <c r="J480">
        <v>61.79</v>
      </c>
      <c r="K480">
        <v>164.9</v>
      </c>
      <c r="L480">
        <v>11</v>
      </c>
      <c r="M480">
        <v>7</v>
      </c>
      <c r="N480" t="str">
        <f t="shared" si="7"/>
        <v>Sophia MillerCanada</v>
      </c>
    </row>
    <row r="481" spans="1:14" x14ac:dyDescent="0.45">
      <c r="A481" t="s">
        <v>121</v>
      </c>
      <c r="B481" t="s">
        <v>99</v>
      </c>
      <c r="C481" t="s">
        <v>113</v>
      </c>
      <c r="D481" t="s">
        <v>42</v>
      </c>
      <c r="E481" t="s">
        <v>93</v>
      </c>
      <c r="F481" t="s">
        <v>122</v>
      </c>
      <c r="G481" t="s">
        <v>80</v>
      </c>
      <c r="H481" t="s">
        <v>97</v>
      </c>
      <c r="I481">
        <v>34</v>
      </c>
      <c r="J481">
        <v>68.62</v>
      </c>
      <c r="K481">
        <v>184.01</v>
      </c>
      <c r="L481">
        <v>3</v>
      </c>
      <c r="M481">
        <v>0</v>
      </c>
      <c r="N481" t="str">
        <f t="shared" si="7"/>
        <v>Sophia RodriguezBrazil</v>
      </c>
    </row>
    <row r="482" spans="1:14" x14ac:dyDescent="0.45">
      <c r="A482" t="s">
        <v>121</v>
      </c>
      <c r="B482" t="s">
        <v>76</v>
      </c>
      <c r="C482" t="s">
        <v>129</v>
      </c>
      <c r="D482" t="s">
        <v>43</v>
      </c>
      <c r="E482" t="s">
        <v>96</v>
      </c>
      <c r="F482" t="s">
        <v>122</v>
      </c>
      <c r="G482" t="s">
        <v>94</v>
      </c>
      <c r="H482" t="s">
        <v>81</v>
      </c>
      <c r="I482">
        <v>32</v>
      </c>
      <c r="J482">
        <v>87.01</v>
      </c>
      <c r="K482">
        <v>170.65</v>
      </c>
      <c r="L482">
        <v>11</v>
      </c>
      <c r="M482">
        <v>5</v>
      </c>
      <c r="N482" t="str">
        <f t="shared" si="7"/>
        <v>Sophia RodriguezUSA</v>
      </c>
    </row>
    <row r="483" spans="1:14" x14ac:dyDescent="0.45">
      <c r="A483" t="s">
        <v>121</v>
      </c>
      <c r="B483" t="s">
        <v>89</v>
      </c>
      <c r="C483" t="s">
        <v>111</v>
      </c>
      <c r="D483" t="s">
        <v>43</v>
      </c>
      <c r="E483" t="s">
        <v>93</v>
      </c>
      <c r="F483" t="s">
        <v>104</v>
      </c>
      <c r="G483" t="s">
        <v>94</v>
      </c>
      <c r="H483" t="s">
        <v>81</v>
      </c>
      <c r="I483">
        <v>30</v>
      </c>
      <c r="J483">
        <v>59.1</v>
      </c>
      <c r="K483">
        <v>195.68</v>
      </c>
      <c r="L483">
        <v>5</v>
      </c>
      <c r="M483">
        <v>10</v>
      </c>
      <c r="N483" t="str">
        <f t="shared" si="7"/>
        <v>Sophia RodriguezJapan</v>
      </c>
    </row>
    <row r="484" spans="1:14" x14ac:dyDescent="0.45">
      <c r="A484" t="s">
        <v>121</v>
      </c>
      <c r="B484" t="s">
        <v>83</v>
      </c>
      <c r="C484" t="s">
        <v>113</v>
      </c>
      <c r="D484" t="s">
        <v>43</v>
      </c>
      <c r="E484" t="s">
        <v>96</v>
      </c>
      <c r="F484" t="s">
        <v>114</v>
      </c>
      <c r="G484" t="s">
        <v>87</v>
      </c>
      <c r="H484" t="s">
        <v>97</v>
      </c>
      <c r="I484">
        <v>18</v>
      </c>
      <c r="J484">
        <v>94.36</v>
      </c>
      <c r="K484">
        <v>155.1</v>
      </c>
      <c r="L484">
        <v>7</v>
      </c>
      <c r="M484">
        <v>7</v>
      </c>
      <c r="N484" t="str">
        <f t="shared" si="7"/>
        <v>Sophia RodriguezBrazil</v>
      </c>
    </row>
    <row r="485" spans="1:14" x14ac:dyDescent="0.45">
      <c r="A485" t="s">
        <v>121</v>
      </c>
      <c r="B485" t="s">
        <v>117</v>
      </c>
      <c r="C485" t="s">
        <v>95</v>
      </c>
      <c r="D485" t="s">
        <v>43</v>
      </c>
      <c r="E485" t="s">
        <v>93</v>
      </c>
      <c r="F485" t="s">
        <v>79</v>
      </c>
      <c r="G485" t="s">
        <v>87</v>
      </c>
      <c r="H485" t="s">
        <v>97</v>
      </c>
      <c r="I485">
        <v>19</v>
      </c>
      <c r="J485">
        <v>70.099999999999994</v>
      </c>
      <c r="K485">
        <v>196.37</v>
      </c>
      <c r="L485">
        <v>9</v>
      </c>
      <c r="M485">
        <v>8</v>
      </c>
      <c r="N485" t="str">
        <f t="shared" si="7"/>
        <v>Sophia RodriguezRussia</v>
      </c>
    </row>
    <row r="486" spans="1:14" x14ac:dyDescent="0.45">
      <c r="A486" t="s">
        <v>121</v>
      </c>
      <c r="B486" t="s">
        <v>99</v>
      </c>
      <c r="C486" t="s">
        <v>113</v>
      </c>
      <c r="D486" t="s">
        <v>43</v>
      </c>
      <c r="E486" t="s">
        <v>85</v>
      </c>
      <c r="F486" t="s">
        <v>118</v>
      </c>
      <c r="G486" t="s">
        <v>87</v>
      </c>
      <c r="H486" t="s">
        <v>81</v>
      </c>
      <c r="I486">
        <v>23</v>
      </c>
      <c r="J486">
        <v>83.89</v>
      </c>
      <c r="K486">
        <v>150.27000000000001</v>
      </c>
      <c r="L486">
        <v>20</v>
      </c>
      <c r="M486">
        <v>8</v>
      </c>
      <c r="N486" t="str">
        <f t="shared" si="7"/>
        <v>Sophia RodriguezBrazil</v>
      </c>
    </row>
    <row r="487" spans="1:14" x14ac:dyDescent="0.45">
      <c r="A487" t="s">
        <v>121</v>
      </c>
      <c r="B487" t="s">
        <v>117</v>
      </c>
      <c r="C487" t="s">
        <v>124</v>
      </c>
      <c r="D487" t="s">
        <v>43</v>
      </c>
      <c r="E487" t="s">
        <v>85</v>
      </c>
      <c r="F487" t="s">
        <v>114</v>
      </c>
      <c r="G487" t="s">
        <v>94</v>
      </c>
      <c r="H487" t="s">
        <v>97</v>
      </c>
      <c r="I487">
        <v>30</v>
      </c>
      <c r="J487">
        <v>62.99</v>
      </c>
      <c r="K487">
        <v>159.91</v>
      </c>
      <c r="L487">
        <v>7</v>
      </c>
      <c r="M487">
        <v>7</v>
      </c>
      <c r="N487" t="str">
        <f t="shared" si="7"/>
        <v>Sophia RodriguezCanada</v>
      </c>
    </row>
    <row r="488" spans="1:14" x14ac:dyDescent="0.45">
      <c r="A488" t="s">
        <v>108</v>
      </c>
      <c r="B488" t="s">
        <v>106</v>
      </c>
      <c r="C488" t="s">
        <v>77</v>
      </c>
      <c r="D488" t="s">
        <v>43</v>
      </c>
      <c r="E488" t="s">
        <v>93</v>
      </c>
      <c r="F488" t="s">
        <v>104</v>
      </c>
      <c r="G488" t="s">
        <v>94</v>
      </c>
      <c r="H488" t="s">
        <v>97</v>
      </c>
      <c r="I488">
        <v>27</v>
      </c>
      <c r="J488">
        <v>78.319999999999993</v>
      </c>
      <c r="K488">
        <v>181.28</v>
      </c>
      <c r="L488">
        <v>2</v>
      </c>
      <c r="M488">
        <v>10</v>
      </c>
      <c r="N488" t="str">
        <f t="shared" si="7"/>
        <v>Sophia SmithAustralia</v>
      </c>
    </row>
    <row r="489" spans="1:14" x14ac:dyDescent="0.45">
      <c r="A489" t="s">
        <v>108</v>
      </c>
      <c r="B489" t="s">
        <v>106</v>
      </c>
      <c r="C489" t="s">
        <v>77</v>
      </c>
      <c r="D489" t="s">
        <v>42</v>
      </c>
      <c r="E489" t="s">
        <v>96</v>
      </c>
      <c r="F489" t="s">
        <v>91</v>
      </c>
      <c r="G489" t="s">
        <v>94</v>
      </c>
      <c r="H489" t="s">
        <v>97</v>
      </c>
      <c r="I489">
        <v>35</v>
      </c>
      <c r="J489">
        <v>52.61</v>
      </c>
      <c r="K489">
        <v>187.11</v>
      </c>
      <c r="L489">
        <v>9</v>
      </c>
      <c r="M489">
        <v>3</v>
      </c>
      <c r="N489" t="str">
        <f t="shared" si="7"/>
        <v>Sophia SmithAustralia</v>
      </c>
    </row>
    <row r="490" spans="1:14" x14ac:dyDescent="0.45">
      <c r="A490" t="s">
        <v>108</v>
      </c>
      <c r="B490" t="s">
        <v>120</v>
      </c>
      <c r="C490" t="s">
        <v>77</v>
      </c>
      <c r="D490" t="s">
        <v>43</v>
      </c>
      <c r="E490" t="s">
        <v>96</v>
      </c>
      <c r="F490" t="s">
        <v>122</v>
      </c>
      <c r="G490" t="s">
        <v>87</v>
      </c>
      <c r="H490" t="s">
        <v>81</v>
      </c>
      <c r="I490">
        <v>19</v>
      </c>
      <c r="J490">
        <v>83.76</v>
      </c>
      <c r="K490">
        <v>158.81</v>
      </c>
      <c r="L490">
        <v>5</v>
      </c>
      <c r="M490">
        <v>5</v>
      </c>
      <c r="N490" t="str">
        <f t="shared" si="7"/>
        <v>Sophia SmithAustralia</v>
      </c>
    </row>
    <row r="491" spans="1:14" x14ac:dyDescent="0.45">
      <c r="A491" t="s">
        <v>108</v>
      </c>
      <c r="B491" t="s">
        <v>106</v>
      </c>
      <c r="C491" t="s">
        <v>84</v>
      </c>
      <c r="D491" t="s">
        <v>42</v>
      </c>
      <c r="E491" t="s">
        <v>78</v>
      </c>
      <c r="F491" t="s">
        <v>122</v>
      </c>
      <c r="G491" t="s">
        <v>94</v>
      </c>
      <c r="H491" t="s">
        <v>81</v>
      </c>
      <c r="I491">
        <v>20</v>
      </c>
      <c r="J491">
        <v>94.55</v>
      </c>
      <c r="K491">
        <v>180.93</v>
      </c>
      <c r="L491">
        <v>3</v>
      </c>
      <c r="M491">
        <v>10</v>
      </c>
      <c r="N491" t="str">
        <f t="shared" si="7"/>
        <v>Sophia SmithChina</v>
      </c>
    </row>
    <row r="492" spans="1:14" x14ac:dyDescent="0.45">
      <c r="A492" t="s">
        <v>108</v>
      </c>
      <c r="B492" t="s">
        <v>89</v>
      </c>
      <c r="C492" t="s">
        <v>129</v>
      </c>
      <c r="D492" t="s">
        <v>42</v>
      </c>
      <c r="E492" t="s">
        <v>96</v>
      </c>
      <c r="F492" t="s">
        <v>91</v>
      </c>
      <c r="G492" t="s">
        <v>80</v>
      </c>
      <c r="H492" t="s">
        <v>97</v>
      </c>
      <c r="I492">
        <v>36</v>
      </c>
      <c r="J492">
        <v>82.77</v>
      </c>
      <c r="K492">
        <v>197.47</v>
      </c>
      <c r="L492">
        <v>5</v>
      </c>
      <c r="M492">
        <v>8</v>
      </c>
      <c r="N492" t="str">
        <f t="shared" si="7"/>
        <v>Sophia SmithUSA</v>
      </c>
    </row>
    <row r="493" spans="1:14" x14ac:dyDescent="0.45">
      <c r="A493" t="s">
        <v>189</v>
      </c>
      <c r="B493" t="s">
        <v>106</v>
      </c>
      <c r="C493" t="s">
        <v>77</v>
      </c>
      <c r="D493" t="s">
        <v>42</v>
      </c>
      <c r="E493" t="s">
        <v>85</v>
      </c>
      <c r="F493" t="s">
        <v>114</v>
      </c>
      <c r="G493" t="s">
        <v>94</v>
      </c>
      <c r="H493" t="s">
        <v>97</v>
      </c>
      <c r="I493">
        <v>22</v>
      </c>
      <c r="J493">
        <v>79.91</v>
      </c>
      <c r="K493">
        <v>188.32</v>
      </c>
      <c r="L493">
        <v>18</v>
      </c>
      <c r="M493">
        <v>0</v>
      </c>
      <c r="N493" t="str">
        <f t="shared" si="7"/>
        <v>Sophia WilliamsAustralia</v>
      </c>
    </row>
    <row r="494" spans="1:14" x14ac:dyDescent="0.45">
      <c r="A494" t="s">
        <v>189</v>
      </c>
      <c r="B494" t="s">
        <v>76</v>
      </c>
      <c r="C494" t="s">
        <v>124</v>
      </c>
      <c r="D494" t="s">
        <v>42</v>
      </c>
      <c r="E494" t="s">
        <v>96</v>
      </c>
      <c r="F494" t="s">
        <v>86</v>
      </c>
      <c r="G494" t="s">
        <v>80</v>
      </c>
      <c r="H494" t="s">
        <v>81</v>
      </c>
      <c r="I494">
        <v>39</v>
      </c>
      <c r="J494">
        <v>62.47</v>
      </c>
      <c r="K494">
        <v>184.54</v>
      </c>
      <c r="L494">
        <v>15</v>
      </c>
      <c r="M494">
        <v>3</v>
      </c>
      <c r="N494" t="str">
        <f t="shared" si="7"/>
        <v>Sophia WilliamsCanada</v>
      </c>
    </row>
    <row r="495" spans="1:14" x14ac:dyDescent="0.45">
      <c r="A495" t="s">
        <v>189</v>
      </c>
      <c r="B495" t="s">
        <v>117</v>
      </c>
      <c r="C495" t="s">
        <v>113</v>
      </c>
      <c r="D495" t="s">
        <v>42</v>
      </c>
      <c r="E495" t="s">
        <v>85</v>
      </c>
      <c r="F495" t="s">
        <v>118</v>
      </c>
      <c r="G495" t="s">
        <v>87</v>
      </c>
      <c r="H495" t="s">
        <v>97</v>
      </c>
      <c r="I495">
        <v>26</v>
      </c>
      <c r="J495">
        <v>50.19</v>
      </c>
      <c r="K495">
        <v>197.3</v>
      </c>
      <c r="L495">
        <v>8</v>
      </c>
      <c r="M495">
        <v>5</v>
      </c>
      <c r="N495" t="str">
        <f t="shared" si="7"/>
        <v>Sophia WilliamsBrazil</v>
      </c>
    </row>
    <row r="496" spans="1:14" x14ac:dyDescent="0.45">
      <c r="A496" t="s">
        <v>189</v>
      </c>
      <c r="B496" t="s">
        <v>99</v>
      </c>
      <c r="C496" t="s">
        <v>95</v>
      </c>
      <c r="D496" t="s">
        <v>43</v>
      </c>
      <c r="E496" t="s">
        <v>78</v>
      </c>
      <c r="F496" t="s">
        <v>114</v>
      </c>
      <c r="G496" t="s">
        <v>80</v>
      </c>
      <c r="H496" t="s">
        <v>81</v>
      </c>
      <c r="I496">
        <v>21</v>
      </c>
      <c r="J496">
        <v>56.06</v>
      </c>
      <c r="K496">
        <v>190.16</v>
      </c>
      <c r="L496">
        <v>6</v>
      </c>
      <c r="M496">
        <v>10</v>
      </c>
      <c r="N496" t="str">
        <f t="shared" si="7"/>
        <v>Sophia WilliamsRussia</v>
      </c>
    </row>
    <row r="497" spans="1:14" x14ac:dyDescent="0.45">
      <c r="A497" t="s">
        <v>189</v>
      </c>
      <c r="B497" t="s">
        <v>83</v>
      </c>
      <c r="C497" t="s">
        <v>124</v>
      </c>
      <c r="D497" t="s">
        <v>42</v>
      </c>
      <c r="E497" t="s">
        <v>96</v>
      </c>
      <c r="F497" t="s">
        <v>118</v>
      </c>
      <c r="G497" t="s">
        <v>87</v>
      </c>
      <c r="H497" t="s">
        <v>97</v>
      </c>
      <c r="I497">
        <v>21</v>
      </c>
      <c r="J497">
        <v>90.33</v>
      </c>
      <c r="K497">
        <v>169.81</v>
      </c>
      <c r="L497">
        <v>17</v>
      </c>
      <c r="M497">
        <v>5</v>
      </c>
      <c r="N497" t="str">
        <f t="shared" si="7"/>
        <v>Sophia WilliamsCanada</v>
      </c>
    </row>
    <row r="498" spans="1:14" x14ac:dyDescent="0.45">
      <c r="A498" t="s">
        <v>189</v>
      </c>
      <c r="B498" t="s">
        <v>83</v>
      </c>
      <c r="C498" t="s">
        <v>113</v>
      </c>
      <c r="D498" t="s">
        <v>43</v>
      </c>
      <c r="E498" t="s">
        <v>85</v>
      </c>
      <c r="F498" t="s">
        <v>79</v>
      </c>
      <c r="G498" t="s">
        <v>87</v>
      </c>
      <c r="H498" t="s">
        <v>97</v>
      </c>
      <c r="I498">
        <v>23</v>
      </c>
      <c r="J498">
        <v>56.02</v>
      </c>
      <c r="K498">
        <v>176.81</v>
      </c>
      <c r="L498">
        <v>1</v>
      </c>
      <c r="M498">
        <v>8</v>
      </c>
      <c r="N498" t="str">
        <f t="shared" si="7"/>
        <v>Sophia WilliamsBrazil</v>
      </c>
    </row>
    <row r="499" spans="1:14" x14ac:dyDescent="0.45">
      <c r="A499" t="s">
        <v>189</v>
      </c>
      <c r="B499" t="s">
        <v>120</v>
      </c>
      <c r="C499" t="s">
        <v>103</v>
      </c>
      <c r="D499" t="s">
        <v>42</v>
      </c>
      <c r="E499" t="s">
        <v>85</v>
      </c>
      <c r="F499" t="s">
        <v>79</v>
      </c>
      <c r="G499" t="s">
        <v>94</v>
      </c>
      <c r="H499" t="s">
        <v>81</v>
      </c>
      <c r="I499">
        <v>27</v>
      </c>
      <c r="J499">
        <v>83.66</v>
      </c>
      <c r="K499">
        <v>181.59</v>
      </c>
      <c r="L499">
        <v>16</v>
      </c>
      <c r="M499">
        <v>0</v>
      </c>
      <c r="N499" t="str">
        <f t="shared" si="7"/>
        <v>Sophia WilliamsGermany</v>
      </c>
    </row>
    <row r="500" spans="1:14" x14ac:dyDescent="0.45">
      <c r="A500" t="s">
        <v>189</v>
      </c>
      <c r="B500" t="s">
        <v>117</v>
      </c>
      <c r="C500" t="s">
        <v>129</v>
      </c>
      <c r="D500" t="s">
        <v>43</v>
      </c>
      <c r="E500" t="s">
        <v>85</v>
      </c>
      <c r="F500" t="s">
        <v>122</v>
      </c>
      <c r="G500" t="s">
        <v>94</v>
      </c>
      <c r="H500" t="s">
        <v>81</v>
      </c>
      <c r="I500">
        <v>19</v>
      </c>
      <c r="J500">
        <v>73.88</v>
      </c>
      <c r="K500">
        <v>185.15</v>
      </c>
      <c r="L500">
        <v>19</v>
      </c>
      <c r="M500">
        <v>4</v>
      </c>
      <c r="N500" t="str">
        <f t="shared" si="7"/>
        <v>Sophia WilliamsUSA</v>
      </c>
    </row>
    <row r="501" spans="1:14" x14ac:dyDescent="0.45">
      <c r="A501" t="s">
        <v>189</v>
      </c>
      <c r="B501" t="s">
        <v>89</v>
      </c>
      <c r="C501" t="s">
        <v>129</v>
      </c>
      <c r="D501" t="s">
        <v>42</v>
      </c>
      <c r="E501" t="s">
        <v>96</v>
      </c>
      <c r="F501" t="s">
        <v>91</v>
      </c>
      <c r="G501" t="s">
        <v>80</v>
      </c>
      <c r="H501" t="s">
        <v>81</v>
      </c>
      <c r="I501">
        <v>24</v>
      </c>
      <c r="J501">
        <v>56.76</v>
      </c>
      <c r="K501">
        <v>188.45</v>
      </c>
      <c r="L501">
        <v>8</v>
      </c>
      <c r="M501">
        <v>4</v>
      </c>
      <c r="N501" t="str">
        <f t="shared" si="7"/>
        <v>Sophia WilliamsUSA</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3882A-02F5-4A5C-99B0-8AB5CC3B011B}">
  <dimension ref="A1:SG17"/>
  <sheetViews>
    <sheetView topLeftCell="A4" zoomScale="175" zoomScaleNormal="175" workbookViewId="0">
      <selection activeCell="C17" sqref="C17"/>
    </sheetView>
  </sheetViews>
  <sheetFormatPr defaultRowHeight="14.25" x14ac:dyDescent="0.45"/>
  <cols>
    <col min="1" max="1" width="16.46484375" bestFit="1" customWidth="1"/>
    <col min="2" max="2" width="13.53125" bestFit="1" customWidth="1"/>
    <col min="3" max="3" width="14.33203125" bestFit="1" customWidth="1"/>
    <col min="4" max="4" width="11.9296875" bestFit="1" customWidth="1"/>
    <col min="5" max="6" width="11.1328125" bestFit="1" customWidth="1"/>
    <col min="7" max="7" width="10.86328125" bestFit="1" customWidth="1"/>
    <col min="8" max="8" width="12.73046875" bestFit="1" customWidth="1"/>
    <col min="9" max="9" width="10.33203125" bestFit="1" customWidth="1"/>
    <col min="10" max="10" width="12.59765625" bestFit="1" customWidth="1"/>
    <col min="11" max="11" width="11.6640625" bestFit="1" customWidth="1"/>
    <col min="12" max="12" width="11.3984375" bestFit="1" customWidth="1"/>
    <col min="13" max="13" width="11.9296875" bestFit="1" customWidth="1"/>
    <col min="14" max="14" width="11.6640625" bestFit="1" customWidth="1"/>
    <col min="15" max="15" width="10.33203125" bestFit="1" customWidth="1"/>
    <col min="16" max="16" width="10.06640625" bestFit="1" customWidth="1"/>
    <col min="17" max="17" width="10.59765625" bestFit="1" customWidth="1"/>
    <col min="18" max="18" width="11.1328125" bestFit="1" customWidth="1"/>
    <col min="19" max="19" width="14.59765625" bestFit="1" customWidth="1"/>
    <col min="20" max="20" width="12.33203125" bestFit="1" customWidth="1"/>
    <col min="21" max="21" width="10.33203125" bestFit="1" customWidth="1"/>
    <col min="22" max="22" width="10.06640625" bestFit="1" customWidth="1"/>
    <col min="23" max="23" width="12.59765625" bestFit="1" customWidth="1"/>
    <col min="24" max="24" width="9.3984375" bestFit="1" customWidth="1"/>
    <col min="25" max="25" width="11.3984375" bestFit="1" customWidth="1"/>
    <col min="26" max="26" width="12.59765625" bestFit="1" customWidth="1"/>
    <col min="27" max="27" width="10.86328125" bestFit="1" customWidth="1"/>
    <col min="28" max="28" width="10.19921875" bestFit="1" customWidth="1"/>
    <col min="29" max="29" width="10.33203125" bestFit="1" customWidth="1"/>
    <col min="30" max="30" width="10.59765625" bestFit="1" customWidth="1"/>
    <col min="31" max="31" width="12.73046875" bestFit="1" customWidth="1"/>
    <col min="32" max="32" width="9.265625" bestFit="1" customWidth="1"/>
    <col min="33" max="33" width="12.73046875" bestFit="1" customWidth="1"/>
    <col min="34" max="34" width="13.6640625" bestFit="1" customWidth="1"/>
    <col min="35" max="35" width="11.53125" bestFit="1" customWidth="1"/>
    <col min="36" max="36" width="13.1328125" bestFit="1" customWidth="1"/>
    <col min="37" max="37" width="9.265625" bestFit="1" customWidth="1"/>
    <col min="38" max="38" width="13.265625" bestFit="1" customWidth="1"/>
    <col min="39" max="39" width="12.59765625" bestFit="1" customWidth="1"/>
    <col min="40" max="40" width="10.59765625" bestFit="1" customWidth="1"/>
    <col min="41" max="41" width="10.06640625" bestFit="1" customWidth="1"/>
    <col min="42" max="42" width="8.46484375" bestFit="1" customWidth="1"/>
    <col min="43" max="43" width="10.33203125" bestFit="1" customWidth="1"/>
    <col min="44" max="44" width="9.53125" bestFit="1" customWidth="1"/>
    <col min="45" max="45" width="9" bestFit="1" customWidth="1"/>
    <col min="46" max="46" width="9.3984375" bestFit="1" customWidth="1"/>
    <col min="47" max="47" width="9.796875" bestFit="1" customWidth="1"/>
    <col min="48" max="48" width="11.6640625" bestFit="1" customWidth="1"/>
    <col min="49" max="49" width="13" bestFit="1" customWidth="1"/>
    <col min="50" max="50" width="14.33203125" bestFit="1" customWidth="1"/>
    <col min="51" max="51" width="11.53125" bestFit="1" customWidth="1"/>
    <col min="52" max="52" width="13.1328125" bestFit="1" customWidth="1"/>
    <col min="53" max="54" width="10.86328125" bestFit="1" customWidth="1"/>
    <col min="55" max="55" width="11.53125" bestFit="1" customWidth="1"/>
    <col min="56" max="57" width="14.06640625" bestFit="1" customWidth="1"/>
    <col min="58" max="58" width="12.19921875" bestFit="1" customWidth="1"/>
    <col min="59" max="59" width="11.3984375" bestFit="1" customWidth="1"/>
    <col min="60" max="60" width="11.6640625" bestFit="1" customWidth="1"/>
    <col min="61" max="61" width="14.59765625" bestFit="1" customWidth="1"/>
    <col min="62" max="62" width="12.73046875" bestFit="1" customWidth="1"/>
    <col min="63" max="63" width="10.33203125" bestFit="1" customWidth="1"/>
    <col min="64" max="64" width="13.265625" bestFit="1" customWidth="1"/>
    <col min="65" max="65" width="13.1328125" bestFit="1" customWidth="1"/>
    <col min="66" max="66" width="11.6640625" bestFit="1" customWidth="1"/>
    <col min="67" max="67" width="14.33203125" bestFit="1" customWidth="1"/>
    <col min="68" max="68" width="10.33203125" bestFit="1" customWidth="1"/>
    <col min="69" max="69" width="9" bestFit="1" customWidth="1"/>
    <col min="70" max="70" width="13.1328125" bestFit="1" customWidth="1"/>
    <col min="71" max="71" width="9.796875" bestFit="1" customWidth="1"/>
    <col min="72" max="72" width="10.06640625" bestFit="1" customWidth="1"/>
    <col min="73" max="73" width="11.9296875" bestFit="1" customWidth="1"/>
    <col min="74" max="74" width="12.59765625" bestFit="1" customWidth="1"/>
    <col min="75" max="75" width="9.265625" bestFit="1" customWidth="1"/>
    <col min="76" max="76" width="11.53125" bestFit="1" customWidth="1"/>
    <col min="77" max="77" width="10.59765625" bestFit="1" customWidth="1"/>
    <col min="78" max="78" width="10.33203125" bestFit="1" customWidth="1"/>
    <col min="79" max="79" width="10.06640625" bestFit="1" customWidth="1"/>
    <col min="80" max="80" width="11.6640625" bestFit="1" customWidth="1"/>
    <col min="81" max="81" width="11.53125" bestFit="1" customWidth="1"/>
    <col min="82" max="82" width="11.1328125" bestFit="1" customWidth="1"/>
    <col min="83" max="83" width="13" bestFit="1" customWidth="1"/>
    <col min="84" max="84" width="10.86328125" bestFit="1" customWidth="1"/>
    <col min="85" max="85" width="11.9296875" bestFit="1" customWidth="1"/>
    <col min="86" max="86" width="10.06640625" bestFit="1" customWidth="1"/>
    <col min="87" max="87" width="14.06640625" bestFit="1" customWidth="1"/>
    <col min="88" max="88" width="10.73046875" bestFit="1" customWidth="1"/>
    <col min="89" max="89" width="14.59765625" bestFit="1" customWidth="1"/>
    <col min="90" max="90" width="9.9296875" bestFit="1" customWidth="1"/>
    <col min="91" max="91" width="11.9296875" bestFit="1" customWidth="1"/>
    <col min="92" max="92" width="12.59765625" bestFit="1" customWidth="1"/>
    <col min="93" max="93" width="12.73046875" bestFit="1" customWidth="1"/>
    <col min="94" max="94" width="11" bestFit="1" customWidth="1"/>
    <col min="95" max="95" width="13.1328125" bestFit="1" customWidth="1"/>
    <col min="96" max="96" width="10.19921875" bestFit="1" customWidth="1"/>
    <col min="97" max="97" width="11.1328125" bestFit="1" customWidth="1"/>
    <col min="98" max="98" width="10.33203125" bestFit="1" customWidth="1"/>
    <col min="99" max="99" width="11.53125" bestFit="1" customWidth="1"/>
    <col min="100" max="100" width="10.86328125" bestFit="1" customWidth="1"/>
    <col min="101" max="101" width="10.73046875" bestFit="1" customWidth="1"/>
    <col min="102" max="102" width="10.86328125" bestFit="1" customWidth="1"/>
    <col min="103" max="103" width="13.6640625" bestFit="1" customWidth="1"/>
    <col min="104" max="104" width="9.265625" bestFit="1" customWidth="1"/>
    <col min="105" max="105" width="13.265625" bestFit="1" customWidth="1"/>
    <col min="106" max="106" width="10.86328125" bestFit="1" customWidth="1"/>
    <col min="107" max="107" width="9" bestFit="1" customWidth="1"/>
    <col min="108" max="108" width="15.265625" bestFit="1" customWidth="1"/>
    <col min="109" max="109" width="10.73046875" bestFit="1" customWidth="1"/>
    <col min="110" max="110" width="10.86328125" bestFit="1" customWidth="1"/>
    <col min="111" max="111" width="13.265625" bestFit="1" customWidth="1"/>
    <col min="112" max="112" width="12.73046875" bestFit="1" customWidth="1"/>
    <col min="113" max="113" width="10.86328125" bestFit="1" customWidth="1"/>
    <col min="114" max="114" width="9.265625" bestFit="1" customWidth="1"/>
    <col min="115" max="115" width="9.3984375" bestFit="1" customWidth="1"/>
    <col min="116" max="116" width="11.9296875" bestFit="1" customWidth="1"/>
    <col min="117" max="117" width="11.1328125" bestFit="1" customWidth="1"/>
    <col min="118" max="119" width="13.1328125" bestFit="1" customWidth="1"/>
    <col min="120" max="120" width="13.6640625" bestFit="1" customWidth="1"/>
    <col min="121" max="121" width="13.1328125" bestFit="1" customWidth="1"/>
    <col min="122" max="122" width="11.53125" bestFit="1" customWidth="1"/>
    <col min="123" max="123" width="9.9296875" bestFit="1" customWidth="1"/>
    <col min="124" max="124" width="12.06640625" bestFit="1" customWidth="1"/>
    <col min="125" max="125" width="13.265625" bestFit="1" customWidth="1"/>
    <col min="126" max="126" width="11.9296875" bestFit="1" customWidth="1"/>
    <col min="127" max="127" width="12.33203125" bestFit="1" customWidth="1"/>
    <col min="128" max="128" width="11.1328125" bestFit="1" customWidth="1"/>
    <col min="129" max="129" width="10.86328125" bestFit="1" customWidth="1"/>
    <col min="130" max="130" width="14.06640625" bestFit="1" customWidth="1"/>
    <col min="131" max="132" width="13.6640625" bestFit="1" customWidth="1"/>
    <col min="133" max="133" width="10.86328125" bestFit="1" customWidth="1"/>
    <col min="134" max="134" width="12.19921875" bestFit="1" customWidth="1"/>
    <col min="135" max="135" width="11.53125" bestFit="1" customWidth="1"/>
    <col min="136" max="136" width="11.1328125" bestFit="1" customWidth="1"/>
    <col min="137" max="137" width="14.06640625" bestFit="1" customWidth="1"/>
    <col min="138" max="138" width="10.59765625" bestFit="1" customWidth="1"/>
    <col min="139" max="139" width="10.06640625" bestFit="1" customWidth="1"/>
    <col min="140" max="140" width="11" bestFit="1" customWidth="1"/>
    <col min="141" max="141" width="10.86328125" bestFit="1" customWidth="1"/>
    <col min="142" max="142" width="9.265625" bestFit="1" customWidth="1"/>
    <col min="143" max="143" width="10.19921875" bestFit="1" customWidth="1"/>
    <col min="144" max="144" width="13.265625" bestFit="1" customWidth="1"/>
    <col min="145" max="145" width="13.6640625" bestFit="1" customWidth="1"/>
    <col min="146" max="146" width="11.3984375" bestFit="1" customWidth="1"/>
    <col min="147" max="147" width="14.33203125" bestFit="1" customWidth="1"/>
    <col min="148" max="148" width="10.59765625" bestFit="1" customWidth="1"/>
    <col min="149" max="149" width="11.1328125" bestFit="1" customWidth="1"/>
    <col min="150" max="150" width="10.86328125" bestFit="1" customWidth="1"/>
    <col min="151" max="151" width="11.6640625" bestFit="1" customWidth="1"/>
    <col min="152" max="152" width="10.59765625" bestFit="1" customWidth="1"/>
    <col min="153" max="153" width="9.265625" bestFit="1" customWidth="1"/>
    <col min="154" max="154" width="14.33203125" bestFit="1" customWidth="1"/>
    <col min="155" max="155" width="10.86328125" bestFit="1" customWidth="1"/>
    <col min="156" max="156" width="11.265625" bestFit="1" customWidth="1"/>
    <col min="157" max="157" width="10.46484375" bestFit="1" customWidth="1"/>
    <col min="158" max="158" width="10.33203125" bestFit="1" customWidth="1"/>
    <col min="159" max="159" width="13.6640625" bestFit="1" customWidth="1"/>
    <col min="160" max="160" width="10.59765625" bestFit="1" customWidth="1"/>
    <col min="161" max="161" width="13.1328125" bestFit="1" customWidth="1"/>
    <col min="162" max="162" width="10.86328125" bestFit="1" customWidth="1"/>
    <col min="163" max="163" width="10.73046875" bestFit="1" customWidth="1"/>
    <col min="164" max="164" width="10.46484375" bestFit="1" customWidth="1"/>
    <col min="165" max="165" width="10.86328125" bestFit="1" customWidth="1"/>
    <col min="166" max="166" width="10.73046875" bestFit="1" customWidth="1"/>
    <col min="167" max="167" width="10.86328125" bestFit="1" customWidth="1"/>
    <col min="168" max="168" width="12.73046875" bestFit="1" customWidth="1"/>
    <col min="169" max="169" width="12.19921875" bestFit="1" customWidth="1"/>
    <col min="170" max="170" width="10.86328125" bestFit="1" customWidth="1"/>
    <col min="171" max="171" width="12.06640625" bestFit="1" customWidth="1"/>
    <col min="172" max="172" width="10.86328125" bestFit="1" customWidth="1"/>
    <col min="173" max="173" width="11.9296875" bestFit="1" customWidth="1"/>
    <col min="174" max="174" width="10.33203125" bestFit="1" customWidth="1"/>
    <col min="175" max="176" width="13.1328125" bestFit="1" customWidth="1"/>
    <col min="177" max="177" width="11.1328125" bestFit="1" customWidth="1"/>
    <col min="178" max="178" width="10.33203125" bestFit="1" customWidth="1"/>
    <col min="179" max="179" width="10.19921875" bestFit="1" customWidth="1"/>
    <col min="180" max="180" width="9.9296875" bestFit="1" customWidth="1"/>
    <col min="181" max="181" width="10.19921875" bestFit="1" customWidth="1"/>
    <col min="182" max="182" width="10.86328125" bestFit="1" customWidth="1"/>
    <col min="183" max="183" width="10.33203125" bestFit="1" customWidth="1"/>
    <col min="184" max="184" width="10.06640625" bestFit="1" customWidth="1"/>
    <col min="185" max="185" width="11.9296875" bestFit="1" customWidth="1"/>
    <col min="186" max="186" width="12.46484375" bestFit="1" customWidth="1"/>
    <col min="187" max="187" width="13.6640625" bestFit="1" customWidth="1"/>
    <col min="188" max="188" width="11.53125" bestFit="1" customWidth="1"/>
    <col min="189" max="189" width="12.59765625" bestFit="1" customWidth="1"/>
    <col min="190" max="190" width="12.33203125" bestFit="1" customWidth="1"/>
    <col min="191" max="191" width="11.9296875" bestFit="1" customWidth="1"/>
    <col min="192" max="192" width="10.46484375" bestFit="1" customWidth="1"/>
    <col min="193" max="193" width="14.33203125" bestFit="1" customWidth="1"/>
    <col min="194" max="195" width="10.33203125" bestFit="1" customWidth="1"/>
    <col min="196" max="196" width="11.1328125" bestFit="1" customWidth="1"/>
    <col min="197" max="197" width="12.59765625" bestFit="1" customWidth="1"/>
    <col min="198" max="198" width="11.6640625" bestFit="1" customWidth="1"/>
    <col min="199" max="199" width="11.1328125" bestFit="1" customWidth="1"/>
    <col min="200" max="200" width="10.06640625" bestFit="1" customWidth="1"/>
    <col min="201" max="202" width="13.6640625" bestFit="1" customWidth="1"/>
    <col min="203" max="203" width="10.33203125" bestFit="1" customWidth="1"/>
    <col min="204" max="204" width="13.265625" bestFit="1" customWidth="1"/>
    <col min="205" max="205" width="10.59765625" bestFit="1" customWidth="1"/>
    <col min="206" max="206" width="11.53125" bestFit="1" customWidth="1"/>
    <col min="207" max="207" width="13.1328125" bestFit="1" customWidth="1"/>
    <col min="208" max="208" width="8.86328125" bestFit="1" customWidth="1"/>
    <col min="209" max="209" width="13.265625" bestFit="1" customWidth="1"/>
    <col min="210" max="210" width="8.46484375" bestFit="1" customWidth="1"/>
    <col min="211" max="211" width="11.6640625" bestFit="1" customWidth="1"/>
    <col min="212" max="212" width="11" bestFit="1" customWidth="1"/>
    <col min="213" max="213" width="10.33203125" bestFit="1" customWidth="1"/>
    <col min="214" max="214" width="10.06640625" bestFit="1" customWidth="1"/>
    <col min="215" max="215" width="10.46484375" bestFit="1" customWidth="1"/>
    <col min="216" max="216" width="13.6640625" bestFit="1" customWidth="1"/>
    <col min="217" max="217" width="10.59765625" bestFit="1" customWidth="1"/>
    <col min="218" max="218" width="10.33203125" bestFit="1" customWidth="1"/>
    <col min="219" max="219" width="8.46484375" bestFit="1" customWidth="1"/>
    <col min="220" max="220" width="10.33203125" bestFit="1" customWidth="1"/>
    <col min="221" max="221" width="10.86328125" bestFit="1" customWidth="1"/>
    <col min="222" max="222" width="11.6640625" bestFit="1" customWidth="1"/>
    <col min="223" max="223" width="14.06640625" bestFit="1" customWidth="1"/>
    <col min="224" max="224" width="12.33203125" bestFit="1" customWidth="1"/>
    <col min="225" max="225" width="11.6640625" bestFit="1" customWidth="1"/>
    <col min="226" max="226" width="11.9296875" bestFit="1" customWidth="1"/>
    <col min="227" max="227" width="10.33203125" bestFit="1" customWidth="1"/>
    <col min="228" max="228" width="11.9296875" bestFit="1" customWidth="1"/>
    <col min="229" max="229" width="8.59765625" bestFit="1" customWidth="1"/>
    <col min="230" max="230" width="10.46484375" bestFit="1" customWidth="1"/>
    <col min="231" max="231" width="11.53125" bestFit="1" customWidth="1"/>
    <col min="232" max="232" width="10.86328125" bestFit="1" customWidth="1"/>
    <col min="233" max="233" width="12.19921875" bestFit="1" customWidth="1"/>
    <col min="234" max="234" width="9.9296875" bestFit="1" customWidth="1"/>
    <col min="235" max="235" width="11.1328125" bestFit="1" customWidth="1"/>
    <col min="236" max="236" width="11" bestFit="1" customWidth="1"/>
    <col min="237" max="237" width="11.53125" bestFit="1" customWidth="1"/>
    <col min="238" max="238" width="11.9296875" bestFit="1" customWidth="1"/>
    <col min="239" max="239" width="9.53125" bestFit="1" customWidth="1"/>
    <col min="240" max="240" width="10.33203125" bestFit="1" customWidth="1"/>
    <col min="241" max="241" width="11.1328125" bestFit="1" customWidth="1"/>
    <col min="242" max="242" width="12.73046875" bestFit="1" customWidth="1"/>
    <col min="243" max="243" width="10.59765625" bestFit="1" customWidth="1"/>
    <col min="244" max="244" width="12.59765625" bestFit="1" customWidth="1"/>
    <col min="245" max="245" width="10.19921875" bestFit="1" customWidth="1"/>
    <col min="246" max="246" width="11.1328125" bestFit="1" customWidth="1"/>
    <col min="247" max="247" width="11.6640625" bestFit="1" customWidth="1"/>
    <col min="248" max="248" width="11" bestFit="1" customWidth="1"/>
    <col min="249" max="249" width="14.06640625" bestFit="1" customWidth="1"/>
    <col min="250" max="250" width="10.86328125" bestFit="1" customWidth="1"/>
    <col min="251" max="251" width="10.46484375" bestFit="1" customWidth="1"/>
    <col min="252" max="252" width="8.86328125" bestFit="1" customWidth="1"/>
    <col min="253" max="254" width="11.6640625" bestFit="1" customWidth="1"/>
    <col min="255" max="255" width="9.9296875" bestFit="1" customWidth="1"/>
    <col min="256" max="256" width="13.265625" bestFit="1" customWidth="1"/>
    <col min="257" max="257" width="9.796875" bestFit="1" customWidth="1"/>
    <col min="258" max="258" width="13.1328125" bestFit="1" customWidth="1"/>
    <col min="259" max="259" width="13" bestFit="1" customWidth="1"/>
    <col min="260" max="260" width="10.19921875" bestFit="1" customWidth="1"/>
    <col min="261" max="261" width="11.9296875" bestFit="1" customWidth="1"/>
    <col min="262" max="262" width="10.06640625" bestFit="1" customWidth="1"/>
    <col min="263" max="264" width="10.86328125" bestFit="1" customWidth="1"/>
    <col min="265" max="265" width="8.73046875" bestFit="1" customWidth="1"/>
    <col min="266" max="266" width="14.59765625" bestFit="1" customWidth="1"/>
    <col min="267" max="267" width="10.73046875" bestFit="1" customWidth="1"/>
    <col min="268" max="268" width="13.6640625" bestFit="1" customWidth="1"/>
    <col min="269" max="269" width="12.59765625" bestFit="1" customWidth="1"/>
    <col min="270" max="270" width="8.73046875" bestFit="1" customWidth="1"/>
    <col min="271" max="271" width="11.3984375" bestFit="1" customWidth="1"/>
    <col min="272" max="273" width="11.9296875" bestFit="1" customWidth="1"/>
    <col min="274" max="274" width="14.06640625" bestFit="1" customWidth="1"/>
    <col min="275" max="275" width="9.796875" bestFit="1" customWidth="1"/>
    <col min="276" max="276" width="10.59765625" bestFit="1" customWidth="1"/>
    <col min="277" max="278" width="10.86328125" bestFit="1" customWidth="1"/>
    <col min="279" max="279" width="12.59765625" bestFit="1" customWidth="1"/>
    <col min="280" max="280" width="9.53125" bestFit="1" customWidth="1"/>
    <col min="281" max="281" width="12.59765625" bestFit="1" customWidth="1"/>
    <col min="282" max="282" width="11.9296875" bestFit="1" customWidth="1"/>
    <col min="283" max="283" width="13.6640625" bestFit="1" customWidth="1"/>
    <col min="284" max="284" width="12.73046875" bestFit="1" customWidth="1"/>
    <col min="285" max="285" width="9.3984375" bestFit="1" customWidth="1"/>
    <col min="286" max="286" width="10.59765625" bestFit="1" customWidth="1"/>
    <col min="287" max="287" width="9.53125" bestFit="1" customWidth="1"/>
    <col min="288" max="288" width="11.53125" bestFit="1" customWidth="1"/>
    <col min="289" max="289" width="9.796875" bestFit="1" customWidth="1"/>
    <col min="290" max="290" width="12.19921875" bestFit="1" customWidth="1"/>
    <col min="291" max="291" width="12.59765625" bestFit="1" customWidth="1"/>
    <col min="292" max="292" width="10.59765625" bestFit="1" customWidth="1"/>
    <col min="293" max="293" width="13.6640625" bestFit="1" customWidth="1"/>
    <col min="294" max="294" width="14.59765625" bestFit="1" customWidth="1"/>
    <col min="295" max="295" width="9.796875" bestFit="1" customWidth="1"/>
    <col min="296" max="296" width="11.1328125" bestFit="1" customWidth="1"/>
    <col min="297" max="297" width="10.73046875" bestFit="1" customWidth="1"/>
    <col min="298" max="298" width="10.86328125" bestFit="1" customWidth="1"/>
    <col min="299" max="299" width="12.33203125" bestFit="1" customWidth="1"/>
    <col min="300" max="300" width="10.33203125" bestFit="1" customWidth="1"/>
    <col min="301" max="301" width="13" bestFit="1" customWidth="1"/>
    <col min="302" max="302" width="10.19921875" bestFit="1" customWidth="1"/>
    <col min="303" max="303" width="10.33203125" bestFit="1" customWidth="1"/>
    <col min="304" max="304" width="10.06640625" bestFit="1" customWidth="1"/>
    <col min="305" max="305" width="11.1328125" bestFit="1" customWidth="1"/>
    <col min="306" max="306" width="10.33203125" bestFit="1" customWidth="1"/>
    <col min="307" max="307" width="10.59765625" bestFit="1" customWidth="1"/>
    <col min="308" max="308" width="14.33203125" bestFit="1" customWidth="1"/>
    <col min="309" max="309" width="13.6640625" bestFit="1" customWidth="1"/>
    <col min="310" max="310" width="9.796875" bestFit="1" customWidth="1"/>
    <col min="311" max="311" width="10.59765625" bestFit="1" customWidth="1"/>
    <col min="312" max="312" width="14.06640625" bestFit="1" customWidth="1"/>
    <col min="313" max="313" width="10.59765625" bestFit="1" customWidth="1"/>
    <col min="314" max="314" width="14.06640625" bestFit="1" customWidth="1"/>
    <col min="315" max="315" width="12.59765625" bestFit="1" customWidth="1"/>
    <col min="316" max="316" width="9.265625" bestFit="1" customWidth="1"/>
    <col min="317" max="317" width="10.59765625" bestFit="1" customWidth="1"/>
    <col min="318" max="318" width="11.265625" bestFit="1" customWidth="1"/>
    <col min="319" max="319" width="11.9296875" bestFit="1" customWidth="1"/>
    <col min="320" max="320" width="13.265625" bestFit="1" customWidth="1"/>
    <col min="321" max="321" width="10.73046875" bestFit="1" customWidth="1"/>
    <col min="322" max="322" width="12.59765625" bestFit="1" customWidth="1"/>
    <col min="323" max="323" width="11.9296875" bestFit="1" customWidth="1"/>
    <col min="324" max="324" width="10.86328125" bestFit="1" customWidth="1"/>
    <col min="325" max="325" width="14.06640625" bestFit="1" customWidth="1"/>
    <col min="326" max="326" width="10.59765625" bestFit="1" customWidth="1"/>
    <col min="327" max="327" width="15.265625" bestFit="1" customWidth="1"/>
    <col min="328" max="328" width="10.86328125" bestFit="1" customWidth="1"/>
    <col min="329" max="329" width="11.6640625" bestFit="1" customWidth="1"/>
    <col min="330" max="330" width="10.33203125" bestFit="1" customWidth="1"/>
    <col min="331" max="331" width="10.19921875" bestFit="1" customWidth="1"/>
    <col min="332" max="332" width="11.1328125" bestFit="1" customWidth="1"/>
    <col min="333" max="333" width="9.796875" bestFit="1" customWidth="1"/>
    <col min="334" max="334" width="11" bestFit="1" customWidth="1"/>
    <col min="335" max="335" width="10.86328125" bestFit="1" customWidth="1"/>
    <col min="336" max="336" width="11" bestFit="1" customWidth="1"/>
    <col min="337" max="337" width="10.73046875" bestFit="1" customWidth="1"/>
    <col min="338" max="338" width="11.1328125" bestFit="1" customWidth="1"/>
    <col min="339" max="339" width="9.9296875" bestFit="1" customWidth="1"/>
    <col min="340" max="340" width="12.59765625" bestFit="1" customWidth="1"/>
    <col min="341" max="341" width="11.9296875" bestFit="1" customWidth="1"/>
    <col min="342" max="342" width="9" bestFit="1" customWidth="1"/>
    <col min="343" max="343" width="11.6640625" bestFit="1" customWidth="1"/>
    <col min="344" max="344" width="14.33203125" bestFit="1" customWidth="1"/>
    <col min="345" max="346" width="10.86328125" bestFit="1" customWidth="1"/>
    <col min="347" max="347" width="8.73046875" bestFit="1" customWidth="1"/>
    <col min="348" max="348" width="11" bestFit="1" customWidth="1"/>
    <col min="349" max="349" width="9.265625" bestFit="1" customWidth="1"/>
    <col min="350" max="350" width="10.86328125" bestFit="1" customWidth="1"/>
    <col min="351" max="351" width="9.53125" bestFit="1" customWidth="1"/>
    <col min="352" max="352" width="11.9296875" bestFit="1" customWidth="1"/>
    <col min="353" max="353" width="10.86328125" bestFit="1" customWidth="1"/>
    <col min="354" max="354" width="12.06640625" bestFit="1" customWidth="1"/>
    <col min="355" max="355" width="11.9296875" bestFit="1" customWidth="1"/>
    <col min="356" max="356" width="13.265625" bestFit="1" customWidth="1"/>
    <col min="357" max="357" width="11.9296875" bestFit="1" customWidth="1"/>
    <col min="358" max="358" width="10.86328125" bestFit="1" customWidth="1"/>
    <col min="359" max="359" width="11.53125" bestFit="1" customWidth="1"/>
    <col min="360" max="360" width="10.73046875" bestFit="1" customWidth="1"/>
    <col min="361" max="361" width="11.9296875" bestFit="1" customWidth="1"/>
    <col min="362" max="362" width="10.73046875" bestFit="1" customWidth="1"/>
    <col min="363" max="363" width="9.3984375" bestFit="1" customWidth="1"/>
    <col min="364" max="364" width="10.33203125" bestFit="1" customWidth="1"/>
    <col min="365" max="365" width="9.9296875" bestFit="1" customWidth="1"/>
    <col min="366" max="366" width="9.3984375" bestFit="1" customWidth="1"/>
    <col min="367" max="367" width="11.9296875" bestFit="1" customWidth="1"/>
    <col min="368" max="369" width="10.86328125" bestFit="1" customWidth="1"/>
    <col min="370" max="370" width="9.9296875" bestFit="1" customWidth="1"/>
    <col min="371" max="371" width="13.1328125" bestFit="1" customWidth="1"/>
    <col min="372" max="372" width="14.33203125" bestFit="1" customWidth="1"/>
    <col min="373" max="373" width="12.73046875" bestFit="1" customWidth="1"/>
    <col min="374" max="374" width="9.265625" bestFit="1" customWidth="1"/>
    <col min="375" max="375" width="11.1328125" bestFit="1" customWidth="1"/>
    <col min="376" max="376" width="13.265625" bestFit="1" customWidth="1"/>
    <col min="377" max="377" width="10.86328125" bestFit="1" customWidth="1"/>
    <col min="378" max="378" width="13.53125" bestFit="1" customWidth="1"/>
    <col min="379" max="379" width="14.33203125" bestFit="1" customWidth="1"/>
    <col min="380" max="380" width="9.796875" bestFit="1" customWidth="1"/>
    <col min="381" max="381" width="11.9296875" bestFit="1" customWidth="1"/>
    <col min="382" max="382" width="13.265625" bestFit="1" customWidth="1"/>
    <col min="383" max="383" width="12.59765625" bestFit="1" customWidth="1"/>
    <col min="384" max="384" width="11.9296875" bestFit="1" customWidth="1"/>
    <col min="385" max="385" width="9.9296875" bestFit="1" customWidth="1"/>
    <col min="386" max="386" width="12.73046875" bestFit="1" customWidth="1"/>
    <col min="387" max="387" width="10.33203125" bestFit="1" customWidth="1"/>
    <col min="388" max="388" width="11.9296875" bestFit="1" customWidth="1"/>
    <col min="389" max="389" width="9" bestFit="1" customWidth="1"/>
    <col min="390" max="390" width="13.6640625" bestFit="1" customWidth="1"/>
    <col min="391" max="391" width="10.73046875" bestFit="1" customWidth="1"/>
    <col min="392" max="392" width="11.1328125" bestFit="1" customWidth="1"/>
    <col min="393" max="393" width="10.73046875" bestFit="1" customWidth="1"/>
    <col min="394" max="394" width="13.265625" bestFit="1" customWidth="1"/>
    <col min="395" max="395" width="10.33203125" bestFit="1" customWidth="1"/>
    <col min="396" max="396" width="11.265625" bestFit="1" customWidth="1"/>
    <col min="397" max="397" width="11.6640625" bestFit="1" customWidth="1"/>
    <col min="398" max="398" width="12.59765625" bestFit="1" customWidth="1"/>
    <col min="399" max="399" width="13.1328125" bestFit="1" customWidth="1"/>
    <col min="400" max="400" width="11.1328125" bestFit="1" customWidth="1"/>
    <col min="401" max="401" width="14.06640625" bestFit="1" customWidth="1"/>
    <col min="402" max="403" width="10.86328125" bestFit="1" customWidth="1"/>
    <col min="404" max="404" width="11.9296875" bestFit="1" customWidth="1"/>
    <col min="405" max="405" width="10.06640625" bestFit="1" customWidth="1"/>
    <col min="406" max="406" width="10.86328125" bestFit="1" customWidth="1"/>
    <col min="407" max="407" width="10.33203125" bestFit="1" customWidth="1"/>
    <col min="408" max="408" width="13.265625" bestFit="1" customWidth="1"/>
    <col min="409" max="409" width="12.06640625" bestFit="1" customWidth="1"/>
    <col min="410" max="410" width="10.59765625" bestFit="1" customWidth="1"/>
    <col min="411" max="412" width="12.59765625" bestFit="1" customWidth="1"/>
    <col min="413" max="413" width="13.1328125" bestFit="1" customWidth="1"/>
    <col min="414" max="414" width="12.59765625" bestFit="1" customWidth="1"/>
    <col min="415" max="415" width="14.33203125" bestFit="1" customWidth="1"/>
    <col min="416" max="416" width="11.9296875" bestFit="1" customWidth="1"/>
    <col min="417" max="417" width="11" bestFit="1" customWidth="1"/>
    <col min="418" max="418" width="11.1328125" bestFit="1" customWidth="1"/>
    <col min="419" max="419" width="9.53125" bestFit="1" customWidth="1"/>
    <col min="420" max="420" width="11.53125" bestFit="1" customWidth="1"/>
    <col min="421" max="422" width="10.73046875" bestFit="1" customWidth="1"/>
    <col min="423" max="423" width="13" bestFit="1" customWidth="1"/>
    <col min="424" max="424" width="12.59765625" bestFit="1" customWidth="1"/>
    <col min="425" max="426" width="14.06640625" bestFit="1" customWidth="1"/>
    <col min="427" max="427" width="11" bestFit="1" customWidth="1"/>
    <col min="428" max="428" width="10.86328125" bestFit="1" customWidth="1"/>
    <col min="429" max="429" width="11.6640625" bestFit="1" customWidth="1"/>
    <col min="430" max="431" width="10.06640625" bestFit="1" customWidth="1"/>
    <col min="432" max="432" width="11.9296875" bestFit="1" customWidth="1"/>
    <col min="433" max="433" width="10.86328125" bestFit="1" customWidth="1"/>
    <col min="434" max="434" width="9.9296875" bestFit="1" customWidth="1"/>
    <col min="435" max="436" width="11.9296875" bestFit="1" customWidth="1"/>
    <col min="437" max="437" width="9.53125" bestFit="1" customWidth="1"/>
    <col min="438" max="438" width="13.6640625" bestFit="1" customWidth="1"/>
    <col min="439" max="439" width="14.06640625" bestFit="1" customWidth="1"/>
    <col min="440" max="441" width="10.86328125" bestFit="1" customWidth="1"/>
    <col min="442" max="442" width="9.265625" bestFit="1" customWidth="1"/>
    <col min="443" max="443" width="10.33203125" bestFit="1" customWidth="1"/>
    <col min="444" max="444" width="13.6640625" bestFit="1" customWidth="1"/>
    <col min="445" max="445" width="10.73046875" bestFit="1" customWidth="1"/>
    <col min="446" max="446" width="12.59765625" bestFit="1" customWidth="1"/>
    <col min="447" max="447" width="11.53125" bestFit="1" customWidth="1"/>
    <col min="448" max="448" width="12.73046875" bestFit="1" customWidth="1"/>
    <col min="449" max="449" width="9.9296875" bestFit="1" customWidth="1"/>
    <col min="450" max="450" width="12.73046875" bestFit="1" customWidth="1"/>
    <col min="451" max="451" width="14.06640625" bestFit="1" customWidth="1"/>
    <col min="452" max="452" width="10.19921875" bestFit="1" customWidth="1"/>
    <col min="453" max="453" width="12.59765625" bestFit="1" customWidth="1"/>
    <col min="454" max="454" width="11.9296875" bestFit="1" customWidth="1"/>
    <col min="455" max="455" width="11.6640625" bestFit="1" customWidth="1"/>
    <col min="456" max="456" width="10.86328125" bestFit="1" customWidth="1"/>
    <col min="457" max="457" width="9.9296875" bestFit="1" customWidth="1"/>
    <col min="458" max="458" width="11.265625" bestFit="1" customWidth="1"/>
    <col min="459" max="459" width="10.86328125" bestFit="1" customWidth="1"/>
    <col min="460" max="460" width="11" bestFit="1" customWidth="1"/>
    <col min="461" max="461" width="13" bestFit="1" customWidth="1"/>
    <col min="462" max="462" width="11.1328125" bestFit="1" customWidth="1"/>
    <col min="463" max="463" width="14.33203125" bestFit="1" customWidth="1"/>
    <col min="464" max="464" width="9.3984375" bestFit="1" customWidth="1"/>
    <col min="465" max="465" width="13.6640625" bestFit="1" customWidth="1"/>
    <col min="466" max="466" width="10.59765625" bestFit="1" customWidth="1"/>
    <col min="467" max="467" width="14.06640625" bestFit="1" customWidth="1"/>
    <col min="468" max="468" width="9" bestFit="1" customWidth="1"/>
    <col min="469" max="469" width="13.265625" bestFit="1" customWidth="1"/>
    <col min="470" max="470" width="10.19921875" bestFit="1" customWidth="1"/>
    <col min="471" max="471" width="10.86328125" bestFit="1" customWidth="1"/>
    <col min="472" max="472" width="10.33203125" bestFit="1" customWidth="1"/>
    <col min="473" max="473" width="12.73046875" bestFit="1" customWidth="1"/>
    <col min="474" max="474" width="8.46484375" bestFit="1" customWidth="1"/>
    <col min="475" max="475" width="10.33203125" bestFit="1" customWidth="1"/>
    <col min="476" max="476" width="10.06640625" bestFit="1" customWidth="1"/>
    <col min="477" max="477" width="9.9296875" bestFit="1" customWidth="1"/>
    <col min="478" max="478" width="11.53125" bestFit="1" customWidth="1"/>
    <col min="479" max="479" width="9" bestFit="1" customWidth="1"/>
    <col min="480" max="480" width="11" bestFit="1" customWidth="1"/>
    <col min="481" max="481" width="10.33203125" bestFit="1" customWidth="1"/>
    <col min="482" max="482" width="11" bestFit="1" customWidth="1"/>
    <col min="483" max="483" width="12.59765625" bestFit="1" customWidth="1"/>
    <col min="484" max="484" width="9.9296875" bestFit="1" customWidth="1"/>
    <col min="485" max="485" width="11.1328125" bestFit="1" customWidth="1"/>
    <col min="486" max="486" width="9.9296875" bestFit="1" customWidth="1"/>
    <col min="487" max="487" width="13.6640625" bestFit="1" customWidth="1"/>
    <col min="488" max="488" width="10.73046875" bestFit="1" customWidth="1"/>
    <col min="489" max="489" width="9.9296875" bestFit="1" customWidth="1"/>
    <col min="490" max="490" width="10.06640625" bestFit="1" customWidth="1"/>
    <col min="491" max="491" width="14.59765625" bestFit="1" customWidth="1"/>
    <col min="492" max="492" width="10.19921875" bestFit="1" customWidth="1"/>
    <col min="493" max="493" width="14.06640625" bestFit="1" customWidth="1"/>
    <col min="494" max="494" width="13.6640625" bestFit="1" customWidth="1"/>
    <col min="495" max="495" width="12.33203125" bestFit="1" customWidth="1"/>
    <col min="496" max="496" width="11.1328125" bestFit="1" customWidth="1"/>
    <col min="497" max="497" width="12.59765625" bestFit="1" customWidth="1"/>
    <col min="498" max="498" width="10.59765625" bestFit="1" customWidth="1"/>
    <col min="499" max="499" width="13.1328125" bestFit="1" customWidth="1"/>
    <col min="500" max="500" width="9" bestFit="1" customWidth="1"/>
    <col min="501" max="501" width="14.59765625" bestFit="1" customWidth="1"/>
  </cols>
  <sheetData>
    <row r="1" spans="1:501" x14ac:dyDescent="0.45">
      <c r="A1" t="s">
        <v>65</v>
      </c>
      <c r="B1" t="s">
        <v>75</v>
      </c>
      <c r="C1" t="s">
        <v>82</v>
      </c>
      <c r="D1" t="s">
        <v>88</v>
      </c>
      <c r="E1" t="s">
        <v>92</v>
      </c>
      <c r="F1" t="s">
        <v>92</v>
      </c>
      <c r="G1" t="s">
        <v>98</v>
      </c>
      <c r="H1" t="s">
        <v>101</v>
      </c>
      <c r="I1" t="s">
        <v>102</v>
      </c>
      <c r="J1" t="s">
        <v>105</v>
      </c>
      <c r="K1" t="s">
        <v>107</v>
      </c>
      <c r="L1" t="s">
        <v>108</v>
      </c>
      <c r="M1" t="s">
        <v>109</v>
      </c>
      <c r="N1" t="s">
        <v>110</v>
      </c>
      <c r="O1" t="s">
        <v>112</v>
      </c>
      <c r="P1" t="s">
        <v>115</v>
      </c>
      <c r="Q1" t="s">
        <v>116</v>
      </c>
      <c r="R1" t="s">
        <v>119</v>
      </c>
      <c r="S1" t="s">
        <v>121</v>
      </c>
      <c r="T1" t="s">
        <v>123</v>
      </c>
      <c r="U1" t="s">
        <v>125</v>
      </c>
      <c r="V1" t="s">
        <v>126</v>
      </c>
      <c r="W1" t="s">
        <v>105</v>
      </c>
      <c r="X1" t="s">
        <v>128</v>
      </c>
      <c r="Y1" t="s">
        <v>108</v>
      </c>
      <c r="Z1" t="s">
        <v>130</v>
      </c>
      <c r="AA1" t="s">
        <v>131</v>
      </c>
      <c r="AB1" t="s">
        <v>132</v>
      </c>
      <c r="AC1" t="s">
        <v>125</v>
      </c>
      <c r="AD1" t="s">
        <v>133</v>
      </c>
      <c r="AE1" t="s">
        <v>101</v>
      </c>
      <c r="AF1" t="s">
        <v>134</v>
      </c>
      <c r="AG1" t="s">
        <v>101</v>
      </c>
      <c r="AH1" t="s">
        <v>135</v>
      </c>
      <c r="AI1" t="s">
        <v>136</v>
      </c>
      <c r="AJ1" t="s">
        <v>137</v>
      </c>
      <c r="AK1" t="s">
        <v>138</v>
      </c>
      <c r="AL1" t="s">
        <v>139</v>
      </c>
      <c r="AM1" t="s">
        <v>140</v>
      </c>
      <c r="AN1" t="s">
        <v>141</v>
      </c>
      <c r="AO1" t="s">
        <v>142</v>
      </c>
      <c r="AP1" t="s">
        <v>143</v>
      </c>
      <c r="AQ1" t="s">
        <v>144</v>
      </c>
      <c r="AR1" t="s">
        <v>145</v>
      </c>
      <c r="AS1" t="s">
        <v>146</v>
      </c>
      <c r="AT1" t="s">
        <v>147</v>
      </c>
      <c r="AU1" t="s">
        <v>148</v>
      </c>
      <c r="AV1" t="s">
        <v>107</v>
      </c>
      <c r="AW1" t="s">
        <v>149</v>
      </c>
      <c r="AX1" t="s">
        <v>82</v>
      </c>
      <c r="AY1" t="s">
        <v>150</v>
      </c>
      <c r="AZ1" t="s">
        <v>151</v>
      </c>
      <c r="BA1" t="s">
        <v>152</v>
      </c>
      <c r="BB1" t="s">
        <v>102</v>
      </c>
      <c r="BC1" t="s">
        <v>150</v>
      </c>
      <c r="BD1" t="s">
        <v>153</v>
      </c>
      <c r="BE1" t="s">
        <v>154</v>
      </c>
      <c r="BF1" t="s">
        <v>155</v>
      </c>
      <c r="BG1" t="s">
        <v>108</v>
      </c>
      <c r="BH1" t="s">
        <v>107</v>
      </c>
      <c r="BI1" t="s">
        <v>121</v>
      </c>
      <c r="BJ1" t="s">
        <v>156</v>
      </c>
      <c r="BK1" t="s">
        <v>157</v>
      </c>
      <c r="BL1" t="s">
        <v>139</v>
      </c>
      <c r="BM1" t="s">
        <v>158</v>
      </c>
      <c r="BN1" t="s">
        <v>107</v>
      </c>
      <c r="BO1" t="s">
        <v>159</v>
      </c>
      <c r="BP1" t="s">
        <v>125</v>
      </c>
      <c r="BQ1" t="s">
        <v>160</v>
      </c>
      <c r="BR1" t="s">
        <v>158</v>
      </c>
      <c r="BS1" t="s">
        <v>157</v>
      </c>
      <c r="BT1" t="s">
        <v>142</v>
      </c>
      <c r="BU1" t="s">
        <v>161</v>
      </c>
      <c r="BV1" t="s">
        <v>140</v>
      </c>
      <c r="BW1" t="s">
        <v>162</v>
      </c>
      <c r="BX1" t="s">
        <v>163</v>
      </c>
      <c r="BY1" t="s">
        <v>141</v>
      </c>
      <c r="BZ1" t="s">
        <v>112</v>
      </c>
      <c r="CA1" t="s">
        <v>164</v>
      </c>
      <c r="CB1" t="s">
        <v>107</v>
      </c>
      <c r="CC1" t="s">
        <v>163</v>
      </c>
      <c r="CD1" t="s">
        <v>92</v>
      </c>
      <c r="CE1" t="s">
        <v>149</v>
      </c>
      <c r="CF1" t="s">
        <v>125</v>
      </c>
      <c r="CG1" t="s">
        <v>165</v>
      </c>
      <c r="CH1" t="s">
        <v>126</v>
      </c>
      <c r="CI1" t="s">
        <v>154</v>
      </c>
      <c r="CJ1" t="s">
        <v>166</v>
      </c>
      <c r="CK1" t="s">
        <v>121</v>
      </c>
      <c r="CL1" t="s">
        <v>152</v>
      </c>
      <c r="CM1" t="s">
        <v>109</v>
      </c>
      <c r="CN1" t="s">
        <v>167</v>
      </c>
      <c r="CO1" t="s">
        <v>156</v>
      </c>
      <c r="CP1" t="s">
        <v>168</v>
      </c>
      <c r="CQ1" t="s">
        <v>169</v>
      </c>
      <c r="CR1" t="s">
        <v>170</v>
      </c>
      <c r="CS1" t="s">
        <v>171</v>
      </c>
      <c r="CT1" t="s">
        <v>170</v>
      </c>
      <c r="CU1" t="s">
        <v>136</v>
      </c>
      <c r="CV1" t="s">
        <v>172</v>
      </c>
      <c r="CW1" t="s">
        <v>131</v>
      </c>
      <c r="CX1" t="s">
        <v>166</v>
      </c>
      <c r="CY1" t="s">
        <v>135</v>
      </c>
      <c r="CZ1" t="s">
        <v>134</v>
      </c>
      <c r="DA1" t="s">
        <v>173</v>
      </c>
      <c r="DB1" t="s">
        <v>132</v>
      </c>
      <c r="DC1" t="s">
        <v>160</v>
      </c>
      <c r="DD1" t="s">
        <v>174</v>
      </c>
      <c r="DE1" t="s">
        <v>175</v>
      </c>
      <c r="DF1" t="s">
        <v>176</v>
      </c>
      <c r="DG1" t="s">
        <v>173</v>
      </c>
      <c r="DH1" t="s">
        <v>156</v>
      </c>
      <c r="DI1" t="s">
        <v>177</v>
      </c>
      <c r="DJ1" t="s">
        <v>138</v>
      </c>
      <c r="DK1" t="s">
        <v>147</v>
      </c>
      <c r="DL1" t="s">
        <v>178</v>
      </c>
      <c r="DM1" t="s">
        <v>92</v>
      </c>
      <c r="DN1" t="s">
        <v>158</v>
      </c>
      <c r="DO1" t="s">
        <v>151</v>
      </c>
      <c r="DP1" t="s">
        <v>135</v>
      </c>
      <c r="DQ1" t="s">
        <v>137</v>
      </c>
      <c r="DR1" t="s">
        <v>136</v>
      </c>
      <c r="DS1" t="s">
        <v>179</v>
      </c>
      <c r="DT1" t="s">
        <v>180</v>
      </c>
      <c r="DU1" t="s">
        <v>139</v>
      </c>
      <c r="DV1" t="s">
        <v>181</v>
      </c>
      <c r="DW1" t="s">
        <v>123</v>
      </c>
      <c r="DX1" t="s">
        <v>171</v>
      </c>
      <c r="DY1" t="s">
        <v>177</v>
      </c>
      <c r="DZ1" t="s">
        <v>182</v>
      </c>
      <c r="EA1" t="s">
        <v>183</v>
      </c>
      <c r="EB1" t="s">
        <v>183</v>
      </c>
      <c r="EC1" t="s">
        <v>144</v>
      </c>
      <c r="ED1" t="s">
        <v>155</v>
      </c>
      <c r="EE1" t="s">
        <v>150</v>
      </c>
      <c r="EF1" t="s">
        <v>92</v>
      </c>
      <c r="EG1" t="s">
        <v>182</v>
      </c>
      <c r="EH1" t="s">
        <v>116</v>
      </c>
      <c r="EI1" t="s">
        <v>164</v>
      </c>
      <c r="EJ1" t="s">
        <v>184</v>
      </c>
      <c r="EK1" t="s">
        <v>115</v>
      </c>
      <c r="EL1" t="s">
        <v>134</v>
      </c>
      <c r="EM1" t="s">
        <v>170</v>
      </c>
      <c r="EN1" t="s">
        <v>173</v>
      </c>
      <c r="EO1" t="s">
        <v>183</v>
      </c>
      <c r="EP1" t="s">
        <v>108</v>
      </c>
      <c r="EQ1" t="s">
        <v>159</v>
      </c>
      <c r="ER1" t="s">
        <v>133</v>
      </c>
      <c r="ES1" t="s">
        <v>185</v>
      </c>
      <c r="ET1" t="s">
        <v>116</v>
      </c>
      <c r="EU1" t="s">
        <v>110</v>
      </c>
      <c r="EV1" t="s">
        <v>186</v>
      </c>
      <c r="EW1" t="s">
        <v>162</v>
      </c>
      <c r="EX1" t="s">
        <v>82</v>
      </c>
      <c r="EY1" t="s">
        <v>160</v>
      </c>
      <c r="EZ1" t="s">
        <v>187</v>
      </c>
      <c r="FA1" t="s">
        <v>188</v>
      </c>
      <c r="FB1" t="s">
        <v>125</v>
      </c>
      <c r="FC1" t="s">
        <v>189</v>
      </c>
      <c r="FD1" t="s">
        <v>186</v>
      </c>
      <c r="FE1" t="s">
        <v>137</v>
      </c>
      <c r="FF1" t="s">
        <v>172</v>
      </c>
      <c r="FG1" t="s">
        <v>190</v>
      </c>
      <c r="FH1" t="s">
        <v>188</v>
      </c>
      <c r="FI1" t="s">
        <v>126</v>
      </c>
      <c r="FJ1" t="s">
        <v>175</v>
      </c>
      <c r="FK1" t="s">
        <v>134</v>
      </c>
      <c r="FL1" t="s">
        <v>156</v>
      </c>
      <c r="FM1" t="s">
        <v>191</v>
      </c>
      <c r="FN1" t="s">
        <v>177</v>
      </c>
      <c r="FO1" t="s">
        <v>180</v>
      </c>
      <c r="FP1" t="s">
        <v>190</v>
      </c>
      <c r="FQ1" t="s">
        <v>109</v>
      </c>
      <c r="FR1" t="s">
        <v>147</v>
      </c>
      <c r="FS1" t="s">
        <v>169</v>
      </c>
      <c r="FT1" t="s">
        <v>158</v>
      </c>
      <c r="FU1" t="s">
        <v>171</v>
      </c>
      <c r="FV1" t="s">
        <v>112</v>
      </c>
      <c r="FW1" t="s">
        <v>132</v>
      </c>
      <c r="FX1" t="s">
        <v>152</v>
      </c>
      <c r="FY1" t="s">
        <v>170</v>
      </c>
      <c r="FZ1" t="s">
        <v>141</v>
      </c>
      <c r="GA1" t="s">
        <v>102</v>
      </c>
      <c r="GB1" t="s">
        <v>115</v>
      </c>
      <c r="GC1" t="s">
        <v>161</v>
      </c>
      <c r="GD1" t="s">
        <v>192</v>
      </c>
      <c r="GE1" t="s">
        <v>189</v>
      </c>
      <c r="GF1" t="s">
        <v>136</v>
      </c>
      <c r="GG1" t="s">
        <v>130</v>
      </c>
      <c r="GH1" t="s">
        <v>123</v>
      </c>
      <c r="GI1" t="s">
        <v>193</v>
      </c>
      <c r="GJ1" t="s">
        <v>194</v>
      </c>
      <c r="GK1" t="s">
        <v>159</v>
      </c>
      <c r="GL1" t="s">
        <v>102</v>
      </c>
      <c r="GM1" t="s">
        <v>102</v>
      </c>
      <c r="GN1" t="s">
        <v>92</v>
      </c>
      <c r="GO1" t="s">
        <v>105</v>
      </c>
      <c r="GP1" t="s">
        <v>110</v>
      </c>
      <c r="GQ1" t="s">
        <v>171</v>
      </c>
      <c r="GR1" t="s">
        <v>115</v>
      </c>
      <c r="GS1" t="s">
        <v>135</v>
      </c>
      <c r="GT1" t="s">
        <v>189</v>
      </c>
      <c r="GU1" t="s">
        <v>112</v>
      </c>
      <c r="GV1" t="s">
        <v>139</v>
      </c>
      <c r="GW1" t="s">
        <v>141</v>
      </c>
      <c r="GX1" t="s">
        <v>150</v>
      </c>
      <c r="GY1" t="s">
        <v>158</v>
      </c>
      <c r="GZ1" t="s">
        <v>195</v>
      </c>
      <c r="HA1" t="s">
        <v>173</v>
      </c>
      <c r="HB1" t="s">
        <v>146</v>
      </c>
      <c r="HC1" t="s">
        <v>110</v>
      </c>
      <c r="HD1" t="s">
        <v>168</v>
      </c>
      <c r="HE1" t="s">
        <v>179</v>
      </c>
      <c r="HF1" t="s">
        <v>126</v>
      </c>
      <c r="HG1" t="s">
        <v>188</v>
      </c>
      <c r="HH1" t="s">
        <v>183</v>
      </c>
      <c r="HI1" t="s">
        <v>141</v>
      </c>
      <c r="HJ1" t="s">
        <v>102</v>
      </c>
      <c r="HK1" t="s">
        <v>146</v>
      </c>
      <c r="HL1" t="s">
        <v>125</v>
      </c>
      <c r="HM1" t="s">
        <v>196</v>
      </c>
      <c r="HN1" t="s">
        <v>197</v>
      </c>
      <c r="HO1" t="s">
        <v>154</v>
      </c>
      <c r="HP1" t="s">
        <v>123</v>
      </c>
      <c r="HQ1" t="s">
        <v>110</v>
      </c>
      <c r="HR1" t="s">
        <v>161</v>
      </c>
      <c r="HS1" t="s">
        <v>132</v>
      </c>
      <c r="HT1" t="s">
        <v>88</v>
      </c>
      <c r="HU1" t="s">
        <v>198</v>
      </c>
      <c r="HV1" t="s">
        <v>194</v>
      </c>
      <c r="HW1" t="s">
        <v>136</v>
      </c>
      <c r="HX1" t="s">
        <v>98</v>
      </c>
      <c r="HY1" t="s">
        <v>155</v>
      </c>
      <c r="HZ1" t="s">
        <v>199</v>
      </c>
      <c r="IA1" t="s">
        <v>119</v>
      </c>
      <c r="IB1" t="s">
        <v>184</v>
      </c>
      <c r="IC1" t="s">
        <v>163</v>
      </c>
      <c r="ID1" t="s">
        <v>88</v>
      </c>
      <c r="IE1" t="s">
        <v>144</v>
      </c>
      <c r="IF1" t="s">
        <v>147</v>
      </c>
      <c r="IG1" t="s">
        <v>119</v>
      </c>
      <c r="IH1" t="s">
        <v>200</v>
      </c>
      <c r="II1" t="s">
        <v>116</v>
      </c>
      <c r="IJ1" t="s">
        <v>105</v>
      </c>
      <c r="IK1" t="s">
        <v>170</v>
      </c>
      <c r="IL1" t="s">
        <v>171</v>
      </c>
      <c r="IM1" t="s">
        <v>107</v>
      </c>
      <c r="IN1" t="s">
        <v>168</v>
      </c>
      <c r="IO1" t="s">
        <v>182</v>
      </c>
      <c r="IP1" t="s">
        <v>166</v>
      </c>
      <c r="IQ1" t="s">
        <v>194</v>
      </c>
      <c r="IR1" t="s">
        <v>146</v>
      </c>
      <c r="IS1" t="s">
        <v>110</v>
      </c>
      <c r="IT1" t="s">
        <v>107</v>
      </c>
      <c r="IU1" t="s">
        <v>152</v>
      </c>
      <c r="IV1" t="s">
        <v>173</v>
      </c>
      <c r="IW1" t="s">
        <v>157</v>
      </c>
      <c r="IX1" t="s">
        <v>158</v>
      </c>
      <c r="IY1" t="s">
        <v>149</v>
      </c>
      <c r="IZ1" t="s">
        <v>132</v>
      </c>
      <c r="JA1" t="s">
        <v>109</v>
      </c>
      <c r="JB1" t="s">
        <v>126</v>
      </c>
      <c r="JC1" t="s">
        <v>146</v>
      </c>
      <c r="JD1" t="s">
        <v>190</v>
      </c>
      <c r="JE1" t="s">
        <v>195</v>
      </c>
      <c r="JF1" t="s">
        <v>121</v>
      </c>
      <c r="JG1" t="s">
        <v>190</v>
      </c>
      <c r="JH1" t="s">
        <v>135</v>
      </c>
      <c r="JI1" t="s">
        <v>167</v>
      </c>
      <c r="JJ1" t="s">
        <v>195</v>
      </c>
      <c r="JK1" t="s">
        <v>108</v>
      </c>
      <c r="JL1" t="s">
        <v>178</v>
      </c>
      <c r="JM1" t="s">
        <v>178</v>
      </c>
      <c r="JN1" t="s">
        <v>154</v>
      </c>
      <c r="JO1" t="s">
        <v>148</v>
      </c>
      <c r="JP1" t="s">
        <v>196</v>
      </c>
      <c r="JQ1" t="s">
        <v>166</v>
      </c>
      <c r="JR1" t="s">
        <v>172</v>
      </c>
      <c r="JS1" t="s">
        <v>130</v>
      </c>
      <c r="JT1" t="s">
        <v>145</v>
      </c>
      <c r="JU1" t="s">
        <v>140</v>
      </c>
      <c r="JV1" t="s">
        <v>88</v>
      </c>
      <c r="JW1" t="s">
        <v>135</v>
      </c>
      <c r="JX1" t="s">
        <v>156</v>
      </c>
      <c r="JY1" t="s">
        <v>147</v>
      </c>
      <c r="JZ1" t="s">
        <v>186</v>
      </c>
      <c r="KA1" t="s">
        <v>145</v>
      </c>
      <c r="KB1" t="s">
        <v>150</v>
      </c>
      <c r="KC1" t="s">
        <v>148</v>
      </c>
      <c r="KD1" t="s">
        <v>155</v>
      </c>
      <c r="KE1" t="s">
        <v>167</v>
      </c>
      <c r="KF1" t="s">
        <v>201</v>
      </c>
      <c r="KG1" t="s">
        <v>183</v>
      </c>
      <c r="KH1" t="s">
        <v>121</v>
      </c>
      <c r="KI1" t="s">
        <v>157</v>
      </c>
      <c r="KJ1" t="s">
        <v>171</v>
      </c>
      <c r="KK1" t="s">
        <v>190</v>
      </c>
      <c r="KL1" t="s">
        <v>142</v>
      </c>
      <c r="KM1" t="s">
        <v>202</v>
      </c>
      <c r="KN1" t="s">
        <v>98</v>
      </c>
      <c r="KO1" t="s">
        <v>149</v>
      </c>
      <c r="KP1" t="s">
        <v>132</v>
      </c>
      <c r="KQ1" t="s">
        <v>125</v>
      </c>
      <c r="KR1" t="s">
        <v>176</v>
      </c>
      <c r="KS1" t="s">
        <v>119</v>
      </c>
      <c r="KT1" t="s">
        <v>170</v>
      </c>
      <c r="KU1" t="s">
        <v>116</v>
      </c>
      <c r="KV1" t="s">
        <v>82</v>
      </c>
      <c r="KW1" t="s">
        <v>189</v>
      </c>
      <c r="KX1" t="s">
        <v>157</v>
      </c>
      <c r="KY1" t="s">
        <v>201</v>
      </c>
      <c r="KZ1" t="s">
        <v>182</v>
      </c>
      <c r="LA1" t="s">
        <v>116</v>
      </c>
      <c r="LB1" t="s">
        <v>182</v>
      </c>
      <c r="LC1" t="s">
        <v>130</v>
      </c>
      <c r="LD1" t="s">
        <v>162</v>
      </c>
      <c r="LE1" t="s">
        <v>116</v>
      </c>
      <c r="LF1" t="s">
        <v>187</v>
      </c>
      <c r="LG1" t="s">
        <v>88</v>
      </c>
      <c r="LH1" t="s">
        <v>139</v>
      </c>
      <c r="LI1" t="s">
        <v>175</v>
      </c>
      <c r="LJ1" t="s">
        <v>167</v>
      </c>
      <c r="LK1" t="s">
        <v>181</v>
      </c>
      <c r="LL1" t="s">
        <v>146</v>
      </c>
      <c r="LM1" t="s">
        <v>154</v>
      </c>
      <c r="LN1" t="s">
        <v>196</v>
      </c>
      <c r="LO1" t="s">
        <v>174</v>
      </c>
      <c r="LP1" t="s">
        <v>157</v>
      </c>
      <c r="LQ1" t="s">
        <v>110</v>
      </c>
      <c r="LR1" t="s">
        <v>102</v>
      </c>
      <c r="LS1" t="s">
        <v>132</v>
      </c>
      <c r="LT1" t="s">
        <v>92</v>
      </c>
      <c r="LU1" t="s">
        <v>157</v>
      </c>
      <c r="LV1" t="s">
        <v>203</v>
      </c>
      <c r="LW1" t="s">
        <v>196</v>
      </c>
      <c r="LX1" t="s">
        <v>168</v>
      </c>
      <c r="LY1" t="s">
        <v>131</v>
      </c>
      <c r="LZ1" t="s">
        <v>204</v>
      </c>
      <c r="MA1" t="s">
        <v>179</v>
      </c>
      <c r="MB1" t="s">
        <v>140</v>
      </c>
      <c r="MC1" t="s">
        <v>181</v>
      </c>
      <c r="MD1" t="s">
        <v>143</v>
      </c>
      <c r="ME1" t="s">
        <v>110</v>
      </c>
      <c r="MF1" t="s">
        <v>159</v>
      </c>
      <c r="MG1" t="s">
        <v>147</v>
      </c>
      <c r="MH1" t="s">
        <v>144</v>
      </c>
      <c r="MI1" t="s">
        <v>195</v>
      </c>
      <c r="MJ1" t="s">
        <v>205</v>
      </c>
      <c r="MK1" t="s">
        <v>138</v>
      </c>
      <c r="ML1" t="s">
        <v>201</v>
      </c>
      <c r="MM1" t="s">
        <v>145</v>
      </c>
      <c r="MN1" t="s">
        <v>88</v>
      </c>
      <c r="MO1" t="s">
        <v>206</v>
      </c>
      <c r="MP1" t="s">
        <v>180</v>
      </c>
      <c r="MQ1" t="s">
        <v>109</v>
      </c>
      <c r="MR1" t="s">
        <v>173</v>
      </c>
      <c r="MS1" t="s">
        <v>161</v>
      </c>
      <c r="MT1" t="s">
        <v>147</v>
      </c>
      <c r="MU1" t="s">
        <v>136</v>
      </c>
      <c r="MV1" t="s">
        <v>131</v>
      </c>
      <c r="MW1" t="s">
        <v>178</v>
      </c>
      <c r="MX1" t="s">
        <v>190</v>
      </c>
      <c r="MY1" t="s">
        <v>128</v>
      </c>
      <c r="MZ1" t="s">
        <v>170</v>
      </c>
      <c r="NA1" t="s">
        <v>199</v>
      </c>
      <c r="NB1" t="s">
        <v>128</v>
      </c>
      <c r="NC1" t="s">
        <v>161</v>
      </c>
      <c r="ND1" t="s">
        <v>147</v>
      </c>
      <c r="NE1" t="s">
        <v>126</v>
      </c>
      <c r="NF1" t="s">
        <v>199</v>
      </c>
      <c r="NG1" t="s">
        <v>151</v>
      </c>
      <c r="NH1" t="s">
        <v>159</v>
      </c>
      <c r="NI1" t="s">
        <v>156</v>
      </c>
      <c r="NJ1" t="s">
        <v>138</v>
      </c>
      <c r="NK1" t="s">
        <v>92</v>
      </c>
      <c r="NL1" t="s">
        <v>173</v>
      </c>
      <c r="NM1" t="s">
        <v>115</v>
      </c>
      <c r="NN1" t="s">
        <v>75</v>
      </c>
      <c r="NO1" t="s">
        <v>82</v>
      </c>
      <c r="NP1" t="s">
        <v>157</v>
      </c>
      <c r="NQ1" t="s">
        <v>88</v>
      </c>
      <c r="NR1" t="s">
        <v>139</v>
      </c>
      <c r="NS1" t="s">
        <v>105</v>
      </c>
      <c r="NT1" t="s">
        <v>178</v>
      </c>
      <c r="NU1" t="s">
        <v>179</v>
      </c>
      <c r="NV1" t="s">
        <v>156</v>
      </c>
      <c r="NW1" t="s">
        <v>125</v>
      </c>
      <c r="NX1" t="s">
        <v>181</v>
      </c>
      <c r="NY1" t="s">
        <v>195</v>
      </c>
      <c r="NZ1" t="s">
        <v>189</v>
      </c>
      <c r="OA1" t="s">
        <v>131</v>
      </c>
      <c r="OB1" t="s">
        <v>185</v>
      </c>
      <c r="OC1" t="s">
        <v>166</v>
      </c>
      <c r="OD1" t="s">
        <v>139</v>
      </c>
      <c r="OE1" t="s">
        <v>126</v>
      </c>
      <c r="OF1" t="s">
        <v>187</v>
      </c>
      <c r="OG1" t="s">
        <v>110</v>
      </c>
      <c r="OH1" t="s">
        <v>105</v>
      </c>
      <c r="OI1" t="s">
        <v>137</v>
      </c>
      <c r="OJ1" t="s">
        <v>92</v>
      </c>
      <c r="OK1" t="s">
        <v>182</v>
      </c>
      <c r="OL1" t="s">
        <v>179</v>
      </c>
      <c r="OM1" t="s">
        <v>195</v>
      </c>
      <c r="ON1" t="s">
        <v>207</v>
      </c>
      <c r="OO1" t="s">
        <v>142</v>
      </c>
      <c r="OP1" t="s">
        <v>172</v>
      </c>
      <c r="OQ1" t="s">
        <v>195</v>
      </c>
      <c r="OR1" t="s">
        <v>173</v>
      </c>
      <c r="OS1" t="s">
        <v>180</v>
      </c>
      <c r="OT1" t="s">
        <v>116</v>
      </c>
      <c r="OU1" t="s">
        <v>167</v>
      </c>
      <c r="OV1" t="s">
        <v>208</v>
      </c>
      <c r="OW1" t="s">
        <v>151</v>
      </c>
      <c r="OX1" t="s">
        <v>167</v>
      </c>
      <c r="OY1" t="s">
        <v>159</v>
      </c>
      <c r="OZ1" t="s">
        <v>181</v>
      </c>
      <c r="PA1" t="s">
        <v>168</v>
      </c>
      <c r="PB1" t="s">
        <v>119</v>
      </c>
      <c r="PC1" t="s">
        <v>144</v>
      </c>
      <c r="PD1" t="s">
        <v>150</v>
      </c>
      <c r="PE1" t="s">
        <v>166</v>
      </c>
      <c r="PF1" t="s">
        <v>131</v>
      </c>
      <c r="PG1" t="s">
        <v>149</v>
      </c>
      <c r="PH1" t="s">
        <v>130</v>
      </c>
      <c r="PI1" t="s">
        <v>154</v>
      </c>
      <c r="PJ1" t="s">
        <v>182</v>
      </c>
      <c r="PK1" t="s">
        <v>203</v>
      </c>
      <c r="PL1" t="s">
        <v>166</v>
      </c>
      <c r="PM1" t="s">
        <v>197</v>
      </c>
      <c r="PN1" t="s">
        <v>142</v>
      </c>
      <c r="PO1" t="s">
        <v>176</v>
      </c>
      <c r="PP1" t="s">
        <v>178</v>
      </c>
      <c r="PQ1" t="s">
        <v>131</v>
      </c>
      <c r="PR1" t="s">
        <v>199</v>
      </c>
      <c r="PS1" t="s">
        <v>161</v>
      </c>
      <c r="PT1" t="s">
        <v>178</v>
      </c>
      <c r="PU1" t="s">
        <v>98</v>
      </c>
      <c r="PV1" t="s">
        <v>135</v>
      </c>
      <c r="PW1" t="s">
        <v>153</v>
      </c>
      <c r="PX1" t="s">
        <v>196</v>
      </c>
      <c r="PY1" t="s">
        <v>131</v>
      </c>
      <c r="PZ1" t="s">
        <v>134</v>
      </c>
      <c r="QA1" t="s">
        <v>112</v>
      </c>
      <c r="QB1" t="s">
        <v>189</v>
      </c>
      <c r="QC1" t="s">
        <v>175</v>
      </c>
      <c r="QD1" t="s">
        <v>208</v>
      </c>
      <c r="QE1" t="s">
        <v>136</v>
      </c>
      <c r="QF1" t="s">
        <v>101</v>
      </c>
      <c r="QG1" t="s">
        <v>199</v>
      </c>
      <c r="QH1" t="s">
        <v>101</v>
      </c>
      <c r="QI1" t="s">
        <v>153</v>
      </c>
      <c r="QJ1" t="s">
        <v>206</v>
      </c>
      <c r="QK1" t="s">
        <v>167</v>
      </c>
      <c r="QL1" t="s">
        <v>193</v>
      </c>
      <c r="QM1" t="s">
        <v>107</v>
      </c>
      <c r="QN1" t="s">
        <v>170</v>
      </c>
      <c r="QO1" t="s">
        <v>199</v>
      </c>
      <c r="QP1" t="s">
        <v>187</v>
      </c>
      <c r="QQ1" t="s">
        <v>157</v>
      </c>
      <c r="QR1" t="s">
        <v>205</v>
      </c>
      <c r="QS1" t="s">
        <v>149</v>
      </c>
      <c r="QT1" t="s">
        <v>119</v>
      </c>
      <c r="QU1" t="s">
        <v>82</v>
      </c>
      <c r="QV1" t="s">
        <v>128</v>
      </c>
      <c r="QW1" t="s">
        <v>189</v>
      </c>
      <c r="QX1" t="s">
        <v>133</v>
      </c>
      <c r="QY1" t="s">
        <v>182</v>
      </c>
      <c r="QZ1" t="s">
        <v>160</v>
      </c>
      <c r="RA1" t="s">
        <v>139</v>
      </c>
      <c r="RB1" t="s">
        <v>132</v>
      </c>
      <c r="RC1" t="s">
        <v>157</v>
      </c>
      <c r="RD1" t="s">
        <v>132</v>
      </c>
      <c r="RE1" t="s">
        <v>200</v>
      </c>
      <c r="RF1" t="s">
        <v>143</v>
      </c>
      <c r="RG1" t="s">
        <v>199</v>
      </c>
      <c r="RH1" t="s">
        <v>126</v>
      </c>
      <c r="RI1" t="s">
        <v>152</v>
      </c>
      <c r="RJ1" t="s">
        <v>136</v>
      </c>
      <c r="RK1" t="s">
        <v>195</v>
      </c>
      <c r="RL1" t="s">
        <v>184</v>
      </c>
      <c r="RM1" t="s">
        <v>115</v>
      </c>
      <c r="RN1" t="s">
        <v>184</v>
      </c>
      <c r="RO1" t="s">
        <v>167</v>
      </c>
      <c r="RP1" t="s">
        <v>199</v>
      </c>
      <c r="RQ1" t="s">
        <v>119</v>
      </c>
      <c r="RR1" t="s">
        <v>152</v>
      </c>
      <c r="RS1" t="s">
        <v>189</v>
      </c>
      <c r="RT1" t="s">
        <v>175</v>
      </c>
      <c r="RU1" t="s">
        <v>179</v>
      </c>
      <c r="RV1" t="s">
        <v>115</v>
      </c>
      <c r="RW1" t="s">
        <v>121</v>
      </c>
      <c r="RX1" t="s">
        <v>170</v>
      </c>
      <c r="RY1" t="s">
        <v>154</v>
      </c>
      <c r="RZ1" t="s">
        <v>189</v>
      </c>
      <c r="SA1" t="s">
        <v>202</v>
      </c>
      <c r="SB1" t="s">
        <v>171</v>
      </c>
      <c r="SC1" t="s">
        <v>105</v>
      </c>
      <c r="SD1" t="s">
        <v>116</v>
      </c>
      <c r="SE1" t="s">
        <v>169</v>
      </c>
      <c r="SF1" t="s">
        <v>195</v>
      </c>
      <c r="SG1" t="s">
        <v>121</v>
      </c>
    </row>
    <row r="2" spans="1:501" x14ac:dyDescent="0.45">
      <c r="A2" t="s">
        <v>66</v>
      </c>
      <c r="B2" t="s">
        <v>76</v>
      </c>
      <c r="C2" t="s">
        <v>83</v>
      </c>
      <c r="D2" t="s">
        <v>89</v>
      </c>
      <c r="E2" t="s">
        <v>83</v>
      </c>
      <c r="F2" t="s">
        <v>83</v>
      </c>
      <c r="G2" t="s">
        <v>99</v>
      </c>
      <c r="H2" t="s">
        <v>83</v>
      </c>
      <c r="I2" t="s">
        <v>76</v>
      </c>
      <c r="J2" t="s">
        <v>106</v>
      </c>
      <c r="K2" t="s">
        <v>89</v>
      </c>
      <c r="L2" t="s">
        <v>106</v>
      </c>
      <c r="M2" t="s">
        <v>76</v>
      </c>
      <c r="N2" t="s">
        <v>76</v>
      </c>
      <c r="O2" t="s">
        <v>83</v>
      </c>
      <c r="P2" t="s">
        <v>83</v>
      </c>
      <c r="Q2" t="s">
        <v>117</v>
      </c>
      <c r="R2" t="s">
        <v>120</v>
      </c>
      <c r="S2" t="s">
        <v>99</v>
      </c>
      <c r="T2" t="s">
        <v>83</v>
      </c>
      <c r="U2" t="s">
        <v>76</v>
      </c>
      <c r="V2" t="s">
        <v>106</v>
      </c>
      <c r="W2" t="s">
        <v>117</v>
      </c>
      <c r="X2" t="s">
        <v>76</v>
      </c>
      <c r="Y2" t="s">
        <v>106</v>
      </c>
      <c r="Z2" t="s">
        <v>117</v>
      </c>
      <c r="AA2" t="s">
        <v>99</v>
      </c>
      <c r="AB2" t="s">
        <v>76</v>
      </c>
      <c r="AC2" t="s">
        <v>76</v>
      </c>
      <c r="AD2" t="s">
        <v>83</v>
      </c>
      <c r="AE2" t="s">
        <v>117</v>
      </c>
      <c r="AF2" t="s">
        <v>76</v>
      </c>
      <c r="AG2" t="s">
        <v>83</v>
      </c>
      <c r="AH2" t="s">
        <v>106</v>
      </c>
      <c r="AI2" t="s">
        <v>99</v>
      </c>
      <c r="AJ2" t="s">
        <v>76</v>
      </c>
      <c r="AK2" t="s">
        <v>120</v>
      </c>
      <c r="AL2" t="s">
        <v>99</v>
      </c>
      <c r="AM2" t="s">
        <v>120</v>
      </c>
      <c r="AN2" t="s">
        <v>89</v>
      </c>
      <c r="AO2" t="s">
        <v>89</v>
      </c>
      <c r="AP2" t="s">
        <v>83</v>
      </c>
      <c r="AQ2" t="s">
        <v>117</v>
      </c>
      <c r="AR2" t="s">
        <v>120</v>
      </c>
      <c r="AS2" t="s">
        <v>120</v>
      </c>
      <c r="AT2" t="s">
        <v>89</v>
      </c>
      <c r="AU2" t="s">
        <v>83</v>
      </c>
      <c r="AV2" t="s">
        <v>99</v>
      </c>
      <c r="AW2" t="s">
        <v>99</v>
      </c>
      <c r="AX2" t="s">
        <v>83</v>
      </c>
      <c r="AY2" t="s">
        <v>117</v>
      </c>
      <c r="AZ2" t="s">
        <v>76</v>
      </c>
      <c r="BA2" t="s">
        <v>99</v>
      </c>
      <c r="BB2" t="s">
        <v>99</v>
      </c>
      <c r="BC2" t="s">
        <v>106</v>
      </c>
      <c r="BD2" t="s">
        <v>89</v>
      </c>
      <c r="BE2" t="s">
        <v>83</v>
      </c>
      <c r="BF2" t="s">
        <v>76</v>
      </c>
      <c r="BG2" t="s">
        <v>120</v>
      </c>
      <c r="BH2" t="s">
        <v>83</v>
      </c>
      <c r="BI2" t="s">
        <v>76</v>
      </c>
      <c r="BJ2" t="s">
        <v>99</v>
      </c>
      <c r="BK2" t="s">
        <v>117</v>
      </c>
      <c r="BL2" t="s">
        <v>99</v>
      </c>
      <c r="BM2" t="s">
        <v>83</v>
      </c>
      <c r="BN2" t="s">
        <v>106</v>
      </c>
      <c r="BO2" t="s">
        <v>76</v>
      </c>
      <c r="BP2" t="s">
        <v>117</v>
      </c>
      <c r="BQ2" t="s">
        <v>120</v>
      </c>
      <c r="BR2" t="s">
        <v>117</v>
      </c>
      <c r="BS2" t="s">
        <v>120</v>
      </c>
      <c r="BT2" t="s">
        <v>83</v>
      </c>
      <c r="BU2" t="s">
        <v>99</v>
      </c>
      <c r="BV2" t="s">
        <v>76</v>
      </c>
      <c r="BW2" t="s">
        <v>89</v>
      </c>
      <c r="BX2" t="s">
        <v>83</v>
      </c>
      <c r="BY2" t="s">
        <v>117</v>
      </c>
      <c r="BZ2" t="s">
        <v>89</v>
      </c>
      <c r="CA2" t="s">
        <v>120</v>
      </c>
      <c r="CB2" t="s">
        <v>76</v>
      </c>
      <c r="CC2" t="s">
        <v>89</v>
      </c>
      <c r="CD2" t="s">
        <v>76</v>
      </c>
      <c r="CE2" t="s">
        <v>120</v>
      </c>
      <c r="CF2" t="s">
        <v>99</v>
      </c>
      <c r="CG2" t="s">
        <v>83</v>
      </c>
      <c r="CH2" t="s">
        <v>120</v>
      </c>
      <c r="CI2" t="s">
        <v>76</v>
      </c>
      <c r="CJ2" t="s">
        <v>83</v>
      </c>
      <c r="CK2" t="s">
        <v>89</v>
      </c>
      <c r="CL2" t="s">
        <v>89</v>
      </c>
      <c r="CM2" t="s">
        <v>76</v>
      </c>
      <c r="CN2" t="s">
        <v>83</v>
      </c>
      <c r="CO2" t="s">
        <v>89</v>
      </c>
      <c r="CP2" t="s">
        <v>89</v>
      </c>
      <c r="CQ2" t="s">
        <v>89</v>
      </c>
      <c r="CR2" t="s">
        <v>89</v>
      </c>
      <c r="CS2" t="s">
        <v>89</v>
      </c>
      <c r="CT2" t="s">
        <v>117</v>
      </c>
      <c r="CU2" t="s">
        <v>89</v>
      </c>
      <c r="CV2" t="s">
        <v>76</v>
      </c>
      <c r="CW2" t="s">
        <v>89</v>
      </c>
      <c r="CX2" t="s">
        <v>99</v>
      </c>
      <c r="CY2" t="s">
        <v>106</v>
      </c>
      <c r="CZ2" t="s">
        <v>83</v>
      </c>
      <c r="DA2" t="s">
        <v>120</v>
      </c>
      <c r="DB2" t="s">
        <v>99</v>
      </c>
      <c r="DC2" t="s">
        <v>120</v>
      </c>
      <c r="DD2" t="s">
        <v>120</v>
      </c>
      <c r="DE2" t="s">
        <v>106</v>
      </c>
      <c r="DF2" t="s">
        <v>99</v>
      </c>
      <c r="DG2" t="s">
        <v>106</v>
      </c>
      <c r="DH2" t="s">
        <v>120</v>
      </c>
      <c r="DI2" t="s">
        <v>117</v>
      </c>
      <c r="DJ2" t="s">
        <v>83</v>
      </c>
      <c r="DK2" t="s">
        <v>83</v>
      </c>
      <c r="DL2" t="s">
        <v>117</v>
      </c>
      <c r="DM2" t="s">
        <v>117</v>
      </c>
      <c r="DN2" t="s">
        <v>76</v>
      </c>
      <c r="DO2" t="s">
        <v>76</v>
      </c>
      <c r="DP2" t="s">
        <v>117</v>
      </c>
      <c r="DQ2" t="s">
        <v>76</v>
      </c>
      <c r="DR2" t="s">
        <v>120</v>
      </c>
      <c r="DS2" t="s">
        <v>120</v>
      </c>
      <c r="DT2" t="s">
        <v>117</v>
      </c>
      <c r="DU2" t="s">
        <v>117</v>
      </c>
      <c r="DV2" t="s">
        <v>117</v>
      </c>
      <c r="DW2" t="s">
        <v>99</v>
      </c>
      <c r="DX2" t="s">
        <v>106</v>
      </c>
      <c r="DY2" t="s">
        <v>89</v>
      </c>
      <c r="DZ2" t="s">
        <v>120</v>
      </c>
      <c r="EA2" t="s">
        <v>106</v>
      </c>
      <c r="EB2" t="s">
        <v>106</v>
      </c>
      <c r="EC2" t="s">
        <v>99</v>
      </c>
      <c r="ED2" t="s">
        <v>83</v>
      </c>
      <c r="EE2" t="s">
        <v>99</v>
      </c>
      <c r="EF2" t="s">
        <v>117</v>
      </c>
      <c r="EG2" t="s">
        <v>106</v>
      </c>
      <c r="EH2" t="s">
        <v>106</v>
      </c>
      <c r="EI2" t="s">
        <v>76</v>
      </c>
      <c r="EJ2" t="s">
        <v>117</v>
      </c>
      <c r="EK2" t="s">
        <v>99</v>
      </c>
      <c r="EL2" t="s">
        <v>120</v>
      </c>
      <c r="EM2" t="s">
        <v>106</v>
      </c>
      <c r="EN2" t="s">
        <v>83</v>
      </c>
      <c r="EO2" t="s">
        <v>99</v>
      </c>
      <c r="EP2" t="s">
        <v>106</v>
      </c>
      <c r="EQ2" t="s">
        <v>117</v>
      </c>
      <c r="ER2" t="s">
        <v>83</v>
      </c>
      <c r="ES2" t="s">
        <v>76</v>
      </c>
      <c r="ET2" t="s">
        <v>99</v>
      </c>
      <c r="EU2" t="s">
        <v>106</v>
      </c>
      <c r="EV2" t="s">
        <v>117</v>
      </c>
      <c r="EW2" t="s">
        <v>120</v>
      </c>
      <c r="EX2" t="s">
        <v>99</v>
      </c>
      <c r="EY2" t="s">
        <v>99</v>
      </c>
      <c r="EZ2" t="s">
        <v>99</v>
      </c>
      <c r="FA2" t="s">
        <v>76</v>
      </c>
      <c r="FB2" t="s">
        <v>83</v>
      </c>
      <c r="FC2" t="s">
        <v>106</v>
      </c>
      <c r="FD2" t="s">
        <v>117</v>
      </c>
      <c r="FE2" t="s">
        <v>83</v>
      </c>
      <c r="FF2" t="s">
        <v>117</v>
      </c>
      <c r="FG2" t="s">
        <v>117</v>
      </c>
      <c r="FH2" t="s">
        <v>76</v>
      </c>
      <c r="FI2" t="s">
        <v>99</v>
      </c>
      <c r="FJ2" t="s">
        <v>83</v>
      </c>
      <c r="FK2" t="s">
        <v>99</v>
      </c>
      <c r="FL2" t="s">
        <v>120</v>
      </c>
      <c r="FM2" t="s">
        <v>76</v>
      </c>
      <c r="FN2" t="s">
        <v>83</v>
      </c>
      <c r="FO2" t="s">
        <v>89</v>
      </c>
      <c r="FP2" t="s">
        <v>99</v>
      </c>
      <c r="FQ2" t="s">
        <v>89</v>
      </c>
      <c r="FR2" t="s">
        <v>117</v>
      </c>
      <c r="FS2" t="s">
        <v>83</v>
      </c>
      <c r="FT2" t="s">
        <v>89</v>
      </c>
      <c r="FU2" t="s">
        <v>106</v>
      </c>
      <c r="FV2" t="s">
        <v>83</v>
      </c>
      <c r="FW2" t="s">
        <v>76</v>
      </c>
      <c r="FX2" t="s">
        <v>120</v>
      </c>
      <c r="FY2" t="s">
        <v>106</v>
      </c>
      <c r="FZ2" t="s">
        <v>99</v>
      </c>
      <c r="GA2" t="s">
        <v>120</v>
      </c>
      <c r="GB2" t="s">
        <v>83</v>
      </c>
      <c r="GC2" t="s">
        <v>76</v>
      </c>
      <c r="GD2" t="s">
        <v>83</v>
      </c>
      <c r="GE2" t="s">
        <v>76</v>
      </c>
      <c r="GF2" t="s">
        <v>117</v>
      </c>
      <c r="GG2" t="s">
        <v>117</v>
      </c>
      <c r="GH2" t="s">
        <v>89</v>
      </c>
      <c r="GI2" t="s">
        <v>89</v>
      </c>
      <c r="GJ2" t="s">
        <v>120</v>
      </c>
      <c r="GK2" t="s">
        <v>117</v>
      </c>
      <c r="GL2" t="s">
        <v>83</v>
      </c>
      <c r="GM2" t="s">
        <v>117</v>
      </c>
      <c r="GN2" t="s">
        <v>76</v>
      </c>
      <c r="GO2" t="s">
        <v>89</v>
      </c>
      <c r="GP2" t="s">
        <v>89</v>
      </c>
      <c r="GQ2" t="s">
        <v>99</v>
      </c>
      <c r="GR2" t="s">
        <v>106</v>
      </c>
      <c r="GS2" t="s">
        <v>89</v>
      </c>
      <c r="GT2" t="s">
        <v>117</v>
      </c>
      <c r="GU2" t="s">
        <v>106</v>
      </c>
      <c r="GV2" t="s">
        <v>89</v>
      </c>
      <c r="GW2" t="s">
        <v>120</v>
      </c>
      <c r="GX2" t="s">
        <v>83</v>
      </c>
      <c r="GY2" t="s">
        <v>120</v>
      </c>
      <c r="GZ2" t="s">
        <v>83</v>
      </c>
      <c r="HA2" t="s">
        <v>89</v>
      </c>
      <c r="HB2" t="s">
        <v>120</v>
      </c>
      <c r="HC2" t="s">
        <v>76</v>
      </c>
      <c r="HD2" t="s">
        <v>89</v>
      </c>
      <c r="HE2" t="s">
        <v>117</v>
      </c>
      <c r="HF2" t="s">
        <v>106</v>
      </c>
      <c r="HG2" t="s">
        <v>76</v>
      </c>
      <c r="HH2" t="s">
        <v>76</v>
      </c>
      <c r="HI2" t="s">
        <v>83</v>
      </c>
      <c r="HJ2" t="s">
        <v>76</v>
      </c>
      <c r="HK2" t="s">
        <v>83</v>
      </c>
      <c r="HL2" t="s">
        <v>76</v>
      </c>
      <c r="HM2" t="s">
        <v>99</v>
      </c>
      <c r="HN2" t="s">
        <v>89</v>
      </c>
      <c r="HO2" t="s">
        <v>99</v>
      </c>
      <c r="HP2" t="s">
        <v>99</v>
      </c>
      <c r="HQ2" t="s">
        <v>120</v>
      </c>
      <c r="HR2" t="s">
        <v>106</v>
      </c>
      <c r="HS2" t="s">
        <v>117</v>
      </c>
      <c r="HT2" t="s">
        <v>99</v>
      </c>
      <c r="HU2" t="s">
        <v>106</v>
      </c>
      <c r="HV2" t="s">
        <v>106</v>
      </c>
      <c r="HW2" t="s">
        <v>83</v>
      </c>
      <c r="HX2" t="s">
        <v>99</v>
      </c>
      <c r="HY2" t="s">
        <v>117</v>
      </c>
      <c r="HZ2" t="s">
        <v>83</v>
      </c>
      <c r="IA2" t="s">
        <v>76</v>
      </c>
      <c r="IB2" t="s">
        <v>76</v>
      </c>
      <c r="IC2" t="s">
        <v>120</v>
      </c>
      <c r="ID2" t="s">
        <v>120</v>
      </c>
      <c r="IE2" t="s">
        <v>89</v>
      </c>
      <c r="IF2" t="s">
        <v>117</v>
      </c>
      <c r="IG2" t="s">
        <v>89</v>
      </c>
      <c r="IH2" t="s">
        <v>76</v>
      </c>
      <c r="II2" t="s">
        <v>83</v>
      </c>
      <c r="IJ2" t="s">
        <v>76</v>
      </c>
      <c r="IK2" t="s">
        <v>89</v>
      </c>
      <c r="IL2" t="s">
        <v>89</v>
      </c>
      <c r="IM2" t="s">
        <v>99</v>
      </c>
      <c r="IN2" t="s">
        <v>120</v>
      </c>
      <c r="IO2" t="s">
        <v>89</v>
      </c>
      <c r="IP2" t="s">
        <v>99</v>
      </c>
      <c r="IQ2" t="s">
        <v>106</v>
      </c>
      <c r="IR2" t="s">
        <v>106</v>
      </c>
      <c r="IS2" t="s">
        <v>106</v>
      </c>
      <c r="IT2" t="s">
        <v>106</v>
      </c>
      <c r="IU2" t="s">
        <v>106</v>
      </c>
      <c r="IV2" t="s">
        <v>106</v>
      </c>
      <c r="IW2" t="s">
        <v>106</v>
      </c>
      <c r="IX2" t="s">
        <v>83</v>
      </c>
      <c r="IY2" t="s">
        <v>83</v>
      </c>
      <c r="IZ2" t="s">
        <v>106</v>
      </c>
      <c r="JA2" t="s">
        <v>89</v>
      </c>
      <c r="JB2" t="s">
        <v>83</v>
      </c>
      <c r="JC2" t="s">
        <v>99</v>
      </c>
      <c r="JD2" t="s">
        <v>99</v>
      </c>
      <c r="JE2" t="s">
        <v>89</v>
      </c>
      <c r="JF2" t="s">
        <v>83</v>
      </c>
      <c r="JG2" t="s">
        <v>120</v>
      </c>
      <c r="JH2" t="s">
        <v>89</v>
      </c>
      <c r="JI2" t="s">
        <v>120</v>
      </c>
      <c r="JJ2" t="s">
        <v>120</v>
      </c>
      <c r="JK2" t="s">
        <v>89</v>
      </c>
      <c r="JL2" t="s">
        <v>83</v>
      </c>
      <c r="JM2" t="s">
        <v>83</v>
      </c>
      <c r="JN2" t="s">
        <v>89</v>
      </c>
      <c r="JO2" t="s">
        <v>83</v>
      </c>
      <c r="JP2" t="s">
        <v>117</v>
      </c>
      <c r="JQ2" t="s">
        <v>99</v>
      </c>
      <c r="JR2" t="s">
        <v>76</v>
      </c>
      <c r="JS2" t="s">
        <v>117</v>
      </c>
      <c r="JT2" t="s">
        <v>76</v>
      </c>
      <c r="JU2" t="s">
        <v>89</v>
      </c>
      <c r="JV2" t="s">
        <v>83</v>
      </c>
      <c r="JW2" t="s">
        <v>117</v>
      </c>
      <c r="JX2" t="s">
        <v>117</v>
      </c>
      <c r="JY2" t="s">
        <v>120</v>
      </c>
      <c r="JZ2" t="s">
        <v>89</v>
      </c>
      <c r="KA2" t="s">
        <v>76</v>
      </c>
      <c r="KB2" t="s">
        <v>106</v>
      </c>
      <c r="KC2" t="s">
        <v>83</v>
      </c>
      <c r="KD2" t="s">
        <v>117</v>
      </c>
      <c r="KE2" t="s">
        <v>76</v>
      </c>
      <c r="KF2" t="s">
        <v>117</v>
      </c>
      <c r="KG2" t="s">
        <v>99</v>
      </c>
      <c r="KH2" t="s">
        <v>117</v>
      </c>
      <c r="KI2" t="s">
        <v>120</v>
      </c>
      <c r="KJ2" t="s">
        <v>117</v>
      </c>
      <c r="KK2" t="s">
        <v>117</v>
      </c>
      <c r="KL2" t="s">
        <v>99</v>
      </c>
      <c r="KM2" t="s">
        <v>89</v>
      </c>
      <c r="KN2" t="s">
        <v>117</v>
      </c>
      <c r="KO2" t="s">
        <v>89</v>
      </c>
      <c r="KP2" t="s">
        <v>83</v>
      </c>
      <c r="KQ2" t="s">
        <v>106</v>
      </c>
      <c r="KR2" t="s">
        <v>106</v>
      </c>
      <c r="KS2" t="s">
        <v>83</v>
      </c>
      <c r="KT2" t="s">
        <v>117</v>
      </c>
      <c r="KU2" t="s">
        <v>76</v>
      </c>
      <c r="KV2" t="s">
        <v>106</v>
      </c>
      <c r="KW2" t="s">
        <v>99</v>
      </c>
      <c r="KX2" t="s">
        <v>76</v>
      </c>
      <c r="KY2" t="s">
        <v>120</v>
      </c>
      <c r="KZ2" t="s">
        <v>106</v>
      </c>
      <c r="LA2" t="s">
        <v>76</v>
      </c>
      <c r="LB2" t="s">
        <v>117</v>
      </c>
      <c r="LC2" t="s">
        <v>83</v>
      </c>
      <c r="LD2" t="s">
        <v>106</v>
      </c>
      <c r="LE2" t="s">
        <v>117</v>
      </c>
      <c r="LF2" t="s">
        <v>117</v>
      </c>
      <c r="LG2" t="s">
        <v>83</v>
      </c>
      <c r="LH2" t="s">
        <v>99</v>
      </c>
      <c r="LI2" t="s">
        <v>76</v>
      </c>
      <c r="LJ2" t="s">
        <v>89</v>
      </c>
      <c r="LK2" t="s">
        <v>106</v>
      </c>
      <c r="LL2" t="s">
        <v>99</v>
      </c>
      <c r="LM2" t="s">
        <v>120</v>
      </c>
      <c r="LN2" t="s">
        <v>83</v>
      </c>
      <c r="LO2" t="s">
        <v>76</v>
      </c>
      <c r="LP2" t="s">
        <v>99</v>
      </c>
      <c r="LQ2" t="s">
        <v>76</v>
      </c>
      <c r="LR2" t="s">
        <v>76</v>
      </c>
      <c r="LS2" t="s">
        <v>83</v>
      </c>
      <c r="LT2" t="s">
        <v>83</v>
      </c>
      <c r="LU2" t="s">
        <v>120</v>
      </c>
      <c r="LV2" t="s">
        <v>106</v>
      </c>
      <c r="LW2" t="s">
        <v>99</v>
      </c>
      <c r="LX2" t="s">
        <v>106</v>
      </c>
      <c r="LY2" t="s">
        <v>117</v>
      </c>
      <c r="LZ2" t="s">
        <v>76</v>
      </c>
      <c r="MA2" t="s">
        <v>106</v>
      </c>
      <c r="MB2" t="s">
        <v>76</v>
      </c>
      <c r="MC2" t="s">
        <v>106</v>
      </c>
      <c r="MD2" t="s">
        <v>76</v>
      </c>
      <c r="ME2" t="s">
        <v>76</v>
      </c>
      <c r="MF2" t="s">
        <v>89</v>
      </c>
      <c r="MG2" t="s">
        <v>99</v>
      </c>
      <c r="MH2" t="s">
        <v>99</v>
      </c>
      <c r="MI2" t="s">
        <v>120</v>
      </c>
      <c r="MJ2" t="s">
        <v>76</v>
      </c>
      <c r="MK2" t="s">
        <v>76</v>
      </c>
      <c r="ML2" t="s">
        <v>99</v>
      </c>
      <c r="MM2" t="s">
        <v>89</v>
      </c>
      <c r="MN2" t="s">
        <v>120</v>
      </c>
      <c r="MO2" t="s">
        <v>99</v>
      </c>
      <c r="MP2" t="s">
        <v>99</v>
      </c>
      <c r="MQ2" t="s">
        <v>76</v>
      </c>
      <c r="MR2" t="s">
        <v>83</v>
      </c>
      <c r="MS2" t="s">
        <v>83</v>
      </c>
      <c r="MT2" t="s">
        <v>99</v>
      </c>
      <c r="MU2" t="s">
        <v>99</v>
      </c>
      <c r="MV2" t="s">
        <v>89</v>
      </c>
      <c r="MW2" t="s">
        <v>99</v>
      </c>
      <c r="MX2" t="s">
        <v>83</v>
      </c>
      <c r="MY2" t="s">
        <v>83</v>
      </c>
      <c r="MZ2" t="s">
        <v>117</v>
      </c>
      <c r="NA2" t="s">
        <v>83</v>
      </c>
      <c r="NB2" t="s">
        <v>89</v>
      </c>
      <c r="NC2" t="s">
        <v>89</v>
      </c>
      <c r="ND2" t="s">
        <v>99</v>
      </c>
      <c r="NE2" t="s">
        <v>99</v>
      </c>
      <c r="NF2" t="s">
        <v>83</v>
      </c>
      <c r="NG2" t="s">
        <v>83</v>
      </c>
      <c r="NH2" t="s">
        <v>89</v>
      </c>
      <c r="NI2" t="s">
        <v>117</v>
      </c>
      <c r="NJ2" t="s">
        <v>76</v>
      </c>
      <c r="NK2" t="s">
        <v>83</v>
      </c>
      <c r="NL2" t="s">
        <v>106</v>
      </c>
      <c r="NM2" t="s">
        <v>99</v>
      </c>
      <c r="NN2" t="s">
        <v>117</v>
      </c>
      <c r="NO2" t="s">
        <v>99</v>
      </c>
      <c r="NP2" t="s">
        <v>89</v>
      </c>
      <c r="NQ2" t="s">
        <v>120</v>
      </c>
      <c r="NR2" t="s">
        <v>120</v>
      </c>
      <c r="NS2" t="s">
        <v>120</v>
      </c>
      <c r="NT2" t="s">
        <v>76</v>
      </c>
      <c r="NU2" t="s">
        <v>120</v>
      </c>
      <c r="NV2" t="s">
        <v>120</v>
      </c>
      <c r="NW2" t="s">
        <v>89</v>
      </c>
      <c r="NX2" t="s">
        <v>106</v>
      </c>
      <c r="NY2" t="s">
        <v>76</v>
      </c>
      <c r="NZ2" t="s">
        <v>83</v>
      </c>
      <c r="OA2" t="s">
        <v>117</v>
      </c>
      <c r="OB2" t="s">
        <v>89</v>
      </c>
      <c r="OC2" t="s">
        <v>76</v>
      </c>
      <c r="OD2" t="s">
        <v>99</v>
      </c>
      <c r="OE2" t="s">
        <v>117</v>
      </c>
      <c r="OF2" t="s">
        <v>120</v>
      </c>
      <c r="OG2" t="s">
        <v>89</v>
      </c>
      <c r="OH2" t="s">
        <v>76</v>
      </c>
      <c r="OI2" t="s">
        <v>99</v>
      </c>
      <c r="OJ2" t="s">
        <v>76</v>
      </c>
      <c r="OK2" t="s">
        <v>117</v>
      </c>
      <c r="OL2" t="s">
        <v>99</v>
      </c>
      <c r="OM2" t="s">
        <v>99</v>
      </c>
      <c r="ON2" t="s">
        <v>83</v>
      </c>
      <c r="OO2" t="s">
        <v>106</v>
      </c>
      <c r="OP2" t="s">
        <v>117</v>
      </c>
      <c r="OQ2" t="s">
        <v>117</v>
      </c>
      <c r="OR2" t="s">
        <v>89</v>
      </c>
      <c r="OS2" t="s">
        <v>106</v>
      </c>
      <c r="OT2" t="s">
        <v>120</v>
      </c>
      <c r="OU2" t="s">
        <v>89</v>
      </c>
      <c r="OV2" t="s">
        <v>117</v>
      </c>
      <c r="OW2" t="s">
        <v>117</v>
      </c>
      <c r="OX2" t="s">
        <v>117</v>
      </c>
      <c r="OY2" t="s">
        <v>106</v>
      </c>
      <c r="OZ2" t="s">
        <v>99</v>
      </c>
      <c r="PA2" t="s">
        <v>83</v>
      </c>
      <c r="PB2" t="s">
        <v>76</v>
      </c>
      <c r="PC2" t="s">
        <v>83</v>
      </c>
      <c r="PD2" t="s">
        <v>83</v>
      </c>
      <c r="PE2" t="s">
        <v>89</v>
      </c>
      <c r="PF2" t="s">
        <v>76</v>
      </c>
      <c r="PG2" t="s">
        <v>83</v>
      </c>
      <c r="PH2" t="s">
        <v>117</v>
      </c>
      <c r="PI2" t="s">
        <v>120</v>
      </c>
      <c r="PJ2" t="s">
        <v>120</v>
      </c>
      <c r="PK2" t="s">
        <v>117</v>
      </c>
      <c r="PL2" t="s">
        <v>99</v>
      </c>
      <c r="PM2" t="s">
        <v>117</v>
      </c>
      <c r="PN2" t="s">
        <v>83</v>
      </c>
      <c r="PO2" t="s">
        <v>76</v>
      </c>
      <c r="PP2" t="s">
        <v>76</v>
      </c>
      <c r="PQ2" t="s">
        <v>99</v>
      </c>
      <c r="PR2" t="s">
        <v>120</v>
      </c>
      <c r="PS2" t="s">
        <v>83</v>
      </c>
      <c r="PT2" t="s">
        <v>89</v>
      </c>
      <c r="PU2" t="s">
        <v>76</v>
      </c>
      <c r="PV2" t="s">
        <v>117</v>
      </c>
      <c r="PW2" t="s">
        <v>106</v>
      </c>
      <c r="PX2" t="s">
        <v>99</v>
      </c>
      <c r="PY2" t="s">
        <v>99</v>
      </c>
      <c r="PZ2" t="s">
        <v>83</v>
      </c>
      <c r="QA2" t="s">
        <v>89</v>
      </c>
      <c r="QB2" t="s">
        <v>83</v>
      </c>
      <c r="QC2" t="s">
        <v>83</v>
      </c>
      <c r="QD2" t="s">
        <v>89</v>
      </c>
      <c r="QE2" t="s">
        <v>120</v>
      </c>
      <c r="QF2" t="s">
        <v>120</v>
      </c>
      <c r="QG2" t="s">
        <v>76</v>
      </c>
      <c r="QH2" t="s">
        <v>117</v>
      </c>
      <c r="QI2" t="s">
        <v>106</v>
      </c>
      <c r="QJ2" t="s">
        <v>83</v>
      </c>
      <c r="QK2" t="s">
        <v>120</v>
      </c>
      <c r="QL2" t="s">
        <v>99</v>
      </c>
      <c r="QM2" t="s">
        <v>76</v>
      </c>
      <c r="QN2" t="s">
        <v>99</v>
      </c>
      <c r="QO2" t="s">
        <v>120</v>
      </c>
      <c r="QP2" t="s">
        <v>120</v>
      </c>
      <c r="QQ2" t="s">
        <v>99</v>
      </c>
      <c r="QR2" t="s">
        <v>76</v>
      </c>
      <c r="QS2" t="s">
        <v>117</v>
      </c>
      <c r="QT2" t="s">
        <v>76</v>
      </c>
      <c r="QU2" t="s">
        <v>76</v>
      </c>
      <c r="QV2" t="s">
        <v>120</v>
      </c>
      <c r="QW2" t="s">
        <v>120</v>
      </c>
      <c r="QX2" t="s">
        <v>120</v>
      </c>
      <c r="QY2" t="s">
        <v>76</v>
      </c>
      <c r="QZ2" t="s">
        <v>89</v>
      </c>
      <c r="RA2" t="s">
        <v>106</v>
      </c>
      <c r="RB2" t="s">
        <v>120</v>
      </c>
      <c r="RC2" t="s">
        <v>99</v>
      </c>
      <c r="RD2" t="s">
        <v>117</v>
      </c>
      <c r="RE2" t="s">
        <v>117</v>
      </c>
      <c r="RF2" t="s">
        <v>120</v>
      </c>
      <c r="RG2" t="s">
        <v>117</v>
      </c>
      <c r="RH2" t="s">
        <v>106</v>
      </c>
      <c r="RI2" t="s">
        <v>120</v>
      </c>
      <c r="RJ2" t="s">
        <v>83</v>
      </c>
      <c r="RK2" t="s">
        <v>76</v>
      </c>
      <c r="RL2" t="s">
        <v>120</v>
      </c>
      <c r="RM2" t="s">
        <v>117</v>
      </c>
      <c r="RN2" t="s">
        <v>106</v>
      </c>
      <c r="RO2" t="s">
        <v>89</v>
      </c>
      <c r="RP2" t="s">
        <v>89</v>
      </c>
      <c r="RQ2" t="s">
        <v>117</v>
      </c>
      <c r="RR2" t="s">
        <v>120</v>
      </c>
      <c r="RS2" t="s">
        <v>117</v>
      </c>
      <c r="RT2" t="s">
        <v>76</v>
      </c>
      <c r="RU2" t="s">
        <v>89</v>
      </c>
      <c r="RV2" t="s">
        <v>89</v>
      </c>
      <c r="RW2" t="s">
        <v>99</v>
      </c>
      <c r="RX2" t="s">
        <v>106</v>
      </c>
      <c r="RY2" t="s">
        <v>83</v>
      </c>
      <c r="RZ2" t="s">
        <v>89</v>
      </c>
      <c r="SA2" t="s">
        <v>117</v>
      </c>
      <c r="SB2" t="s">
        <v>99</v>
      </c>
      <c r="SC2" t="s">
        <v>99</v>
      </c>
      <c r="SD2" t="s">
        <v>83</v>
      </c>
      <c r="SE2" t="s">
        <v>106</v>
      </c>
      <c r="SF2" t="s">
        <v>76</v>
      </c>
      <c r="SG2" t="s">
        <v>117</v>
      </c>
    </row>
    <row r="3" spans="1:501" x14ac:dyDescent="0.45">
      <c r="A3" t="s">
        <v>67</v>
      </c>
      <c r="B3" t="s">
        <v>77</v>
      </c>
      <c r="C3" t="s">
        <v>84</v>
      </c>
      <c r="D3" t="s">
        <v>90</v>
      </c>
      <c r="E3" t="s">
        <v>77</v>
      </c>
      <c r="F3" t="s">
        <v>95</v>
      </c>
      <c r="G3" t="s">
        <v>77</v>
      </c>
      <c r="H3" t="s">
        <v>95</v>
      </c>
      <c r="I3" t="s">
        <v>103</v>
      </c>
      <c r="J3" t="s">
        <v>95</v>
      </c>
      <c r="K3" t="s">
        <v>90</v>
      </c>
      <c r="L3" t="s">
        <v>77</v>
      </c>
      <c r="M3" t="s">
        <v>103</v>
      </c>
      <c r="N3" t="s">
        <v>111</v>
      </c>
      <c r="O3" t="s">
        <v>113</v>
      </c>
      <c r="P3" t="s">
        <v>103</v>
      </c>
      <c r="Q3" t="s">
        <v>103</v>
      </c>
      <c r="R3" t="s">
        <v>113</v>
      </c>
      <c r="S3" t="s">
        <v>113</v>
      </c>
      <c r="T3" t="s">
        <v>124</v>
      </c>
      <c r="U3" t="s">
        <v>124</v>
      </c>
      <c r="V3" t="s">
        <v>127</v>
      </c>
      <c r="W3" t="s">
        <v>84</v>
      </c>
      <c r="X3" t="s">
        <v>129</v>
      </c>
      <c r="Y3" t="s">
        <v>77</v>
      </c>
      <c r="Z3" t="s">
        <v>84</v>
      </c>
      <c r="AA3" t="s">
        <v>103</v>
      </c>
      <c r="AB3" t="s">
        <v>124</v>
      </c>
      <c r="AC3" t="s">
        <v>90</v>
      </c>
      <c r="AD3" t="s">
        <v>129</v>
      </c>
      <c r="AE3" t="s">
        <v>103</v>
      </c>
      <c r="AF3" t="s">
        <v>111</v>
      </c>
      <c r="AG3" t="s">
        <v>111</v>
      </c>
      <c r="AH3" t="s">
        <v>90</v>
      </c>
      <c r="AI3" t="s">
        <v>113</v>
      </c>
      <c r="AJ3" t="s">
        <v>103</v>
      </c>
      <c r="AK3" t="s">
        <v>84</v>
      </c>
      <c r="AL3" t="s">
        <v>103</v>
      </c>
      <c r="AM3" t="s">
        <v>90</v>
      </c>
      <c r="AN3" t="s">
        <v>127</v>
      </c>
      <c r="AO3" t="s">
        <v>103</v>
      </c>
      <c r="AP3" t="s">
        <v>90</v>
      </c>
      <c r="AQ3" t="s">
        <v>129</v>
      </c>
      <c r="AR3" t="s">
        <v>129</v>
      </c>
      <c r="AS3" t="s">
        <v>111</v>
      </c>
      <c r="AT3" t="s">
        <v>77</v>
      </c>
      <c r="AU3" t="s">
        <v>111</v>
      </c>
      <c r="AV3" t="s">
        <v>95</v>
      </c>
      <c r="AW3" t="s">
        <v>129</v>
      </c>
      <c r="AX3" t="s">
        <v>90</v>
      </c>
      <c r="AY3" t="s">
        <v>129</v>
      </c>
      <c r="AZ3" t="s">
        <v>84</v>
      </c>
      <c r="BA3" t="s">
        <v>77</v>
      </c>
      <c r="BB3" t="s">
        <v>111</v>
      </c>
      <c r="BC3" t="s">
        <v>111</v>
      </c>
      <c r="BD3" t="s">
        <v>124</v>
      </c>
      <c r="BE3" t="s">
        <v>127</v>
      </c>
      <c r="BF3" t="s">
        <v>124</v>
      </c>
      <c r="BG3" t="s">
        <v>77</v>
      </c>
      <c r="BH3" t="s">
        <v>90</v>
      </c>
      <c r="BI3" t="s">
        <v>129</v>
      </c>
      <c r="BJ3" t="s">
        <v>103</v>
      </c>
      <c r="BK3" t="s">
        <v>84</v>
      </c>
      <c r="BL3" t="s">
        <v>111</v>
      </c>
      <c r="BM3" t="s">
        <v>127</v>
      </c>
      <c r="BN3" t="s">
        <v>113</v>
      </c>
      <c r="BO3" t="s">
        <v>127</v>
      </c>
      <c r="BP3" t="s">
        <v>95</v>
      </c>
      <c r="BQ3" t="s">
        <v>77</v>
      </c>
      <c r="BR3" t="s">
        <v>111</v>
      </c>
      <c r="BS3" t="s">
        <v>129</v>
      </c>
      <c r="BT3" t="s">
        <v>77</v>
      </c>
      <c r="BU3" t="s">
        <v>84</v>
      </c>
      <c r="BV3" t="s">
        <v>129</v>
      </c>
      <c r="BW3" t="s">
        <v>127</v>
      </c>
      <c r="BX3" t="s">
        <v>111</v>
      </c>
      <c r="BY3" t="s">
        <v>77</v>
      </c>
      <c r="BZ3" t="s">
        <v>129</v>
      </c>
      <c r="CA3" t="s">
        <v>124</v>
      </c>
      <c r="CB3" t="s">
        <v>127</v>
      </c>
      <c r="CC3" t="s">
        <v>90</v>
      </c>
      <c r="CD3" t="s">
        <v>113</v>
      </c>
      <c r="CE3" t="s">
        <v>129</v>
      </c>
      <c r="CF3" t="s">
        <v>95</v>
      </c>
      <c r="CG3" t="s">
        <v>95</v>
      </c>
      <c r="CH3" t="s">
        <v>111</v>
      </c>
      <c r="CI3" t="s">
        <v>111</v>
      </c>
      <c r="CJ3" t="s">
        <v>113</v>
      </c>
      <c r="CK3" t="s">
        <v>111</v>
      </c>
      <c r="CL3" t="s">
        <v>129</v>
      </c>
      <c r="CM3" t="s">
        <v>127</v>
      </c>
      <c r="CN3" t="s">
        <v>84</v>
      </c>
      <c r="CO3" t="s">
        <v>90</v>
      </c>
      <c r="CP3" t="s">
        <v>77</v>
      </c>
      <c r="CQ3" t="s">
        <v>103</v>
      </c>
      <c r="CR3" t="s">
        <v>84</v>
      </c>
      <c r="CS3" t="s">
        <v>113</v>
      </c>
      <c r="CT3" t="s">
        <v>95</v>
      </c>
      <c r="CU3" t="s">
        <v>113</v>
      </c>
      <c r="CV3" t="s">
        <v>129</v>
      </c>
      <c r="CW3" t="s">
        <v>129</v>
      </c>
      <c r="CX3" t="s">
        <v>95</v>
      </c>
      <c r="CY3" t="s">
        <v>124</v>
      </c>
      <c r="CZ3" t="s">
        <v>113</v>
      </c>
      <c r="DA3" t="s">
        <v>77</v>
      </c>
      <c r="DB3" t="s">
        <v>113</v>
      </c>
      <c r="DC3" t="s">
        <v>84</v>
      </c>
      <c r="DD3" t="s">
        <v>95</v>
      </c>
      <c r="DE3" t="s">
        <v>129</v>
      </c>
      <c r="DF3" t="s">
        <v>129</v>
      </c>
      <c r="DG3" t="s">
        <v>95</v>
      </c>
      <c r="DH3" t="s">
        <v>113</v>
      </c>
      <c r="DI3" t="s">
        <v>103</v>
      </c>
      <c r="DJ3" t="s">
        <v>77</v>
      </c>
      <c r="DK3" t="s">
        <v>113</v>
      </c>
      <c r="DL3" t="s">
        <v>90</v>
      </c>
      <c r="DM3" t="s">
        <v>111</v>
      </c>
      <c r="DN3" t="s">
        <v>113</v>
      </c>
      <c r="DO3" t="s">
        <v>103</v>
      </c>
      <c r="DP3" t="s">
        <v>84</v>
      </c>
      <c r="DQ3" t="s">
        <v>111</v>
      </c>
      <c r="DR3" t="s">
        <v>129</v>
      </c>
      <c r="DS3" t="s">
        <v>84</v>
      </c>
      <c r="DT3" t="s">
        <v>90</v>
      </c>
      <c r="DU3" t="s">
        <v>84</v>
      </c>
      <c r="DV3" t="s">
        <v>77</v>
      </c>
      <c r="DW3" t="s">
        <v>84</v>
      </c>
      <c r="DX3" t="s">
        <v>77</v>
      </c>
      <c r="DY3" t="s">
        <v>95</v>
      </c>
      <c r="DZ3" t="s">
        <v>103</v>
      </c>
      <c r="EA3" t="s">
        <v>84</v>
      </c>
      <c r="EB3" t="s">
        <v>113</v>
      </c>
      <c r="EC3" t="s">
        <v>124</v>
      </c>
      <c r="ED3" t="s">
        <v>127</v>
      </c>
      <c r="EE3" t="s">
        <v>103</v>
      </c>
      <c r="EF3" t="s">
        <v>127</v>
      </c>
      <c r="EG3" t="s">
        <v>124</v>
      </c>
      <c r="EH3" t="s">
        <v>103</v>
      </c>
      <c r="EI3" t="s">
        <v>90</v>
      </c>
      <c r="EJ3" t="s">
        <v>111</v>
      </c>
      <c r="EK3" t="s">
        <v>129</v>
      </c>
      <c r="EL3" t="s">
        <v>129</v>
      </c>
      <c r="EM3" t="s">
        <v>103</v>
      </c>
      <c r="EN3" t="s">
        <v>113</v>
      </c>
      <c r="EO3" t="s">
        <v>113</v>
      </c>
      <c r="EP3" t="s">
        <v>84</v>
      </c>
      <c r="EQ3" t="s">
        <v>113</v>
      </c>
      <c r="ER3" t="s">
        <v>124</v>
      </c>
      <c r="ES3" t="s">
        <v>90</v>
      </c>
      <c r="ET3" t="s">
        <v>129</v>
      </c>
      <c r="EU3" t="s">
        <v>77</v>
      </c>
      <c r="EV3" t="s">
        <v>124</v>
      </c>
      <c r="EW3" t="s">
        <v>113</v>
      </c>
      <c r="EX3" t="s">
        <v>103</v>
      </c>
      <c r="EY3" t="s">
        <v>77</v>
      </c>
      <c r="EZ3" t="s">
        <v>113</v>
      </c>
      <c r="FA3" t="s">
        <v>113</v>
      </c>
      <c r="FB3" t="s">
        <v>127</v>
      </c>
      <c r="FC3" t="s">
        <v>77</v>
      </c>
      <c r="FD3" t="s">
        <v>95</v>
      </c>
      <c r="FE3" t="s">
        <v>111</v>
      </c>
      <c r="FF3" t="s">
        <v>84</v>
      </c>
      <c r="FG3" t="s">
        <v>84</v>
      </c>
      <c r="FH3" t="s">
        <v>77</v>
      </c>
      <c r="FI3" t="s">
        <v>95</v>
      </c>
      <c r="FJ3" t="s">
        <v>111</v>
      </c>
      <c r="FK3" t="s">
        <v>129</v>
      </c>
      <c r="FL3" t="s">
        <v>103</v>
      </c>
      <c r="FM3" t="s">
        <v>113</v>
      </c>
      <c r="FN3" t="s">
        <v>124</v>
      </c>
      <c r="FO3" t="s">
        <v>77</v>
      </c>
      <c r="FP3" t="s">
        <v>111</v>
      </c>
      <c r="FQ3" t="s">
        <v>90</v>
      </c>
      <c r="FR3" t="s">
        <v>103</v>
      </c>
      <c r="FS3" t="s">
        <v>127</v>
      </c>
      <c r="FT3" t="s">
        <v>127</v>
      </c>
      <c r="FU3" t="s">
        <v>84</v>
      </c>
      <c r="FV3" t="s">
        <v>103</v>
      </c>
      <c r="FW3" t="s">
        <v>129</v>
      </c>
      <c r="FX3" t="s">
        <v>95</v>
      </c>
      <c r="FY3" t="s">
        <v>103</v>
      </c>
      <c r="FZ3" t="s">
        <v>103</v>
      </c>
      <c r="GA3" t="s">
        <v>84</v>
      </c>
      <c r="GB3" t="s">
        <v>111</v>
      </c>
      <c r="GC3" t="s">
        <v>124</v>
      </c>
      <c r="GD3" t="s">
        <v>127</v>
      </c>
      <c r="GE3" t="s">
        <v>124</v>
      </c>
      <c r="GF3" t="s">
        <v>103</v>
      </c>
      <c r="GG3" t="s">
        <v>95</v>
      </c>
      <c r="GH3" t="s">
        <v>127</v>
      </c>
      <c r="GI3" t="s">
        <v>129</v>
      </c>
      <c r="GJ3" t="s">
        <v>124</v>
      </c>
      <c r="GK3" t="s">
        <v>129</v>
      </c>
      <c r="GL3" t="s">
        <v>111</v>
      </c>
      <c r="GM3" t="s">
        <v>124</v>
      </c>
      <c r="GN3" t="s">
        <v>95</v>
      </c>
      <c r="GO3" t="s">
        <v>77</v>
      </c>
      <c r="GP3" t="s">
        <v>127</v>
      </c>
      <c r="GQ3" t="s">
        <v>111</v>
      </c>
      <c r="GR3" t="s">
        <v>124</v>
      </c>
      <c r="GS3" t="s">
        <v>103</v>
      </c>
      <c r="GT3" t="s">
        <v>113</v>
      </c>
      <c r="GU3" t="s">
        <v>129</v>
      </c>
      <c r="GV3" t="s">
        <v>113</v>
      </c>
      <c r="GW3" t="s">
        <v>113</v>
      </c>
      <c r="GX3" t="s">
        <v>127</v>
      </c>
      <c r="GY3" t="s">
        <v>127</v>
      </c>
      <c r="GZ3" t="s">
        <v>95</v>
      </c>
      <c r="HA3" t="s">
        <v>127</v>
      </c>
      <c r="HB3" t="s">
        <v>129</v>
      </c>
      <c r="HC3" t="s">
        <v>95</v>
      </c>
      <c r="HD3" t="s">
        <v>84</v>
      </c>
      <c r="HE3" t="s">
        <v>124</v>
      </c>
      <c r="HF3" t="s">
        <v>113</v>
      </c>
      <c r="HG3" t="s">
        <v>90</v>
      </c>
      <c r="HH3" t="s">
        <v>127</v>
      </c>
      <c r="HI3" t="s">
        <v>77</v>
      </c>
      <c r="HJ3" t="s">
        <v>127</v>
      </c>
      <c r="HK3" t="s">
        <v>90</v>
      </c>
      <c r="HL3" t="s">
        <v>124</v>
      </c>
      <c r="HM3" t="s">
        <v>90</v>
      </c>
      <c r="HN3" t="s">
        <v>84</v>
      </c>
      <c r="HO3" t="s">
        <v>90</v>
      </c>
      <c r="HP3" t="s">
        <v>90</v>
      </c>
      <c r="HQ3" t="s">
        <v>129</v>
      </c>
      <c r="HR3" t="s">
        <v>124</v>
      </c>
      <c r="HS3" t="s">
        <v>113</v>
      </c>
      <c r="HT3" t="s">
        <v>90</v>
      </c>
      <c r="HU3" t="s">
        <v>77</v>
      </c>
      <c r="HV3" t="s">
        <v>103</v>
      </c>
      <c r="HW3" t="s">
        <v>77</v>
      </c>
      <c r="HX3" t="s">
        <v>127</v>
      </c>
      <c r="HY3" t="s">
        <v>103</v>
      </c>
      <c r="HZ3" t="s">
        <v>113</v>
      </c>
      <c r="IA3" t="s">
        <v>103</v>
      </c>
      <c r="IB3" t="s">
        <v>113</v>
      </c>
      <c r="IC3" t="s">
        <v>113</v>
      </c>
      <c r="ID3" t="s">
        <v>84</v>
      </c>
      <c r="IE3" t="s">
        <v>113</v>
      </c>
      <c r="IF3" t="s">
        <v>84</v>
      </c>
      <c r="IG3" t="s">
        <v>127</v>
      </c>
      <c r="IH3" t="s">
        <v>124</v>
      </c>
      <c r="II3" t="s">
        <v>95</v>
      </c>
      <c r="IJ3" t="s">
        <v>77</v>
      </c>
      <c r="IK3" t="s">
        <v>95</v>
      </c>
      <c r="IL3" t="s">
        <v>129</v>
      </c>
      <c r="IM3" t="s">
        <v>103</v>
      </c>
      <c r="IN3" t="s">
        <v>129</v>
      </c>
      <c r="IO3" t="s">
        <v>95</v>
      </c>
      <c r="IP3" t="s">
        <v>103</v>
      </c>
      <c r="IQ3" t="s">
        <v>77</v>
      </c>
      <c r="IR3" t="s">
        <v>103</v>
      </c>
      <c r="IS3" t="s">
        <v>127</v>
      </c>
      <c r="IT3" t="s">
        <v>111</v>
      </c>
      <c r="IU3" t="s">
        <v>103</v>
      </c>
      <c r="IV3" t="s">
        <v>113</v>
      </c>
      <c r="IW3" t="s">
        <v>111</v>
      </c>
      <c r="IX3" t="s">
        <v>95</v>
      </c>
      <c r="IY3" t="s">
        <v>77</v>
      </c>
      <c r="IZ3" t="s">
        <v>124</v>
      </c>
      <c r="JA3" t="s">
        <v>111</v>
      </c>
      <c r="JB3" t="s">
        <v>77</v>
      </c>
      <c r="JC3" t="s">
        <v>103</v>
      </c>
      <c r="JD3" t="s">
        <v>84</v>
      </c>
      <c r="JE3" t="s">
        <v>124</v>
      </c>
      <c r="JF3" t="s">
        <v>113</v>
      </c>
      <c r="JG3" t="s">
        <v>113</v>
      </c>
      <c r="JH3" t="s">
        <v>103</v>
      </c>
      <c r="JI3" t="s">
        <v>127</v>
      </c>
      <c r="JJ3" t="s">
        <v>84</v>
      </c>
      <c r="JK3" t="s">
        <v>129</v>
      </c>
      <c r="JL3" t="s">
        <v>129</v>
      </c>
      <c r="JM3" t="s">
        <v>111</v>
      </c>
      <c r="JN3" t="s">
        <v>127</v>
      </c>
      <c r="JO3" t="s">
        <v>95</v>
      </c>
      <c r="JP3" t="s">
        <v>127</v>
      </c>
      <c r="JQ3" t="s">
        <v>77</v>
      </c>
      <c r="JR3" t="s">
        <v>124</v>
      </c>
      <c r="JS3" t="s">
        <v>124</v>
      </c>
      <c r="JT3" t="s">
        <v>77</v>
      </c>
      <c r="JU3" t="s">
        <v>111</v>
      </c>
      <c r="JV3" t="s">
        <v>124</v>
      </c>
      <c r="JW3" t="s">
        <v>127</v>
      </c>
      <c r="JX3" t="s">
        <v>84</v>
      </c>
      <c r="JY3" t="s">
        <v>103</v>
      </c>
      <c r="JZ3" t="s">
        <v>124</v>
      </c>
      <c r="KA3" t="s">
        <v>129</v>
      </c>
      <c r="KB3" t="s">
        <v>95</v>
      </c>
      <c r="KC3" t="s">
        <v>113</v>
      </c>
      <c r="KD3" t="s">
        <v>90</v>
      </c>
      <c r="KE3" t="s">
        <v>111</v>
      </c>
      <c r="KF3" t="s">
        <v>111</v>
      </c>
      <c r="KG3" t="s">
        <v>124</v>
      </c>
      <c r="KH3" t="s">
        <v>95</v>
      </c>
      <c r="KI3" t="s">
        <v>103</v>
      </c>
      <c r="KJ3" t="s">
        <v>77</v>
      </c>
      <c r="KK3" t="s">
        <v>127</v>
      </c>
      <c r="KL3" t="s">
        <v>124</v>
      </c>
      <c r="KM3" t="s">
        <v>103</v>
      </c>
      <c r="KN3" t="s">
        <v>90</v>
      </c>
      <c r="KO3" t="s">
        <v>103</v>
      </c>
      <c r="KP3" t="s">
        <v>90</v>
      </c>
      <c r="KQ3" t="s">
        <v>124</v>
      </c>
      <c r="KR3" t="s">
        <v>90</v>
      </c>
      <c r="KS3" t="s">
        <v>95</v>
      </c>
      <c r="KT3" t="s">
        <v>84</v>
      </c>
      <c r="KU3" t="s">
        <v>113</v>
      </c>
      <c r="KV3" t="s">
        <v>124</v>
      </c>
      <c r="KW3" t="s">
        <v>95</v>
      </c>
      <c r="KX3" t="s">
        <v>111</v>
      </c>
      <c r="KY3" t="s">
        <v>90</v>
      </c>
      <c r="KZ3" t="s">
        <v>127</v>
      </c>
      <c r="LA3" t="s">
        <v>124</v>
      </c>
      <c r="LB3" t="s">
        <v>129</v>
      </c>
      <c r="LC3" t="s">
        <v>84</v>
      </c>
      <c r="LD3" t="s">
        <v>124</v>
      </c>
      <c r="LE3" t="s">
        <v>124</v>
      </c>
      <c r="LF3" t="s">
        <v>113</v>
      </c>
      <c r="LG3" t="s">
        <v>111</v>
      </c>
      <c r="LH3" t="s">
        <v>84</v>
      </c>
      <c r="LI3" t="s">
        <v>95</v>
      </c>
      <c r="LJ3" t="s">
        <v>111</v>
      </c>
      <c r="LK3" t="s">
        <v>111</v>
      </c>
      <c r="LL3" t="s">
        <v>127</v>
      </c>
      <c r="LM3" t="s">
        <v>77</v>
      </c>
      <c r="LN3" t="s">
        <v>129</v>
      </c>
      <c r="LO3" t="s">
        <v>90</v>
      </c>
      <c r="LP3" t="s">
        <v>84</v>
      </c>
      <c r="LQ3" t="s">
        <v>129</v>
      </c>
      <c r="LR3" t="s">
        <v>95</v>
      </c>
      <c r="LS3" t="s">
        <v>77</v>
      </c>
      <c r="LT3" t="s">
        <v>127</v>
      </c>
      <c r="LU3" t="s">
        <v>90</v>
      </c>
      <c r="LV3" t="s">
        <v>124</v>
      </c>
      <c r="LW3" t="s">
        <v>77</v>
      </c>
      <c r="LX3" t="s">
        <v>90</v>
      </c>
      <c r="LY3" t="s">
        <v>113</v>
      </c>
      <c r="LZ3" t="s">
        <v>103</v>
      </c>
      <c r="MA3" t="s">
        <v>129</v>
      </c>
      <c r="MB3" t="s">
        <v>113</v>
      </c>
      <c r="MC3" t="s">
        <v>77</v>
      </c>
      <c r="MD3" t="s">
        <v>103</v>
      </c>
      <c r="ME3" t="s">
        <v>113</v>
      </c>
      <c r="MF3" t="s">
        <v>95</v>
      </c>
      <c r="MG3" t="s">
        <v>124</v>
      </c>
      <c r="MH3" t="s">
        <v>124</v>
      </c>
      <c r="MI3" t="s">
        <v>95</v>
      </c>
      <c r="MJ3" t="s">
        <v>124</v>
      </c>
      <c r="MK3" t="s">
        <v>84</v>
      </c>
      <c r="ML3" t="s">
        <v>113</v>
      </c>
      <c r="MM3" t="s">
        <v>111</v>
      </c>
      <c r="MN3" t="s">
        <v>127</v>
      </c>
      <c r="MO3" t="s">
        <v>103</v>
      </c>
      <c r="MP3" t="s">
        <v>129</v>
      </c>
      <c r="MQ3" t="s">
        <v>129</v>
      </c>
      <c r="MR3" t="s">
        <v>77</v>
      </c>
      <c r="MS3" t="s">
        <v>95</v>
      </c>
      <c r="MT3" t="s">
        <v>90</v>
      </c>
      <c r="MU3" t="s">
        <v>103</v>
      </c>
      <c r="MV3" t="s">
        <v>77</v>
      </c>
      <c r="MW3" t="s">
        <v>129</v>
      </c>
      <c r="MX3" t="s">
        <v>113</v>
      </c>
      <c r="MY3" t="s">
        <v>84</v>
      </c>
      <c r="MZ3" t="s">
        <v>111</v>
      </c>
      <c r="NA3" t="s">
        <v>90</v>
      </c>
      <c r="NB3" t="s">
        <v>84</v>
      </c>
      <c r="NC3" t="s">
        <v>103</v>
      </c>
      <c r="ND3" t="s">
        <v>124</v>
      </c>
      <c r="NE3" t="s">
        <v>84</v>
      </c>
      <c r="NF3" t="s">
        <v>124</v>
      </c>
      <c r="NG3" t="s">
        <v>124</v>
      </c>
      <c r="NH3" t="s">
        <v>84</v>
      </c>
      <c r="NI3" t="s">
        <v>103</v>
      </c>
      <c r="NJ3" t="s">
        <v>127</v>
      </c>
      <c r="NK3" t="s">
        <v>84</v>
      </c>
      <c r="NL3" t="s">
        <v>129</v>
      </c>
      <c r="NM3" t="s">
        <v>129</v>
      </c>
      <c r="NN3" t="s">
        <v>129</v>
      </c>
      <c r="NO3" t="s">
        <v>129</v>
      </c>
      <c r="NP3" t="s">
        <v>113</v>
      </c>
      <c r="NQ3" t="s">
        <v>90</v>
      </c>
      <c r="NR3" t="s">
        <v>127</v>
      </c>
      <c r="NS3" t="s">
        <v>111</v>
      </c>
      <c r="NT3" t="s">
        <v>95</v>
      </c>
      <c r="NU3" t="s">
        <v>84</v>
      </c>
      <c r="NV3" t="s">
        <v>129</v>
      </c>
      <c r="NW3" t="s">
        <v>129</v>
      </c>
      <c r="NX3" t="s">
        <v>95</v>
      </c>
      <c r="NY3" t="s">
        <v>129</v>
      </c>
      <c r="NZ3" t="s">
        <v>124</v>
      </c>
      <c r="OA3" t="s">
        <v>113</v>
      </c>
      <c r="OB3" t="s">
        <v>113</v>
      </c>
      <c r="OC3" t="s">
        <v>124</v>
      </c>
      <c r="OD3" t="s">
        <v>124</v>
      </c>
      <c r="OE3" t="s">
        <v>103</v>
      </c>
      <c r="OF3" t="s">
        <v>111</v>
      </c>
      <c r="OG3" t="s">
        <v>103</v>
      </c>
      <c r="OH3" t="s">
        <v>95</v>
      </c>
      <c r="OI3" t="s">
        <v>90</v>
      </c>
      <c r="OJ3" t="s">
        <v>77</v>
      </c>
      <c r="OK3" t="s">
        <v>127</v>
      </c>
      <c r="OL3" t="s">
        <v>129</v>
      </c>
      <c r="OM3" t="s">
        <v>124</v>
      </c>
      <c r="ON3" t="s">
        <v>84</v>
      </c>
      <c r="OO3" t="s">
        <v>90</v>
      </c>
      <c r="OP3" t="s">
        <v>84</v>
      </c>
      <c r="OQ3" t="s">
        <v>90</v>
      </c>
      <c r="OR3" t="s">
        <v>103</v>
      </c>
      <c r="OS3" t="s">
        <v>113</v>
      </c>
      <c r="OT3" t="s">
        <v>103</v>
      </c>
      <c r="OU3" t="s">
        <v>127</v>
      </c>
      <c r="OV3" t="s">
        <v>95</v>
      </c>
      <c r="OW3" t="s">
        <v>127</v>
      </c>
      <c r="OX3" t="s">
        <v>103</v>
      </c>
      <c r="OY3" t="s">
        <v>113</v>
      </c>
      <c r="OZ3" t="s">
        <v>111</v>
      </c>
      <c r="PA3" t="s">
        <v>113</v>
      </c>
      <c r="PB3" t="s">
        <v>124</v>
      </c>
      <c r="PC3" t="s">
        <v>103</v>
      </c>
      <c r="PD3" t="s">
        <v>129</v>
      </c>
      <c r="PE3" t="s">
        <v>84</v>
      </c>
      <c r="PF3" t="s">
        <v>111</v>
      </c>
      <c r="PG3" t="s">
        <v>127</v>
      </c>
      <c r="PH3" t="s">
        <v>77</v>
      </c>
      <c r="PI3" t="s">
        <v>129</v>
      </c>
      <c r="PJ3" t="s">
        <v>103</v>
      </c>
      <c r="PK3" t="s">
        <v>90</v>
      </c>
      <c r="PL3" t="s">
        <v>77</v>
      </c>
      <c r="PM3" t="s">
        <v>124</v>
      </c>
      <c r="PN3" t="s">
        <v>90</v>
      </c>
      <c r="PO3" t="s">
        <v>129</v>
      </c>
      <c r="PP3" t="s">
        <v>103</v>
      </c>
      <c r="PQ3" t="s">
        <v>111</v>
      </c>
      <c r="PR3" t="s">
        <v>129</v>
      </c>
      <c r="PS3" t="s">
        <v>111</v>
      </c>
      <c r="PT3" t="s">
        <v>113</v>
      </c>
      <c r="PU3" t="s">
        <v>90</v>
      </c>
      <c r="PV3" t="s">
        <v>95</v>
      </c>
      <c r="PW3" t="s">
        <v>113</v>
      </c>
      <c r="PX3" t="s">
        <v>113</v>
      </c>
      <c r="PY3" t="s">
        <v>77</v>
      </c>
      <c r="PZ3" t="s">
        <v>127</v>
      </c>
      <c r="QA3" t="s">
        <v>127</v>
      </c>
      <c r="QB3" t="s">
        <v>113</v>
      </c>
      <c r="QC3" t="s">
        <v>127</v>
      </c>
      <c r="QD3" t="s">
        <v>95</v>
      </c>
      <c r="QE3" t="s">
        <v>77</v>
      </c>
      <c r="QF3" t="s">
        <v>77</v>
      </c>
      <c r="QG3" t="s">
        <v>90</v>
      </c>
      <c r="QH3" t="s">
        <v>129</v>
      </c>
      <c r="QI3" t="s">
        <v>124</v>
      </c>
      <c r="QJ3" t="s">
        <v>113</v>
      </c>
      <c r="QK3" t="s">
        <v>90</v>
      </c>
      <c r="QL3" t="s">
        <v>103</v>
      </c>
      <c r="QM3" t="s">
        <v>95</v>
      </c>
      <c r="QN3" t="s">
        <v>77</v>
      </c>
      <c r="QO3" t="s">
        <v>77</v>
      </c>
      <c r="QP3" t="s">
        <v>127</v>
      </c>
      <c r="QQ3" t="s">
        <v>127</v>
      </c>
      <c r="QR3" t="s">
        <v>124</v>
      </c>
      <c r="QS3" t="s">
        <v>90</v>
      </c>
      <c r="QT3" t="s">
        <v>84</v>
      </c>
      <c r="QU3" t="s">
        <v>77</v>
      </c>
      <c r="QV3" t="s">
        <v>124</v>
      </c>
      <c r="QW3" t="s">
        <v>103</v>
      </c>
      <c r="QX3" t="s">
        <v>127</v>
      </c>
      <c r="QY3" t="s">
        <v>90</v>
      </c>
      <c r="QZ3" t="s">
        <v>113</v>
      </c>
      <c r="RA3" t="s">
        <v>84</v>
      </c>
      <c r="RB3" t="s">
        <v>77</v>
      </c>
      <c r="RC3" t="s">
        <v>77</v>
      </c>
      <c r="RD3" t="s">
        <v>129</v>
      </c>
      <c r="RE3" t="s">
        <v>124</v>
      </c>
      <c r="RF3" t="s">
        <v>84</v>
      </c>
      <c r="RG3" t="s">
        <v>111</v>
      </c>
      <c r="RH3" t="s">
        <v>129</v>
      </c>
      <c r="RI3" t="s">
        <v>84</v>
      </c>
      <c r="RJ3" t="s">
        <v>90</v>
      </c>
      <c r="RK3" t="s">
        <v>77</v>
      </c>
      <c r="RL3" t="s">
        <v>113</v>
      </c>
      <c r="RM3" t="s">
        <v>113</v>
      </c>
      <c r="RN3" t="s">
        <v>127</v>
      </c>
      <c r="RO3" t="s">
        <v>127</v>
      </c>
      <c r="RP3" t="s">
        <v>90</v>
      </c>
      <c r="RQ3" t="s">
        <v>84</v>
      </c>
      <c r="RR3" t="s">
        <v>84</v>
      </c>
      <c r="RS3" t="s">
        <v>129</v>
      </c>
      <c r="RT3" t="s">
        <v>124</v>
      </c>
      <c r="RU3" t="s">
        <v>113</v>
      </c>
      <c r="RV3" t="s">
        <v>129</v>
      </c>
      <c r="RW3" t="s">
        <v>113</v>
      </c>
      <c r="RX3" t="s">
        <v>113</v>
      </c>
      <c r="RY3" t="s">
        <v>95</v>
      </c>
      <c r="RZ3" t="s">
        <v>129</v>
      </c>
      <c r="SA3" t="s">
        <v>111</v>
      </c>
      <c r="SB3" t="s">
        <v>124</v>
      </c>
      <c r="SC3" t="s">
        <v>111</v>
      </c>
      <c r="SD3" t="s">
        <v>90</v>
      </c>
      <c r="SE3" t="s">
        <v>129</v>
      </c>
      <c r="SF3" t="s">
        <v>113</v>
      </c>
      <c r="SG3" t="s">
        <v>124</v>
      </c>
    </row>
    <row r="4" spans="1:501" x14ac:dyDescent="0.45">
      <c r="A4" t="s">
        <v>39</v>
      </c>
      <c r="B4" t="s">
        <v>43</v>
      </c>
      <c r="C4" t="s">
        <v>42</v>
      </c>
      <c r="D4" t="s">
        <v>43</v>
      </c>
      <c r="E4" t="s">
        <v>42</v>
      </c>
      <c r="F4" t="s">
        <v>42</v>
      </c>
      <c r="G4" t="s">
        <v>42</v>
      </c>
      <c r="H4" t="s">
        <v>43</v>
      </c>
      <c r="I4" t="s">
        <v>43</v>
      </c>
      <c r="J4" t="s">
        <v>42</v>
      </c>
      <c r="K4" t="s">
        <v>42</v>
      </c>
      <c r="L4" t="s">
        <v>43</v>
      </c>
      <c r="M4" t="s">
        <v>43</v>
      </c>
      <c r="N4" t="s">
        <v>43</v>
      </c>
      <c r="O4" t="s">
        <v>42</v>
      </c>
      <c r="P4" t="s">
        <v>42</v>
      </c>
      <c r="Q4" t="s">
        <v>43</v>
      </c>
      <c r="R4" t="s">
        <v>42</v>
      </c>
      <c r="S4" t="s">
        <v>42</v>
      </c>
      <c r="T4" t="s">
        <v>43</v>
      </c>
      <c r="U4" t="s">
        <v>42</v>
      </c>
      <c r="V4" t="s">
        <v>43</v>
      </c>
      <c r="W4" t="s">
        <v>42</v>
      </c>
      <c r="X4" t="s">
        <v>43</v>
      </c>
      <c r="Y4" t="s">
        <v>42</v>
      </c>
      <c r="Z4" t="s">
        <v>42</v>
      </c>
      <c r="AA4" t="s">
        <v>43</v>
      </c>
      <c r="AB4" t="s">
        <v>42</v>
      </c>
      <c r="AC4" t="s">
        <v>43</v>
      </c>
      <c r="AD4" t="s">
        <v>42</v>
      </c>
      <c r="AE4" t="s">
        <v>43</v>
      </c>
      <c r="AF4" t="s">
        <v>42</v>
      </c>
      <c r="AG4" t="s">
        <v>42</v>
      </c>
      <c r="AH4" t="s">
        <v>43</v>
      </c>
      <c r="AI4" t="s">
        <v>42</v>
      </c>
      <c r="AJ4" t="s">
        <v>42</v>
      </c>
      <c r="AK4" t="s">
        <v>42</v>
      </c>
      <c r="AL4" t="s">
        <v>42</v>
      </c>
      <c r="AM4" t="s">
        <v>42</v>
      </c>
      <c r="AN4" t="s">
        <v>42</v>
      </c>
      <c r="AO4" t="s">
        <v>43</v>
      </c>
      <c r="AP4" t="s">
        <v>42</v>
      </c>
      <c r="AQ4" t="s">
        <v>43</v>
      </c>
      <c r="AR4" t="s">
        <v>42</v>
      </c>
      <c r="AS4" t="s">
        <v>42</v>
      </c>
      <c r="AT4" t="s">
        <v>42</v>
      </c>
      <c r="AU4" t="s">
        <v>42</v>
      </c>
      <c r="AV4" t="s">
        <v>42</v>
      </c>
      <c r="AW4" t="s">
        <v>43</v>
      </c>
      <c r="AX4" t="s">
        <v>42</v>
      </c>
      <c r="AY4" t="s">
        <v>42</v>
      </c>
      <c r="AZ4" t="s">
        <v>42</v>
      </c>
      <c r="BA4" t="s">
        <v>43</v>
      </c>
      <c r="BB4" t="s">
        <v>42</v>
      </c>
      <c r="BC4" t="s">
        <v>43</v>
      </c>
      <c r="BD4" t="s">
        <v>42</v>
      </c>
      <c r="BE4" t="s">
        <v>42</v>
      </c>
      <c r="BF4" t="s">
        <v>42</v>
      </c>
      <c r="BG4" t="s">
        <v>43</v>
      </c>
      <c r="BH4" t="s">
        <v>43</v>
      </c>
      <c r="BI4" t="s">
        <v>43</v>
      </c>
      <c r="BJ4" t="s">
        <v>43</v>
      </c>
      <c r="BK4" t="s">
        <v>42</v>
      </c>
      <c r="BL4" t="s">
        <v>42</v>
      </c>
      <c r="BM4" t="s">
        <v>42</v>
      </c>
      <c r="BN4" t="s">
        <v>43</v>
      </c>
      <c r="BO4" t="s">
        <v>42</v>
      </c>
      <c r="BP4" t="s">
        <v>43</v>
      </c>
      <c r="BQ4" t="s">
        <v>42</v>
      </c>
      <c r="BR4" t="s">
        <v>42</v>
      </c>
      <c r="BS4" t="s">
        <v>43</v>
      </c>
      <c r="BT4" t="s">
        <v>42</v>
      </c>
      <c r="BU4" t="s">
        <v>42</v>
      </c>
      <c r="BV4" t="s">
        <v>42</v>
      </c>
      <c r="BW4" t="s">
        <v>42</v>
      </c>
      <c r="BX4" t="s">
        <v>43</v>
      </c>
      <c r="BY4" t="s">
        <v>43</v>
      </c>
      <c r="BZ4" t="s">
        <v>42</v>
      </c>
      <c r="CA4" t="s">
        <v>43</v>
      </c>
      <c r="CB4" t="s">
        <v>43</v>
      </c>
      <c r="CC4" t="s">
        <v>43</v>
      </c>
      <c r="CD4" t="s">
        <v>42</v>
      </c>
      <c r="CE4" t="s">
        <v>42</v>
      </c>
      <c r="CF4" t="s">
        <v>43</v>
      </c>
      <c r="CG4" t="s">
        <v>42</v>
      </c>
      <c r="CH4" t="s">
        <v>42</v>
      </c>
      <c r="CI4" t="s">
        <v>42</v>
      </c>
      <c r="CJ4" t="s">
        <v>43</v>
      </c>
      <c r="CK4" t="s">
        <v>43</v>
      </c>
      <c r="CL4" t="s">
        <v>42</v>
      </c>
      <c r="CM4" t="s">
        <v>43</v>
      </c>
      <c r="CN4" t="s">
        <v>43</v>
      </c>
      <c r="CO4" t="s">
        <v>43</v>
      </c>
      <c r="CP4" t="s">
        <v>42</v>
      </c>
      <c r="CQ4" t="s">
        <v>42</v>
      </c>
      <c r="CR4" t="s">
        <v>42</v>
      </c>
      <c r="CS4" t="s">
        <v>42</v>
      </c>
      <c r="CT4" t="s">
        <v>43</v>
      </c>
      <c r="CU4" t="s">
        <v>43</v>
      </c>
      <c r="CV4" t="s">
        <v>43</v>
      </c>
      <c r="CW4" t="s">
        <v>42</v>
      </c>
      <c r="CX4" t="s">
        <v>43</v>
      </c>
      <c r="CY4" t="s">
        <v>43</v>
      </c>
      <c r="CZ4" t="s">
        <v>43</v>
      </c>
      <c r="DA4" t="s">
        <v>43</v>
      </c>
      <c r="DB4" t="s">
        <v>43</v>
      </c>
      <c r="DC4" t="s">
        <v>43</v>
      </c>
      <c r="DD4" t="s">
        <v>42</v>
      </c>
      <c r="DE4" t="s">
        <v>42</v>
      </c>
      <c r="DF4" t="s">
        <v>42</v>
      </c>
      <c r="DG4" t="s">
        <v>43</v>
      </c>
      <c r="DH4" t="s">
        <v>43</v>
      </c>
      <c r="DI4" t="s">
        <v>42</v>
      </c>
      <c r="DJ4" t="s">
        <v>43</v>
      </c>
      <c r="DK4" t="s">
        <v>43</v>
      </c>
      <c r="DL4" t="s">
        <v>42</v>
      </c>
      <c r="DM4" t="s">
        <v>42</v>
      </c>
      <c r="DN4" t="s">
        <v>42</v>
      </c>
      <c r="DO4" t="s">
        <v>43</v>
      </c>
      <c r="DP4" t="s">
        <v>42</v>
      </c>
      <c r="DQ4" t="s">
        <v>43</v>
      </c>
      <c r="DR4" t="s">
        <v>42</v>
      </c>
      <c r="DS4" t="s">
        <v>42</v>
      </c>
      <c r="DT4" t="s">
        <v>43</v>
      </c>
      <c r="DU4" t="s">
        <v>42</v>
      </c>
      <c r="DV4" t="s">
        <v>43</v>
      </c>
      <c r="DW4" t="s">
        <v>43</v>
      </c>
      <c r="DX4" t="s">
        <v>42</v>
      </c>
      <c r="DY4" t="s">
        <v>43</v>
      </c>
      <c r="DZ4" t="s">
        <v>42</v>
      </c>
      <c r="EA4" t="s">
        <v>43</v>
      </c>
      <c r="EB4" t="s">
        <v>42</v>
      </c>
      <c r="EC4" t="s">
        <v>42</v>
      </c>
      <c r="ED4" t="s">
        <v>43</v>
      </c>
      <c r="EE4" t="s">
        <v>43</v>
      </c>
      <c r="EF4" t="s">
        <v>43</v>
      </c>
      <c r="EG4" t="s">
        <v>42</v>
      </c>
      <c r="EH4" t="s">
        <v>42</v>
      </c>
      <c r="EI4" t="s">
        <v>42</v>
      </c>
      <c r="EJ4" t="s">
        <v>42</v>
      </c>
      <c r="EK4" t="s">
        <v>42</v>
      </c>
      <c r="EL4" t="s">
        <v>42</v>
      </c>
      <c r="EM4" t="s">
        <v>43</v>
      </c>
      <c r="EN4" t="s">
        <v>43</v>
      </c>
      <c r="EO4" t="s">
        <v>43</v>
      </c>
      <c r="EP4" t="s">
        <v>42</v>
      </c>
      <c r="EQ4" t="s">
        <v>42</v>
      </c>
      <c r="ER4" t="s">
        <v>43</v>
      </c>
      <c r="ES4" t="s">
        <v>43</v>
      </c>
      <c r="ET4" t="s">
        <v>43</v>
      </c>
      <c r="EU4" t="s">
        <v>42</v>
      </c>
      <c r="EV4" t="s">
        <v>43</v>
      </c>
      <c r="EW4" t="s">
        <v>42</v>
      </c>
      <c r="EX4" t="s">
        <v>43</v>
      </c>
      <c r="EY4" t="s">
        <v>43</v>
      </c>
      <c r="EZ4" t="s">
        <v>43</v>
      </c>
      <c r="FA4" t="s">
        <v>43</v>
      </c>
      <c r="FB4" t="s">
        <v>42</v>
      </c>
      <c r="FC4" t="s">
        <v>42</v>
      </c>
      <c r="FD4" t="s">
        <v>42</v>
      </c>
      <c r="FE4" t="s">
        <v>43</v>
      </c>
      <c r="FF4" t="s">
        <v>43</v>
      </c>
      <c r="FG4" t="s">
        <v>42</v>
      </c>
      <c r="FH4" t="s">
        <v>43</v>
      </c>
      <c r="FI4" t="s">
        <v>43</v>
      </c>
      <c r="FJ4" t="s">
        <v>42</v>
      </c>
      <c r="FK4" t="s">
        <v>42</v>
      </c>
      <c r="FL4" t="s">
        <v>43</v>
      </c>
      <c r="FM4" t="s">
        <v>42</v>
      </c>
      <c r="FN4" t="s">
        <v>42</v>
      </c>
      <c r="FO4" t="s">
        <v>43</v>
      </c>
      <c r="FP4" t="s">
        <v>42</v>
      </c>
      <c r="FQ4" t="s">
        <v>43</v>
      </c>
      <c r="FR4" t="s">
        <v>42</v>
      </c>
      <c r="FS4" t="s">
        <v>42</v>
      </c>
      <c r="FT4" t="s">
        <v>43</v>
      </c>
      <c r="FU4" t="s">
        <v>43</v>
      </c>
      <c r="FV4" t="s">
        <v>42</v>
      </c>
      <c r="FW4" t="s">
        <v>42</v>
      </c>
      <c r="FX4" t="s">
        <v>43</v>
      </c>
      <c r="FY4" t="s">
        <v>42</v>
      </c>
      <c r="FZ4" t="s">
        <v>42</v>
      </c>
      <c r="GA4" t="s">
        <v>42</v>
      </c>
      <c r="GB4" t="s">
        <v>42</v>
      </c>
      <c r="GC4" t="s">
        <v>42</v>
      </c>
      <c r="GD4" t="s">
        <v>43</v>
      </c>
      <c r="GE4" t="s">
        <v>42</v>
      </c>
      <c r="GF4" t="s">
        <v>43</v>
      </c>
      <c r="GG4" t="s">
        <v>42</v>
      </c>
      <c r="GH4" t="s">
        <v>43</v>
      </c>
      <c r="GI4" t="s">
        <v>42</v>
      </c>
      <c r="GJ4" t="s">
        <v>42</v>
      </c>
      <c r="GK4" t="s">
        <v>42</v>
      </c>
      <c r="GL4" t="s">
        <v>43</v>
      </c>
      <c r="GM4" t="s">
        <v>43</v>
      </c>
      <c r="GN4" t="s">
        <v>42</v>
      </c>
      <c r="GO4" t="s">
        <v>42</v>
      </c>
      <c r="GP4" t="s">
        <v>42</v>
      </c>
      <c r="GQ4" t="s">
        <v>43</v>
      </c>
      <c r="GR4" t="s">
        <v>42</v>
      </c>
      <c r="GS4" t="s">
        <v>43</v>
      </c>
      <c r="GT4" t="s">
        <v>42</v>
      </c>
      <c r="GU4" t="s">
        <v>43</v>
      </c>
      <c r="GV4" t="s">
        <v>42</v>
      </c>
      <c r="GW4" t="s">
        <v>42</v>
      </c>
      <c r="GX4" t="s">
        <v>42</v>
      </c>
      <c r="GY4" t="s">
        <v>42</v>
      </c>
      <c r="GZ4" t="s">
        <v>42</v>
      </c>
      <c r="HA4" t="s">
        <v>42</v>
      </c>
      <c r="HB4" t="s">
        <v>42</v>
      </c>
      <c r="HC4" t="s">
        <v>42</v>
      </c>
      <c r="HD4" t="s">
        <v>43</v>
      </c>
      <c r="HE4" t="s">
        <v>42</v>
      </c>
      <c r="HF4" t="s">
        <v>42</v>
      </c>
      <c r="HG4" t="s">
        <v>43</v>
      </c>
      <c r="HH4" t="s">
        <v>43</v>
      </c>
      <c r="HI4" t="s">
        <v>43</v>
      </c>
      <c r="HJ4" t="s">
        <v>42</v>
      </c>
      <c r="HK4" t="s">
        <v>43</v>
      </c>
      <c r="HL4" t="s">
        <v>43</v>
      </c>
      <c r="HM4" t="s">
        <v>42</v>
      </c>
      <c r="HN4" t="s">
        <v>43</v>
      </c>
      <c r="HO4" t="s">
        <v>43</v>
      </c>
      <c r="HP4" t="s">
        <v>42</v>
      </c>
      <c r="HQ4" t="s">
        <v>43</v>
      </c>
      <c r="HR4" t="s">
        <v>42</v>
      </c>
      <c r="HS4" t="s">
        <v>42</v>
      </c>
      <c r="HT4" t="s">
        <v>42</v>
      </c>
      <c r="HU4" t="s">
        <v>42</v>
      </c>
      <c r="HV4" t="s">
        <v>43</v>
      </c>
      <c r="HW4" t="s">
        <v>42</v>
      </c>
      <c r="HX4" t="s">
        <v>43</v>
      </c>
      <c r="HY4" t="s">
        <v>42</v>
      </c>
      <c r="HZ4" t="s">
        <v>42</v>
      </c>
      <c r="IA4" t="s">
        <v>42</v>
      </c>
      <c r="IB4" t="s">
        <v>42</v>
      </c>
      <c r="IC4" t="s">
        <v>42</v>
      </c>
      <c r="ID4" t="s">
        <v>42</v>
      </c>
      <c r="IE4" t="s">
        <v>42</v>
      </c>
      <c r="IF4" t="s">
        <v>43</v>
      </c>
      <c r="IG4" t="s">
        <v>42</v>
      </c>
      <c r="IH4" t="s">
        <v>43</v>
      </c>
      <c r="II4" t="s">
        <v>42</v>
      </c>
      <c r="IJ4" t="s">
        <v>43</v>
      </c>
      <c r="IK4" t="s">
        <v>43</v>
      </c>
      <c r="IL4" t="s">
        <v>43</v>
      </c>
      <c r="IM4" t="s">
        <v>43</v>
      </c>
      <c r="IN4" t="s">
        <v>43</v>
      </c>
      <c r="IO4" t="s">
        <v>43</v>
      </c>
      <c r="IP4" t="s">
        <v>42</v>
      </c>
      <c r="IQ4" t="s">
        <v>43</v>
      </c>
      <c r="IR4" t="s">
        <v>43</v>
      </c>
      <c r="IS4" t="s">
        <v>43</v>
      </c>
      <c r="IT4" t="s">
        <v>42</v>
      </c>
      <c r="IU4" t="s">
        <v>42</v>
      </c>
      <c r="IV4" t="s">
        <v>42</v>
      </c>
      <c r="IW4" t="s">
        <v>42</v>
      </c>
      <c r="IX4" t="s">
        <v>43</v>
      </c>
      <c r="IY4" t="s">
        <v>43</v>
      </c>
      <c r="IZ4" t="s">
        <v>43</v>
      </c>
      <c r="JA4" t="s">
        <v>43</v>
      </c>
      <c r="JB4" t="s">
        <v>43</v>
      </c>
      <c r="JC4" t="s">
        <v>43</v>
      </c>
      <c r="JD4" t="s">
        <v>43</v>
      </c>
      <c r="JE4" t="s">
        <v>43</v>
      </c>
      <c r="JF4" t="s">
        <v>43</v>
      </c>
      <c r="JG4" t="s">
        <v>43</v>
      </c>
      <c r="JH4" t="s">
        <v>43</v>
      </c>
      <c r="JI4" t="s">
        <v>42</v>
      </c>
      <c r="JJ4" t="s">
        <v>43</v>
      </c>
      <c r="JK4" t="s">
        <v>42</v>
      </c>
      <c r="JL4" t="s">
        <v>43</v>
      </c>
      <c r="JM4" t="s">
        <v>42</v>
      </c>
      <c r="JN4" t="s">
        <v>42</v>
      </c>
      <c r="JO4" t="s">
        <v>43</v>
      </c>
      <c r="JP4" t="s">
        <v>42</v>
      </c>
      <c r="JQ4" t="s">
        <v>42</v>
      </c>
      <c r="JR4" t="s">
        <v>43</v>
      </c>
      <c r="JS4" t="s">
        <v>42</v>
      </c>
      <c r="JT4" t="s">
        <v>43</v>
      </c>
      <c r="JU4" t="s">
        <v>43</v>
      </c>
      <c r="JV4" t="s">
        <v>43</v>
      </c>
      <c r="JW4" t="s">
        <v>42</v>
      </c>
      <c r="JX4" t="s">
        <v>42</v>
      </c>
      <c r="JY4" t="s">
        <v>43</v>
      </c>
      <c r="JZ4" t="s">
        <v>42</v>
      </c>
      <c r="KA4" t="s">
        <v>43</v>
      </c>
      <c r="KB4" t="s">
        <v>43</v>
      </c>
      <c r="KC4" t="s">
        <v>43</v>
      </c>
      <c r="KD4" t="s">
        <v>42</v>
      </c>
      <c r="KE4" t="s">
        <v>42</v>
      </c>
      <c r="KF4" t="s">
        <v>43</v>
      </c>
      <c r="KG4" t="s">
        <v>42</v>
      </c>
      <c r="KH4" t="s">
        <v>43</v>
      </c>
      <c r="KI4" t="s">
        <v>43</v>
      </c>
      <c r="KJ4" t="s">
        <v>43</v>
      </c>
      <c r="KK4" t="s">
        <v>43</v>
      </c>
      <c r="KL4" t="s">
        <v>42</v>
      </c>
      <c r="KM4" t="s">
        <v>42</v>
      </c>
      <c r="KN4" t="s">
        <v>42</v>
      </c>
      <c r="KO4" t="s">
        <v>43</v>
      </c>
      <c r="KP4" t="s">
        <v>43</v>
      </c>
      <c r="KQ4" t="s">
        <v>43</v>
      </c>
      <c r="KR4" t="s">
        <v>42</v>
      </c>
      <c r="KS4" t="s">
        <v>43</v>
      </c>
      <c r="KT4" t="s">
        <v>43</v>
      </c>
      <c r="KU4" t="s">
        <v>42</v>
      </c>
      <c r="KV4" t="s">
        <v>42</v>
      </c>
      <c r="KW4" t="s">
        <v>43</v>
      </c>
      <c r="KX4" t="s">
        <v>42</v>
      </c>
      <c r="KY4" t="s">
        <v>43</v>
      </c>
      <c r="KZ4" t="s">
        <v>43</v>
      </c>
      <c r="LA4" t="s">
        <v>42</v>
      </c>
      <c r="LB4" t="s">
        <v>43</v>
      </c>
      <c r="LC4" t="s">
        <v>42</v>
      </c>
      <c r="LD4" t="s">
        <v>42</v>
      </c>
      <c r="LE4" t="s">
        <v>42</v>
      </c>
      <c r="LF4" t="s">
        <v>43</v>
      </c>
      <c r="LG4" t="s">
        <v>42</v>
      </c>
      <c r="LH4" t="s">
        <v>43</v>
      </c>
      <c r="LI4" t="s">
        <v>42</v>
      </c>
      <c r="LJ4" t="s">
        <v>43</v>
      </c>
      <c r="LK4" t="s">
        <v>42</v>
      </c>
      <c r="LL4" t="s">
        <v>43</v>
      </c>
      <c r="LM4" t="s">
        <v>43</v>
      </c>
      <c r="LN4" t="s">
        <v>42</v>
      </c>
      <c r="LO4" t="s">
        <v>42</v>
      </c>
      <c r="LP4" t="s">
        <v>42</v>
      </c>
      <c r="LQ4" t="s">
        <v>42</v>
      </c>
      <c r="LR4" t="s">
        <v>43</v>
      </c>
      <c r="LS4" t="s">
        <v>43</v>
      </c>
      <c r="LT4" t="s">
        <v>43</v>
      </c>
      <c r="LU4" t="s">
        <v>42</v>
      </c>
      <c r="LV4" t="s">
        <v>43</v>
      </c>
      <c r="LW4" t="s">
        <v>42</v>
      </c>
      <c r="LX4" t="s">
        <v>42</v>
      </c>
      <c r="LY4" t="s">
        <v>43</v>
      </c>
      <c r="LZ4" t="s">
        <v>42</v>
      </c>
      <c r="MA4" t="s">
        <v>43</v>
      </c>
      <c r="MB4" t="s">
        <v>42</v>
      </c>
      <c r="MC4" t="s">
        <v>43</v>
      </c>
      <c r="MD4" t="s">
        <v>42</v>
      </c>
      <c r="ME4" t="s">
        <v>43</v>
      </c>
      <c r="MF4" t="s">
        <v>43</v>
      </c>
      <c r="MG4" t="s">
        <v>43</v>
      </c>
      <c r="MH4" t="s">
        <v>43</v>
      </c>
      <c r="MI4" t="s">
        <v>43</v>
      </c>
      <c r="MJ4" t="s">
        <v>43</v>
      </c>
      <c r="MK4" t="s">
        <v>43</v>
      </c>
      <c r="ML4" t="s">
        <v>42</v>
      </c>
      <c r="MM4" t="s">
        <v>43</v>
      </c>
      <c r="MN4" t="s">
        <v>43</v>
      </c>
      <c r="MO4" t="s">
        <v>42</v>
      </c>
      <c r="MP4" t="s">
        <v>42</v>
      </c>
      <c r="MQ4" t="s">
        <v>42</v>
      </c>
      <c r="MR4" t="s">
        <v>42</v>
      </c>
      <c r="MS4" t="s">
        <v>43</v>
      </c>
      <c r="MT4" t="s">
        <v>42</v>
      </c>
      <c r="MU4" t="s">
        <v>42</v>
      </c>
      <c r="MV4" t="s">
        <v>42</v>
      </c>
      <c r="MW4" t="s">
        <v>43</v>
      </c>
      <c r="MX4" t="s">
        <v>43</v>
      </c>
      <c r="MY4" t="s">
        <v>43</v>
      </c>
      <c r="MZ4" t="s">
        <v>43</v>
      </c>
      <c r="NA4" t="s">
        <v>43</v>
      </c>
      <c r="NB4" t="s">
        <v>43</v>
      </c>
      <c r="NC4" t="s">
        <v>42</v>
      </c>
      <c r="ND4" t="s">
        <v>43</v>
      </c>
      <c r="NE4" t="s">
        <v>42</v>
      </c>
      <c r="NF4" t="s">
        <v>43</v>
      </c>
      <c r="NG4" t="s">
        <v>42</v>
      </c>
      <c r="NH4" t="s">
        <v>43</v>
      </c>
      <c r="NI4" t="s">
        <v>43</v>
      </c>
      <c r="NJ4" t="s">
        <v>42</v>
      </c>
      <c r="NK4" t="s">
        <v>42</v>
      </c>
      <c r="NL4" t="s">
        <v>42</v>
      </c>
      <c r="NM4" t="s">
        <v>42</v>
      </c>
      <c r="NN4" t="s">
        <v>42</v>
      </c>
      <c r="NO4" t="s">
        <v>42</v>
      </c>
      <c r="NP4" t="s">
        <v>42</v>
      </c>
      <c r="NQ4" t="s">
        <v>43</v>
      </c>
      <c r="NR4" t="s">
        <v>43</v>
      </c>
      <c r="NS4" t="s">
        <v>42</v>
      </c>
      <c r="NT4" t="s">
        <v>43</v>
      </c>
      <c r="NU4" t="s">
        <v>42</v>
      </c>
      <c r="NV4" t="s">
        <v>42</v>
      </c>
      <c r="NW4" t="s">
        <v>42</v>
      </c>
      <c r="NX4" t="s">
        <v>43</v>
      </c>
      <c r="NY4" t="s">
        <v>43</v>
      </c>
      <c r="NZ4" t="s">
        <v>42</v>
      </c>
      <c r="OA4" t="s">
        <v>43</v>
      </c>
      <c r="OB4" t="s">
        <v>42</v>
      </c>
      <c r="OC4" t="s">
        <v>42</v>
      </c>
      <c r="OD4" t="s">
        <v>43</v>
      </c>
      <c r="OE4" t="s">
        <v>42</v>
      </c>
      <c r="OF4" t="s">
        <v>43</v>
      </c>
      <c r="OG4" t="s">
        <v>43</v>
      </c>
      <c r="OH4" t="s">
        <v>42</v>
      </c>
      <c r="OI4" t="s">
        <v>42</v>
      </c>
      <c r="OJ4" t="s">
        <v>42</v>
      </c>
      <c r="OK4" t="s">
        <v>43</v>
      </c>
      <c r="OL4" t="s">
        <v>43</v>
      </c>
      <c r="OM4" t="s">
        <v>43</v>
      </c>
      <c r="ON4" t="s">
        <v>42</v>
      </c>
      <c r="OO4" t="s">
        <v>42</v>
      </c>
      <c r="OP4" t="s">
        <v>43</v>
      </c>
      <c r="OQ4" t="s">
        <v>43</v>
      </c>
      <c r="OR4" t="s">
        <v>42</v>
      </c>
      <c r="OS4" t="s">
        <v>43</v>
      </c>
      <c r="OT4" t="s">
        <v>42</v>
      </c>
      <c r="OU4" t="s">
        <v>43</v>
      </c>
      <c r="OV4" t="s">
        <v>42</v>
      </c>
      <c r="OW4" t="s">
        <v>42</v>
      </c>
      <c r="OX4" t="s">
        <v>43</v>
      </c>
      <c r="OY4" t="s">
        <v>42</v>
      </c>
      <c r="OZ4" t="s">
        <v>43</v>
      </c>
      <c r="PA4" t="s">
        <v>42</v>
      </c>
      <c r="PB4" t="s">
        <v>42</v>
      </c>
      <c r="PC4" t="s">
        <v>43</v>
      </c>
      <c r="PD4" t="s">
        <v>43</v>
      </c>
      <c r="PE4" t="s">
        <v>43</v>
      </c>
      <c r="PF4" t="s">
        <v>43</v>
      </c>
      <c r="PG4" t="s">
        <v>43</v>
      </c>
      <c r="PH4" t="s">
        <v>43</v>
      </c>
      <c r="PI4" t="s">
        <v>42</v>
      </c>
      <c r="PJ4" t="s">
        <v>42</v>
      </c>
      <c r="PK4" t="s">
        <v>43</v>
      </c>
      <c r="PL4" t="s">
        <v>42</v>
      </c>
      <c r="PM4" t="s">
        <v>42</v>
      </c>
      <c r="PN4" t="s">
        <v>42</v>
      </c>
      <c r="PO4" t="s">
        <v>42</v>
      </c>
      <c r="PP4" t="s">
        <v>43</v>
      </c>
      <c r="PQ4" t="s">
        <v>43</v>
      </c>
      <c r="PR4" t="s">
        <v>42</v>
      </c>
      <c r="PS4" t="s">
        <v>42</v>
      </c>
      <c r="PT4" t="s">
        <v>43</v>
      </c>
      <c r="PU4" t="s">
        <v>42</v>
      </c>
      <c r="PV4" t="s">
        <v>43</v>
      </c>
      <c r="PW4" t="s">
        <v>42</v>
      </c>
      <c r="PX4" t="s">
        <v>43</v>
      </c>
      <c r="PY4" t="s">
        <v>42</v>
      </c>
      <c r="PZ4" t="s">
        <v>42</v>
      </c>
      <c r="QA4" t="s">
        <v>43</v>
      </c>
      <c r="QB4" t="s">
        <v>43</v>
      </c>
      <c r="QC4" t="s">
        <v>42</v>
      </c>
      <c r="QD4" t="s">
        <v>42</v>
      </c>
      <c r="QE4" t="s">
        <v>43</v>
      </c>
      <c r="QF4" t="s">
        <v>43</v>
      </c>
      <c r="QG4" t="s">
        <v>42</v>
      </c>
      <c r="QH4" t="s">
        <v>43</v>
      </c>
      <c r="QI4" t="s">
        <v>43</v>
      </c>
      <c r="QJ4" t="s">
        <v>42</v>
      </c>
      <c r="QK4" t="s">
        <v>43</v>
      </c>
      <c r="QL4" t="s">
        <v>42</v>
      </c>
      <c r="QM4" t="s">
        <v>42</v>
      </c>
      <c r="QN4" t="s">
        <v>42</v>
      </c>
      <c r="QO4" t="s">
        <v>42</v>
      </c>
      <c r="QP4" t="s">
        <v>43</v>
      </c>
      <c r="QQ4" t="s">
        <v>43</v>
      </c>
      <c r="QR4" t="s">
        <v>42</v>
      </c>
      <c r="QS4" t="s">
        <v>43</v>
      </c>
      <c r="QT4" t="s">
        <v>43</v>
      </c>
      <c r="QU4" t="s">
        <v>43</v>
      </c>
      <c r="QV4" t="s">
        <v>43</v>
      </c>
      <c r="QW4" t="s">
        <v>42</v>
      </c>
      <c r="QX4" t="s">
        <v>43</v>
      </c>
      <c r="QY4" t="s">
        <v>42</v>
      </c>
      <c r="QZ4" t="s">
        <v>42</v>
      </c>
      <c r="RA4" t="s">
        <v>43</v>
      </c>
      <c r="RB4" t="s">
        <v>43</v>
      </c>
      <c r="RC4" t="s">
        <v>43</v>
      </c>
      <c r="RD4" t="s">
        <v>42</v>
      </c>
      <c r="RE4" t="s">
        <v>42</v>
      </c>
      <c r="RF4" t="s">
        <v>43</v>
      </c>
      <c r="RG4" t="s">
        <v>43</v>
      </c>
      <c r="RH4" t="s">
        <v>42</v>
      </c>
      <c r="RI4" t="s">
        <v>43</v>
      </c>
      <c r="RJ4" t="s">
        <v>43</v>
      </c>
      <c r="RK4" t="s">
        <v>43</v>
      </c>
      <c r="RL4" t="s">
        <v>43</v>
      </c>
      <c r="RM4" t="s">
        <v>43</v>
      </c>
      <c r="RN4" t="s">
        <v>42</v>
      </c>
      <c r="RO4" t="s">
        <v>43</v>
      </c>
      <c r="RP4" t="s">
        <v>43</v>
      </c>
      <c r="RQ4" t="s">
        <v>42</v>
      </c>
      <c r="RR4" t="s">
        <v>43</v>
      </c>
      <c r="RS4" t="s">
        <v>43</v>
      </c>
      <c r="RT4" t="s">
        <v>43</v>
      </c>
      <c r="RU4" t="s">
        <v>42</v>
      </c>
      <c r="RV4" t="s">
        <v>43</v>
      </c>
      <c r="RW4" t="s">
        <v>43</v>
      </c>
      <c r="RX4" t="s">
        <v>42</v>
      </c>
      <c r="RY4" t="s">
        <v>43</v>
      </c>
      <c r="RZ4" t="s">
        <v>42</v>
      </c>
      <c r="SA4" t="s">
        <v>43</v>
      </c>
      <c r="SB4" t="s">
        <v>42</v>
      </c>
      <c r="SC4" t="s">
        <v>42</v>
      </c>
      <c r="SD4" t="s">
        <v>42</v>
      </c>
      <c r="SE4" t="s">
        <v>42</v>
      </c>
      <c r="SF4" t="s">
        <v>43</v>
      </c>
      <c r="SG4" t="s">
        <v>43</v>
      </c>
    </row>
    <row r="5" spans="1:501" x14ac:dyDescent="0.45">
      <c r="A5" t="s">
        <v>68</v>
      </c>
      <c r="B5" t="s">
        <v>78</v>
      </c>
      <c r="C5" t="s">
        <v>85</v>
      </c>
      <c r="D5" t="s">
        <v>78</v>
      </c>
      <c r="E5" t="s">
        <v>93</v>
      </c>
      <c r="F5" t="s">
        <v>96</v>
      </c>
      <c r="G5" t="s">
        <v>96</v>
      </c>
      <c r="H5" t="s">
        <v>96</v>
      </c>
      <c r="I5" t="s">
        <v>96</v>
      </c>
      <c r="J5" t="s">
        <v>78</v>
      </c>
      <c r="K5" t="s">
        <v>85</v>
      </c>
      <c r="L5" t="s">
        <v>93</v>
      </c>
      <c r="M5" t="s">
        <v>96</v>
      </c>
      <c r="N5" t="s">
        <v>85</v>
      </c>
      <c r="O5" t="s">
        <v>78</v>
      </c>
      <c r="P5" t="s">
        <v>96</v>
      </c>
      <c r="Q5" t="s">
        <v>85</v>
      </c>
      <c r="R5" t="s">
        <v>93</v>
      </c>
      <c r="S5" t="s">
        <v>93</v>
      </c>
      <c r="T5" t="s">
        <v>96</v>
      </c>
      <c r="U5" t="s">
        <v>78</v>
      </c>
      <c r="V5" t="s">
        <v>93</v>
      </c>
      <c r="W5" t="s">
        <v>96</v>
      </c>
      <c r="X5" t="s">
        <v>96</v>
      </c>
      <c r="Y5" t="s">
        <v>96</v>
      </c>
      <c r="Z5" t="s">
        <v>96</v>
      </c>
      <c r="AA5" t="s">
        <v>78</v>
      </c>
      <c r="AB5" t="s">
        <v>96</v>
      </c>
      <c r="AC5" t="s">
        <v>85</v>
      </c>
      <c r="AD5" t="s">
        <v>85</v>
      </c>
      <c r="AE5" t="s">
        <v>96</v>
      </c>
      <c r="AF5" t="s">
        <v>93</v>
      </c>
      <c r="AG5" t="s">
        <v>96</v>
      </c>
      <c r="AH5" t="s">
        <v>85</v>
      </c>
      <c r="AI5" t="s">
        <v>78</v>
      </c>
      <c r="AJ5" t="s">
        <v>85</v>
      </c>
      <c r="AK5" t="s">
        <v>93</v>
      </c>
      <c r="AL5" t="s">
        <v>93</v>
      </c>
      <c r="AM5" t="s">
        <v>85</v>
      </c>
      <c r="AN5" t="s">
        <v>85</v>
      </c>
      <c r="AO5" t="s">
        <v>85</v>
      </c>
      <c r="AP5" t="s">
        <v>78</v>
      </c>
      <c r="AQ5" t="s">
        <v>78</v>
      </c>
      <c r="AR5" t="s">
        <v>96</v>
      </c>
      <c r="AS5" t="s">
        <v>93</v>
      </c>
      <c r="AT5" t="s">
        <v>78</v>
      </c>
      <c r="AU5" t="s">
        <v>78</v>
      </c>
      <c r="AV5" t="s">
        <v>78</v>
      </c>
      <c r="AW5" t="s">
        <v>96</v>
      </c>
      <c r="AX5" t="s">
        <v>78</v>
      </c>
      <c r="AY5" t="s">
        <v>85</v>
      </c>
      <c r="AZ5" t="s">
        <v>78</v>
      </c>
      <c r="BA5" t="s">
        <v>85</v>
      </c>
      <c r="BB5" t="s">
        <v>78</v>
      </c>
      <c r="BC5" t="s">
        <v>96</v>
      </c>
      <c r="BD5" t="s">
        <v>85</v>
      </c>
      <c r="BE5" t="s">
        <v>85</v>
      </c>
      <c r="BF5" t="s">
        <v>78</v>
      </c>
      <c r="BG5" t="s">
        <v>96</v>
      </c>
      <c r="BH5" t="s">
        <v>85</v>
      </c>
      <c r="BI5" t="s">
        <v>96</v>
      </c>
      <c r="BJ5" t="s">
        <v>96</v>
      </c>
      <c r="BK5" t="s">
        <v>93</v>
      </c>
      <c r="BL5" t="s">
        <v>78</v>
      </c>
      <c r="BM5" t="s">
        <v>78</v>
      </c>
      <c r="BN5" t="s">
        <v>85</v>
      </c>
      <c r="BO5" t="s">
        <v>93</v>
      </c>
      <c r="BP5" t="s">
        <v>96</v>
      </c>
      <c r="BQ5" t="s">
        <v>85</v>
      </c>
      <c r="BR5" t="s">
        <v>78</v>
      </c>
      <c r="BS5" t="s">
        <v>78</v>
      </c>
      <c r="BT5" t="s">
        <v>85</v>
      </c>
      <c r="BU5" t="s">
        <v>78</v>
      </c>
      <c r="BV5" t="s">
        <v>93</v>
      </c>
      <c r="BW5" t="s">
        <v>93</v>
      </c>
      <c r="BX5" t="s">
        <v>96</v>
      </c>
      <c r="BY5" t="s">
        <v>85</v>
      </c>
      <c r="BZ5" t="s">
        <v>85</v>
      </c>
      <c r="CA5" t="s">
        <v>93</v>
      </c>
      <c r="CB5" t="s">
        <v>78</v>
      </c>
      <c r="CC5" t="s">
        <v>96</v>
      </c>
      <c r="CD5" t="s">
        <v>85</v>
      </c>
      <c r="CE5" t="s">
        <v>96</v>
      </c>
      <c r="CF5" t="s">
        <v>85</v>
      </c>
      <c r="CG5" t="s">
        <v>93</v>
      </c>
      <c r="CH5" t="s">
        <v>93</v>
      </c>
      <c r="CI5" t="s">
        <v>78</v>
      </c>
      <c r="CJ5" t="s">
        <v>96</v>
      </c>
      <c r="CK5" t="s">
        <v>93</v>
      </c>
      <c r="CL5" t="s">
        <v>96</v>
      </c>
      <c r="CM5" t="s">
        <v>96</v>
      </c>
      <c r="CN5" t="s">
        <v>78</v>
      </c>
      <c r="CO5" t="s">
        <v>96</v>
      </c>
      <c r="CP5" t="s">
        <v>96</v>
      </c>
      <c r="CQ5" t="s">
        <v>78</v>
      </c>
      <c r="CR5" t="s">
        <v>96</v>
      </c>
      <c r="CS5" t="s">
        <v>96</v>
      </c>
      <c r="CT5" t="s">
        <v>78</v>
      </c>
      <c r="CU5" t="s">
        <v>93</v>
      </c>
      <c r="CV5" t="s">
        <v>96</v>
      </c>
      <c r="CW5" t="s">
        <v>85</v>
      </c>
      <c r="CX5" t="s">
        <v>93</v>
      </c>
      <c r="CY5" t="s">
        <v>85</v>
      </c>
      <c r="CZ5" t="s">
        <v>93</v>
      </c>
      <c r="DA5" t="s">
        <v>93</v>
      </c>
      <c r="DB5" t="s">
        <v>78</v>
      </c>
      <c r="DC5" t="s">
        <v>93</v>
      </c>
      <c r="DD5" t="s">
        <v>85</v>
      </c>
      <c r="DE5" t="s">
        <v>93</v>
      </c>
      <c r="DF5" t="s">
        <v>93</v>
      </c>
      <c r="DG5" t="s">
        <v>93</v>
      </c>
      <c r="DH5" t="s">
        <v>78</v>
      </c>
      <c r="DI5" t="s">
        <v>85</v>
      </c>
      <c r="DJ5" t="s">
        <v>93</v>
      </c>
      <c r="DK5" t="s">
        <v>78</v>
      </c>
      <c r="DL5" t="s">
        <v>78</v>
      </c>
      <c r="DM5" t="s">
        <v>93</v>
      </c>
      <c r="DN5" t="s">
        <v>78</v>
      </c>
      <c r="DO5" t="s">
        <v>85</v>
      </c>
      <c r="DP5" t="s">
        <v>78</v>
      </c>
      <c r="DQ5" t="s">
        <v>85</v>
      </c>
      <c r="DR5" t="s">
        <v>78</v>
      </c>
      <c r="DS5" t="s">
        <v>93</v>
      </c>
      <c r="DT5" t="s">
        <v>93</v>
      </c>
      <c r="DU5" t="s">
        <v>85</v>
      </c>
      <c r="DV5" t="s">
        <v>96</v>
      </c>
      <c r="DW5" t="s">
        <v>93</v>
      </c>
      <c r="DX5" t="s">
        <v>78</v>
      </c>
      <c r="DY5" t="s">
        <v>93</v>
      </c>
      <c r="DZ5" t="s">
        <v>85</v>
      </c>
      <c r="EA5" t="s">
        <v>96</v>
      </c>
      <c r="EB5" t="s">
        <v>78</v>
      </c>
      <c r="EC5" t="s">
        <v>85</v>
      </c>
      <c r="ED5" t="s">
        <v>85</v>
      </c>
      <c r="EE5" t="s">
        <v>93</v>
      </c>
      <c r="EF5" t="s">
        <v>78</v>
      </c>
      <c r="EG5" t="s">
        <v>96</v>
      </c>
      <c r="EH5" t="s">
        <v>96</v>
      </c>
      <c r="EI5" t="s">
        <v>78</v>
      </c>
      <c r="EJ5" t="s">
        <v>85</v>
      </c>
      <c r="EK5" t="s">
        <v>96</v>
      </c>
      <c r="EL5" t="s">
        <v>96</v>
      </c>
      <c r="EM5" t="s">
        <v>96</v>
      </c>
      <c r="EN5" t="s">
        <v>85</v>
      </c>
      <c r="EO5" t="s">
        <v>93</v>
      </c>
      <c r="EP5" t="s">
        <v>78</v>
      </c>
      <c r="EQ5" t="s">
        <v>85</v>
      </c>
      <c r="ER5" t="s">
        <v>96</v>
      </c>
      <c r="ES5" t="s">
        <v>93</v>
      </c>
      <c r="ET5" t="s">
        <v>85</v>
      </c>
      <c r="EU5" t="s">
        <v>85</v>
      </c>
      <c r="EV5" t="s">
        <v>96</v>
      </c>
      <c r="EW5" t="s">
        <v>93</v>
      </c>
      <c r="EX5" t="s">
        <v>93</v>
      </c>
      <c r="EY5" t="s">
        <v>96</v>
      </c>
      <c r="EZ5" t="s">
        <v>96</v>
      </c>
      <c r="FA5" t="s">
        <v>93</v>
      </c>
      <c r="FB5" t="s">
        <v>85</v>
      </c>
      <c r="FC5" t="s">
        <v>85</v>
      </c>
      <c r="FD5" t="s">
        <v>93</v>
      </c>
      <c r="FE5" t="s">
        <v>85</v>
      </c>
      <c r="FF5" t="s">
        <v>85</v>
      </c>
      <c r="FG5" t="s">
        <v>96</v>
      </c>
      <c r="FH5" t="s">
        <v>85</v>
      </c>
      <c r="FI5" t="s">
        <v>85</v>
      </c>
      <c r="FJ5" t="s">
        <v>96</v>
      </c>
      <c r="FK5" t="s">
        <v>78</v>
      </c>
      <c r="FL5" t="s">
        <v>78</v>
      </c>
      <c r="FM5" t="s">
        <v>93</v>
      </c>
      <c r="FN5" t="s">
        <v>93</v>
      </c>
      <c r="FO5" t="s">
        <v>85</v>
      </c>
      <c r="FP5" t="s">
        <v>96</v>
      </c>
      <c r="FQ5" t="s">
        <v>85</v>
      </c>
      <c r="FR5" t="s">
        <v>93</v>
      </c>
      <c r="FS5" t="s">
        <v>85</v>
      </c>
      <c r="FT5" t="s">
        <v>85</v>
      </c>
      <c r="FU5" t="s">
        <v>85</v>
      </c>
      <c r="FV5" t="s">
        <v>85</v>
      </c>
      <c r="FW5" t="s">
        <v>93</v>
      </c>
      <c r="FX5" t="s">
        <v>96</v>
      </c>
      <c r="FY5" t="s">
        <v>96</v>
      </c>
      <c r="FZ5" t="s">
        <v>93</v>
      </c>
      <c r="GA5" t="s">
        <v>93</v>
      </c>
      <c r="GB5" t="s">
        <v>93</v>
      </c>
      <c r="GC5" t="s">
        <v>96</v>
      </c>
      <c r="GD5" t="s">
        <v>96</v>
      </c>
      <c r="GE5" t="s">
        <v>96</v>
      </c>
      <c r="GF5" t="s">
        <v>93</v>
      </c>
      <c r="GG5" t="s">
        <v>78</v>
      </c>
      <c r="GH5" t="s">
        <v>96</v>
      </c>
      <c r="GI5" t="s">
        <v>78</v>
      </c>
      <c r="GJ5" t="s">
        <v>78</v>
      </c>
      <c r="GK5" t="s">
        <v>85</v>
      </c>
      <c r="GL5" t="s">
        <v>93</v>
      </c>
      <c r="GM5" t="s">
        <v>96</v>
      </c>
      <c r="GN5" t="s">
        <v>93</v>
      </c>
      <c r="GO5" t="s">
        <v>78</v>
      </c>
      <c r="GP5" t="s">
        <v>96</v>
      </c>
      <c r="GQ5" t="s">
        <v>78</v>
      </c>
      <c r="GR5" t="s">
        <v>96</v>
      </c>
      <c r="GS5" t="s">
        <v>93</v>
      </c>
      <c r="GT5" t="s">
        <v>85</v>
      </c>
      <c r="GU5" t="s">
        <v>78</v>
      </c>
      <c r="GV5" t="s">
        <v>93</v>
      </c>
      <c r="GW5" t="s">
        <v>96</v>
      </c>
      <c r="GX5" t="s">
        <v>96</v>
      </c>
      <c r="GY5" t="s">
        <v>93</v>
      </c>
      <c r="GZ5" t="s">
        <v>93</v>
      </c>
      <c r="HA5" t="s">
        <v>85</v>
      </c>
      <c r="HB5" t="s">
        <v>85</v>
      </c>
      <c r="HC5" t="s">
        <v>78</v>
      </c>
      <c r="HD5" t="s">
        <v>78</v>
      </c>
      <c r="HE5" t="s">
        <v>96</v>
      </c>
      <c r="HF5" t="s">
        <v>85</v>
      </c>
      <c r="HG5" t="s">
        <v>78</v>
      </c>
      <c r="HH5" t="s">
        <v>93</v>
      </c>
      <c r="HI5" t="s">
        <v>85</v>
      </c>
      <c r="HJ5" t="s">
        <v>78</v>
      </c>
      <c r="HK5" t="s">
        <v>85</v>
      </c>
      <c r="HL5" t="s">
        <v>78</v>
      </c>
      <c r="HM5" t="s">
        <v>96</v>
      </c>
      <c r="HN5" t="s">
        <v>85</v>
      </c>
      <c r="HO5" t="s">
        <v>78</v>
      </c>
      <c r="HP5" t="s">
        <v>78</v>
      </c>
      <c r="HQ5" t="s">
        <v>96</v>
      </c>
      <c r="HR5" t="s">
        <v>78</v>
      </c>
      <c r="HS5" t="s">
        <v>85</v>
      </c>
      <c r="HT5" t="s">
        <v>85</v>
      </c>
      <c r="HU5" t="s">
        <v>78</v>
      </c>
      <c r="HV5" t="s">
        <v>85</v>
      </c>
      <c r="HW5" t="s">
        <v>85</v>
      </c>
      <c r="HX5" t="s">
        <v>78</v>
      </c>
      <c r="HY5" t="s">
        <v>93</v>
      </c>
      <c r="HZ5" t="s">
        <v>85</v>
      </c>
      <c r="IA5" t="s">
        <v>96</v>
      </c>
      <c r="IB5" t="s">
        <v>93</v>
      </c>
      <c r="IC5" t="s">
        <v>85</v>
      </c>
      <c r="ID5" t="s">
        <v>85</v>
      </c>
      <c r="IE5" t="s">
        <v>85</v>
      </c>
      <c r="IF5" t="s">
        <v>78</v>
      </c>
      <c r="IG5" t="s">
        <v>93</v>
      </c>
      <c r="IH5" t="s">
        <v>85</v>
      </c>
      <c r="II5" t="s">
        <v>78</v>
      </c>
      <c r="IJ5" t="s">
        <v>78</v>
      </c>
      <c r="IK5" t="s">
        <v>93</v>
      </c>
      <c r="IL5" t="s">
        <v>93</v>
      </c>
      <c r="IM5" t="s">
        <v>96</v>
      </c>
      <c r="IN5" t="s">
        <v>96</v>
      </c>
      <c r="IO5" t="s">
        <v>85</v>
      </c>
      <c r="IP5" t="s">
        <v>96</v>
      </c>
      <c r="IQ5" t="s">
        <v>93</v>
      </c>
      <c r="IR5" t="s">
        <v>78</v>
      </c>
      <c r="IS5" t="s">
        <v>78</v>
      </c>
      <c r="IT5" t="s">
        <v>93</v>
      </c>
      <c r="IU5" t="s">
        <v>93</v>
      </c>
      <c r="IV5" t="s">
        <v>85</v>
      </c>
      <c r="IW5" t="s">
        <v>78</v>
      </c>
      <c r="IX5" t="s">
        <v>78</v>
      </c>
      <c r="IY5" t="s">
        <v>93</v>
      </c>
      <c r="IZ5" t="s">
        <v>93</v>
      </c>
      <c r="JA5" t="s">
        <v>96</v>
      </c>
      <c r="JB5" t="s">
        <v>85</v>
      </c>
      <c r="JC5" t="s">
        <v>85</v>
      </c>
      <c r="JD5" t="s">
        <v>78</v>
      </c>
      <c r="JE5" t="s">
        <v>85</v>
      </c>
      <c r="JF5" t="s">
        <v>96</v>
      </c>
      <c r="JG5" t="s">
        <v>85</v>
      </c>
      <c r="JH5" t="s">
        <v>96</v>
      </c>
      <c r="JI5" t="s">
        <v>78</v>
      </c>
      <c r="JJ5" t="s">
        <v>85</v>
      </c>
      <c r="JK5" t="s">
        <v>96</v>
      </c>
      <c r="JL5" t="s">
        <v>78</v>
      </c>
      <c r="JM5" t="s">
        <v>78</v>
      </c>
      <c r="JN5" t="s">
        <v>93</v>
      </c>
      <c r="JO5" t="s">
        <v>85</v>
      </c>
      <c r="JP5" t="s">
        <v>85</v>
      </c>
      <c r="JQ5" t="s">
        <v>85</v>
      </c>
      <c r="JR5" t="s">
        <v>85</v>
      </c>
      <c r="JS5" t="s">
        <v>93</v>
      </c>
      <c r="JT5" t="s">
        <v>78</v>
      </c>
      <c r="JU5" t="s">
        <v>78</v>
      </c>
      <c r="JV5" t="s">
        <v>96</v>
      </c>
      <c r="JW5" t="s">
        <v>78</v>
      </c>
      <c r="JX5" t="s">
        <v>78</v>
      </c>
      <c r="JY5" t="s">
        <v>93</v>
      </c>
      <c r="JZ5" t="s">
        <v>93</v>
      </c>
      <c r="KA5" t="s">
        <v>96</v>
      </c>
      <c r="KB5" t="s">
        <v>78</v>
      </c>
      <c r="KC5" t="s">
        <v>85</v>
      </c>
      <c r="KD5" t="s">
        <v>78</v>
      </c>
      <c r="KE5" t="s">
        <v>85</v>
      </c>
      <c r="KF5" t="s">
        <v>85</v>
      </c>
      <c r="KG5" t="s">
        <v>96</v>
      </c>
      <c r="KH5" t="s">
        <v>93</v>
      </c>
      <c r="KI5" t="s">
        <v>78</v>
      </c>
      <c r="KJ5" t="s">
        <v>78</v>
      </c>
      <c r="KK5" t="s">
        <v>78</v>
      </c>
      <c r="KL5" t="s">
        <v>78</v>
      </c>
      <c r="KM5" t="s">
        <v>96</v>
      </c>
      <c r="KN5" t="s">
        <v>78</v>
      </c>
      <c r="KO5" t="s">
        <v>85</v>
      </c>
      <c r="KP5" t="s">
        <v>93</v>
      </c>
      <c r="KQ5" t="s">
        <v>96</v>
      </c>
      <c r="KR5" t="s">
        <v>93</v>
      </c>
      <c r="KS5" t="s">
        <v>78</v>
      </c>
      <c r="KT5" t="s">
        <v>93</v>
      </c>
      <c r="KU5" t="s">
        <v>93</v>
      </c>
      <c r="KV5" t="s">
        <v>93</v>
      </c>
      <c r="KW5" t="s">
        <v>78</v>
      </c>
      <c r="KX5" t="s">
        <v>85</v>
      </c>
      <c r="KY5" t="s">
        <v>78</v>
      </c>
      <c r="KZ5" t="s">
        <v>96</v>
      </c>
      <c r="LA5" t="s">
        <v>96</v>
      </c>
      <c r="LB5" t="s">
        <v>78</v>
      </c>
      <c r="LC5" t="s">
        <v>93</v>
      </c>
      <c r="LD5" t="s">
        <v>78</v>
      </c>
      <c r="LE5" t="s">
        <v>93</v>
      </c>
      <c r="LF5" t="s">
        <v>85</v>
      </c>
      <c r="LG5" t="s">
        <v>85</v>
      </c>
      <c r="LH5" t="s">
        <v>85</v>
      </c>
      <c r="LI5" t="s">
        <v>85</v>
      </c>
      <c r="LJ5" t="s">
        <v>85</v>
      </c>
      <c r="LK5" t="s">
        <v>78</v>
      </c>
      <c r="LL5" t="s">
        <v>93</v>
      </c>
      <c r="LM5" t="s">
        <v>78</v>
      </c>
      <c r="LN5" t="s">
        <v>93</v>
      </c>
      <c r="LO5" t="s">
        <v>93</v>
      </c>
      <c r="LP5" t="s">
        <v>85</v>
      </c>
      <c r="LQ5" t="s">
        <v>78</v>
      </c>
      <c r="LR5" t="s">
        <v>85</v>
      </c>
      <c r="LS5" t="s">
        <v>85</v>
      </c>
      <c r="LT5" t="s">
        <v>78</v>
      </c>
      <c r="LU5" t="s">
        <v>78</v>
      </c>
      <c r="LV5" t="s">
        <v>93</v>
      </c>
      <c r="LW5" t="s">
        <v>96</v>
      </c>
      <c r="LX5" t="s">
        <v>93</v>
      </c>
      <c r="LY5" t="s">
        <v>93</v>
      </c>
      <c r="LZ5" t="s">
        <v>96</v>
      </c>
      <c r="MA5" t="s">
        <v>78</v>
      </c>
      <c r="MB5" t="s">
        <v>78</v>
      </c>
      <c r="MC5" t="s">
        <v>93</v>
      </c>
      <c r="MD5" t="s">
        <v>93</v>
      </c>
      <c r="ME5" t="s">
        <v>85</v>
      </c>
      <c r="MF5" t="s">
        <v>78</v>
      </c>
      <c r="MG5" t="s">
        <v>93</v>
      </c>
      <c r="MH5" t="s">
        <v>93</v>
      </c>
      <c r="MI5" t="s">
        <v>78</v>
      </c>
      <c r="MJ5" t="s">
        <v>96</v>
      </c>
      <c r="MK5" t="s">
        <v>93</v>
      </c>
      <c r="ML5" t="s">
        <v>93</v>
      </c>
      <c r="MM5" t="s">
        <v>93</v>
      </c>
      <c r="MN5" t="s">
        <v>96</v>
      </c>
      <c r="MO5" t="s">
        <v>96</v>
      </c>
      <c r="MP5" t="s">
        <v>78</v>
      </c>
      <c r="MQ5" t="s">
        <v>93</v>
      </c>
      <c r="MR5" t="s">
        <v>93</v>
      </c>
      <c r="MS5" t="s">
        <v>93</v>
      </c>
      <c r="MT5" t="s">
        <v>78</v>
      </c>
      <c r="MU5" t="s">
        <v>78</v>
      </c>
      <c r="MV5" t="s">
        <v>96</v>
      </c>
      <c r="MW5" t="s">
        <v>78</v>
      </c>
      <c r="MX5" t="s">
        <v>78</v>
      </c>
      <c r="MY5" t="s">
        <v>85</v>
      </c>
      <c r="MZ5" t="s">
        <v>93</v>
      </c>
      <c r="NA5" t="s">
        <v>96</v>
      </c>
      <c r="NB5" t="s">
        <v>93</v>
      </c>
      <c r="NC5" t="s">
        <v>85</v>
      </c>
      <c r="ND5" t="s">
        <v>85</v>
      </c>
      <c r="NE5" t="s">
        <v>93</v>
      </c>
      <c r="NF5" t="s">
        <v>85</v>
      </c>
      <c r="NG5" t="s">
        <v>85</v>
      </c>
      <c r="NH5" t="s">
        <v>85</v>
      </c>
      <c r="NI5" t="s">
        <v>85</v>
      </c>
      <c r="NJ5" t="s">
        <v>96</v>
      </c>
      <c r="NK5" t="s">
        <v>85</v>
      </c>
      <c r="NL5" t="s">
        <v>93</v>
      </c>
      <c r="NM5" t="s">
        <v>78</v>
      </c>
      <c r="NN5" t="s">
        <v>96</v>
      </c>
      <c r="NO5" t="s">
        <v>85</v>
      </c>
      <c r="NP5" t="s">
        <v>85</v>
      </c>
      <c r="NQ5" t="s">
        <v>78</v>
      </c>
      <c r="NR5" t="s">
        <v>96</v>
      </c>
      <c r="NS5" t="s">
        <v>93</v>
      </c>
      <c r="NT5" t="s">
        <v>85</v>
      </c>
      <c r="NU5" t="s">
        <v>96</v>
      </c>
      <c r="NV5" t="s">
        <v>78</v>
      </c>
      <c r="NW5" t="s">
        <v>93</v>
      </c>
      <c r="NX5" t="s">
        <v>96</v>
      </c>
      <c r="NY5" t="s">
        <v>85</v>
      </c>
      <c r="NZ5" t="s">
        <v>96</v>
      </c>
      <c r="OA5" t="s">
        <v>85</v>
      </c>
      <c r="OB5" t="s">
        <v>78</v>
      </c>
      <c r="OC5" t="s">
        <v>93</v>
      </c>
      <c r="OD5" t="s">
        <v>93</v>
      </c>
      <c r="OE5" t="s">
        <v>78</v>
      </c>
      <c r="OF5" t="s">
        <v>78</v>
      </c>
      <c r="OG5" t="s">
        <v>85</v>
      </c>
      <c r="OH5" t="s">
        <v>96</v>
      </c>
      <c r="OI5" t="s">
        <v>85</v>
      </c>
      <c r="OJ5" t="s">
        <v>85</v>
      </c>
      <c r="OK5" t="s">
        <v>78</v>
      </c>
      <c r="OL5" t="s">
        <v>93</v>
      </c>
      <c r="OM5" t="s">
        <v>96</v>
      </c>
      <c r="ON5" t="s">
        <v>85</v>
      </c>
      <c r="OO5" t="s">
        <v>78</v>
      </c>
      <c r="OP5" t="s">
        <v>96</v>
      </c>
      <c r="OQ5" t="s">
        <v>85</v>
      </c>
      <c r="OR5" t="s">
        <v>93</v>
      </c>
      <c r="OS5" t="s">
        <v>96</v>
      </c>
      <c r="OT5" t="s">
        <v>85</v>
      </c>
      <c r="OU5" t="s">
        <v>93</v>
      </c>
      <c r="OV5" t="s">
        <v>85</v>
      </c>
      <c r="OW5" t="s">
        <v>78</v>
      </c>
      <c r="OX5" t="s">
        <v>85</v>
      </c>
      <c r="OY5" t="s">
        <v>93</v>
      </c>
      <c r="OZ5" t="s">
        <v>78</v>
      </c>
      <c r="PA5" t="s">
        <v>78</v>
      </c>
      <c r="PB5" t="s">
        <v>96</v>
      </c>
      <c r="PC5" t="s">
        <v>85</v>
      </c>
      <c r="PD5" t="s">
        <v>85</v>
      </c>
      <c r="PE5" t="s">
        <v>78</v>
      </c>
      <c r="PF5" t="s">
        <v>96</v>
      </c>
      <c r="PG5" t="s">
        <v>93</v>
      </c>
      <c r="PH5" t="s">
        <v>93</v>
      </c>
      <c r="PI5" t="s">
        <v>85</v>
      </c>
      <c r="PJ5" t="s">
        <v>96</v>
      </c>
      <c r="PK5" t="s">
        <v>93</v>
      </c>
      <c r="PL5" t="s">
        <v>78</v>
      </c>
      <c r="PM5" t="s">
        <v>96</v>
      </c>
      <c r="PN5" t="s">
        <v>96</v>
      </c>
      <c r="PO5" t="s">
        <v>85</v>
      </c>
      <c r="PP5" t="s">
        <v>78</v>
      </c>
      <c r="PQ5" t="s">
        <v>93</v>
      </c>
      <c r="PR5" t="s">
        <v>78</v>
      </c>
      <c r="PS5" t="s">
        <v>85</v>
      </c>
      <c r="PT5" t="s">
        <v>85</v>
      </c>
      <c r="PU5" t="s">
        <v>96</v>
      </c>
      <c r="PV5" t="s">
        <v>93</v>
      </c>
      <c r="PW5" t="s">
        <v>78</v>
      </c>
      <c r="PX5" t="s">
        <v>93</v>
      </c>
      <c r="PY5" t="s">
        <v>85</v>
      </c>
      <c r="PZ5" t="s">
        <v>78</v>
      </c>
      <c r="QA5" t="s">
        <v>93</v>
      </c>
      <c r="QB5" t="s">
        <v>85</v>
      </c>
      <c r="QC5" t="s">
        <v>96</v>
      </c>
      <c r="QD5" t="s">
        <v>96</v>
      </c>
      <c r="QE5" t="s">
        <v>85</v>
      </c>
      <c r="QF5" t="s">
        <v>85</v>
      </c>
      <c r="QG5" t="s">
        <v>93</v>
      </c>
      <c r="QH5" t="s">
        <v>93</v>
      </c>
      <c r="QI5" t="s">
        <v>96</v>
      </c>
      <c r="QJ5" t="s">
        <v>78</v>
      </c>
      <c r="QK5" t="s">
        <v>93</v>
      </c>
      <c r="QL5" t="s">
        <v>78</v>
      </c>
      <c r="QM5" t="s">
        <v>93</v>
      </c>
      <c r="QN5" t="s">
        <v>96</v>
      </c>
      <c r="QO5" t="s">
        <v>93</v>
      </c>
      <c r="QP5" t="s">
        <v>96</v>
      </c>
      <c r="QQ5" t="s">
        <v>85</v>
      </c>
      <c r="QR5" t="s">
        <v>78</v>
      </c>
      <c r="QS5" t="s">
        <v>85</v>
      </c>
      <c r="QT5" t="s">
        <v>96</v>
      </c>
      <c r="QU5" t="s">
        <v>93</v>
      </c>
      <c r="QV5" t="s">
        <v>96</v>
      </c>
      <c r="QW5" t="s">
        <v>85</v>
      </c>
      <c r="QX5" t="s">
        <v>93</v>
      </c>
      <c r="QY5" t="s">
        <v>78</v>
      </c>
      <c r="QZ5" t="s">
        <v>96</v>
      </c>
      <c r="RA5" t="s">
        <v>93</v>
      </c>
      <c r="RB5" t="s">
        <v>78</v>
      </c>
      <c r="RC5" t="s">
        <v>85</v>
      </c>
      <c r="RD5" t="s">
        <v>96</v>
      </c>
      <c r="RE5" t="s">
        <v>96</v>
      </c>
      <c r="RF5" t="s">
        <v>96</v>
      </c>
      <c r="RG5" t="s">
        <v>96</v>
      </c>
      <c r="RH5" t="s">
        <v>78</v>
      </c>
      <c r="RI5" t="s">
        <v>93</v>
      </c>
      <c r="RJ5" t="s">
        <v>78</v>
      </c>
      <c r="RK5" t="s">
        <v>96</v>
      </c>
      <c r="RL5" t="s">
        <v>96</v>
      </c>
      <c r="RM5" t="s">
        <v>96</v>
      </c>
      <c r="RN5" t="s">
        <v>85</v>
      </c>
      <c r="RO5" t="s">
        <v>78</v>
      </c>
      <c r="RP5" t="s">
        <v>78</v>
      </c>
      <c r="RQ5" t="s">
        <v>85</v>
      </c>
      <c r="RR5" t="s">
        <v>78</v>
      </c>
      <c r="RS5" t="s">
        <v>85</v>
      </c>
      <c r="RT5" t="s">
        <v>78</v>
      </c>
      <c r="RU5" t="s">
        <v>96</v>
      </c>
      <c r="RV5" t="s">
        <v>93</v>
      </c>
      <c r="RW5" t="s">
        <v>85</v>
      </c>
      <c r="RX5" t="s">
        <v>93</v>
      </c>
      <c r="RY5" t="s">
        <v>78</v>
      </c>
      <c r="RZ5" t="s">
        <v>96</v>
      </c>
      <c r="SA5" t="s">
        <v>85</v>
      </c>
      <c r="SB5" t="s">
        <v>96</v>
      </c>
      <c r="SC5" t="s">
        <v>85</v>
      </c>
      <c r="SD5" t="s">
        <v>96</v>
      </c>
      <c r="SE5" t="s">
        <v>78</v>
      </c>
      <c r="SF5" t="s">
        <v>93</v>
      </c>
      <c r="SG5" t="s">
        <v>85</v>
      </c>
    </row>
    <row r="6" spans="1:501" x14ac:dyDescent="0.45">
      <c r="A6" t="s">
        <v>69</v>
      </c>
      <c r="B6" t="s">
        <v>79</v>
      </c>
      <c r="C6" t="s">
        <v>86</v>
      </c>
      <c r="D6" t="s">
        <v>91</v>
      </c>
      <c r="E6" t="s">
        <v>79</v>
      </c>
      <c r="F6" t="s">
        <v>79</v>
      </c>
      <c r="G6" t="s">
        <v>100</v>
      </c>
      <c r="H6" t="s">
        <v>86</v>
      </c>
      <c r="I6" t="s">
        <v>104</v>
      </c>
      <c r="J6" t="s">
        <v>86</v>
      </c>
      <c r="K6" t="s">
        <v>86</v>
      </c>
      <c r="L6" t="s">
        <v>104</v>
      </c>
      <c r="M6" t="s">
        <v>79</v>
      </c>
      <c r="N6" t="s">
        <v>86</v>
      </c>
      <c r="O6" t="s">
        <v>114</v>
      </c>
      <c r="P6" t="s">
        <v>86</v>
      </c>
      <c r="Q6" t="s">
        <v>118</v>
      </c>
      <c r="R6" t="s">
        <v>86</v>
      </c>
      <c r="S6" t="s">
        <v>122</v>
      </c>
      <c r="T6" t="s">
        <v>86</v>
      </c>
      <c r="U6" t="s">
        <v>104</v>
      </c>
      <c r="V6" t="s">
        <v>100</v>
      </c>
      <c r="W6" t="s">
        <v>79</v>
      </c>
      <c r="X6" t="s">
        <v>100</v>
      </c>
      <c r="Y6" t="s">
        <v>91</v>
      </c>
      <c r="Z6" t="s">
        <v>118</v>
      </c>
      <c r="AA6" t="s">
        <v>104</v>
      </c>
      <c r="AB6" t="s">
        <v>86</v>
      </c>
      <c r="AC6" t="s">
        <v>86</v>
      </c>
      <c r="AD6" t="s">
        <v>91</v>
      </c>
      <c r="AE6" t="s">
        <v>114</v>
      </c>
      <c r="AF6" t="s">
        <v>122</v>
      </c>
      <c r="AG6" t="s">
        <v>104</v>
      </c>
      <c r="AH6" t="s">
        <v>86</v>
      </c>
      <c r="AI6" t="s">
        <v>122</v>
      </c>
      <c r="AJ6" t="s">
        <v>122</v>
      </c>
      <c r="AK6" t="s">
        <v>100</v>
      </c>
      <c r="AL6" t="s">
        <v>86</v>
      </c>
      <c r="AM6" t="s">
        <v>91</v>
      </c>
      <c r="AN6" t="s">
        <v>86</v>
      </c>
      <c r="AO6" t="s">
        <v>122</v>
      </c>
      <c r="AP6" t="s">
        <v>91</v>
      </c>
      <c r="AQ6" t="s">
        <v>100</v>
      </c>
      <c r="AR6" t="s">
        <v>114</v>
      </c>
      <c r="AS6" t="s">
        <v>104</v>
      </c>
      <c r="AT6" t="s">
        <v>114</v>
      </c>
      <c r="AU6" t="s">
        <v>118</v>
      </c>
      <c r="AV6" t="s">
        <v>91</v>
      </c>
      <c r="AW6" t="s">
        <v>86</v>
      </c>
      <c r="AX6" t="s">
        <v>118</v>
      </c>
      <c r="AY6" t="s">
        <v>91</v>
      </c>
      <c r="AZ6" t="s">
        <v>100</v>
      </c>
      <c r="BA6" t="s">
        <v>100</v>
      </c>
      <c r="BB6" t="s">
        <v>79</v>
      </c>
      <c r="BC6" t="s">
        <v>79</v>
      </c>
      <c r="BD6" t="s">
        <v>118</v>
      </c>
      <c r="BE6" t="s">
        <v>100</v>
      </c>
      <c r="BF6" t="s">
        <v>100</v>
      </c>
      <c r="BG6" t="s">
        <v>122</v>
      </c>
      <c r="BH6" t="s">
        <v>79</v>
      </c>
      <c r="BI6" t="s">
        <v>122</v>
      </c>
      <c r="BJ6" t="s">
        <v>118</v>
      </c>
      <c r="BK6" t="s">
        <v>79</v>
      </c>
      <c r="BL6" t="s">
        <v>118</v>
      </c>
      <c r="BM6" t="s">
        <v>86</v>
      </c>
      <c r="BN6" t="s">
        <v>86</v>
      </c>
      <c r="BO6" t="s">
        <v>118</v>
      </c>
      <c r="BP6" t="s">
        <v>104</v>
      </c>
      <c r="BQ6" t="s">
        <v>118</v>
      </c>
      <c r="BR6" t="s">
        <v>91</v>
      </c>
      <c r="BS6" t="s">
        <v>104</v>
      </c>
      <c r="BT6" t="s">
        <v>114</v>
      </c>
      <c r="BU6" t="s">
        <v>118</v>
      </c>
      <c r="BV6" t="s">
        <v>118</v>
      </c>
      <c r="BW6" t="s">
        <v>118</v>
      </c>
      <c r="BX6" t="s">
        <v>104</v>
      </c>
      <c r="BY6" t="s">
        <v>122</v>
      </c>
      <c r="BZ6" t="s">
        <v>118</v>
      </c>
      <c r="CA6" t="s">
        <v>91</v>
      </c>
      <c r="CB6" t="s">
        <v>104</v>
      </c>
      <c r="CC6" t="s">
        <v>104</v>
      </c>
      <c r="CD6" t="s">
        <v>118</v>
      </c>
      <c r="CE6" t="s">
        <v>100</v>
      </c>
      <c r="CF6" t="s">
        <v>122</v>
      </c>
      <c r="CG6" t="s">
        <v>79</v>
      </c>
      <c r="CH6" t="s">
        <v>104</v>
      </c>
      <c r="CI6" t="s">
        <v>104</v>
      </c>
      <c r="CJ6" t="s">
        <v>104</v>
      </c>
      <c r="CK6" t="s">
        <v>104</v>
      </c>
      <c r="CL6" t="s">
        <v>114</v>
      </c>
      <c r="CM6" t="s">
        <v>100</v>
      </c>
      <c r="CN6" t="s">
        <v>118</v>
      </c>
      <c r="CO6" t="s">
        <v>122</v>
      </c>
      <c r="CP6" t="s">
        <v>104</v>
      </c>
      <c r="CQ6" t="s">
        <v>86</v>
      </c>
      <c r="CR6" t="s">
        <v>86</v>
      </c>
      <c r="CS6" t="s">
        <v>104</v>
      </c>
      <c r="CT6" t="s">
        <v>104</v>
      </c>
      <c r="CU6" t="s">
        <v>104</v>
      </c>
      <c r="CV6" t="s">
        <v>100</v>
      </c>
      <c r="CW6" t="s">
        <v>91</v>
      </c>
      <c r="CX6" t="s">
        <v>104</v>
      </c>
      <c r="CY6" t="s">
        <v>79</v>
      </c>
      <c r="CZ6" t="s">
        <v>86</v>
      </c>
      <c r="DA6" t="s">
        <v>118</v>
      </c>
      <c r="DB6" t="s">
        <v>122</v>
      </c>
      <c r="DC6" t="s">
        <v>86</v>
      </c>
      <c r="DD6" t="s">
        <v>86</v>
      </c>
      <c r="DE6" t="s">
        <v>79</v>
      </c>
      <c r="DF6" t="s">
        <v>104</v>
      </c>
      <c r="DG6" t="s">
        <v>91</v>
      </c>
      <c r="DH6" t="s">
        <v>91</v>
      </c>
      <c r="DI6" t="s">
        <v>100</v>
      </c>
      <c r="DJ6" t="s">
        <v>122</v>
      </c>
      <c r="DK6" t="s">
        <v>100</v>
      </c>
      <c r="DL6" t="s">
        <v>86</v>
      </c>
      <c r="DM6" t="s">
        <v>114</v>
      </c>
      <c r="DN6" t="s">
        <v>86</v>
      </c>
      <c r="DO6" t="s">
        <v>91</v>
      </c>
      <c r="DP6" t="s">
        <v>91</v>
      </c>
      <c r="DQ6" t="s">
        <v>122</v>
      </c>
      <c r="DR6" t="s">
        <v>104</v>
      </c>
      <c r="DS6" t="s">
        <v>122</v>
      </c>
      <c r="DT6" t="s">
        <v>79</v>
      </c>
      <c r="DU6" t="s">
        <v>86</v>
      </c>
      <c r="DV6" t="s">
        <v>114</v>
      </c>
      <c r="DW6" t="s">
        <v>91</v>
      </c>
      <c r="DX6" t="s">
        <v>100</v>
      </c>
      <c r="DY6" t="s">
        <v>104</v>
      </c>
      <c r="DZ6" t="s">
        <v>91</v>
      </c>
      <c r="EA6" t="s">
        <v>122</v>
      </c>
      <c r="EB6" t="s">
        <v>100</v>
      </c>
      <c r="EC6" t="s">
        <v>86</v>
      </c>
      <c r="ED6" t="s">
        <v>118</v>
      </c>
      <c r="EE6" t="s">
        <v>118</v>
      </c>
      <c r="EF6" t="s">
        <v>114</v>
      </c>
      <c r="EG6" t="s">
        <v>114</v>
      </c>
      <c r="EH6" t="s">
        <v>100</v>
      </c>
      <c r="EI6" t="s">
        <v>114</v>
      </c>
      <c r="EJ6" t="s">
        <v>100</v>
      </c>
      <c r="EK6" t="s">
        <v>104</v>
      </c>
      <c r="EL6" t="s">
        <v>118</v>
      </c>
      <c r="EM6" t="s">
        <v>114</v>
      </c>
      <c r="EN6" t="s">
        <v>104</v>
      </c>
      <c r="EO6" t="s">
        <v>91</v>
      </c>
      <c r="EP6" t="s">
        <v>122</v>
      </c>
      <c r="EQ6" t="s">
        <v>79</v>
      </c>
      <c r="ER6" t="s">
        <v>118</v>
      </c>
      <c r="ES6" t="s">
        <v>79</v>
      </c>
      <c r="ET6" t="s">
        <v>104</v>
      </c>
      <c r="EU6" t="s">
        <v>104</v>
      </c>
      <c r="EV6" t="s">
        <v>114</v>
      </c>
      <c r="EW6" t="s">
        <v>91</v>
      </c>
      <c r="EX6" t="s">
        <v>100</v>
      </c>
      <c r="EY6" t="s">
        <v>118</v>
      </c>
      <c r="EZ6" t="s">
        <v>114</v>
      </c>
      <c r="FA6" t="s">
        <v>86</v>
      </c>
      <c r="FB6" t="s">
        <v>100</v>
      </c>
      <c r="FC6" t="s">
        <v>114</v>
      </c>
      <c r="FD6" t="s">
        <v>114</v>
      </c>
      <c r="FE6" t="s">
        <v>114</v>
      </c>
      <c r="FF6" t="s">
        <v>104</v>
      </c>
      <c r="FG6" t="s">
        <v>118</v>
      </c>
      <c r="FH6" t="s">
        <v>104</v>
      </c>
      <c r="FI6" t="s">
        <v>118</v>
      </c>
      <c r="FJ6" t="s">
        <v>79</v>
      </c>
      <c r="FK6" t="s">
        <v>86</v>
      </c>
      <c r="FL6" t="s">
        <v>104</v>
      </c>
      <c r="FM6" t="s">
        <v>100</v>
      </c>
      <c r="FN6" t="s">
        <v>100</v>
      </c>
      <c r="FO6" t="s">
        <v>79</v>
      </c>
      <c r="FP6" t="s">
        <v>114</v>
      </c>
      <c r="FQ6" t="s">
        <v>100</v>
      </c>
      <c r="FR6" t="s">
        <v>104</v>
      </c>
      <c r="FS6" t="s">
        <v>118</v>
      </c>
      <c r="FT6" t="s">
        <v>100</v>
      </c>
      <c r="FU6" t="s">
        <v>91</v>
      </c>
      <c r="FV6" t="s">
        <v>104</v>
      </c>
      <c r="FW6" t="s">
        <v>114</v>
      </c>
      <c r="FX6" t="s">
        <v>86</v>
      </c>
      <c r="FY6" t="s">
        <v>86</v>
      </c>
      <c r="FZ6" t="s">
        <v>91</v>
      </c>
      <c r="GA6" t="s">
        <v>79</v>
      </c>
      <c r="GB6" t="s">
        <v>122</v>
      </c>
      <c r="GC6" t="s">
        <v>86</v>
      </c>
      <c r="GD6" t="s">
        <v>91</v>
      </c>
      <c r="GE6" t="s">
        <v>86</v>
      </c>
      <c r="GF6" t="s">
        <v>118</v>
      </c>
      <c r="GG6" t="s">
        <v>104</v>
      </c>
      <c r="GH6" t="s">
        <v>79</v>
      </c>
      <c r="GI6" t="s">
        <v>100</v>
      </c>
      <c r="GJ6" t="s">
        <v>122</v>
      </c>
      <c r="GK6" t="s">
        <v>100</v>
      </c>
      <c r="GL6" t="s">
        <v>122</v>
      </c>
      <c r="GM6" t="s">
        <v>91</v>
      </c>
      <c r="GN6" t="s">
        <v>79</v>
      </c>
      <c r="GO6" t="s">
        <v>104</v>
      </c>
      <c r="GP6" t="s">
        <v>114</v>
      </c>
      <c r="GQ6" t="s">
        <v>118</v>
      </c>
      <c r="GR6" t="s">
        <v>86</v>
      </c>
      <c r="GS6" t="s">
        <v>86</v>
      </c>
      <c r="GT6" t="s">
        <v>118</v>
      </c>
      <c r="GU6" t="s">
        <v>122</v>
      </c>
      <c r="GV6" t="s">
        <v>86</v>
      </c>
      <c r="GW6" t="s">
        <v>79</v>
      </c>
      <c r="GX6" t="s">
        <v>122</v>
      </c>
      <c r="GY6" t="s">
        <v>122</v>
      </c>
      <c r="GZ6" t="s">
        <v>118</v>
      </c>
      <c r="HA6" t="s">
        <v>114</v>
      </c>
      <c r="HB6" t="s">
        <v>86</v>
      </c>
      <c r="HC6" t="s">
        <v>122</v>
      </c>
      <c r="HD6" t="s">
        <v>91</v>
      </c>
      <c r="HE6" t="s">
        <v>104</v>
      </c>
      <c r="HF6" t="s">
        <v>114</v>
      </c>
      <c r="HG6" t="s">
        <v>100</v>
      </c>
      <c r="HH6" t="s">
        <v>86</v>
      </c>
      <c r="HI6" t="s">
        <v>91</v>
      </c>
      <c r="HJ6" t="s">
        <v>122</v>
      </c>
      <c r="HK6" t="s">
        <v>79</v>
      </c>
      <c r="HL6" t="s">
        <v>100</v>
      </c>
      <c r="HM6" t="s">
        <v>122</v>
      </c>
      <c r="HN6" t="s">
        <v>118</v>
      </c>
      <c r="HO6" t="s">
        <v>100</v>
      </c>
      <c r="HP6" t="s">
        <v>79</v>
      </c>
      <c r="HQ6" t="s">
        <v>91</v>
      </c>
      <c r="HR6" t="s">
        <v>122</v>
      </c>
      <c r="HS6" t="s">
        <v>79</v>
      </c>
      <c r="HT6" t="s">
        <v>100</v>
      </c>
      <c r="HU6" t="s">
        <v>100</v>
      </c>
      <c r="HV6" t="s">
        <v>91</v>
      </c>
      <c r="HW6" t="s">
        <v>114</v>
      </c>
      <c r="HX6" t="s">
        <v>86</v>
      </c>
      <c r="HY6" t="s">
        <v>104</v>
      </c>
      <c r="HZ6" t="s">
        <v>100</v>
      </c>
      <c r="IA6" t="s">
        <v>114</v>
      </c>
      <c r="IB6" t="s">
        <v>104</v>
      </c>
      <c r="IC6" t="s">
        <v>79</v>
      </c>
      <c r="ID6" t="s">
        <v>91</v>
      </c>
      <c r="IE6" t="s">
        <v>118</v>
      </c>
      <c r="IF6" t="s">
        <v>100</v>
      </c>
      <c r="IG6" t="s">
        <v>114</v>
      </c>
      <c r="IH6" t="s">
        <v>91</v>
      </c>
      <c r="II6" t="s">
        <v>118</v>
      </c>
      <c r="IJ6" t="s">
        <v>122</v>
      </c>
      <c r="IK6" t="s">
        <v>79</v>
      </c>
      <c r="IL6" t="s">
        <v>79</v>
      </c>
      <c r="IM6" t="s">
        <v>86</v>
      </c>
      <c r="IN6" t="s">
        <v>100</v>
      </c>
      <c r="IO6" t="s">
        <v>86</v>
      </c>
      <c r="IP6" t="s">
        <v>79</v>
      </c>
      <c r="IQ6" t="s">
        <v>100</v>
      </c>
      <c r="IR6" t="s">
        <v>118</v>
      </c>
      <c r="IS6" t="s">
        <v>100</v>
      </c>
      <c r="IT6" t="s">
        <v>118</v>
      </c>
      <c r="IU6" t="s">
        <v>114</v>
      </c>
      <c r="IV6" t="s">
        <v>79</v>
      </c>
      <c r="IW6" t="s">
        <v>104</v>
      </c>
      <c r="IX6" t="s">
        <v>122</v>
      </c>
      <c r="IY6" t="s">
        <v>79</v>
      </c>
      <c r="IZ6" t="s">
        <v>104</v>
      </c>
      <c r="JA6" t="s">
        <v>104</v>
      </c>
      <c r="JB6" t="s">
        <v>79</v>
      </c>
      <c r="JC6" t="s">
        <v>100</v>
      </c>
      <c r="JD6" t="s">
        <v>100</v>
      </c>
      <c r="JE6" t="s">
        <v>86</v>
      </c>
      <c r="JF6" t="s">
        <v>114</v>
      </c>
      <c r="JG6" t="s">
        <v>79</v>
      </c>
      <c r="JH6" t="s">
        <v>104</v>
      </c>
      <c r="JI6" t="s">
        <v>79</v>
      </c>
      <c r="JJ6" t="s">
        <v>86</v>
      </c>
      <c r="JK6" t="s">
        <v>91</v>
      </c>
      <c r="JL6" t="s">
        <v>122</v>
      </c>
      <c r="JM6" t="s">
        <v>79</v>
      </c>
      <c r="JN6" t="s">
        <v>122</v>
      </c>
      <c r="JO6" t="s">
        <v>100</v>
      </c>
      <c r="JP6" t="s">
        <v>114</v>
      </c>
      <c r="JQ6" t="s">
        <v>122</v>
      </c>
      <c r="JR6" t="s">
        <v>122</v>
      </c>
      <c r="JS6" t="s">
        <v>100</v>
      </c>
      <c r="JT6" t="s">
        <v>114</v>
      </c>
      <c r="JU6" t="s">
        <v>122</v>
      </c>
      <c r="JV6" t="s">
        <v>104</v>
      </c>
      <c r="JW6" t="s">
        <v>104</v>
      </c>
      <c r="JX6" t="s">
        <v>86</v>
      </c>
      <c r="JY6" t="s">
        <v>86</v>
      </c>
      <c r="JZ6" t="s">
        <v>91</v>
      </c>
      <c r="KA6" t="s">
        <v>100</v>
      </c>
      <c r="KB6" t="s">
        <v>100</v>
      </c>
      <c r="KC6" t="s">
        <v>104</v>
      </c>
      <c r="KD6" t="s">
        <v>100</v>
      </c>
      <c r="KE6" t="s">
        <v>118</v>
      </c>
      <c r="KF6" t="s">
        <v>86</v>
      </c>
      <c r="KG6" t="s">
        <v>118</v>
      </c>
      <c r="KH6" t="s">
        <v>79</v>
      </c>
      <c r="KI6" t="s">
        <v>100</v>
      </c>
      <c r="KJ6" t="s">
        <v>79</v>
      </c>
      <c r="KK6" t="s">
        <v>91</v>
      </c>
      <c r="KL6" t="s">
        <v>104</v>
      </c>
      <c r="KM6" t="s">
        <v>114</v>
      </c>
      <c r="KN6" t="s">
        <v>114</v>
      </c>
      <c r="KO6" t="s">
        <v>114</v>
      </c>
      <c r="KP6" t="s">
        <v>104</v>
      </c>
      <c r="KQ6" t="s">
        <v>118</v>
      </c>
      <c r="KR6" t="s">
        <v>86</v>
      </c>
      <c r="KS6" t="s">
        <v>86</v>
      </c>
      <c r="KT6" t="s">
        <v>91</v>
      </c>
      <c r="KU6" t="s">
        <v>91</v>
      </c>
      <c r="KV6" t="s">
        <v>122</v>
      </c>
      <c r="KW6" t="s">
        <v>114</v>
      </c>
      <c r="KX6" t="s">
        <v>100</v>
      </c>
      <c r="KY6" t="s">
        <v>118</v>
      </c>
      <c r="KZ6" t="s">
        <v>104</v>
      </c>
      <c r="LA6" t="s">
        <v>91</v>
      </c>
      <c r="LB6" t="s">
        <v>104</v>
      </c>
      <c r="LC6" t="s">
        <v>91</v>
      </c>
      <c r="LD6" t="s">
        <v>79</v>
      </c>
      <c r="LE6" t="s">
        <v>122</v>
      </c>
      <c r="LF6" t="s">
        <v>86</v>
      </c>
      <c r="LG6" t="s">
        <v>118</v>
      </c>
      <c r="LH6" t="s">
        <v>91</v>
      </c>
      <c r="LI6" t="s">
        <v>91</v>
      </c>
      <c r="LJ6" t="s">
        <v>91</v>
      </c>
      <c r="LK6" t="s">
        <v>91</v>
      </c>
      <c r="LL6" t="s">
        <v>91</v>
      </c>
      <c r="LM6" t="s">
        <v>114</v>
      </c>
      <c r="LN6" t="s">
        <v>79</v>
      </c>
      <c r="LO6" t="s">
        <v>122</v>
      </c>
      <c r="LP6" t="s">
        <v>79</v>
      </c>
      <c r="LQ6" t="s">
        <v>122</v>
      </c>
      <c r="LR6" t="s">
        <v>79</v>
      </c>
      <c r="LS6" t="s">
        <v>100</v>
      </c>
      <c r="LT6" t="s">
        <v>100</v>
      </c>
      <c r="LU6" t="s">
        <v>100</v>
      </c>
      <c r="LV6" t="s">
        <v>86</v>
      </c>
      <c r="LW6" t="s">
        <v>122</v>
      </c>
      <c r="LX6" t="s">
        <v>114</v>
      </c>
      <c r="LY6" t="s">
        <v>100</v>
      </c>
      <c r="LZ6" t="s">
        <v>118</v>
      </c>
      <c r="MA6" t="s">
        <v>100</v>
      </c>
      <c r="MB6" t="s">
        <v>91</v>
      </c>
      <c r="MC6" t="s">
        <v>91</v>
      </c>
      <c r="MD6" t="s">
        <v>91</v>
      </c>
      <c r="ME6" t="s">
        <v>114</v>
      </c>
      <c r="MF6" t="s">
        <v>104</v>
      </c>
      <c r="MG6" t="s">
        <v>118</v>
      </c>
      <c r="MH6" t="s">
        <v>114</v>
      </c>
      <c r="MI6" t="s">
        <v>100</v>
      </c>
      <c r="MJ6" t="s">
        <v>79</v>
      </c>
      <c r="MK6" t="s">
        <v>104</v>
      </c>
      <c r="ML6" t="s">
        <v>122</v>
      </c>
      <c r="MM6" t="s">
        <v>114</v>
      </c>
      <c r="MN6" t="s">
        <v>114</v>
      </c>
      <c r="MO6" t="s">
        <v>118</v>
      </c>
      <c r="MP6" t="s">
        <v>104</v>
      </c>
      <c r="MQ6" t="s">
        <v>104</v>
      </c>
      <c r="MR6" t="s">
        <v>118</v>
      </c>
      <c r="MS6" t="s">
        <v>79</v>
      </c>
      <c r="MT6" t="s">
        <v>118</v>
      </c>
      <c r="MU6" t="s">
        <v>114</v>
      </c>
      <c r="MV6" t="s">
        <v>122</v>
      </c>
      <c r="MW6" t="s">
        <v>114</v>
      </c>
      <c r="MX6" t="s">
        <v>114</v>
      </c>
      <c r="MY6" t="s">
        <v>86</v>
      </c>
      <c r="MZ6" t="s">
        <v>122</v>
      </c>
      <c r="NA6" t="s">
        <v>114</v>
      </c>
      <c r="NB6" t="s">
        <v>114</v>
      </c>
      <c r="NC6" t="s">
        <v>104</v>
      </c>
      <c r="ND6" t="s">
        <v>91</v>
      </c>
      <c r="NE6" t="s">
        <v>118</v>
      </c>
      <c r="NF6" t="s">
        <v>86</v>
      </c>
      <c r="NG6" t="s">
        <v>100</v>
      </c>
      <c r="NH6" t="s">
        <v>79</v>
      </c>
      <c r="NI6" t="s">
        <v>79</v>
      </c>
      <c r="NJ6" t="s">
        <v>114</v>
      </c>
      <c r="NK6" t="s">
        <v>114</v>
      </c>
      <c r="NL6" t="s">
        <v>118</v>
      </c>
      <c r="NM6" t="s">
        <v>118</v>
      </c>
      <c r="NN6" t="s">
        <v>122</v>
      </c>
      <c r="NO6" t="s">
        <v>104</v>
      </c>
      <c r="NP6" t="s">
        <v>91</v>
      </c>
      <c r="NQ6" t="s">
        <v>100</v>
      </c>
      <c r="NR6" t="s">
        <v>100</v>
      </c>
      <c r="NS6" t="s">
        <v>86</v>
      </c>
      <c r="NT6" t="s">
        <v>91</v>
      </c>
      <c r="NU6" t="s">
        <v>86</v>
      </c>
      <c r="NV6" t="s">
        <v>122</v>
      </c>
      <c r="NW6" t="s">
        <v>79</v>
      </c>
      <c r="NX6" t="s">
        <v>91</v>
      </c>
      <c r="NY6" t="s">
        <v>86</v>
      </c>
      <c r="NZ6" t="s">
        <v>118</v>
      </c>
      <c r="OA6" t="s">
        <v>122</v>
      </c>
      <c r="OB6" t="s">
        <v>114</v>
      </c>
      <c r="OC6" t="s">
        <v>79</v>
      </c>
      <c r="OD6" t="s">
        <v>91</v>
      </c>
      <c r="OE6" t="s">
        <v>122</v>
      </c>
      <c r="OF6" t="s">
        <v>104</v>
      </c>
      <c r="OG6" t="s">
        <v>122</v>
      </c>
      <c r="OH6" t="s">
        <v>104</v>
      </c>
      <c r="OI6" t="s">
        <v>100</v>
      </c>
      <c r="OJ6" t="s">
        <v>100</v>
      </c>
      <c r="OK6" t="s">
        <v>100</v>
      </c>
      <c r="OL6" t="s">
        <v>104</v>
      </c>
      <c r="OM6" t="s">
        <v>86</v>
      </c>
      <c r="ON6" t="s">
        <v>79</v>
      </c>
      <c r="OO6" t="s">
        <v>100</v>
      </c>
      <c r="OP6" t="s">
        <v>122</v>
      </c>
      <c r="OQ6" t="s">
        <v>118</v>
      </c>
      <c r="OR6" t="s">
        <v>122</v>
      </c>
      <c r="OS6" t="s">
        <v>86</v>
      </c>
      <c r="OT6" t="s">
        <v>118</v>
      </c>
      <c r="OU6" t="s">
        <v>100</v>
      </c>
      <c r="OV6" t="s">
        <v>114</v>
      </c>
      <c r="OW6" t="s">
        <v>122</v>
      </c>
      <c r="OX6" t="s">
        <v>79</v>
      </c>
      <c r="OY6" t="s">
        <v>86</v>
      </c>
      <c r="OZ6" t="s">
        <v>100</v>
      </c>
      <c r="PA6" t="s">
        <v>79</v>
      </c>
      <c r="PB6" t="s">
        <v>118</v>
      </c>
      <c r="PC6" t="s">
        <v>79</v>
      </c>
      <c r="PD6" t="s">
        <v>114</v>
      </c>
      <c r="PE6" t="s">
        <v>86</v>
      </c>
      <c r="PF6" t="s">
        <v>122</v>
      </c>
      <c r="PG6" t="s">
        <v>114</v>
      </c>
      <c r="PH6" t="s">
        <v>86</v>
      </c>
      <c r="PI6" t="s">
        <v>79</v>
      </c>
      <c r="PJ6" t="s">
        <v>114</v>
      </c>
      <c r="PK6" t="s">
        <v>86</v>
      </c>
      <c r="PL6" t="s">
        <v>114</v>
      </c>
      <c r="PM6" t="s">
        <v>91</v>
      </c>
      <c r="PN6" t="s">
        <v>100</v>
      </c>
      <c r="PO6" t="s">
        <v>114</v>
      </c>
      <c r="PP6" t="s">
        <v>122</v>
      </c>
      <c r="PQ6" t="s">
        <v>91</v>
      </c>
      <c r="PR6" t="s">
        <v>122</v>
      </c>
      <c r="PS6" t="s">
        <v>104</v>
      </c>
      <c r="PT6" t="s">
        <v>122</v>
      </c>
      <c r="PU6" t="s">
        <v>114</v>
      </c>
      <c r="PV6" t="s">
        <v>122</v>
      </c>
      <c r="PW6" t="s">
        <v>86</v>
      </c>
      <c r="PX6" t="s">
        <v>118</v>
      </c>
      <c r="PY6" t="s">
        <v>104</v>
      </c>
      <c r="PZ6" t="s">
        <v>114</v>
      </c>
      <c r="QA6" t="s">
        <v>79</v>
      </c>
      <c r="QB6" t="s">
        <v>79</v>
      </c>
      <c r="QC6" t="s">
        <v>114</v>
      </c>
      <c r="QD6" t="s">
        <v>122</v>
      </c>
      <c r="QE6" t="s">
        <v>100</v>
      </c>
      <c r="QF6" t="s">
        <v>122</v>
      </c>
      <c r="QG6" t="s">
        <v>104</v>
      </c>
      <c r="QH6" t="s">
        <v>114</v>
      </c>
      <c r="QI6" t="s">
        <v>122</v>
      </c>
      <c r="QJ6" t="s">
        <v>100</v>
      </c>
      <c r="QK6" t="s">
        <v>100</v>
      </c>
      <c r="QL6" t="s">
        <v>100</v>
      </c>
      <c r="QM6" t="s">
        <v>122</v>
      </c>
      <c r="QN6" t="s">
        <v>118</v>
      </c>
      <c r="QO6" t="s">
        <v>114</v>
      </c>
      <c r="QP6" t="s">
        <v>122</v>
      </c>
      <c r="QQ6" t="s">
        <v>104</v>
      </c>
      <c r="QR6" t="s">
        <v>122</v>
      </c>
      <c r="QS6" t="s">
        <v>86</v>
      </c>
      <c r="QT6" t="s">
        <v>118</v>
      </c>
      <c r="QU6" t="s">
        <v>86</v>
      </c>
      <c r="QV6" t="s">
        <v>86</v>
      </c>
      <c r="QW6" t="s">
        <v>79</v>
      </c>
      <c r="QX6" t="s">
        <v>104</v>
      </c>
      <c r="QY6" t="s">
        <v>114</v>
      </c>
      <c r="QZ6" t="s">
        <v>100</v>
      </c>
      <c r="RA6" t="s">
        <v>100</v>
      </c>
      <c r="RB6" t="s">
        <v>86</v>
      </c>
      <c r="RC6" t="s">
        <v>122</v>
      </c>
      <c r="RD6" t="s">
        <v>91</v>
      </c>
      <c r="RE6" t="s">
        <v>86</v>
      </c>
      <c r="RF6" t="s">
        <v>100</v>
      </c>
      <c r="RG6" t="s">
        <v>104</v>
      </c>
      <c r="RH6" t="s">
        <v>122</v>
      </c>
      <c r="RI6" t="s">
        <v>122</v>
      </c>
      <c r="RJ6" t="s">
        <v>118</v>
      </c>
      <c r="RK6" t="s">
        <v>91</v>
      </c>
      <c r="RL6" t="s">
        <v>91</v>
      </c>
      <c r="RM6" t="s">
        <v>118</v>
      </c>
      <c r="RN6" t="s">
        <v>79</v>
      </c>
      <c r="RO6" t="s">
        <v>118</v>
      </c>
      <c r="RP6" t="s">
        <v>122</v>
      </c>
      <c r="RQ6" t="s">
        <v>91</v>
      </c>
      <c r="RR6" t="s">
        <v>100</v>
      </c>
      <c r="RS6" t="s">
        <v>122</v>
      </c>
      <c r="RT6" t="s">
        <v>100</v>
      </c>
      <c r="RU6" t="s">
        <v>114</v>
      </c>
      <c r="RV6" t="s">
        <v>114</v>
      </c>
      <c r="RW6" t="s">
        <v>118</v>
      </c>
      <c r="RX6" t="s">
        <v>118</v>
      </c>
      <c r="RY6" t="s">
        <v>86</v>
      </c>
      <c r="RZ6" t="s">
        <v>91</v>
      </c>
      <c r="SA6" t="s">
        <v>114</v>
      </c>
      <c r="SB6" t="s">
        <v>104</v>
      </c>
      <c r="SC6" t="s">
        <v>118</v>
      </c>
      <c r="SD6" t="s">
        <v>122</v>
      </c>
      <c r="SE6" t="s">
        <v>91</v>
      </c>
      <c r="SF6" t="s">
        <v>118</v>
      </c>
      <c r="SG6" t="s">
        <v>114</v>
      </c>
    </row>
    <row r="7" spans="1:501" x14ac:dyDescent="0.45">
      <c r="A7" t="s">
        <v>70</v>
      </c>
      <c r="B7" t="s">
        <v>80</v>
      </c>
      <c r="C7" t="s">
        <v>87</v>
      </c>
      <c r="D7" t="s">
        <v>87</v>
      </c>
      <c r="E7" t="s">
        <v>94</v>
      </c>
      <c r="F7" t="s">
        <v>94</v>
      </c>
      <c r="G7" t="s">
        <v>87</v>
      </c>
      <c r="H7" t="s">
        <v>80</v>
      </c>
      <c r="I7" t="s">
        <v>80</v>
      </c>
      <c r="J7" t="s">
        <v>80</v>
      </c>
      <c r="K7" t="s">
        <v>94</v>
      </c>
      <c r="L7" t="s">
        <v>94</v>
      </c>
      <c r="M7" t="s">
        <v>87</v>
      </c>
      <c r="N7" t="s">
        <v>87</v>
      </c>
      <c r="O7" t="s">
        <v>87</v>
      </c>
      <c r="P7" t="s">
        <v>94</v>
      </c>
      <c r="Q7" t="s">
        <v>87</v>
      </c>
      <c r="R7" t="s">
        <v>94</v>
      </c>
      <c r="S7" t="s">
        <v>80</v>
      </c>
      <c r="T7" t="s">
        <v>80</v>
      </c>
      <c r="U7" t="s">
        <v>80</v>
      </c>
      <c r="V7" t="s">
        <v>87</v>
      </c>
      <c r="W7" t="s">
        <v>94</v>
      </c>
      <c r="X7" t="s">
        <v>94</v>
      </c>
      <c r="Y7" t="s">
        <v>94</v>
      </c>
      <c r="Z7" t="s">
        <v>94</v>
      </c>
      <c r="AA7" t="s">
        <v>87</v>
      </c>
      <c r="AB7" t="s">
        <v>87</v>
      </c>
      <c r="AC7" t="s">
        <v>80</v>
      </c>
      <c r="AD7" t="s">
        <v>80</v>
      </c>
      <c r="AE7" t="s">
        <v>94</v>
      </c>
      <c r="AF7" t="s">
        <v>94</v>
      </c>
      <c r="AG7" t="s">
        <v>87</v>
      </c>
      <c r="AH7" t="s">
        <v>80</v>
      </c>
      <c r="AI7" t="s">
        <v>94</v>
      </c>
      <c r="AJ7" t="s">
        <v>80</v>
      </c>
      <c r="AK7" t="s">
        <v>80</v>
      </c>
      <c r="AL7" t="s">
        <v>94</v>
      </c>
      <c r="AM7" t="s">
        <v>80</v>
      </c>
      <c r="AN7" t="s">
        <v>94</v>
      </c>
      <c r="AO7" t="s">
        <v>94</v>
      </c>
      <c r="AP7" t="s">
        <v>80</v>
      </c>
      <c r="AQ7" t="s">
        <v>94</v>
      </c>
      <c r="AR7" t="s">
        <v>94</v>
      </c>
      <c r="AS7" t="s">
        <v>94</v>
      </c>
      <c r="AT7" t="s">
        <v>80</v>
      </c>
      <c r="AU7" t="s">
        <v>80</v>
      </c>
      <c r="AV7" t="s">
        <v>80</v>
      </c>
      <c r="AW7" t="s">
        <v>94</v>
      </c>
      <c r="AX7" t="s">
        <v>87</v>
      </c>
      <c r="AY7" t="s">
        <v>94</v>
      </c>
      <c r="AZ7" t="s">
        <v>94</v>
      </c>
      <c r="BA7" t="s">
        <v>94</v>
      </c>
      <c r="BB7" t="s">
        <v>87</v>
      </c>
      <c r="BC7" t="s">
        <v>80</v>
      </c>
      <c r="BD7" t="s">
        <v>94</v>
      </c>
      <c r="BE7" t="s">
        <v>80</v>
      </c>
      <c r="BF7" t="s">
        <v>87</v>
      </c>
      <c r="BG7" t="s">
        <v>87</v>
      </c>
      <c r="BH7" t="s">
        <v>87</v>
      </c>
      <c r="BI7" t="s">
        <v>94</v>
      </c>
      <c r="BJ7" t="s">
        <v>80</v>
      </c>
      <c r="BK7" t="s">
        <v>94</v>
      </c>
      <c r="BL7" t="s">
        <v>80</v>
      </c>
      <c r="BM7" t="s">
        <v>80</v>
      </c>
      <c r="BN7" t="s">
        <v>80</v>
      </c>
      <c r="BO7" t="s">
        <v>87</v>
      </c>
      <c r="BP7" t="s">
        <v>80</v>
      </c>
      <c r="BQ7" t="s">
        <v>87</v>
      </c>
      <c r="BR7" t="s">
        <v>87</v>
      </c>
      <c r="BS7" t="s">
        <v>80</v>
      </c>
      <c r="BT7" t="s">
        <v>94</v>
      </c>
      <c r="BU7" t="s">
        <v>87</v>
      </c>
      <c r="BV7" t="s">
        <v>94</v>
      </c>
      <c r="BW7" t="s">
        <v>80</v>
      </c>
      <c r="BX7" t="s">
        <v>80</v>
      </c>
      <c r="BY7" t="s">
        <v>87</v>
      </c>
      <c r="BZ7" t="s">
        <v>80</v>
      </c>
      <c r="CA7" t="s">
        <v>80</v>
      </c>
      <c r="CB7" t="s">
        <v>87</v>
      </c>
      <c r="CC7" t="s">
        <v>80</v>
      </c>
      <c r="CD7" t="s">
        <v>87</v>
      </c>
      <c r="CE7" t="s">
        <v>80</v>
      </c>
      <c r="CF7" t="s">
        <v>87</v>
      </c>
      <c r="CG7" t="s">
        <v>80</v>
      </c>
      <c r="CH7" t="s">
        <v>80</v>
      </c>
      <c r="CI7" t="s">
        <v>87</v>
      </c>
      <c r="CJ7" t="s">
        <v>87</v>
      </c>
      <c r="CK7" t="s">
        <v>94</v>
      </c>
      <c r="CL7" t="s">
        <v>80</v>
      </c>
      <c r="CM7" t="s">
        <v>87</v>
      </c>
      <c r="CN7" t="s">
        <v>87</v>
      </c>
      <c r="CO7" t="s">
        <v>94</v>
      </c>
      <c r="CP7" t="s">
        <v>87</v>
      </c>
      <c r="CQ7" t="s">
        <v>87</v>
      </c>
      <c r="CR7" t="s">
        <v>80</v>
      </c>
      <c r="CS7" t="s">
        <v>87</v>
      </c>
      <c r="CT7" t="s">
        <v>80</v>
      </c>
      <c r="CU7" t="s">
        <v>80</v>
      </c>
      <c r="CV7" t="s">
        <v>87</v>
      </c>
      <c r="CW7" t="s">
        <v>94</v>
      </c>
      <c r="CX7" t="s">
        <v>87</v>
      </c>
      <c r="CY7" t="s">
        <v>80</v>
      </c>
      <c r="CZ7" t="s">
        <v>94</v>
      </c>
      <c r="DA7" t="s">
        <v>94</v>
      </c>
      <c r="DB7" t="s">
        <v>87</v>
      </c>
      <c r="DC7" t="s">
        <v>80</v>
      </c>
      <c r="DD7" t="s">
        <v>87</v>
      </c>
      <c r="DE7" t="s">
        <v>87</v>
      </c>
      <c r="DF7" t="s">
        <v>94</v>
      </c>
      <c r="DG7" t="s">
        <v>80</v>
      </c>
      <c r="DH7" t="s">
        <v>94</v>
      </c>
      <c r="DI7" t="s">
        <v>80</v>
      </c>
      <c r="DJ7" t="s">
        <v>94</v>
      </c>
      <c r="DK7" t="s">
        <v>80</v>
      </c>
      <c r="DL7" t="s">
        <v>94</v>
      </c>
      <c r="DM7" t="s">
        <v>87</v>
      </c>
      <c r="DN7" t="s">
        <v>87</v>
      </c>
      <c r="DO7" t="s">
        <v>94</v>
      </c>
      <c r="DP7" t="s">
        <v>94</v>
      </c>
      <c r="DQ7" t="s">
        <v>87</v>
      </c>
      <c r="DR7" t="s">
        <v>80</v>
      </c>
      <c r="DS7" t="s">
        <v>94</v>
      </c>
      <c r="DT7" t="s">
        <v>94</v>
      </c>
      <c r="DU7" t="s">
        <v>87</v>
      </c>
      <c r="DV7" t="s">
        <v>87</v>
      </c>
      <c r="DW7" t="s">
        <v>80</v>
      </c>
      <c r="DX7" t="s">
        <v>87</v>
      </c>
      <c r="DY7" t="s">
        <v>94</v>
      </c>
      <c r="DZ7" t="s">
        <v>87</v>
      </c>
      <c r="EA7" t="s">
        <v>87</v>
      </c>
      <c r="EB7" t="s">
        <v>80</v>
      </c>
      <c r="EC7" t="s">
        <v>80</v>
      </c>
      <c r="ED7" t="s">
        <v>80</v>
      </c>
      <c r="EE7" t="s">
        <v>87</v>
      </c>
      <c r="EF7" t="s">
        <v>80</v>
      </c>
      <c r="EG7" t="s">
        <v>80</v>
      </c>
      <c r="EH7" t="s">
        <v>87</v>
      </c>
      <c r="EI7" t="s">
        <v>94</v>
      </c>
      <c r="EJ7" t="s">
        <v>87</v>
      </c>
      <c r="EK7" t="s">
        <v>87</v>
      </c>
      <c r="EL7" t="s">
        <v>87</v>
      </c>
      <c r="EM7" t="s">
        <v>80</v>
      </c>
      <c r="EN7" t="s">
        <v>80</v>
      </c>
      <c r="EO7" t="s">
        <v>87</v>
      </c>
      <c r="EP7" t="s">
        <v>94</v>
      </c>
      <c r="EQ7" t="s">
        <v>94</v>
      </c>
      <c r="ER7" t="s">
        <v>80</v>
      </c>
      <c r="ES7" t="s">
        <v>80</v>
      </c>
      <c r="ET7" t="s">
        <v>94</v>
      </c>
      <c r="EU7" t="s">
        <v>80</v>
      </c>
      <c r="EV7" t="s">
        <v>80</v>
      </c>
      <c r="EW7" t="s">
        <v>87</v>
      </c>
      <c r="EX7" t="s">
        <v>87</v>
      </c>
      <c r="EY7" t="s">
        <v>87</v>
      </c>
      <c r="EZ7" t="s">
        <v>87</v>
      </c>
      <c r="FA7" t="s">
        <v>94</v>
      </c>
      <c r="FB7" t="s">
        <v>80</v>
      </c>
      <c r="FC7" t="s">
        <v>94</v>
      </c>
      <c r="FD7" t="s">
        <v>87</v>
      </c>
      <c r="FE7" t="s">
        <v>94</v>
      </c>
      <c r="FF7" t="s">
        <v>94</v>
      </c>
      <c r="FG7" t="s">
        <v>94</v>
      </c>
      <c r="FH7" t="s">
        <v>87</v>
      </c>
      <c r="FI7" t="s">
        <v>87</v>
      </c>
      <c r="FJ7" t="s">
        <v>80</v>
      </c>
      <c r="FK7" t="s">
        <v>94</v>
      </c>
      <c r="FL7" t="s">
        <v>94</v>
      </c>
      <c r="FM7" t="s">
        <v>80</v>
      </c>
      <c r="FN7" t="s">
        <v>87</v>
      </c>
      <c r="FO7" t="s">
        <v>80</v>
      </c>
      <c r="FP7" t="s">
        <v>94</v>
      </c>
      <c r="FQ7" t="s">
        <v>87</v>
      </c>
      <c r="FR7" t="s">
        <v>94</v>
      </c>
      <c r="FS7" t="s">
        <v>80</v>
      </c>
      <c r="FT7" t="s">
        <v>87</v>
      </c>
      <c r="FU7" t="s">
        <v>80</v>
      </c>
      <c r="FV7" t="s">
        <v>80</v>
      </c>
      <c r="FW7" t="s">
        <v>87</v>
      </c>
      <c r="FX7" t="s">
        <v>94</v>
      </c>
      <c r="FY7" t="s">
        <v>87</v>
      </c>
      <c r="FZ7" t="s">
        <v>94</v>
      </c>
      <c r="GA7" t="s">
        <v>80</v>
      </c>
      <c r="GB7" t="s">
        <v>94</v>
      </c>
      <c r="GC7" t="s">
        <v>94</v>
      </c>
      <c r="GD7" t="s">
        <v>94</v>
      </c>
      <c r="GE7" t="s">
        <v>80</v>
      </c>
      <c r="GF7" t="s">
        <v>94</v>
      </c>
      <c r="GG7" t="s">
        <v>80</v>
      </c>
      <c r="GH7" t="s">
        <v>87</v>
      </c>
      <c r="GI7" t="s">
        <v>80</v>
      </c>
      <c r="GJ7" t="s">
        <v>94</v>
      </c>
      <c r="GK7" t="s">
        <v>94</v>
      </c>
      <c r="GL7" t="s">
        <v>94</v>
      </c>
      <c r="GM7" t="s">
        <v>87</v>
      </c>
      <c r="GN7" t="s">
        <v>87</v>
      </c>
      <c r="GO7" t="s">
        <v>80</v>
      </c>
      <c r="GP7" t="s">
        <v>94</v>
      </c>
      <c r="GQ7" t="s">
        <v>94</v>
      </c>
      <c r="GR7" t="s">
        <v>80</v>
      </c>
      <c r="GS7" t="s">
        <v>94</v>
      </c>
      <c r="GT7" t="s">
        <v>87</v>
      </c>
      <c r="GU7" t="s">
        <v>94</v>
      </c>
      <c r="GV7" t="s">
        <v>80</v>
      </c>
      <c r="GW7" t="s">
        <v>94</v>
      </c>
      <c r="GX7" t="s">
        <v>80</v>
      </c>
      <c r="GY7" t="s">
        <v>94</v>
      </c>
      <c r="GZ7" t="s">
        <v>87</v>
      </c>
      <c r="HA7" t="s">
        <v>80</v>
      </c>
      <c r="HB7" t="s">
        <v>94</v>
      </c>
      <c r="HC7" t="s">
        <v>87</v>
      </c>
      <c r="HD7" t="s">
        <v>87</v>
      </c>
      <c r="HE7" t="s">
        <v>94</v>
      </c>
      <c r="HF7" t="s">
        <v>87</v>
      </c>
      <c r="HG7" t="s">
        <v>94</v>
      </c>
      <c r="HH7" t="s">
        <v>87</v>
      </c>
      <c r="HI7" t="s">
        <v>87</v>
      </c>
      <c r="HJ7" t="s">
        <v>87</v>
      </c>
      <c r="HK7" t="s">
        <v>80</v>
      </c>
      <c r="HL7" t="s">
        <v>80</v>
      </c>
      <c r="HM7" t="s">
        <v>80</v>
      </c>
      <c r="HN7" t="s">
        <v>80</v>
      </c>
      <c r="HO7" t="s">
        <v>87</v>
      </c>
      <c r="HP7" t="s">
        <v>87</v>
      </c>
      <c r="HQ7" t="s">
        <v>87</v>
      </c>
      <c r="HR7" t="s">
        <v>94</v>
      </c>
      <c r="HS7" t="s">
        <v>94</v>
      </c>
      <c r="HT7" t="s">
        <v>87</v>
      </c>
      <c r="HU7" t="s">
        <v>87</v>
      </c>
      <c r="HV7" t="s">
        <v>80</v>
      </c>
      <c r="HW7" t="s">
        <v>87</v>
      </c>
      <c r="HX7" t="s">
        <v>94</v>
      </c>
      <c r="HY7" t="s">
        <v>94</v>
      </c>
      <c r="HZ7" t="s">
        <v>80</v>
      </c>
      <c r="IA7" t="s">
        <v>80</v>
      </c>
      <c r="IB7" t="s">
        <v>87</v>
      </c>
      <c r="IC7" t="s">
        <v>80</v>
      </c>
      <c r="ID7" t="s">
        <v>80</v>
      </c>
      <c r="IE7" t="s">
        <v>80</v>
      </c>
      <c r="IF7" t="s">
        <v>87</v>
      </c>
      <c r="IG7" t="s">
        <v>94</v>
      </c>
      <c r="IH7" t="s">
        <v>80</v>
      </c>
      <c r="II7" t="s">
        <v>94</v>
      </c>
      <c r="IJ7" t="s">
        <v>80</v>
      </c>
      <c r="IK7" t="s">
        <v>94</v>
      </c>
      <c r="IL7" t="s">
        <v>87</v>
      </c>
      <c r="IM7" t="s">
        <v>87</v>
      </c>
      <c r="IN7" t="s">
        <v>80</v>
      </c>
      <c r="IO7" t="s">
        <v>80</v>
      </c>
      <c r="IP7" t="s">
        <v>87</v>
      </c>
      <c r="IQ7" t="s">
        <v>94</v>
      </c>
      <c r="IR7" t="s">
        <v>87</v>
      </c>
      <c r="IS7" t="s">
        <v>87</v>
      </c>
      <c r="IT7" t="s">
        <v>94</v>
      </c>
      <c r="IU7" t="s">
        <v>94</v>
      </c>
      <c r="IV7" t="s">
        <v>87</v>
      </c>
      <c r="IW7" t="s">
        <v>80</v>
      </c>
      <c r="IX7" t="s">
        <v>94</v>
      </c>
      <c r="IY7" t="s">
        <v>80</v>
      </c>
      <c r="IZ7" t="s">
        <v>80</v>
      </c>
      <c r="JA7" t="s">
        <v>80</v>
      </c>
      <c r="JB7" t="s">
        <v>94</v>
      </c>
      <c r="JC7" t="s">
        <v>87</v>
      </c>
      <c r="JD7" t="s">
        <v>87</v>
      </c>
      <c r="JE7" t="s">
        <v>94</v>
      </c>
      <c r="JF7" t="s">
        <v>87</v>
      </c>
      <c r="JG7" t="s">
        <v>80</v>
      </c>
      <c r="JH7" t="s">
        <v>87</v>
      </c>
      <c r="JI7" t="s">
        <v>87</v>
      </c>
      <c r="JJ7" t="s">
        <v>87</v>
      </c>
      <c r="JK7" t="s">
        <v>80</v>
      </c>
      <c r="JL7" t="s">
        <v>94</v>
      </c>
      <c r="JM7" t="s">
        <v>94</v>
      </c>
      <c r="JN7" t="s">
        <v>94</v>
      </c>
      <c r="JO7" t="s">
        <v>80</v>
      </c>
      <c r="JP7" t="s">
        <v>94</v>
      </c>
      <c r="JQ7" t="s">
        <v>80</v>
      </c>
      <c r="JR7" t="s">
        <v>94</v>
      </c>
      <c r="JS7" t="s">
        <v>87</v>
      </c>
      <c r="JT7" t="s">
        <v>80</v>
      </c>
      <c r="JU7" t="s">
        <v>80</v>
      </c>
      <c r="JV7" t="s">
        <v>80</v>
      </c>
      <c r="JW7" t="s">
        <v>80</v>
      </c>
      <c r="JX7" t="s">
        <v>87</v>
      </c>
      <c r="JY7" t="s">
        <v>80</v>
      </c>
      <c r="JZ7" t="s">
        <v>87</v>
      </c>
      <c r="KA7" t="s">
        <v>94</v>
      </c>
      <c r="KB7" t="s">
        <v>80</v>
      </c>
      <c r="KC7" t="s">
        <v>80</v>
      </c>
      <c r="KD7" t="s">
        <v>80</v>
      </c>
      <c r="KE7" t="s">
        <v>87</v>
      </c>
      <c r="KF7" t="s">
        <v>87</v>
      </c>
      <c r="KG7" t="s">
        <v>87</v>
      </c>
      <c r="KH7" t="s">
        <v>87</v>
      </c>
      <c r="KI7" t="s">
        <v>80</v>
      </c>
      <c r="KJ7" t="s">
        <v>80</v>
      </c>
      <c r="KK7" t="s">
        <v>87</v>
      </c>
      <c r="KL7" t="s">
        <v>87</v>
      </c>
      <c r="KM7" t="s">
        <v>87</v>
      </c>
      <c r="KN7" t="s">
        <v>94</v>
      </c>
      <c r="KO7" t="s">
        <v>80</v>
      </c>
      <c r="KP7" t="s">
        <v>87</v>
      </c>
      <c r="KQ7" t="s">
        <v>87</v>
      </c>
      <c r="KR7" t="s">
        <v>94</v>
      </c>
      <c r="KS7" t="s">
        <v>80</v>
      </c>
      <c r="KT7" t="s">
        <v>94</v>
      </c>
      <c r="KU7" t="s">
        <v>80</v>
      </c>
      <c r="KV7" t="s">
        <v>87</v>
      </c>
      <c r="KW7" t="s">
        <v>80</v>
      </c>
      <c r="KX7" t="s">
        <v>80</v>
      </c>
      <c r="KY7" t="s">
        <v>94</v>
      </c>
      <c r="KZ7" t="s">
        <v>87</v>
      </c>
      <c r="LA7" t="s">
        <v>80</v>
      </c>
      <c r="LB7" t="s">
        <v>80</v>
      </c>
      <c r="LC7" t="s">
        <v>80</v>
      </c>
      <c r="LD7" t="s">
        <v>94</v>
      </c>
      <c r="LE7" t="s">
        <v>94</v>
      </c>
      <c r="LF7" t="s">
        <v>87</v>
      </c>
      <c r="LG7" t="s">
        <v>94</v>
      </c>
      <c r="LH7" t="s">
        <v>87</v>
      </c>
      <c r="LI7" t="s">
        <v>94</v>
      </c>
      <c r="LJ7" t="s">
        <v>87</v>
      </c>
      <c r="LK7" t="s">
        <v>87</v>
      </c>
      <c r="LL7" t="s">
        <v>87</v>
      </c>
      <c r="LM7" t="s">
        <v>94</v>
      </c>
      <c r="LN7" t="s">
        <v>87</v>
      </c>
      <c r="LO7" t="s">
        <v>94</v>
      </c>
      <c r="LP7" t="s">
        <v>94</v>
      </c>
      <c r="LQ7" t="s">
        <v>80</v>
      </c>
      <c r="LR7" t="s">
        <v>87</v>
      </c>
      <c r="LS7" t="s">
        <v>80</v>
      </c>
      <c r="LT7" t="s">
        <v>94</v>
      </c>
      <c r="LU7" t="s">
        <v>87</v>
      </c>
      <c r="LV7" t="s">
        <v>80</v>
      </c>
      <c r="LW7" t="s">
        <v>87</v>
      </c>
      <c r="LX7" t="s">
        <v>87</v>
      </c>
      <c r="LY7" t="s">
        <v>94</v>
      </c>
      <c r="LZ7" t="s">
        <v>87</v>
      </c>
      <c r="MA7" t="s">
        <v>87</v>
      </c>
      <c r="MB7" t="s">
        <v>80</v>
      </c>
      <c r="MC7" t="s">
        <v>80</v>
      </c>
      <c r="MD7" t="s">
        <v>80</v>
      </c>
      <c r="ME7" t="s">
        <v>80</v>
      </c>
      <c r="MF7" t="s">
        <v>87</v>
      </c>
      <c r="MG7" t="s">
        <v>87</v>
      </c>
      <c r="MH7" t="s">
        <v>80</v>
      </c>
      <c r="MI7" t="s">
        <v>87</v>
      </c>
      <c r="MJ7" t="s">
        <v>80</v>
      </c>
      <c r="MK7" t="s">
        <v>80</v>
      </c>
      <c r="ML7" t="s">
        <v>87</v>
      </c>
      <c r="MM7" t="s">
        <v>94</v>
      </c>
      <c r="MN7" t="s">
        <v>87</v>
      </c>
      <c r="MO7" t="s">
        <v>87</v>
      </c>
      <c r="MP7" t="s">
        <v>80</v>
      </c>
      <c r="MQ7" t="s">
        <v>80</v>
      </c>
      <c r="MR7" t="s">
        <v>80</v>
      </c>
      <c r="MS7" t="s">
        <v>87</v>
      </c>
      <c r="MT7" t="s">
        <v>80</v>
      </c>
      <c r="MU7" t="s">
        <v>87</v>
      </c>
      <c r="MV7" t="s">
        <v>87</v>
      </c>
      <c r="MW7" t="s">
        <v>94</v>
      </c>
      <c r="MX7" t="s">
        <v>94</v>
      </c>
      <c r="MY7" t="s">
        <v>87</v>
      </c>
      <c r="MZ7" t="s">
        <v>94</v>
      </c>
      <c r="NA7" t="s">
        <v>80</v>
      </c>
      <c r="NB7" t="s">
        <v>94</v>
      </c>
      <c r="NC7" t="s">
        <v>94</v>
      </c>
      <c r="ND7" t="s">
        <v>80</v>
      </c>
      <c r="NE7" t="s">
        <v>94</v>
      </c>
      <c r="NF7" t="s">
        <v>80</v>
      </c>
      <c r="NG7" t="s">
        <v>94</v>
      </c>
      <c r="NH7" t="s">
        <v>94</v>
      </c>
      <c r="NI7" t="s">
        <v>94</v>
      </c>
      <c r="NJ7" t="s">
        <v>80</v>
      </c>
      <c r="NK7" t="s">
        <v>80</v>
      </c>
      <c r="NL7" t="s">
        <v>87</v>
      </c>
      <c r="NM7" t="s">
        <v>80</v>
      </c>
      <c r="NN7" t="s">
        <v>87</v>
      </c>
      <c r="NO7" t="s">
        <v>94</v>
      </c>
      <c r="NP7" t="s">
        <v>80</v>
      </c>
      <c r="NQ7" t="s">
        <v>94</v>
      </c>
      <c r="NR7" t="s">
        <v>80</v>
      </c>
      <c r="NS7" t="s">
        <v>94</v>
      </c>
      <c r="NT7" t="s">
        <v>87</v>
      </c>
      <c r="NU7" t="s">
        <v>80</v>
      </c>
      <c r="NV7" t="s">
        <v>94</v>
      </c>
      <c r="NW7" t="s">
        <v>94</v>
      </c>
      <c r="NX7" t="s">
        <v>87</v>
      </c>
      <c r="NY7" t="s">
        <v>87</v>
      </c>
      <c r="NZ7" t="s">
        <v>87</v>
      </c>
      <c r="OA7" t="s">
        <v>94</v>
      </c>
      <c r="OB7" t="s">
        <v>94</v>
      </c>
      <c r="OC7" t="s">
        <v>80</v>
      </c>
      <c r="OD7" t="s">
        <v>87</v>
      </c>
      <c r="OE7" t="s">
        <v>80</v>
      </c>
      <c r="OF7" t="s">
        <v>87</v>
      </c>
      <c r="OG7" t="s">
        <v>94</v>
      </c>
      <c r="OH7" t="s">
        <v>80</v>
      </c>
      <c r="OI7" t="s">
        <v>80</v>
      </c>
      <c r="OJ7" t="s">
        <v>80</v>
      </c>
      <c r="OK7" t="s">
        <v>87</v>
      </c>
      <c r="OL7" t="s">
        <v>94</v>
      </c>
      <c r="OM7" t="s">
        <v>94</v>
      </c>
      <c r="ON7" t="s">
        <v>87</v>
      </c>
      <c r="OO7" t="s">
        <v>80</v>
      </c>
      <c r="OP7" t="s">
        <v>87</v>
      </c>
      <c r="OQ7" t="s">
        <v>87</v>
      </c>
      <c r="OR7" t="s">
        <v>87</v>
      </c>
      <c r="OS7" t="s">
        <v>80</v>
      </c>
      <c r="OT7" t="s">
        <v>80</v>
      </c>
      <c r="OU7" t="s">
        <v>80</v>
      </c>
      <c r="OV7" t="s">
        <v>87</v>
      </c>
      <c r="OW7" t="s">
        <v>94</v>
      </c>
      <c r="OX7" t="s">
        <v>87</v>
      </c>
      <c r="OY7" t="s">
        <v>87</v>
      </c>
      <c r="OZ7" t="s">
        <v>80</v>
      </c>
      <c r="PA7" t="s">
        <v>80</v>
      </c>
      <c r="PB7" t="s">
        <v>87</v>
      </c>
      <c r="PC7" t="s">
        <v>94</v>
      </c>
      <c r="PD7" t="s">
        <v>80</v>
      </c>
      <c r="PE7" t="s">
        <v>87</v>
      </c>
      <c r="PF7" t="s">
        <v>87</v>
      </c>
      <c r="PG7" t="s">
        <v>94</v>
      </c>
      <c r="PH7" t="s">
        <v>87</v>
      </c>
      <c r="PI7" t="s">
        <v>94</v>
      </c>
      <c r="PJ7" t="s">
        <v>87</v>
      </c>
      <c r="PK7" t="s">
        <v>80</v>
      </c>
      <c r="PL7" t="s">
        <v>87</v>
      </c>
      <c r="PM7" t="s">
        <v>80</v>
      </c>
      <c r="PN7" t="s">
        <v>94</v>
      </c>
      <c r="PO7" t="s">
        <v>80</v>
      </c>
      <c r="PP7" t="s">
        <v>94</v>
      </c>
      <c r="PQ7" t="s">
        <v>80</v>
      </c>
      <c r="PR7" t="s">
        <v>80</v>
      </c>
      <c r="PS7" t="s">
        <v>87</v>
      </c>
      <c r="PT7" t="s">
        <v>94</v>
      </c>
      <c r="PU7" t="s">
        <v>80</v>
      </c>
      <c r="PV7" t="s">
        <v>80</v>
      </c>
      <c r="PW7" t="s">
        <v>80</v>
      </c>
      <c r="PX7" t="s">
        <v>87</v>
      </c>
      <c r="PY7" t="s">
        <v>94</v>
      </c>
      <c r="PZ7" t="s">
        <v>80</v>
      </c>
      <c r="QA7" t="s">
        <v>87</v>
      </c>
      <c r="QB7" t="s">
        <v>87</v>
      </c>
      <c r="QC7" t="s">
        <v>94</v>
      </c>
      <c r="QD7" t="s">
        <v>80</v>
      </c>
      <c r="QE7" t="s">
        <v>80</v>
      </c>
      <c r="QF7" t="s">
        <v>87</v>
      </c>
      <c r="QG7" t="s">
        <v>87</v>
      </c>
      <c r="QH7" t="s">
        <v>87</v>
      </c>
      <c r="QI7" t="s">
        <v>80</v>
      </c>
      <c r="QJ7" t="s">
        <v>87</v>
      </c>
      <c r="QK7" t="s">
        <v>94</v>
      </c>
      <c r="QL7" t="s">
        <v>94</v>
      </c>
      <c r="QM7" t="s">
        <v>80</v>
      </c>
      <c r="QN7" t="s">
        <v>80</v>
      </c>
      <c r="QO7" t="s">
        <v>94</v>
      </c>
      <c r="QP7" t="s">
        <v>94</v>
      </c>
      <c r="QQ7" t="s">
        <v>94</v>
      </c>
      <c r="QR7" t="s">
        <v>94</v>
      </c>
      <c r="QS7" t="s">
        <v>87</v>
      </c>
      <c r="QT7" t="s">
        <v>87</v>
      </c>
      <c r="QU7" t="s">
        <v>87</v>
      </c>
      <c r="QV7" t="s">
        <v>94</v>
      </c>
      <c r="QW7" t="s">
        <v>94</v>
      </c>
      <c r="QX7" t="s">
        <v>87</v>
      </c>
      <c r="QY7" t="s">
        <v>94</v>
      </c>
      <c r="QZ7" t="s">
        <v>80</v>
      </c>
      <c r="RA7" t="s">
        <v>80</v>
      </c>
      <c r="RB7" t="s">
        <v>94</v>
      </c>
      <c r="RC7" t="s">
        <v>87</v>
      </c>
      <c r="RD7" t="s">
        <v>94</v>
      </c>
      <c r="RE7" t="s">
        <v>87</v>
      </c>
      <c r="RF7" t="s">
        <v>80</v>
      </c>
      <c r="RG7" t="s">
        <v>87</v>
      </c>
      <c r="RH7" t="s">
        <v>80</v>
      </c>
      <c r="RI7" t="s">
        <v>94</v>
      </c>
      <c r="RJ7" t="s">
        <v>87</v>
      </c>
      <c r="RK7" t="s">
        <v>87</v>
      </c>
      <c r="RL7" t="s">
        <v>94</v>
      </c>
      <c r="RM7" t="s">
        <v>80</v>
      </c>
      <c r="RN7" t="s">
        <v>94</v>
      </c>
      <c r="RO7" t="s">
        <v>87</v>
      </c>
      <c r="RP7" t="s">
        <v>94</v>
      </c>
      <c r="RQ7" t="s">
        <v>94</v>
      </c>
      <c r="RR7" t="s">
        <v>94</v>
      </c>
      <c r="RS7" t="s">
        <v>94</v>
      </c>
      <c r="RT7" t="s">
        <v>94</v>
      </c>
      <c r="RU7" t="s">
        <v>80</v>
      </c>
      <c r="RV7" t="s">
        <v>94</v>
      </c>
      <c r="RW7" t="s">
        <v>87</v>
      </c>
      <c r="RX7" t="s">
        <v>80</v>
      </c>
      <c r="RY7" t="s">
        <v>80</v>
      </c>
      <c r="RZ7" t="s">
        <v>80</v>
      </c>
      <c r="SA7" t="s">
        <v>87</v>
      </c>
      <c r="SB7" t="s">
        <v>94</v>
      </c>
      <c r="SC7" t="s">
        <v>80</v>
      </c>
      <c r="SD7" t="s">
        <v>87</v>
      </c>
      <c r="SE7" t="s">
        <v>87</v>
      </c>
      <c r="SF7" t="s">
        <v>80</v>
      </c>
      <c r="SG7" t="s">
        <v>94</v>
      </c>
    </row>
    <row r="8" spans="1:501" x14ac:dyDescent="0.45">
      <c r="A8" t="s">
        <v>71</v>
      </c>
      <c r="B8" t="s">
        <v>81</v>
      </c>
      <c r="C8" t="s">
        <v>81</v>
      </c>
      <c r="D8" t="s">
        <v>81</v>
      </c>
      <c r="E8" t="s">
        <v>81</v>
      </c>
      <c r="F8" t="s">
        <v>97</v>
      </c>
      <c r="G8" t="s">
        <v>97</v>
      </c>
      <c r="H8" t="s">
        <v>97</v>
      </c>
      <c r="I8" t="s">
        <v>81</v>
      </c>
      <c r="J8" t="s">
        <v>81</v>
      </c>
      <c r="K8" t="s">
        <v>97</v>
      </c>
      <c r="L8" t="s">
        <v>97</v>
      </c>
      <c r="M8" t="s">
        <v>97</v>
      </c>
      <c r="N8" t="s">
        <v>97</v>
      </c>
      <c r="O8" t="s">
        <v>97</v>
      </c>
      <c r="P8" t="s">
        <v>97</v>
      </c>
      <c r="Q8" t="s">
        <v>81</v>
      </c>
      <c r="R8" t="s">
        <v>81</v>
      </c>
      <c r="S8" t="s">
        <v>97</v>
      </c>
      <c r="T8" t="s">
        <v>97</v>
      </c>
      <c r="U8" t="s">
        <v>97</v>
      </c>
      <c r="V8" t="s">
        <v>81</v>
      </c>
      <c r="W8" t="s">
        <v>81</v>
      </c>
      <c r="X8" t="s">
        <v>97</v>
      </c>
      <c r="Y8" t="s">
        <v>97</v>
      </c>
      <c r="Z8" t="s">
        <v>97</v>
      </c>
      <c r="AA8" t="s">
        <v>97</v>
      </c>
      <c r="AB8" t="s">
        <v>81</v>
      </c>
      <c r="AC8" t="s">
        <v>97</v>
      </c>
      <c r="AD8" t="s">
        <v>81</v>
      </c>
      <c r="AE8" t="s">
        <v>97</v>
      </c>
      <c r="AF8" t="s">
        <v>97</v>
      </c>
      <c r="AG8" t="s">
        <v>97</v>
      </c>
      <c r="AH8" t="s">
        <v>97</v>
      </c>
      <c r="AI8" t="s">
        <v>97</v>
      </c>
      <c r="AJ8" t="s">
        <v>97</v>
      </c>
      <c r="AK8" t="s">
        <v>81</v>
      </c>
      <c r="AL8" t="s">
        <v>81</v>
      </c>
      <c r="AM8" t="s">
        <v>97</v>
      </c>
      <c r="AN8" t="s">
        <v>81</v>
      </c>
      <c r="AO8" t="s">
        <v>97</v>
      </c>
      <c r="AP8" t="s">
        <v>97</v>
      </c>
      <c r="AQ8" t="s">
        <v>81</v>
      </c>
      <c r="AR8" t="s">
        <v>81</v>
      </c>
      <c r="AS8" t="s">
        <v>81</v>
      </c>
      <c r="AT8" t="s">
        <v>81</v>
      </c>
      <c r="AU8" t="s">
        <v>97</v>
      </c>
      <c r="AV8" t="s">
        <v>81</v>
      </c>
      <c r="AW8" t="s">
        <v>97</v>
      </c>
      <c r="AX8" t="s">
        <v>81</v>
      </c>
      <c r="AY8" t="s">
        <v>81</v>
      </c>
      <c r="AZ8" t="s">
        <v>97</v>
      </c>
      <c r="BA8" t="s">
        <v>97</v>
      </c>
      <c r="BB8" t="s">
        <v>81</v>
      </c>
      <c r="BC8" t="s">
        <v>97</v>
      </c>
      <c r="BD8" t="s">
        <v>81</v>
      </c>
      <c r="BE8" t="s">
        <v>97</v>
      </c>
      <c r="BF8" t="s">
        <v>81</v>
      </c>
      <c r="BG8" t="s">
        <v>81</v>
      </c>
      <c r="BH8" t="s">
        <v>81</v>
      </c>
      <c r="BI8" t="s">
        <v>81</v>
      </c>
      <c r="BJ8" t="s">
        <v>81</v>
      </c>
      <c r="BK8" t="s">
        <v>81</v>
      </c>
      <c r="BL8" t="s">
        <v>81</v>
      </c>
      <c r="BM8" t="s">
        <v>81</v>
      </c>
      <c r="BN8" t="s">
        <v>97</v>
      </c>
      <c r="BO8" t="s">
        <v>81</v>
      </c>
      <c r="BP8" t="s">
        <v>97</v>
      </c>
      <c r="BQ8" t="s">
        <v>97</v>
      </c>
      <c r="BR8" t="s">
        <v>97</v>
      </c>
      <c r="BS8" t="s">
        <v>81</v>
      </c>
      <c r="BT8" t="s">
        <v>97</v>
      </c>
      <c r="BU8" t="s">
        <v>81</v>
      </c>
      <c r="BV8" t="s">
        <v>81</v>
      </c>
      <c r="BW8" t="s">
        <v>81</v>
      </c>
      <c r="BX8" t="s">
        <v>81</v>
      </c>
      <c r="BY8" t="s">
        <v>81</v>
      </c>
      <c r="BZ8" t="s">
        <v>81</v>
      </c>
      <c r="CA8" t="s">
        <v>97</v>
      </c>
      <c r="CB8" t="s">
        <v>97</v>
      </c>
      <c r="CC8" t="s">
        <v>97</v>
      </c>
      <c r="CD8" t="s">
        <v>97</v>
      </c>
      <c r="CE8" t="s">
        <v>81</v>
      </c>
      <c r="CF8" t="s">
        <v>97</v>
      </c>
      <c r="CG8" t="s">
        <v>97</v>
      </c>
      <c r="CH8" t="s">
        <v>97</v>
      </c>
      <c r="CI8" t="s">
        <v>81</v>
      </c>
      <c r="CJ8" t="s">
        <v>81</v>
      </c>
      <c r="CK8" t="s">
        <v>81</v>
      </c>
      <c r="CL8" t="s">
        <v>97</v>
      </c>
      <c r="CM8" t="s">
        <v>81</v>
      </c>
      <c r="CN8" t="s">
        <v>81</v>
      </c>
      <c r="CO8" t="s">
        <v>81</v>
      </c>
      <c r="CP8" t="s">
        <v>81</v>
      </c>
      <c r="CQ8" t="s">
        <v>81</v>
      </c>
      <c r="CR8" t="s">
        <v>97</v>
      </c>
      <c r="CS8" t="s">
        <v>97</v>
      </c>
      <c r="CT8" t="s">
        <v>97</v>
      </c>
      <c r="CU8" t="s">
        <v>97</v>
      </c>
      <c r="CV8" t="s">
        <v>97</v>
      </c>
      <c r="CW8" t="s">
        <v>97</v>
      </c>
      <c r="CX8" t="s">
        <v>97</v>
      </c>
      <c r="CY8" t="s">
        <v>81</v>
      </c>
      <c r="CZ8" t="s">
        <v>81</v>
      </c>
      <c r="DA8" t="s">
        <v>81</v>
      </c>
      <c r="DB8" t="s">
        <v>81</v>
      </c>
      <c r="DC8" t="s">
        <v>81</v>
      </c>
      <c r="DD8" t="s">
        <v>97</v>
      </c>
      <c r="DE8" t="s">
        <v>97</v>
      </c>
      <c r="DF8" t="s">
        <v>97</v>
      </c>
      <c r="DG8" t="s">
        <v>81</v>
      </c>
      <c r="DH8" t="s">
        <v>81</v>
      </c>
      <c r="DI8" t="s">
        <v>97</v>
      </c>
      <c r="DJ8" t="s">
        <v>97</v>
      </c>
      <c r="DK8" t="s">
        <v>81</v>
      </c>
      <c r="DL8" t="s">
        <v>81</v>
      </c>
      <c r="DM8" t="s">
        <v>97</v>
      </c>
      <c r="DN8" t="s">
        <v>81</v>
      </c>
      <c r="DO8" t="s">
        <v>81</v>
      </c>
      <c r="DP8" t="s">
        <v>81</v>
      </c>
      <c r="DQ8" t="s">
        <v>81</v>
      </c>
      <c r="DR8" t="s">
        <v>81</v>
      </c>
      <c r="DS8" t="s">
        <v>97</v>
      </c>
      <c r="DT8" t="s">
        <v>97</v>
      </c>
      <c r="DU8" t="s">
        <v>81</v>
      </c>
      <c r="DV8" t="s">
        <v>81</v>
      </c>
      <c r="DW8" t="s">
        <v>81</v>
      </c>
      <c r="DX8" t="s">
        <v>97</v>
      </c>
      <c r="DY8" t="s">
        <v>81</v>
      </c>
      <c r="DZ8" t="s">
        <v>81</v>
      </c>
      <c r="EA8" t="s">
        <v>81</v>
      </c>
      <c r="EB8" t="s">
        <v>97</v>
      </c>
      <c r="EC8" t="s">
        <v>97</v>
      </c>
      <c r="ED8" t="s">
        <v>81</v>
      </c>
      <c r="EE8" t="s">
        <v>81</v>
      </c>
      <c r="EF8" t="s">
        <v>81</v>
      </c>
      <c r="EG8" t="s">
        <v>97</v>
      </c>
      <c r="EH8" t="s">
        <v>97</v>
      </c>
      <c r="EI8" t="s">
        <v>97</v>
      </c>
      <c r="EJ8" t="s">
        <v>81</v>
      </c>
      <c r="EK8" t="s">
        <v>97</v>
      </c>
      <c r="EL8" t="s">
        <v>81</v>
      </c>
      <c r="EM8" t="s">
        <v>81</v>
      </c>
      <c r="EN8" t="s">
        <v>97</v>
      </c>
      <c r="EO8" t="s">
        <v>81</v>
      </c>
      <c r="EP8" t="s">
        <v>81</v>
      </c>
      <c r="EQ8" t="s">
        <v>81</v>
      </c>
      <c r="ER8" t="s">
        <v>97</v>
      </c>
      <c r="ES8" t="s">
        <v>97</v>
      </c>
      <c r="ET8" t="s">
        <v>81</v>
      </c>
      <c r="EU8" t="s">
        <v>81</v>
      </c>
      <c r="EV8" t="s">
        <v>97</v>
      </c>
      <c r="EW8" t="s">
        <v>81</v>
      </c>
      <c r="EX8" t="s">
        <v>97</v>
      </c>
      <c r="EY8" t="s">
        <v>97</v>
      </c>
      <c r="EZ8" t="s">
        <v>97</v>
      </c>
      <c r="FA8" t="s">
        <v>81</v>
      </c>
      <c r="FB8" t="s">
        <v>97</v>
      </c>
      <c r="FC8" t="s">
        <v>97</v>
      </c>
      <c r="FD8" t="s">
        <v>97</v>
      </c>
      <c r="FE8" t="s">
        <v>81</v>
      </c>
      <c r="FF8" t="s">
        <v>81</v>
      </c>
      <c r="FG8" t="s">
        <v>81</v>
      </c>
      <c r="FH8" t="s">
        <v>81</v>
      </c>
      <c r="FI8" t="s">
        <v>81</v>
      </c>
      <c r="FJ8" t="s">
        <v>81</v>
      </c>
      <c r="FK8" t="s">
        <v>97</v>
      </c>
      <c r="FL8" t="s">
        <v>97</v>
      </c>
      <c r="FM8" t="s">
        <v>81</v>
      </c>
      <c r="FN8" t="s">
        <v>81</v>
      </c>
      <c r="FO8" t="s">
        <v>81</v>
      </c>
      <c r="FP8" t="s">
        <v>81</v>
      </c>
      <c r="FQ8" t="s">
        <v>81</v>
      </c>
      <c r="FR8" t="s">
        <v>81</v>
      </c>
      <c r="FS8" t="s">
        <v>81</v>
      </c>
      <c r="FT8" t="s">
        <v>81</v>
      </c>
      <c r="FU8" t="s">
        <v>81</v>
      </c>
      <c r="FV8" t="s">
        <v>81</v>
      </c>
      <c r="FW8" t="s">
        <v>97</v>
      </c>
      <c r="FX8" t="s">
        <v>97</v>
      </c>
      <c r="FY8" t="s">
        <v>97</v>
      </c>
      <c r="FZ8" t="s">
        <v>97</v>
      </c>
      <c r="GA8" t="s">
        <v>97</v>
      </c>
      <c r="GB8" t="s">
        <v>81</v>
      </c>
      <c r="GC8" t="s">
        <v>97</v>
      </c>
      <c r="GD8" t="s">
        <v>97</v>
      </c>
      <c r="GE8" t="s">
        <v>81</v>
      </c>
      <c r="GF8" t="s">
        <v>81</v>
      </c>
      <c r="GG8" t="s">
        <v>97</v>
      </c>
      <c r="GH8" t="s">
        <v>81</v>
      </c>
      <c r="GI8" t="s">
        <v>81</v>
      </c>
      <c r="GJ8" t="s">
        <v>81</v>
      </c>
      <c r="GK8" t="s">
        <v>97</v>
      </c>
      <c r="GL8" t="s">
        <v>81</v>
      </c>
      <c r="GM8" t="s">
        <v>97</v>
      </c>
      <c r="GN8" t="s">
        <v>97</v>
      </c>
      <c r="GO8" t="s">
        <v>97</v>
      </c>
      <c r="GP8" t="s">
        <v>97</v>
      </c>
      <c r="GQ8" t="s">
        <v>97</v>
      </c>
      <c r="GR8" t="s">
        <v>81</v>
      </c>
      <c r="GS8" t="s">
        <v>97</v>
      </c>
      <c r="GT8" t="s">
        <v>97</v>
      </c>
      <c r="GU8" t="s">
        <v>97</v>
      </c>
      <c r="GV8" t="s">
        <v>81</v>
      </c>
      <c r="GW8" t="s">
        <v>81</v>
      </c>
      <c r="GX8" t="s">
        <v>81</v>
      </c>
      <c r="GY8" t="s">
        <v>81</v>
      </c>
      <c r="GZ8" t="s">
        <v>97</v>
      </c>
      <c r="HA8" t="s">
        <v>97</v>
      </c>
      <c r="HB8" t="s">
        <v>81</v>
      </c>
      <c r="HC8" t="s">
        <v>81</v>
      </c>
      <c r="HD8" t="s">
        <v>81</v>
      </c>
      <c r="HE8" t="s">
        <v>97</v>
      </c>
      <c r="HF8" t="s">
        <v>97</v>
      </c>
      <c r="HG8" t="s">
        <v>97</v>
      </c>
      <c r="HH8" t="s">
        <v>97</v>
      </c>
      <c r="HI8" t="s">
        <v>97</v>
      </c>
      <c r="HJ8" t="s">
        <v>97</v>
      </c>
      <c r="HK8" t="s">
        <v>97</v>
      </c>
      <c r="HL8" t="s">
        <v>97</v>
      </c>
      <c r="HM8" t="s">
        <v>97</v>
      </c>
      <c r="HN8" t="s">
        <v>81</v>
      </c>
      <c r="HO8" t="s">
        <v>97</v>
      </c>
      <c r="HP8" t="s">
        <v>81</v>
      </c>
      <c r="HQ8" t="s">
        <v>81</v>
      </c>
      <c r="HR8" t="s">
        <v>97</v>
      </c>
      <c r="HS8" t="s">
        <v>81</v>
      </c>
      <c r="HT8" t="s">
        <v>97</v>
      </c>
      <c r="HU8" t="s">
        <v>97</v>
      </c>
      <c r="HV8" t="s">
        <v>97</v>
      </c>
      <c r="HW8" t="s">
        <v>81</v>
      </c>
      <c r="HX8" t="s">
        <v>97</v>
      </c>
      <c r="HY8" t="s">
        <v>97</v>
      </c>
      <c r="HZ8" t="s">
        <v>81</v>
      </c>
      <c r="IA8" t="s">
        <v>81</v>
      </c>
      <c r="IB8" t="s">
        <v>81</v>
      </c>
      <c r="IC8" t="s">
        <v>97</v>
      </c>
      <c r="ID8" t="s">
        <v>97</v>
      </c>
      <c r="IE8" t="s">
        <v>81</v>
      </c>
      <c r="IF8" t="s">
        <v>97</v>
      </c>
      <c r="IG8" t="s">
        <v>97</v>
      </c>
      <c r="IH8" t="s">
        <v>81</v>
      </c>
      <c r="II8" t="s">
        <v>97</v>
      </c>
      <c r="IJ8" t="s">
        <v>81</v>
      </c>
      <c r="IK8" t="s">
        <v>97</v>
      </c>
      <c r="IL8" t="s">
        <v>97</v>
      </c>
      <c r="IM8" t="s">
        <v>97</v>
      </c>
      <c r="IN8" t="s">
        <v>97</v>
      </c>
      <c r="IO8" t="s">
        <v>97</v>
      </c>
      <c r="IP8" t="s">
        <v>81</v>
      </c>
      <c r="IQ8" t="s">
        <v>81</v>
      </c>
      <c r="IR8" t="s">
        <v>97</v>
      </c>
      <c r="IS8" t="s">
        <v>97</v>
      </c>
      <c r="IT8" t="s">
        <v>81</v>
      </c>
      <c r="IU8" t="s">
        <v>81</v>
      </c>
      <c r="IV8" t="s">
        <v>81</v>
      </c>
      <c r="IW8" t="s">
        <v>81</v>
      </c>
      <c r="IX8" t="s">
        <v>97</v>
      </c>
      <c r="IY8" t="s">
        <v>81</v>
      </c>
      <c r="IZ8" t="s">
        <v>81</v>
      </c>
      <c r="JA8" t="s">
        <v>97</v>
      </c>
      <c r="JB8" t="s">
        <v>97</v>
      </c>
      <c r="JC8" t="s">
        <v>81</v>
      </c>
      <c r="JD8" t="s">
        <v>81</v>
      </c>
      <c r="JE8" t="s">
        <v>81</v>
      </c>
      <c r="JF8" t="s">
        <v>97</v>
      </c>
      <c r="JG8" t="s">
        <v>97</v>
      </c>
      <c r="JH8" t="s">
        <v>81</v>
      </c>
      <c r="JI8" t="s">
        <v>81</v>
      </c>
      <c r="JJ8" t="s">
        <v>81</v>
      </c>
      <c r="JK8" t="s">
        <v>97</v>
      </c>
      <c r="JL8" t="s">
        <v>97</v>
      </c>
      <c r="JM8" t="s">
        <v>81</v>
      </c>
      <c r="JN8" t="s">
        <v>97</v>
      </c>
      <c r="JO8" t="s">
        <v>97</v>
      </c>
      <c r="JP8" t="s">
        <v>97</v>
      </c>
      <c r="JQ8" t="s">
        <v>81</v>
      </c>
      <c r="JR8" t="s">
        <v>97</v>
      </c>
      <c r="JS8" t="s">
        <v>81</v>
      </c>
      <c r="JT8" t="s">
        <v>81</v>
      </c>
      <c r="JU8" t="s">
        <v>97</v>
      </c>
      <c r="JV8" t="s">
        <v>81</v>
      </c>
      <c r="JW8" t="s">
        <v>81</v>
      </c>
      <c r="JX8" t="s">
        <v>81</v>
      </c>
      <c r="JY8" t="s">
        <v>97</v>
      </c>
      <c r="JZ8" t="s">
        <v>97</v>
      </c>
      <c r="KA8" t="s">
        <v>81</v>
      </c>
      <c r="KB8" t="s">
        <v>81</v>
      </c>
      <c r="KC8" t="s">
        <v>97</v>
      </c>
      <c r="KD8" t="s">
        <v>81</v>
      </c>
      <c r="KE8" t="s">
        <v>97</v>
      </c>
      <c r="KF8" t="s">
        <v>81</v>
      </c>
      <c r="KG8" t="s">
        <v>97</v>
      </c>
      <c r="KH8" t="s">
        <v>97</v>
      </c>
      <c r="KI8" t="s">
        <v>81</v>
      </c>
      <c r="KJ8" t="s">
        <v>97</v>
      </c>
      <c r="KK8" t="s">
        <v>81</v>
      </c>
      <c r="KL8" t="s">
        <v>81</v>
      </c>
      <c r="KM8" t="s">
        <v>81</v>
      </c>
      <c r="KN8" t="s">
        <v>81</v>
      </c>
      <c r="KO8" t="s">
        <v>81</v>
      </c>
      <c r="KP8" t="s">
        <v>97</v>
      </c>
      <c r="KQ8" t="s">
        <v>97</v>
      </c>
      <c r="KR8" t="s">
        <v>81</v>
      </c>
      <c r="KS8" t="s">
        <v>81</v>
      </c>
      <c r="KT8" t="s">
        <v>81</v>
      </c>
      <c r="KU8" t="s">
        <v>97</v>
      </c>
      <c r="KV8" t="s">
        <v>81</v>
      </c>
      <c r="KW8" t="s">
        <v>81</v>
      </c>
      <c r="KX8" t="s">
        <v>97</v>
      </c>
      <c r="KY8" t="s">
        <v>97</v>
      </c>
      <c r="KZ8" t="s">
        <v>81</v>
      </c>
      <c r="LA8" t="s">
        <v>97</v>
      </c>
      <c r="LB8" t="s">
        <v>97</v>
      </c>
      <c r="LC8" t="s">
        <v>97</v>
      </c>
      <c r="LD8" t="s">
        <v>97</v>
      </c>
      <c r="LE8" t="s">
        <v>81</v>
      </c>
      <c r="LF8" t="s">
        <v>97</v>
      </c>
      <c r="LG8" t="s">
        <v>97</v>
      </c>
      <c r="LH8" t="s">
        <v>97</v>
      </c>
      <c r="LI8" t="s">
        <v>97</v>
      </c>
      <c r="LJ8" t="s">
        <v>97</v>
      </c>
      <c r="LK8" t="s">
        <v>81</v>
      </c>
      <c r="LL8" t="s">
        <v>97</v>
      </c>
      <c r="LM8" t="s">
        <v>81</v>
      </c>
      <c r="LN8" t="s">
        <v>97</v>
      </c>
      <c r="LO8" t="s">
        <v>81</v>
      </c>
      <c r="LP8" t="s">
        <v>81</v>
      </c>
      <c r="LQ8" t="s">
        <v>97</v>
      </c>
      <c r="LR8" t="s">
        <v>81</v>
      </c>
      <c r="LS8" t="s">
        <v>97</v>
      </c>
      <c r="LT8" t="s">
        <v>81</v>
      </c>
      <c r="LU8" t="s">
        <v>97</v>
      </c>
      <c r="LV8" t="s">
        <v>97</v>
      </c>
      <c r="LW8" t="s">
        <v>81</v>
      </c>
      <c r="LX8" t="s">
        <v>97</v>
      </c>
      <c r="LY8" t="s">
        <v>97</v>
      </c>
      <c r="LZ8" t="s">
        <v>97</v>
      </c>
      <c r="MA8" t="s">
        <v>81</v>
      </c>
      <c r="MB8" t="s">
        <v>97</v>
      </c>
      <c r="MC8" t="s">
        <v>81</v>
      </c>
      <c r="MD8" t="s">
        <v>81</v>
      </c>
      <c r="ME8" t="s">
        <v>81</v>
      </c>
      <c r="MF8" t="s">
        <v>97</v>
      </c>
      <c r="MG8" t="s">
        <v>81</v>
      </c>
      <c r="MH8" t="s">
        <v>97</v>
      </c>
      <c r="MI8" t="s">
        <v>81</v>
      </c>
      <c r="MJ8" t="s">
        <v>97</v>
      </c>
      <c r="MK8" t="s">
        <v>81</v>
      </c>
      <c r="ML8" t="s">
        <v>97</v>
      </c>
      <c r="MM8" t="s">
        <v>97</v>
      </c>
      <c r="MN8" t="s">
        <v>97</v>
      </c>
      <c r="MO8" t="s">
        <v>81</v>
      </c>
      <c r="MP8" t="s">
        <v>81</v>
      </c>
      <c r="MQ8" t="s">
        <v>97</v>
      </c>
      <c r="MR8" t="s">
        <v>81</v>
      </c>
      <c r="MS8" t="s">
        <v>81</v>
      </c>
      <c r="MT8" t="s">
        <v>81</v>
      </c>
      <c r="MU8" t="s">
        <v>81</v>
      </c>
      <c r="MV8" t="s">
        <v>97</v>
      </c>
      <c r="MW8" t="s">
        <v>81</v>
      </c>
      <c r="MX8" t="s">
        <v>97</v>
      </c>
      <c r="MY8" t="s">
        <v>81</v>
      </c>
      <c r="MZ8" t="s">
        <v>97</v>
      </c>
      <c r="NA8" t="s">
        <v>97</v>
      </c>
      <c r="NB8" t="s">
        <v>81</v>
      </c>
      <c r="NC8" t="s">
        <v>81</v>
      </c>
      <c r="ND8" t="s">
        <v>81</v>
      </c>
      <c r="NE8" t="s">
        <v>81</v>
      </c>
      <c r="NF8" t="s">
        <v>97</v>
      </c>
      <c r="NG8" t="s">
        <v>81</v>
      </c>
      <c r="NH8" t="s">
        <v>97</v>
      </c>
      <c r="NI8" t="s">
        <v>81</v>
      </c>
      <c r="NJ8" t="s">
        <v>81</v>
      </c>
      <c r="NK8" t="s">
        <v>81</v>
      </c>
      <c r="NL8" t="s">
        <v>97</v>
      </c>
      <c r="NM8" t="s">
        <v>97</v>
      </c>
      <c r="NN8" t="s">
        <v>97</v>
      </c>
      <c r="NO8" t="s">
        <v>81</v>
      </c>
      <c r="NP8" t="s">
        <v>81</v>
      </c>
      <c r="NQ8" t="s">
        <v>97</v>
      </c>
      <c r="NR8" t="s">
        <v>97</v>
      </c>
      <c r="NS8" t="s">
        <v>81</v>
      </c>
      <c r="NT8" t="s">
        <v>81</v>
      </c>
      <c r="NU8" t="s">
        <v>97</v>
      </c>
      <c r="NV8" t="s">
        <v>81</v>
      </c>
      <c r="NW8" t="s">
        <v>97</v>
      </c>
      <c r="NX8" t="s">
        <v>81</v>
      </c>
      <c r="NY8" t="s">
        <v>81</v>
      </c>
      <c r="NZ8" t="s">
        <v>97</v>
      </c>
      <c r="OA8" t="s">
        <v>97</v>
      </c>
      <c r="OB8" t="s">
        <v>97</v>
      </c>
      <c r="OC8" t="s">
        <v>97</v>
      </c>
      <c r="OD8" t="s">
        <v>97</v>
      </c>
      <c r="OE8" t="s">
        <v>81</v>
      </c>
      <c r="OF8" t="s">
        <v>97</v>
      </c>
      <c r="OG8" t="s">
        <v>97</v>
      </c>
      <c r="OH8" t="s">
        <v>97</v>
      </c>
      <c r="OI8" t="s">
        <v>97</v>
      </c>
      <c r="OJ8" t="s">
        <v>97</v>
      </c>
      <c r="OK8" t="s">
        <v>97</v>
      </c>
      <c r="OL8" t="s">
        <v>81</v>
      </c>
      <c r="OM8" t="s">
        <v>97</v>
      </c>
      <c r="ON8" t="s">
        <v>81</v>
      </c>
      <c r="OO8" t="s">
        <v>81</v>
      </c>
      <c r="OP8" t="s">
        <v>81</v>
      </c>
      <c r="OQ8" t="s">
        <v>81</v>
      </c>
      <c r="OR8" t="s">
        <v>81</v>
      </c>
      <c r="OS8" t="s">
        <v>81</v>
      </c>
      <c r="OT8" t="s">
        <v>81</v>
      </c>
      <c r="OU8" t="s">
        <v>97</v>
      </c>
      <c r="OV8" t="s">
        <v>81</v>
      </c>
      <c r="OW8" t="s">
        <v>97</v>
      </c>
      <c r="OX8" t="s">
        <v>81</v>
      </c>
      <c r="OY8" t="s">
        <v>97</v>
      </c>
      <c r="OZ8" t="s">
        <v>81</v>
      </c>
      <c r="PA8" t="s">
        <v>97</v>
      </c>
      <c r="PB8" t="s">
        <v>97</v>
      </c>
      <c r="PC8" t="s">
        <v>97</v>
      </c>
      <c r="PD8" t="s">
        <v>81</v>
      </c>
      <c r="PE8" t="s">
        <v>81</v>
      </c>
      <c r="PF8" t="s">
        <v>81</v>
      </c>
      <c r="PG8" t="s">
        <v>97</v>
      </c>
      <c r="PH8" t="s">
        <v>81</v>
      </c>
      <c r="PI8" t="s">
        <v>81</v>
      </c>
      <c r="PJ8" t="s">
        <v>97</v>
      </c>
      <c r="PK8" t="s">
        <v>81</v>
      </c>
      <c r="PL8" t="s">
        <v>81</v>
      </c>
      <c r="PM8" t="s">
        <v>81</v>
      </c>
      <c r="PN8" t="s">
        <v>97</v>
      </c>
      <c r="PO8" t="s">
        <v>97</v>
      </c>
      <c r="PP8" t="s">
        <v>81</v>
      </c>
      <c r="PQ8" t="s">
        <v>81</v>
      </c>
      <c r="PR8" t="s">
        <v>97</v>
      </c>
      <c r="PS8" t="s">
        <v>81</v>
      </c>
      <c r="PT8" t="s">
        <v>81</v>
      </c>
      <c r="PU8" t="s">
        <v>97</v>
      </c>
      <c r="PV8" t="s">
        <v>81</v>
      </c>
      <c r="PW8" t="s">
        <v>97</v>
      </c>
      <c r="PX8" t="s">
        <v>81</v>
      </c>
      <c r="PY8" t="s">
        <v>97</v>
      </c>
      <c r="PZ8" t="s">
        <v>81</v>
      </c>
      <c r="QA8" t="s">
        <v>97</v>
      </c>
      <c r="QB8" t="s">
        <v>97</v>
      </c>
      <c r="QC8" t="s">
        <v>81</v>
      </c>
      <c r="QD8" t="s">
        <v>97</v>
      </c>
      <c r="QE8" t="s">
        <v>97</v>
      </c>
      <c r="QF8" t="s">
        <v>97</v>
      </c>
      <c r="QG8" t="s">
        <v>97</v>
      </c>
      <c r="QH8" t="s">
        <v>81</v>
      </c>
      <c r="QI8" t="s">
        <v>97</v>
      </c>
      <c r="QJ8" t="s">
        <v>97</v>
      </c>
      <c r="QK8" t="s">
        <v>81</v>
      </c>
      <c r="QL8" t="s">
        <v>81</v>
      </c>
      <c r="QM8" t="s">
        <v>97</v>
      </c>
      <c r="QN8" t="s">
        <v>97</v>
      </c>
      <c r="QO8" t="s">
        <v>97</v>
      </c>
      <c r="QP8" t="s">
        <v>97</v>
      </c>
      <c r="QQ8" t="s">
        <v>97</v>
      </c>
      <c r="QR8" t="s">
        <v>97</v>
      </c>
      <c r="QS8" t="s">
        <v>97</v>
      </c>
      <c r="QT8" t="s">
        <v>97</v>
      </c>
      <c r="QU8" t="s">
        <v>81</v>
      </c>
      <c r="QV8" t="s">
        <v>81</v>
      </c>
      <c r="QW8" t="s">
        <v>81</v>
      </c>
      <c r="QX8" t="s">
        <v>97</v>
      </c>
      <c r="QY8" t="s">
        <v>81</v>
      </c>
      <c r="QZ8" t="s">
        <v>97</v>
      </c>
      <c r="RA8" t="s">
        <v>81</v>
      </c>
      <c r="RB8" t="s">
        <v>97</v>
      </c>
      <c r="RC8" t="s">
        <v>97</v>
      </c>
      <c r="RD8" t="s">
        <v>81</v>
      </c>
      <c r="RE8" t="s">
        <v>97</v>
      </c>
      <c r="RF8" t="s">
        <v>97</v>
      </c>
      <c r="RG8" t="s">
        <v>97</v>
      </c>
      <c r="RH8" t="s">
        <v>81</v>
      </c>
      <c r="RI8" t="s">
        <v>97</v>
      </c>
      <c r="RJ8" t="s">
        <v>81</v>
      </c>
      <c r="RK8" t="s">
        <v>97</v>
      </c>
      <c r="RL8" t="s">
        <v>97</v>
      </c>
      <c r="RM8" t="s">
        <v>97</v>
      </c>
      <c r="RN8" t="s">
        <v>97</v>
      </c>
      <c r="RO8" t="s">
        <v>81</v>
      </c>
      <c r="RP8" t="s">
        <v>97</v>
      </c>
      <c r="RQ8" t="s">
        <v>97</v>
      </c>
      <c r="RR8" t="s">
        <v>81</v>
      </c>
      <c r="RS8" t="s">
        <v>81</v>
      </c>
      <c r="RT8" t="s">
        <v>81</v>
      </c>
      <c r="RU8" t="s">
        <v>97</v>
      </c>
      <c r="RV8" t="s">
        <v>97</v>
      </c>
      <c r="RW8" t="s">
        <v>81</v>
      </c>
      <c r="RX8" t="s">
        <v>81</v>
      </c>
      <c r="RY8" t="s">
        <v>81</v>
      </c>
      <c r="RZ8" t="s">
        <v>81</v>
      </c>
      <c r="SA8" t="s">
        <v>81</v>
      </c>
      <c r="SB8" t="s">
        <v>97</v>
      </c>
      <c r="SC8" t="s">
        <v>81</v>
      </c>
      <c r="SD8" t="s">
        <v>97</v>
      </c>
      <c r="SE8" t="s">
        <v>97</v>
      </c>
      <c r="SF8" t="s">
        <v>81</v>
      </c>
      <c r="SG8" t="s">
        <v>97</v>
      </c>
    </row>
    <row r="9" spans="1:501" x14ac:dyDescent="0.45">
      <c r="A9" t="s">
        <v>40</v>
      </c>
      <c r="B9">
        <v>31</v>
      </c>
      <c r="C9">
        <v>31</v>
      </c>
      <c r="D9">
        <v>36</v>
      </c>
      <c r="E9">
        <v>37</v>
      </c>
      <c r="F9">
        <v>35</v>
      </c>
      <c r="G9">
        <v>24</v>
      </c>
      <c r="H9">
        <v>24</v>
      </c>
      <c r="I9">
        <v>38</v>
      </c>
      <c r="J9">
        <v>30</v>
      </c>
      <c r="K9">
        <v>40</v>
      </c>
      <c r="L9">
        <v>27</v>
      </c>
      <c r="M9">
        <v>21</v>
      </c>
      <c r="N9">
        <v>22</v>
      </c>
      <c r="O9">
        <v>24</v>
      </c>
      <c r="P9">
        <v>37</v>
      </c>
      <c r="Q9">
        <v>22</v>
      </c>
      <c r="R9">
        <v>38</v>
      </c>
      <c r="S9">
        <v>34</v>
      </c>
      <c r="T9">
        <v>37</v>
      </c>
      <c r="U9">
        <v>27</v>
      </c>
      <c r="V9">
        <v>36</v>
      </c>
      <c r="W9">
        <v>37</v>
      </c>
      <c r="X9">
        <v>33</v>
      </c>
      <c r="Y9">
        <v>35</v>
      </c>
      <c r="Z9">
        <v>30</v>
      </c>
      <c r="AA9">
        <v>39</v>
      </c>
      <c r="AB9">
        <v>34</v>
      </c>
      <c r="AC9">
        <v>40</v>
      </c>
      <c r="AD9">
        <v>18</v>
      </c>
      <c r="AE9">
        <v>20</v>
      </c>
      <c r="AF9">
        <v>33</v>
      </c>
      <c r="AG9">
        <v>19</v>
      </c>
      <c r="AH9">
        <v>22</v>
      </c>
      <c r="AI9">
        <v>28</v>
      </c>
      <c r="AJ9">
        <v>24</v>
      </c>
      <c r="AK9">
        <v>23</v>
      </c>
      <c r="AL9">
        <v>31</v>
      </c>
      <c r="AM9">
        <v>33</v>
      </c>
      <c r="AN9">
        <v>28</v>
      </c>
      <c r="AO9">
        <v>34</v>
      </c>
      <c r="AP9">
        <v>34</v>
      </c>
      <c r="AQ9">
        <v>31</v>
      </c>
      <c r="AR9">
        <v>18</v>
      </c>
      <c r="AS9">
        <v>22</v>
      </c>
      <c r="AT9">
        <v>19</v>
      </c>
      <c r="AU9">
        <v>25</v>
      </c>
      <c r="AV9">
        <v>32</v>
      </c>
      <c r="AW9">
        <v>25</v>
      </c>
      <c r="AX9">
        <v>28</v>
      </c>
      <c r="AY9">
        <v>39</v>
      </c>
      <c r="AZ9">
        <v>34</v>
      </c>
      <c r="BA9">
        <v>32</v>
      </c>
      <c r="BB9">
        <v>26</v>
      </c>
      <c r="BC9">
        <v>23</v>
      </c>
      <c r="BD9">
        <v>39</v>
      </c>
      <c r="BE9">
        <v>22</v>
      </c>
      <c r="BF9">
        <v>25</v>
      </c>
      <c r="BG9">
        <v>19</v>
      </c>
      <c r="BH9">
        <v>31</v>
      </c>
      <c r="BI9">
        <v>32</v>
      </c>
      <c r="BJ9">
        <v>29</v>
      </c>
      <c r="BK9">
        <v>29</v>
      </c>
      <c r="BL9">
        <v>35</v>
      </c>
      <c r="BM9">
        <v>36</v>
      </c>
      <c r="BN9">
        <v>40</v>
      </c>
      <c r="BO9">
        <v>39</v>
      </c>
      <c r="BP9">
        <v>38</v>
      </c>
      <c r="BQ9">
        <v>21</v>
      </c>
      <c r="BR9">
        <v>40</v>
      </c>
      <c r="BS9">
        <v>34</v>
      </c>
      <c r="BT9">
        <v>31</v>
      </c>
      <c r="BU9">
        <v>23</v>
      </c>
      <c r="BV9">
        <v>35</v>
      </c>
      <c r="BW9">
        <v>18</v>
      </c>
      <c r="BX9">
        <v>37</v>
      </c>
      <c r="BY9">
        <v>40</v>
      </c>
      <c r="BZ9">
        <v>39</v>
      </c>
      <c r="CA9">
        <v>23</v>
      </c>
      <c r="CB9">
        <v>22</v>
      </c>
      <c r="CC9">
        <v>21</v>
      </c>
      <c r="CD9">
        <v>32</v>
      </c>
      <c r="CE9">
        <v>19</v>
      </c>
      <c r="CF9">
        <v>21</v>
      </c>
      <c r="CG9">
        <v>37</v>
      </c>
      <c r="CH9">
        <v>30</v>
      </c>
      <c r="CI9">
        <v>34</v>
      </c>
      <c r="CJ9">
        <v>39</v>
      </c>
      <c r="CK9">
        <v>30</v>
      </c>
      <c r="CL9">
        <v>34</v>
      </c>
      <c r="CM9">
        <v>24</v>
      </c>
      <c r="CN9">
        <v>34</v>
      </c>
      <c r="CO9">
        <v>39</v>
      </c>
      <c r="CP9">
        <v>39</v>
      </c>
      <c r="CQ9">
        <v>31</v>
      </c>
      <c r="CR9">
        <v>34</v>
      </c>
      <c r="CS9">
        <v>31</v>
      </c>
      <c r="CT9">
        <v>29</v>
      </c>
      <c r="CU9">
        <v>35</v>
      </c>
      <c r="CV9">
        <v>31</v>
      </c>
      <c r="CW9">
        <v>38</v>
      </c>
      <c r="CX9">
        <v>29</v>
      </c>
      <c r="CY9">
        <v>23</v>
      </c>
      <c r="CZ9">
        <v>25</v>
      </c>
      <c r="DA9">
        <v>31</v>
      </c>
      <c r="DB9">
        <v>34</v>
      </c>
      <c r="DC9">
        <v>32</v>
      </c>
      <c r="DD9">
        <v>22</v>
      </c>
      <c r="DE9">
        <v>35</v>
      </c>
      <c r="DF9">
        <v>25</v>
      </c>
      <c r="DG9">
        <v>19</v>
      </c>
      <c r="DH9">
        <v>18</v>
      </c>
      <c r="DI9">
        <v>34</v>
      </c>
      <c r="DJ9">
        <v>35</v>
      </c>
      <c r="DK9">
        <v>23</v>
      </c>
      <c r="DL9">
        <v>29</v>
      </c>
      <c r="DM9">
        <v>23</v>
      </c>
      <c r="DN9">
        <v>19</v>
      </c>
      <c r="DO9">
        <v>31</v>
      </c>
      <c r="DP9">
        <v>35</v>
      </c>
      <c r="DQ9">
        <v>33</v>
      </c>
      <c r="DR9">
        <v>33</v>
      </c>
      <c r="DS9">
        <v>21</v>
      </c>
      <c r="DT9">
        <v>22</v>
      </c>
      <c r="DU9">
        <v>29</v>
      </c>
      <c r="DV9">
        <v>29</v>
      </c>
      <c r="DW9">
        <v>35</v>
      </c>
      <c r="DX9">
        <v>38</v>
      </c>
      <c r="DY9">
        <v>28</v>
      </c>
      <c r="DZ9">
        <v>40</v>
      </c>
      <c r="EA9">
        <v>19</v>
      </c>
      <c r="EB9">
        <v>26</v>
      </c>
      <c r="EC9">
        <v>36</v>
      </c>
      <c r="ED9">
        <v>18</v>
      </c>
      <c r="EE9">
        <v>39</v>
      </c>
      <c r="EF9">
        <v>19</v>
      </c>
      <c r="EG9">
        <v>31</v>
      </c>
      <c r="EH9">
        <v>27</v>
      </c>
      <c r="EI9">
        <v>23</v>
      </c>
      <c r="EJ9">
        <v>28</v>
      </c>
      <c r="EK9">
        <v>37</v>
      </c>
      <c r="EL9">
        <v>24</v>
      </c>
      <c r="EM9">
        <v>39</v>
      </c>
      <c r="EN9">
        <v>39</v>
      </c>
      <c r="EO9">
        <v>34</v>
      </c>
      <c r="EP9">
        <v>20</v>
      </c>
      <c r="EQ9">
        <v>19</v>
      </c>
      <c r="ER9">
        <v>26</v>
      </c>
      <c r="ES9">
        <v>32</v>
      </c>
      <c r="ET9">
        <v>33</v>
      </c>
      <c r="EU9">
        <v>37</v>
      </c>
      <c r="EV9">
        <v>34</v>
      </c>
      <c r="EW9">
        <v>30</v>
      </c>
      <c r="EX9">
        <v>21</v>
      </c>
      <c r="EY9">
        <v>30</v>
      </c>
      <c r="EZ9">
        <v>37</v>
      </c>
      <c r="FA9">
        <v>30</v>
      </c>
      <c r="FB9">
        <v>23</v>
      </c>
      <c r="FC9">
        <v>22</v>
      </c>
      <c r="FD9">
        <v>30</v>
      </c>
      <c r="FE9">
        <v>36</v>
      </c>
      <c r="FF9">
        <v>27</v>
      </c>
      <c r="FG9">
        <v>21</v>
      </c>
      <c r="FH9">
        <v>37</v>
      </c>
      <c r="FI9">
        <v>18</v>
      </c>
      <c r="FJ9">
        <v>29</v>
      </c>
      <c r="FK9">
        <v>35</v>
      </c>
      <c r="FL9">
        <v>24</v>
      </c>
      <c r="FM9">
        <v>20</v>
      </c>
      <c r="FN9">
        <v>25</v>
      </c>
      <c r="FO9">
        <v>40</v>
      </c>
      <c r="FP9">
        <v>19</v>
      </c>
      <c r="FQ9">
        <v>19</v>
      </c>
      <c r="FR9">
        <v>35</v>
      </c>
      <c r="FS9">
        <v>36</v>
      </c>
      <c r="FT9">
        <v>34</v>
      </c>
      <c r="FU9">
        <v>31</v>
      </c>
      <c r="FV9">
        <v>34</v>
      </c>
      <c r="FW9">
        <v>30</v>
      </c>
      <c r="FX9">
        <v>21</v>
      </c>
      <c r="FY9">
        <v>23</v>
      </c>
      <c r="FZ9">
        <v>28</v>
      </c>
      <c r="GA9">
        <v>32</v>
      </c>
      <c r="GB9">
        <v>38</v>
      </c>
      <c r="GC9">
        <v>37</v>
      </c>
      <c r="GD9">
        <v>38</v>
      </c>
      <c r="GE9">
        <v>39</v>
      </c>
      <c r="GF9">
        <v>33</v>
      </c>
      <c r="GG9">
        <v>33</v>
      </c>
      <c r="GH9">
        <v>26</v>
      </c>
      <c r="GI9">
        <v>28</v>
      </c>
      <c r="GJ9">
        <v>21</v>
      </c>
      <c r="GK9">
        <v>24</v>
      </c>
      <c r="GL9">
        <v>24</v>
      </c>
      <c r="GM9">
        <v>19</v>
      </c>
      <c r="GN9">
        <v>29</v>
      </c>
      <c r="GO9">
        <v>30</v>
      </c>
      <c r="GP9">
        <v>28</v>
      </c>
      <c r="GQ9">
        <v>38</v>
      </c>
      <c r="GR9">
        <v>26</v>
      </c>
      <c r="GS9">
        <v>30</v>
      </c>
      <c r="GT9">
        <v>26</v>
      </c>
      <c r="GU9">
        <v>27</v>
      </c>
      <c r="GV9">
        <v>29</v>
      </c>
      <c r="GW9">
        <v>39</v>
      </c>
      <c r="GX9">
        <v>28</v>
      </c>
      <c r="GY9">
        <v>19</v>
      </c>
      <c r="GZ9">
        <v>18</v>
      </c>
      <c r="HA9">
        <v>23</v>
      </c>
      <c r="HB9">
        <v>27</v>
      </c>
      <c r="HC9">
        <v>38</v>
      </c>
      <c r="HD9">
        <v>29</v>
      </c>
      <c r="HE9">
        <v>25</v>
      </c>
      <c r="HF9">
        <v>30</v>
      </c>
      <c r="HG9">
        <v>34</v>
      </c>
      <c r="HH9">
        <v>18</v>
      </c>
      <c r="HI9">
        <v>29</v>
      </c>
      <c r="HJ9">
        <v>39</v>
      </c>
      <c r="HK9">
        <v>19</v>
      </c>
      <c r="HL9">
        <v>24</v>
      </c>
      <c r="HM9">
        <v>22</v>
      </c>
      <c r="HN9">
        <v>34</v>
      </c>
      <c r="HO9">
        <v>29</v>
      </c>
      <c r="HP9">
        <v>30</v>
      </c>
      <c r="HQ9">
        <v>40</v>
      </c>
      <c r="HR9">
        <v>32</v>
      </c>
      <c r="HS9">
        <v>25</v>
      </c>
      <c r="HT9">
        <v>37</v>
      </c>
      <c r="HU9">
        <v>25</v>
      </c>
      <c r="HV9">
        <v>35</v>
      </c>
      <c r="HW9">
        <v>20</v>
      </c>
      <c r="HX9">
        <v>31</v>
      </c>
      <c r="HY9">
        <v>35</v>
      </c>
      <c r="HZ9">
        <v>34</v>
      </c>
      <c r="IA9">
        <v>27</v>
      </c>
      <c r="IB9">
        <v>29</v>
      </c>
      <c r="IC9">
        <v>36</v>
      </c>
      <c r="ID9">
        <v>24</v>
      </c>
      <c r="IE9">
        <v>26</v>
      </c>
      <c r="IF9">
        <v>35</v>
      </c>
      <c r="IG9">
        <v>32</v>
      </c>
      <c r="IH9">
        <v>25</v>
      </c>
      <c r="II9">
        <v>37</v>
      </c>
      <c r="IJ9">
        <v>33</v>
      </c>
      <c r="IK9">
        <v>29</v>
      </c>
      <c r="IL9">
        <v>18</v>
      </c>
      <c r="IM9">
        <v>21</v>
      </c>
      <c r="IN9">
        <v>22</v>
      </c>
      <c r="IO9">
        <v>28</v>
      </c>
      <c r="IP9">
        <v>37</v>
      </c>
      <c r="IQ9">
        <v>25</v>
      </c>
      <c r="IR9">
        <v>19</v>
      </c>
      <c r="IS9">
        <v>19</v>
      </c>
      <c r="IT9">
        <v>26</v>
      </c>
      <c r="IU9">
        <v>37</v>
      </c>
      <c r="IV9">
        <v>18</v>
      </c>
      <c r="IW9">
        <v>20</v>
      </c>
      <c r="IX9">
        <v>28</v>
      </c>
      <c r="IY9">
        <v>33</v>
      </c>
      <c r="IZ9">
        <v>35</v>
      </c>
      <c r="JA9">
        <v>36</v>
      </c>
      <c r="JB9">
        <v>34</v>
      </c>
      <c r="JC9">
        <v>33</v>
      </c>
      <c r="JD9">
        <v>24</v>
      </c>
      <c r="JE9">
        <v>29</v>
      </c>
      <c r="JF9">
        <v>18</v>
      </c>
      <c r="JG9">
        <v>25</v>
      </c>
      <c r="JH9">
        <v>32</v>
      </c>
      <c r="JI9">
        <v>20</v>
      </c>
      <c r="JJ9">
        <v>35</v>
      </c>
      <c r="JK9">
        <v>36</v>
      </c>
      <c r="JL9">
        <v>23</v>
      </c>
      <c r="JM9">
        <v>25</v>
      </c>
      <c r="JN9">
        <v>28</v>
      </c>
      <c r="JO9">
        <v>27</v>
      </c>
      <c r="JP9">
        <v>24</v>
      </c>
      <c r="JQ9">
        <v>34</v>
      </c>
      <c r="JR9">
        <v>24</v>
      </c>
      <c r="JS9">
        <v>37</v>
      </c>
      <c r="JT9">
        <v>21</v>
      </c>
      <c r="JU9">
        <v>23</v>
      </c>
      <c r="JV9">
        <v>18</v>
      </c>
      <c r="JW9">
        <v>30</v>
      </c>
      <c r="JX9">
        <v>21</v>
      </c>
      <c r="JY9">
        <v>22</v>
      </c>
      <c r="JZ9">
        <v>22</v>
      </c>
      <c r="KA9">
        <v>36</v>
      </c>
      <c r="KB9">
        <v>22</v>
      </c>
      <c r="KC9">
        <v>39</v>
      </c>
      <c r="KD9">
        <v>38</v>
      </c>
      <c r="KE9">
        <v>18</v>
      </c>
      <c r="KF9">
        <v>18</v>
      </c>
      <c r="KG9">
        <v>20</v>
      </c>
      <c r="KH9">
        <v>19</v>
      </c>
      <c r="KI9">
        <v>37</v>
      </c>
      <c r="KJ9">
        <v>33</v>
      </c>
      <c r="KK9">
        <v>21</v>
      </c>
      <c r="KL9">
        <v>32</v>
      </c>
      <c r="KM9">
        <v>20</v>
      </c>
      <c r="KN9">
        <v>36</v>
      </c>
      <c r="KO9">
        <v>25</v>
      </c>
      <c r="KP9">
        <v>34</v>
      </c>
      <c r="KQ9">
        <v>33</v>
      </c>
      <c r="KR9">
        <v>30</v>
      </c>
      <c r="KS9">
        <v>29</v>
      </c>
      <c r="KT9">
        <v>26</v>
      </c>
      <c r="KU9">
        <v>21</v>
      </c>
      <c r="KV9">
        <v>27</v>
      </c>
      <c r="KW9">
        <v>21</v>
      </c>
      <c r="KX9">
        <v>38</v>
      </c>
      <c r="KY9">
        <v>37</v>
      </c>
      <c r="KZ9">
        <v>22</v>
      </c>
      <c r="LA9">
        <v>18</v>
      </c>
      <c r="LB9">
        <v>21</v>
      </c>
      <c r="LC9">
        <v>20</v>
      </c>
      <c r="LD9">
        <v>23</v>
      </c>
      <c r="LE9">
        <v>25</v>
      </c>
      <c r="LF9">
        <v>20</v>
      </c>
      <c r="LG9">
        <v>26</v>
      </c>
      <c r="LH9">
        <v>39</v>
      </c>
      <c r="LI9">
        <v>39</v>
      </c>
      <c r="LJ9">
        <v>38</v>
      </c>
      <c r="LK9">
        <v>32</v>
      </c>
      <c r="LL9">
        <v>34</v>
      </c>
      <c r="LM9">
        <v>31</v>
      </c>
      <c r="LN9">
        <v>18</v>
      </c>
      <c r="LO9">
        <v>37</v>
      </c>
      <c r="LP9">
        <v>34</v>
      </c>
      <c r="LQ9">
        <v>24</v>
      </c>
      <c r="LR9">
        <v>20</v>
      </c>
      <c r="LS9">
        <v>32</v>
      </c>
      <c r="LT9">
        <v>32</v>
      </c>
      <c r="LU9">
        <v>23</v>
      </c>
      <c r="LV9">
        <v>22</v>
      </c>
      <c r="LW9">
        <v>28</v>
      </c>
      <c r="LX9">
        <v>36</v>
      </c>
      <c r="LY9">
        <v>31</v>
      </c>
      <c r="LZ9">
        <v>25</v>
      </c>
      <c r="MA9">
        <v>37</v>
      </c>
      <c r="MB9">
        <v>39</v>
      </c>
      <c r="MC9">
        <v>36</v>
      </c>
      <c r="MD9">
        <v>37</v>
      </c>
      <c r="ME9">
        <v>22</v>
      </c>
      <c r="MF9">
        <v>21</v>
      </c>
      <c r="MG9">
        <v>21</v>
      </c>
      <c r="MH9">
        <v>39</v>
      </c>
      <c r="MI9">
        <v>40</v>
      </c>
      <c r="MJ9">
        <v>40</v>
      </c>
      <c r="MK9">
        <v>33</v>
      </c>
      <c r="ML9">
        <v>34</v>
      </c>
      <c r="MM9">
        <v>30</v>
      </c>
      <c r="MN9">
        <v>21</v>
      </c>
      <c r="MO9">
        <v>36</v>
      </c>
      <c r="MP9">
        <v>40</v>
      </c>
      <c r="MQ9">
        <v>27</v>
      </c>
      <c r="MR9">
        <v>32</v>
      </c>
      <c r="MS9">
        <v>22</v>
      </c>
      <c r="MT9">
        <v>30</v>
      </c>
      <c r="MU9">
        <v>23</v>
      </c>
      <c r="MV9">
        <v>39</v>
      </c>
      <c r="MW9">
        <v>32</v>
      </c>
      <c r="MX9">
        <v>40</v>
      </c>
      <c r="MY9">
        <v>31</v>
      </c>
      <c r="MZ9">
        <v>33</v>
      </c>
      <c r="NA9">
        <v>31</v>
      </c>
      <c r="NB9">
        <v>27</v>
      </c>
      <c r="NC9">
        <v>30</v>
      </c>
      <c r="ND9">
        <v>37</v>
      </c>
      <c r="NE9">
        <v>20</v>
      </c>
      <c r="NF9">
        <v>28</v>
      </c>
      <c r="NG9">
        <v>31</v>
      </c>
      <c r="NH9">
        <v>24</v>
      </c>
      <c r="NI9">
        <v>36</v>
      </c>
      <c r="NJ9">
        <v>18</v>
      </c>
      <c r="NK9">
        <v>38</v>
      </c>
      <c r="NL9">
        <v>35</v>
      </c>
      <c r="NM9">
        <v>37</v>
      </c>
      <c r="NN9">
        <v>21</v>
      </c>
      <c r="NO9">
        <v>28</v>
      </c>
      <c r="NP9">
        <v>29</v>
      </c>
      <c r="NQ9">
        <v>18</v>
      </c>
      <c r="NR9">
        <v>22</v>
      </c>
      <c r="NS9">
        <v>40</v>
      </c>
      <c r="NT9">
        <v>26</v>
      </c>
      <c r="NU9">
        <v>34</v>
      </c>
      <c r="NV9">
        <v>22</v>
      </c>
      <c r="NW9">
        <v>20</v>
      </c>
      <c r="NX9">
        <v>39</v>
      </c>
      <c r="NY9">
        <v>36</v>
      </c>
      <c r="NZ9">
        <v>21</v>
      </c>
      <c r="OA9">
        <v>21</v>
      </c>
      <c r="OB9">
        <v>35</v>
      </c>
      <c r="OC9">
        <v>22</v>
      </c>
      <c r="OD9">
        <v>33</v>
      </c>
      <c r="OE9">
        <v>37</v>
      </c>
      <c r="OF9">
        <v>31</v>
      </c>
      <c r="OG9">
        <v>25</v>
      </c>
      <c r="OH9">
        <v>18</v>
      </c>
      <c r="OI9">
        <v>38</v>
      </c>
      <c r="OJ9">
        <v>39</v>
      </c>
      <c r="OK9">
        <v>40</v>
      </c>
      <c r="OL9">
        <v>40</v>
      </c>
      <c r="OM9">
        <v>29</v>
      </c>
      <c r="ON9">
        <v>22</v>
      </c>
      <c r="OO9">
        <v>37</v>
      </c>
      <c r="OP9">
        <v>32</v>
      </c>
      <c r="OQ9">
        <v>26</v>
      </c>
      <c r="OR9">
        <v>32</v>
      </c>
      <c r="OS9">
        <v>32</v>
      </c>
      <c r="OT9">
        <v>24</v>
      </c>
      <c r="OU9">
        <v>19</v>
      </c>
      <c r="OV9">
        <v>27</v>
      </c>
      <c r="OW9">
        <v>31</v>
      </c>
      <c r="OX9">
        <v>32</v>
      </c>
      <c r="OY9">
        <v>23</v>
      </c>
      <c r="OZ9">
        <v>33</v>
      </c>
      <c r="PA9">
        <v>30</v>
      </c>
      <c r="PB9">
        <v>27</v>
      </c>
      <c r="PC9">
        <v>25</v>
      </c>
      <c r="PD9">
        <v>28</v>
      </c>
      <c r="PE9">
        <v>20</v>
      </c>
      <c r="PF9">
        <v>27</v>
      </c>
      <c r="PG9">
        <v>32</v>
      </c>
      <c r="PH9">
        <v>35</v>
      </c>
      <c r="PI9">
        <v>31</v>
      </c>
      <c r="PJ9">
        <v>38</v>
      </c>
      <c r="PK9">
        <v>18</v>
      </c>
      <c r="PL9">
        <v>18</v>
      </c>
      <c r="PM9">
        <v>21</v>
      </c>
      <c r="PN9">
        <v>25</v>
      </c>
      <c r="PO9">
        <v>36</v>
      </c>
      <c r="PP9">
        <v>34</v>
      </c>
      <c r="PQ9">
        <v>36</v>
      </c>
      <c r="PR9">
        <v>39</v>
      </c>
      <c r="PS9">
        <v>30</v>
      </c>
      <c r="PT9">
        <v>39</v>
      </c>
      <c r="PU9">
        <v>31</v>
      </c>
      <c r="PV9">
        <v>22</v>
      </c>
      <c r="PW9">
        <v>39</v>
      </c>
      <c r="PX9">
        <v>32</v>
      </c>
      <c r="PY9">
        <v>18</v>
      </c>
      <c r="PZ9">
        <v>21</v>
      </c>
      <c r="QA9">
        <v>36</v>
      </c>
      <c r="QB9">
        <v>23</v>
      </c>
      <c r="QC9">
        <v>25</v>
      </c>
      <c r="QD9">
        <v>24</v>
      </c>
      <c r="QE9">
        <v>37</v>
      </c>
      <c r="QF9">
        <v>35</v>
      </c>
      <c r="QG9">
        <v>30</v>
      </c>
      <c r="QH9">
        <v>24</v>
      </c>
      <c r="QI9">
        <v>20</v>
      </c>
      <c r="QJ9">
        <v>29</v>
      </c>
      <c r="QK9">
        <v>39</v>
      </c>
      <c r="QL9">
        <v>19</v>
      </c>
      <c r="QM9">
        <v>30</v>
      </c>
      <c r="QN9">
        <v>26</v>
      </c>
      <c r="QO9">
        <v>27</v>
      </c>
      <c r="QP9">
        <v>35</v>
      </c>
      <c r="QQ9">
        <v>28</v>
      </c>
      <c r="QR9">
        <v>28</v>
      </c>
      <c r="QS9">
        <v>27</v>
      </c>
      <c r="QT9">
        <v>28</v>
      </c>
      <c r="QU9">
        <v>24</v>
      </c>
      <c r="QV9">
        <v>25</v>
      </c>
      <c r="QW9">
        <v>27</v>
      </c>
      <c r="QX9">
        <v>23</v>
      </c>
      <c r="QY9">
        <v>35</v>
      </c>
      <c r="QZ9">
        <v>30</v>
      </c>
      <c r="RA9">
        <v>30</v>
      </c>
      <c r="RB9">
        <v>34</v>
      </c>
      <c r="RC9">
        <v>36</v>
      </c>
      <c r="RD9">
        <v>35</v>
      </c>
      <c r="RE9">
        <v>40</v>
      </c>
      <c r="RF9">
        <v>26</v>
      </c>
      <c r="RG9">
        <v>20</v>
      </c>
      <c r="RH9">
        <v>26</v>
      </c>
      <c r="RI9">
        <v>19</v>
      </c>
      <c r="RJ9">
        <v>27</v>
      </c>
      <c r="RK9">
        <v>22</v>
      </c>
      <c r="RL9">
        <v>37</v>
      </c>
      <c r="RM9">
        <v>20</v>
      </c>
      <c r="RN9">
        <v>25</v>
      </c>
      <c r="RO9">
        <v>26</v>
      </c>
      <c r="RP9">
        <v>40</v>
      </c>
      <c r="RQ9">
        <v>27</v>
      </c>
      <c r="RR9">
        <v>32</v>
      </c>
      <c r="RS9">
        <v>19</v>
      </c>
      <c r="RT9">
        <v>30</v>
      </c>
      <c r="RU9">
        <v>19</v>
      </c>
      <c r="RV9">
        <v>21</v>
      </c>
      <c r="RW9">
        <v>23</v>
      </c>
      <c r="RX9">
        <v>21</v>
      </c>
      <c r="RY9">
        <v>37</v>
      </c>
      <c r="RZ9">
        <v>24</v>
      </c>
      <c r="SA9">
        <v>27</v>
      </c>
      <c r="SB9">
        <v>28</v>
      </c>
      <c r="SC9">
        <v>25</v>
      </c>
      <c r="SD9">
        <v>33</v>
      </c>
      <c r="SE9">
        <v>22</v>
      </c>
      <c r="SF9">
        <v>28</v>
      </c>
      <c r="SG9">
        <v>30</v>
      </c>
    </row>
    <row r="10" spans="1:501" x14ac:dyDescent="0.45">
      <c r="A10" t="s">
        <v>72</v>
      </c>
      <c r="B10">
        <v>67.680000000000007</v>
      </c>
      <c r="C10">
        <v>86.48</v>
      </c>
      <c r="D10">
        <v>89.15</v>
      </c>
      <c r="E10">
        <v>97.92</v>
      </c>
      <c r="F10">
        <v>96.8</v>
      </c>
      <c r="G10">
        <v>84.7</v>
      </c>
      <c r="H10">
        <v>87.74</v>
      </c>
      <c r="I10">
        <v>77.09</v>
      </c>
      <c r="J10">
        <v>77.03</v>
      </c>
      <c r="K10">
        <v>55.87</v>
      </c>
      <c r="L10">
        <v>78.319999999999993</v>
      </c>
      <c r="M10">
        <v>92.48</v>
      </c>
      <c r="N10">
        <v>63.53</v>
      </c>
      <c r="O10">
        <v>52.37</v>
      </c>
      <c r="P10">
        <v>94.61</v>
      </c>
      <c r="Q10">
        <v>91.88</v>
      </c>
      <c r="R10">
        <v>81.709999999999994</v>
      </c>
      <c r="S10">
        <v>68.62</v>
      </c>
      <c r="T10">
        <v>69.38</v>
      </c>
      <c r="U10">
        <v>66.91</v>
      </c>
      <c r="V10">
        <v>90.33</v>
      </c>
      <c r="W10">
        <v>53.49</v>
      </c>
      <c r="X10">
        <v>96.72</v>
      </c>
      <c r="Y10">
        <v>52.61</v>
      </c>
      <c r="Z10">
        <v>93.48</v>
      </c>
      <c r="AA10">
        <v>84.09</v>
      </c>
      <c r="AB10">
        <v>57.03</v>
      </c>
      <c r="AC10">
        <v>76.12</v>
      </c>
      <c r="AD10">
        <v>85.01</v>
      </c>
      <c r="AE10">
        <v>94.19</v>
      </c>
      <c r="AF10">
        <v>89.28</v>
      </c>
      <c r="AG10">
        <v>72.569999999999993</v>
      </c>
      <c r="AH10">
        <v>51.66</v>
      </c>
      <c r="AI10">
        <v>95.34</v>
      </c>
      <c r="AJ10">
        <v>87.37</v>
      </c>
      <c r="AK10">
        <v>55.57</v>
      </c>
      <c r="AL10">
        <v>87.99</v>
      </c>
      <c r="AM10">
        <v>54.92</v>
      </c>
      <c r="AN10">
        <v>89.74</v>
      </c>
      <c r="AO10">
        <v>79.36</v>
      </c>
      <c r="AP10">
        <v>65.650000000000006</v>
      </c>
      <c r="AQ10">
        <v>74.599999999999994</v>
      </c>
      <c r="AR10">
        <v>67.09</v>
      </c>
      <c r="AS10">
        <v>89.4</v>
      </c>
      <c r="AT10">
        <v>54.7</v>
      </c>
      <c r="AU10">
        <v>54.05</v>
      </c>
      <c r="AV10">
        <v>66.83</v>
      </c>
      <c r="AW10">
        <v>53.68</v>
      </c>
      <c r="AX10">
        <v>89.95</v>
      </c>
      <c r="AY10">
        <v>89.96</v>
      </c>
      <c r="AZ10">
        <v>60.77</v>
      </c>
      <c r="BA10">
        <v>85.23</v>
      </c>
      <c r="BB10">
        <v>70.599999999999994</v>
      </c>
      <c r="BC10">
        <v>80.040000000000006</v>
      </c>
      <c r="BD10">
        <v>58.99</v>
      </c>
      <c r="BE10">
        <v>80.459999999999994</v>
      </c>
      <c r="BF10">
        <v>60.75</v>
      </c>
      <c r="BG10">
        <v>83.76</v>
      </c>
      <c r="BH10">
        <v>93.64</v>
      </c>
      <c r="BI10">
        <v>87.01</v>
      </c>
      <c r="BJ10">
        <v>75.239999999999995</v>
      </c>
      <c r="BK10">
        <v>57.67</v>
      </c>
      <c r="BL10">
        <v>98.34</v>
      </c>
      <c r="BM10">
        <v>66.02</v>
      </c>
      <c r="BN10">
        <v>95.33</v>
      </c>
      <c r="BO10">
        <v>78.069999999999993</v>
      </c>
      <c r="BP10">
        <v>53.01</v>
      </c>
      <c r="BQ10">
        <v>90.03</v>
      </c>
      <c r="BR10">
        <v>63.46</v>
      </c>
      <c r="BS10">
        <v>77.22</v>
      </c>
      <c r="BT10">
        <v>77.400000000000006</v>
      </c>
      <c r="BU10">
        <v>68</v>
      </c>
      <c r="BV10">
        <v>62.17</v>
      </c>
      <c r="BW10">
        <v>70.19</v>
      </c>
      <c r="BX10">
        <v>75.14</v>
      </c>
      <c r="BY10">
        <v>93.39</v>
      </c>
      <c r="BZ10">
        <v>74.27</v>
      </c>
      <c r="CA10">
        <v>54.07</v>
      </c>
      <c r="CB10">
        <v>52.83</v>
      </c>
      <c r="CC10">
        <v>82.61</v>
      </c>
      <c r="CD10">
        <v>89.21</v>
      </c>
      <c r="CE10">
        <v>55.85</v>
      </c>
      <c r="CF10">
        <v>94.03</v>
      </c>
      <c r="CG10">
        <v>83.92</v>
      </c>
      <c r="CH10">
        <v>91.74</v>
      </c>
      <c r="CI10">
        <v>92.17</v>
      </c>
      <c r="CJ10">
        <v>67.09</v>
      </c>
      <c r="CK10">
        <v>59.1</v>
      </c>
      <c r="CL10">
        <v>79.83</v>
      </c>
      <c r="CM10">
        <v>84.32</v>
      </c>
      <c r="CN10">
        <v>62.19</v>
      </c>
      <c r="CO10">
        <v>76.239999999999995</v>
      </c>
      <c r="CP10">
        <v>95.15</v>
      </c>
      <c r="CQ10">
        <v>87.75</v>
      </c>
      <c r="CR10">
        <v>69.97</v>
      </c>
      <c r="CS10">
        <v>62.14</v>
      </c>
      <c r="CT10">
        <v>87.45</v>
      </c>
      <c r="CU10">
        <v>70.39</v>
      </c>
      <c r="CV10">
        <v>79.37</v>
      </c>
      <c r="CW10">
        <v>94.34</v>
      </c>
      <c r="CX10">
        <v>97.77</v>
      </c>
      <c r="CY10">
        <v>67.239999999999995</v>
      </c>
      <c r="CZ10">
        <v>53.65</v>
      </c>
      <c r="DA10">
        <v>92.39</v>
      </c>
      <c r="DB10">
        <v>81.23</v>
      </c>
      <c r="DC10">
        <v>96.33</v>
      </c>
      <c r="DD10">
        <v>97.87</v>
      </c>
      <c r="DE10">
        <v>89.84</v>
      </c>
      <c r="DF10">
        <v>61.77</v>
      </c>
      <c r="DG10">
        <v>81.28</v>
      </c>
      <c r="DH10">
        <v>85.03</v>
      </c>
      <c r="DI10">
        <v>69.760000000000005</v>
      </c>
      <c r="DJ10">
        <v>64.680000000000007</v>
      </c>
      <c r="DK10">
        <v>89.9</v>
      </c>
      <c r="DL10">
        <v>98.16</v>
      </c>
      <c r="DM10">
        <v>52.38</v>
      </c>
      <c r="DN10">
        <v>89.39</v>
      </c>
      <c r="DO10">
        <v>91.05</v>
      </c>
      <c r="DP10">
        <v>71.73</v>
      </c>
      <c r="DQ10">
        <v>88.39</v>
      </c>
      <c r="DR10">
        <v>88.28</v>
      </c>
      <c r="DS10">
        <v>77.03</v>
      </c>
      <c r="DT10">
        <v>87.28</v>
      </c>
      <c r="DU10">
        <v>96.77</v>
      </c>
      <c r="DV10">
        <v>53.08</v>
      </c>
      <c r="DW10">
        <v>81.319999999999993</v>
      </c>
      <c r="DX10">
        <v>84.61</v>
      </c>
      <c r="DY10">
        <v>72.44</v>
      </c>
      <c r="DZ10">
        <v>70.760000000000005</v>
      </c>
      <c r="EA10">
        <v>85.28</v>
      </c>
      <c r="EB10">
        <v>91.03</v>
      </c>
      <c r="EC10">
        <v>78.989999999999995</v>
      </c>
      <c r="ED10">
        <v>55.65</v>
      </c>
      <c r="EE10">
        <v>55.18</v>
      </c>
      <c r="EF10">
        <v>85.48</v>
      </c>
      <c r="EG10">
        <v>66.86</v>
      </c>
      <c r="EH10">
        <v>51.1</v>
      </c>
      <c r="EI10">
        <v>66.08</v>
      </c>
      <c r="EJ10">
        <v>93.32</v>
      </c>
      <c r="EK10">
        <v>63.62</v>
      </c>
      <c r="EL10">
        <v>60.81</v>
      </c>
      <c r="EM10">
        <v>92.68</v>
      </c>
      <c r="EN10">
        <v>89.92</v>
      </c>
      <c r="EO10">
        <v>85.1</v>
      </c>
      <c r="EP10">
        <v>94.55</v>
      </c>
      <c r="EQ10">
        <v>90.21</v>
      </c>
      <c r="ER10">
        <v>77.489999999999995</v>
      </c>
      <c r="ES10">
        <v>59.26</v>
      </c>
      <c r="ET10">
        <v>76.06</v>
      </c>
      <c r="EU10">
        <v>55.11</v>
      </c>
      <c r="EV10">
        <v>58.04</v>
      </c>
      <c r="EW10">
        <v>83.2</v>
      </c>
      <c r="EX10">
        <v>58.32</v>
      </c>
      <c r="EY10">
        <v>83.54</v>
      </c>
      <c r="EZ10">
        <v>78.25</v>
      </c>
      <c r="FA10">
        <v>68.87</v>
      </c>
      <c r="FB10">
        <v>75.17</v>
      </c>
      <c r="FC10">
        <v>79.91</v>
      </c>
      <c r="FD10">
        <v>52.85</v>
      </c>
      <c r="FE10">
        <v>79.510000000000005</v>
      </c>
      <c r="FF10">
        <v>60.15</v>
      </c>
      <c r="FG10">
        <v>83.89</v>
      </c>
      <c r="FH10">
        <v>79.8</v>
      </c>
      <c r="FI10">
        <v>89.48</v>
      </c>
      <c r="FJ10">
        <v>81.58</v>
      </c>
      <c r="FK10">
        <v>85.26</v>
      </c>
      <c r="FL10">
        <v>62.38</v>
      </c>
      <c r="FM10">
        <v>72.209999999999994</v>
      </c>
      <c r="FN10">
        <v>96.98</v>
      </c>
      <c r="FO10">
        <v>73.28</v>
      </c>
      <c r="FP10">
        <v>60.17</v>
      </c>
      <c r="FQ10">
        <v>93.37</v>
      </c>
      <c r="FR10">
        <v>67.400000000000006</v>
      </c>
      <c r="FS10">
        <v>65.8</v>
      </c>
      <c r="FT10">
        <v>62.16</v>
      </c>
      <c r="FU10">
        <v>73.2</v>
      </c>
      <c r="FV10">
        <v>70.84</v>
      </c>
      <c r="FW10">
        <v>62.17</v>
      </c>
      <c r="FX10">
        <v>58.88</v>
      </c>
      <c r="FY10">
        <v>63.71</v>
      </c>
      <c r="FZ10">
        <v>89.11</v>
      </c>
      <c r="GA10">
        <v>77.78</v>
      </c>
      <c r="GB10">
        <v>59.52</v>
      </c>
      <c r="GC10">
        <v>77.540000000000006</v>
      </c>
      <c r="GD10">
        <v>90.6</v>
      </c>
      <c r="GE10">
        <v>62.47</v>
      </c>
      <c r="GF10">
        <v>51.17</v>
      </c>
      <c r="GG10">
        <v>98.07</v>
      </c>
      <c r="GH10">
        <v>90.77</v>
      </c>
      <c r="GI10">
        <v>68.38</v>
      </c>
      <c r="GJ10">
        <v>52.01</v>
      </c>
      <c r="GK10">
        <v>66.8</v>
      </c>
      <c r="GL10">
        <v>59.15</v>
      </c>
      <c r="GM10">
        <v>54.79</v>
      </c>
      <c r="GN10">
        <v>54.38</v>
      </c>
      <c r="GO10">
        <v>68.709999999999994</v>
      </c>
      <c r="GP10">
        <v>79.22</v>
      </c>
      <c r="GQ10">
        <v>91.61</v>
      </c>
      <c r="GR10">
        <v>58.49</v>
      </c>
      <c r="GS10">
        <v>94.71</v>
      </c>
      <c r="GT10">
        <v>50.19</v>
      </c>
      <c r="GU10">
        <v>92.58</v>
      </c>
      <c r="GV10">
        <v>96.06</v>
      </c>
      <c r="GW10">
        <v>62.59</v>
      </c>
      <c r="GX10">
        <v>51.08</v>
      </c>
      <c r="GY10">
        <v>84.83</v>
      </c>
      <c r="GZ10">
        <v>62.44</v>
      </c>
      <c r="HA10">
        <v>79.06</v>
      </c>
      <c r="HB10">
        <v>64.069999999999993</v>
      </c>
      <c r="HC10">
        <v>65.75</v>
      </c>
      <c r="HD10">
        <v>84.53</v>
      </c>
      <c r="HE10">
        <v>73.41</v>
      </c>
      <c r="HF10">
        <v>79.709999999999994</v>
      </c>
      <c r="HG10">
        <v>56.23</v>
      </c>
      <c r="HH10">
        <v>69.78</v>
      </c>
      <c r="HI10">
        <v>53.84</v>
      </c>
      <c r="HJ10">
        <v>83.03</v>
      </c>
      <c r="HK10">
        <v>68.98</v>
      </c>
      <c r="HL10">
        <v>70.28</v>
      </c>
      <c r="HM10">
        <v>79.260000000000005</v>
      </c>
      <c r="HN10">
        <v>96.5</v>
      </c>
      <c r="HO10">
        <v>93.1</v>
      </c>
      <c r="HP10">
        <v>60.09</v>
      </c>
      <c r="HQ10">
        <v>87.48</v>
      </c>
      <c r="HR10">
        <v>91.12</v>
      </c>
      <c r="HS10">
        <v>96.79</v>
      </c>
      <c r="HT10">
        <v>53.71</v>
      </c>
      <c r="HU10">
        <v>70.09</v>
      </c>
      <c r="HV10">
        <v>98.44</v>
      </c>
      <c r="HW10">
        <v>65.36</v>
      </c>
      <c r="HX10">
        <v>77.44</v>
      </c>
      <c r="HY10">
        <v>83.29</v>
      </c>
      <c r="HZ10">
        <v>76.900000000000006</v>
      </c>
      <c r="IA10">
        <v>72.989999999999995</v>
      </c>
      <c r="IB10">
        <v>63.14</v>
      </c>
      <c r="IC10">
        <v>51.98</v>
      </c>
      <c r="ID10">
        <v>96.13</v>
      </c>
      <c r="IE10">
        <v>97.81</v>
      </c>
      <c r="IF10">
        <v>62.2</v>
      </c>
      <c r="IG10">
        <v>77.900000000000006</v>
      </c>
      <c r="IH10">
        <v>81.22</v>
      </c>
      <c r="II10">
        <v>52.67</v>
      </c>
      <c r="IJ10">
        <v>78.64</v>
      </c>
      <c r="IK10">
        <v>73.25</v>
      </c>
      <c r="IL10">
        <v>82.45</v>
      </c>
      <c r="IM10">
        <v>65.72</v>
      </c>
      <c r="IN10">
        <v>58.95</v>
      </c>
      <c r="IO10">
        <v>94.19</v>
      </c>
      <c r="IP10">
        <v>62.1</v>
      </c>
      <c r="IQ10">
        <v>75.55</v>
      </c>
      <c r="IR10">
        <v>69.040000000000006</v>
      </c>
      <c r="IS10">
        <v>52.59</v>
      </c>
      <c r="IT10">
        <v>79.48</v>
      </c>
      <c r="IU10">
        <v>51.58</v>
      </c>
      <c r="IV10">
        <v>61.49</v>
      </c>
      <c r="IW10">
        <v>82.88</v>
      </c>
      <c r="IX10">
        <v>53.16</v>
      </c>
      <c r="IY10">
        <v>81.849999999999994</v>
      </c>
      <c r="IZ10">
        <v>64.19</v>
      </c>
      <c r="JA10">
        <v>59.83</v>
      </c>
      <c r="JB10">
        <v>86.39</v>
      </c>
      <c r="JC10">
        <v>82.44</v>
      </c>
      <c r="JD10">
        <v>66.239999999999995</v>
      </c>
      <c r="JE10">
        <v>80.09</v>
      </c>
      <c r="JF10">
        <v>94.36</v>
      </c>
      <c r="JG10">
        <v>89.62</v>
      </c>
      <c r="JH10">
        <v>92.58</v>
      </c>
      <c r="JI10">
        <v>67.760000000000005</v>
      </c>
      <c r="JJ10">
        <v>78.48</v>
      </c>
      <c r="JK10">
        <v>82.77</v>
      </c>
      <c r="JL10">
        <v>58.8</v>
      </c>
      <c r="JM10">
        <v>96.74</v>
      </c>
      <c r="JN10">
        <v>94.27</v>
      </c>
      <c r="JO10">
        <v>88.81</v>
      </c>
      <c r="JP10">
        <v>95.19</v>
      </c>
      <c r="JQ10">
        <v>56.55</v>
      </c>
      <c r="JR10">
        <v>69.150000000000006</v>
      </c>
      <c r="JS10">
        <v>88.33</v>
      </c>
      <c r="JT10">
        <v>50.95</v>
      </c>
      <c r="JU10">
        <v>58.31</v>
      </c>
      <c r="JV10">
        <v>72.349999999999994</v>
      </c>
      <c r="JW10">
        <v>99.86</v>
      </c>
      <c r="JX10">
        <v>97.96</v>
      </c>
      <c r="JY10">
        <v>58.79</v>
      </c>
      <c r="JZ10">
        <v>85.71</v>
      </c>
      <c r="KA10">
        <v>69.3</v>
      </c>
      <c r="KB10">
        <v>74.239999999999995</v>
      </c>
      <c r="KC10">
        <v>87.05</v>
      </c>
      <c r="KD10">
        <v>62.57</v>
      </c>
      <c r="KE10">
        <v>65</v>
      </c>
      <c r="KF10">
        <v>77.040000000000006</v>
      </c>
      <c r="KG10">
        <v>79.61</v>
      </c>
      <c r="KH10">
        <v>70.099999999999994</v>
      </c>
      <c r="KI10">
        <v>69.22</v>
      </c>
      <c r="KJ10">
        <v>94.89</v>
      </c>
      <c r="KK10">
        <v>85.43</v>
      </c>
      <c r="KL10">
        <v>69.12</v>
      </c>
      <c r="KM10">
        <v>92.55</v>
      </c>
      <c r="KN10">
        <v>51.59</v>
      </c>
      <c r="KO10">
        <v>90.49</v>
      </c>
      <c r="KP10">
        <v>91.52</v>
      </c>
      <c r="KQ10">
        <v>99.9</v>
      </c>
      <c r="KR10">
        <v>70.17</v>
      </c>
      <c r="KS10">
        <v>64.78</v>
      </c>
      <c r="KT10">
        <v>97.11</v>
      </c>
      <c r="KU10">
        <v>66.2</v>
      </c>
      <c r="KV10">
        <v>65.540000000000006</v>
      </c>
      <c r="KW10">
        <v>56.06</v>
      </c>
      <c r="KX10">
        <v>60.32</v>
      </c>
      <c r="KY10">
        <v>80.38</v>
      </c>
      <c r="KZ10">
        <v>78</v>
      </c>
      <c r="LA10">
        <v>89.65</v>
      </c>
      <c r="LB10">
        <v>54.71</v>
      </c>
      <c r="LC10">
        <v>87.66</v>
      </c>
      <c r="LD10">
        <v>79.760000000000005</v>
      </c>
      <c r="LE10">
        <v>86.33</v>
      </c>
      <c r="LF10">
        <v>61</v>
      </c>
      <c r="LG10">
        <v>85.01</v>
      </c>
      <c r="LH10">
        <v>91.59</v>
      </c>
      <c r="LI10">
        <v>81.3</v>
      </c>
      <c r="LJ10">
        <v>53.44</v>
      </c>
      <c r="LK10">
        <v>95.27</v>
      </c>
      <c r="LL10">
        <v>81.91</v>
      </c>
      <c r="LM10">
        <v>75.56</v>
      </c>
      <c r="LN10">
        <v>74.38</v>
      </c>
      <c r="LO10">
        <v>81.709999999999994</v>
      </c>
      <c r="LP10">
        <v>75.37</v>
      </c>
      <c r="LQ10">
        <v>92.46</v>
      </c>
      <c r="LR10">
        <v>78.790000000000006</v>
      </c>
      <c r="LS10">
        <v>64.11</v>
      </c>
      <c r="LT10">
        <v>67.069999999999993</v>
      </c>
      <c r="LU10">
        <v>72.12</v>
      </c>
      <c r="LV10">
        <v>85.25</v>
      </c>
      <c r="LW10">
        <v>75.06</v>
      </c>
      <c r="LX10">
        <v>79.55</v>
      </c>
      <c r="LY10">
        <v>81.22</v>
      </c>
      <c r="LZ10">
        <v>54.7</v>
      </c>
      <c r="MA10">
        <v>73.86</v>
      </c>
      <c r="MB10">
        <v>57.32</v>
      </c>
      <c r="MC10">
        <v>85.62</v>
      </c>
      <c r="MD10">
        <v>59.77</v>
      </c>
      <c r="ME10">
        <v>77.94</v>
      </c>
      <c r="MF10">
        <v>86.87</v>
      </c>
      <c r="MG10">
        <v>71.010000000000005</v>
      </c>
      <c r="MH10">
        <v>92.52</v>
      </c>
      <c r="MI10">
        <v>98.75</v>
      </c>
      <c r="MJ10">
        <v>81.31</v>
      </c>
      <c r="MK10">
        <v>71.59</v>
      </c>
      <c r="ML10">
        <v>51.78</v>
      </c>
      <c r="MM10">
        <v>73.52</v>
      </c>
      <c r="MN10">
        <v>93.7</v>
      </c>
      <c r="MO10">
        <v>79.349999999999994</v>
      </c>
      <c r="MP10">
        <v>66.430000000000007</v>
      </c>
      <c r="MQ10">
        <v>70.58</v>
      </c>
      <c r="MR10">
        <v>85.97</v>
      </c>
      <c r="MS10">
        <v>90.96</v>
      </c>
      <c r="MT10">
        <v>76.62</v>
      </c>
      <c r="MU10">
        <v>69.819999999999993</v>
      </c>
      <c r="MV10">
        <v>88.55</v>
      </c>
      <c r="MW10">
        <v>72.25</v>
      </c>
      <c r="MX10">
        <v>98.97</v>
      </c>
      <c r="MY10">
        <v>56.38</v>
      </c>
      <c r="MZ10">
        <v>83.85</v>
      </c>
      <c r="NA10">
        <v>90.23</v>
      </c>
      <c r="NB10">
        <v>96.33</v>
      </c>
      <c r="NC10">
        <v>76.25</v>
      </c>
      <c r="ND10">
        <v>89.54</v>
      </c>
      <c r="NE10">
        <v>70.38</v>
      </c>
      <c r="NF10">
        <v>70.59</v>
      </c>
      <c r="NG10">
        <v>56.65</v>
      </c>
      <c r="NH10">
        <v>63.65</v>
      </c>
      <c r="NI10">
        <v>61.6</v>
      </c>
      <c r="NJ10">
        <v>65.569999999999993</v>
      </c>
      <c r="NK10">
        <v>76.87</v>
      </c>
      <c r="NL10">
        <v>91.85</v>
      </c>
      <c r="NM10">
        <v>86.47</v>
      </c>
      <c r="NN10">
        <v>79.73</v>
      </c>
      <c r="NO10">
        <v>53.79</v>
      </c>
      <c r="NP10">
        <v>81.39</v>
      </c>
      <c r="NQ10">
        <v>64.45</v>
      </c>
      <c r="NR10">
        <v>85.93</v>
      </c>
      <c r="NS10">
        <v>86.68</v>
      </c>
      <c r="NT10">
        <v>63.61</v>
      </c>
      <c r="NU10">
        <v>66.44</v>
      </c>
      <c r="NV10">
        <v>78.09</v>
      </c>
      <c r="NW10">
        <v>95.38</v>
      </c>
      <c r="NX10">
        <v>66.91</v>
      </c>
      <c r="NY10">
        <v>88.71</v>
      </c>
      <c r="NZ10">
        <v>90.33</v>
      </c>
      <c r="OA10">
        <v>80.88</v>
      </c>
      <c r="OB10">
        <v>79.41</v>
      </c>
      <c r="OC10">
        <v>92.56</v>
      </c>
      <c r="OD10">
        <v>82.77</v>
      </c>
      <c r="OE10">
        <v>66.86</v>
      </c>
      <c r="OF10">
        <v>58.96</v>
      </c>
      <c r="OG10">
        <v>56.65</v>
      </c>
      <c r="OH10">
        <v>88.16</v>
      </c>
      <c r="OI10">
        <v>64.98</v>
      </c>
      <c r="OJ10">
        <v>80.84</v>
      </c>
      <c r="OK10">
        <v>87.96</v>
      </c>
      <c r="OL10">
        <v>57.14</v>
      </c>
      <c r="OM10">
        <v>89.17</v>
      </c>
      <c r="ON10">
        <v>85.65</v>
      </c>
      <c r="OO10">
        <v>73.38</v>
      </c>
      <c r="OP10">
        <v>83.18</v>
      </c>
      <c r="OQ10">
        <v>92.6</v>
      </c>
      <c r="OR10">
        <v>77.44</v>
      </c>
      <c r="OS10">
        <v>73.55</v>
      </c>
      <c r="OT10">
        <v>52.98</v>
      </c>
      <c r="OU10">
        <v>90.13</v>
      </c>
      <c r="OV10">
        <v>53.57</v>
      </c>
      <c r="OW10">
        <v>97.78</v>
      </c>
      <c r="OX10">
        <v>63.21</v>
      </c>
      <c r="OY10">
        <v>85.45</v>
      </c>
      <c r="OZ10">
        <v>98.83</v>
      </c>
      <c r="PA10">
        <v>92.7</v>
      </c>
      <c r="PB10">
        <v>83.9</v>
      </c>
      <c r="PC10">
        <v>83.27</v>
      </c>
      <c r="PD10">
        <v>62.08</v>
      </c>
      <c r="PE10">
        <v>76.06</v>
      </c>
      <c r="PF10">
        <v>54.23</v>
      </c>
      <c r="PG10">
        <v>78.209999999999994</v>
      </c>
      <c r="PH10">
        <v>80.900000000000006</v>
      </c>
      <c r="PI10">
        <v>98.42</v>
      </c>
      <c r="PJ10">
        <v>82.61</v>
      </c>
      <c r="PK10">
        <v>96.21</v>
      </c>
      <c r="PL10">
        <v>71.23</v>
      </c>
      <c r="PM10">
        <v>93</v>
      </c>
      <c r="PN10">
        <v>94.89</v>
      </c>
      <c r="PO10">
        <v>84.15</v>
      </c>
      <c r="PP10">
        <v>81.59</v>
      </c>
      <c r="PQ10">
        <v>83.95</v>
      </c>
      <c r="PR10">
        <v>69.37</v>
      </c>
      <c r="PS10">
        <v>71.680000000000007</v>
      </c>
      <c r="PT10">
        <v>52.48</v>
      </c>
      <c r="PU10">
        <v>71.62</v>
      </c>
      <c r="PV10">
        <v>97.15</v>
      </c>
      <c r="PW10">
        <v>96.62</v>
      </c>
      <c r="PX10">
        <v>57.32</v>
      </c>
      <c r="PY10">
        <v>50.71</v>
      </c>
      <c r="PZ10">
        <v>56.31</v>
      </c>
      <c r="QA10">
        <v>62.67</v>
      </c>
      <c r="QB10">
        <v>56.02</v>
      </c>
      <c r="QC10">
        <v>62.01</v>
      </c>
      <c r="QD10">
        <v>91.62</v>
      </c>
      <c r="QE10">
        <v>55.7</v>
      </c>
      <c r="QF10">
        <v>73.08</v>
      </c>
      <c r="QG10">
        <v>78.27</v>
      </c>
      <c r="QH10">
        <v>74.69</v>
      </c>
      <c r="QI10">
        <v>93.87</v>
      </c>
      <c r="QJ10">
        <v>62.73</v>
      </c>
      <c r="QK10">
        <v>77.959999999999994</v>
      </c>
      <c r="QL10">
        <v>76.48</v>
      </c>
      <c r="QM10">
        <v>51.61</v>
      </c>
      <c r="QN10">
        <v>82.7</v>
      </c>
      <c r="QO10">
        <v>81.91</v>
      </c>
      <c r="QP10">
        <v>61.02</v>
      </c>
      <c r="QQ10">
        <v>98.47</v>
      </c>
      <c r="QR10">
        <v>54.82</v>
      </c>
      <c r="QS10">
        <v>96.87</v>
      </c>
      <c r="QT10">
        <v>61.15</v>
      </c>
      <c r="QU10">
        <v>97.62</v>
      </c>
      <c r="QV10">
        <v>75.47</v>
      </c>
      <c r="QW10">
        <v>83.66</v>
      </c>
      <c r="QX10">
        <v>80.930000000000007</v>
      </c>
      <c r="QY10">
        <v>98.32</v>
      </c>
      <c r="QZ10">
        <v>77.83</v>
      </c>
      <c r="RA10">
        <v>84.48</v>
      </c>
      <c r="RB10">
        <v>95.26</v>
      </c>
      <c r="RC10">
        <v>74.010000000000005</v>
      </c>
      <c r="RD10">
        <v>93.78</v>
      </c>
      <c r="RE10">
        <v>60.55</v>
      </c>
      <c r="RF10">
        <v>64.62</v>
      </c>
      <c r="RG10">
        <v>77.89</v>
      </c>
      <c r="RH10">
        <v>63.42</v>
      </c>
      <c r="RI10">
        <v>94.94</v>
      </c>
      <c r="RJ10">
        <v>52.28</v>
      </c>
      <c r="RK10">
        <v>55.19</v>
      </c>
      <c r="RL10">
        <v>84.57</v>
      </c>
      <c r="RM10">
        <v>79.81</v>
      </c>
      <c r="RN10">
        <v>83.76</v>
      </c>
      <c r="RO10">
        <v>54.03</v>
      </c>
      <c r="RP10">
        <v>61.49</v>
      </c>
      <c r="RQ10">
        <v>72.81</v>
      </c>
      <c r="RR10">
        <v>55.5</v>
      </c>
      <c r="RS10">
        <v>73.88</v>
      </c>
      <c r="RT10">
        <v>87.6</v>
      </c>
      <c r="RU10">
        <v>77.819999999999993</v>
      </c>
      <c r="RV10">
        <v>70.97</v>
      </c>
      <c r="RW10">
        <v>83.89</v>
      </c>
      <c r="RX10">
        <v>57</v>
      </c>
      <c r="RY10">
        <v>56.52</v>
      </c>
      <c r="RZ10">
        <v>56.76</v>
      </c>
      <c r="SA10">
        <v>98.57</v>
      </c>
      <c r="SB10">
        <v>61.79</v>
      </c>
      <c r="SC10">
        <v>95.67</v>
      </c>
      <c r="SD10">
        <v>95.68</v>
      </c>
      <c r="SE10">
        <v>78.349999999999994</v>
      </c>
      <c r="SF10">
        <v>87.03</v>
      </c>
      <c r="SG10">
        <v>62.99</v>
      </c>
    </row>
    <row r="11" spans="1:501" x14ac:dyDescent="0.45">
      <c r="A11" t="s">
        <v>73</v>
      </c>
      <c r="B11">
        <v>174.49</v>
      </c>
      <c r="C11">
        <v>175.45</v>
      </c>
      <c r="D11">
        <v>178.53</v>
      </c>
      <c r="E11">
        <v>185.05</v>
      </c>
      <c r="F11">
        <v>194.15</v>
      </c>
      <c r="G11">
        <v>163.33000000000001</v>
      </c>
      <c r="H11">
        <v>175.34</v>
      </c>
      <c r="I11">
        <v>154.69</v>
      </c>
      <c r="J11">
        <v>188.25</v>
      </c>
      <c r="K11">
        <v>172.33</v>
      </c>
      <c r="L11">
        <v>181.28</v>
      </c>
      <c r="M11">
        <v>167.91</v>
      </c>
      <c r="N11">
        <v>152.01</v>
      </c>
      <c r="O11">
        <v>174.07</v>
      </c>
      <c r="P11">
        <v>150.78</v>
      </c>
      <c r="Q11">
        <v>175.52</v>
      </c>
      <c r="R11">
        <v>165.01</v>
      </c>
      <c r="S11">
        <v>184.01</v>
      </c>
      <c r="T11">
        <v>162.22</v>
      </c>
      <c r="U11">
        <v>182.71</v>
      </c>
      <c r="V11">
        <v>151.47999999999999</v>
      </c>
      <c r="W11">
        <v>187.97</v>
      </c>
      <c r="X11">
        <v>196.58</v>
      </c>
      <c r="Y11">
        <v>187.11</v>
      </c>
      <c r="Z11">
        <v>190.07</v>
      </c>
      <c r="AA11">
        <v>184.69</v>
      </c>
      <c r="AB11">
        <v>161.69</v>
      </c>
      <c r="AC11">
        <v>189.09</v>
      </c>
      <c r="AD11">
        <v>184.67</v>
      </c>
      <c r="AE11">
        <v>185.95</v>
      </c>
      <c r="AF11">
        <v>175.67</v>
      </c>
      <c r="AG11">
        <v>176.4</v>
      </c>
      <c r="AH11">
        <v>176.49</v>
      </c>
      <c r="AI11">
        <v>151</v>
      </c>
      <c r="AJ11">
        <v>159.81</v>
      </c>
      <c r="AK11">
        <v>198.9</v>
      </c>
      <c r="AL11">
        <v>153.49</v>
      </c>
      <c r="AM11">
        <v>190.1</v>
      </c>
      <c r="AN11">
        <v>176.2</v>
      </c>
      <c r="AO11">
        <v>192</v>
      </c>
      <c r="AP11">
        <v>198.15</v>
      </c>
      <c r="AQ11">
        <v>175.28</v>
      </c>
      <c r="AR11">
        <v>150.68</v>
      </c>
      <c r="AS11">
        <v>184.44</v>
      </c>
      <c r="AT11">
        <v>162.6</v>
      </c>
      <c r="AU11">
        <v>174.92</v>
      </c>
      <c r="AV11">
        <v>172.46</v>
      </c>
      <c r="AW11">
        <v>198.27</v>
      </c>
      <c r="AX11">
        <v>172.53</v>
      </c>
      <c r="AY11">
        <v>199.45</v>
      </c>
      <c r="AZ11">
        <v>156.47</v>
      </c>
      <c r="BA11">
        <v>184.44</v>
      </c>
      <c r="BB11">
        <v>150.61000000000001</v>
      </c>
      <c r="BC11">
        <v>184.66</v>
      </c>
      <c r="BD11">
        <v>182.76</v>
      </c>
      <c r="BE11">
        <v>160.85</v>
      </c>
      <c r="BF11">
        <v>174.77</v>
      </c>
      <c r="BG11">
        <v>158.81</v>
      </c>
      <c r="BH11">
        <v>150.83000000000001</v>
      </c>
      <c r="BI11">
        <v>170.65</v>
      </c>
      <c r="BJ11">
        <v>184.34</v>
      </c>
      <c r="BK11">
        <v>197.97</v>
      </c>
      <c r="BL11">
        <v>169.13</v>
      </c>
      <c r="BM11">
        <v>159.88</v>
      </c>
      <c r="BN11">
        <v>160.34</v>
      </c>
      <c r="BO11">
        <v>152.26</v>
      </c>
      <c r="BP11">
        <v>182.11</v>
      </c>
      <c r="BQ11">
        <v>164.05</v>
      </c>
      <c r="BR11">
        <v>174.09</v>
      </c>
      <c r="BS11">
        <v>152.16999999999999</v>
      </c>
      <c r="BT11">
        <v>155.54</v>
      </c>
      <c r="BU11">
        <v>199.82</v>
      </c>
      <c r="BV11">
        <v>155.30000000000001</v>
      </c>
      <c r="BW11">
        <v>188.25</v>
      </c>
      <c r="BX11">
        <v>194.41</v>
      </c>
      <c r="BY11">
        <v>164.2</v>
      </c>
      <c r="BZ11">
        <v>172.87</v>
      </c>
      <c r="CA11">
        <v>182.52</v>
      </c>
      <c r="CB11">
        <v>172.86</v>
      </c>
      <c r="CC11">
        <v>162.58000000000001</v>
      </c>
      <c r="CD11">
        <v>185.17</v>
      </c>
      <c r="CE11">
        <v>168.25</v>
      </c>
      <c r="CF11">
        <v>193.93</v>
      </c>
      <c r="CG11">
        <v>178.92</v>
      </c>
      <c r="CH11">
        <v>163.18</v>
      </c>
      <c r="CI11">
        <v>168.32</v>
      </c>
      <c r="CJ11">
        <v>184.71</v>
      </c>
      <c r="CK11">
        <v>195.68</v>
      </c>
      <c r="CL11">
        <v>195.29</v>
      </c>
      <c r="CM11">
        <v>156.51</v>
      </c>
      <c r="CN11">
        <v>196.35</v>
      </c>
      <c r="CO11">
        <v>172.06</v>
      </c>
      <c r="CP11">
        <v>190.02</v>
      </c>
      <c r="CQ11">
        <v>196.11</v>
      </c>
      <c r="CR11">
        <v>192.72</v>
      </c>
      <c r="CS11">
        <v>153.41999999999999</v>
      </c>
      <c r="CT11">
        <v>162.09</v>
      </c>
      <c r="CU11">
        <v>180.2</v>
      </c>
      <c r="CV11">
        <v>170.11</v>
      </c>
      <c r="CW11">
        <v>164.39</v>
      </c>
      <c r="CX11">
        <v>161.09</v>
      </c>
      <c r="CY11">
        <v>159.01</v>
      </c>
      <c r="CZ11">
        <v>191.6</v>
      </c>
      <c r="DA11">
        <v>151.32</v>
      </c>
      <c r="DB11">
        <v>188.75</v>
      </c>
      <c r="DC11">
        <v>168.98</v>
      </c>
      <c r="DD11">
        <v>162.08000000000001</v>
      </c>
      <c r="DE11">
        <v>165.41</v>
      </c>
      <c r="DF11">
        <v>190.16</v>
      </c>
      <c r="DG11">
        <v>186.89</v>
      </c>
      <c r="DH11">
        <v>198.24</v>
      </c>
      <c r="DI11">
        <v>162.22999999999999</v>
      </c>
      <c r="DJ11">
        <v>176.35</v>
      </c>
      <c r="DK11">
        <v>190.29</v>
      </c>
      <c r="DL11">
        <v>178.33</v>
      </c>
      <c r="DM11">
        <v>165.91</v>
      </c>
      <c r="DN11">
        <v>183.85</v>
      </c>
      <c r="DO11">
        <v>196.17</v>
      </c>
      <c r="DP11">
        <v>188.85</v>
      </c>
      <c r="DQ11">
        <v>184.38</v>
      </c>
      <c r="DR11">
        <v>195.24</v>
      </c>
      <c r="DS11">
        <v>178.11</v>
      </c>
      <c r="DT11">
        <v>193.6</v>
      </c>
      <c r="DU11">
        <v>168.26</v>
      </c>
      <c r="DV11">
        <v>168.73</v>
      </c>
      <c r="DW11">
        <v>183.71</v>
      </c>
      <c r="DX11">
        <v>165.68</v>
      </c>
      <c r="DY11">
        <v>171.06</v>
      </c>
      <c r="DZ11">
        <v>178.61</v>
      </c>
      <c r="EA11">
        <v>199.95</v>
      </c>
      <c r="EB11">
        <v>156.72</v>
      </c>
      <c r="EC11">
        <v>196.34</v>
      </c>
      <c r="ED11">
        <v>180.88</v>
      </c>
      <c r="EE11">
        <v>196.86</v>
      </c>
      <c r="EF11">
        <v>196.68</v>
      </c>
      <c r="EG11">
        <v>182.95</v>
      </c>
      <c r="EH11">
        <v>170.34</v>
      </c>
      <c r="EI11">
        <v>173.23</v>
      </c>
      <c r="EJ11">
        <v>177.06</v>
      </c>
      <c r="EK11">
        <v>151.33000000000001</v>
      </c>
      <c r="EL11">
        <v>164.39</v>
      </c>
      <c r="EM11">
        <v>157.22999999999999</v>
      </c>
      <c r="EN11">
        <v>150.72</v>
      </c>
      <c r="EO11">
        <v>172.47</v>
      </c>
      <c r="EP11">
        <v>180.93</v>
      </c>
      <c r="EQ11">
        <v>172.01</v>
      </c>
      <c r="ER11">
        <v>194.61</v>
      </c>
      <c r="ES11">
        <v>157.66</v>
      </c>
      <c r="ET11">
        <v>181.18</v>
      </c>
      <c r="EU11">
        <v>157.88999999999999</v>
      </c>
      <c r="EV11">
        <v>153.54</v>
      </c>
      <c r="EW11">
        <v>161.01</v>
      </c>
      <c r="EX11">
        <v>195.38</v>
      </c>
      <c r="EY11">
        <v>174.98</v>
      </c>
      <c r="EZ11">
        <v>194.09</v>
      </c>
      <c r="FA11">
        <v>193</v>
      </c>
      <c r="FB11">
        <v>178.34</v>
      </c>
      <c r="FC11">
        <v>188.32</v>
      </c>
      <c r="FD11">
        <v>194.33</v>
      </c>
      <c r="FE11">
        <v>153.24</v>
      </c>
      <c r="FF11">
        <v>178.25</v>
      </c>
      <c r="FG11">
        <v>184.92</v>
      </c>
      <c r="FH11">
        <v>185.4</v>
      </c>
      <c r="FI11">
        <v>195.11</v>
      </c>
      <c r="FJ11">
        <v>193.63</v>
      </c>
      <c r="FK11">
        <v>152.41999999999999</v>
      </c>
      <c r="FL11">
        <v>199.74</v>
      </c>
      <c r="FM11">
        <v>179.96</v>
      </c>
      <c r="FN11">
        <v>185.69</v>
      </c>
      <c r="FO11">
        <v>150.69</v>
      </c>
      <c r="FP11">
        <v>193.5</v>
      </c>
      <c r="FQ11">
        <v>158.38999999999999</v>
      </c>
      <c r="FR11">
        <v>156.11000000000001</v>
      </c>
      <c r="FS11">
        <v>195.8</v>
      </c>
      <c r="FT11">
        <v>176.91</v>
      </c>
      <c r="FU11">
        <v>189.64</v>
      </c>
      <c r="FV11">
        <v>176.9</v>
      </c>
      <c r="FW11">
        <v>162.85</v>
      </c>
      <c r="FX11">
        <v>153.25</v>
      </c>
      <c r="FY11">
        <v>176.08</v>
      </c>
      <c r="FZ11">
        <v>181.71</v>
      </c>
      <c r="GA11">
        <v>162.80000000000001</v>
      </c>
      <c r="GB11">
        <v>176.86</v>
      </c>
      <c r="GC11">
        <v>171.04</v>
      </c>
      <c r="GD11">
        <v>184.27</v>
      </c>
      <c r="GE11">
        <v>184.54</v>
      </c>
      <c r="GF11">
        <v>169.62</v>
      </c>
      <c r="GG11">
        <v>168.77</v>
      </c>
      <c r="GH11">
        <v>167.66</v>
      </c>
      <c r="GI11">
        <v>172.24</v>
      </c>
      <c r="GJ11">
        <v>176.44</v>
      </c>
      <c r="GK11">
        <v>161.91999999999999</v>
      </c>
      <c r="GL11">
        <v>197.86</v>
      </c>
      <c r="GM11">
        <v>196.86</v>
      </c>
      <c r="GN11">
        <v>192.18</v>
      </c>
      <c r="GO11">
        <v>171.19</v>
      </c>
      <c r="GP11">
        <v>164.01</v>
      </c>
      <c r="GQ11">
        <v>182.65</v>
      </c>
      <c r="GR11">
        <v>178.66</v>
      </c>
      <c r="GS11">
        <v>196.91</v>
      </c>
      <c r="GT11">
        <v>197.3</v>
      </c>
      <c r="GU11">
        <v>184.73</v>
      </c>
      <c r="GV11">
        <v>186.81</v>
      </c>
      <c r="GW11">
        <v>177.5</v>
      </c>
      <c r="GX11">
        <v>194.11</v>
      </c>
      <c r="GY11">
        <v>160.41</v>
      </c>
      <c r="GZ11">
        <v>154.69</v>
      </c>
      <c r="HA11">
        <v>150</v>
      </c>
      <c r="HB11">
        <v>180.37</v>
      </c>
      <c r="HC11">
        <v>188</v>
      </c>
      <c r="HD11">
        <v>163.32</v>
      </c>
      <c r="HE11">
        <v>163.22</v>
      </c>
      <c r="HF11">
        <v>198.37</v>
      </c>
      <c r="HG11">
        <v>199.43</v>
      </c>
      <c r="HH11">
        <v>167.6</v>
      </c>
      <c r="HI11">
        <v>189.79</v>
      </c>
      <c r="HJ11">
        <v>158.19</v>
      </c>
      <c r="HK11">
        <v>160.61000000000001</v>
      </c>
      <c r="HL11">
        <v>191.75</v>
      </c>
      <c r="HM11">
        <v>179.7</v>
      </c>
      <c r="HN11">
        <v>177.54</v>
      </c>
      <c r="HO11">
        <v>162.06</v>
      </c>
      <c r="HP11">
        <v>171.18</v>
      </c>
      <c r="HQ11">
        <v>156.75</v>
      </c>
      <c r="HR11">
        <v>173.35</v>
      </c>
      <c r="HS11">
        <v>182.88</v>
      </c>
      <c r="HT11">
        <v>154.04</v>
      </c>
      <c r="HU11">
        <v>173.27</v>
      </c>
      <c r="HV11">
        <v>169.53</v>
      </c>
      <c r="HW11">
        <v>172.21</v>
      </c>
      <c r="HX11">
        <v>175.17</v>
      </c>
      <c r="HY11">
        <v>167.96</v>
      </c>
      <c r="HZ11">
        <v>151.97999999999999</v>
      </c>
      <c r="IA11">
        <v>178.03</v>
      </c>
      <c r="IB11">
        <v>156.29</v>
      </c>
      <c r="IC11">
        <v>170.98</v>
      </c>
      <c r="ID11">
        <v>189.4</v>
      </c>
      <c r="IE11">
        <v>169.2</v>
      </c>
      <c r="IF11">
        <v>196.47</v>
      </c>
      <c r="IG11">
        <v>195.54</v>
      </c>
      <c r="IH11">
        <v>164.43</v>
      </c>
      <c r="II11">
        <v>166.52</v>
      </c>
      <c r="IJ11">
        <v>182.12</v>
      </c>
      <c r="IK11">
        <v>169.62</v>
      </c>
      <c r="IL11">
        <v>152.75</v>
      </c>
      <c r="IM11">
        <v>199.43</v>
      </c>
      <c r="IN11">
        <v>194.49</v>
      </c>
      <c r="IO11">
        <v>163.9</v>
      </c>
      <c r="IP11">
        <v>184.72</v>
      </c>
      <c r="IQ11">
        <v>159.65</v>
      </c>
      <c r="IR11">
        <v>158.28</v>
      </c>
      <c r="IS11">
        <v>181.1</v>
      </c>
      <c r="IT11">
        <v>160.29</v>
      </c>
      <c r="IU11">
        <v>164.39</v>
      </c>
      <c r="IV11">
        <v>182.33</v>
      </c>
      <c r="IW11">
        <v>191.85</v>
      </c>
      <c r="IX11">
        <v>170.97</v>
      </c>
      <c r="IY11">
        <v>170.43</v>
      </c>
      <c r="IZ11">
        <v>158.55000000000001</v>
      </c>
      <c r="JA11">
        <v>179.67</v>
      </c>
      <c r="JB11">
        <v>182.9</v>
      </c>
      <c r="JC11">
        <v>177.99</v>
      </c>
      <c r="JD11">
        <v>157.08000000000001</v>
      </c>
      <c r="JE11">
        <v>155.24</v>
      </c>
      <c r="JF11">
        <v>155.1</v>
      </c>
      <c r="JG11">
        <v>155.32</v>
      </c>
      <c r="JH11">
        <v>193.16</v>
      </c>
      <c r="JI11">
        <v>190.71</v>
      </c>
      <c r="JJ11">
        <v>179.01</v>
      </c>
      <c r="JK11">
        <v>197.47</v>
      </c>
      <c r="JL11">
        <v>152.58000000000001</v>
      </c>
      <c r="JM11">
        <v>190.8</v>
      </c>
      <c r="JN11">
        <v>168.71</v>
      </c>
      <c r="JO11">
        <v>186.74</v>
      </c>
      <c r="JP11">
        <v>174.35</v>
      </c>
      <c r="JQ11">
        <v>196.86</v>
      </c>
      <c r="JR11">
        <v>164.15</v>
      </c>
      <c r="JS11">
        <v>154.82</v>
      </c>
      <c r="JT11">
        <v>169.2</v>
      </c>
      <c r="JU11">
        <v>186.5</v>
      </c>
      <c r="JV11">
        <v>159.01</v>
      </c>
      <c r="JW11">
        <v>160.35</v>
      </c>
      <c r="JX11">
        <v>197.99</v>
      </c>
      <c r="JY11">
        <v>176.78</v>
      </c>
      <c r="JZ11">
        <v>187.69</v>
      </c>
      <c r="KA11">
        <v>168.39</v>
      </c>
      <c r="KB11">
        <v>182.5</v>
      </c>
      <c r="KC11">
        <v>163.63</v>
      </c>
      <c r="KD11">
        <v>179.86</v>
      </c>
      <c r="KE11">
        <v>194.52</v>
      </c>
      <c r="KF11">
        <v>198.06</v>
      </c>
      <c r="KG11">
        <v>151.94</v>
      </c>
      <c r="KH11">
        <v>196.37</v>
      </c>
      <c r="KI11">
        <v>175</v>
      </c>
      <c r="KJ11">
        <v>178.29</v>
      </c>
      <c r="KK11">
        <v>177.97</v>
      </c>
      <c r="KL11">
        <v>195.14</v>
      </c>
      <c r="KM11">
        <v>178.57</v>
      </c>
      <c r="KN11">
        <v>198.17</v>
      </c>
      <c r="KO11">
        <v>172.61</v>
      </c>
      <c r="KP11">
        <v>169.85</v>
      </c>
      <c r="KQ11">
        <v>166.18</v>
      </c>
      <c r="KR11">
        <v>169.39</v>
      </c>
      <c r="KS11">
        <v>190.47</v>
      </c>
      <c r="KT11">
        <v>166.93</v>
      </c>
      <c r="KU11">
        <v>162.02000000000001</v>
      </c>
      <c r="KV11">
        <v>167.72</v>
      </c>
      <c r="KW11">
        <v>190.16</v>
      </c>
      <c r="KX11">
        <v>178.74</v>
      </c>
      <c r="KY11">
        <v>151.77000000000001</v>
      </c>
      <c r="KZ11">
        <v>192.12</v>
      </c>
      <c r="LA11">
        <v>170.26</v>
      </c>
      <c r="LB11">
        <v>158.63</v>
      </c>
      <c r="LC11">
        <v>171.24</v>
      </c>
      <c r="LD11">
        <v>151.08000000000001</v>
      </c>
      <c r="LE11">
        <v>154.85</v>
      </c>
      <c r="LF11">
        <v>191.26</v>
      </c>
      <c r="LG11">
        <v>198.73</v>
      </c>
      <c r="LH11">
        <v>193.77</v>
      </c>
      <c r="LI11">
        <v>157.19</v>
      </c>
      <c r="LJ11">
        <v>156.08000000000001</v>
      </c>
      <c r="LK11">
        <v>196.79</v>
      </c>
      <c r="LL11">
        <v>177.1</v>
      </c>
      <c r="LM11">
        <v>197.11</v>
      </c>
      <c r="LN11">
        <v>182.11</v>
      </c>
      <c r="LO11">
        <v>178.02</v>
      </c>
      <c r="LP11">
        <v>162.88999999999999</v>
      </c>
      <c r="LQ11">
        <v>162.03</v>
      </c>
      <c r="LR11">
        <v>161.38</v>
      </c>
      <c r="LS11">
        <v>167.32</v>
      </c>
      <c r="LT11">
        <v>157.52000000000001</v>
      </c>
      <c r="LU11">
        <v>181.55</v>
      </c>
      <c r="LV11">
        <v>170.49</v>
      </c>
      <c r="LW11">
        <v>190.16</v>
      </c>
      <c r="LX11">
        <v>179.12</v>
      </c>
      <c r="LY11">
        <v>164.74</v>
      </c>
      <c r="LZ11">
        <v>156.53</v>
      </c>
      <c r="MA11">
        <v>150.5</v>
      </c>
      <c r="MB11">
        <v>188.89</v>
      </c>
      <c r="MC11">
        <v>187.94</v>
      </c>
      <c r="MD11">
        <v>158.63</v>
      </c>
      <c r="ME11">
        <v>183.74</v>
      </c>
      <c r="MF11">
        <v>156.22999999999999</v>
      </c>
      <c r="MG11">
        <v>193.24</v>
      </c>
      <c r="MH11">
        <v>180.25</v>
      </c>
      <c r="MI11">
        <v>184.62</v>
      </c>
      <c r="MJ11">
        <v>199.38</v>
      </c>
      <c r="MK11">
        <v>181.61</v>
      </c>
      <c r="ML11">
        <v>160.04</v>
      </c>
      <c r="MM11">
        <v>195.95</v>
      </c>
      <c r="MN11">
        <v>167.6</v>
      </c>
      <c r="MO11">
        <v>172.18</v>
      </c>
      <c r="MP11">
        <v>194.53</v>
      </c>
      <c r="MQ11">
        <v>165.23</v>
      </c>
      <c r="MR11">
        <v>185.42</v>
      </c>
      <c r="MS11">
        <v>193.72</v>
      </c>
      <c r="MT11">
        <v>185.02</v>
      </c>
      <c r="MU11">
        <v>170.63</v>
      </c>
      <c r="MV11">
        <v>188.25</v>
      </c>
      <c r="MW11">
        <v>177.78</v>
      </c>
      <c r="MX11">
        <v>191.09</v>
      </c>
      <c r="MY11">
        <v>180.28</v>
      </c>
      <c r="MZ11">
        <v>165.75</v>
      </c>
      <c r="NA11">
        <v>151.05000000000001</v>
      </c>
      <c r="NB11">
        <v>170.29</v>
      </c>
      <c r="NC11">
        <v>177.96</v>
      </c>
      <c r="ND11">
        <v>180.23</v>
      </c>
      <c r="NE11">
        <v>199.05</v>
      </c>
      <c r="NF11">
        <v>160.78</v>
      </c>
      <c r="NG11">
        <v>182.68</v>
      </c>
      <c r="NH11">
        <v>171.31</v>
      </c>
      <c r="NI11">
        <v>158.99</v>
      </c>
      <c r="NJ11">
        <v>182.07</v>
      </c>
      <c r="NK11">
        <v>188.72</v>
      </c>
      <c r="NL11">
        <v>152.51</v>
      </c>
      <c r="NM11">
        <v>156.54</v>
      </c>
      <c r="NN11">
        <v>189.89</v>
      </c>
      <c r="NO11">
        <v>173.71</v>
      </c>
      <c r="NP11">
        <v>190.97</v>
      </c>
      <c r="NQ11">
        <v>199.5</v>
      </c>
      <c r="NR11">
        <v>189.01</v>
      </c>
      <c r="NS11">
        <v>190.91</v>
      </c>
      <c r="NT11">
        <v>158.41999999999999</v>
      </c>
      <c r="NU11">
        <v>162.16999999999999</v>
      </c>
      <c r="NV11">
        <v>151.22</v>
      </c>
      <c r="NW11">
        <v>191.97</v>
      </c>
      <c r="NX11">
        <v>198.6</v>
      </c>
      <c r="NY11">
        <v>195.17</v>
      </c>
      <c r="NZ11">
        <v>169.81</v>
      </c>
      <c r="OA11">
        <v>197.81</v>
      </c>
      <c r="OB11">
        <v>151.33000000000001</v>
      </c>
      <c r="OC11">
        <v>170.92</v>
      </c>
      <c r="OD11">
        <v>183.32</v>
      </c>
      <c r="OE11">
        <v>191.47</v>
      </c>
      <c r="OF11">
        <v>159.01</v>
      </c>
      <c r="OG11">
        <v>160.93</v>
      </c>
      <c r="OH11">
        <v>171.93</v>
      </c>
      <c r="OI11">
        <v>170.71</v>
      </c>
      <c r="OJ11">
        <v>182.44</v>
      </c>
      <c r="OK11">
        <v>187.26</v>
      </c>
      <c r="OL11">
        <v>197.63</v>
      </c>
      <c r="OM11">
        <v>175.16</v>
      </c>
      <c r="ON11">
        <v>159.15</v>
      </c>
      <c r="OO11">
        <v>150.44999999999999</v>
      </c>
      <c r="OP11">
        <v>192.18</v>
      </c>
      <c r="OQ11">
        <v>187.07</v>
      </c>
      <c r="OR11">
        <v>183.62</v>
      </c>
      <c r="OS11">
        <v>189.84</v>
      </c>
      <c r="OT11">
        <v>192.61</v>
      </c>
      <c r="OU11">
        <v>181.63</v>
      </c>
      <c r="OV11">
        <v>162.31</v>
      </c>
      <c r="OW11">
        <v>160.85</v>
      </c>
      <c r="OX11">
        <v>153.04</v>
      </c>
      <c r="OY11">
        <v>196.62</v>
      </c>
      <c r="OZ11">
        <v>177.02</v>
      </c>
      <c r="PA11">
        <v>196.02</v>
      </c>
      <c r="PB11">
        <v>184.57</v>
      </c>
      <c r="PC11">
        <v>183.74</v>
      </c>
      <c r="PD11">
        <v>166.56</v>
      </c>
      <c r="PE11">
        <v>161.58000000000001</v>
      </c>
      <c r="PF11">
        <v>177.63</v>
      </c>
      <c r="PG11">
        <v>185.9</v>
      </c>
      <c r="PH11">
        <v>183.77</v>
      </c>
      <c r="PI11">
        <v>151.19999999999999</v>
      </c>
      <c r="PJ11">
        <v>152.05000000000001</v>
      </c>
      <c r="PK11">
        <v>160.46</v>
      </c>
      <c r="PL11">
        <v>165.21</v>
      </c>
      <c r="PM11">
        <v>150.87</v>
      </c>
      <c r="PN11">
        <v>167.67</v>
      </c>
      <c r="PO11">
        <v>172.77</v>
      </c>
      <c r="PP11">
        <v>156.54</v>
      </c>
      <c r="PQ11">
        <v>166.77</v>
      </c>
      <c r="PR11">
        <v>184.3</v>
      </c>
      <c r="PS11">
        <v>192.9</v>
      </c>
      <c r="PT11">
        <v>160.57</v>
      </c>
      <c r="PU11">
        <v>152.04</v>
      </c>
      <c r="PV11">
        <v>188.65</v>
      </c>
      <c r="PW11">
        <v>185.22</v>
      </c>
      <c r="PX11">
        <v>169.01</v>
      </c>
      <c r="PY11">
        <v>172.13</v>
      </c>
      <c r="PZ11">
        <v>160.33000000000001</v>
      </c>
      <c r="QA11">
        <v>177.4</v>
      </c>
      <c r="QB11">
        <v>176.81</v>
      </c>
      <c r="QC11">
        <v>166.84</v>
      </c>
      <c r="QD11">
        <v>179.72</v>
      </c>
      <c r="QE11">
        <v>163.81</v>
      </c>
      <c r="QF11">
        <v>189.48</v>
      </c>
      <c r="QG11">
        <v>191.7</v>
      </c>
      <c r="QH11">
        <v>181.89</v>
      </c>
      <c r="QI11">
        <v>167.89</v>
      </c>
      <c r="QJ11">
        <v>185.69</v>
      </c>
      <c r="QK11">
        <v>158.66</v>
      </c>
      <c r="QL11">
        <v>162.83000000000001</v>
      </c>
      <c r="QM11">
        <v>158.52000000000001</v>
      </c>
      <c r="QN11">
        <v>185.1</v>
      </c>
      <c r="QO11">
        <v>170.74</v>
      </c>
      <c r="QP11">
        <v>167.69</v>
      </c>
      <c r="QQ11">
        <v>168.55</v>
      </c>
      <c r="QR11">
        <v>190.81</v>
      </c>
      <c r="QS11">
        <v>176.44</v>
      </c>
      <c r="QT11">
        <v>181.53</v>
      </c>
      <c r="QU11">
        <v>181.56</v>
      </c>
      <c r="QV11">
        <v>184.73</v>
      </c>
      <c r="QW11">
        <v>181.59</v>
      </c>
      <c r="QX11">
        <v>160.13999999999999</v>
      </c>
      <c r="QY11">
        <v>185.05</v>
      </c>
      <c r="QZ11">
        <v>181.69</v>
      </c>
      <c r="RA11">
        <v>166.95</v>
      </c>
      <c r="RB11">
        <v>176.91</v>
      </c>
      <c r="RC11">
        <v>171.8</v>
      </c>
      <c r="RD11">
        <v>151.32</v>
      </c>
      <c r="RE11">
        <v>173.51</v>
      </c>
      <c r="RF11">
        <v>198.24</v>
      </c>
      <c r="RG11">
        <v>174.36</v>
      </c>
      <c r="RH11">
        <v>184.26</v>
      </c>
      <c r="RI11">
        <v>167</v>
      </c>
      <c r="RJ11">
        <v>151.82</v>
      </c>
      <c r="RK11">
        <v>163.6</v>
      </c>
      <c r="RL11">
        <v>156.13999999999999</v>
      </c>
      <c r="RM11">
        <v>191.43</v>
      </c>
      <c r="RN11">
        <v>180.72</v>
      </c>
      <c r="RO11">
        <v>163.63</v>
      </c>
      <c r="RP11">
        <v>153.44999999999999</v>
      </c>
      <c r="RQ11">
        <v>183.7</v>
      </c>
      <c r="RR11">
        <v>188.67</v>
      </c>
      <c r="RS11">
        <v>185.15</v>
      </c>
      <c r="RT11">
        <v>176.13</v>
      </c>
      <c r="RU11">
        <v>187.79</v>
      </c>
      <c r="RV11">
        <v>175.93</v>
      </c>
      <c r="RW11">
        <v>150.27000000000001</v>
      </c>
      <c r="RX11">
        <v>186.11</v>
      </c>
      <c r="RY11">
        <v>184.98</v>
      </c>
      <c r="RZ11">
        <v>188.45</v>
      </c>
      <c r="SA11">
        <v>150.07</v>
      </c>
      <c r="SB11">
        <v>164.9</v>
      </c>
      <c r="SC11">
        <v>197.17</v>
      </c>
      <c r="SD11">
        <v>171.53</v>
      </c>
      <c r="SE11">
        <v>164.94</v>
      </c>
      <c r="SF11">
        <v>152.43</v>
      </c>
      <c r="SG11">
        <v>159.91</v>
      </c>
    </row>
    <row r="12" spans="1:501" x14ac:dyDescent="0.45">
      <c r="A12" t="s">
        <v>41</v>
      </c>
      <c r="B12">
        <v>13</v>
      </c>
      <c r="C12">
        <v>4</v>
      </c>
      <c r="D12">
        <v>17</v>
      </c>
      <c r="E12">
        <v>5</v>
      </c>
      <c r="F12">
        <v>11</v>
      </c>
      <c r="G12">
        <v>18</v>
      </c>
      <c r="H12">
        <v>18</v>
      </c>
      <c r="I12">
        <v>8</v>
      </c>
      <c r="J12">
        <v>19</v>
      </c>
      <c r="K12">
        <v>15</v>
      </c>
      <c r="L12">
        <v>2</v>
      </c>
      <c r="M12">
        <v>9</v>
      </c>
      <c r="N12">
        <v>15</v>
      </c>
      <c r="O12">
        <v>4</v>
      </c>
      <c r="P12">
        <v>13</v>
      </c>
      <c r="Q12">
        <v>19</v>
      </c>
      <c r="R12">
        <v>7</v>
      </c>
      <c r="S12">
        <v>3</v>
      </c>
      <c r="T12">
        <v>18</v>
      </c>
      <c r="U12">
        <v>4</v>
      </c>
      <c r="V12">
        <v>3</v>
      </c>
      <c r="W12">
        <v>7</v>
      </c>
      <c r="X12">
        <v>13</v>
      </c>
      <c r="Y12">
        <v>9</v>
      </c>
      <c r="Z12">
        <v>2</v>
      </c>
      <c r="AA12">
        <v>12</v>
      </c>
      <c r="AB12">
        <v>9</v>
      </c>
      <c r="AC12">
        <v>4</v>
      </c>
      <c r="AD12">
        <v>12</v>
      </c>
      <c r="AE12">
        <v>9</v>
      </c>
      <c r="AF12">
        <v>12</v>
      </c>
      <c r="AG12">
        <v>19</v>
      </c>
      <c r="AH12">
        <v>4</v>
      </c>
      <c r="AI12">
        <v>1</v>
      </c>
      <c r="AJ12">
        <v>7</v>
      </c>
      <c r="AK12">
        <v>7</v>
      </c>
      <c r="AL12">
        <v>1</v>
      </c>
      <c r="AM12">
        <v>11</v>
      </c>
      <c r="AN12">
        <v>14</v>
      </c>
      <c r="AO12">
        <v>18</v>
      </c>
      <c r="AP12">
        <v>6</v>
      </c>
      <c r="AQ12">
        <v>4</v>
      </c>
      <c r="AR12">
        <v>10</v>
      </c>
      <c r="AS12">
        <v>17</v>
      </c>
      <c r="AT12">
        <v>8</v>
      </c>
      <c r="AU12">
        <v>4</v>
      </c>
      <c r="AV12">
        <v>2</v>
      </c>
      <c r="AW12">
        <v>13</v>
      </c>
      <c r="AX12">
        <v>9</v>
      </c>
      <c r="AY12">
        <v>7</v>
      </c>
      <c r="AZ12">
        <v>7</v>
      </c>
      <c r="BA12">
        <v>19</v>
      </c>
      <c r="BB12">
        <v>12</v>
      </c>
      <c r="BC12">
        <v>4</v>
      </c>
      <c r="BD12">
        <v>19</v>
      </c>
      <c r="BE12">
        <v>12</v>
      </c>
      <c r="BF12">
        <v>13</v>
      </c>
      <c r="BG12">
        <v>5</v>
      </c>
      <c r="BH12">
        <v>19</v>
      </c>
      <c r="BI12">
        <v>11</v>
      </c>
      <c r="BJ12">
        <v>7</v>
      </c>
      <c r="BK12">
        <v>3</v>
      </c>
      <c r="BL12">
        <v>11</v>
      </c>
      <c r="BM12">
        <v>6</v>
      </c>
      <c r="BN12">
        <v>5</v>
      </c>
      <c r="BO12">
        <v>8</v>
      </c>
      <c r="BP12">
        <v>15</v>
      </c>
      <c r="BQ12">
        <v>11</v>
      </c>
      <c r="BR12">
        <v>11</v>
      </c>
      <c r="BS12">
        <v>19</v>
      </c>
      <c r="BT12">
        <v>4</v>
      </c>
      <c r="BU12">
        <v>10</v>
      </c>
      <c r="BV12">
        <v>7</v>
      </c>
      <c r="BW12">
        <v>10</v>
      </c>
      <c r="BX12">
        <v>5</v>
      </c>
      <c r="BY12">
        <v>20</v>
      </c>
      <c r="BZ12">
        <v>20</v>
      </c>
      <c r="CA12">
        <v>17</v>
      </c>
      <c r="CB12">
        <v>13</v>
      </c>
      <c r="CC12">
        <v>2</v>
      </c>
      <c r="CD12">
        <v>7</v>
      </c>
      <c r="CE12">
        <v>6</v>
      </c>
      <c r="CF12">
        <v>5</v>
      </c>
      <c r="CG12">
        <v>15</v>
      </c>
      <c r="CH12">
        <v>12</v>
      </c>
      <c r="CI12">
        <v>18</v>
      </c>
      <c r="CJ12">
        <v>17</v>
      </c>
      <c r="CK12">
        <v>5</v>
      </c>
      <c r="CL12">
        <v>2</v>
      </c>
      <c r="CM12">
        <v>1</v>
      </c>
      <c r="CN12">
        <v>14</v>
      </c>
      <c r="CO12">
        <v>5</v>
      </c>
      <c r="CP12">
        <v>10</v>
      </c>
      <c r="CQ12">
        <v>8</v>
      </c>
      <c r="CR12">
        <v>3</v>
      </c>
      <c r="CS12">
        <v>4</v>
      </c>
      <c r="CT12">
        <v>5</v>
      </c>
      <c r="CU12">
        <v>10</v>
      </c>
      <c r="CV12">
        <v>12</v>
      </c>
      <c r="CW12">
        <v>3</v>
      </c>
      <c r="CX12">
        <v>20</v>
      </c>
      <c r="CY12">
        <v>2</v>
      </c>
      <c r="CZ12">
        <v>19</v>
      </c>
      <c r="DA12">
        <v>20</v>
      </c>
      <c r="DB12">
        <v>18</v>
      </c>
      <c r="DC12">
        <v>19</v>
      </c>
      <c r="DD12">
        <v>6</v>
      </c>
      <c r="DE12">
        <v>12</v>
      </c>
      <c r="DF12">
        <v>5</v>
      </c>
      <c r="DG12">
        <v>11</v>
      </c>
      <c r="DH12">
        <v>11</v>
      </c>
      <c r="DI12">
        <v>2</v>
      </c>
      <c r="DJ12">
        <v>18</v>
      </c>
      <c r="DK12">
        <v>16</v>
      </c>
      <c r="DL12">
        <v>1</v>
      </c>
      <c r="DM12">
        <v>18</v>
      </c>
      <c r="DN12">
        <v>8</v>
      </c>
      <c r="DO12">
        <v>3</v>
      </c>
      <c r="DP12">
        <v>5</v>
      </c>
      <c r="DQ12">
        <v>8</v>
      </c>
      <c r="DR12">
        <v>4</v>
      </c>
      <c r="DS12">
        <v>7</v>
      </c>
      <c r="DT12">
        <v>19</v>
      </c>
      <c r="DU12">
        <v>16</v>
      </c>
      <c r="DV12">
        <v>5</v>
      </c>
      <c r="DW12">
        <v>17</v>
      </c>
      <c r="DX12">
        <v>14</v>
      </c>
      <c r="DY12">
        <v>20</v>
      </c>
      <c r="DZ12">
        <v>7</v>
      </c>
      <c r="EA12">
        <v>5</v>
      </c>
      <c r="EB12">
        <v>20</v>
      </c>
      <c r="EC12">
        <v>14</v>
      </c>
      <c r="ED12">
        <v>18</v>
      </c>
      <c r="EE12">
        <v>1</v>
      </c>
      <c r="EF12">
        <v>11</v>
      </c>
      <c r="EG12">
        <v>9</v>
      </c>
      <c r="EH12">
        <v>13</v>
      </c>
      <c r="EI12">
        <v>2</v>
      </c>
      <c r="EJ12">
        <v>8</v>
      </c>
      <c r="EK12">
        <v>12</v>
      </c>
      <c r="EL12">
        <v>1</v>
      </c>
      <c r="EM12">
        <v>5</v>
      </c>
      <c r="EN12">
        <v>13</v>
      </c>
      <c r="EO12">
        <v>10</v>
      </c>
      <c r="EP12">
        <v>3</v>
      </c>
      <c r="EQ12">
        <v>3</v>
      </c>
      <c r="ER12">
        <v>12</v>
      </c>
      <c r="ES12">
        <v>18</v>
      </c>
      <c r="ET12">
        <v>17</v>
      </c>
      <c r="EU12">
        <v>4</v>
      </c>
      <c r="EV12">
        <v>8</v>
      </c>
      <c r="EW12">
        <v>2</v>
      </c>
      <c r="EX12">
        <v>9</v>
      </c>
      <c r="EY12">
        <v>6</v>
      </c>
      <c r="EZ12">
        <v>10</v>
      </c>
      <c r="FA12">
        <v>7</v>
      </c>
      <c r="FB12">
        <v>10</v>
      </c>
      <c r="FC12">
        <v>18</v>
      </c>
      <c r="FD12">
        <v>14</v>
      </c>
      <c r="FE12">
        <v>12</v>
      </c>
      <c r="FF12">
        <v>10</v>
      </c>
      <c r="FG12">
        <v>9</v>
      </c>
      <c r="FH12">
        <v>8</v>
      </c>
      <c r="FI12">
        <v>19</v>
      </c>
      <c r="FJ12">
        <v>3</v>
      </c>
      <c r="FK12">
        <v>8</v>
      </c>
      <c r="FL12">
        <v>13</v>
      </c>
      <c r="FM12">
        <v>14</v>
      </c>
      <c r="FN12">
        <v>12</v>
      </c>
      <c r="FO12">
        <v>13</v>
      </c>
      <c r="FP12">
        <v>15</v>
      </c>
      <c r="FQ12">
        <v>1</v>
      </c>
      <c r="FR12">
        <v>4</v>
      </c>
      <c r="FS12">
        <v>7</v>
      </c>
      <c r="FT12">
        <v>13</v>
      </c>
      <c r="FU12">
        <v>12</v>
      </c>
      <c r="FV12">
        <v>3</v>
      </c>
      <c r="FW12">
        <v>7</v>
      </c>
      <c r="FX12">
        <v>14</v>
      </c>
      <c r="FY12">
        <v>15</v>
      </c>
      <c r="FZ12">
        <v>1</v>
      </c>
      <c r="GA12">
        <v>7</v>
      </c>
      <c r="GB12">
        <v>15</v>
      </c>
      <c r="GC12">
        <v>9</v>
      </c>
      <c r="GD12">
        <v>12</v>
      </c>
      <c r="GE12">
        <v>15</v>
      </c>
      <c r="GF12">
        <v>17</v>
      </c>
      <c r="GG12">
        <v>15</v>
      </c>
      <c r="GH12">
        <v>2</v>
      </c>
      <c r="GI12">
        <v>4</v>
      </c>
      <c r="GJ12">
        <v>8</v>
      </c>
      <c r="GK12">
        <v>3</v>
      </c>
      <c r="GL12">
        <v>9</v>
      </c>
      <c r="GM12">
        <v>10</v>
      </c>
      <c r="GN12">
        <v>5</v>
      </c>
      <c r="GO12">
        <v>16</v>
      </c>
      <c r="GP12">
        <v>16</v>
      </c>
      <c r="GQ12">
        <v>8</v>
      </c>
      <c r="GR12">
        <v>15</v>
      </c>
      <c r="GS12">
        <v>3</v>
      </c>
      <c r="GT12">
        <v>8</v>
      </c>
      <c r="GU12">
        <v>16</v>
      </c>
      <c r="GV12">
        <v>3</v>
      </c>
      <c r="GW12">
        <v>5</v>
      </c>
      <c r="GX12">
        <v>1</v>
      </c>
      <c r="GY12">
        <v>5</v>
      </c>
      <c r="GZ12">
        <v>1</v>
      </c>
      <c r="HA12">
        <v>9</v>
      </c>
      <c r="HB12">
        <v>17</v>
      </c>
      <c r="HC12">
        <v>6</v>
      </c>
      <c r="HD12">
        <v>20</v>
      </c>
      <c r="HE12">
        <v>15</v>
      </c>
      <c r="HF12">
        <v>18</v>
      </c>
      <c r="HG12">
        <v>20</v>
      </c>
      <c r="HH12">
        <v>14</v>
      </c>
      <c r="HI12">
        <v>12</v>
      </c>
      <c r="HJ12">
        <v>3</v>
      </c>
      <c r="HK12">
        <v>5</v>
      </c>
      <c r="HL12">
        <v>17</v>
      </c>
      <c r="HM12">
        <v>10</v>
      </c>
      <c r="HN12">
        <v>14</v>
      </c>
      <c r="HO12">
        <v>7</v>
      </c>
      <c r="HP12">
        <v>7</v>
      </c>
      <c r="HQ12">
        <v>11</v>
      </c>
      <c r="HR12">
        <v>2</v>
      </c>
      <c r="HS12">
        <v>14</v>
      </c>
      <c r="HT12">
        <v>7</v>
      </c>
      <c r="HU12">
        <v>7</v>
      </c>
      <c r="HV12">
        <v>1</v>
      </c>
      <c r="HW12">
        <v>14</v>
      </c>
      <c r="HX12">
        <v>9</v>
      </c>
      <c r="HY12">
        <v>17</v>
      </c>
      <c r="HZ12">
        <v>9</v>
      </c>
      <c r="IA12">
        <v>9</v>
      </c>
      <c r="IB12">
        <v>17</v>
      </c>
      <c r="IC12">
        <v>12</v>
      </c>
      <c r="ID12">
        <v>8</v>
      </c>
      <c r="IE12">
        <v>9</v>
      </c>
      <c r="IF12">
        <v>16</v>
      </c>
      <c r="IG12">
        <v>5</v>
      </c>
      <c r="IH12">
        <v>19</v>
      </c>
      <c r="II12">
        <v>5</v>
      </c>
      <c r="IJ12">
        <v>4</v>
      </c>
      <c r="IK12">
        <v>3</v>
      </c>
      <c r="IL12">
        <v>16</v>
      </c>
      <c r="IM12">
        <v>2</v>
      </c>
      <c r="IN12">
        <v>17</v>
      </c>
      <c r="IO12">
        <v>10</v>
      </c>
      <c r="IP12">
        <v>2</v>
      </c>
      <c r="IQ12">
        <v>13</v>
      </c>
      <c r="IR12">
        <v>13</v>
      </c>
      <c r="IS12">
        <v>11</v>
      </c>
      <c r="IT12">
        <v>12</v>
      </c>
      <c r="IU12">
        <v>7</v>
      </c>
      <c r="IV12">
        <v>3</v>
      </c>
      <c r="IW12">
        <v>14</v>
      </c>
      <c r="IX12">
        <v>20</v>
      </c>
      <c r="IY12">
        <v>17</v>
      </c>
      <c r="IZ12">
        <v>3</v>
      </c>
      <c r="JA12">
        <v>8</v>
      </c>
      <c r="JB12">
        <v>10</v>
      </c>
      <c r="JC12">
        <v>19</v>
      </c>
      <c r="JD12">
        <v>17</v>
      </c>
      <c r="JE12">
        <v>20</v>
      </c>
      <c r="JF12">
        <v>7</v>
      </c>
      <c r="JG12">
        <v>4</v>
      </c>
      <c r="JH12">
        <v>19</v>
      </c>
      <c r="JI12">
        <v>20</v>
      </c>
      <c r="JJ12">
        <v>2</v>
      </c>
      <c r="JK12">
        <v>5</v>
      </c>
      <c r="JL12">
        <v>6</v>
      </c>
      <c r="JM12">
        <v>6</v>
      </c>
      <c r="JN12">
        <v>9</v>
      </c>
      <c r="JO12">
        <v>2</v>
      </c>
      <c r="JP12">
        <v>4</v>
      </c>
      <c r="JQ12">
        <v>2</v>
      </c>
      <c r="JR12">
        <v>19</v>
      </c>
      <c r="JS12">
        <v>8</v>
      </c>
      <c r="JT12">
        <v>18</v>
      </c>
      <c r="JU12">
        <v>19</v>
      </c>
      <c r="JV12">
        <v>9</v>
      </c>
      <c r="JW12">
        <v>17</v>
      </c>
      <c r="JX12">
        <v>9</v>
      </c>
      <c r="JY12">
        <v>20</v>
      </c>
      <c r="JZ12">
        <v>5</v>
      </c>
      <c r="KA12">
        <v>7</v>
      </c>
      <c r="KB12">
        <v>16</v>
      </c>
      <c r="KC12">
        <v>6</v>
      </c>
      <c r="KD12">
        <v>18</v>
      </c>
      <c r="KE12">
        <v>2</v>
      </c>
      <c r="KF12">
        <v>15</v>
      </c>
      <c r="KG12">
        <v>6</v>
      </c>
      <c r="KH12">
        <v>9</v>
      </c>
      <c r="KI12">
        <v>12</v>
      </c>
      <c r="KJ12">
        <v>2</v>
      </c>
      <c r="KK12">
        <v>1</v>
      </c>
      <c r="KL12">
        <v>14</v>
      </c>
      <c r="KM12">
        <v>6</v>
      </c>
      <c r="KN12">
        <v>10</v>
      </c>
      <c r="KO12">
        <v>13</v>
      </c>
      <c r="KP12">
        <v>7</v>
      </c>
      <c r="KQ12">
        <v>3</v>
      </c>
      <c r="KR12">
        <v>9</v>
      </c>
      <c r="KS12">
        <v>6</v>
      </c>
      <c r="KT12">
        <v>12</v>
      </c>
      <c r="KU12">
        <v>12</v>
      </c>
      <c r="KV12">
        <v>20</v>
      </c>
      <c r="KW12">
        <v>6</v>
      </c>
      <c r="KX12">
        <v>10</v>
      </c>
      <c r="KY12">
        <v>10</v>
      </c>
      <c r="KZ12">
        <v>9</v>
      </c>
      <c r="LA12">
        <v>9</v>
      </c>
      <c r="LB12">
        <v>2</v>
      </c>
      <c r="LC12">
        <v>3</v>
      </c>
      <c r="LD12">
        <v>5</v>
      </c>
      <c r="LE12">
        <v>5</v>
      </c>
      <c r="LF12">
        <v>17</v>
      </c>
      <c r="LG12">
        <v>20</v>
      </c>
      <c r="LH12">
        <v>15</v>
      </c>
      <c r="LI12">
        <v>11</v>
      </c>
      <c r="LJ12">
        <v>5</v>
      </c>
      <c r="LK12">
        <v>3</v>
      </c>
      <c r="LL12">
        <v>19</v>
      </c>
      <c r="LM12">
        <v>17</v>
      </c>
      <c r="LN12">
        <v>5</v>
      </c>
      <c r="LO12">
        <v>3</v>
      </c>
      <c r="LP12">
        <v>2</v>
      </c>
      <c r="LQ12">
        <v>8</v>
      </c>
      <c r="LR12">
        <v>14</v>
      </c>
      <c r="LS12">
        <v>11</v>
      </c>
      <c r="LT12">
        <v>18</v>
      </c>
      <c r="LU12">
        <v>2</v>
      </c>
      <c r="LV12">
        <v>18</v>
      </c>
      <c r="LW12">
        <v>8</v>
      </c>
      <c r="LX12">
        <v>4</v>
      </c>
      <c r="LY12">
        <v>15</v>
      </c>
      <c r="LZ12">
        <v>13</v>
      </c>
      <c r="MA12">
        <v>15</v>
      </c>
      <c r="MB12">
        <v>7</v>
      </c>
      <c r="MC12">
        <v>20</v>
      </c>
      <c r="MD12">
        <v>14</v>
      </c>
      <c r="ME12">
        <v>6</v>
      </c>
      <c r="MF12">
        <v>14</v>
      </c>
      <c r="MG12">
        <v>3</v>
      </c>
      <c r="MH12">
        <v>12</v>
      </c>
      <c r="MI12">
        <v>3</v>
      </c>
      <c r="MJ12">
        <v>9</v>
      </c>
      <c r="MK12">
        <v>11</v>
      </c>
      <c r="ML12">
        <v>17</v>
      </c>
      <c r="MM12">
        <v>11</v>
      </c>
      <c r="MN12">
        <v>7</v>
      </c>
      <c r="MO12">
        <v>12</v>
      </c>
      <c r="MP12">
        <v>13</v>
      </c>
      <c r="MQ12">
        <v>8</v>
      </c>
      <c r="MR12">
        <v>6</v>
      </c>
      <c r="MS12">
        <v>10</v>
      </c>
      <c r="MT12">
        <v>7</v>
      </c>
      <c r="MU12">
        <v>14</v>
      </c>
      <c r="MV12">
        <v>10</v>
      </c>
      <c r="MW12">
        <v>20</v>
      </c>
      <c r="MX12">
        <v>2</v>
      </c>
      <c r="MY12">
        <v>12</v>
      </c>
      <c r="MZ12">
        <v>1</v>
      </c>
      <c r="NA12">
        <v>10</v>
      </c>
      <c r="NB12">
        <v>11</v>
      </c>
      <c r="NC12">
        <v>2</v>
      </c>
      <c r="ND12">
        <v>17</v>
      </c>
      <c r="NE12">
        <v>10</v>
      </c>
      <c r="NF12">
        <v>11</v>
      </c>
      <c r="NG12">
        <v>15</v>
      </c>
      <c r="NH12">
        <v>9</v>
      </c>
      <c r="NI12">
        <v>1</v>
      </c>
      <c r="NJ12">
        <v>11</v>
      </c>
      <c r="NK12">
        <v>8</v>
      </c>
      <c r="NL12">
        <v>11</v>
      </c>
      <c r="NM12">
        <v>10</v>
      </c>
      <c r="NN12">
        <v>15</v>
      </c>
      <c r="NO12">
        <v>10</v>
      </c>
      <c r="NP12">
        <v>20</v>
      </c>
      <c r="NQ12">
        <v>5</v>
      </c>
      <c r="NR12">
        <v>1</v>
      </c>
      <c r="NS12">
        <v>7</v>
      </c>
      <c r="NT12">
        <v>8</v>
      </c>
      <c r="NU12">
        <v>18</v>
      </c>
      <c r="NV12">
        <v>5</v>
      </c>
      <c r="NW12">
        <v>12</v>
      </c>
      <c r="NX12">
        <v>4</v>
      </c>
      <c r="NY12">
        <v>17</v>
      </c>
      <c r="NZ12">
        <v>17</v>
      </c>
      <c r="OA12">
        <v>20</v>
      </c>
      <c r="OB12">
        <v>17</v>
      </c>
      <c r="OC12">
        <v>10</v>
      </c>
      <c r="OD12">
        <v>9</v>
      </c>
      <c r="OE12">
        <v>13</v>
      </c>
      <c r="OF12">
        <v>7</v>
      </c>
      <c r="OG12">
        <v>3</v>
      </c>
      <c r="OH12">
        <v>2</v>
      </c>
      <c r="OI12">
        <v>13</v>
      </c>
      <c r="OJ12">
        <v>4</v>
      </c>
      <c r="OK12">
        <v>19</v>
      </c>
      <c r="OL12">
        <v>12</v>
      </c>
      <c r="OM12">
        <v>16</v>
      </c>
      <c r="ON12">
        <v>5</v>
      </c>
      <c r="OO12">
        <v>16</v>
      </c>
      <c r="OP12">
        <v>17</v>
      </c>
      <c r="OQ12">
        <v>7</v>
      </c>
      <c r="OR12">
        <v>15</v>
      </c>
      <c r="OS12">
        <v>11</v>
      </c>
      <c r="OT12">
        <v>5</v>
      </c>
      <c r="OU12">
        <v>15</v>
      </c>
      <c r="OV12">
        <v>8</v>
      </c>
      <c r="OW12">
        <v>13</v>
      </c>
      <c r="OX12">
        <v>20</v>
      </c>
      <c r="OY12">
        <v>12</v>
      </c>
      <c r="OZ12">
        <v>18</v>
      </c>
      <c r="PA12">
        <v>8</v>
      </c>
      <c r="PB12">
        <v>7</v>
      </c>
      <c r="PC12">
        <v>8</v>
      </c>
      <c r="PD12">
        <v>3</v>
      </c>
      <c r="PE12">
        <v>3</v>
      </c>
      <c r="PF12">
        <v>8</v>
      </c>
      <c r="PG12">
        <v>12</v>
      </c>
      <c r="PH12">
        <v>7</v>
      </c>
      <c r="PI12">
        <v>3</v>
      </c>
      <c r="PJ12">
        <v>1</v>
      </c>
      <c r="PK12">
        <v>18</v>
      </c>
      <c r="PL12">
        <v>20</v>
      </c>
      <c r="PM12">
        <v>15</v>
      </c>
      <c r="PN12">
        <v>1</v>
      </c>
      <c r="PO12">
        <v>4</v>
      </c>
      <c r="PP12">
        <v>5</v>
      </c>
      <c r="PQ12">
        <v>5</v>
      </c>
      <c r="PR12">
        <v>13</v>
      </c>
      <c r="PS12">
        <v>7</v>
      </c>
      <c r="PT12">
        <v>11</v>
      </c>
      <c r="PU12">
        <v>14</v>
      </c>
      <c r="PV12">
        <v>20</v>
      </c>
      <c r="PW12">
        <v>16</v>
      </c>
      <c r="PX12">
        <v>19</v>
      </c>
      <c r="PY12">
        <v>8</v>
      </c>
      <c r="PZ12">
        <v>20</v>
      </c>
      <c r="QA12">
        <v>1</v>
      </c>
      <c r="QB12">
        <v>1</v>
      </c>
      <c r="QC12">
        <v>10</v>
      </c>
      <c r="QD12">
        <v>12</v>
      </c>
      <c r="QE12">
        <v>7</v>
      </c>
      <c r="QF12">
        <v>19</v>
      </c>
      <c r="QG12">
        <v>15</v>
      </c>
      <c r="QH12">
        <v>5</v>
      </c>
      <c r="QI12">
        <v>3</v>
      </c>
      <c r="QJ12">
        <v>3</v>
      </c>
      <c r="QK12">
        <v>5</v>
      </c>
      <c r="QL12">
        <v>19</v>
      </c>
      <c r="QM12">
        <v>16</v>
      </c>
      <c r="QN12">
        <v>13</v>
      </c>
      <c r="QO12">
        <v>6</v>
      </c>
      <c r="QP12">
        <v>14</v>
      </c>
      <c r="QQ12">
        <v>2</v>
      </c>
      <c r="QR12">
        <v>5</v>
      </c>
      <c r="QS12">
        <v>7</v>
      </c>
      <c r="QT12">
        <v>17</v>
      </c>
      <c r="QU12">
        <v>14</v>
      </c>
      <c r="QV12">
        <v>10</v>
      </c>
      <c r="QW12">
        <v>16</v>
      </c>
      <c r="QX12">
        <v>11</v>
      </c>
      <c r="QY12">
        <v>20</v>
      </c>
      <c r="QZ12">
        <v>1</v>
      </c>
      <c r="RA12">
        <v>20</v>
      </c>
      <c r="RB12">
        <v>6</v>
      </c>
      <c r="RC12">
        <v>2</v>
      </c>
      <c r="RD12">
        <v>19</v>
      </c>
      <c r="RE12">
        <v>2</v>
      </c>
      <c r="RF12">
        <v>10</v>
      </c>
      <c r="RG12">
        <v>13</v>
      </c>
      <c r="RH12">
        <v>19</v>
      </c>
      <c r="RI12">
        <v>7</v>
      </c>
      <c r="RJ12">
        <v>9</v>
      </c>
      <c r="RK12">
        <v>14</v>
      </c>
      <c r="RL12">
        <v>20</v>
      </c>
      <c r="RM12">
        <v>4</v>
      </c>
      <c r="RN12">
        <v>5</v>
      </c>
      <c r="RO12">
        <v>5</v>
      </c>
      <c r="RP12">
        <v>15</v>
      </c>
      <c r="RQ12">
        <v>8</v>
      </c>
      <c r="RR12">
        <v>12</v>
      </c>
      <c r="RS12">
        <v>19</v>
      </c>
      <c r="RT12">
        <v>1</v>
      </c>
      <c r="RU12">
        <v>13</v>
      </c>
      <c r="RV12">
        <v>2</v>
      </c>
      <c r="RW12">
        <v>20</v>
      </c>
      <c r="RX12">
        <v>4</v>
      </c>
      <c r="RY12">
        <v>12</v>
      </c>
      <c r="RZ12">
        <v>8</v>
      </c>
      <c r="SA12">
        <v>4</v>
      </c>
      <c r="SB12">
        <v>11</v>
      </c>
      <c r="SC12">
        <v>8</v>
      </c>
      <c r="SD12">
        <v>8</v>
      </c>
      <c r="SE12">
        <v>17</v>
      </c>
      <c r="SF12">
        <v>6</v>
      </c>
      <c r="SG12">
        <v>7</v>
      </c>
    </row>
    <row r="13" spans="1:501" x14ac:dyDescent="0.45">
      <c r="A13" t="s">
        <v>74</v>
      </c>
      <c r="B13">
        <v>3</v>
      </c>
      <c r="C13">
        <v>1</v>
      </c>
      <c r="D13">
        <v>5</v>
      </c>
      <c r="E13">
        <v>4</v>
      </c>
      <c r="F13">
        <v>4</v>
      </c>
      <c r="G13">
        <v>6</v>
      </c>
      <c r="H13">
        <v>5</v>
      </c>
      <c r="I13">
        <v>8</v>
      </c>
      <c r="J13">
        <v>0</v>
      </c>
      <c r="K13">
        <v>5</v>
      </c>
      <c r="L13">
        <v>10</v>
      </c>
      <c r="M13">
        <v>4</v>
      </c>
      <c r="N13">
        <v>8</v>
      </c>
      <c r="O13">
        <v>4</v>
      </c>
      <c r="P13">
        <v>5</v>
      </c>
      <c r="Q13">
        <v>3</v>
      </c>
      <c r="R13">
        <v>2</v>
      </c>
      <c r="S13">
        <v>0</v>
      </c>
      <c r="T13">
        <v>5</v>
      </c>
      <c r="U13">
        <v>4</v>
      </c>
      <c r="V13">
        <v>8</v>
      </c>
      <c r="W13">
        <v>1</v>
      </c>
      <c r="X13">
        <v>1</v>
      </c>
      <c r="Y13">
        <v>3</v>
      </c>
      <c r="Z13">
        <v>6</v>
      </c>
      <c r="AA13">
        <v>1</v>
      </c>
      <c r="AB13">
        <v>6</v>
      </c>
      <c r="AC13">
        <v>8</v>
      </c>
      <c r="AD13">
        <v>6</v>
      </c>
      <c r="AE13">
        <v>9</v>
      </c>
      <c r="AF13">
        <v>4</v>
      </c>
      <c r="AG13">
        <v>2</v>
      </c>
      <c r="AH13">
        <v>2</v>
      </c>
      <c r="AI13">
        <v>1</v>
      </c>
      <c r="AJ13">
        <v>0</v>
      </c>
      <c r="AK13">
        <v>10</v>
      </c>
      <c r="AL13">
        <v>6</v>
      </c>
      <c r="AM13">
        <v>8</v>
      </c>
      <c r="AN13">
        <v>1</v>
      </c>
      <c r="AO13">
        <v>2</v>
      </c>
      <c r="AP13">
        <v>10</v>
      </c>
      <c r="AQ13">
        <v>0</v>
      </c>
      <c r="AR13">
        <v>2</v>
      </c>
      <c r="AS13">
        <v>4</v>
      </c>
      <c r="AT13">
        <v>4</v>
      </c>
      <c r="AU13">
        <v>10</v>
      </c>
      <c r="AV13">
        <v>3</v>
      </c>
      <c r="AW13">
        <v>4</v>
      </c>
      <c r="AX13">
        <v>0</v>
      </c>
      <c r="AY13">
        <v>10</v>
      </c>
      <c r="AZ13">
        <v>6</v>
      </c>
      <c r="BA13">
        <v>9</v>
      </c>
      <c r="BB13">
        <v>5</v>
      </c>
      <c r="BC13">
        <v>1</v>
      </c>
      <c r="BD13">
        <v>9</v>
      </c>
      <c r="BE13">
        <v>2</v>
      </c>
      <c r="BF13">
        <v>9</v>
      </c>
      <c r="BG13">
        <v>5</v>
      </c>
      <c r="BH13">
        <v>2</v>
      </c>
      <c r="BI13">
        <v>5</v>
      </c>
      <c r="BJ13">
        <v>1</v>
      </c>
      <c r="BK13">
        <v>7</v>
      </c>
      <c r="BL13">
        <v>9</v>
      </c>
      <c r="BM13">
        <v>8</v>
      </c>
      <c r="BN13">
        <v>1</v>
      </c>
      <c r="BO13">
        <v>1</v>
      </c>
      <c r="BP13">
        <v>5</v>
      </c>
      <c r="BQ13">
        <v>10</v>
      </c>
      <c r="BR13">
        <v>10</v>
      </c>
      <c r="BS13">
        <v>5</v>
      </c>
      <c r="BT13">
        <v>7</v>
      </c>
      <c r="BU13">
        <v>3</v>
      </c>
      <c r="BV13">
        <v>2</v>
      </c>
      <c r="BW13">
        <v>8</v>
      </c>
      <c r="BX13">
        <v>3</v>
      </c>
      <c r="BY13">
        <v>2</v>
      </c>
      <c r="BZ13">
        <v>8</v>
      </c>
      <c r="CA13">
        <v>6</v>
      </c>
      <c r="CB13">
        <v>8</v>
      </c>
      <c r="CC13">
        <v>0</v>
      </c>
      <c r="CD13">
        <v>10</v>
      </c>
      <c r="CE13">
        <v>6</v>
      </c>
      <c r="CF13">
        <v>8</v>
      </c>
      <c r="CG13">
        <v>4</v>
      </c>
      <c r="CH13">
        <v>1</v>
      </c>
      <c r="CI13">
        <v>9</v>
      </c>
      <c r="CJ13">
        <v>5</v>
      </c>
      <c r="CK13">
        <v>10</v>
      </c>
      <c r="CL13">
        <v>6</v>
      </c>
      <c r="CM13">
        <v>5</v>
      </c>
      <c r="CN13">
        <v>6</v>
      </c>
      <c r="CO13">
        <v>9</v>
      </c>
      <c r="CP13">
        <v>2</v>
      </c>
      <c r="CQ13">
        <v>2</v>
      </c>
      <c r="CR13">
        <v>7</v>
      </c>
      <c r="CS13">
        <v>3</v>
      </c>
      <c r="CT13">
        <v>9</v>
      </c>
      <c r="CU13">
        <v>7</v>
      </c>
      <c r="CV13">
        <v>1</v>
      </c>
      <c r="CW13">
        <v>1</v>
      </c>
      <c r="CX13">
        <v>0</v>
      </c>
      <c r="CY13">
        <v>8</v>
      </c>
      <c r="CZ13">
        <v>1</v>
      </c>
      <c r="DA13">
        <v>9</v>
      </c>
      <c r="DB13">
        <v>0</v>
      </c>
      <c r="DC13">
        <v>5</v>
      </c>
      <c r="DD13">
        <v>10</v>
      </c>
      <c r="DE13">
        <v>0</v>
      </c>
      <c r="DF13">
        <v>7</v>
      </c>
      <c r="DG13">
        <v>6</v>
      </c>
      <c r="DH13">
        <v>6</v>
      </c>
      <c r="DI13">
        <v>6</v>
      </c>
      <c r="DJ13">
        <v>6</v>
      </c>
      <c r="DK13">
        <v>1</v>
      </c>
      <c r="DL13">
        <v>6</v>
      </c>
      <c r="DM13">
        <v>0</v>
      </c>
      <c r="DN13">
        <v>6</v>
      </c>
      <c r="DO13">
        <v>4</v>
      </c>
      <c r="DP13">
        <v>2</v>
      </c>
      <c r="DQ13">
        <v>6</v>
      </c>
      <c r="DR13">
        <v>6</v>
      </c>
      <c r="DS13">
        <v>10</v>
      </c>
      <c r="DT13">
        <v>3</v>
      </c>
      <c r="DU13">
        <v>1</v>
      </c>
      <c r="DV13">
        <v>6</v>
      </c>
      <c r="DW13">
        <v>2</v>
      </c>
      <c r="DX13">
        <v>1</v>
      </c>
      <c r="DY13">
        <v>7</v>
      </c>
      <c r="DZ13">
        <v>7</v>
      </c>
      <c r="EA13">
        <v>5</v>
      </c>
      <c r="EB13">
        <v>3</v>
      </c>
      <c r="EC13">
        <v>10</v>
      </c>
      <c r="ED13">
        <v>5</v>
      </c>
      <c r="EE13">
        <v>5</v>
      </c>
      <c r="EF13">
        <v>8</v>
      </c>
      <c r="EG13">
        <v>6</v>
      </c>
      <c r="EH13">
        <v>3</v>
      </c>
      <c r="EI13">
        <v>2</v>
      </c>
      <c r="EJ13">
        <v>10</v>
      </c>
      <c r="EK13">
        <v>4</v>
      </c>
      <c r="EL13">
        <v>8</v>
      </c>
      <c r="EM13">
        <v>5</v>
      </c>
      <c r="EN13">
        <v>6</v>
      </c>
      <c r="EO13">
        <v>1</v>
      </c>
      <c r="EP13">
        <v>10</v>
      </c>
      <c r="EQ13">
        <v>2</v>
      </c>
      <c r="ER13">
        <v>1</v>
      </c>
      <c r="ES13">
        <v>10</v>
      </c>
      <c r="ET13">
        <v>6</v>
      </c>
      <c r="EU13">
        <v>7</v>
      </c>
      <c r="EV13">
        <v>4</v>
      </c>
      <c r="EW13">
        <v>9</v>
      </c>
      <c r="EX13">
        <v>0</v>
      </c>
      <c r="EY13">
        <v>9</v>
      </c>
      <c r="EZ13">
        <v>7</v>
      </c>
      <c r="FA13">
        <v>1</v>
      </c>
      <c r="FB13">
        <v>0</v>
      </c>
      <c r="FC13">
        <v>0</v>
      </c>
      <c r="FD13">
        <v>6</v>
      </c>
      <c r="FE13">
        <v>4</v>
      </c>
      <c r="FF13">
        <v>10</v>
      </c>
      <c r="FG13">
        <v>3</v>
      </c>
      <c r="FH13">
        <v>4</v>
      </c>
      <c r="FI13">
        <v>6</v>
      </c>
      <c r="FJ13">
        <v>6</v>
      </c>
      <c r="FK13">
        <v>3</v>
      </c>
      <c r="FL13">
        <v>7</v>
      </c>
      <c r="FM13">
        <v>8</v>
      </c>
      <c r="FN13">
        <v>7</v>
      </c>
      <c r="FO13">
        <v>2</v>
      </c>
      <c r="FP13">
        <v>10</v>
      </c>
      <c r="FQ13">
        <v>7</v>
      </c>
      <c r="FR13">
        <v>9</v>
      </c>
      <c r="FS13">
        <v>9</v>
      </c>
      <c r="FT13">
        <v>7</v>
      </c>
      <c r="FU13">
        <v>10</v>
      </c>
      <c r="FV13">
        <v>7</v>
      </c>
      <c r="FW13">
        <v>9</v>
      </c>
      <c r="FX13">
        <v>4</v>
      </c>
      <c r="FY13">
        <v>8</v>
      </c>
      <c r="FZ13">
        <v>0</v>
      </c>
      <c r="GA13">
        <v>8</v>
      </c>
      <c r="GB13">
        <v>10</v>
      </c>
      <c r="GC13">
        <v>10</v>
      </c>
      <c r="GD13">
        <v>8</v>
      </c>
      <c r="GE13">
        <v>3</v>
      </c>
      <c r="GF13">
        <v>10</v>
      </c>
      <c r="GG13">
        <v>9</v>
      </c>
      <c r="GH13">
        <v>0</v>
      </c>
      <c r="GI13">
        <v>8</v>
      </c>
      <c r="GJ13">
        <v>4</v>
      </c>
      <c r="GK13">
        <v>9</v>
      </c>
      <c r="GL13">
        <v>5</v>
      </c>
      <c r="GM13">
        <v>3</v>
      </c>
      <c r="GN13">
        <v>6</v>
      </c>
      <c r="GO13">
        <v>9</v>
      </c>
      <c r="GP13">
        <v>4</v>
      </c>
      <c r="GQ13">
        <v>1</v>
      </c>
      <c r="GR13">
        <v>8</v>
      </c>
      <c r="GS13">
        <v>3</v>
      </c>
      <c r="GT13">
        <v>5</v>
      </c>
      <c r="GU13">
        <v>3</v>
      </c>
      <c r="GV13">
        <v>9</v>
      </c>
      <c r="GW13">
        <v>3</v>
      </c>
      <c r="GX13">
        <v>5</v>
      </c>
      <c r="GY13">
        <v>5</v>
      </c>
      <c r="GZ13">
        <v>10</v>
      </c>
      <c r="HA13">
        <v>6</v>
      </c>
      <c r="HB13">
        <v>9</v>
      </c>
      <c r="HC13">
        <v>10</v>
      </c>
      <c r="HD13">
        <v>0</v>
      </c>
      <c r="HE13">
        <v>0</v>
      </c>
      <c r="HF13">
        <v>9</v>
      </c>
      <c r="HG13">
        <v>5</v>
      </c>
      <c r="HH13">
        <v>0</v>
      </c>
      <c r="HI13">
        <v>9</v>
      </c>
      <c r="HJ13">
        <v>1</v>
      </c>
      <c r="HK13">
        <v>2</v>
      </c>
      <c r="HL13">
        <v>7</v>
      </c>
      <c r="HM13">
        <v>4</v>
      </c>
      <c r="HN13">
        <v>1</v>
      </c>
      <c r="HO13">
        <v>8</v>
      </c>
      <c r="HP13">
        <v>3</v>
      </c>
      <c r="HQ13">
        <v>2</v>
      </c>
      <c r="HR13">
        <v>6</v>
      </c>
      <c r="HS13">
        <v>6</v>
      </c>
      <c r="HT13">
        <v>6</v>
      </c>
      <c r="HU13">
        <v>8</v>
      </c>
      <c r="HV13">
        <v>1</v>
      </c>
      <c r="HW13">
        <v>9</v>
      </c>
      <c r="HX13">
        <v>8</v>
      </c>
      <c r="HY13">
        <v>1</v>
      </c>
      <c r="HZ13">
        <v>6</v>
      </c>
      <c r="IA13">
        <v>8</v>
      </c>
      <c r="IB13">
        <v>6</v>
      </c>
      <c r="IC13">
        <v>8</v>
      </c>
      <c r="ID13">
        <v>10</v>
      </c>
      <c r="IE13">
        <v>7</v>
      </c>
      <c r="IF13">
        <v>1</v>
      </c>
      <c r="IG13">
        <v>1</v>
      </c>
      <c r="IH13">
        <v>6</v>
      </c>
      <c r="II13">
        <v>3</v>
      </c>
      <c r="IJ13">
        <v>7</v>
      </c>
      <c r="IK13">
        <v>3</v>
      </c>
      <c r="IL13">
        <v>0</v>
      </c>
      <c r="IM13">
        <v>2</v>
      </c>
      <c r="IN13">
        <v>9</v>
      </c>
      <c r="IO13">
        <v>10</v>
      </c>
      <c r="IP13">
        <v>0</v>
      </c>
      <c r="IQ13">
        <v>10</v>
      </c>
      <c r="IR13">
        <v>10</v>
      </c>
      <c r="IS13">
        <v>5</v>
      </c>
      <c r="IT13">
        <v>8</v>
      </c>
      <c r="IU13">
        <v>6</v>
      </c>
      <c r="IV13">
        <v>9</v>
      </c>
      <c r="IW13">
        <v>2</v>
      </c>
      <c r="IX13">
        <v>10</v>
      </c>
      <c r="IY13">
        <v>0</v>
      </c>
      <c r="IZ13">
        <v>6</v>
      </c>
      <c r="JA13">
        <v>1</v>
      </c>
      <c r="JB13">
        <v>3</v>
      </c>
      <c r="JC13">
        <v>10</v>
      </c>
      <c r="JD13">
        <v>6</v>
      </c>
      <c r="JE13">
        <v>9</v>
      </c>
      <c r="JF13">
        <v>7</v>
      </c>
      <c r="JG13">
        <v>10</v>
      </c>
      <c r="JH13">
        <v>2</v>
      </c>
      <c r="JI13">
        <v>2</v>
      </c>
      <c r="JJ13">
        <v>9</v>
      </c>
      <c r="JK13">
        <v>8</v>
      </c>
      <c r="JL13">
        <v>0</v>
      </c>
      <c r="JM13">
        <v>2</v>
      </c>
      <c r="JN13">
        <v>3</v>
      </c>
      <c r="JO13">
        <v>5</v>
      </c>
      <c r="JP13">
        <v>0</v>
      </c>
      <c r="JQ13">
        <v>8</v>
      </c>
      <c r="JR13">
        <v>7</v>
      </c>
      <c r="JS13">
        <v>4</v>
      </c>
      <c r="JT13">
        <v>0</v>
      </c>
      <c r="JU13">
        <v>5</v>
      </c>
      <c r="JV13">
        <v>3</v>
      </c>
      <c r="JW13">
        <v>1</v>
      </c>
      <c r="JX13">
        <v>3</v>
      </c>
      <c r="JY13">
        <v>9</v>
      </c>
      <c r="JZ13">
        <v>1</v>
      </c>
      <c r="KA13">
        <v>9</v>
      </c>
      <c r="KB13">
        <v>3</v>
      </c>
      <c r="KC13">
        <v>4</v>
      </c>
      <c r="KD13">
        <v>4</v>
      </c>
      <c r="KE13">
        <v>0</v>
      </c>
      <c r="KF13">
        <v>6</v>
      </c>
      <c r="KG13">
        <v>3</v>
      </c>
      <c r="KH13">
        <v>8</v>
      </c>
      <c r="KI13">
        <v>8</v>
      </c>
      <c r="KJ13">
        <v>0</v>
      </c>
      <c r="KK13">
        <v>8</v>
      </c>
      <c r="KL13">
        <v>0</v>
      </c>
      <c r="KM13">
        <v>1</v>
      </c>
      <c r="KN13">
        <v>8</v>
      </c>
      <c r="KO13">
        <v>0</v>
      </c>
      <c r="KP13">
        <v>6</v>
      </c>
      <c r="KQ13">
        <v>1</v>
      </c>
      <c r="KR13">
        <v>4</v>
      </c>
      <c r="KS13">
        <v>8</v>
      </c>
      <c r="KT13">
        <v>1</v>
      </c>
      <c r="KU13">
        <v>0</v>
      </c>
      <c r="KV13">
        <v>8</v>
      </c>
      <c r="KW13">
        <v>10</v>
      </c>
      <c r="KX13">
        <v>3</v>
      </c>
      <c r="KY13">
        <v>6</v>
      </c>
      <c r="KZ13">
        <v>8</v>
      </c>
      <c r="LA13">
        <v>2</v>
      </c>
      <c r="LB13">
        <v>2</v>
      </c>
      <c r="LC13">
        <v>6</v>
      </c>
      <c r="LD13">
        <v>6</v>
      </c>
      <c r="LE13">
        <v>2</v>
      </c>
      <c r="LF13">
        <v>6</v>
      </c>
      <c r="LG13">
        <v>0</v>
      </c>
      <c r="LH13">
        <v>9</v>
      </c>
      <c r="LI13">
        <v>9</v>
      </c>
      <c r="LJ13">
        <v>2</v>
      </c>
      <c r="LK13">
        <v>2</v>
      </c>
      <c r="LL13">
        <v>6</v>
      </c>
      <c r="LM13">
        <v>5</v>
      </c>
      <c r="LN13">
        <v>8</v>
      </c>
      <c r="LO13">
        <v>3</v>
      </c>
      <c r="LP13">
        <v>8</v>
      </c>
      <c r="LQ13">
        <v>8</v>
      </c>
      <c r="LR13">
        <v>7</v>
      </c>
      <c r="LS13">
        <v>9</v>
      </c>
      <c r="LT13">
        <v>4</v>
      </c>
      <c r="LU13">
        <v>8</v>
      </c>
      <c r="LV13">
        <v>7</v>
      </c>
      <c r="LW13">
        <v>9</v>
      </c>
      <c r="LX13">
        <v>2</v>
      </c>
      <c r="LY13">
        <v>5</v>
      </c>
      <c r="LZ13">
        <v>6</v>
      </c>
      <c r="MA13">
        <v>7</v>
      </c>
      <c r="MB13">
        <v>2</v>
      </c>
      <c r="MC13">
        <v>2</v>
      </c>
      <c r="MD13">
        <v>3</v>
      </c>
      <c r="ME13">
        <v>2</v>
      </c>
      <c r="MF13">
        <v>0</v>
      </c>
      <c r="MG13">
        <v>6</v>
      </c>
      <c r="MH13">
        <v>1</v>
      </c>
      <c r="MI13">
        <v>9</v>
      </c>
      <c r="MJ13">
        <v>3</v>
      </c>
      <c r="MK13">
        <v>9</v>
      </c>
      <c r="ML13">
        <v>0</v>
      </c>
      <c r="MM13">
        <v>0</v>
      </c>
      <c r="MN13">
        <v>3</v>
      </c>
      <c r="MO13">
        <v>7</v>
      </c>
      <c r="MP13">
        <v>0</v>
      </c>
      <c r="MQ13">
        <v>7</v>
      </c>
      <c r="MR13">
        <v>0</v>
      </c>
      <c r="MS13">
        <v>0</v>
      </c>
      <c r="MT13">
        <v>7</v>
      </c>
      <c r="MU13">
        <v>8</v>
      </c>
      <c r="MV13">
        <v>1</v>
      </c>
      <c r="MW13">
        <v>2</v>
      </c>
      <c r="MX13">
        <v>10</v>
      </c>
      <c r="MY13">
        <v>2</v>
      </c>
      <c r="MZ13">
        <v>2</v>
      </c>
      <c r="NA13">
        <v>10</v>
      </c>
      <c r="NB13">
        <v>2</v>
      </c>
      <c r="NC13">
        <v>3</v>
      </c>
      <c r="ND13">
        <v>9</v>
      </c>
      <c r="NE13">
        <v>7</v>
      </c>
      <c r="NF13">
        <v>3</v>
      </c>
      <c r="NG13">
        <v>6</v>
      </c>
      <c r="NH13">
        <v>1</v>
      </c>
      <c r="NI13">
        <v>1</v>
      </c>
      <c r="NJ13">
        <v>7</v>
      </c>
      <c r="NK13">
        <v>9</v>
      </c>
      <c r="NL13">
        <v>10</v>
      </c>
      <c r="NM13">
        <v>1</v>
      </c>
      <c r="NN13">
        <v>6</v>
      </c>
      <c r="NO13">
        <v>4</v>
      </c>
      <c r="NP13">
        <v>3</v>
      </c>
      <c r="NQ13">
        <v>6</v>
      </c>
      <c r="NR13">
        <v>5</v>
      </c>
      <c r="NS13">
        <v>2</v>
      </c>
      <c r="NT13">
        <v>7</v>
      </c>
      <c r="NU13">
        <v>3</v>
      </c>
      <c r="NV13">
        <v>9</v>
      </c>
      <c r="NW13">
        <v>9</v>
      </c>
      <c r="NX13">
        <v>10</v>
      </c>
      <c r="NY13">
        <v>8</v>
      </c>
      <c r="NZ13">
        <v>5</v>
      </c>
      <c r="OA13">
        <v>3</v>
      </c>
      <c r="OB13">
        <v>0</v>
      </c>
      <c r="OC13">
        <v>8</v>
      </c>
      <c r="OD13">
        <v>0</v>
      </c>
      <c r="OE13">
        <v>7</v>
      </c>
      <c r="OF13">
        <v>3</v>
      </c>
      <c r="OG13">
        <v>1</v>
      </c>
      <c r="OH13">
        <v>6</v>
      </c>
      <c r="OI13">
        <v>1</v>
      </c>
      <c r="OJ13">
        <v>5</v>
      </c>
      <c r="OK13">
        <v>9</v>
      </c>
      <c r="OL13">
        <v>0</v>
      </c>
      <c r="OM13">
        <v>8</v>
      </c>
      <c r="ON13">
        <v>7</v>
      </c>
      <c r="OO13">
        <v>7</v>
      </c>
      <c r="OP13">
        <v>1</v>
      </c>
      <c r="OQ13">
        <v>3</v>
      </c>
      <c r="OR13">
        <v>10</v>
      </c>
      <c r="OS13">
        <v>0</v>
      </c>
      <c r="OT13">
        <v>3</v>
      </c>
      <c r="OU13">
        <v>6</v>
      </c>
      <c r="OV13">
        <v>3</v>
      </c>
      <c r="OW13">
        <v>9</v>
      </c>
      <c r="OX13">
        <v>7</v>
      </c>
      <c r="OY13">
        <v>8</v>
      </c>
      <c r="OZ13">
        <v>7</v>
      </c>
      <c r="PA13">
        <v>8</v>
      </c>
      <c r="PB13">
        <v>3</v>
      </c>
      <c r="PC13">
        <v>10</v>
      </c>
      <c r="PD13">
        <v>1</v>
      </c>
      <c r="PE13">
        <v>5</v>
      </c>
      <c r="PF13">
        <v>10</v>
      </c>
      <c r="PG13">
        <v>3</v>
      </c>
      <c r="PH13">
        <v>2</v>
      </c>
      <c r="PI13">
        <v>2</v>
      </c>
      <c r="PJ13">
        <v>7</v>
      </c>
      <c r="PK13">
        <v>9</v>
      </c>
      <c r="PL13">
        <v>9</v>
      </c>
      <c r="PM13">
        <v>3</v>
      </c>
      <c r="PN13">
        <v>6</v>
      </c>
      <c r="PO13">
        <v>7</v>
      </c>
      <c r="PP13">
        <v>3</v>
      </c>
      <c r="PQ13">
        <v>0</v>
      </c>
      <c r="PR13">
        <v>6</v>
      </c>
      <c r="PS13">
        <v>7</v>
      </c>
      <c r="PT13">
        <v>9</v>
      </c>
      <c r="PU13">
        <v>6</v>
      </c>
      <c r="PV13">
        <v>1</v>
      </c>
      <c r="PW13">
        <v>2</v>
      </c>
      <c r="PX13">
        <v>6</v>
      </c>
      <c r="PY13">
        <v>9</v>
      </c>
      <c r="PZ13">
        <v>3</v>
      </c>
      <c r="QA13">
        <v>1</v>
      </c>
      <c r="QB13">
        <v>8</v>
      </c>
      <c r="QC13">
        <v>0</v>
      </c>
      <c r="QD13">
        <v>8</v>
      </c>
      <c r="QE13">
        <v>9</v>
      </c>
      <c r="QF13">
        <v>5</v>
      </c>
      <c r="QG13">
        <v>3</v>
      </c>
      <c r="QH13">
        <v>2</v>
      </c>
      <c r="QI13">
        <v>0</v>
      </c>
      <c r="QJ13">
        <v>6</v>
      </c>
      <c r="QK13">
        <v>8</v>
      </c>
      <c r="QL13">
        <v>3</v>
      </c>
      <c r="QM13">
        <v>4</v>
      </c>
      <c r="QN13">
        <v>2</v>
      </c>
      <c r="QO13">
        <v>1</v>
      </c>
      <c r="QP13">
        <v>10</v>
      </c>
      <c r="QQ13">
        <v>7</v>
      </c>
      <c r="QR13">
        <v>9</v>
      </c>
      <c r="QS13">
        <v>2</v>
      </c>
      <c r="QT13">
        <v>9</v>
      </c>
      <c r="QU13">
        <v>8</v>
      </c>
      <c r="QV13">
        <v>10</v>
      </c>
      <c r="QW13">
        <v>0</v>
      </c>
      <c r="QX13">
        <v>5</v>
      </c>
      <c r="QY13">
        <v>0</v>
      </c>
      <c r="QZ13">
        <v>7</v>
      </c>
      <c r="RA13">
        <v>5</v>
      </c>
      <c r="RB13">
        <v>7</v>
      </c>
      <c r="RC13">
        <v>8</v>
      </c>
      <c r="RD13">
        <v>5</v>
      </c>
      <c r="RE13">
        <v>3</v>
      </c>
      <c r="RF13">
        <v>2</v>
      </c>
      <c r="RG13">
        <v>6</v>
      </c>
      <c r="RH13">
        <v>0</v>
      </c>
      <c r="RI13">
        <v>3</v>
      </c>
      <c r="RJ13">
        <v>0</v>
      </c>
      <c r="RK13">
        <v>1</v>
      </c>
      <c r="RL13">
        <v>7</v>
      </c>
      <c r="RM13">
        <v>9</v>
      </c>
      <c r="RN13">
        <v>7</v>
      </c>
      <c r="RO13">
        <v>10</v>
      </c>
      <c r="RP13">
        <v>9</v>
      </c>
      <c r="RQ13">
        <v>6</v>
      </c>
      <c r="RR13">
        <v>5</v>
      </c>
      <c r="RS13">
        <v>4</v>
      </c>
      <c r="RT13">
        <v>4</v>
      </c>
      <c r="RU13">
        <v>1</v>
      </c>
      <c r="RV13">
        <v>1</v>
      </c>
      <c r="RW13">
        <v>8</v>
      </c>
      <c r="RX13">
        <v>10</v>
      </c>
      <c r="RY13">
        <v>2</v>
      </c>
      <c r="RZ13">
        <v>4</v>
      </c>
      <c r="SA13">
        <v>5</v>
      </c>
      <c r="SB13">
        <v>7</v>
      </c>
      <c r="SC13">
        <v>7</v>
      </c>
      <c r="SD13">
        <v>10</v>
      </c>
      <c r="SE13">
        <v>3</v>
      </c>
      <c r="SF13">
        <v>3</v>
      </c>
      <c r="SG13">
        <v>7</v>
      </c>
    </row>
    <row r="17" spans="3:3" x14ac:dyDescent="0.45">
      <c r="C17" t="s">
        <v>697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99B88-CACB-40D1-9F9C-7B8826C8F510}">
  <dimension ref="A1:Z501"/>
  <sheetViews>
    <sheetView zoomScale="115" zoomScaleNormal="115" workbookViewId="0">
      <selection activeCell="J1" sqref="J1:J1048576"/>
    </sheetView>
  </sheetViews>
  <sheetFormatPr defaultRowHeight="14.25" x14ac:dyDescent="0.45"/>
  <cols>
    <col min="1" max="1" width="9.265625" bestFit="1" customWidth="1"/>
    <col min="2" max="2" width="15.6640625" bestFit="1" customWidth="1"/>
    <col min="3" max="3" width="9.3984375" bestFit="1" customWidth="1"/>
    <col min="4" max="4" width="14.73046875" bestFit="1" customWidth="1"/>
    <col min="5" max="5" width="11.3984375" style="23" customWidth="1"/>
    <col min="6" max="6" width="11.53125" bestFit="1" customWidth="1"/>
    <col min="7" max="7" width="13.265625" bestFit="1" customWidth="1"/>
    <col min="8" max="8" width="19.796875" bestFit="1" customWidth="1"/>
    <col min="9" max="9" width="12.59765625" customWidth="1"/>
    <col min="10" max="10" width="6.19921875" bestFit="1" customWidth="1"/>
    <col min="11" max="11" width="8.19921875" bestFit="1" customWidth="1"/>
    <col min="12" max="12" width="8.19921875" style="23" customWidth="1"/>
    <col min="13" max="13" width="20.06640625" customWidth="1"/>
    <col min="14" max="14" width="21.265625" bestFit="1" customWidth="1"/>
    <col min="15" max="15" width="19.796875" customWidth="1"/>
    <col min="16" max="22" width="19.796875" style="23" customWidth="1"/>
    <col min="23" max="23" width="19.9296875" bestFit="1" customWidth="1"/>
    <col min="24" max="24" width="21.6640625" bestFit="1" customWidth="1"/>
    <col min="25" max="25" width="17" style="23" customWidth="1"/>
    <col min="26" max="26" width="17" style="23" bestFit="1" customWidth="1"/>
  </cols>
  <sheetData>
    <row r="1" spans="1:26" x14ac:dyDescent="0.45">
      <c r="A1" s="6" t="s">
        <v>515</v>
      </c>
      <c r="B1" s="6" t="s">
        <v>516</v>
      </c>
      <c r="C1" s="6" t="s">
        <v>39</v>
      </c>
      <c r="D1" s="6" t="s">
        <v>517</v>
      </c>
      <c r="E1" s="22" t="s">
        <v>641</v>
      </c>
      <c r="F1" s="6" t="s">
        <v>518</v>
      </c>
      <c r="G1" s="6" t="s">
        <v>519</v>
      </c>
      <c r="H1" s="6" t="s">
        <v>520</v>
      </c>
      <c r="I1" s="6" t="s">
        <v>521</v>
      </c>
      <c r="J1" s="6" t="s">
        <v>40</v>
      </c>
      <c r="K1" s="6" t="s">
        <v>522</v>
      </c>
      <c r="L1" s="22" t="s">
        <v>643</v>
      </c>
      <c r="M1" s="6" t="s">
        <v>41</v>
      </c>
      <c r="N1" s="6" t="s">
        <v>523</v>
      </c>
      <c r="O1" s="6" t="s">
        <v>524</v>
      </c>
      <c r="P1" s="22" t="s">
        <v>642</v>
      </c>
      <c r="Q1" s="22" t="s">
        <v>645</v>
      </c>
      <c r="R1" s="22" t="s">
        <v>644</v>
      </c>
      <c r="S1" s="22" t="s">
        <v>657</v>
      </c>
      <c r="T1" s="22" t="s">
        <v>656</v>
      </c>
      <c r="U1" s="22"/>
      <c r="V1" s="22" t="s">
        <v>658</v>
      </c>
      <c r="W1" s="6" t="s">
        <v>525</v>
      </c>
      <c r="X1" s="6" t="s">
        <v>526</v>
      </c>
      <c r="Y1" s="22" t="s">
        <v>659</v>
      </c>
      <c r="Z1" s="24" t="s">
        <v>660</v>
      </c>
    </row>
    <row r="2" spans="1:26" x14ac:dyDescent="0.45">
      <c r="A2" s="7">
        <v>1</v>
      </c>
      <c r="B2" s="7" t="s">
        <v>527</v>
      </c>
      <c r="C2" s="7" t="s">
        <v>528</v>
      </c>
      <c r="D2" s="7" t="s">
        <v>529</v>
      </c>
      <c r="E2" s="22" t="b">
        <f>NOT(D2=$D$7)</f>
        <v>1</v>
      </c>
      <c r="F2" s="7" t="s">
        <v>530</v>
      </c>
      <c r="G2" s="7" t="s">
        <v>531</v>
      </c>
      <c r="H2" s="7" t="s">
        <v>532</v>
      </c>
      <c r="I2" s="7" t="s">
        <v>533</v>
      </c>
      <c r="J2" s="7">
        <v>26</v>
      </c>
      <c r="K2" s="7">
        <v>107487</v>
      </c>
      <c r="L2" s="22" t="b">
        <f t="shared" ref="L2:L65" si="0">OR(K2&gt;100000,W2&gt;=9)</f>
        <v>1</v>
      </c>
      <c r="M2" s="7">
        <v>38</v>
      </c>
      <c r="N2" s="7">
        <v>1</v>
      </c>
      <c r="O2" s="7">
        <v>2</v>
      </c>
      <c r="P2" s="22" t="b">
        <f>NOT(O2&gt;5)</f>
        <v>1</v>
      </c>
      <c r="Q2" s="22" t="b">
        <f t="shared" ref="Q2:Q65" si="1">AND(B2="Finance",W2&gt;7)</f>
        <v>0</v>
      </c>
      <c r="R2" s="22" t="b">
        <f t="shared" ref="R2:R65" si="2">OR(F2=$F$2,F2=$F$4)</f>
        <v>1</v>
      </c>
      <c r="S2" s="22" t="b">
        <f t="shared" ref="S2:S65" si="3">AND(B2=$B$2,M2&gt;5)</f>
        <v>1</v>
      </c>
      <c r="T2" s="22" t="str">
        <f t="shared" ref="T2:T65" si="4">IF(AND(B2=$B$2,M2&gt;5),"Veteran","Newcomer")</f>
        <v>Veteran</v>
      </c>
      <c r="U2" s="22" t="str">
        <f t="shared" ref="U2:U65" si="5">IF(OR(I2=$I$4,O2&gt;10),"Busy in Boston","Manageble in Boston")</f>
        <v>Manageble in Boston</v>
      </c>
      <c r="V2" s="22" t="str">
        <f t="shared" ref="V2:V65" si="6">IF(AND(I2=$I$4,O2&gt;10),"Busy in Boston","Manageble in Boston")</f>
        <v>Manageble in Boston</v>
      </c>
      <c r="W2" s="7">
        <v>7</v>
      </c>
      <c r="X2" s="7">
        <v>31</v>
      </c>
      <c r="Y2" s="23" t="str">
        <f>IF(W2&gt;=9,"Excellent",IF(W2&gt;6,"Good","Needs Improvement"))</f>
        <v>Good</v>
      </c>
      <c r="Z2" s="23" t="str" cm="1">
        <f t="array" ref="Z2">_xlfn.IFS(W2&gt;=9,"Excellent",W2&gt;6,"Good",W2&lt;7,"Needs Improvement")</f>
        <v>Good</v>
      </c>
    </row>
    <row r="3" spans="1:26" x14ac:dyDescent="0.45">
      <c r="A3" s="8">
        <v>2</v>
      </c>
      <c r="B3" s="8" t="s">
        <v>534</v>
      </c>
      <c r="C3" s="8" t="s">
        <v>42</v>
      </c>
      <c r="D3" s="8" t="s">
        <v>535</v>
      </c>
      <c r="E3" s="22" t="b">
        <f t="shared" ref="E3:E66" si="7">NOT(D3=$D$7)</f>
        <v>1</v>
      </c>
      <c r="F3" s="8" t="s">
        <v>530</v>
      </c>
      <c r="G3" s="8" t="s">
        <v>536</v>
      </c>
      <c r="H3" s="8" t="s">
        <v>537</v>
      </c>
      <c r="I3" s="8" t="s">
        <v>538</v>
      </c>
      <c r="J3" s="8">
        <v>24</v>
      </c>
      <c r="K3" s="8">
        <v>47438</v>
      </c>
      <c r="L3" s="22" t="b">
        <f t="shared" si="0"/>
        <v>0</v>
      </c>
      <c r="M3" s="8">
        <v>27</v>
      </c>
      <c r="N3" s="8">
        <v>4</v>
      </c>
      <c r="O3" s="8">
        <v>11</v>
      </c>
      <c r="P3" s="22" t="b">
        <f t="shared" ref="P3:P66" si="8">NOT(O3&gt;5)</f>
        <v>0</v>
      </c>
      <c r="Q3" s="22" t="b">
        <f t="shared" si="1"/>
        <v>0</v>
      </c>
      <c r="R3" s="22" t="b">
        <f t="shared" si="2"/>
        <v>1</v>
      </c>
      <c r="S3" s="22" t="b">
        <f t="shared" si="3"/>
        <v>0</v>
      </c>
      <c r="T3" s="22" t="str">
        <f t="shared" si="4"/>
        <v>Newcomer</v>
      </c>
      <c r="U3" s="22" t="str">
        <f t="shared" si="5"/>
        <v>Busy in Boston</v>
      </c>
      <c r="V3" s="22" t="str">
        <f t="shared" si="6"/>
        <v>Manageble in Boston</v>
      </c>
      <c r="W3" s="8">
        <v>1</v>
      </c>
      <c r="X3" s="8">
        <v>44</v>
      </c>
      <c r="Y3" s="23" t="str">
        <f t="shared" ref="Y3:Y66" si="9">IF(W3&gt;=9,"Excellent",IF(W3&gt;6,"Good","Needs Improvement"))</f>
        <v>Needs Improvement</v>
      </c>
      <c r="Z3" s="23" t="str" cm="1">
        <f t="array" ref="Z3">_xlfn.IFS(W3&gt;=9,"Excellent",W3&gt;6,"Good",W3&lt;7,"Needs Improvement")</f>
        <v>Needs Improvement</v>
      </c>
    </row>
    <row r="4" spans="1:26" x14ac:dyDescent="0.45">
      <c r="A4" s="9">
        <v>3</v>
      </c>
      <c r="B4" s="9" t="s">
        <v>539</v>
      </c>
      <c r="C4" s="9" t="s">
        <v>528</v>
      </c>
      <c r="D4" s="9" t="s">
        <v>535</v>
      </c>
      <c r="E4" s="22" t="b">
        <f t="shared" si="7"/>
        <v>1</v>
      </c>
      <c r="F4" s="9" t="s">
        <v>540</v>
      </c>
      <c r="G4" s="9" t="s">
        <v>541</v>
      </c>
      <c r="H4" s="9" t="s">
        <v>537</v>
      </c>
      <c r="I4" s="9" t="s">
        <v>542</v>
      </c>
      <c r="J4" s="9">
        <v>44</v>
      </c>
      <c r="K4" s="9">
        <v>78515</v>
      </c>
      <c r="L4" s="22" t="b">
        <f t="shared" si="0"/>
        <v>0</v>
      </c>
      <c r="M4" s="9">
        <v>34</v>
      </c>
      <c r="N4" s="9">
        <v>12</v>
      </c>
      <c r="O4" s="9">
        <v>13</v>
      </c>
      <c r="P4" s="22" t="b">
        <f t="shared" si="8"/>
        <v>0</v>
      </c>
      <c r="Q4" s="22" t="b">
        <f t="shared" si="1"/>
        <v>0</v>
      </c>
      <c r="R4" s="22" t="b">
        <f t="shared" si="2"/>
        <v>1</v>
      </c>
      <c r="S4" s="22" t="b">
        <f t="shared" si="3"/>
        <v>0</v>
      </c>
      <c r="T4" s="22" t="str">
        <f t="shared" si="4"/>
        <v>Newcomer</v>
      </c>
      <c r="U4" s="22" t="str">
        <f t="shared" si="5"/>
        <v>Busy in Boston</v>
      </c>
      <c r="V4" s="22" t="str">
        <f t="shared" si="6"/>
        <v>Busy in Boston</v>
      </c>
      <c r="W4" s="9">
        <v>2</v>
      </c>
      <c r="X4" s="9">
        <v>36</v>
      </c>
      <c r="Y4" s="23" t="str">
        <f t="shared" si="9"/>
        <v>Needs Improvement</v>
      </c>
      <c r="Z4" s="23" t="str" cm="1">
        <f t="array" ref="Z4">_xlfn.IFS(W4&gt;=9,"Excellent",W4&gt;6,"Good",W4&lt;7,"Needs Improvement")</f>
        <v>Needs Improvement</v>
      </c>
    </row>
    <row r="5" spans="1:26" x14ac:dyDescent="0.45">
      <c r="A5" s="8">
        <v>4</v>
      </c>
      <c r="B5" s="8" t="s">
        <v>527</v>
      </c>
      <c r="C5" s="8" t="s">
        <v>43</v>
      </c>
      <c r="D5" s="8" t="s">
        <v>535</v>
      </c>
      <c r="E5" s="22" t="b">
        <f t="shared" si="7"/>
        <v>1</v>
      </c>
      <c r="F5" s="8" t="s">
        <v>530</v>
      </c>
      <c r="G5" s="8" t="s">
        <v>543</v>
      </c>
      <c r="H5" s="8" t="s">
        <v>544</v>
      </c>
      <c r="I5" s="8" t="s">
        <v>542</v>
      </c>
      <c r="J5" s="8">
        <v>47</v>
      </c>
      <c r="K5" s="8">
        <v>35744</v>
      </c>
      <c r="L5" s="22" t="b">
        <f t="shared" si="0"/>
        <v>0</v>
      </c>
      <c r="M5" s="8">
        <v>15</v>
      </c>
      <c r="N5" s="8">
        <v>10</v>
      </c>
      <c r="O5" s="8">
        <v>7</v>
      </c>
      <c r="P5" s="22" t="b">
        <f t="shared" si="8"/>
        <v>0</v>
      </c>
      <c r="Q5" s="22" t="b">
        <f t="shared" si="1"/>
        <v>0</v>
      </c>
      <c r="R5" s="22" t="b">
        <f t="shared" si="2"/>
        <v>1</v>
      </c>
      <c r="S5" s="22" t="b">
        <f t="shared" si="3"/>
        <v>1</v>
      </c>
      <c r="T5" s="22" t="str">
        <f t="shared" si="4"/>
        <v>Veteran</v>
      </c>
      <c r="U5" s="22" t="str">
        <f t="shared" si="5"/>
        <v>Busy in Boston</v>
      </c>
      <c r="V5" s="22" t="str">
        <f t="shared" si="6"/>
        <v>Manageble in Boston</v>
      </c>
      <c r="W5" s="8">
        <v>1</v>
      </c>
      <c r="X5" s="8">
        <v>45</v>
      </c>
      <c r="Y5" s="23" t="str">
        <f t="shared" si="9"/>
        <v>Needs Improvement</v>
      </c>
      <c r="Z5" s="23" t="str" cm="1">
        <f t="array" ref="Z5">_xlfn.IFS(W5&gt;=9,"Excellent",W5&gt;6,"Good",W5&lt;7,"Needs Improvement")</f>
        <v>Needs Improvement</v>
      </c>
    </row>
    <row r="6" spans="1:26" x14ac:dyDescent="0.45">
      <c r="A6" s="9">
        <v>5</v>
      </c>
      <c r="B6" s="9" t="s">
        <v>545</v>
      </c>
      <c r="C6" s="9" t="s">
        <v>43</v>
      </c>
      <c r="D6" s="9" t="s">
        <v>529</v>
      </c>
      <c r="E6" s="22" t="b">
        <f t="shared" si="7"/>
        <v>1</v>
      </c>
      <c r="F6" s="9" t="s">
        <v>530</v>
      </c>
      <c r="G6" s="9" t="s">
        <v>541</v>
      </c>
      <c r="H6" s="9" t="s">
        <v>537</v>
      </c>
      <c r="I6" s="9" t="s">
        <v>546</v>
      </c>
      <c r="J6" s="9">
        <v>58</v>
      </c>
      <c r="K6" s="9">
        <v>113820</v>
      </c>
      <c r="L6" s="22" t="b">
        <f t="shared" si="0"/>
        <v>1</v>
      </c>
      <c r="M6" s="9">
        <v>32</v>
      </c>
      <c r="N6" s="9">
        <v>13</v>
      </c>
      <c r="O6" s="9">
        <v>14</v>
      </c>
      <c r="P6" s="22" t="b">
        <f t="shared" si="8"/>
        <v>0</v>
      </c>
      <c r="Q6" s="22" t="b">
        <f t="shared" si="1"/>
        <v>0</v>
      </c>
      <c r="R6" s="22" t="b">
        <f t="shared" si="2"/>
        <v>1</v>
      </c>
      <c r="S6" s="22" t="b">
        <f t="shared" si="3"/>
        <v>0</v>
      </c>
      <c r="T6" s="22" t="str">
        <f t="shared" si="4"/>
        <v>Newcomer</v>
      </c>
      <c r="U6" s="22" t="str">
        <f t="shared" si="5"/>
        <v>Busy in Boston</v>
      </c>
      <c r="V6" s="22" t="str">
        <f t="shared" si="6"/>
        <v>Manageble in Boston</v>
      </c>
      <c r="W6" s="9">
        <v>9</v>
      </c>
      <c r="X6" s="9">
        <v>33</v>
      </c>
      <c r="Y6" s="23" t="str">
        <f t="shared" si="9"/>
        <v>Excellent</v>
      </c>
      <c r="Z6" s="23" t="str" cm="1">
        <f t="array" ref="Z6">_xlfn.IFS(W6&gt;=9,"Excellent",W6&gt;6,"Good",W6&lt;7,"Needs Improvement")</f>
        <v>Excellent</v>
      </c>
    </row>
    <row r="7" spans="1:26" x14ac:dyDescent="0.45">
      <c r="A7" s="8">
        <v>6</v>
      </c>
      <c r="B7" s="8" t="s">
        <v>539</v>
      </c>
      <c r="C7" s="8" t="s">
        <v>43</v>
      </c>
      <c r="D7" s="8" t="s">
        <v>547</v>
      </c>
      <c r="E7" s="22" t="b">
        <f t="shared" si="7"/>
        <v>0</v>
      </c>
      <c r="F7" s="8" t="s">
        <v>548</v>
      </c>
      <c r="G7" s="8" t="s">
        <v>536</v>
      </c>
      <c r="H7" s="8" t="s">
        <v>532</v>
      </c>
      <c r="I7" s="8" t="s">
        <v>549</v>
      </c>
      <c r="J7" s="8">
        <v>45</v>
      </c>
      <c r="K7" s="8">
        <v>72417</v>
      </c>
      <c r="L7" s="22" t="b">
        <f t="shared" si="0"/>
        <v>1</v>
      </c>
      <c r="M7" s="8">
        <v>21</v>
      </c>
      <c r="N7" s="8">
        <v>14</v>
      </c>
      <c r="O7" s="8">
        <v>8</v>
      </c>
      <c r="P7" s="22" t="b">
        <f t="shared" si="8"/>
        <v>0</v>
      </c>
      <c r="Q7" s="22" t="b">
        <f t="shared" si="1"/>
        <v>1</v>
      </c>
      <c r="R7" s="22" t="b">
        <f t="shared" si="2"/>
        <v>0</v>
      </c>
      <c r="S7" s="22" t="b">
        <f t="shared" si="3"/>
        <v>0</v>
      </c>
      <c r="T7" s="22" t="str">
        <f t="shared" si="4"/>
        <v>Newcomer</v>
      </c>
      <c r="U7" s="22" t="str">
        <f t="shared" si="5"/>
        <v>Manageble in Boston</v>
      </c>
      <c r="V7" s="22" t="str">
        <f t="shared" si="6"/>
        <v>Manageble in Boston</v>
      </c>
      <c r="W7" s="8">
        <v>9</v>
      </c>
      <c r="X7" s="8">
        <v>55</v>
      </c>
      <c r="Y7" s="23" t="str">
        <f t="shared" si="9"/>
        <v>Excellent</v>
      </c>
      <c r="Z7" s="23" t="str" cm="1">
        <f t="array" ref="Z7">_xlfn.IFS(W7&gt;=9,"Excellent",W7&gt;6,"Good",W7&lt;7,"Needs Improvement")</f>
        <v>Excellent</v>
      </c>
    </row>
    <row r="8" spans="1:26" x14ac:dyDescent="0.45">
      <c r="A8" s="9">
        <v>7</v>
      </c>
      <c r="B8" s="9" t="s">
        <v>539</v>
      </c>
      <c r="C8" s="9" t="s">
        <v>43</v>
      </c>
      <c r="D8" s="9" t="s">
        <v>547</v>
      </c>
      <c r="E8" s="22" t="b">
        <f t="shared" si="7"/>
        <v>0</v>
      </c>
      <c r="F8" s="9" t="s">
        <v>550</v>
      </c>
      <c r="G8" s="9" t="s">
        <v>551</v>
      </c>
      <c r="H8" s="9" t="s">
        <v>544</v>
      </c>
      <c r="I8" s="9" t="s">
        <v>549</v>
      </c>
      <c r="J8" s="9">
        <v>40</v>
      </c>
      <c r="K8" s="9">
        <v>37069</v>
      </c>
      <c r="L8" s="22" t="b">
        <f t="shared" si="0"/>
        <v>0</v>
      </c>
      <c r="M8" s="9">
        <v>5</v>
      </c>
      <c r="N8" s="9">
        <v>5</v>
      </c>
      <c r="O8" s="9">
        <v>8</v>
      </c>
      <c r="P8" s="22" t="b">
        <f t="shared" si="8"/>
        <v>0</v>
      </c>
      <c r="Q8" s="22" t="b">
        <f t="shared" si="1"/>
        <v>0</v>
      </c>
      <c r="R8" s="22" t="b">
        <f t="shared" si="2"/>
        <v>0</v>
      </c>
      <c r="S8" s="22" t="b">
        <f t="shared" si="3"/>
        <v>0</v>
      </c>
      <c r="T8" s="22" t="str">
        <f t="shared" si="4"/>
        <v>Newcomer</v>
      </c>
      <c r="U8" s="22" t="str">
        <f t="shared" si="5"/>
        <v>Manageble in Boston</v>
      </c>
      <c r="V8" s="22" t="str">
        <f t="shared" si="6"/>
        <v>Manageble in Boston</v>
      </c>
      <c r="W8" s="9">
        <v>7</v>
      </c>
      <c r="X8" s="9">
        <v>42</v>
      </c>
      <c r="Y8" s="23" t="str">
        <f t="shared" si="9"/>
        <v>Good</v>
      </c>
      <c r="Z8" s="23" t="str" cm="1">
        <f t="array" ref="Z8">_xlfn.IFS(W8&gt;=9,"Excellent",W8&gt;6,"Good",W8&lt;7,"Needs Improvement")</f>
        <v>Good</v>
      </c>
    </row>
    <row r="9" spans="1:26" x14ac:dyDescent="0.45">
      <c r="A9" s="8">
        <v>8</v>
      </c>
      <c r="B9" s="8" t="s">
        <v>527</v>
      </c>
      <c r="C9" s="8" t="s">
        <v>528</v>
      </c>
      <c r="D9" s="8" t="s">
        <v>547</v>
      </c>
      <c r="E9" s="22" t="b">
        <f t="shared" si="7"/>
        <v>0</v>
      </c>
      <c r="F9" s="8" t="s">
        <v>540</v>
      </c>
      <c r="G9" s="8" t="s">
        <v>536</v>
      </c>
      <c r="H9" s="8" t="s">
        <v>544</v>
      </c>
      <c r="I9" s="8" t="s">
        <v>542</v>
      </c>
      <c r="J9" s="8">
        <v>46</v>
      </c>
      <c r="K9" s="8">
        <v>72359</v>
      </c>
      <c r="L9" s="22" t="b">
        <f t="shared" si="0"/>
        <v>0</v>
      </c>
      <c r="M9" s="8">
        <v>6</v>
      </c>
      <c r="N9" s="8">
        <v>4</v>
      </c>
      <c r="O9" s="8">
        <v>11</v>
      </c>
      <c r="P9" s="22" t="b">
        <f t="shared" si="8"/>
        <v>0</v>
      </c>
      <c r="Q9" s="22" t="b">
        <f t="shared" si="1"/>
        <v>0</v>
      </c>
      <c r="R9" s="22" t="b">
        <f t="shared" si="2"/>
        <v>1</v>
      </c>
      <c r="S9" s="22" t="b">
        <f t="shared" si="3"/>
        <v>1</v>
      </c>
      <c r="T9" s="22" t="str">
        <f t="shared" si="4"/>
        <v>Veteran</v>
      </c>
      <c r="U9" s="22" t="str">
        <f t="shared" si="5"/>
        <v>Busy in Boston</v>
      </c>
      <c r="V9" s="22" t="str">
        <f t="shared" si="6"/>
        <v>Busy in Boston</v>
      </c>
      <c r="W9" s="8">
        <v>3</v>
      </c>
      <c r="X9" s="8">
        <v>25</v>
      </c>
      <c r="Y9" s="23" t="str">
        <f t="shared" si="9"/>
        <v>Needs Improvement</v>
      </c>
      <c r="Z9" s="23" t="str" cm="1">
        <f t="array" ref="Z9">_xlfn.IFS(W9&gt;=9,"Excellent",W9&gt;6,"Good",W9&lt;7,"Needs Improvement")</f>
        <v>Needs Improvement</v>
      </c>
    </row>
    <row r="10" spans="1:26" x14ac:dyDescent="0.45">
      <c r="A10" s="9">
        <v>9</v>
      </c>
      <c r="B10" s="9" t="s">
        <v>552</v>
      </c>
      <c r="C10" s="9" t="s">
        <v>42</v>
      </c>
      <c r="D10" s="9" t="s">
        <v>529</v>
      </c>
      <c r="E10" s="22" t="b">
        <f t="shared" si="7"/>
        <v>1</v>
      </c>
      <c r="F10" s="9" t="s">
        <v>540</v>
      </c>
      <c r="G10" s="9" t="s">
        <v>553</v>
      </c>
      <c r="H10" s="9" t="s">
        <v>544</v>
      </c>
      <c r="I10" s="9" t="s">
        <v>549</v>
      </c>
      <c r="J10" s="9">
        <v>42</v>
      </c>
      <c r="K10" s="9">
        <v>49799</v>
      </c>
      <c r="L10" s="22" t="b">
        <f t="shared" si="0"/>
        <v>0</v>
      </c>
      <c r="M10" s="9">
        <v>38</v>
      </c>
      <c r="N10" s="9">
        <v>14</v>
      </c>
      <c r="O10" s="9">
        <v>10</v>
      </c>
      <c r="P10" s="22" t="b">
        <f t="shared" si="8"/>
        <v>0</v>
      </c>
      <c r="Q10" s="22" t="b">
        <f t="shared" si="1"/>
        <v>0</v>
      </c>
      <c r="R10" s="22" t="b">
        <f t="shared" si="2"/>
        <v>1</v>
      </c>
      <c r="S10" s="22" t="b">
        <f t="shared" si="3"/>
        <v>0</v>
      </c>
      <c r="T10" s="22" t="str">
        <f t="shared" si="4"/>
        <v>Newcomer</v>
      </c>
      <c r="U10" s="22" t="str">
        <f t="shared" si="5"/>
        <v>Manageble in Boston</v>
      </c>
      <c r="V10" s="22" t="str">
        <f t="shared" si="6"/>
        <v>Manageble in Boston</v>
      </c>
      <c r="W10" s="9">
        <v>5</v>
      </c>
      <c r="X10" s="9">
        <v>24</v>
      </c>
      <c r="Y10" s="23" t="str">
        <f t="shared" si="9"/>
        <v>Needs Improvement</v>
      </c>
      <c r="Z10" s="23" t="str" cm="1">
        <f t="array" ref="Z10">_xlfn.IFS(W10&gt;=9,"Excellent",W10&gt;6,"Good",W10&lt;7,"Needs Improvement")</f>
        <v>Needs Improvement</v>
      </c>
    </row>
    <row r="11" spans="1:26" x14ac:dyDescent="0.45">
      <c r="A11" s="8">
        <v>10</v>
      </c>
      <c r="B11" s="8" t="s">
        <v>545</v>
      </c>
      <c r="C11" s="8" t="s">
        <v>43</v>
      </c>
      <c r="D11" s="8" t="s">
        <v>535</v>
      </c>
      <c r="E11" s="22" t="b">
        <f t="shared" si="7"/>
        <v>1</v>
      </c>
      <c r="F11" s="8" t="s">
        <v>548</v>
      </c>
      <c r="G11" s="8" t="s">
        <v>531</v>
      </c>
      <c r="H11" s="8" t="s">
        <v>532</v>
      </c>
      <c r="I11" s="8" t="s">
        <v>542</v>
      </c>
      <c r="J11" s="8">
        <v>33</v>
      </c>
      <c r="K11" s="8">
        <v>100188</v>
      </c>
      <c r="L11" s="22" t="b">
        <f t="shared" si="0"/>
        <v>1</v>
      </c>
      <c r="M11" s="8">
        <v>22</v>
      </c>
      <c r="N11" s="8">
        <v>10</v>
      </c>
      <c r="O11" s="8">
        <v>11</v>
      </c>
      <c r="P11" s="22" t="b">
        <f t="shared" si="8"/>
        <v>0</v>
      </c>
      <c r="Q11" s="22" t="b">
        <f t="shared" si="1"/>
        <v>0</v>
      </c>
      <c r="R11" s="22" t="b">
        <f t="shared" si="2"/>
        <v>0</v>
      </c>
      <c r="S11" s="22" t="b">
        <f t="shared" si="3"/>
        <v>0</v>
      </c>
      <c r="T11" s="22" t="str">
        <f t="shared" si="4"/>
        <v>Newcomer</v>
      </c>
      <c r="U11" s="22" t="str">
        <f t="shared" si="5"/>
        <v>Busy in Boston</v>
      </c>
      <c r="V11" s="22" t="str">
        <f t="shared" si="6"/>
        <v>Busy in Boston</v>
      </c>
      <c r="W11" s="8">
        <v>4</v>
      </c>
      <c r="X11" s="8">
        <v>44</v>
      </c>
      <c r="Y11" s="23" t="str">
        <f t="shared" si="9"/>
        <v>Needs Improvement</v>
      </c>
      <c r="Z11" s="23" t="str" cm="1">
        <f t="array" ref="Z11">_xlfn.IFS(W11&gt;=9,"Excellent",W11&gt;6,"Good",W11&lt;7,"Needs Improvement")</f>
        <v>Needs Improvement</v>
      </c>
    </row>
    <row r="12" spans="1:26" x14ac:dyDescent="0.45">
      <c r="A12" s="9">
        <v>11</v>
      </c>
      <c r="B12" s="9" t="s">
        <v>527</v>
      </c>
      <c r="C12" s="9" t="s">
        <v>42</v>
      </c>
      <c r="D12" s="9" t="s">
        <v>547</v>
      </c>
      <c r="E12" s="22" t="b">
        <f t="shared" si="7"/>
        <v>0</v>
      </c>
      <c r="F12" s="9" t="s">
        <v>548</v>
      </c>
      <c r="G12" s="9" t="s">
        <v>531</v>
      </c>
      <c r="H12" s="9" t="s">
        <v>537</v>
      </c>
      <c r="I12" s="9" t="s">
        <v>546</v>
      </c>
      <c r="J12" s="9">
        <v>62</v>
      </c>
      <c r="K12" s="9">
        <v>119859</v>
      </c>
      <c r="L12" s="22" t="b">
        <f t="shared" si="0"/>
        <v>1</v>
      </c>
      <c r="M12" s="9">
        <v>18</v>
      </c>
      <c r="N12" s="9">
        <v>17</v>
      </c>
      <c r="O12" s="9">
        <v>13</v>
      </c>
      <c r="P12" s="22" t="b">
        <f t="shared" si="8"/>
        <v>0</v>
      </c>
      <c r="Q12" s="22" t="b">
        <f t="shared" si="1"/>
        <v>0</v>
      </c>
      <c r="R12" s="22" t="b">
        <f t="shared" si="2"/>
        <v>0</v>
      </c>
      <c r="S12" s="22" t="b">
        <f t="shared" si="3"/>
        <v>1</v>
      </c>
      <c r="T12" s="22" t="str">
        <f t="shared" si="4"/>
        <v>Veteran</v>
      </c>
      <c r="U12" s="22" t="str">
        <f t="shared" si="5"/>
        <v>Busy in Boston</v>
      </c>
      <c r="V12" s="22" t="str">
        <f t="shared" si="6"/>
        <v>Manageble in Boston</v>
      </c>
      <c r="W12" s="9">
        <v>7</v>
      </c>
      <c r="X12" s="9">
        <v>37</v>
      </c>
      <c r="Y12" s="23" t="str">
        <f t="shared" si="9"/>
        <v>Good</v>
      </c>
      <c r="Z12" s="23" t="str" cm="1">
        <f t="array" ref="Z12">_xlfn.IFS(W12&gt;=9,"Excellent",W12&gt;6,"Good",W12&lt;7,"Needs Improvement")</f>
        <v>Good</v>
      </c>
    </row>
    <row r="13" spans="1:26" x14ac:dyDescent="0.45">
      <c r="A13" s="8">
        <v>12</v>
      </c>
      <c r="B13" s="8" t="s">
        <v>545</v>
      </c>
      <c r="C13" s="8" t="s">
        <v>528</v>
      </c>
      <c r="D13" s="8" t="s">
        <v>529</v>
      </c>
      <c r="E13" s="22" t="b">
        <f t="shared" si="7"/>
        <v>1</v>
      </c>
      <c r="F13" s="8" t="s">
        <v>530</v>
      </c>
      <c r="G13" s="8" t="s">
        <v>541</v>
      </c>
      <c r="H13" s="8" t="s">
        <v>532</v>
      </c>
      <c r="I13" s="8" t="s">
        <v>554</v>
      </c>
      <c r="J13" s="8">
        <v>54</v>
      </c>
      <c r="K13" s="8">
        <v>37597</v>
      </c>
      <c r="L13" s="22" t="b">
        <f t="shared" si="0"/>
        <v>1</v>
      </c>
      <c r="M13" s="8">
        <v>14</v>
      </c>
      <c r="N13" s="8">
        <v>10</v>
      </c>
      <c r="O13" s="8">
        <v>7</v>
      </c>
      <c r="P13" s="22" t="b">
        <f t="shared" si="8"/>
        <v>0</v>
      </c>
      <c r="Q13" s="22" t="b">
        <f t="shared" si="1"/>
        <v>0</v>
      </c>
      <c r="R13" s="22" t="b">
        <f t="shared" si="2"/>
        <v>1</v>
      </c>
      <c r="S13" s="22" t="b">
        <f t="shared" si="3"/>
        <v>0</v>
      </c>
      <c r="T13" s="22" t="str">
        <f t="shared" si="4"/>
        <v>Newcomer</v>
      </c>
      <c r="U13" s="22" t="str">
        <f t="shared" si="5"/>
        <v>Manageble in Boston</v>
      </c>
      <c r="V13" s="22" t="str">
        <f t="shared" si="6"/>
        <v>Manageble in Boston</v>
      </c>
      <c r="W13" s="8">
        <v>9</v>
      </c>
      <c r="X13" s="8">
        <v>32</v>
      </c>
      <c r="Y13" s="23" t="str">
        <f t="shared" si="9"/>
        <v>Excellent</v>
      </c>
      <c r="Z13" s="23" t="str" cm="1">
        <f t="array" ref="Z13">_xlfn.IFS(W13&gt;=9,"Excellent",W13&gt;6,"Good",W13&lt;7,"Needs Improvement")</f>
        <v>Excellent</v>
      </c>
    </row>
    <row r="14" spans="1:26" x14ac:dyDescent="0.45">
      <c r="A14" s="9">
        <v>13</v>
      </c>
      <c r="B14" s="9" t="s">
        <v>545</v>
      </c>
      <c r="C14" s="9" t="s">
        <v>528</v>
      </c>
      <c r="D14" s="9" t="s">
        <v>547</v>
      </c>
      <c r="E14" s="22" t="b">
        <f t="shared" si="7"/>
        <v>0</v>
      </c>
      <c r="F14" s="9" t="s">
        <v>540</v>
      </c>
      <c r="G14" s="9" t="s">
        <v>543</v>
      </c>
      <c r="H14" s="9" t="s">
        <v>544</v>
      </c>
      <c r="I14" s="9" t="s">
        <v>542</v>
      </c>
      <c r="J14" s="9">
        <v>25</v>
      </c>
      <c r="K14" s="9">
        <v>77093</v>
      </c>
      <c r="L14" s="22" t="b">
        <f t="shared" si="0"/>
        <v>0</v>
      </c>
      <c r="M14" s="9">
        <v>10</v>
      </c>
      <c r="N14" s="9">
        <v>7</v>
      </c>
      <c r="O14" s="9">
        <v>5</v>
      </c>
      <c r="P14" s="22" t="b">
        <f t="shared" si="8"/>
        <v>1</v>
      </c>
      <c r="Q14" s="22" t="b">
        <f t="shared" si="1"/>
        <v>0</v>
      </c>
      <c r="R14" s="22" t="b">
        <f t="shared" si="2"/>
        <v>1</v>
      </c>
      <c r="S14" s="22" t="b">
        <f t="shared" si="3"/>
        <v>0</v>
      </c>
      <c r="T14" s="22" t="str">
        <f t="shared" si="4"/>
        <v>Newcomer</v>
      </c>
      <c r="U14" s="22" t="str">
        <f t="shared" si="5"/>
        <v>Busy in Boston</v>
      </c>
      <c r="V14" s="22" t="str">
        <f t="shared" si="6"/>
        <v>Manageble in Boston</v>
      </c>
      <c r="W14" s="9">
        <v>2</v>
      </c>
      <c r="X14" s="9">
        <v>33</v>
      </c>
      <c r="Y14" s="23" t="str">
        <f t="shared" si="9"/>
        <v>Needs Improvement</v>
      </c>
      <c r="Z14" s="23" t="str" cm="1">
        <f t="array" ref="Z14">_xlfn.IFS(W14&gt;=9,"Excellent",W14&gt;6,"Good",W14&lt;7,"Needs Improvement")</f>
        <v>Needs Improvement</v>
      </c>
    </row>
    <row r="15" spans="1:26" x14ac:dyDescent="0.45">
      <c r="A15" s="8">
        <v>14</v>
      </c>
      <c r="B15" s="8" t="s">
        <v>539</v>
      </c>
      <c r="C15" s="8" t="s">
        <v>528</v>
      </c>
      <c r="D15" s="8" t="s">
        <v>555</v>
      </c>
      <c r="E15" s="22" t="b">
        <f t="shared" si="7"/>
        <v>1</v>
      </c>
      <c r="F15" s="8" t="s">
        <v>550</v>
      </c>
      <c r="G15" s="8" t="s">
        <v>551</v>
      </c>
      <c r="H15" s="8" t="s">
        <v>532</v>
      </c>
      <c r="I15" s="8" t="s">
        <v>533</v>
      </c>
      <c r="J15" s="8">
        <v>63</v>
      </c>
      <c r="K15" s="8">
        <v>67226</v>
      </c>
      <c r="L15" s="22" t="b">
        <f t="shared" si="0"/>
        <v>0</v>
      </c>
      <c r="M15" s="8">
        <v>13</v>
      </c>
      <c r="N15" s="8">
        <v>16</v>
      </c>
      <c r="O15" s="8">
        <v>1</v>
      </c>
      <c r="P15" s="22" t="b">
        <f t="shared" si="8"/>
        <v>1</v>
      </c>
      <c r="Q15" s="22" t="b">
        <f t="shared" si="1"/>
        <v>1</v>
      </c>
      <c r="R15" s="22" t="b">
        <f t="shared" si="2"/>
        <v>0</v>
      </c>
      <c r="S15" s="22" t="b">
        <f t="shared" si="3"/>
        <v>0</v>
      </c>
      <c r="T15" s="22" t="str">
        <f t="shared" si="4"/>
        <v>Newcomer</v>
      </c>
      <c r="U15" s="22" t="str">
        <f t="shared" si="5"/>
        <v>Manageble in Boston</v>
      </c>
      <c r="V15" s="22" t="str">
        <f t="shared" si="6"/>
        <v>Manageble in Boston</v>
      </c>
      <c r="W15" s="8">
        <v>8</v>
      </c>
      <c r="X15" s="8">
        <v>47</v>
      </c>
      <c r="Y15" s="23" t="str">
        <f t="shared" si="9"/>
        <v>Good</v>
      </c>
      <c r="Z15" s="23" t="str" cm="1">
        <f t="array" ref="Z15">_xlfn.IFS(W15&gt;=9,"Excellent",W15&gt;6,"Good",W15&lt;7,"Needs Improvement")</f>
        <v>Good</v>
      </c>
    </row>
    <row r="16" spans="1:26" x14ac:dyDescent="0.45">
      <c r="A16" s="9">
        <v>15</v>
      </c>
      <c r="B16" s="9" t="s">
        <v>534</v>
      </c>
      <c r="C16" s="9" t="s">
        <v>43</v>
      </c>
      <c r="D16" s="9" t="s">
        <v>547</v>
      </c>
      <c r="E16" s="22" t="b">
        <f t="shared" si="7"/>
        <v>0</v>
      </c>
      <c r="F16" s="9" t="s">
        <v>548</v>
      </c>
      <c r="G16" s="9" t="s">
        <v>556</v>
      </c>
      <c r="H16" s="9" t="s">
        <v>532</v>
      </c>
      <c r="I16" s="9" t="s">
        <v>549</v>
      </c>
      <c r="J16" s="9">
        <v>28</v>
      </c>
      <c r="K16" s="9">
        <v>102127</v>
      </c>
      <c r="L16" s="22" t="b">
        <f t="shared" si="0"/>
        <v>1</v>
      </c>
      <c r="M16" s="9">
        <v>31</v>
      </c>
      <c r="N16" s="9">
        <v>1</v>
      </c>
      <c r="O16" s="9">
        <v>12</v>
      </c>
      <c r="P16" s="22" t="b">
        <f t="shared" si="8"/>
        <v>0</v>
      </c>
      <c r="Q16" s="22" t="b">
        <f t="shared" si="1"/>
        <v>0</v>
      </c>
      <c r="R16" s="22" t="b">
        <f t="shared" si="2"/>
        <v>0</v>
      </c>
      <c r="S16" s="22" t="b">
        <f t="shared" si="3"/>
        <v>0</v>
      </c>
      <c r="T16" s="22" t="str">
        <f t="shared" si="4"/>
        <v>Newcomer</v>
      </c>
      <c r="U16" s="22" t="str">
        <f t="shared" si="5"/>
        <v>Busy in Boston</v>
      </c>
      <c r="V16" s="22" t="str">
        <f t="shared" si="6"/>
        <v>Manageble in Boston</v>
      </c>
      <c r="W16" s="9">
        <v>9</v>
      </c>
      <c r="X16" s="9">
        <v>37</v>
      </c>
      <c r="Y16" s="23" t="str">
        <f t="shared" si="9"/>
        <v>Excellent</v>
      </c>
      <c r="Z16" s="23" t="str" cm="1">
        <f t="array" ref="Z16">_xlfn.IFS(W16&gt;=9,"Excellent",W16&gt;6,"Good",W16&lt;7,"Needs Improvement")</f>
        <v>Excellent</v>
      </c>
    </row>
    <row r="17" spans="1:26" x14ac:dyDescent="0.45">
      <c r="A17" s="8">
        <v>16</v>
      </c>
      <c r="B17" s="8" t="s">
        <v>545</v>
      </c>
      <c r="C17" s="8" t="s">
        <v>42</v>
      </c>
      <c r="D17" s="8" t="s">
        <v>547</v>
      </c>
      <c r="E17" s="22" t="b">
        <f t="shared" si="7"/>
        <v>0</v>
      </c>
      <c r="F17" s="8" t="s">
        <v>550</v>
      </c>
      <c r="G17" s="8" t="s">
        <v>531</v>
      </c>
      <c r="H17" s="8" t="s">
        <v>537</v>
      </c>
      <c r="I17" s="8" t="s">
        <v>542</v>
      </c>
      <c r="J17" s="8">
        <v>43</v>
      </c>
      <c r="K17" s="8">
        <v>107362</v>
      </c>
      <c r="L17" s="22" t="b">
        <f t="shared" si="0"/>
        <v>1</v>
      </c>
      <c r="M17" s="8">
        <v>30</v>
      </c>
      <c r="N17" s="8">
        <v>17</v>
      </c>
      <c r="O17" s="8">
        <v>9</v>
      </c>
      <c r="P17" s="22" t="b">
        <f t="shared" si="8"/>
        <v>0</v>
      </c>
      <c r="Q17" s="22" t="b">
        <f t="shared" si="1"/>
        <v>0</v>
      </c>
      <c r="R17" s="22" t="b">
        <f t="shared" si="2"/>
        <v>0</v>
      </c>
      <c r="S17" s="22" t="b">
        <f t="shared" si="3"/>
        <v>0</v>
      </c>
      <c r="T17" s="22" t="str">
        <f t="shared" si="4"/>
        <v>Newcomer</v>
      </c>
      <c r="U17" s="22" t="str">
        <f t="shared" si="5"/>
        <v>Busy in Boston</v>
      </c>
      <c r="V17" s="22" t="str">
        <f t="shared" si="6"/>
        <v>Manageble in Boston</v>
      </c>
      <c r="W17" s="8">
        <v>9</v>
      </c>
      <c r="X17" s="8">
        <v>47</v>
      </c>
      <c r="Y17" s="23" t="str">
        <f t="shared" si="9"/>
        <v>Excellent</v>
      </c>
      <c r="Z17" s="23" t="str" cm="1">
        <f t="array" ref="Z17">_xlfn.IFS(W17&gt;=9,"Excellent",W17&gt;6,"Good",W17&lt;7,"Needs Improvement")</f>
        <v>Excellent</v>
      </c>
    </row>
    <row r="18" spans="1:26" x14ac:dyDescent="0.45">
      <c r="A18" s="9">
        <v>17</v>
      </c>
      <c r="B18" s="9" t="s">
        <v>557</v>
      </c>
      <c r="C18" s="9" t="s">
        <v>42</v>
      </c>
      <c r="D18" s="9" t="s">
        <v>535</v>
      </c>
      <c r="E18" s="22" t="b">
        <f t="shared" si="7"/>
        <v>1</v>
      </c>
      <c r="F18" s="9" t="s">
        <v>550</v>
      </c>
      <c r="G18" s="9" t="s">
        <v>553</v>
      </c>
      <c r="H18" s="9" t="s">
        <v>537</v>
      </c>
      <c r="I18" s="9" t="s">
        <v>542</v>
      </c>
      <c r="J18" s="9">
        <v>54</v>
      </c>
      <c r="K18" s="9">
        <v>56417</v>
      </c>
      <c r="L18" s="22" t="b">
        <f t="shared" si="0"/>
        <v>0</v>
      </c>
      <c r="M18" s="9">
        <v>3</v>
      </c>
      <c r="N18" s="9">
        <v>9</v>
      </c>
      <c r="O18" s="9">
        <v>13</v>
      </c>
      <c r="P18" s="22" t="b">
        <f t="shared" si="8"/>
        <v>0</v>
      </c>
      <c r="Q18" s="22" t="b">
        <f t="shared" si="1"/>
        <v>0</v>
      </c>
      <c r="R18" s="22" t="b">
        <f t="shared" si="2"/>
        <v>0</v>
      </c>
      <c r="S18" s="22" t="b">
        <f t="shared" si="3"/>
        <v>0</v>
      </c>
      <c r="T18" s="22" t="str">
        <f t="shared" si="4"/>
        <v>Newcomer</v>
      </c>
      <c r="U18" s="22" t="str">
        <f t="shared" si="5"/>
        <v>Busy in Boston</v>
      </c>
      <c r="V18" s="22" t="str">
        <f t="shared" si="6"/>
        <v>Busy in Boston</v>
      </c>
      <c r="W18" s="9">
        <v>7</v>
      </c>
      <c r="X18" s="9">
        <v>46</v>
      </c>
      <c r="Y18" s="23" t="str">
        <f t="shared" si="9"/>
        <v>Good</v>
      </c>
      <c r="Z18" s="23" t="str" cm="1">
        <f t="array" ref="Z18">_xlfn.IFS(W18&gt;=9,"Excellent",W18&gt;6,"Good",W18&lt;7,"Needs Improvement")</f>
        <v>Good</v>
      </c>
    </row>
    <row r="19" spans="1:26" x14ac:dyDescent="0.45">
      <c r="A19" s="8">
        <v>18</v>
      </c>
      <c r="B19" s="8" t="s">
        <v>539</v>
      </c>
      <c r="C19" s="8" t="s">
        <v>42</v>
      </c>
      <c r="D19" s="8" t="s">
        <v>529</v>
      </c>
      <c r="E19" s="22" t="b">
        <f t="shared" si="7"/>
        <v>1</v>
      </c>
      <c r="F19" s="8" t="s">
        <v>540</v>
      </c>
      <c r="G19" s="8" t="s">
        <v>541</v>
      </c>
      <c r="H19" s="8" t="s">
        <v>544</v>
      </c>
      <c r="I19" s="8" t="s">
        <v>546</v>
      </c>
      <c r="J19" s="8">
        <v>38</v>
      </c>
      <c r="K19" s="8">
        <v>48693</v>
      </c>
      <c r="L19" s="22" t="b">
        <f t="shared" si="0"/>
        <v>1</v>
      </c>
      <c r="M19" s="8">
        <v>30</v>
      </c>
      <c r="N19" s="8">
        <v>6</v>
      </c>
      <c r="O19" s="8">
        <v>7</v>
      </c>
      <c r="P19" s="22" t="b">
        <f t="shared" si="8"/>
        <v>0</v>
      </c>
      <c r="Q19" s="22" t="b">
        <f t="shared" si="1"/>
        <v>1</v>
      </c>
      <c r="R19" s="22" t="b">
        <f t="shared" si="2"/>
        <v>1</v>
      </c>
      <c r="S19" s="22" t="b">
        <f t="shared" si="3"/>
        <v>0</v>
      </c>
      <c r="T19" s="22" t="str">
        <f t="shared" si="4"/>
        <v>Newcomer</v>
      </c>
      <c r="U19" s="22" t="str">
        <f t="shared" si="5"/>
        <v>Manageble in Boston</v>
      </c>
      <c r="V19" s="22" t="str">
        <f t="shared" si="6"/>
        <v>Manageble in Boston</v>
      </c>
      <c r="W19" s="8">
        <v>9</v>
      </c>
      <c r="X19" s="8">
        <v>51</v>
      </c>
      <c r="Y19" s="23" t="str">
        <f t="shared" si="9"/>
        <v>Excellent</v>
      </c>
      <c r="Z19" s="23" t="str" cm="1">
        <f t="array" ref="Z19">_xlfn.IFS(W19&gt;=9,"Excellent",W19&gt;6,"Good",W19&lt;7,"Needs Improvement")</f>
        <v>Excellent</v>
      </c>
    </row>
    <row r="20" spans="1:26" x14ac:dyDescent="0.45">
      <c r="A20" s="9">
        <v>19</v>
      </c>
      <c r="B20" s="9" t="s">
        <v>552</v>
      </c>
      <c r="C20" s="9" t="s">
        <v>528</v>
      </c>
      <c r="D20" s="9" t="s">
        <v>535</v>
      </c>
      <c r="E20" s="22" t="b">
        <f t="shared" si="7"/>
        <v>1</v>
      </c>
      <c r="F20" s="9" t="s">
        <v>540</v>
      </c>
      <c r="G20" s="9" t="s">
        <v>541</v>
      </c>
      <c r="H20" s="9" t="s">
        <v>532</v>
      </c>
      <c r="I20" s="9" t="s">
        <v>549</v>
      </c>
      <c r="J20" s="9">
        <v>45</v>
      </c>
      <c r="K20" s="9">
        <v>109674</v>
      </c>
      <c r="L20" s="22" t="b">
        <f t="shared" si="0"/>
        <v>1</v>
      </c>
      <c r="M20" s="9">
        <v>6</v>
      </c>
      <c r="N20" s="9">
        <v>19</v>
      </c>
      <c r="O20" s="9">
        <v>2</v>
      </c>
      <c r="P20" s="22" t="b">
        <f t="shared" si="8"/>
        <v>1</v>
      </c>
      <c r="Q20" s="22" t="b">
        <f t="shared" si="1"/>
        <v>0</v>
      </c>
      <c r="R20" s="22" t="b">
        <f t="shared" si="2"/>
        <v>1</v>
      </c>
      <c r="S20" s="22" t="b">
        <f t="shared" si="3"/>
        <v>0</v>
      </c>
      <c r="T20" s="22" t="str">
        <f t="shared" si="4"/>
        <v>Newcomer</v>
      </c>
      <c r="U20" s="22" t="str">
        <f t="shared" si="5"/>
        <v>Manageble in Boston</v>
      </c>
      <c r="V20" s="22" t="str">
        <f t="shared" si="6"/>
        <v>Manageble in Boston</v>
      </c>
      <c r="W20" s="9">
        <v>9</v>
      </c>
      <c r="X20" s="9">
        <v>28</v>
      </c>
      <c r="Y20" s="23" t="str">
        <f t="shared" si="9"/>
        <v>Excellent</v>
      </c>
      <c r="Z20" s="23" t="str" cm="1">
        <f t="array" ref="Z20">_xlfn.IFS(W20&gt;=9,"Excellent",W20&gt;6,"Good",W20&lt;7,"Needs Improvement")</f>
        <v>Excellent</v>
      </c>
    </row>
    <row r="21" spans="1:26" x14ac:dyDescent="0.45">
      <c r="A21" s="8">
        <v>20</v>
      </c>
      <c r="B21" s="8" t="s">
        <v>534</v>
      </c>
      <c r="C21" s="8" t="s">
        <v>43</v>
      </c>
      <c r="D21" s="8" t="s">
        <v>535</v>
      </c>
      <c r="E21" s="22" t="b">
        <f t="shared" si="7"/>
        <v>1</v>
      </c>
      <c r="F21" s="8" t="s">
        <v>548</v>
      </c>
      <c r="G21" s="8" t="s">
        <v>556</v>
      </c>
      <c r="H21" s="8" t="s">
        <v>532</v>
      </c>
      <c r="I21" s="8" t="s">
        <v>554</v>
      </c>
      <c r="J21" s="8">
        <v>55</v>
      </c>
      <c r="K21" s="8">
        <v>83161</v>
      </c>
      <c r="L21" s="22" t="b">
        <f t="shared" si="0"/>
        <v>0</v>
      </c>
      <c r="M21" s="8">
        <v>29</v>
      </c>
      <c r="N21" s="8">
        <v>13</v>
      </c>
      <c r="O21" s="8">
        <v>6</v>
      </c>
      <c r="P21" s="22" t="b">
        <f t="shared" si="8"/>
        <v>0</v>
      </c>
      <c r="Q21" s="22" t="b">
        <f t="shared" si="1"/>
        <v>0</v>
      </c>
      <c r="R21" s="22" t="b">
        <f t="shared" si="2"/>
        <v>0</v>
      </c>
      <c r="S21" s="22" t="b">
        <f t="shared" si="3"/>
        <v>0</v>
      </c>
      <c r="T21" s="22" t="str">
        <f t="shared" si="4"/>
        <v>Newcomer</v>
      </c>
      <c r="U21" s="22" t="str">
        <f t="shared" si="5"/>
        <v>Manageble in Boston</v>
      </c>
      <c r="V21" s="22" t="str">
        <f t="shared" si="6"/>
        <v>Manageble in Boston</v>
      </c>
      <c r="W21" s="8">
        <v>3</v>
      </c>
      <c r="X21" s="8">
        <v>59</v>
      </c>
      <c r="Y21" s="23" t="str">
        <f t="shared" si="9"/>
        <v>Needs Improvement</v>
      </c>
      <c r="Z21" s="23" t="str" cm="1">
        <f t="array" ref="Z21">_xlfn.IFS(W21&gt;=9,"Excellent",W21&gt;6,"Good",W21&lt;7,"Needs Improvement")</f>
        <v>Needs Improvement</v>
      </c>
    </row>
    <row r="22" spans="1:26" x14ac:dyDescent="0.45">
      <c r="A22" s="9">
        <v>21</v>
      </c>
      <c r="B22" s="9" t="s">
        <v>557</v>
      </c>
      <c r="C22" s="9" t="s">
        <v>528</v>
      </c>
      <c r="D22" s="9" t="s">
        <v>535</v>
      </c>
      <c r="E22" s="22" t="b">
        <f t="shared" si="7"/>
        <v>1</v>
      </c>
      <c r="F22" s="9" t="s">
        <v>540</v>
      </c>
      <c r="G22" s="9" t="s">
        <v>553</v>
      </c>
      <c r="H22" s="9" t="s">
        <v>537</v>
      </c>
      <c r="I22" s="9" t="s">
        <v>546</v>
      </c>
      <c r="J22" s="9">
        <v>49</v>
      </c>
      <c r="K22" s="9">
        <v>32169</v>
      </c>
      <c r="L22" s="22" t="b">
        <f t="shared" si="0"/>
        <v>0</v>
      </c>
      <c r="M22" s="9">
        <v>8</v>
      </c>
      <c r="N22" s="9">
        <v>3</v>
      </c>
      <c r="O22" s="9">
        <v>2</v>
      </c>
      <c r="P22" s="22" t="b">
        <f t="shared" si="8"/>
        <v>1</v>
      </c>
      <c r="Q22" s="22" t="b">
        <f t="shared" si="1"/>
        <v>0</v>
      </c>
      <c r="R22" s="22" t="b">
        <f t="shared" si="2"/>
        <v>1</v>
      </c>
      <c r="S22" s="22" t="b">
        <f t="shared" si="3"/>
        <v>0</v>
      </c>
      <c r="T22" s="22" t="str">
        <f t="shared" si="4"/>
        <v>Newcomer</v>
      </c>
      <c r="U22" s="22" t="str">
        <f t="shared" si="5"/>
        <v>Manageble in Boston</v>
      </c>
      <c r="V22" s="22" t="str">
        <f t="shared" si="6"/>
        <v>Manageble in Boston</v>
      </c>
      <c r="W22" s="9">
        <v>4</v>
      </c>
      <c r="X22" s="9">
        <v>51</v>
      </c>
      <c r="Y22" s="23" t="str">
        <f t="shared" si="9"/>
        <v>Needs Improvement</v>
      </c>
      <c r="Z22" s="23" t="str" cm="1">
        <f t="array" ref="Z22">_xlfn.IFS(W22&gt;=9,"Excellent",W22&gt;6,"Good",W22&lt;7,"Needs Improvement")</f>
        <v>Needs Improvement</v>
      </c>
    </row>
    <row r="23" spans="1:26" x14ac:dyDescent="0.45">
      <c r="A23" s="8">
        <v>22</v>
      </c>
      <c r="B23" s="8" t="s">
        <v>557</v>
      </c>
      <c r="C23" s="8" t="s">
        <v>528</v>
      </c>
      <c r="D23" s="8" t="s">
        <v>535</v>
      </c>
      <c r="E23" s="22" t="b">
        <f t="shared" si="7"/>
        <v>1</v>
      </c>
      <c r="F23" s="8" t="s">
        <v>540</v>
      </c>
      <c r="G23" s="8" t="s">
        <v>543</v>
      </c>
      <c r="H23" s="8" t="s">
        <v>532</v>
      </c>
      <c r="I23" s="8" t="s">
        <v>554</v>
      </c>
      <c r="J23" s="8">
        <v>64</v>
      </c>
      <c r="K23" s="8">
        <v>114092</v>
      </c>
      <c r="L23" s="22" t="b">
        <f t="shared" si="0"/>
        <v>1</v>
      </c>
      <c r="M23" s="8">
        <v>33</v>
      </c>
      <c r="N23" s="8">
        <v>7</v>
      </c>
      <c r="O23" s="8">
        <v>1</v>
      </c>
      <c r="P23" s="22" t="b">
        <f t="shared" si="8"/>
        <v>1</v>
      </c>
      <c r="Q23" s="22" t="b">
        <f t="shared" si="1"/>
        <v>0</v>
      </c>
      <c r="R23" s="22" t="b">
        <f t="shared" si="2"/>
        <v>1</v>
      </c>
      <c r="S23" s="22" t="b">
        <f t="shared" si="3"/>
        <v>0</v>
      </c>
      <c r="T23" s="22" t="str">
        <f t="shared" si="4"/>
        <v>Newcomer</v>
      </c>
      <c r="U23" s="22" t="str">
        <f t="shared" si="5"/>
        <v>Manageble in Boston</v>
      </c>
      <c r="V23" s="22" t="str">
        <f t="shared" si="6"/>
        <v>Manageble in Boston</v>
      </c>
      <c r="W23" s="8">
        <v>2</v>
      </c>
      <c r="X23" s="8">
        <v>39</v>
      </c>
      <c r="Y23" s="23" t="str">
        <f t="shared" si="9"/>
        <v>Needs Improvement</v>
      </c>
      <c r="Z23" s="23" t="str" cm="1">
        <f t="array" ref="Z23">_xlfn.IFS(W23&gt;=9,"Excellent",W23&gt;6,"Good",W23&lt;7,"Needs Improvement")</f>
        <v>Needs Improvement</v>
      </c>
    </row>
    <row r="24" spans="1:26" x14ac:dyDescent="0.45">
      <c r="A24" s="9">
        <v>23</v>
      </c>
      <c r="B24" s="9" t="s">
        <v>552</v>
      </c>
      <c r="C24" s="9" t="s">
        <v>42</v>
      </c>
      <c r="D24" s="9" t="s">
        <v>535</v>
      </c>
      <c r="E24" s="22" t="b">
        <f t="shared" si="7"/>
        <v>1</v>
      </c>
      <c r="F24" s="9" t="s">
        <v>540</v>
      </c>
      <c r="G24" s="9" t="s">
        <v>553</v>
      </c>
      <c r="H24" s="9" t="s">
        <v>532</v>
      </c>
      <c r="I24" s="9" t="s">
        <v>546</v>
      </c>
      <c r="J24" s="9">
        <v>62</v>
      </c>
      <c r="K24" s="9">
        <v>52052</v>
      </c>
      <c r="L24" s="22" t="b">
        <f t="shared" si="0"/>
        <v>0</v>
      </c>
      <c r="M24" s="9">
        <v>17</v>
      </c>
      <c r="N24" s="9">
        <v>9</v>
      </c>
      <c r="O24" s="9">
        <v>14</v>
      </c>
      <c r="P24" s="22" t="b">
        <f t="shared" si="8"/>
        <v>0</v>
      </c>
      <c r="Q24" s="22" t="b">
        <f t="shared" si="1"/>
        <v>0</v>
      </c>
      <c r="R24" s="22" t="b">
        <f t="shared" si="2"/>
        <v>1</v>
      </c>
      <c r="S24" s="22" t="b">
        <f t="shared" si="3"/>
        <v>0</v>
      </c>
      <c r="T24" s="22" t="str">
        <f t="shared" si="4"/>
        <v>Newcomer</v>
      </c>
      <c r="U24" s="22" t="str">
        <f t="shared" si="5"/>
        <v>Busy in Boston</v>
      </c>
      <c r="V24" s="22" t="str">
        <f t="shared" si="6"/>
        <v>Manageble in Boston</v>
      </c>
      <c r="W24" s="9">
        <v>3</v>
      </c>
      <c r="X24" s="9">
        <v>47</v>
      </c>
      <c r="Y24" s="23" t="str">
        <f t="shared" si="9"/>
        <v>Needs Improvement</v>
      </c>
      <c r="Z24" s="23" t="str" cm="1">
        <f t="array" ref="Z24">_xlfn.IFS(W24&gt;=9,"Excellent",W24&gt;6,"Good",W24&lt;7,"Needs Improvement")</f>
        <v>Needs Improvement</v>
      </c>
    </row>
    <row r="25" spans="1:26" x14ac:dyDescent="0.45">
      <c r="A25" s="8">
        <v>24</v>
      </c>
      <c r="B25" s="8" t="s">
        <v>534</v>
      </c>
      <c r="C25" s="8" t="s">
        <v>528</v>
      </c>
      <c r="D25" s="8" t="s">
        <v>547</v>
      </c>
      <c r="E25" s="22" t="b">
        <f t="shared" si="7"/>
        <v>0</v>
      </c>
      <c r="F25" s="8" t="s">
        <v>550</v>
      </c>
      <c r="G25" s="8" t="s">
        <v>543</v>
      </c>
      <c r="H25" s="8" t="s">
        <v>532</v>
      </c>
      <c r="I25" s="8" t="s">
        <v>549</v>
      </c>
      <c r="J25" s="8">
        <v>60</v>
      </c>
      <c r="K25" s="8">
        <v>101849</v>
      </c>
      <c r="L25" s="22" t="b">
        <f t="shared" si="0"/>
        <v>1</v>
      </c>
      <c r="M25" s="8">
        <v>11</v>
      </c>
      <c r="N25" s="8">
        <v>5</v>
      </c>
      <c r="O25" s="8">
        <v>7</v>
      </c>
      <c r="P25" s="22" t="b">
        <f t="shared" si="8"/>
        <v>0</v>
      </c>
      <c r="Q25" s="22" t="b">
        <f t="shared" si="1"/>
        <v>0</v>
      </c>
      <c r="R25" s="22" t="b">
        <f t="shared" si="2"/>
        <v>0</v>
      </c>
      <c r="S25" s="22" t="b">
        <f t="shared" si="3"/>
        <v>0</v>
      </c>
      <c r="T25" s="22" t="str">
        <f t="shared" si="4"/>
        <v>Newcomer</v>
      </c>
      <c r="U25" s="22" t="str">
        <f t="shared" si="5"/>
        <v>Manageble in Boston</v>
      </c>
      <c r="V25" s="22" t="str">
        <f t="shared" si="6"/>
        <v>Manageble in Boston</v>
      </c>
      <c r="W25" s="8">
        <v>5</v>
      </c>
      <c r="X25" s="8">
        <v>52</v>
      </c>
      <c r="Y25" s="23" t="str">
        <f t="shared" si="9"/>
        <v>Needs Improvement</v>
      </c>
      <c r="Z25" s="23" t="str" cm="1">
        <f t="array" ref="Z25">_xlfn.IFS(W25&gt;=9,"Excellent",W25&gt;6,"Good",W25&lt;7,"Needs Improvement")</f>
        <v>Needs Improvement</v>
      </c>
    </row>
    <row r="26" spans="1:26" x14ac:dyDescent="0.45">
      <c r="A26" s="9">
        <v>25</v>
      </c>
      <c r="B26" s="9" t="s">
        <v>539</v>
      </c>
      <c r="C26" s="9" t="s">
        <v>42</v>
      </c>
      <c r="D26" s="9" t="s">
        <v>535</v>
      </c>
      <c r="E26" s="22" t="b">
        <f t="shared" si="7"/>
        <v>1</v>
      </c>
      <c r="F26" s="9" t="s">
        <v>548</v>
      </c>
      <c r="G26" s="9" t="s">
        <v>553</v>
      </c>
      <c r="H26" s="9" t="s">
        <v>537</v>
      </c>
      <c r="I26" s="9" t="s">
        <v>558</v>
      </c>
      <c r="J26" s="9">
        <v>43</v>
      </c>
      <c r="K26" s="9">
        <v>103851</v>
      </c>
      <c r="L26" s="22" t="b">
        <f t="shared" si="0"/>
        <v>1</v>
      </c>
      <c r="M26" s="9">
        <v>13</v>
      </c>
      <c r="N26" s="9">
        <v>10</v>
      </c>
      <c r="O26" s="9">
        <v>13</v>
      </c>
      <c r="P26" s="22" t="b">
        <f t="shared" si="8"/>
        <v>0</v>
      </c>
      <c r="Q26" s="22" t="b">
        <f t="shared" si="1"/>
        <v>0</v>
      </c>
      <c r="R26" s="22" t="b">
        <f t="shared" si="2"/>
        <v>0</v>
      </c>
      <c r="S26" s="22" t="b">
        <f t="shared" si="3"/>
        <v>0</v>
      </c>
      <c r="T26" s="22" t="str">
        <f t="shared" si="4"/>
        <v>Newcomer</v>
      </c>
      <c r="U26" s="22" t="str">
        <f t="shared" si="5"/>
        <v>Busy in Boston</v>
      </c>
      <c r="V26" s="22" t="str">
        <f t="shared" si="6"/>
        <v>Manageble in Boston</v>
      </c>
      <c r="W26" s="9">
        <v>5</v>
      </c>
      <c r="X26" s="9">
        <v>23</v>
      </c>
      <c r="Y26" s="23" t="str">
        <f t="shared" si="9"/>
        <v>Needs Improvement</v>
      </c>
      <c r="Z26" s="23" t="str" cm="1">
        <f t="array" ref="Z26">_xlfn.IFS(W26&gt;=9,"Excellent",W26&gt;6,"Good",W26&lt;7,"Needs Improvement")</f>
        <v>Needs Improvement</v>
      </c>
    </row>
    <row r="27" spans="1:26" x14ac:dyDescent="0.45">
      <c r="A27" s="8">
        <v>26</v>
      </c>
      <c r="B27" s="8" t="s">
        <v>559</v>
      </c>
      <c r="C27" s="8" t="s">
        <v>43</v>
      </c>
      <c r="D27" s="8" t="s">
        <v>535</v>
      </c>
      <c r="E27" s="22" t="b">
        <f t="shared" si="7"/>
        <v>1</v>
      </c>
      <c r="F27" s="8" t="s">
        <v>530</v>
      </c>
      <c r="G27" s="8" t="s">
        <v>553</v>
      </c>
      <c r="H27" s="8" t="s">
        <v>544</v>
      </c>
      <c r="I27" s="8" t="s">
        <v>549</v>
      </c>
      <c r="J27" s="8">
        <v>38</v>
      </c>
      <c r="K27" s="8">
        <v>38036</v>
      </c>
      <c r="L27" s="22" t="b">
        <f t="shared" si="0"/>
        <v>0</v>
      </c>
      <c r="M27" s="8">
        <v>11</v>
      </c>
      <c r="N27" s="8">
        <v>17</v>
      </c>
      <c r="O27" s="8">
        <v>2</v>
      </c>
      <c r="P27" s="22" t="b">
        <f t="shared" si="8"/>
        <v>1</v>
      </c>
      <c r="Q27" s="22" t="b">
        <f t="shared" si="1"/>
        <v>0</v>
      </c>
      <c r="R27" s="22" t="b">
        <f t="shared" si="2"/>
        <v>1</v>
      </c>
      <c r="S27" s="22" t="b">
        <f t="shared" si="3"/>
        <v>0</v>
      </c>
      <c r="T27" s="22" t="str">
        <f t="shared" si="4"/>
        <v>Newcomer</v>
      </c>
      <c r="U27" s="22" t="str">
        <f t="shared" si="5"/>
        <v>Manageble in Boston</v>
      </c>
      <c r="V27" s="22" t="str">
        <f t="shared" si="6"/>
        <v>Manageble in Boston</v>
      </c>
      <c r="W27" s="8">
        <v>6</v>
      </c>
      <c r="X27" s="8">
        <v>53</v>
      </c>
      <c r="Y27" s="23" t="str">
        <f t="shared" si="9"/>
        <v>Needs Improvement</v>
      </c>
      <c r="Z27" s="23" t="str" cm="1">
        <f t="array" ref="Z27">_xlfn.IFS(W27&gt;=9,"Excellent",W27&gt;6,"Good",W27&lt;7,"Needs Improvement")</f>
        <v>Needs Improvement</v>
      </c>
    </row>
    <row r="28" spans="1:26" x14ac:dyDescent="0.45">
      <c r="A28" s="9">
        <v>27</v>
      </c>
      <c r="B28" s="9" t="s">
        <v>534</v>
      </c>
      <c r="C28" s="9" t="s">
        <v>42</v>
      </c>
      <c r="D28" s="9" t="s">
        <v>529</v>
      </c>
      <c r="E28" s="22" t="b">
        <f t="shared" si="7"/>
        <v>1</v>
      </c>
      <c r="F28" s="9" t="s">
        <v>550</v>
      </c>
      <c r="G28" s="9" t="s">
        <v>536</v>
      </c>
      <c r="H28" s="9" t="s">
        <v>544</v>
      </c>
      <c r="I28" s="9" t="s">
        <v>549</v>
      </c>
      <c r="J28" s="9">
        <v>55</v>
      </c>
      <c r="K28" s="9">
        <v>61778</v>
      </c>
      <c r="L28" s="22" t="b">
        <f t="shared" si="0"/>
        <v>0</v>
      </c>
      <c r="M28" s="9">
        <v>31</v>
      </c>
      <c r="N28" s="9">
        <v>12</v>
      </c>
      <c r="O28" s="9">
        <v>13</v>
      </c>
      <c r="P28" s="22" t="b">
        <f t="shared" si="8"/>
        <v>0</v>
      </c>
      <c r="Q28" s="22" t="b">
        <f t="shared" si="1"/>
        <v>0</v>
      </c>
      <c r="R28" s="22" t="b">
        <f t="shared" si="2"/>
        <v>0</v>
      </c>
      <c r="S28" s="22" t="b">
        <f t="shared" si="3"/>
        <v>0</v>
      </c>
      <c r="T28" s="22" t="str">
        <f t="shared" si="4"/>
        <v>Newcomer</v>
      </c>
      <c r="U28" s="22" t="str">
        <f t="shared" si="5"/>
        <v>Busy in Boston</v>
      </c>
      <c r="V28" s="22" t="str">
        <f t="shared" si="6"/>
        <v>Manageble in Boston</v>
      </c>
      <c r="W28" s="9">
        <v>7</v>
      </c>
      <c r="X28" s="9">
        <v>22</v>
      </c>
      <c r="Y28" s="23" t="str">
        <f t="shared" si="9"/>
        <v>Good</v>
      </c>
      <c r="Z28" s="23" t="str" cm="1">
        <f t="array" ref="Z28">_xlfn.IFS(W28&gt;=9,"Excellent",W28&gt;6,"Good",W28&lt;7,"Needs Improvement")</f>
        <v>Good</v>
      </c>
    </row>
    <row r="29" spans="1:26" x14ac:dyDescent="0.45">
      <c r="A29" s="8">
        <v>28</v>
      </c>
      <c r="B29" s="8" t="s">
        <v>552</v>
      </c>
      <c r="C29" s="8" t="s">
        <v>43</v>
      </c>
      <c r="D29" s="8" t="s">
        <v>555</v>
      </c>
      <c r="E29" s="22" t="b">
        <f t="shared" si="7"/>
        <v>1</v>
      </c>
      <c r="F29" s="8" t="s">
        <v>540</v>
      </c>
      <c r="G29" s="8" t="s">
        <v>541</v>
      </c>
      <c r="H29" s="8" t="s">
        <v>532</v>
      </c>
      <c r="I29" s="8" t="s">
        <v>554</v>
      </c>
      <c r="J29" s="8">
        <v>27</v>
      </c>
      <c r="K29" s="8">
        <v>57734</v>
      </c>
      <c r="L29" s="22" t="b">
        <f t="shared" si="0"/>
        <v>0</v>
      </c>
      <c r="M29" s="8">
        <v>28</v>
      </c>
      <c r="N29" s="8">
        <v>16</v>
      </c>
      <c r="O29" s="8">
        <v>14</v>
      </c>
      <c r="P29" s="22" t="b">
        <f t="shared" si="8"/>
        <v>0</v>
      </c>
      <c r="Q29" s="22" t="b">
        <f t="shared" si="1"/>
        <v>0</v>
      </c>
      <c r="R29" s="22" t="b">
        <f t="shared" si="2"/>
        <v>1</v>
      </c>
      <c r="S29" s="22" t="b">
        <f t="shared" si="3"/>
        <v>0</v>
      </c>
      <c r="T29" s="22" t="str">
        <f t="shared" si="4"/>
        <v>Newcomer</v>
      </c>
      <c r="U29" s="22" t="str">
        <f t="shared" si="5"/>
        <v>Busy in Boston</v>
      </c>
      <c r="V29" s="22" t="str">
        <f t="shared" si="6"/>
        <v>Manageble in Boston</v>
      </c>
      <c r="W29" s="8">
        <v>7</v>
      </c>
      <c r="X29" s="8">
        <v>45</v>
      </c>
      <c r="Y29" s="23" t="str">
        <f t="shared" si="9"/>
        <v>Good</v>
      </c>
      <c r="Z29" s="23" t="str" cm="1">
        <f t="array" ref="Z29">_xlfn.IFS(W29&gt;=9,"Excellent",W29&gt;6,"Good",W29&lt;7,"Needs Improvement")</f>
        <v>Good</v>
      </c>
    </row>
    <row r="30" spans="1:26" x14ac:dyDescent="0.45">
      <c r="A30" s="9">
        <v>29</v>
      </c>
      <c r="B30" s="9" t="s">
        <v>557</v>
      </c>
      <c r="C30" s="9" t="s">
        <v>42</v>
      </c>
      <c r="D30" s="9" t="s">
        <v>547</v>
      </c>
      <c r="E30" s="22" t="b">
        <f t="shared" si="7"/>
        <v>0</v>
      </c>
      <c r="F30" s="9" t="s">
        <v>550</v>
      </c>
      <c r="G30" s="9" t="s">
        <v>553</v>
      </c>
      <c r="H30" s="9" t="s">
        <v>544</v>
      </c>
      <c r="I30" s="9" t="s">
        <v>554</v>
      </c>
      <c r="J30" s="9">
        <v>27</v>
      </c>
      <c r="K30" s="9">
        <v>53173</v>
      </c>
      <c r="L30" s="22" t="b">
        <f t="shared" si="0"/>
        <v>0</v>
      </c>
      <c r="M30" s="9">
        <v>6</v>
      </c>
      <c r="N30" s="9">
        <v>3</v>
      </c>
      <c r="O30" s="9">
        <v>14</v>
      </c>
      <c r="P30" s="22" t="b">
        <f t="shared" si="8"/>
        <v>0</v>
      </c>
      <c r="Q30" s="22" t="b">
        <f t="shared" si="1"/>
        <v>0</v>
      </c>
      <c r="R30" s="22" t="b">
        <f t="shared" si="2"/>
        <v>0</v>
      </c>
      <c r="S30" s="22" t="b">
        <f t="shared" si="3"/>
        <v>0</v>
      </c>
      <c r="T30" s="22" t="str">
        <f t="shared" si="4"/>
        <v>Newcomer</v>
      </c>
      <c r="U30" s="22" t="str">
        <f t="shared" si="5"/>
        <v>Busy in Boston</v>
      </c>
      <c r="V30" s="22" t="str">
        <f t="shared" si="6"/>
        <v>Manageble in Boston</v>
      </c>
      <c r="W30" s="9">
        <v>1</v>
      </c>
      <c r="X30" s="9">
        <v>27</v>
      </c>
      <c r="Y30" s="23" t="str">
        <f t="shared" si="9"/>
        <v>Needs Improvement</v>
      </c>
      <c r="Z30" s="23" t="str" cm="1">
        <f t="array" ref="Z30">_xlfn.IFS(W30&gt;=9,"Excellent",W30&gt;6,"Good",W30&lt;7,"Needs Improvement")</f>
        <v>Needs Improvement</v>
      </c>
    </row>
    <row r="31" spans="1:26" x14ac:dyDescent="0.45">
      <c r="A31" s="8">
        <v>30</v>
      </c>
      <c r="B31" s="8" t="s">
        <v>539</v>
      </c>
      <c r="C31" s="8" t="s">
        <v>528</v>
      </c>
      <c r="D31" s="8" t="s">
        <v>547</v>
      </c>
      <c r="E31" s="22" t="b">
        <f t="shared" si="7"/>
        <v>0</v>
      </c>
      <c r="F31" s="8" t="s">
        <v>540</v>
      </c>
      <c r="G31" s="8" t="s">
        <v>556</v>
      </c>
      <c r="H31" s="8" t="s">
        <v>537</v>
      </c>
      <c r="I31" s="8" t="s">
        <v>549</v>
      </c>
      <c r="J31" s="8">
        <v>55</v>
      </c>
      <c r="K31" s="8">
        <v>60403</v>
      </c>
      <c r="L31" s="22" t="b">
        <f t="shared" si="0"/>
        <v>0</v>
      </c>
      <c r="M31" s="8">
        <v>16</v>
      </c>
      <c r="N31" s="8">
        <v>9</v>
      </c>
      <c r="O31" s="8">
        <v>2</v>
      </c>
      <c r="P31" s="22" t="b">
        <f t="shared" si="8"/>
        <v>1</v>
      </c>
      <c r="Q31" s="22" t="b">
        <f t="shared" si="1"/>
        <v>0</v>
      </c>
      <c r="R31" s="22" t="b">
        <f t="shared" si="2"/>
        <v>1</v>
      </c>
      <c r="S31" s="22" t="b">
        <f t="shared" si="3"/>
        <v>0</v>
      </c>
      <c r="T31" s="22" t="str">
        <f t="shared" si="4"/>
        <v>Newcomer</v>
      </c>
      <c r="U31" s="22" t="str">
        <f t="shared" si="5"/>
        <v>Manageble in Boston</v>
      </c>
      <c r="V31" s="22" t="str">
        <f t="shared" si="6"/>
        <v>Manageble in Boston</v>
      </c>
      <c r="W31" s="8">
        <v>2</v>
      </c>
      <c r="X31" s="8">
        <v>25</v>
      </c>
      <c r="Y31" s="23" t="str">
        <f t="shared" si="9"/>
        <v>Needs Improvement</v>
      </c>
      <c r="Z31" s="23" t="str" cm="1">
        <f t="array" ref="Z31">_xlfn.IFS(W31&gt;=9,"Excellent",W31&gt;6,"Good",W31&lt;7,"Needs Improvement")</f>
        <v>Needs Improvement</v>
      </c>
    </row>
    <row r="32" spans="1:26" x14ac:dyDescent="0.45">
      <c r="A32" s="9">
        <v>31</v>
      </c>
      <c r="B32" s="9" t="s">
        <v>534</v>
      </c>
      <c r="C32" s="9" t="s">
        <v>528</v>
      </c>
      <c r="D32" s="9" t="s">
        <v>547</v>
      </c>
      <c r="E32" s="22" t="b">
        <f t="shared" si="7"/>
        <v>0</v>
      </c>
      <c r="F32" s="9" t="s">
        <v>540</v>
      </c>
      <c r="G32" s="9" t="s">
        <v>553</v>
      </c>
      <c r="H32" s="9" t="s">
        <v>537</v>
      </c>
      <c r="I32" s="9" t="s">
        <v>549</v>
      </c>
      <c r="J32" s="9">
        <v>22</v>
      </c>
      <c r="K32" s="9">
        <v>96321</v>
      </c>
      <c r="L32" s="22" t="b">
        <f t="shared" si="0"/>
        <v>1</v>
      </c>
      <c r="M32" s="9">
        <v>4</v>
      </c>
      <c r="N32" s="9">
        <v>15</v>
      </c>
      <c r="O32" s="9">
        <v>13</v>
      </c>
      <c r="P32" s="22" t="b">
        <f t="shared" si="8"/>
        <v>0</v>
      </c>
      <c r="Q32" s="22" t="b">
        <f t="shared" si="1"/>
        <v>0</v>
      </c>
      <c r="R32" s="22" t="b">
        <f t="shared" si="2"/>
        <v>1</v>
      </c>
      <c r="S32" s="22" t="b">
        <f t="shared" si="3"/>
        <v>0</v>
      </c>
      <c r="T32" s="22" t="str">
        <f t="shared" si="4"/>
        <v>Newcomer</v>
      </c>
      <c r="U32" s="22" t="str">
        <f t="shared" si="5"/>
        <v>Busy in Boston</v>
      </c>
      <c r="V32" s="22" t="str">
        <f t="shared" si="6"/>
        <v>Manageble in Boston</v>
      </c>
      <c r="W32" s="9">
        <v>9</v>
      </c>
      <c r="X32" s="9">
        <v>35</v>
      </c>
      <c r="Y32" s="23" t="str">
        <f t="shared" si="9"/>
        <v>Excellent</v>
      </c>
      <c r="Z32" s="23" t="str" cm="1">
        <f t="array" ref="Z32">_xlfn.IFS(W32&gt;=9,"Excellent",W32&gt;6,"Good",W32&lt;7,"Needs Improvement")</f>
        <v>Excellent</v>
      </c>
    </row>
    <row r="33" spans="1:26" x14ac:dyDescent="0.45">
      <c r="A33" s="8">
        <v>32</v>
      </c>
      <c r="B33" s="8" t="s">
        <v>559</v>
      </c>
      <c r="C33" s="8" t="s">
        <v>43</v>
      </c>
      <c r="D33" s="8" t="s">
        <v>535</v>
      </c>
      <c r="E33" s="22" t="b">
        <f t="shared" si="7"/>
        <v>1</v>
      </c>
      <c r="F33" s="8" t="s">
        <v>550</v>
      </c>
      <c r="G33" s="8" t="s">
        <v>531</v>
      </c>
      <c r="H33" s="8" t="s">
        <v>544</v>
      </c>
      <c r="I33" s="8" t="s">
        <v>549</v>
      </c>
      <c r="J33" s="8">
        <v>31</v>
      </c>
      <c r="K33" s="8">
        <v>101675</v>
      </c>
      <c r="L33" s="22" t="b">
        <f t="shared" si="0"/>
        <v>1</v>
      </c>
      <c r="M33" s="8">
        <v>35</v>
      </c>
      <c r="N33" s="8">
        <v>5</v>
      </c>
      <c r="O33" s="8">
        <v>11</v>
      </c>
      <c r="P33" s="22" t="b">
        <f t="shared" si="8"/>
        <v>0</v>
      </c>
      <c r="Q33" s="22" t="b">
        <f t="shared" si="1"/>
        <v>0</v>
      </c>
      <c r="R33" s="22" t="b">
        <f t="shared" si="2"/>
        <v>0</v>
      </c>
      <c r="S33" s="22" t="b">
        <f t="shared" si="3"/>
        <v>0</v>
      </c>
      <c r="T33" s="22" t="str">
        <f t="shared" si="4"/>
        <v>Newcomer</v>
      </c>
      <c r="U33" s="22" t="str">
        <f t="shared" si="5"/>
        <v>Busy in Boston</v>
      </c>
      <c r="V33" s="22" t="str">
        <f t="shared" si="6"/>
        <v>Manageble in Boston</v>
      </c>
      <c r="W33" s="8">
        <v>2</v>
      </c>
      <c r="X33" s="8">
        <v>43</v>
      </c>
      <c r="Y33" s="23" t="str">
        <f t="shared" si="9"/>
        <v>Needs Improvement</v>
      </c>
      <c r="Z33" s="23" t="str" cm="1">
        <f t="array" ref="Z33">_xlfn.IFS(W33&gt;=9,"Excellent",W33&gt;6,"Good",W33&lt;7,"Needs Improvement")</f>
        <v>Needs Improvement</v>
      </c>
    </row>
    <row r="34" spans="1:26" x14ac:dyDescent="0.45">
      <c r="A34" s="9">
        <v>33</v>
      </c>
      <c r="B34" s="9" t="s">
        <v>559</v>
      </c>
      <c r="C34" s="9" t="s">
        <v>43</v>
      </c>
      <c r="D34" s="9" t="s">
        <v>535</v>
      </c>
      <c r="E34" s="22" t="b">
        <f t="shared" si="7"/>
        <v>1</v>
      </c>
      <c r="F34" s="9" t="s">
        <v>548</v>
      </c>
      <c r="G34" s="9" t="s">
        <v>541</v>
      </c>
      <c r="H34" s="9" t="s">
        <v>544</v>
      </c>
      <c r="I34" s="9" t="s">
        <v>554</v>
      </c>
      <c r="J34" s="9">
        <v>42</v>
      </c>
      <c r="K34" s="9">
        <v>36344</v>
      </c>
      <c r="L34" s="22" t="b">
        <f t="shared" si="0"/>
        <v>0</v>
      </c>
      <c r="M34" s="9">
        <v>26</v>
      </c>
      <c r="N34" s="9">
        <v>13</v>
      </c>
      <c r="O34" s="9">
        <v>5</v>
      </c>
      <c r="P34" s="22" t="b">
        <f t="shared" si="8"/>
        <v>1</v>
      </c>
      <c r="Q34" s="22" t="b">
        <f t="shared" si="1"/>
        <v>0</v>
      </c>
      <c r="R34" s="22" t="b">
        <f t="shared" si="2"/>
        <v>0</v>
      </c>
      <c r="S34" s="22" t="b">
        <f t="shared" si="3"/>
        <v>0</v>
      </c>
      <c r="T34" s="22" t="str">
        <f t="shared" si="4"/>
        <v>Newcomer</v>
      </c>
      <c r="U34" s="22" t="str">
        <f t="shared" si="5"/>
        <v>Manageble in Boston</v>
      </c>
      <c r="V34" s="22" t="str">
        <f t="shared" si="6"/>
        <v>Manageble in Boston</v>
      </c>
      <c r="W34" s="9">
        <v>6</v>
      </c>
      <c r="X34" s="9">
        <v>58</v>
      </c>
      <c r="Y34" s="23" t="str">
        <f t="shared" si="9"/>
        <v>Needs Improvement</v>
      </c>
      <c r="Z34" s="23" t="str" cm="1">
        <f t="array" ref="Z34">_xlfn.IFS(W34&gt;=9,"Excellent",W34&gt;6,"Good",W34&lt;7,"Needs Improvement")</f>
        <v>Needs Improvement</v>
      </c>
    </row>
    <row r="35" spans="1:26" x14ac:dyDescent="0.45">
      <c r="A35" s="8">
        <v>34</v>
      </c>
      <c r="B35" s="8" t="s">
        <v>545</v>
      </c>
      <c r="C35" s="8" t="s">
        <v>43</v>
      </c>
      <c r="D35" s="8" t="s">
        <v>535</v>
      </c>
      <c r="E35" s="22" t="b">
        <f t="shared" si="7"/>
        <v>1</v>
      </c>
      <c r="F35" s="8" t="s">
        <v>540</v>
      </c>
      <c r="G35" s="8" t="s">
        <v>531</v>
      </c>
      <c r="H35" s="8" t="s">
        <v>532</v>
      </c>
      <c r="I35" s="8" t="s">
        <v>549</v>
      </c>
      <c r="J35" s="8">
        <v>26</v>
      </c>
      <c r="K35" s="8">
        <v>48800</v>
      </c>
      <c r="L35" s="22" t="b">
        <f t="shared" si="0"/>
        <v>0</v>
      </c>
      <c r="M35" s="8">
        <v>12</v>
      </c>
      <c r="N35" s="8">
        <v>14</v>
      </c>
      <c r="O35" s="8">
        <v>14</v>
      </c>
      <c r="P35" s="22" t="b">
        <f t="shared" si="8"/>
        <v>0</v>
      </c>
      <c r="Q35" s="22" t="b">
        <f t="shared" si="1"/>
        <v>0</v>
      </c>
      <c r="R35" s="22" t="b">
        <f t="shared" si="2"/>
        <v>1</v>
      </c>
      <c r="S35" s="22" t="b">
        <f t="shared" si="3"/>
        <v>0</v>
      </c>
      <c r="T35" s="22" t="str">
        <f t="shared" si="4"/>
        <v>Newcomer</v>
      </c>
      <c r="U35" s="22" t="str">
        <f t="shared" si="5"/>
        <v>Busy in Boston</v>
      </c>
      <c r="V35" s="22" t="str">
        <f t="shared" si="6"/>
        <v>Manageble in Boston</v>
      </c>
      <c r="W35" s="8">
        <v>1</v>
      </c>
      <c r="X35" s="8">
        <v>49</v>
      </c>
      <c r="Y35" s="23" t="str">
        <f t="shared" si="9"/>
        <v>Needs Improvement</v>
      </c>
      <c r="Z35" s="23" t="str" cm="1">
        <f t="array" ref="Z35">_xlfn.IFS(W35&gt;=9,"Excellent",W35&gt;6,"Good",W35&lt;7,"Needs Improvement")</f>
        <v>Needs Improvement</v>
      </c>
    </row>
    <row r="36" spans="1:26" x14ac:dyDescent="0.45">
      <c r="A36" s="9">
        <v>35</v>
      </c>
      <c r="B36" s="9" t="s">
        <v>545</v>
      </c>
      <c r="C36" s="9" t="s">
        <v>42</v>
      </c>
      <c r="D36" s="9" t="s">
        <v>529</v>
      </c>
      <c r="E36" s="22" t="b">
        <f t="shared" si="7"/>
        <v>1</v>
      </c>
      <c r="F36" s="9" t="s">
        <v>548</v>
      </c>
      <c r="G36" s="9" t="s">
        <v>541</v>
      </c>
      <c r="H36" s="9" t="s">
        <v>544</v>
      </c>
      <c r="I36" s="9" t="s">
        <v>549</v>
      </c>
      <c r="J36" s="9">
        <v>23</v>
      </c>
      <c r="K36" s="9">
        <v>55372</v>
      </c>
      <c r="L36" s="22" t="b">
        <f t="shared" si="0"/>
        <v>0</v>
      </c>
      <c r="M36" s="9">
        <v>11</v>
      </c>
      <c r="N36" s="9">
        <v>15</v>
      </c>
      <c r="O36" s="9">
        <v>5</v>
      </c>
      <c r="P36" s="22" t="b">
        <f t="shared" si="8"/>
        <v>1</v>
      </c>
      <c r="Q36" s="22" t="b">
        <f t="shared" si="1"/>
        <v>0</v>
      </c>
      <c r="R36" s="22" t="b">
        <f t="shared" si="2"/>
        <v>0</v>
      </c>
      <c r="S36" s="22" t="b">
        <f t="shared" si="3"/>
        <v>0</v>
      </c>
      <c r="T36" s="22" t="str">
        <f t="shared" si="4"/>
        <v>Newcomer</v>
      </c>
      <c r="U36" s="22" t="str">
        <f t="shared" si="5"/>
        <v>Manageble in Boston</v>
      </c>
      <c r="V36" s="22" t="str">
        <f t="shared" si="6"/>
        <v>Manageble in Boston</v>
      </c>
      <c r="W36" s="9">
        <v>3</v>
      </c>
      <c r="X36" s="9">
        <v>32</v>
      </c>
      <c r="Y36" s="23" t="str">
        <f t="shared" si="9"/>
        <v>Needs Improvement</v>
      </c>
      <c r="Z36" s="23" t="str" cm="1">
        <f t="array" ref="Z36">_xlfn.IFS(W36&gt;=9,"Excellent",W36&gt;6,"Good",W36&lt;7,"Needs Improvement")</f>
        <v>Needs Improvement</v>
      </c>
    </row>
    <row r="37" spans="1:26" x14ac:dyDescent="0.45">
      <c r="A37" s="8">
        <v>36</v>
      </c>
      <c r="B37" s="8" t="s">
        <v>527</v>
      </c>
      <c r="C37" s="8" t="s">
        <v>42</v>
      </c>
      <c r="D37" s="8" t="s">
        <v>555</v>
      </c>
      <c r="E37" s="22" t="b">
        <f t="shared" si="7"/>
        <v>1</v>
      </c>
      <c r="F37" s="8" t="s">
        <v>530</v>
      </c>
      <c r="G37" s="8" t="s">
        <v>531</v>
      </c>
      <c r="H37" s="8" t="s">
        <v>532</v>
      </c>
      <c r="I37" s="8" t="s">
        <v>538</v>
      </c>
      <c r="J37" s="8">
        <v>43</v>
      </c>
      <c r="K37" s="8">
        <v>91516</v>
      </c>
      <c r="L37" s="22" t="b">
        <f t="shared" si="0"/>
        <v>0</v>
      </c>
      <c r="M37" s="8">
        <v>37</v>
      </c>
      <c r="N37" s="8">
        <v>16</v>
      </c>
      <c r="O37" s="8">
        <v>7</v>
      </c>
      <c r="P37" s="22" t="b">
        <f t="shared" si="8"/>
        <v>0</v>
      </c>
      <c r="Q37" s="22" t="b">
        <f t="shared" si="1"/>
        <v>0</v>
      </c>
      <c r="R37" s="22" t="b">
        <f t="shared" si="2"/>
        <v>1</v>
      </c>
      <c r="S37" s="22" t="b">
        <f t="shared" si="3"/>
        <v>1</v>
      </c>
      <c r="T37" s="22" t="str">
        <f t="shared" si="4"/>
        <v>Veteran</v>
      </c>
      <c r="U37" s="22" t="str">
        <f t="shared" si="5"/>
        <v>Manageble in Boston</v>
      </c>
      <c r="V37" s="22" t="str">
        <f t="shared" si="6"/>
        <v>Manageble in Boston</v>
      </c>
      <c r="W37" s="8">
        <v>2</v>
      </c>
      <c r="X37" s="8">
        <v>24</v>
      </c>
      <c r="Y37" s="23" t="str">
        <f t="shared" si="9"/>
        <v>Needs Improvement</v>
      </c>
      <c r="Z37" s="23" t="str" cm="1">
        <f t="array" ref="Z37">_xlfn.IFS(W37&gt;=9,"Excellent",W37&gt;6,"Good",W37&lt;7,"Needs Improvement")</f>
        <v>Needs Improvement</v>
      </c>
    </row>
    <row r="38" spans="1:26" x14ac:dyDescent="0.45">
      <c r="A38" s="9">
        <v>37</v>
      </c>
      <c r="B38" s="9" t="s">
        <v>552</v>
      </c>
      <c r="C38" s="9" t="s">
        <v>43</v>
      </c>
      <c r="D38" s="9" t="s">
        <v>535</v>
      </c>
      <c r="E38" s="22" t="b">
        <f t="shared" si="7"/>
        <v>1</v>
      </c>
      <c r="F38" s="9" t="s">
        <v>540</v>
      </c>
      <c r="G38" s="9" t="s">
        <v>553</v>
      </c>
      <c r="H38" s="9" t="s">
        <v>532</v>
      </c>
      <c r="I38" s="9" t="s">
        <v>558</v>
      </c>
      <c r="J38" s="9">
        <v>23</v>
      </c>
      <c r="K38" s="9">
        <v>50538</v>
      </c>
      <c r="L38" s="22" t="b">
        <f t="shared" si="0"/>
        <v>0</v>
      </c>
      <c r="M38" s="9">
        <v>25</v>
      </c>
      <c r="N38" s="9">
        <v>13</v>
      </c>
      <c r="O38" s="9">
        <v>1</v>
      </c>
      <c r="P38" s="22" t="b">
        <f t="shared" si="8"/>
        <v>1</v>
      </c>
      <c r="Q38" s="22" t="b">
        <f t="shared" si="1"/>
        <v>0</v>
      </c>
      <c r="R38" s="22" t="b">
        <f t="shared" si="2"/>
        <v>1</v>
      </c>
      <c r="S38" s="22" t="b">
        <f t="shared" si="3"/>
        <v>0</v>
      </c>
      <c r="T38" s="22" t="str">
        <f t="shared" si="4"/>
        <v>Newcomer</v>
      </c>
      <c r="U38" s="22" t="str">
        <f t="shared" si="5"/>
        <v>Manageble in Boston</v>
      </c>
      <c r="V38" s="22" t="str">
        <f t="shared" si="6"/>
        <v>Manageble in Boston</v>
      </c>
      <c r="W38" s="9">
        <v>3</v>
      </c>
      <c r="X38" s="9">
        <v>44</v>
      </c>
      <c r="Y38" s="23" t="str">
        <f t="shared" si="9"/>
        <v>Needs Improvement</v>
      </c>
      <c r="Z38" s="23" t="str" cm="1">
        <f t="array" ref="Z38">_xlfn.IFS(W38&gt;=9,"Excellent",W38&gt;6,"Good",W38&lt;7,"Needs Improvement")</f>
        <v>Needs Improvement</v>
      </c>
    </row>
    <row r="39" spans="1:26" x14ac:dyDescent="0.45">
      <c r="A39" s="8">
        <v>38</v>
      </c>
      <c r="B39" s="8" t="s">
        <v>534</v>
      </c>
      <c r="C39" s="8" t="s">
        <v>528</v>
      </c>
      <c r="D39" s="8" t="s">
        <v>555</v>
      </c>
      <c r="E39" s="22" t="b">
        <f t="shared" si="7"/>
        <v>1</v>
      </c>
      <c r="F39" s="8" t="s">
        <v>548</v>
      </c>
      <c r="G39" s="8" t="s">
        <v>553</v>
      </c>
      <c r="H39" s="8" t="s">
        <v>537</v>
      </c>
      <c r="I39" s="8" t="s">
        <v>533</v>
      </c>
      <c r="J39" s="8">
        <v>31</v>
      </c>
      <c r="K39" s="8">
        <v>93918</v>
      </c>
      <c r="L39" s="22" t="b">
        <f t="shared" si="0"/>
        <v>0</v>
      </c>
      <c r="M39" s="8">
        <v>18</v>
      </c>
      <c r="N39" s="8">
        <v>17</v>
      </c>
      <c r="O39" s="8">
        <v>8</v>
      </c>
      <c r="P39" s="22" t="b">
        <f t="shared" si="8"/>
        <v>0</v>
      </c>
      <c r="Q39" s="22" t="b">
        <f t="shared" si="1"/>
        <v>0</v>
      </c>
      <c r="R39" s="22" t="b">
        <f t="shared" si="2"/>
        <v>0</v>
      </c>
      <c r="S39" s="22" t="b">
        <f t="shared" si="3"/>
        <v>0</v>
      </c>
      <c r="T39" s="22" t="str">
        <f t="shared" si="4"/>
        <v>Newcomer</v>
      </c>
      <c r="U39" s="22" t="str">
        <f t="shared" si="5"/>
        <v>Manageble in Boston</v>
      </c>
      <c r="V39" s="22" t="str">
        <f t="shared" si="6"/>
        <v>Manageble in Boston</v>
      </c>
      <c r="W39" s="8">
        <v>5</v>
      </c>
      <c r="X39" s="8">
        <v>39</v>
      </c>
      <c r="Y39" s="23" t="str">
        <f t="shared" si="9"/>
        <v>Needs Improvement</v>
      </c>
      <c r="Z39" s="23" t="str" cm="1">
        <f t="array" ref="Z39">_xlfn.IFS(W39&gt;=9,"Excellent",W39&gt;6,"Good",W39&lt;7,"Needs Improvement")</f>
        <v>Needs Improvement</v>
      </c>
    </row>
    <row r="40" spans="1:26" x14ac:dyDescent="0.45">
      <c r="A40" s="9">
        <v>39</v>
      </c>
      <c r="B40" s="9" t="s">
        <v>534</v>
      </c>
      <c r="C40" s="9" t="s">
        <v>42</v>
      </c>
      <c r="D40" s="9" t="s">
        <v>529</v>
      </c>
      <c r="E40" s="22" t="b">
        <f t="shared" si="7"/>
        <v>1</v>
      </c>
      <c r="F40" s="9" t="s">
        <v>548</v>
      </c>
      <c r="G40" s="9" t="s">
        <v>536</v>
      </c>
      <c r="H40" s="9" t="s">
        <v>537</v>
      </c>
      <c r="I40" s="9" t="s">
        <v>558</v>
      </c>
      <c r="J40" s="9">
        <v>55</v>
      </c>
      <c r="K40" s="9">
        <v>44973</v>
      </c>
      <c r="L40" s="22" t="b">
        <f t="shared" si="0"/>
        <v>0</v>
      </c>
      <c r="M40" s="9">
        <v>19</v>
      </c>
      <c r="N40" s="9">
        <v>8</v>
      </c>
      <c r="O40" s="9">
        <v>3</v>
      </c>
      <c r="P40" s="22" t="b">
        <f t="shared" si="8"/>
        <v>1</v>
      </c>
      <c r="Q40" s="22" t="b">
        <f t="shared" si="1"/>
        <v>0</v>
      </c>
      <c r="R40" s="22" t="b">
        <f t="shared" si="2"/>
        <v>0</v>
      </c>
      <c r="S40" s="22" t="b">
        <f t="shared" si="3"/>
        <v>0</v>
      </c>
      <c r="T40" s="22" t="str">
        <f t="shared" si="4"/>
        <v>Newcomer</v>
      </c>
      <c r="U40" s="22" t="str">
        <f t="shared" si="5"/>
        <v>Manageble in Boston</v>
      </c>
      <c r="V40" s="22" t="str">
        <f t="shared" si="6"/>
        <v>Manageble in Boston</v>
      </c>
      <c r="W40" s="9">
        <v>6</v>
      </c>
      <c r="X40" s="9">
        <v>37</v>
      </c>
      <c r="Y40" s="23" t="str">
        <f t="shared" si="9"/>
        <v>Needs Improvement</v>
      </c>
      <c r="Z40" s="23" t="str" cm="1">
        <f t="array" ref="Z40">_xlfn.IFS(W40&gt;=9,"Excellent",W40&gt;6,"Good",W40&lt;7,"Needs Improvement")</f>
        <v>Needs Improvement</v>
      </c>
    </row>
    <row r="41" spans="1:26" x14ac:dyDescent="0.45">
      <c r="A41" s="8">
        <v>40</v>
      </c>
      <c r="B41" s="8" t="s">
        <v>527</v>
      </c>
      <c r="C41" s="8" t="s">
        <v>42</v>
      </c>
      <c r="D41" s="8" t="s">
        <v>547</v>
      </c>
      <c r="E41" s="22" t="b">
        <f t="shared" si="7"/>
        <v>0</v>
      </c>
      <c r="F41" s="8" t="s">
        <v>530</v>
      </c>
      <c r="G41" s="8" t="s">
        <v>556</v>
      </c>
      <c r="H41" s="8" t="s">
        <v>537</v>
      </c>
      <c r="I41" s="8" t="s">
        <v>538</v>
      </c>
      <c r="J41" s="8">
        <v>37</v>
      </c>
      <c r="K41" s="8">
        <v>101155</v>
      </c>
      <c r="L41" s="22" t="b">
        <f t="shared" si="0"/>
        <v>1</v>
      </c>
      <c r="M41" s="8">
        <v>23</v>
      </c>
      <c r="N41" s="8">
        <v>2</v>
      </c>
      <c r="O41" s="8">
        <v>4</v>
      </c>
      <c r="P41" s="22" t="b">
        <f t="shared" si="8"/>
        <v>1</v>
      </c>
      <c r="Q41" s="22" t="b">
        <f t="shared" si="1"/>
        <v>0</v>
      </c>
      <c r="R41" s="22" t="b">
        <f t="shared" si="2"/>
        <v>1</v>
      </c>
      <c r="S41" s="22" t="b">
        <f t="shared" si="3"/>
        <v>1</v>
      </c>
      <c r="T41" s="22" t="str">
        <f t="shared" si="4"/>
        <v>Veteran</v>
      </c>
      <c r="U41" s="22" t="str">
        <f t="shared" si="5"/>
        <v>Manageble in Boston</v>
      </c>
      <c r="V41" s="22" t="str">
        <f t="shared" si="6"/>
        <v>Manageble in Boston</v>
      </c>
      <c r="W41" s="8">
        <v>9</v>
      </c>
      <c r="X41" s="8">
        <v>37</v>
      </c>
      <c r="Y41" s="23" t="str">
        <f t="shared" si="9"/>
        <v>Excellent</v>
      </c>
      <c r="Z41" s="23" t="str" cm="1">
        <f t="array" ref="Z41">_xlfn.IFS(W41&gt;=9,"Excellent",W41&gt;6,"Good",W41&lt;7,"Needs Improvement")</f>
        <v>Excellent</v>
      </c>
    </row>
    <row r="42" spans="1:26" x14ac:dyDescent="0.45">
      <c r="A42" s="9">
        <v>41</v>
      </c>
      <c r="B42" s="9" t="s">
        <v>557</v>
      </c>
      <c r="C42" s="9" t="s">
        <v>42</v>
      </c>
      <c r="D42" s="9" t="s">
        <v>535</v>
      </c>
      <c r="E42" s="22" t="b">
        <f t="shared" si="7"/>
        <v>1</v>
      </c>
      <c r="F42" s="9" t="s">
        <v>548</v>
      </c>
      <c r="G42" s="9" t="s">
        <v>531</v>
      </c>
      <c r="H42" s="9" t="s">
        <v>537</v>
      </c>
      <c r="I42" s="9" t="s">
        <v>533</v>
      </c>
      <c r="J42" s="9">
        <v>60</v>
      </c>
      <c r="K42" s="9">
        <v>89500</v>
      </c>
      <c r="L42" s="22" t="b">
        <f t="shared" si="0"/>
        <v>0</v>
      </c>
      <c r="M42" s="9">
        <v>38</v>
      </c>
      <c r="N42" s="9">
        <v>5</v>
      </c>
      <c r="O42" s="9">
        <v>9</v>
      </c>
      <c r="P42" s="22" t="b">
        <f t="shared" si="8"/>
        <v>0</v>
      </c>
      <c r="Q42" s="22" t="b">
        <f t="shared" si="1"/>
        <v>0</v>
      </c>
      <c r="R42" s="22" t="b">
        <f t="shared" si="2"/>
        <v>0</v>
      </c>
      <c r="S42" s="22" t="b">
        <f t="shared" si="3"/>
        <v>0</v>
      </c>
      <c r="T42" s="22" t="str">
        <f t="shared" si="4"/>
        <v>Newcomer</v>
      </c>
      <c r="U42" s="22" t="str">
        <f t="shared" si="5"/>
        <v>Manageble in Boston</v>
      </c>
      <c r="V42" s="22" t="str">
        <f t="shared" si="6"/>
        <v>Manageble in Boston</v>
      </c>
      <c r="W42" s="9">
        <v>4</v>
      </c>
      <c r="X42" s="9">
        <v>21</v>
      </c>
      <c r="Y42" s="23" t="str">
        <f t="shared" si="9"/>
        <v>Needs Improvement</v>
      </c>
      <c r="Z42" s="23" t="str" cm="1">
        <f t="array" ref="Z42">_xlfn.IFS(W42&gt;=9,"Excellent",W42&gt;6,"Good",W42&lt;7,"Needs Improvement")</f>
        <v>Needs Improvement</v>
      </c>
    </row>
    <row r="43" spans="1:26" x14ac:dyDescent="0.45">
      <c r="A43" s="8">
        <v>42</v>
      </c>
      <c r="B43" s="8" t="s">
        <v>557</v>
      </c>
      <c r="C43" s="8" t="s">
        <v>43</v>
      </c>
      <c r="D43" s="8" t="s">
        <v>555</v>
      </c>
      <c r="E43" s="22" t="b">
        <f t="shared" si="7"/>
        <v>1</v>
      </c>
      <c r="F43" s="8" t="s">
        <v>548</v>
      </c>
      <c r="G43" s="8" t="s">
        <v>543</v>
      </c>
      <c r="H43" s="8" t="s">
        <v>544</v>
      </c>
      <c r="I43" s="8" t="s">
        <v>546</v>
      </c>
      <c r="J43" s="8">
        <v>43</v>
      </c>
      <c r="K43" s="8">
        <v>66575</v>
      </c>
      <c r="L43" s="22" t="b">
        <f t="shared" si="0"/>
        <v>0</v>
      </c>
      <c r="M43" s="8">
        <v>18</v>
      </c>
      <c r="N43" s="8">
        <v>6</v>
      </c>
      <c r="O43" s="8">
        <v>4</v>
      </c>
      <c r="P43" s="22" t="b">
        <f t="shared" si="8"/>
        <v>1</v>
      </c>
      <c r="Q43" s="22" t="b">
        <f t="shared" si="1"/>
        <v>0</v>
      </c>
      <c r="R43" s="22" t="b">
        <f t="shared" si="2"/>
        <v>0</v>
      </c>
      <c r="S43" s="22" t="b">
        <f t="shared" si="3"/>
        <v>0</v>
      </c>
      <c r="T43" s="22" t="str">
        <f t="shared" si="4"/>
        <v>Newcomer</v>
      </c>
      <c r="U43" s="22" t="str">
        <f t="shared" si="5"/>
        <v>Manageble in Boston</v>
      </c>
      <c r="V43" s="22" t="str">
        <f t="shared" si="6"/>
        <v>Manageble in Boston</v>
      </c>
      <c r="W43" s="8">
        <v>7</v>
      </c>
      <c r="X43" s="8">
        <v>29</v>
      </c>
      <c r="Y43" s="23" t="str">
        <f t="shared" si="9"/>
        <v>Good</v>
      </c>
      <c r="Z43" s="23" t="str" cm="1">
        <f t="array" ref="Z43">_xlfn.IFS(W43&gt;=9,"Excellent",W43&gt;6,"Good",W43&lt;7,"Needs Improvement")</f>
        <v>Good</v>
      </c>
    </row>
    <row r="44" spans="1:26" x14ac:dyDescent="0.45">
      <c r="A44" s="9">
        <v>43</v>
      </c>
      <c r="B44" s="9" t="s">
        <v>527</v>
      </c>
      <c r="C44" s="9" t="s">
        <v>43</v>
      </c>
      <c r="D44" s="9" t="s">
        <v>555</v>
      </c>
      <c r="E44" s="22" t="b">
        <f t="shared" si="7"/>
        <v>1</v>
      </c>
      <c r="F44" s="9" t="s">
        <v>530</v>
      </c>
      <c r="G44" s="9" t="s">
        <v>536</v>
      </c>
      <c r="H44" s="9" t="s">
        <v>537</v>
      </c>
      <c r="I44" s="9" t="s">
        <v>549</v>
      </c>
      <c r="J44" s="9">
        <v>33</v>
      </c>
      <c r="K44" s="9">
        <v>72261</v>
      </c>
      <c r="L44" s="22" t="b">
        <f t="shared" si="0"/>
        <v>0</v>
      </c>
      <c r="M44" s="9">
        <v>26</v>
      </c>
      <c r="N44" s="9">
        <v>12</v>
      </c>
      <c r="O44" s="9">
        <v>10</v>
      </c>
      <c r="P44" s="22" t="b">
        <f t="shared" si="8"/>
        <v>0</v>
      </c>
      <c r="Q44" s="22" t="b">
        <f t="shared" si="1"/>
        <v>0</v>
      </c>
      <c r="R44" s="22" t="b">
        <f t="shared" si="2"/>
        <v>1</v>
      </c>
      <c r="S44" s="22" t="b">
        <f t="shared" si="3"/>
        <v>1</v>
      </c>
      <c r="T44" s="22" t="str">
        <f t="shared" si="4"/>
        <v>Veteran</v>
      </c>
      <c r="U44" s="22" t="str">
        <f t="shared" si="5"/>
        <v>Manageble in Boston</v>
      </c>
      <c r="V44" s="22" t="str">
        <f t="shared" si="6"/>
        <v>Manageble in Boston</v>
      </c>
      <c r="W44" s="9">
        <v>6</v>
      </c>
      <c r="X44" s="9">
        <v>31</v>
      </c>
      <c r="Y44" s="23" t="str">
        <f t="shared" si="9"/>
        <v>Needs Improvement</v>
      </c>
      <c r="Z44" s="23" t="str" cm="1">
        <f t="array" ref="Z44">_xlfn.IFS(W44&gt;=9,"Excellent",W44&gt;6,"Good",W44&lt;7,"Needs Improvement")</f>
        <v>Needs Improvement</v>
      </c>
    </row>
    <row r="45" spans="1:26" x14ac:dyDescent="0.45">
      <c r="A45" s="8">
        <v>44</v>
      </c>
      <c r="B45" s="8" t="s">
        <v>557</v>
      </c>
      <c r="C45" s="8" t="s">
        <v>43</v>
      </c>
      <c r="D45" s="8" t="s">
        <v>535</v>
      </c>
      <c r="E45" s="22" t="b">
        <f t="shared" si="7"/>
        <v>1</v>
      </c>
      <c r="F45" s="8" t="s">
        <v>540</v>
      </c>
      <c r="G45" s="8" t="s">
        <v>531</v>
      </c>
      <c r="H45" s="8" t="s">
        <v>544</v>
      </c>
      <c r="I45" s="8" t="s">
        <v>538</v>
      </c>
      <c r="J45" s="8">
        <v>45</v>
      </c>
      <c r="K45" s="8">
        <v>57716</v>
      </c>
      <c r="L45" s="22" t="b">
        <f t="shared" si="0"/>
        <v>0</v>
      </c>
      <c r="M45" s="8">
        <v>6</v>
      </c>
      <c r="N45" s="8">
        <v>18</v>
      </c>
      <c r="O45" s="8">
        <v>12</v>
      </c>
      <c r="P45" s="22" t="b">
        <f t="shared" si="8"/>
        <v>0</v>
      </c>
      <c r="Q45" s="22" t="b">
        <f t="shared" si="1"/>
        <v>0</v>
      </c>
      <c r="R45" s="22" t="b">
        <f t="shared" si="2"/>
        <v>1</v>
      </c>
      <c r="S45" s="22" t="b">
        <f t="shared" si="3"/>
        <v>0</v>
      </c>
      <c r="T45" s="22" t="str">
        <f t="shared" si="4"/>
        <v>Newcomer</v>
      </c>
      <c r="U45" s="22" t="str">
        <f t="shared" si="5"/>
        <v>Busy in Boston</v>
      </c>
      <c r="V45" s="22" t="str">
        <f t="shared" si="6"/>
        <v>Manageble in Boston</v>
      </c>
      <c r="W45" s="8">
        <v>2</v>
      </c>
      <c r="X45" s="8">
        <v>32</v>
      </c>
      <c r="Y45" s="23" t="str">
        <f t="shared" si="9"/>
        <v>Needs Improvement</v>
      </c>
      <c r="Z45" s="23" t="str" cm="1">
        <f t="array" ref="Z45">_xlfn.IFS(W45&gt;=9,"Excellent",W45&gt;6,"Good",W45&lt;7,"Needs Improvement")</f>
        <v>Needs Improvement</v>
      </c>
    </row>
    <row r="46" spans="1:26" x14ac:dyDescent="0.45">
      <c r="A46" s="9">
        <v>45</v>
      </c>
      <c r="B46" s="9" t="s">
        <v>545</v>
      </c>
      <c r="C46" s="9" t="s">
        <v>43</v>
      </c>
      <c r="D46" s="9" t="s">
        <v>547</v>
      </c>
      <c r="E46" s="22" t="b">
        <f t="shared" si="7"/>
        <v>0</v>
      </c>
      <c r="F46" s="9" t="s">
        <v>548</v>
      </c>
      <c r="G46" s="9" t="s">
        <v>531</v>
      </c>
      <c r="H46" s="9" t="s">
        <v>537</v>
      </c>
      <c r="I46" s="9" t="s">
        <v>546</v>
      </c>
      <c r="J46" s="9">
        <v>61</v>
      </c>
      <c r="K46" s="9">
        <v>33236</v>
      </c>
      <c r="L46" s="22" t="b">
        <f t="shared" si="0"/>
        <v>0</v>
      </c>
      <c r="M46" s="9">
        <v>4</v>
      </c>
      <c r="N46" s="9">
        <v>1</v>
      </c>
      <c r="O46" s="9">
        <v>5</v>
      </c>
      <c r="P46" s="22" t="b">
        <f t="shared" si="8"/>
        <v>1</v>
      </c>
      <c r="Q46" s="22" t="b">
        <f t="shared" si="1"/>
        <v>0</v>
      </c>
      <c r="R46" s="22" t="b">
        <f t="shared" si="2"/>
        <v>0</v>
      </c>
      <c r="S46" s="22" t="b">
        <f t="shared" si="3"/>
        <v>0</v>
      </c>
      <c r="T46" s="22" t="str">
        <f t="shared" si="4"/>
        <v>Newcomer</v>
      </c>
      <c r="U46" s="22" t="str">
        <f t="shared" si="5"/>
        <v>Manageble in Boston</v>
      </c>
      <c r="V46" s="22" t="str">
        <f t="shared" si="6"/>
        <v>Manageble in Boston</v>
      </c>
      <c r="W46" s="9">
        <v>8</v>
      </c>
      <c r="X46" s="9">
        <v>30</v>
      </c>
      <c r="Y46" s="23" t="str">
        <f t="shared" si="9"/>
        <v>Good</v>
      </c>
      <c r="Z46" s="23" t="str" cm="1">
        <f t="array" ref="Z46">_xlfn.IFS(W46&gt;=9,"Excellent",W46&gt;6,"Good",W46&lt;7,"Needs Improvement")</f>
        <v>Good</v>
      </c>
    </row>
    <row r="47" spans="1:26" x14ac:dyDescent="0.45">
      <c r="A47" s="8">
        <v>46</v>
      </c>
      <c r="B47" s="8" t="s">
        <v>534</v>
      </c>
      <c r="C47" s="8" t="s">
        <v>43</v>
      </c>
      <c r="D47" s="8" t="s">
        <v>547</v>
      </c>
      <c r="E47" s="22" t="b">
        <f t="shared" si="7"/>
        <v>0</v>
      </c>
      <c r="F47" s="8" t="s">
        <v>548</v>
      </c>
      <c r="G47" s="8" t="s">
        <v>536</v>
      </c>
      <c r="H47" s="8" t="s">
        <v>544</v>
      </c>
      <c r="I47" s="8" t="s">
        <v>549</v>
      </c>
      <c r="J47" s="8">
        <v>59</v>
      </c>
      <c r="K47" s="8">
        <v>45848</v>
      </c>
      <c r="L47" s="22" t="b">
        <f t="shared" si="0"/>
        <v>0</v>
      </c>
      <c r="M47" s="8">
        <v>29</v>
      </c>
      <c r="N47" s="8">
        <v>17</v>
      </c>
      <c r="O47" s="8">
        <v>7</v>
      </c>
      <c r="P47" s="22" t="b">
        <f t="shared" si="8"/>
        <v>0</v>
      </c>
      <c r="Q47" s="22" t="b">
        <f t="shared" si="1"/>
        <v>0</v>
      </c>
      <c r="R47" s="22" t="b">
        <f t="shared" si="2"/>
        <v>0</v>
      </c>
      <c r="S47" s="22" t="b">
        <f t="shared" si="3"/>
        <v>0</v>
      </c>
      <c r="T47" s="22" t="str">
        <f t="shared" si="4"/>
        <v>Newcomer</v>
      </c>
      <c r="U47" s="22" t="str">
        <f t="shared" si="5"/>
        <v>Manageble in Boston</v>
      </c>
      <c r="V47" s="22" t="str">
        <f t="shared" si="6"/>
        <v>Manageble in Boston</v>
      </c>
      <c r="W47" s="8">
        <v>7</v>
      </c>
      <c r="X47" s="8">
        <v>38</v>
      </c>
      <c r="Y47" s="23" t="str">
        <f t="shared" si="9"/>
        <v>Good</v>
      </c>
      <c r="Z47" s="23" t="str" cm="1">
        <f t="array" ref="Z47">_xlfn.IFS(W47&gt;=9,"Excellent",W47&gt;6,"Good",W47&lt;7,"Needs Improvement")</f>
        <v>Good</v>
      </c>
    </row>
    <row r="48" spans="1:26" x14ac:dyDescent="0.45">
      <c r="A48" s="9">
        <v>47</v>
      </c>
      <c r="B48" s="9" t="s">
        <v>527</v>
      </c>
      <c r="C48" s="9" t="s">
        <v>528</v>
      </c>
      <c r="D48" s="9" t="s">
        <v>547</v>
      </c>
      <c r="E48" s="22" t="b">
        <f t="shared" si="7"/>
        <v>0</v>
      </c>
      <c r="F48" s="9" t="s">
        <v>548</v>
      </c>
      <c r="G48" s="9" t="s">
        <v>553</v>
      </c>
      <c r="H48" s="9" t="s">
        <v>532</v>
      </c>
      <c r="I48" s="9" t="s">
        <v>554</v>
      </c>
      <c r="J48" s="9">
        <v>31</v>
      </c>
      <c r="K48" s="9">
        <v>32352</v>
      </c>
      <c r="L48" s="22" t="b">
        <f t="shared" si="0"/>
        <v>0</v>
      </c>
      <c r="M48" s="9">
        <v>34</v>
      </c>
      <c r="N48" s="9">
        <v>11</v>
      </c>
      <c r="O48" s="9">
        <v>4</v>
      </c>
      <c r="P48" s="22" t="b">
        <f t="shared" si="8"/>
        <v>1</v>
      </c>
      <c r="Q48" s="22" t="b">
        <f t="shared" si="1"/>
        <v>0</v>
      </c>
      <c r="R48" s="22" t="b">
        <f t="shared" si="2"/>
        <v>0</v>
      </c>
      <c r="S48" s="22" t="b">
        <f t="shared" si="3"/>
        <v>1</v>
      </c>
      <c r="T48" s="22" t="str">
        <f t="shared" si="4"/>
        <v>Veteran</v>
      </c>
      <c r="U48" s="22" t="str">
        <f t="shared" si="5"/>
        <v>Manageble in Boston</v>
      </c>
      <c r="V48" s="22" t="str">
        <f t="shared" si="6"/>
        <v>Manageble in Boston</v>
      </c>
      <c r="W48" s="9">
        <v>7</v>
      </c>
      <c r="X48" s="9">
        <v>54</v>
      </c>
      <c r="Y48" s="23" t="str">
        <f t="shared" si="9"/>
        <v>Good</v>
      </c>
      <c r="Z48" s="23" t="str" cm="1">
        <f t="array" ref="Z48">_xlfn.IFS(W48&gt;=9,"Excellent",W48&gt;6,"Good",W48&lt;7,"Needs Improvement")</f>
        <v>Good</v>
      </c>
    </row>
    <row r="49" spans="1:26" x14ac:dyDescent="0.45">
      <c r="A49" s="8">
        <v>48</v>
      </c>
      <c r="B49" s="8" t="s">
        <v>534</v>
      </c>
      <c r="C49" s="8" t="s">
        <v>528</v>
      </c>
      <c r="D49" s="8" t="s">
        <v>529</v>
      </c>
      <c r="E49" s="22" t="b">
        <f t="shared" si="7"/>
        <v>1</v>
      </c>
      <c r="F49" s="8" t="s">
        <v>550</v>
      </c>
      <c r="G49" s="8" t="s">
        <v>531</v>
      </c>
      <c r="H49" s="8" t="s">
        <v>544</v>
      </c>
      <c r="I49" s="8" t="s">
        <v>542</v>
      </c>
      <c r="J49" s="8">
        <v>56</v>
      </c>
      <c r="K49" s="8">
        <v>31932</v>
      </c>
      <c r="L49" s="22" t="b">
        <f t="shared" si="0"/>
        <v>0</v>
      </c>
      <c r="M49" s="8">
        <v>17</v>
      </c>
      <c r="N49" s="8">
        <v>10</v>
      </c>
      <c r="O49" s="8">
        <v>14</v>
      </c>
      <c r="P49" s="22" t="b">
        <f t="shared" si="8"/>
        <v>0</v>
      </c>
      <c r="Q49" s="22" t="b">
        <f t="shared" si="1"/>
        <v>0</v>
      </c>
      <c r="R49" s="22" t="b">
        <f t="shared" si="2"/>
        <v>0</v>
      </c>
      <c r="S49" s="22" t="b">
        <f t="shared" si="3"/>
        <v>0</v>
      </c>
      <c r="T49" s="22" t="str">
        <f t="shared" si="4"/>
        <v>Newcomer</v>
      </c>
      <c r="U49" s="22" t="str">
        <f t="shared" si="5"/>
        <v>Busy in Boston</v>
      </c>
      <c r="V49" s="22" t="str">
        <f t="shared" si="6"/>
        <v>Busy in Boston</v>
      </c>
      <c r="W49" s="8">
        <v>8</v>
      </c>
      <c r="X49" s="8">
        <v>58</v>
      </c>
      <c r="Y49" s="23" t="str">
        <f t="shared" si="9"/>
        <v>Good</v>
      </c>
      <c r="Z49" s="23" t="str" cm="1">
        <f t="array" ref="Z49">_xlfn.IFS(W49&gt;=9,"Excellent",W49&gt;6,"Good",W49&lt;7,"Needs Improvement")</f>
        <v>Good</v>
      </c>
    </row>
    <row r="50" spans="1:26" x14ac:dyDescent="0.45">
      <c r="A50" s="9">
        <v>49</v>
      </c>
      <c r="B50" s="9" t="s">
        <v>559</v>
      </c>
      <c r="C50" s="9" t="s">
        <v>43</v>
      </c>
      <c r="D50" s="9" t="s">
        <v>555</v>
      </c>
      <c r="E50" s="22" t="b">
        <f t="shared" si="7"/>
        <v>1</v>
      </c>
      <c r="F50" s="9" t="s">
        <v>530</v>
      </c>
      <c r="G50" s="9" t="s">
        <v>553</v>
      </c>
      <c r="H50" s="9" t="s">
        <v>544</v>
      </c>
      <c r="I50" s="9" t="s">
        <v>538</v>
      </c>
      <c r="J50" s="9">
        <v>53</v>
      </c>
      <c r="K50" s="9">
        <v>106449</v>
      </c>
      <c r="L50" s="22" t="b">
        <f t="shared" si="0"/>
        <v>1</v>
      </c>
      <c r="M50" s="9">
        <v>16</v>
      </c>
      <c r="N50" s="9">
        <v>19</v>
      </c>
      <c r="O50" s="9">
        <v>1</v>
      </c>
      <c r="P50" s="22" t="b">
        <f t="shared" si="8"/>
        <v>1</v>
      </c>
      <c r="Q50" s="22" t="b">
        <f t="shared" si="1"/>
        <v>0</v>
      </c>
      <c r="R50" s="22" t="b">
        <f t="shared" si="2"/>
        <v>1</v>
      </c>
      <c r="S50" s="22" t="b">
        <f t="shared" si="3"/>
        <v>0</v>
      </c>
      <c r="T50" s="22" t="str">
        <f t="shared" si="4"/>
        <v>Newcomer</v>
      </c>
      <c r="U50" s="22" t="str">
        <f t="shared" si="5"/>
        <v>Manageble in Boston</v>
      </c>
      <c r="V50" s="22" t="str">
        <f t="shared" si="6"/>
        <v>Manageble in Boston</v>
      </c>
      <c r="W50" s="9">
        <v>1</v>
      </c>
      <c r="X50" s="9">
        <v>45</v>
      </c>
      <c r="Y50" s="23" t="str">
        <f t="shared" si="9"/>
        <v>Needs Improvement</v>
      </c>
      <c r="Z50" s="23" t="str" cm="1">
        <f t="array" ref="Z50">_xlfn.IFS(W50&gt;=9,"Excellent",W50&gt;6,"Good",W50&lt;7,"Needs Improvement")</f>
        <v>Needs Improvement</v>
      </c>
    </row>
    <row r="51" spans="1:26" x14ac:dyDescent="0.45">
      <c r="A51" s="8">
        <v>50</v>
      </c>
      <c r="B51" s="8" t="s">
        <v>545</v>
      </c>
      <c r="C51" s="8" t="s">
        <v>42</v>
      </c>
      <c r="D51" s="8" t="s">
        <v>555</v>
      </c>
      <c r="E51" s="22" t="b">
        <f t="shared" si="7"/>
        <v>1</v>
      </c>
      <c r="F51" s="8" t="s">
        <v>550</v>
      </c>
      <c r="G51" s="8" t="s">
        <v>536</v>
      </c>
      <c r="H51" s="8" t="s">
        <v>537</v>
      </c>
      <c r="I51" s="8" t="s">
        <v>554</v>
      </c>
      <c r="J51" s="8">
        <v>28</v>
      </c>
      <c r="K51" s="8">
        <v>38556</v>
      </c>
      <c r="L51" s="22" t="b">
        <f t="shared" si="0"/>
        <v>0</v>
      </c>
      <c r="M51" s="8">
        <v>2</v>
      </c>
      <c r="N51" s="8">
        <v>14</v>
      </c>
      <c r="O51" s="8">
        <v>9</v>
      </c>
      <c r="P51" s="22" t="b">
        <f t="shared" si="8"/>
        <v>0</v>
      </c>
      <c r="Q51" s="22" t="b">
        <f t="shared" si="1"/>
        <v>0</v>
      </c>
      <c r="R51" s="22" t="b">
        <f t="shared" si="2"/>
        <v>0</v>
      </c>
      <c r="S51" s="22" t="b">
        <f t="shared" si="3"/>
        <v>0</v>
      </c>
      <c r="T51" s="22" t="str">
        <f t="shared" si="4"/>
        <v>Newcomer</v>
      </c>
      <c r="U51" s="22" t="str">
        <f t="shared" si="5"/>
        <v>Manageble in Boston</v>
      </c>
      <c r="V51" s="22" t="str">
        <f t="shared" si="6"/>
        <v>Manageble in Boston</v>
      </c>
      <c r="W51" s="8">
        <v>1</v>
      </c>
      <c r="X51" s="8">
        <v>33</v>
      </c>
      <c r="Y51" s="23" t="str">
        <f t="shared" si="9"/>
        <v>Needs Improvement</v>
      </c>
      <c r="Z51" s="23" t="str" cm="1">
        <f t="array" ref="Z51">_xlfn.IFS(W51&gt;=9,"Excellent",W51&gt;6,"Good",W51&lt;7,"Needs Improvement")</f>
        <v>Needs Improvement</v>
      </c>
    </row>
    <row r="52" spans="1:26" x14ac:dyDescent="0.45">
      <c r="A52" s="9">
        <v>51</v>
      </c>
      <c r="B52" s="9" t="s">
        <v>539</v>
      </c>
      <c r="C52" s="9" t="s">
        <v>43</v>
      </c>
      <c r="D52" s="9" t="s">
        <v>555</v>
      </c>
      <c r="E52" s="22" t="b">
        <f t="shared" si="7"/>
        <v>1</v>
      </c>
      <c r="F52" s="9" t="s">
        <v>530</v>
      </c>
      <c r="G52" s="9" t="s">
        <v>553</v>
      </c>
      <c r="H52" s="9" t="s">
        <v>544</v>
      </c>
      <c r="I52" s="9" t="s">
        <v>538</v>
      </c>
      <c r="J52" s="9">
        <v>42</v>
      </c>
      <c r="K52" s="9">
        <v>116836</v>
      </c>
      <c r="L52" s="22" t="b">
        <f t="shared" si="0"/>
        <v>1</v>
      </c>
      <c r="M52" s="9">
        <v>34</v>
      </c>
      <c r="N52" s="9">
        <v>10</v>
      </c>
      <c r="O52" s="9">
        <v>4</v>
      </c>
      <c r="P52" s="22" t="b">
        <f t="shared" si="8"/>
        <v>1</v>
      </c>
      <c r="Q52" s="22" t="b">
        <f t="shared" si="1"/>
        <v>1</v>
      </c>
      <c r="R52" s="22" t="b">
        <f t="shared" si="2"/>
        <v>1</v>
      </c>
      <c r="S52" s="22" t="b">
        <f t="shared" si="3"/>
        <v>0</v>
      </c>
      <c r="T52" s="22" t="str">
        <f t="shared" si="4"/>
        <v>Newcomer</v>
      </c>
      <c r="U52" s="22" t="str">
        <f t="shared" si="5"/>
        <v>Manageble in Boston</v>
      </c>
      <c r="V52" s="22" t="str">
        <f t="shared" si="6"/>
        <v>Manageble in Boston</v>
      </c>
      <c r="W52" s="9">
        <v>8</v>
      </c>
      <c r="X52" s="9">
        <v>43</v>
      </c>
      <c r="Y52" s="23" t="str">
        <f t="shared" si="9"/>
        <v>Good</v>
      </c>
      <c r="Z52" s="23" t="str" cm="1">
        <f t="array" ref="Z52">_xlfn.IFS(W52&gt;=9,"Excellent",W52&gt;6,"Good",W52&lt;7,"Needs Improvement")</f>
        <v>Good</v>
      </c>
    </row>
    <row r="53" spans="1:26" x14ac:dyDescent="0.45">
      <c r="A53" s="8">
        <v>52</v>
      </c>
      <c r="B53" s="8" t="s">
        <v>545</v>
      </c>
      <c r="C53" s="8" t="s">
        <v>528</v>
      </c>
      <c r="D53" s="8" t="s">
        <v>529</v>
      </c>
      <c r="E53" s="22" t="b">
        <f t="shared" si="7"/>
        <v>1</v>
      </c>
      <c r="F53" s="8" t="s">
        <v>540</v>
      </c>
      <c r="G53" s="8" t="s">
        <v>541</v>
      </c>
      <c r="H53" s="8" t="s">
        <v>532</v>
      </c>
      <c r="I53" s="8" t="s">
        <v>538</v>
      </c>
      <c r="J53" s="8">
        <v>41</v>
      </c>
      <c r="K53" s="8">
        <v>35498</v>
      </c>
      <c r="L53" s="22" t="b">
        <f t="shared" si="0"/>
        <v>0</v>
      </c>
      <c r="M53" s="8">
        <v>8</v>
      </c>
      <c r="N53" s="8">
        <v>15</v>
      </c>
      <c r="O53" s="8">
        <v>9</v>
      </c>
      <c r="P53" s="22" t="b">
        <f t="shared" si="8"/>
        <v>0</v>
      </c>
      <c r="Q53" s="22" t="b">
        <f t="shared" si="1"/>
        <v>0</v>
      </c>
      <c r="R53" s="22" t="b">
        <f t="shared" si="2"/>
        <v>1</v>
      </c>
      <c r="S53" s="22" t="b">
        <f t="shared" si="3"/>
        <v>0</v>
      </c>
      <c r="T53" s="22" t="str">
        <f t="shared" si="4"/>
        <v>Newcomer</v>
      </c>
      <c r="U53" s="22" t="str">
        <f t="shared" si="5"/>
        <v>Manageble in Boston</v>
      </c>
      <c r="V53" s="22" t="str">
        <f t="shared" si="6"/>
        <v>Manageble in Boston</v>
      </c>
      <c r="W53" s="8">
        <v>4</v>
      </c>
      <c r="X53" s="8">
        <v>20</v>
      </c>
      <c r="Y53" s="23" t="str">
        <f t="shared" si="9"/>
        <v>Needs Improvement</v>
      </c>
      <c r="Z53" s="23" t="str" cm="1">
        <f t="array" ref="Z53">_xlfn.IFS(W53&gt;=9,"Excellent",W53&gt;6,"Good",W53&lt;7,"Needs Improvement")</f>
        <v>Needs Improvement</v>
      </c>
    </row>
    <row r="54" spans="1:26" x14ac:dyDescent="0.45">
      <c r="A54" s="9">
        <v>53</v>
      </c>
      <c r="B54" s="9" t="s">
        <v>527</v>
      </c>
      <c r="C54" s="9" t="s">
        <v>528</v>
      </c>
      <c r="D54" s="9" t="s">
        <v>555</v>
      </c>
      <c r="E54" s="22" t="b">
        <f t="shared" si="7"/>
        <v>1</v>
      </c>
      <c r="F54" s="9" t="s">
        <v>540</v>
      </c>
      <c r="G54" s="9" t="s">
        <v>543</v>
      </c>
      <c r="H54" s="9" t="s">
        <v>532</v>
      </c>
      <c r="I54" s="9" t="s">
        <v>554</v>
      </c>
      <c r="J54" s="9">
        <v>47</v>
      </c>
      <c r="K54" s="9">
        <v>106118</v>
      </c>
      <c r="L54" s="22" t="b">
        <f t="shared" si="0"/>
        <v>1</v>
      </c>
      <c r="M54" s="9">
        <v>13</v>
      </c>
      <c r="N54" s="9">
        <v>19</v>
      </c>
      <c r="O54" s="9">
        <v>6</v>
      </c>
      <c r="P54" s="22" t="b">
        <f t="shared" si="8"/>
        <v>0</v>
      </c>
      <c r="Q54" s="22" t="b">
        <f t="shared" si="1"/>
        <v>0</v>
      </c>
      <c r="R54" s="22" t="b">
        <f t="shared" si="2"/>
        <v>1</v>
      </c>
      <c r="S54" s="22" t="b">
        <f t="shared" si="3"/>
        <v>1</v>
      </c>
      <c r="T54" s="22" t="str">
        <f t="shared" si="4"/>
        <v>Veteran</v>
      </c>
      <c r="U54" s="22" t="str">
        <f t="shared" si="5"/>
        <v>Manageble in Boston</v>
      </c>
      <c r="V54" s="22" t="str">
        <f t="shared" si="6"/>
        <v>Manageble in Boston</v>
      </c>
      <c r="W54" s="9">
        <v>5</v>
      </c>
      <c r="X54" s="9">
        <v>41</v>
      </c>
      <c r="Y54" s="23" t="str">
        <f t="shared" si="9"/>
        <v>Needs Improvement</v>
      </c>
      <c r="Z54" s="23" t="str" cm="1">
        <f t="array" ref="Z54">_xlfn.IFS(W54&gt;=9,"Excellent",W54&gt;6,"Good",W54&lt;7,"Needs Improvement")</f>
        <v>Needs Improvement</v>
      </c>
    </row>
    <row r="55" spans="1:26" x14ac:dyDescent="0.45">
      <c r="A55" s="8">
        <v>54</v>
      </c>
      <c r="B55" s="8" t="s">
        <v>539</v>
      </c>
      <c r="C55" s="8" t="s">
        <v>42</v>
      </c>
      <c r="D55" s="8" t="s">
        <v>529</v>
      </c>
      <c r="E55" s="22" t="b">
        <f t="shared" si="7"/>
        <v>1</v>
      </c>
      <c r="F55" s="8" t="s">
        <v>548</v>
      </c>
      <c r="G55" s="8" t="s">
        <v>551</v>
      </c>
      <c r="H55" s="8" t="s">
        <v>537</v>
      </c>
      <c r="I55" s="8" t="s">
        <v>533</v>
      </c>
      <c r="J55" s="8">
        <v>25</v>
      </c>
      <c r="K55" s="8">
        <v>80098</v>
      </c>
      <c r="L55" s="22" t="b">
        <f t="shared" si="0"/>
        <v>0</v>
      </c>
      <c r="M55" s="8">
        <v>8</v>
      </c>
      <c r="N55" s="8">
        <v>4</v>
      </c>
      <c r="O55" s="8">
        <v>1</v>
      </c>
      <c r="P55" s="22" t="b">
        <f t="shared" si="8"/>
        <v>1</v>
      </c>
      <c r="Q55" s="22" t="b">
        <f t="shared" si="1"/>
        <v>1</v>
      </c>
      <c r="R55" s="22" t="b">
        <f t="shared" si="2"/>
        <v>0</v>
      </c>
      <c r="S55" s="22" t="b">
        <f t="shared" si="3"/>
        <v>0</v>
      </c>
      <c r="T55" s="22" t="str">
        <f t="shared" si="4"/>
        <v>Newcomer</v>
      </c>
      <c r="U55" s="22" t="str">
        <f t="shared" si="5"/>
        <v>Manageble in Boston</v>
      </c>
      <c r="V55" s="22" t="str">
        <f t="shared" si="6"/>
        <v>Manageble in Boston</v>
      </c>
      <c r="W55" s="8">
        <v>8</v>
      </c>
      <c r="X55" s="8">
        <v>42</v>
      </c>
      <c r="Y55" s="23" t="str">
        <f t="shared" si="9"/>
        <v>Good</v>
      </c>
      <c r="Z55" s="23" t="str" cm="1">
        <f t="array" ref="Z55">_xlfn.IFS(W55&gt;=9,"Excellent",W55&gt;6,"Good",W55&lt;7,"Needs Improvement")</f>
        <v>Good</v>
      </c>
    </row>
    <row r="56" spans="1:26" x14ac:dyDescent="0.45">
      <c r="A56" s="9">
        <v>55</v>
      </c>
      <c r="B56" s="9" t="s">
        <v>559</v>
      </c>
      <c r="C56" s="9" t="s">
        <v>528</v>
      </c>
      <c r="D56" s="9" t="s">
        <v>547</v>
      </c>
      <c r="E56" s="22" t="b">
        <f t="shared" si="7"/>
        <v>0</v>
      </c>
      <c r="F56" s="9" t="s">
        <v>530</v>
      </c>
      <c r="G56" s="9" t="s">
        <v>531</v>
      </c>
      <c r="H56" s="9" t="s">
        <v>532</v>
      </c>
      <c r="I56" s="9" t="s">
        <v>558</v>
      </c>
      <c r="J56" s="9">
        <v>43</v>
      </c>
      <c r="K56" s="9">
        <v>94386</v>
      </c>
      <c r="L56" s="22" t="b">
        <f t="shared" si="0"/>
        <v>0</v>
      </c>
      <c r="M56" s="9">
        <v>30</v>
      </c>
      <c r="N56" s="9">
        <v>2</v>
      </c>
      <c r="O56" s="9">
        <v>12</v>
      </c>
      <c r="P56" s="22" t="b">
        <f t="shared" si="8"/>
        <v>0</v>
      </c>
      <c r="Q56" s="22" t="b">
        <f t="shared" si="1"/>
        <v>0</v>
      </c>
      <c r="R56" s="22" t="b">
        <f t="shared" si="2"/>
        <v>1</v>
      </c>
      <c r="S56" s="22" t="b">
        <f t="shared" si="3"/>
        <v>0</v>
      </c>
      <c r="T56" s="22" t="str">
        <f t="shared" si="4"/>
        <v>Newcomer</v>
      </c>
      <c r="U56" s="22" t="str">
        <f t="shared" si="5"/>
        <v>Busy in Boston</v>
      </c>
      <c r="V56" s="22" t="str">
        <f t="shared" si="6"/>
        <v>Manageble in Boston</v>
      </c>
      <c r="W56" s="9">
        <v>5</v>
      </c>
      <c r="X56" s="9">
        <v>38</v>
      </c>
      <c r="Y56" s="23" t="str">
        <f t="shared" si="9"/>
        <v>Needs Improvement</v>
      </c>
      <c r="Z56" s="23" t="str" cm="1">
        <f t="array" ref="Z56">_xlfn.IFS(W56&gt;=9,"Excellent",W56&gt;6,"Good",W56&lt;7,"Needs Improvement")</f>
        <v>Needs Improvement</v>
      </c>
    </row>
    <row r="57" spans="1:26" x14ac:dyDescent="0.45">
      <c r="A57" s="8">
        <v>56</v>
      </c>
      <c r="B57" s="8" t="s">
        <v>527</v>
      </c>
      <c r="C57" s="8" t="s">
        <v>43</v>
      </c>
      <c r="D57" s="8" t="s">
        <v>535</v>
      </c>
      <c r="E57" s="22" t="b">
        <f t="shared" si="7"/>
        <v>1</v>
      </c>
      <c r="F57" s="8" t="s">
        <v>540</v>
      </c>
      <c r="G57" s="8" t="s">
        <v>556</v>
      </c>
      <c r="H57" s="8" t="s">
        <v>544</v>
      </c>
      <c r="I57" s="8" t="s">
        <v>549</v>
      </c>
      <c r="J57" s="8">
        <v>36</v>
      </c>
      <c r="K57" s="8">
        <v>39569</v>
      </c>
      <c r="L57" s="22" t="b">
        <f t="shared" si="0"/>
        <v>0</v>
      </c>
      <c r="M57" s="8">
        <v>32</v>
      </c>
      <c r="N57" s="8">
        <v>9</v>
      </c>
      <c r="O57" s="8">
        <v>3</v>
      </c>
      <c r="P57" s="22" t="b">
        <f t="shared" si="8"/>
        <v>1</v>
      </c>
      <c r="Q57" s="22" t="b">
        <f t="shared" si="1"/>
        <v>0</v>
      </c>
      <c r="R57" s="22" t="b">
        <f t="shared" si="2"/>
        <v>1</v>
      </c>
      <c r="S57" s="22" t="b">
        <f t="shared" si="3"/>
        <v>1</v>
      </c>
      <c r="T57" s="22" t="str">
        <f t="shared" si="4"/>
        <v>Veteran</v>
      </c>
      <c r="U57" s="22" t="str">
        <f t="shared" si="5"/>
        <v>Manageble in Boston</v>
      </c>
      <c r="V57" s="22" t="str">
        <f t="shared" si="6"/>
        <v>Manageble in Boston</v>
      </c>
      <c r="W57" s="8">
        <v>4</v>
      </c>
      <c r="X57" s="8">
        <v>37</v>
      </c>
      <c r="Y57" s="23" t="str">
        <f t="shared" si="9"/>
        <v>Needs Improvement</v>
      </c>
      <c r="Z57" s="23" t="str" cm="1">
        <f t="array" ref="Z57">_xlfn.IFS(W57&gt;=9,"Excellent",W57&gt;6,"Good",W57&lt;7,"Needs Improvement")</f>
        <v>Needs Improvement</v>
      </c>
    </row>
    <row r="58" spans="1:26" x14ac:dyDescent="0.45">
      <c r="A58" s="9">
        <v>57</v>
      </c>
      <c r="B58" s="9" t="s">
        <v>552</v>
      </c>
      <c r="C58" s="9" t="s">
        <v>42</v>
      </c>
      <c r="D58" s="9" t="s">
        <v>555</v>
      </c>
      <c r="E58" s="22" t="b">
        <f t="shared" si="7"/>
        <v>1</v>
      </c>
      <c r="F58" s="9" t="s">
        <v>530</v>
      </c>
      <c r="G58" s="9" t="s">
        <v>543</v>
      </c>
      <c r="H58" s="9" t="s">
        <v>532</v>
      </c>
      <c r="I58" s="9" t="s">
        <v>538</v>
      </c>
      <c r="J58" s="9">
        <v>61</v>
      </c>
      <c r="K58" s="9">
        <v>86882</v>
      </c>
      <c r="L58" s="22" t="b">
        <f t="shared" si="0"/>
        <v>0</v>
      </c>
      <c r="M58" s="9">
        <v>36</v>
      </c>
      <c r="N58" s="9">
        <v>10</v>
      </c>
      <c r="O58" s="9">
        <v>11</v>
      </c>
      <c r="P58" s="22" t="b">
        <f t="shared" si="8"/>
        <v>0</v>
      </c>
      <c r="Q58" s="22" t="b">
        <f t="shared" si="1"/>
        <v>0</v>
      </c>
      <c r="R58" s="22" t="b">
        <f t="shared" si="2"/>
        <v>1</v>
      </c>
      <c r="S58" s="22" t="b">
        <f t="shared" si="3"/>
        <v>0</v>
      </c>
      <c r="T58" s="22" t="str">
        <f t="shared" si="4"/>
        <v>Newcomer</v>
      </c>
      <c r="U58" s="22" t="str">
        <f t="shared" si="5"/>
        <v>Busy in Boston</v>
      </c>
      <c r="V58" s="22" t="str">
        <f t="shared" si="6"/>
        <v>Manageble in Boston</v>
      </c>
      <c r="W58" s="9">
        <v>6</v>
      </c>
      <c r="X58" s="9">
        <v>31</v>
      </c>
      <c r="Y58" s="23" t="str">
        <f t="shared" si="9"/>
        <v>Needs Improvement</v>
      </c>
      <c r="Z58" s="23" t="str" cm="1">
        <f t="array" ref="Z58">_xlfn.IFS(W58&gt;=9,"Excellent",W58&gt;6,"Good",W58&lt;7,"Needs Improvement")</f>
        <v>Needs Improvement</v>
      </c>
    </row>
    <row r="59" spans="1:26" x14ac:dyDescent="0.45">
      <c r="A59" s="8">
        <v>58</v>
      </c>
      <c r="B59" s="8" t="s">
        <v>534</v>
      </c>
      <c r="C59" s="8" t="s">
        <v>43</v>
      </c>
      <c r="D59" s="8" t="s">
        <v>555</v>
      </c>
      <c r="E59" s="22" t="b">
        <f t="shared" si="7"/>
        <v>1</v>
      </c>
      <c r="F59" s="8" t="s">
        <v>540</v>
      </c>
      <c r="G59" s="8" t="s">
        <v>551</v>
      </c>
      <c r="H59" s="8" t="s">
        <v>537</v>
      </c>
      <c r="I59" s="8" t="s">
        <v>549</v>
      </c>
      <c r="J59" s="8">
        <v>42</v>
      </c>
      <c r="K59" s="8">
        <v>100393</v>
      </c>
      <c r="L59" s="22" t="b">
        <f t="shared" si="0"/>
        <v>1</v>
      </c>
      <c r="M59" s="8">
        <v>30</v>
      </c>
      <c r="N59" s="8">
        <v>11</v>
      </c>
      <c r="O59" s="8">
        <v>2</v>
      </c>
      <c r="P59" s="22" t="b">
        <f t="shared" si="8"/>
        <v>1</v>
      </c>
      <c r="Q59" s="22" t="b">
        <f t="shared" si="1"/>
        <v>0</v>
      </c>
      <c r="R59" s="22" t="b">
        <f t="shared" si="2"/>
        <v>1</v>
      </c>
      <c r="S59" s="22" t="b">
        <f t="shared" si="3"/>
        <v>0</v>
      </c>
      <c r="T59" s="22" t="str">
        <f t="shared" si="4"/>
        <v>Newcomer</v>
      </c>
      <c r="U59" s="22" t="str">
        <f t="shared" si="5"/>
        <v>Manageble in Boston</v>
      </c>
      <c r="V59" s="22" t="str">
        <f t="shared" si="6"/>
        <v>Manageble in Boston</v>
      </c>
      <c r="W59" s="8">
        <v>5</v>
      </c>
      <c r="X59" s="8">
        <v>47</v>
      </c>
      <c r="Y59" s="23" t="str">
        <f t="shared" si="9"/>
        <v>Needs Improvement</v>
      </c>
      <c r="Z59" s="23" t="str" cm="1">
        <f t="array" ref="Z59">_xlfn.IFS(W59&gt;=9,"Excellent",W59&gt;6,"Good",W59&lt;7,"Needs Improvement")</f>
        <v>Needs Improvement</v>
      </c>
    </row>
    <row r="60" spans="1:26" x14ac:dyDescent="0.45">
      <c r="A60" s="9">
        <v>59</v>
      </c>
      <c r="B60" s="9" t="s">
        <v>559</v>
      </c>
      <c r="C60" s="9" t="s">
        <v>43</v>
      </c>
      <c r="D60" s="9" t="s">
        <v>547</v>
      </c>
      <c r="E60" s="22" t="b">
        <f t="shared" si="7"/>
        <v>0</v>
      </c>
      <c r="F60" s="9" t="s">
        <v>550</v>
      </c>
      <c r="G60" s="9" t="s">
        <v>553</v>
      </c>
      <c r="H60" s="9" t="s">
        <v>544</v>
      </c>
      <c r="I60" s="9" t="s">
        <v>542</v>
      </c>
      <c r="J60" s="9">
        <v>36</v>
      </c>
      <c r="K60" s="9">
        <v>30340</v>
      </c>
      <c r="L60" s="22" t="b">
        <f t="shared" si="0"/>
        <v>0</v>
      </c>
      <c r="M60" s="9">
        <v>1</v>
      </c>
      <c r="N60" s="9">
        <v>14</v>
      </c>
      <c r="O60" s="9">
        <v>9</v>
      </c>
      <c r="P60" s="22" t="b">
        <f t="shared" si="8"/>
        <v>0</v>
      </c>
      <c r="Q60" s="22" t="b">
        <f t="shared" si="1"/>
        <v>0</v>
      </c>
      <c r="R60" s="22" t="b">
        <f t="shared" si="2"/>
        <v>0</v>
      </c>
      <c r="S60" s="22" t="b">
        <f t="shared" si="3"/>
        <v>0</v>
      </c>
      <c r="T60" s="22" t="str">
        <f t="shared" si="4"/>
        <v>Newcomer</v>
      </c>
      <c r="U60" s="22" t="str">
        <f t="shared" si="5"/>
        <v>Busy in Boston</v>
      </c>
      <c r="V60" s="22" t="str">
        <f t="shared" si="6"/>
        <v>Manageble in Boston</v>
      </c>
      <c r="W60" s="9">
        <v>7</v>
      </c>
      <c r="X60" s="9">
        <v>47</v>
      </c>
      <c r="Y60" s="23" t="str">
        <f t="shared" si="9"/>
        <v>Good</v>
      </c>
      <c r="Z60" s="23" t="str" cm="1">
        <f t="array" ref="Z60">_xlfn.IFS(W60&gt;=9,"Excellent",W60&gt;6,"Good",W60&lt;7,"Needs Improvement")</f>
        <v>Good</v>
      </c>
    </row>
    <row r="61" spans="1:26" x14ac:dyDescent="0.45">
      <c r="A61" s="8">
        <v>60</v>
      </c>
      <c r="B61" s="8" t="s">
        <v>534</v>
      </c>
      <c r="C61" s="8" t="s">
        <v>42</v>
      </c>
      <c r="D61" s="8" t="s">
        <v>535</v>
      </c>
      <c r="E61" s="22" t="b">
        <f t="shared" si="7"/>
        <v>1</v>
      </c>
      <c r="F61" s="8" t="s">
        <v>540</v>
      </c>
      <c r="G61" s="8" t="s">
        <v>531</v>
      </c>
      <c r="H61" s="8" t="s">
        <v>537</v>
      </c>
      <c r="I61" s="8" t="s">
        <v>554</v>
      </c>
      <c r="J61" s="8">
        <v>43</v>
      </c>
      <c r="K61" s="8">
        <v>73949</v>
      </c>
      <c r="L61" s="22" t="b">
        <f t="shared" si="0"/>
        <v>0</v>
      </c>
      <c r="M61" s="8">
        <v>39</v>
      </c>
      <c r="N61" s="8">
        <v>7</v>
      </c>
      <c r="O61" s="8">
        <v>12</v>
      </c>
      <c r="P61" s="22" t="b">
        <f t="shared" si="8"/>
        <v>0</v>
      </c>
      <c r="Q61" s="22" t="b">
        <f t="shared" si="1"/>
        <v>0</v>
      </c>
      <c r="R61" s="22" t="b">
        <f t="shared" si="2"/>
        <v>1</v>
      </c>
      <c r="S61" s="22" t="b">
        <f t="shared" si="3"/>
        <v>0</v>
      </c>
      <c r="T61" s="22" t="str">
        <f t="shared" si="4"/>
        <v>Newcomer</v>
      </c>
      <c r="U61" s="22" t="str">
        <f t="shared" si="5"/>
        <v>Busy in Boston</v>
      </c>
      <c r="V61" s="22" t="str">
        <f t="shared" si="6"/>
        <v>Manageble in Boston</v>
      </c>
      <c r="W61" s="8">
        <v>7</v>
      </c>
      <c r="X61" s="8">
        <v>52</v>
      </c>
      <c r="Y61" s="23" t="str">
        <f t="shared" si="9"/>
        <v>Good</v>
      </c>
      <c r="Z61" s="23" t="str" cm="1">
        <f t="array" ref="Z61">_xlfn.IFS(W61&gt;=9,"Excellent",W61&gt;6,"Good",W61&lt;7,"Needs Improvement")</f>
        <v>Good</v>
      </c>
    </row>
    <row r="62" spans="1:26" x14ac:dyDescent="0.45">
      <c r="A62" s="9">
        <v>61</v>
      </c>
      <c r="B62" s="9" t="s">
        <v>557</v>
      </c>
      <c r="C62" s="9" t="s">
        <v>43</v>
      </c>
      <c r="D62" s="9" t="s">
        <v>529</v>
      </c>
      <c r="E62" s="22" t="b">
        <f t="shared" si="7"/>
        <v>1</v>
      </c>
      <c r="F62" s="9" t="s">
        <v>550</v>
      </c>
      <c r="G62" s="9" t="s">
        <v>553</v>
      </c>
      <c r="H62" s="9" t="s">
        <v>544</v>
      </c>
      <c r="I62" s="9" t="s">
        <v>549</v>
      </c>
      <c r="J62" s="9">
        <v>49</v>
      </c>
      <c r="K62" s="9">
        <v>112302</v>
      </c>
      <c r="L62" s="22" t="b">
        <f t="shared" si="0"/>
        <v>1</v>
      </c>
      <c r="M62" s="9">
        <v>17</v>
      </c>
      <c r="N62" s="9">
        <v>15</v>
      </c>
      <c r="O62" s="9">
        <v>1</v>
      </c>
      <c r="P62" s="22" t="b">
        <f t="shared" si="8"/>
        <v>1</v>
      </c>
      <c r="Q62" s="22" t="b">
        <f t="shared" si="1"/>
        <v>0</v>
      </c>
      <c r="R62" s="22" t="b">
        <f t="shared" si="2"/>
        <v>0</v>
      </c>
      <c r="S62" s="22" t="b">
        <f t="shared" si="3"/>
        <v>0</v>
      </c>
      <c r="T62" s="22" t="str">
        <f t="shared" si="4"/>
        <v>Newcomer</v>
      </c>
      <c r="U62" s="22" t="str">
        <f t="shared" si="5"/>
        <v>Manageble in Boston</v>
      </c>
      <c r="V62" s="22" t="str">
        <f t="shared" si="6"/>
        <v>Manageble in Boston</v>
      </c>
      <c r="W62" s="9">
        <v>4</v>
      </c>
      <c r="X62" s="9">
        <v>38</v>
      </c>
      <c r="Y62" s="23" t="str">
        <f t="shared" si="9"/>
        <v>Needs Improvement</v>
      </c>
      <c r="Z62" s="23" t="str" cm="1">
        <f t="array" ref="Z62">_xlfn.IFS(W62&gt;=9,"Excellent",W62&gt;6,"Good",W62&lt;7,"Needs Improvement")</f>
        <v>Needs Improvement</v>
      </c>
    </row>
    <row r="63" spans="1:26" x14ac:dyDescent="0.45">
      <c r="A63" s="8">
        <v>62</v>
      </c>
      <c r="B63" s="8" t="s">
        <v>552</v>
      </c>
      <c r="C63" s="8" t="s">
        <v>528</v>
      </c>
      <c r="D63" s="8" t="s">
        <v>535</v>
      </c>
      <c r="E63" s="22" t="b">
        <f t="shared" si="7"/>
        <v>1</v>
      </c>
      <c r="F63" s="8" t="s">
        <v>540</v>
      </c>
      <c r="G63" s="8" t="s">
        <v>541</v>
      </c>
      <c r="H63" s="8" t="s">
        <v>532</v>
      </c>
      <c r="I63" s="8" t="s">
        <v>554</v>
      </c>
      <c r="J63" s="8">
        <v>35</v>
      </c>
      <c r="K63" s="8">
        <v>92443</v>
      </c>
      <c r="L63" s="22" t="b">
        <f t="shared" si="0"/>
        <v>0</v>
      </c>
      <c r="M63" s="8">
        <v>20</v>
      </c>
      <c r="N63" s="8">
        <v>19</v>
      </c>
      <c r="O63" s="8">
        <v>13</v>
      </c>
      <c r="P63" s="22" t="b">
        <f t="shared" si="8"/>
        <v>0</v>
      </c>
      <c r="Q63" s="22" t="b">
        <f t="shared" si="1"/>
        <v>0</v>
      </c>
      <c r="R63" s="22" t="b">
        <f t="shared" si="2"/>
        <v>1</v>
      </c>
      <c r="S63" s="22" t="b">
        <f t="shared" si="3"/>
        <v>0</v>
      </c>
      <c r="T63" s="22" t="str">
        <f t="shared" si="4"/>
        <v>Newcomer</v>
      </c>
      <c r="U63" s="22" t="str">
        <f t="shared" si="5"/>
        <v>Busy in Boston</v>
      </c>
      <c r="V63" s="22" t="str">
        <f t="shared" si="6"/>
        <v>Manageble in Boston</v>
      </c>
      <c r="W63" s="8">
        <v>5</v>
      </c>
      <c r="X63" s="8">
        <v>47</v>
      </c>
      <c r="Y63" s="23" t="str">
        <f t="shared" si="9"/>
        <v>Needs Improvement</v>
      </c>
      <c r="Z63" s="23" t="str" cm="1">
        <f t="array" ref="Z63">_xlfn.IFS(W63&gt;=9,"Excellent",W63&gt;6,"Good",W63&lt;7,"Needs Improvement")</f>
        <v>Needs Improvement</v>
      </c>
    </row>
    <row r="64" spans="1:26" x14ac:dyDescent="0.45">
      <c r="A64" s="9">
        <v>63</v>
      </c>
      <c r="B64" s="9" t="s">
        <v>552</v>
      </c>
      <c r="C64" s="9" t="s">
        <v>43</v>
      </c>
      <c r="D64" s="9" t="s">
        <v>547</v>
      </c>
      <c r="E64" s="22" t="b">
        <f t="shared" si="7"/>
        <v>0</v>
      </c>
      <c r="F64" s="9" t="s">
        <v>548</v>
      </c>
      <c r="G64" s="9" t="s">
        <v>536</v>
      </c>
      <c r="H64" s="9" t="s">
        <v>537</v>
      </c>
      <c r="I64" s="9" t="s">
        <v>549</v>
      </c>
      <c r="J64" s="9">
        <v>48</v>
      </c>
      <c r="K64" s="9">
        <v>104027</v>
      </c>
      <c r="L64" s="22" t="b">
        <f t="shared" si="0"/>
        <v>1</v>
      </c>
      <c r="M64" s="9">
        <v>24</v>
      </c>
      <c r="N64" s="9">
        <v>15</v>
      </c>
      <c r="O64" s="9">
        <v>14</v>
      </c>
      <c r="P64" s="22" t="b">
        <f t="shared" si="8"/>
        <v>0</v>
      </c>
      <c r="Q64" s="22" t="b">
        <f t="shared" si="1"/>
        <v>0</v>
      </c>
      <c r="R64" s="22" t="b">
        <f t="shared" si="2"/>
        <v>0</v>
      </c>
      <c r="S64" s="22" t="b">
        <f t="shared" si="3"/>
        <v>0</v>
      </c>
      <c r="T64" s="22" t="str">
        <f t="shared" si="4"/>
        <v>Newcomer</v>
      </c>
      <c r="U64" s="22" t="str">
        <f t="shared" si="5"/>
        <v>Busy in Boston</v>
      </c>
      <c r="V64" s="22" t="str">
        <f t="shared" si="6"/>
        <v>Manageble in Boston</v>
      </c>
      <c r="W64" s="9">
        <v>3</v>
      </c>
      <c r="X64" s="9">
        <v>56</v>
      </c>
      <c r="Y64" s="23" t="str">
        <f t="shared" si="9"/>
        <v>Needs Improvement</v>
      </c>
      <c r="Z64" s="23" t="str" cm="1">
        <f t="array" ref="Z64">_xlfn.IFS(W64&gt;=9,"Excellent",W64&gt;6,"Good",W64&lt;7,"Needs Improvement")</f>
        <v>Needs Improvement</v>
      </c>
    </row>
    <row r="65" spans="1:26" x14ac:dyDescent="0.45">
      <c r="A65" s="8">
        <v>64</v>
      </c>
      <c r="B65" s="8" t="s">
        <v>559</v>
      </c>
      <c r="C65" s="8" t="s">
        <v>42</v>
      </c>
      <c r="D65" s="8" t="s">
        <v>547</v>
      </c>
      <c r="E65" s="22" t="b">
        <f t="shared" si="7"/>
        <v>0</v>
      </c>
      <c r="F65" s="8" t="s">
        <v>550</v>
      </c>
      <c r="G65" s="8" t="s">
        <v>531</v>
      </c>
      <c r="H65" s="8" t="s">
        <v>537</v>
      </c>
      <c r="I65" s="8" t="s">
        <v>558</v>
      </c>
      <c r="J65" s="8">
        <v>62</v>
      </c>
      <c r="K65" s="8">
        <v>30138</v>
      </c>
      <c r="L65" s="22" t="b">
        <f t="shared" si="0"/>
        <v>0</v>
      </c>
      <c r="M65" s="8">
        <v>22</v>
      </c>
      <c r="N65" s="8">
        <v>8</v>
      </c>
      <c r="O65" s="8">
        <v>9</v>
      </c>
      <c r="P65" s="22" t="b">
        <f t="shared" si="8"/>
        <v>0</v>
      </c>
      <c r="Q65" s="22" t="b">
        <f t="shared" si="1"/>
        <v>0</v>
      </c>
      <c r="R65" s="22" t="b">
        <f t="shared" si="2"/>
        <v>0</v>
      </c>
      <c r="S65" s="22" t="b">
        <f t="shared" si="3"/>
        <v>0</v>
      </c>
      <c r="T65" s="22" t="str">
        <f t="shared" si="4"/>
        <v>Newcomer</v>
      </c>
      <c r="U65" s="22" t="str">
        <f t="shared" si="5"/>
        <v>Manageble in Boston</v>
      </c>
      <c r="V65" s="22" t="str">
        <f t="shared" si="6"/>
        <v>Manageble in Boston</v>
      </c>
      <c r="W65" s="8">
        <v>4</v>
      </c>
      <c r="X65" s="8">
        <v>45</v>
      </c>
      <c r="Y65" s="23" t="str">
        <f t="shared" si="9"/>
        <v>Needs Improvement</v>
      </c>
      <c r="Z65" s="23" t="str" cm="1">
        <f t="array" ref="Z65">_xlfn.IFS(W65&gt;=9,"Excellent",W65&gt;6,"Good",W65&lt;7,"Needs Improvement")</f>
        <v>Needs Improvement</v>
      </c>
    </row>
    <row r="66" spans="1:26" x14ac:dyDescent="0.45">
      <c r="A66" s="9">
        <v>65</v>
      </c>
      <c r="B66" s="9" t="s">
        <v>552</v>
      </c>
      <c r="C66" s="9" t="s">
        <v>42</v>
      </c>
      <c r="D66" s="9" t="s">
        <v>535</v>
      </c>
      <c r="E66" s="22" t="b">
        <f t="shared" si="7"/>
        <v>1</v>
      </c>
      <c r="F66" s="9" t="s">
        <v>540</v>
      </c>
      <c r="G66" s="9" t="s">
        <v>551</v>
      </c>
      <c r="H66" s="9" t="s">
        <v>544</v>
      </c>
      <c r="I66" s="9" t="s">
        <v>558</v>
      </c>
      <c r="J66" s="9">
        <v>61</v>
      </c>
      <c r="K66" s="9">
        <v>30358</v>
      </c>
      <c r="L66" s="22" t="b">
        <f t="shared" ref="L66:L129" si="10">OR(K66&gt;100000,W66&gt;=9)</f>
        <v>0</v>
      </c>
      <c r="M66" s="9">
        <v>29</v>
      </c>
      <c r="N66" s="9">
        <v>11</v>
      </c>
      <c r="O66" s="9">
        <v>9</v>
      </c>
      <c r="P66" s="22" t="b">
        <f t="shared" si="8"/>
        <v>0</v>
      </c>
      <c r="Q66" s="22" t="b">
        <f t="shared" ref="Q66:Q129" si="11">AND(B66="Finance",W66&gt;7)</f>
        <v>0</v>
      </c>
      <c r="R66" s="22" t="b">
        <f t="shared" ref="R66:R129" si="12">OR(F66=$F$2,F66=$F$4)</f>
        <v>1</v>
      </c>
      <c r="S66" s="22" t="b">
        <f t="shared" ref="S66:S129" si="13">AND(B66=$B$2,M66&gt;5)</f>
        <v>0</v>
      </c>
      <c r="T66" s="22" t="str">
        <f t="shared" ref="T66:T129" si="14">IF(AND(B66=$B$2,M66&gt;5),"Veteran","Newcomer")</f>
        <v>Newcomer</v>
      </c>
      <c r="U66" s="22" t="str">
        <f t="shared" ref="U66:U129" si="15">IF(OR(I66=$I$4,O66&gt;10),"Busy in Boston","Manageble in Boston")</f>
        <v>Manageble in Boston</v>
      </c>
      <c r="V66" s="22" t="str">
        <f t="shared" ref="V66:V129" si="16">IF(AND(I66=$I$4,O66&gt;10),"Busy in Boston","Manageble in Boston")</f>
        <v>Manageble in Boston</v>
      </c>
      <c r="W66" s="9">
        <v>4</v>
      </c>
      <c r="X66" s="9">
        <v>54</v>
      </c>
      <c r="Y66" s="23" t="str">
        <f t="shared" si="9"/>
        <v>Needs Improvement</v>
      </c>
      <c r="Z66" s="23" t="str" cm="1">
        <f t="array" ref="Z66">_xlfn.IFS(W66&gt;=9,"Excellent",W66&gt;6,"Good",W66&lt;7,"Needs Improvement")</f>
        <v>Needs Improvement</v>
      </c>
    </row>
    <row r="67" spans="1:26" x14ac:dyDescent="0.45">
      <c r="A67" s="8">
        <v>66</v>
      </c>
      <c r="B67" s="8" t="s">
        <v>539</v>
      </c>
      <c r="C67" s="8" t="s">
        <v>42</v>
      </c>
      <c r="D67" s="8" t="s">
        <v>529</v>
      </c>
      <c r="E67" s="22" t="b">
        <f t="shared" ref="E67:E130" si="17">NOT(D67=$D$7)</f>
        <v>1</v>
      </c>
      <c r="F67" s="8" t="s">
        <v>548</v>
      </c>
      <c r="G67" s="8" t="s">
        <v>551</v>
      </c>
      <c r="H67" s="8" t="s">
        <v>537</v>
      </c>
      <c r="I67" s="8" t="s">
        <v>558</v>
      </c>
      <c r="J67" s="8">
        <v>49</v>
      </c>
      <c r="K67" s="8">
        <v>105250</v>
      </c>
      <c r="L67" s="22" t="b">
        <f t="shared" si="10"/>
        <v>1</v>
      </c>
      <c r="M67" s="8">
        <v>22</v>
      </c>
      <c r="N67" s="8">
        <v>9</v>
      </c>
      <c r="O67" s="8">
        <v>8</v>
      </c>
      <c r="P67" s="22" t="b">
        <f t="shared" ref="P67:P130" si="18">NOT(O67&gt;5)</f>
        <v>0</v>
      </c>
      <c r="Q67" s="22" t="b">
        <f t="shared" si="11"/>
        <v>0</v>
      </c>
      <c r="R67" s="22" t="b">
        <f t="shared" si="12"/>
        <v>0</v>
      </c>
      <c r="S67" s="22" t="b">
        <f t="shared" si="13"/>
        <v>0</v>
      </c>
      <c r="T67" s="22" t="str">
        <f t="shared" si="14"/>
        <v>Newcomer</v>
      </c>
      <c r="U67" s="22" t="str">
        <f t="shared" si="15"/>
        <v>Manageble in Boston</v>
      </c>
      <c r="V67" s="22" t="str">
        <f t="shared" si="16"/>
        <v>Manageble in Boston</v>
      </c>
      <c r="W67" s="8">
        <v>3</v>
      </c>
      <c r="X67" s="8">
        <v>53</v>
      </c>
      <c r="Y67" s="23" t="str">
        <f t="shared" ref="Y67:Y130" si="19">IF(W67&gt;=9,"Excellent",IF(W67&gt;6,"Good","Needs Improvement"))</f>
        <v>Needs Improvement</v>
      </c>
      <c r="Z67" s="23" t="str" cm="1">
        <f t="array" ref="Z67">_xlfn.IFS(W67&gt;=9,"Excellent",W67&gt;6,"Good",W67&lt;7,"Needs Improvement")</f>
        <v>Needs Improvement</v>
      </c>
    </row>
    <row r="68" spans="1:26" x14ac:dyDescent="0.45">
      <c r="A68" s="9">
        <v>67</v>
      </c>
      <c r="B68" s="9" t="s">
        <v>552</v>
      </c>
      <c r="C68" s="9" t="s">
        <v>43</v>
      </c>
      <c r="D68" s="9" t="s">
        <v>529</v>
      </c>
      <c r="E68" s="22" t="b">
        <f t="shared" si="17"/>
        <v>1</v>
      </c>
      <c r="F68" s="9" t="s">
        <v>550</v>
      </c>
      <c r="G68" s="9" t="s">
        <v>541</v>
      </c>
      <c r="H68" s="9" t="s">
        <v>544</v>
      </c>
      <c r="I68" s="9" t="s">
        <v>558</v>
      </c>
      <c r="J68" s="9">
        <v>47</v>
      </c>
      <c r="K68" s="9">
        <v>115376</v>
      </c>
      <c r="L68" s="22" t="b">
        <f t="shared" si="10"/>
        <v>1</v>
      </c>
      <c r="M68" s="9">
        <v>9</v>
      </c>
      <c r="N68" s="9">
        <v>15</v>
      </c>
      <c r="O68" s="9">
        <v>8</v>
      </c>
      <c r="P68" s="22" t="b">
        <f t="shared" si="18"/>
        <v>0</v>
      </c>
      <c r="Q68" s="22" t="b">
        <f t="shared" si="11"/>
        <v>0</v>
      </c>
      <c r="R68" s="22" t="b">
        <f t="shared" si="12"/>
        <v>0</v>
      </c>
      <c r="S68" s="22" t="b">
        <f t="shared" si="13"/>
        <v>0</v>
      </c>
      <c r="T68" s="22" t="str">
        <f t="shared" si="14"/>
        <v>Newcomer</v>
      </c>
      <c r="U68" s="22" t="str">
        <f t="shared" si="15"/>
        <v>Manageble in Boston</v>
      </c>
      <c r="V68" s="22" t="str">
        <f t="shared" si="16"/>
        <v>Manageble in Boston</v>
      </c>
      <c r="W68" s="9">
        <v>5</v>
      </c>
      <c r="X68" s="9">
        <v>54</v>
      </c>
      <c r="Y68" s="23" t="str">
        <f t="shared" si="19"/>
        <v>Needs Improvement</v>
      </c>
      <c r="Z68" s="23" t="str" cm="1">
        <f t="array" ref="Z68">_xlfn.IFS(W68&gt;=9,"Excellent",W68&gt;6,"Good",W68&lt;7,"Needs Improvement")</f>
        <v>Needs Improvement</v>
      </c>
    </row>
    <row r="69" spans="1:26" x14ac:dyDescent="0.45">
      <c r="A69" s="8">
        <v>68</v>
      </c>
      <c r="B69" s="8" t="s">
        <v>534</v>
      </c>
      <c r="C69" s="8" t="s">
        <v>42</v>
      </c>
      <c r="D69" s="8" t="s">
        <v>555</v>
      </c>
      <c r="E69" s="22" t="b">
        <f t="shared" si="17"/>
        <v>1</v>
      </c>
      <c r="F69" s="8" t="s">
        <v>548</v>
      </c>
      <c r="G69" s="8" t="s">
        <v>541</v>
      </c>
      <c r="H69" s="8" t="s">
        <v>544</v>
      </c>
      <c r="I69" s="8" t="s">
        <v>558</v>
      </c>
      <c r="J69" s="8">
        <v>23</v>
      </c>
      <c r="K69" s="8">
        <v>60654</v>
      </c>
      <c r="L69" s="22" t="b">
        <f t="shared" si="10"/>
        <v>0</v>
      </c>
      <c r="M69" s="8">
        <v>37</v>
      </c>
      <c r="N69" s="8">
        <v>1</v>
      </c>
      <c r="O69" s="8">
        <v>11</v>
      </c>
      <c r="P69" s="22" t="b">
        <f t="shared" si="18"/>
        <v>0</v>
      </c>
      <c r="Q69" s="22" t="b">
        <f t="shared" si="11"/>
        <v>0</v>
      </c>
      <c r="R69" s="22" t="b">
        <f t="shared" si="12"/>
        <v>0</v>
      </c>
      <c r="S69" s="22" t="b">
        <f t="shared" si="13"/>
        <v>0</v>
      </c>
      <c r="T69" s="22" t="str">
        <f t="shared" si="14"/>
        <v>Newcomer</v>
      </c>
      <c r="U69" s="22" t="str">
        <f t="shared" si="15"/>
        <v>Busy in Boston</v>
      </c>
      <c r="V69" s="22" t="str">
        <f t="shared" si="16"/>
        <v>Manageble in Boston</v>
      </c>
      <c r="W69" s="8">
        <v>5</v>
      </c>
      <c r="X69" s="8">
        <v>59</v>
      </c>
      <c r="Y69" s="23" t="str">
        <f t="shared" si="19"/>
        <v>Needs Improvement</v>
      </c>
      <c r="Z69" s="23" t="str" cm="1">
        <f t="array" ref="Z69">_xlfn.IFS(W69&gt;=9,"Excellent",W69&gt;6,"Good",W69&lt;7,"Needs Improvement")</f>
        <v>Needs Improvement</v>
      </c>
    </row>
    <row r="70" spans="1:26" x14ac:dyDescent="0.45">
      <c r="A70" s="9">
        <v>69</v>
      </c>
      <c r="B70" s="9" t="s">
        <v>534</v>
      </c>
      <c r="C70" s="9" t="s">
        <v>42</v>
      </c>
      <c r="D70" s="9" t="s">
        <v>529</v>
      </c>
      <c r="E70" s="22" t="b">
        <f t="shared" si="17"/>
        <v>1</v>
      </c>
      <c r="F70" s="9" t="s">
        <v>530</v>
      </c>
      <c r="G70" s="9" t="s">
        <v>531</v>
      </c>
      <c r="H70" s="9" t="s">
        <v>544</v>
      </c>
      <c r="I70" s="9" t="s">
        <v>558</v>
      </c>
      <c r="J70" s="9">
        <v>46</v>
      </c>
      <c r="K70" s="9">
        <v>55879</v>
      </c>
      <c r="L70" s="22" t="b">
        <f t="shared" si="10"/>
        <v>0</v>
      </c>
      <c r="M70" s="9">
        <v>10</v>
      </c>
      <c r="N70" s="9">
        <v>1</v>
      </c>
      <c r="O70" s="9">
        <v>14</v>
      </c>
      <c r="P70" s="22" t="b">
        <f t="shared" si="18"/>
        <v>0</v>
      </c>
      <c r="Q70" s="22" t="b">
        <f t="shared" si="11"/>
        <v>0</v>
      </c>
      <c r="R70" s="22" t="b">
        <f t="shared" si="12"/>
        <v>1</v>
      </c>
      <c r="S70" s="22" t="b">
        <f t="shared" si="13"/>
        <v>0</v>
      </c>
      <c r="T70" s="22" t="str">
        <f t="shared" si="14"/>
        <v>Newcomer</v>
      </c>
      <c r="U70" s="22" t="str">
        <f t="shared" si="15"/>
        <v>Busy in Boston</v>
      </c>
      <c r="V70" s="22" t="str">
        <f t="shared" si="16"/>
        <v>Manageble in Boston</v>
      </c>
      <c r="W70" s="9">
        <v>7</v>
      </c>
      <c r="X70" s="9">
        <v>35</v>
      </c>
      <c r="Y70" s="23" t="str">
        <f t="shared" si="19"/>
        <v>Good</v>
      </c>
      <c r="Z70" s="23" t="str" cm="1">
        <f t="array" ref="Z70">_xlfn.IFS(W70&gt;=9,"Excellent",W70&gt;6,"Good",W70&lt;7,"Needs Improvement")</f>
        <v>Good</v>
      </c>
    </row>
    <row r="71" spans="1:26" x14ac:dyDescent="0.45">
      <c r="A71" s="8">
        <v>70</v>
      </c>
      <c r="B71" s="8" t="s">
        <v>527</v>
      </c>
      <c r="C71" s="8" t="s">
        <v>43</v>
      </c>
      <c r="D71" s="8" t="s">
        <v>535</v>
      </c>
      <c r="E71" s="22" t="b">
        <f t="shared" si="17"/>
        <v>1</v>
      </c>
      <c r="F71" s="8" t="s">
        <v>530</v>
      </c>
      <c r="G71" s="8" t="s">
        <v>553</v>
      </c>
      <c r="H71" s="8" t="s">
        <v>544</v>
      </c>
      <c r="I71" s="8" t="s">
        <v>554</v>
      </c>
      <c r="J71" s="8">
        <v>24</v>
      </c>
      <c r="K71" s="8">
        <v>111532</v>
      </c>
      <c r="L71" s="22" t="b">
        <f t="shared" si="10"/>
        <v>1</v>
      </c>
      <c r="M71" s="8">
        <v>36</v>
      </c>
      <c r="N71" s="8">
        <v>19</v>
      </c>
      <c r="O71" s="8">
        <v>12</v>
      </c>
      <c r="P71" s="22" t="b">
        <f t="shared" si="18"/>
        <v>0</v>
      </c>
      <c r="Q71" s="22" t="b">
        <f t="shared" si="11"/>
        <v>0</v>
      </c>
      <c r="R71" s="22" t="b">
        <f t="shared" si="12"/>
        <v>1</v>
      </c>
      <c r="S71" s="22" t="b">
        <f t="shared" si="13"/>
        <v>1</v>
      </c>
      <c r="T71" s="22" t="str">
        <f t="shared" si="14"/>
        <v>Veteran</v>
      </c>
      <c r="U71" s="22" t="str">
        <f t="shared" si="15"/>
        <v>Busy in Boston</v>
      </c>
      <c r="V71" s="22" t="str">
        <f t="shared" si="16"/>
        <v>Manageble in Boston</v>
      </c>
      <c r="W71" s="8">
        <v>4</v>
      </c>
      <c r="X71" s="8">
        <v>57</v>
      </c>
      <c r="Y71" s="23" t="str">
        <f t="shared" si="19"/>
        <v>Needs Improvement</v>
      </c>
      <c r="Z71" s="23" t="str" cm="1">
        <f t="array" ref="Z71">_xlfn.IFS(W71&gt;=9,"Excellent",W71&gt;6,"Good",W71&lt;7,"Needs Improvement")</f>
        <v>Needs Improvement</v>
      </c>
    </row>
    <row r="72" spans="1:26" x14ac:dyDescent="0.45">
      <c r="A72" s="9">
        <v>71</v>
      </c>
      <c r="B72" s="9" t="s">
        <v>534</v>
      </c>
      <c r="C72" s="9" t="s">
        <v>528</v>
      </c>
      <c r="D72" s="9" t="s">
        <v>547</v>
      </c>
      <c r="E72" s="22" t="b">
        <f t="shared" si="17"/>
        <v>0</v>
      </c>
      <c r="F72" s="9" t="s">
        <v>550</v>
      </c>
      <c r="G72" s="9" t="s">
        <v>556</v>
      </c>
      <c r="H72" s="9" t="s">
        <v>532</v>
      </c>
      <c r="I72" s="9" t="s">
        <v>538</v>
      </c>
      <c r="J72" s="9">
        <v>29</v>
      </c>
      <c r="K72" s="9">
        <v>85778</v>
      </c>
      <c r="L72" s="22" t="b">
        <f t="shared" si="10"/>
        <v>0</v>
      </c>
      <c r="M72" s="9">
        <v>37</v>
      </c>
      <c r="N72" s="9">
        <v>3</v>
      </c>
      <c r="O72" s="9">
        <v>1</v>
      </c>
      <c r="P72" s="22" t="b">
        <f t="shared" si="18"/>
        <v>1</v>
      </c>
      <c r="Q72" s="22" t="b">
        <f t="shared" si="11"/>
        <v>0</v>
      </c>
      <c r="R72" s="22" t="b">
        <f t="shared" si="12"/>
        <v>0</v>
      </c>
      <c r="S72" s="22" t="b">
        <f t="shared" si="13"/>
        <v>0</v>
      </c>
      <c r="T72" s="22" t="str">
        <f t="shared" si="14"/>
        <v>Newcomer</v>
      </c>
      <c r="U72" s="22" t="str">
        <f t="shared" si="15"/>
        <v>Manageble in Boston</v>
      </c>
      <c r="V72" s="22" t="str">
        <f t="shared" si="16"/>
        <v>Manageble in Boston</v>
      </c>
      <c r="W72" s="9">
        <v>4</v>
      </c>
      <c r="X72" s="9">
        <v>32</v>
      </c>
      <c r="Y72" s="23" t="str">
        <f t="shared" si="19"/>
        <v>Needs Improvement</v>
      </c>
      <c r="Z72" s="23" t="str" cm="1">
        <f t="array" ref="Z72">_xlfn.IFS(W72&gt;=9,"Excellent",W72&gt;6,"Good",W72&lt;7,"Needs Improvement")</f>
        <v>Needs Improvement</v>
      </c>
    </row>
    <row r="73" spans="1:26" x14ac:dyDescent="0.45">
      <c r="A73" s="8">
        <v>72</v>
      </c>
      <c r="B73" s="8" t="s">
        <v>527</v>
      </c>
      <c r="C73" s="8" t="s">
        <v>43</v>
      </c>
      <c r="D73" s="8" t="s">
        <v>555</v>
      </c>
      <c r="E73" s="22" t="b">
        <f t="shared" si="17"/>
        <v>1</v>
      </c>
      <c r="F73" s="8" t="s">
        <v>540</v>
      </c>
      <c r="G73" s="8" t="s">
        <v>551</v>
      </c>
      <c r="H73" s="8" t="s">
        <v>544</v>
      </c>
      <c r="I73" s="8" t="s">
        <v>549</v>
      </c>
      <c r="J73" s="8">
        <v>54</v>
      </c>
      <c r="K73" s="8">
        <v>67772</v>
      </c>
      <c r="L73" s="22" t="b">
        <f t="shared" si="10"/>
        <v>1</v>
      </c>
      <c r="M73" s="8">
        <v>28</v>
      </c>
      <c r="N73" s="8">
        <v>10</v>
      </c>
      <c r="O73" s="8">
        <v>11</v>
      </c>
      <c r="P73" s="22" t="b">
        <f t="shared" si="18"/>
        <v>0</v>
      </c>
      <c r="Q73" s="22" t="b">
        <f t="shared" si="11"/>
        <v>0</v>
      </c>
      <c r="R73" s="22" t="b">
        <f t="shared" si="12"/>
        <v>1</v>
      </c>
      <c r="S73" s="22" t="b">
        <f t="shared" si="13"/>
        <v>1</v>
      </c>
      <c r="T73" s="22" t="str">
        <f t="shared" si="14"/>
        <v>Veteran</v>
      </c>
      <c r="U73" s="22" t="str">
        <f t="shared" si="15"/>
        <v>Busy in Boston</v>
      </c>
      <c r="V73" s="22" t="str">
        <f t="shared" si="16"/>
        <v>Manageble in Boston</v>
      </c>
      <c r="W73" s="8">
        <v>9</v>
      </c>
      <c r="X73" s="8">
        <v>42</v>
      </c>
      <c r="Y73" s="23" t="str">
        <f t="shared" si="19"/>
        <v>Excellent</v>
      </c>
      <c r="Z73" s="23" t="str" cm="1">
        <f t="array" ref="Z73">_xlfn.IFS(W73&gt;=9,"Excellent",W73&gt;6,"Good",W73&lt;7,"Needs Improvement")</f>
        <v>Excellent</v>
      </c>
    </row>
    <row r="74" spans="1:26" x14ac:dyDescent="0.45">
      <c r="A74" s="9">
        <v>73</v>
      </c>
      <c r="B74" s="9" t="s">
        <v>534</v>
      </c>
      <c r="C74" s="9" t="s">
        <v>42</v>
      </c>
      <c r="D74" s="9" t="s">
        <v>555</v>
      </c>
      <c r="E74" s="22" t="b">
        <f t="shared" si="17"/>
        <v>1</v>
      </c>
      <c r="F74" s="9" t="s">
        <v>550</v>
      </c>
      <c r="G74" s="9" t="s">
        <v>551</v>
      </c>
      <c r="H74" s="9" t="s">
        <v>537</v>
      </c>
      <c r="I74" s="9" t="s">
        <v>558</v>
      </c>
      <c r="J74" s="9">
        <v>63</v>
      </c>
      <c r="K74" s="9">
        <v>88478</v>
      </c>
      <c r="L74" s="22" t="b">
        <f t="shared" si="10"/>
        <v>0</v>
      </c>
      <c r="M74" s="9">
        <v>28</v>
      </c>
      <c r="N74" s="9">
        <v>8</v>
      </c>
      <c r="O74" s="9">
        <v>8</v>
      </c>
      <c r="P74" s="22" t="b">
        <f t="shared" si="18"/>
        <v>0</v>
      </c>
      <c r="Q74" s="22" t="b">
        <f t="shared" si="11"/>
        <v>0</v>
      </c>
      <c r="R74" s="22" t="b">
        <f t="shared" si="12"/>
        <v>0</v>
      </c>
      <c r="S74" s="22" t="b">
        <f t="shared" si="13"/>
        <v>0</v>
      </c>
      <c r="T74" s="22" t="str">
        <f t="shared" si="14"/>
        <v>Newcomer</v>
      </c>
      <c r="U74" s="22" t="str">
        <f t="shared" si="15"/>
        <v>Manageble in Boston</v>
      </c>
      <c r="V74" s="22" t="str">
        <f t="shared" si="16"/>
        <v>Manageble in Boston</v>
      </c>
      <c r="W74" s="9">
        <v>6</v>
      </c>
      <c r="X74" s="9">
        <v>41</v>
      </c>
      <c r="Y74" s="23" t="str">
        <f t="shared" si="19"/>
        <v>Needs Improvement</v>
      </c>
      <c r="Z74" s="23" t="str" cm="1">
        <f t="array" ref="Z74">_xlfn.IFS(W74&gt;=9,"Excellent",W74&gt;6,"Good",W74&lt;7,"Needs Improvement")</f>
        <v>Needs Improvement</v>
      </c>
    </row>
    <row r="75" spans="1:26" x14ac:dyDescent="0.45">
      <c r="A75" s="8">
        <v>74</v>
      </c>
      <c r="B75" s="8" t="s">
        <v>539</v>
      </c>
      <c r="C75" s="8" t="s">
        <v>42</v>
      </c>
      <c r="D75" s="8" t="s">
        <v>547</v>
      </c>
      <c r="E75" s="22" t="b">
        <f t="shared" si="17"/>
        <v>0</v>
      </c>
      <c r="F75" s="8" t="s">
        <v>548</v>
      </c>
      <c r="G75" s="8" t="s">
        <v>541</v>
      </c>
      <c r="H75" s="8" t="s">
        <v>532</v>
      </c>
      <c r="I75" s="8" t="s">
        <v>554</v>
      </c>
      <c r="J75" s="8">
        <v>56</v>
      </c>
      <c r="K75" s="8">
        <v>94353</v>
      </c>
      <c r="L75" s="22" t="b">
        <f t="shared" si="10"/>
        <v>0</v>
      </c>
      <c r="M75" s="8">
        <v>21</v>
      </c>
      <c r="N75" s="8">
        <v>15</v>
      </c>
      <c r="O75" s="8">
        <v>10</v>
      </c>
      <c r="P75" s="22" t="b">
        <f t="shared" si="18"/>
        <v>0</v>
      </c>
      <c r="Q75" s="22" t="b">
        <f t="shared" si="11"/>
        <v>0</v>
      </c>
      <c r="R75" s="22" t="b">
        <f t="shared" si="12"/>
        <v>0</v>
      </c>
      <c r="S75" s="22" t="b">
        <f t="shared" si="13"/>
        <v>0</v>
      </c>
      <c r="T75" s="22" t="str">
        <f t="shared" si="14"/>
        <v>Newcomer</v>
      </c>
      <c r="U75" s="22" t="str">
        <f t="shared" si="15"/>
        <v>Manageble in Boston</v>
      </c>
      <c r="V75" s="22" t="str">
        <f t="shared" si="16"/>
        <v>Manageble in Boston</v>
      </c>
      <c r="W75" s="8">
        <v>4</v>
      </c>
      <c r="X75" s="8">
        <v>35</v>
      </c>
      <c r="Y75" s="23" t="str">
        <f t="shared" si="19"/>
        <v>Needs Improvement</v>
      </c>
      <c r="Z75" s="23" t="str" cm="1">
        <f t="array" ref="Z75">_xlfn.IFS(W75&gt;=9,"Excellent",W75&gt;6,"Good",W75&lt;7,"Needs Improvement")</f>
        <v>Needs Improvement</v>
      </c>
    </row>
    <row r="76" spans="1:26" x14ac:dyDescent="0.45">
      <c r="A76" s="9">
        <v>75</v>
      </c>
      <c r="B76" s="9" t="s">
        <v>527</v>
      </c>
      <c r="C76" s="9" t="s">
        <v>43</v>
      </c>
      <c r="D76" s="9" t="s">
        <v>529</v>
      </c>
      <c r="E76" s="22" t="b">
        <f t="shared" si="17"/>
        <v>1</v>
      </c>
      <c r="F76" s="9" t="s">
        <v>540</v>
      </c>
      <c r="G76" s="9" t="s">
        <v>543</v>
      </c>
      <c r="H76" s="9" t="s">
        <v>537</v>
      </c>
      <c r="I76" s="9" t="s">
        <v>554</v>
      </c>
      <c r="J76" s="9">
        <v>27</v>
      </c>
      <c r="K76" s="9">
        <v>56762</v>
      </c>
      <c r="L76" s="22" t="b">
        <f t="shared" si="10"/>
        <v>0</v>
      </c>
      <c r="M76" s="9">
        <v>24</v>
      </c>
      <c r="N76" s="9">
        <v>10</v>
      </c>
      <c r="O76" s="9">
        <v>14</v>
      </c>
      <c r="P76" s="22" t="b">
        <f t="shared" si="18"/>
        <v>0</v>
      </c>
      <c r="Q76" s="22" t="b">
        <f t="shared" si="11"/>
        <v>0</v>
      </c>
      <c r="R76" s="22" t="b">
        <f t="shared" si="12"/>
        <v>1</v>
      </c>
      <c r="S76" s="22" t="b">
        <f t="shared" si="13"/>
        <v>1</v>
      </c>
      <c r="T76" s="22" t="str">
        <f t="shared" si="14"/>
        <v>Veteran</v>
      </c>
      <c r="U76" s="22" t="str">
        <f t="shared" si="15"/>
        <v>Busy in Boston</v>
      </c>
      <c r="V76" s="22" t="str">
        <f t="shared" si="16"/>
        <v>Manageble in Boston</v>
      </c>
      <c r="W76" s="9">
        <v>2</v>
      </c>
      <c r="X76" s="9">
        <v>47</v>
      </c>
      <c r="Y76" s="23" t="str">
        <f t="shared" si="19"/>
        <v>Needs Improvement</v>
      </c>
      <c r="Z76" s="23" t="str" cm="1">
        <f t="array" ref="Z76">_xlfn.IFS(W76&gt;=9,"Excellent",W76&gt;6,"Good",W76&lt;7,"Needs Improvement")</f>
        <v>Needs Improvement</v>
      </c>
    </row>
    <row r="77" spans="1:26" x14ac:dyDescent="0.45">
      <c r="A77" s="8">
        <v>76</v>
      </c>
      <c r="B77" s="8" t="s">
        <v>545</v>
      </c>
      <c r="C77" s="8" t="s">
        <v>528</v>
      </c>
      <c r="D77" s="8" t="s">
        <v>547</v>
      </c>
      <c r="E77" s="22" t="b">
        <f t="shared" si="17"/>
        <v>0</v>
      </c>
      <c r="F77" s="8" t="s">
        <v>530</v>
      </c>
      <c r="G77" s="8" t="s">
        <v>541</v>
      </c>
      <c r="H77" s="8" t="s">
        <v>532</v>
      </c>
      <c r="I77" s="8" t="s">
        <v>554</v>
      </c>
      <c r="J77" s="8">
        <v>60</v>
      </c>
      <c r="K77" s="8">
        <v>43283</v>
      </c>
      <c r="L77" s="22" t="b">
        <f t="shared" si="10"/>
        <v>0</v>
      </c>
      <c r="M77" s="8">
        <v>2</v>
      </c>
      <c r="N77" s="8">
        <v>1</v>
      </c>
      <c r="O77" s="8">
        <v>3</v>
      </c>
      <c r="P77" s="22" t="b">
        <f t="shared" si="18"/>
        <v>1</v>
      </c>
      <c r="Q77" s="22" t="b">
        <f t="shared" si="11"/>
        <v>0</v>
      </c>
      <c r="R77" s="22" t="b">
        <f t="shared" si="12"/>
        <v>1</v>
      </c>
      <c r="S77" s="22" t="b">
        <f t="shared" si="13"/>
        <v>0</v>
      </c>
      <c r="T77" s="22" t="str">
        <f t="shared" si="14"/>
        <v>Newcomer</v>
      </c>
      <c r="U77" s="22" t="str">
        <f t="shared" si="15"/>
        <v>Manageble in Boston</v>
      </c>
      <c r="V77" s="22" t="str">
        <f t="shared" si="16"/>
        <v>Manageble in Boston</v>
      </c>
      <c r="W77" s="8">
        <v>6</v>
      </c>
      <c r="X77" s="8">
        <v>54</v>
      </c>
      <c r="Y77" s="23" t="str">
        <f t="shared" si="19"/>
        <v>Needs Improvement</v>
      </c>
      <c r="Z77" s="23" t="str" cm="1">
        <f t="array" ref="Z77">_xlfn.IFS(W77&gt;=9,"Excellent",W77&gt;6,"Good",W77&lt;7,"Needs Improvement")</f>
        <v>Needs Improvement</v>
      </c>
    </row>
    <row r="78" spans="1:26" x14ac:dyDescent="0.45">
      <c r="A78" s="9">
        <v>77</v>
      </c>
      <c r="B78" s="9" t="s">
        <v>557</v>
      </c>
      <c r="C78" s="9" t="s">
        <v>42</v>
      </c>
      <c r="D78" s="9" t="s">
        <v>529</v>
      </c>
      <c r="E78" s="22" t="b">
        <f t="shared" si="17"/>
        <v>1</v>
      </c>
      <c r="F78" s="9" t="s">
        <v>540</v>
      </c>
      <c r="G78" s="9" t="s">
        <v>556</v>
      </c>
      <c r="H78" s="9" t="s">
        <v>544</v>
      </c>
      <c r="I78" s="9" t="s">
        <v>538</v>
      </c>
      <c r="J78" s="9">
        <v>44</v>
      </c>
      <c r="K78" s="9">
        <v>93922</v>
      </c>
      <c r="L78" s="22" t="b">
        <f t="shared" si="10"/>
        <v>0</v>
      </c>
      <c r="M78" s="9">
        <v>8</v>
      </c>
      <c r="N78" s="9">
        <v>18</v>
      </c>
      <c r="O78" s="9">
        <v>11</v>
      </c>
      <c r="P78" s="22" t="b">
        <f t="shared" si="18"/>
        <v>0</v>
      </c>
      <c r="Q78" s="22" t="b">
        <f t="shared" si="11"/>
        <v>0</v>
      </c>
      <c r="R78" s="22" t="b">
        <f t="shared" si="12"/>
        <v>1</v>
      </c>
      <c r="S78" s="22" t="b">
        <f t="shared" si="13"/>
        <v>0</v>
      </c>
      <c r="T78" s="22" t="str">
        <f t="shared" si="14"/>
        <v>Newcomer</v>
      </c>
      <c r="U78" s="22" t="str">
        <f t="shared" si="15"/>
        <v>Busy in Boston</v>
      </c>
      <c r="V78" s="22" t="str">
        <f t="shared" si="16"/>
        <v>Manageble in Boston</v>
      </c>
      <c r="W78" s="9">
        <v>2</v>
      </c>
      <c r="X78" s="9">
        <v>27</v>
      </c>
      <c r="Y78" s="23" t="str">
        <f t="shared" si="19"/>
        <v>Needs Improvement</v>
      </c>
      <c r="Z78" s="23" t="str" cm="1">
        <f t="array" ref="Z78">_xlfn.IFS(W78&gt;=9,"Excellent",W78&gt;6,"Good",W78&lt;7,"Needs Improvement")</f>
        <v>Needs Improvement</v>
      </c>
    </row>
    <row r="79" spans="1:26" x14ac:dyDescent="0.45">
      <c r="A79" s="8">
        <v>78</v>
      </c>
      <c r="B79" s="8" t="s">
        <v>559</v>
      </c>
      <c r="C79" s="8" t="s">
        <v>42</v>
      </c>
      <c r="D79" s="8" t="s">
        <v>547</v>
      </c>
      <c r="E79" s="22" t="b">
        <f t="shared" si="17"/>
        <v>0</v>
      </c>
      <c r="F79" s="8" t="s">
        <v>530</v>
      </c>
      <c r="G79" s="8" t="s">
        <v>553</v>
      </c>
      <c r="H79" s="8" t="s">
        <v>532</v>
      </c>
      <c r="I79" s="8" t="s">
        <v>549</v>
      </c>
      <c r="J79" s="8">
        <v>46</v>
      </c>
      <c r="K79" s="8">
        <v>69420</v>
      </c>
      <c r="L79" s="22" t="b">
        <f t="shared" si="10"/>
        <v>0</v>
      </c>
      <c r="M79" s="8">
        <v>27</v>
      </c>
      <c r="N79" s="8">
        <v>2</v>
      </c>
      <c r="O79" s="8">
        <v>7</v>
      </c>
      <c r="P79" s="22" t="b">
        <f t="shared" si="18"/>
        <v>0</v>
      </c>
      <c r="Q79" s="22" t="b">
        <f t="shared" si="11"/>
        <v>0</v>
      </c>
      <c r="R79" s="22" t="b">
        <f t="shared" si="12"/>
        <v>1</v>
      </c>
      <c r="S79" s="22" t="b">
        <f t="shared" si="13"/>
        <v>0</v>
      </c>
      <c r="T79" s="22" t="str">
        <f t="shared" si="14"/>
        <v>Newcomer</v>
      </c>
      <c r="U79" s="22" t="str">
        <f t="shared" si="15"/>
        <v>Manageble in Boston</v>
      </c>
      <c r="V79" s="22" t="str">
        <f t="shared" si="16"/>
        <v>Manageble in Boston</v>
      </c>
      <c r="W79" s="8">
        <v>5</v>
      </c>
      <c r="X79" s="8">
        <v>41</v>
      </c>
      <c r="Y79" s="23" t="str">
        <f t="shared" si="19"/>
        <v>Needs Improvement</v>
      </c>
      <c r="Z79" s="23" t="str" cm="1">
        <f t="array" ref="Z79">_xlfn.IFS(W79&gt;=9,"Excellent",W79&gt;6,"Good",W79&lt;7,"Needs Improvement")</f>
        <v>Needs Improvement</v>
      </c>
    </row>
    <row r="80" spans="1:26" x14ac:dyDescent="0.45">
      <c r="A80" s="9">
        <v>79</v>
      </c>
      <c r="B80" s="9" t="s">
        <v>534</v>
      </c>
      <c r="C80" s="9" t="s">
        <v>42</v>
      </c>
      <c r="D80" s="9" t="s">
        <v>535</v>
      </c>
      <c r="E80" s="22" t="b">
        <f t="shared" si="17"/>
        <v>1</v>
      </c>
      <c r="F80" s="9" t="s">
        <v>540</v>
      </c>
      <c r="G80" s="9" t="s">
        <v>553</v>
      </c>
      <c r="H80" s="9" t="s">
        <v>532</v>
      </c>
      <c r="I80" s="9" t="s">
        <v>538</v>
      </c>
      <c r="J80" s="9">
        <v>64</v>
      </c>
      <c r="K80" s="9">
        <v>85568</v>
      </c>
      <c r="L80" s="22" t="b">
        <f t="shared" si="10"/>
        <v>0</v>
      </c>
      <c r="M80" s="9">
        <v>22</v>
      </c>
      <c r="N80" s="9">
        <v>19</v>
      </c>
      <c r="O80" s="9">
        <v>11</v>
      </c>
      <c r="P80" s="22" t="b">
        <f t="shared" si="18"/>
        <v>0</v>
      </c>
      <c r="Q80" s="22" t="b">
        <f t="shared" si="11"/>
        <v>0</v>
      </c>
      <c r="R80" s="22" t="b">
        <f t="shared" si="12"/>
        <v>1</v>
      </c>
      <c r="S80" s="22" t="b">
        <f t="shared" si="13"/>
        <v>0</v>
      </c>
      <c r="T80" s="22" t="str">
        <f t="shared" si="14"/>
        <v>Newcomer</v>
      </c>
      <c r="U80" s="22" t="str">
        <f t="shared" si="15"/>
        <v>Busy in Boston</v>
      </c>
      <c r="V80" s="22" t="str">
        <f t="shared" si="16"/>
        <v>Manageble in Boston</v>
      </c>
      <c r="W80" s="9">
        <v>6</v>
      </c>
      <c r="X80" s="9">
        <v>40</v>
      </c>
      <c r="Y80" s="23" t="str">
        <f t="shared" si="19"/>
        <v>Needs Improvement</v>
      </c>
      <c r="Z80" s="23" t="str" cm="1">
        <f t="array" ref="Z80">_xlfn.IFS(W80&gt;=9,"Excellent",W80&gt;6,"Good",W80&lt;7,"Needs Improvement")</f>
        <v>Needs Improvement</v>
      </c>
    </row>
    <row r="81" spans="1:26" x14ac:dyDescent="0.45">
      <c r="A81" s="8">
        <v>80</v>
      </c>
      <c r="B81" s="8" t="s">
        <v>552</v>
      </c>
      <c r="C81" s="8" t="s">
        <v>43</v>
      </c>
      <c r="D81" s="8" t="s">
        <v>529</v>
      </c>
      <c r="E81" s="22" t="b">
        <f t="shared" si="17"/>
        <v>1</v>
      </c>
      <c r="F81" s="8" t="s">
        <v>540</v>
      </c>
      <c r="G81" s="8" t="s">
        <v>543</v>
      </c>
      <c r="H81" s="8" t="s">
        <v>537</v>
      </c>
      <c r="I81" s="8" t="s">
        <v>533</v>
      </c>
      <c r="J81" s="8">
        <v>40</v>
      </c>
      <c r="K81" s="8">
        <v>115090</v>
      </c>
      <c r="L81" s="22" t="b">
        <f t="shared" si="10"/>
        <v>1</v>
      </c>
      <c r="M81" s="8">
        <v>37</v>
      </c>
      <c r="N81" s="8">
        <v>13</v>
      </c>
      <c r="O81" s="8">
        <v>1</v>
      </c>
      <c r="P81" s="22" t="b">
        <f t="shared" si="18"/>
        <v>1</v>
      </c>
      <c r="Q81" s="22" t="b">
        <f t="shared" si="11"/>
        <v>0</v>
      </c>
      <c r="R81" s="22" t="b">
        <f t="shared" si="12"/>
        <v>1</v>
      </c>
      <c r="S81" s="22" t="b">
        <f t="shared" si="13"/>
        <v>0</v>
      </c>
      <c r="T81" s="22" t="str">
        <f t="shared" si="14"/>
        <v>Newcomer</v>
      </c>
      <c r="U81" s="22" t="str">
        <f t="shared" si="15"/>
        <v>Manageble in Boston</v>
      </c>
      <c r="V81" s="22" t="str">
        <f t="shared" si="16"/>
        <v>Manageble in Boston</v>
      </c>
      <c r="W81" s="8">
        <v>4</v>
      </c>
      <c r="X81" s="8">
        <v>45</v>
      </c>
      <c r="Y81" s="23" t="str">
        <f t="shared" si="19"/>
        <v>Needs Improvement</v>
      </c>
      <c r="Z81" s="23" t="str" cm="1">
        <f t="array" ref="Z81">_xlfn.IFS(W81&gt;=9,"Excellent",W81&gt;6,"Good",W81&lt;7,"Needs Improvement")</f>
        <v>Needs Improvement</v>
      </c>
    </row>
    <row r="82" spans="1:26" x14ac:dyDescent="0.45">
      <c r="A82" s="9">
        <v>81</v>
      </c>
      <c r="B82" s="9" t="s">
        <v>534</v>
      </c>
      <c r="C82" s="9" t="s">
        <v>42</v>
      </c>
      <c r="D82" s="9" t="s">
        <v>535</v>
      </c>
      <c r="E82" s="22" t="b">
        <f t="shared" si="17"/>
        <v>1</v>
      </c>
      <c r="F82" s="9" t="s">
        <v>540</v>
      </c>
      <c r="G82" s="9" t="s">
        <v>551</v>
      </c>
      <c r="H82" s="9" t="s">
        <v>537</v>
      </c>
      <c r="I82" s="9" t="s">
        <v>546</v>
      </c>
      <c r="J82" s="9">
        <v>26</v>
      </c>
      <c r="K82" s="9">
        <v>50219</v>
      </c>
      <c r="L82" s="22" t="b">
        <f t="shared" si="10"/>
        <v>0</v>
      </c>
      <c r="M82" s="9">
        <v>27</v>
      </c>
      <c r="N82" s="9">
        <v>1</v>
      </c>
      <c r="O82" s="9">
        <v>1</v>
      </c>
      <c r="P82" s="22" t="b">
        <f t="shared" si="18"/>
        <v>1</v>
      </c>
      <c r="Q82" s="22" t="b">
        <f t="shared" si="11"/>
        <v>0</v>
      </c>
      <c r="R82" s="22" t="b">
        <f t="shared" si="12"/>
        <v>1</v>
      </c>
      <c r="S82" s="22" t="b">
        <f t="shared" si="13"/>
        <v>0</v>
      </c>
      <c r="T82" s="22" t="str">
        <f t="shared" si="14"/>
        <v>Newcomer</v>
      </c>
      <c r="U82" s="22" t="str">
        <f t="shared" si="15"/>
        <v>Manageble in Boston</v>
      </c>
      <c r="V82" s="22" t="str">
        <f t="shared" si="16"/>
        <v>Manageble in Boston</v>
      </c>
      <c r="W82" s="9">
        <v>3</v>
      </c>
      <c r="X82" s="9">
        <v>59</v>
      </c>
      <c r="Y82" s="23" t="str">
        <f t="shared" si="19"/>
        <v>Needs Improvement</v>
      </c>
      <c r="Z82" s="23" t="str" cm="1">
        <f t="array" ref="Z82">_xlfn.IFS(W82&gt;=9,"Excellent",W82&gt;6,"Good",W82&lt;7,"Needs Improvement")</f>
        <v>Needs Improvement</v>
      </c>
    </row>
    <row r="83" spans="1:26" x14ac:dyDescent="0.45">
      <c r="A83" s="8">
        <v>82</v>
      </c>
      <c r="B83" s="8" t="s">
        <v>552</v>
      </c>
      <c r="C83" s="8" t="s">
        <v>528</v>
      </c>
      <c r="D83" s="8" t="s">
        <v>555</v>
      </c>
      <c r="E83" s="22" t="b">
        <f t="shared" si="17"/>
        <v>1</v>
      </c>
      <c r="F83" s="8" t="s">
        <v>548</v>
      </c>
      <c r="G83" s="8" t="s">
        <v>541</v>
      </c>
      <c r="H83" s="8" t="s">
        <v>544</v>
      </c>
      <c r="I83" s="8" t="s">
        <v>554</v>
      </c>
      <c r="J83" s="8">
        <v>32</v>
      </c>
      <c r="K83" s="8">
        <v>87169</v>
      </c>
      <c r="L83" s="22" t="b">
        <f t="shared" si="10"/>
        <v>0</v>
      </c>
      <c r="M83" s="8">
        <v>29</v>
      </c>
      <c r="N83" s="8">
        <v>2</v>
      </c>
      <c r="O83" s="8">
        <v>10</v>
      </c>
      <c r="P83" s="22" t="b">
        <f t="shared" si="18"/>
        <v>0</v>
      </c>
      <c r="Q83" s="22" t="b">
        <f t="shared" si="11"/>
        <v>0</v>
      </c>
      <c r="R83" s="22" t="b">
        <f t="shared" si="12"/>
        <v>0</v>
      </c>
      <c r="S83" s="22" t="b">
        <f t="shared" si="13"/>
        <v>0</v>
      </c>
      <c r="T83" s="22" t="str">
        <f t="shared" si="14"/>
        <v>Newcomer</v>
      </c>
      <c r="U83" s="22" t="str">
        <f t="shared" si="15"/>
        <v>Manageble in Boston</v>
      </c>
      <c r="V83" s="22" t="str">
        <f t="shared" si="16"/>
        <v>Manageble in Boston</v>
      </c>
      <c r="W83" s="8">
        <v>7</v>
      </c>
      <c r="X83" s="8">
        <v>40</v>
      </c>
      <c r="Y83" s="23" t="str">
        <f t="shared" si="19"/>
        <v>Good</v>
      </c>
      <c r="Z83" s="23" t="str" cm="1">
        <f t="array" ref="Z83">_xlfn.IFS(W83&gt;=9,"Excellent",W83&gt;6,"Good",W83&lt;7,"Needs Improvement")</f>
        <v>Good</v>
      </c>
    </row>
    <row r="84" spans="1:26" x14ac:dyDescent="0.45">
      <c r="A84" s="9">
        <v>83</v>
      </c>
      <c r="B84" s="9" t="s">
        <v>557</v>
      </c>
      <c r="C84" s="9" t="s">
        <v>42</v>
      </c>
      <c r="D84" s="9" t="s">
        <v>547</v>
      </c>
      <c r="E84" s="22" t="b">
        <f t="shared" si="17"/>
        <v>0</v>
      </c>
      <c r="F84" s="9" t="s">
        <v>548</v>
      </c>
      <c r="G84" s="9" t="s">
        <v>553</v>
      </c>
      <c r="H84" s="9" t="s">
        <v>532</v>
      </c>
      <c r="I84" s="9" t="s">
        <v>533</v>
      </c>
      <c r="J84" s="9">
        <v>33</v>
      </c>
      <c r="K84" s="9">
        <v>104965</v>
      </c>
      <c r="L84" s="22" t="b">
        <f t="shared" si="10"/>
        <v>1</v>
      </c>
      <c r="M84" s="9">
        <v>3</v>
      </c>
      <c r="N84" s="9">
        <v>16</v>
      </c>
      <c r="O84" s="9">
        <v>13</v>
      </c>
      <c r="P84" s="22" t="b">
        <f t="shared" si="18"/>
        <v>0</v>
      </c>
      <c r="Q84" s="22" t="b">
        <f t="shared" si="11"/>
        <v>0</v>
      </c>
      <c r="R84" s="22" t="b">
        <f t="shared" si="12"/>
        <v>0</v>
      </c>
      <c r="S84" s="22" t="b">
        <f t="shared" si="13"/>
        <v>0</v>
      </c>
      <c r="T84" s="22" t="str">
        <f t="shared" si="14"/>
        <v>Newcomer</v>
      </c>
      <c r="U84" s="22" t="str">
        <f t="shared" si="15"/>
        <v>Busy in Boston</v>
      </c>
      <c r="V84" s="22" t="str">
        <f t="shared" si="16"/>
        <v>Manageble in Boston</v>
      </c>
      <c r="W84" s="9">
        <v>2</v>
      </c>
      <c r="X84" s="9">
        <v>44</v>
      </c>
      <c r="Y84" s="23" t="str">
        <f t="shared" si="19"/>
        <v>Needs Improvement</v>
      </c>
      <c r="Z84" s="23" t="str" cm="1">
        <f t="array" ref="Z84">_xlfn.IFS(W84&gt;=9,"Excellent",W84&gt;6,"Good",W84&lt;7,"Needs Improvement")</f>
        <v>Needs Improvement</v>
      </c>
    </row>
    <row r="85" spans="1:26" x14ac:dyDescent="0.45">
      <c r="A85" s="8">
        <v>84</v>
      </c>
      <c r="B85" s="8" t="s">
        <v>557</v>
      </c>
      <c r="C85" s="8" t="s">
        <v>42</v>
      </c>
      <c r="D85" s="8" t="s">
        <v>555</v>
      </c>
      <c r="E85" s="22" t="b">
        <f t="shared" si="17"/>
        <v>1</v>
      </c>
      <c r="F85" s="8" t="s">
        <v>550</v>
      </c>
      <c r="G85" s="8" t="s">
        <v>556</v>
      </c>
      <c r="H85" s="8" t="s">
        <v>532</v>
      </c>
      <c r="I85" s="8" t="s">
        <v>542</v>
      </c>
      <c r="J85" s="8">
        <v>31</v>
      </c>
      <c r="K85" s="8">
        <v>76840</v>
      </c>
      <c r="L85" s="22" t="b">
        <f t="shared" si="10"/>
        <v>0</v>
      </c>
      <c r="M85" s="8">
        <v>13</v>
      </c>
      <c r="N85" s="8">
        <v>15</v>
      </c>
      <c r="O85" s="8">
        <v>5</v>
      </c>
      <c r="P85" s="22" t="b">
        <f t="shared" si="18"/>
        <v>1</v>
      </c>
      <c r="Q85" s="22" t="b">
        <f t="shared" si="11"/>
        <v>0</v>
      </c>
      <c r="R85" s="22" t="b">
        <f t="shared" si="12"/>
        <v>0</v>
      </c>
      <c r="S85" s="22" t="b">
        <f t="shared" si="13"/>
        <v>0</v>
      </c>
      <c r="T85" s="22" t="str">
        <f t="shared" si="14"/>
        <v>Newcomer</v>
      </c>
      <c r="U85" s="22" t="str">
        <f t="shared" si="15"/>
        <v>Busy in Boston</v>
      </c>
      <c r="V85" s="22" t="str">
        <f t="shared" si="16"/>
        <v>Manageble in Boston</v>
      </c>
      <c r="W85" s="8">
        <v>6</v>
      </c>
      <c r="X85" s="8">
        <v>20</v>
      </c>
      <c r="Y85" s="23" t="str">
        <f t="shared" si="19"/>
        <v>Needs Improvement</v>
      </c>
      <c r="Z85" s="23" t="str" cm="1">
        <f t="array" ref="Z85">_xlfn.IFS(W85&gt;=9,"Excellent",W85&gt;6,"Good",W85&lt;7,"Needs Improvement")</f>
        <v>Needs Improvement</v>
      </c>
    </row>
    <row r="86" spans="1:26" x14ac:dyDescent="0.45">
      <c r="A86" s="9">
        <v>85</v>
      </c>
      <c r="B86" s="9" t="s">
        <v>557</v>
      </c>
      <c r="C86" s="9" t="s">
        <v>528</v>
      </c>
      <c r="D86" s="9" t="s">
        <v>555</v>
      </c>
      <c r="E86" s="22" t="b">
        <f t="shared" si="17"/>
        <v>1</v>
      </c>
      <c r="F86" s="9" t="s">
        <v>550</v>
      </c>
      <c r="G86" s="9" t="s">
        <v>531</v>
      </c>
      <c r="H86" s="9" t="s">
        <v>532</v>
      </c>
      <c r="I86" s="9" t="s">
        <v>558</v>
      </c>
      <c r="J86" s="9">
        <v>29</v>
      </c>
      <c r="K86" s="9">
        <v>74695</v>
      </c>
      <c r="L86" s="22" t="b">
        <f t="shared" si="10"/>
        <v>0</v>
      </c>
      <c r="M86" s="9">
        <v>10</v>
      </c>
      <c r="N86" s="9">
        <v>13</v>
      </c>
      <c r="O86" s="9">
        <v>5</v>
      </c>
      <c r="P86" s="22" t="b">
        <f t="shared" si="18"/>
        <v>1</v>
      </c>
      <c r="Q86" s="22" t="b">
        <f t="shared" si="11"/>
        <v>0</v>
      </c>
      <c r="R86" s="22" t="b">
        <f t="shared" si="12"/>
        <v>0</v>
      </c>
      <c r="S86" s="22" t="b">
        <f t="shared" si="13"/>
        <v>0</v>
      </c>
      <c r="T86" s="22" t="str">
        <f t="shared" si="14"/>
        <v>Newcomer</v>
      </c>
      <c r="U86" s="22" t="str">
        <f t="shared" si="15"/>
        <v>Manageble in Boston</v>
      </c>
      <c r="V86" s="22" t="str">
        <f t="shared" si="16"/>
        <v>Manageble in Boston</v>
      </c>
      <c r="W86" s="9">
        <v>4</v>
      </c>
      <c r="X86" s="9">
        <v>25</v>
      </c>
      <c r="Y86" s="23" t="str">
        <f t="shared" si="19"/>
        <v>Needs Improvement</v>
      </c>
      <c r="Z86" s="23" t="str" cm="1">
        <f t="array" ref="Z86">_xlfn.IFS(W86&gt;=9,"Excellent",W86&gt;6,"Good",W86&lt;7,"Needs Improvement")</f>
        <v>Needs Improvement</v>
      </c>
    </row>
    <row r="87" spans="1:26" x14ac:dyDescent="0.45">
      <c r="A87" s="8">
        <v>86</v>
      </c>
      <c r="B87" s="8" t="s">
        <v>552</v>
      </c>
      <c r="C87" s="8" t="s">
        <v>42</v>
      </c>
      <c r="D87" s="8" t="s">
        <v>555</v>
      </c>
      <c r="E87" s="22" t="b">
        <f t="shared" si="17"/>
        <v>1</v>
      </c>
      <c r="F87" s="8" t="s">
        <v>530</v>
      </c>
      <c r="G87" s="8" t="s">
        <v>536</v>
      </c>
      <c r="H87" s="8" t="s">
        <v>544</v>
      </c>
      <c r="I87" s="8" t="s">
        <v>546</v>
      </c>
      <c r="J87" s="8">
        <v>45</v>
      </c>
      <c r="K87" s="8">
        <v>114754</v>
      </c>
      <c r="L87" s="22" t="b">
        <f t="shared" si="10"/>
        <v>1</v>
      </c>
      <c r="M87" s="8">
        <v>36</v>
      </c>
      <c r="N87" s="8">
        <v>16</v>
      </c>
      <c r="O87" s="8">
        <v>8</v>
      </c>
      <c r="P87" s="22" t="b">
        <f t="shared" si="18"/>
        <v>0</v>
      </c>
      <c r="Q87" s="22" t="b">
        <f t="shared" si="11"/>
        <v>0</v>
      </c>
      <c r="R87" s="22" t="b">
        <f t="shared" si="12"/>
        <v>1</v>
      </c>
      <c r="S87" s="22" t="b">
        <f t="shared" si="13"/>
        <v>0</v>
      </c>
      <c r="T87" s="22" t="str">
        <f t="shared" si="14"/>
        <v>Newcomer</v>
      </c>
      <c r="U87" s="22" t="str">
        <f t="shared" si="15"/>
        <v>Manageble in Boston</v>
      </c>
      <c r="V87" s="22" t="str">
        <f t="shared" si="16"/>
        <v>Manageble in Boston</v>
      </c>
      <c r="W87" s="8">
        <v>6</v>
      </c>
      <c r="X87" s="8">
        <v>42</v>
      </c>
      <c r="Y87" s="23" t="str">
        <f t="shared" si="19"/>
        <v>Needs Improvement</v>
      </c>
      <c r="Z87" s="23" t="str" cm="1">
        <f t="array" ref="Z87">_xlfn.IFS(W87&gt;=9,"Excellent",W87&gt;6,"Good",W87&lt;7,"Needs Improvement")</f>
        <v>Needs Improvement</v>
      </c>
    </row>
    <row r="88" spans="1:26" x14ac:dyDescent="0.45">
      <c r="A88" s="9">
        <v>87</v>
      </c>
      <c r="B88" s="9" t="s">
        <v>534</v>
      </c>
      <c r="C88" s="9" t="s">
        <v>43</v>
      </c>
      <c r="D88" s="9" t="s">
        <v>555</v>
      </c>
      <c r="E88" s="22" t="b">
        <f t="shared" si="17"/>
        <v>1</v>
      </c>
      <c r="F88" s="9" t="s">
        <v>548</v>
      </c>
      <c r="G88" s="9" t="s">
        <v>536</v>
      </c>
      <c r="H88" s="9" t="s">
        <v>544</v>
      </c>
      <c r="I88" s="9" t="s">
        <v>558</v>
      </c>
      <c r="J88" s="9">
        <v>49</v>
      </c>
      <c r="K88" s="9">
        <v>107988</v>
      </c>
      <c r="L88" s="22" t="b">
        <f t="shared" si="10"/>
        <v>1</v>
      </c>
      <c r="M88" s="9">
        <v>9</v>
      </c>
      <c r="N88" s="9">
        <v>17</v>
      </c>
      <c r="O88" s="9">
        <v>7</v>
      </c>
      <c r="P88" s="22" t="b">
        <f t="shared" si="18"/>
        <v>0</v>
      </c>
      <c r="Q88" s="22" t="b">
        <f t="shared" si="11"/>
        <v>0</v>
      </c>
      <c r="R88" s="22" t="b">
        <f t="shared" si="12"/>
        <v>0</v>
      </c>
      <c r="S88" s="22" t="b">
        <f t="shared" si="13"/>
        <v>0</v>
      </c>
      <c r="T88" s="22" t="str">
        <f t="shared" si="14"/>
        <v>Newcomer</v>
      </c>
      <c r="U88" s="22" t="str">
        <f t="shared" si="15"/>
        <v>Manageble in Boston</v>
      </c>
      <c r="V88" s="22" t="str">
        <f t="shared" si="16"/>
        <v>Manageble in Boston</v>
      </c>
      <c r="W88" s="9">
        <v>4</v>
      </c>
      <c r="X88" s="9">
        <v>42</v>
      </c>
      <c r="Y88" s="23" t="str">
        <f t="shared" si="19"/>
        <v>Needs Improvement</v>
      </c>
      <c r="Z88" s="23" t="str" cm="1">
        <f t="array" ref="Z88">_xlfn.IFS(W88&gt;=9,"Excellent",W88&gt;6,"Good",W88&lt;7,"Needs Improvement")</f>
        <v>Needs Improvement</v>
      </c>
    </row>
    <row r="89" spans="1:26" x14ac:dyDescent="0.45">
      <c r="A89" s="8">
        <v>88</v>
      </c>
      <c r="B89" s="8" t="s">
        <v>557</v>
      </c>
      <c r="C89" s="8" t="s">
        <v>43</v>
      </c>
      <c r="D89" s="8" t="s">
        <v>547</v>
      </c>
      <c r="E89" s="22" t="b">
        <f t="shared" si="17"/>
        <v>0</v>
      </c>
      <c r="F89" s="8" t="s">
        <v>530</v>
      </c>
      <c r="G89" s="8" t="s">
        <v>536</v>
      </c>
      <c r="H89" s="8" t="s">
        <v>544</v>
      </c>
      <c r="I89" s="8" t="s">
        <v>538</v>
      </c>
      <c r="J89" s="8">
        <v>62</v>
      </c>
      <c r="K89" s="8">
        <v>88342</v>
      </c>
      <c r="L89" s="22" t="b">
        <f t="shared" si="10"/>
        <v>0</v>
      </c>
      <c r="M89" s="8">
        <v>27</v>
      </c>
      <c r="N89" s="8">
        <v>7</v>
      </c>
      <c r="O89" s="8">
        <v>8</v>
      </c>
      <c r="P89" s="22" t="b">
        <f t="shared" si="18"/>
        <v>0</v>
      </c>
      <c r="Q89" s="22" t="b">
        <f t="shared" si="11"/>
        <v>0</v>
      </c>
      <c r="R89" s="22" t="b">
        <f t="shared" si="12"/>
        <v>1</v>
      </c>
      <c r="S89" s="22" t="b">
        <f t="shared" si="13"/>
        <v>0</v>
      </c>
      <c r="T89" s="22" t="str">
        <f t="shared" si="14"/>
        <v>Newcomer</v>
      </c>
      <c r="U89" s="22" t="str">
        <f t="shared" si="15"/>
        <v>Manageble in Boston</v>
      </c>
      <c r="V89" s="22" t="str">
        <f t="shared" si="16"/>
        <v>Manageble in Boston</v>
      </c>
      <c r="W89" s="8">
        <v>4</v>
      </c>
      <c r="X89" s="8">
        <v>42</v>
      </c>
      <c r="Y89" s="23" t="str">
        <f t="shared" si="19"/>
        <v>Needs Improvement</v>
      </c>
      <c r="Z89" s="23" t="str" cm="1">
        <f t="array" ref="Z89">_xlfn.IFS(W89&gt;=9,"Excellent",W89&gt;6,"Good",W89&lt;7,"Needs Improvement")</f>
        <v>Needs Improvement</v>
      </c>
    </row>
    <row r="90" spans="1:26" x14ac:dyDescent="0.45">
      <c r="A90" s="9">
        <v>89</v>
      </c>
      <c r="B90" s="9" t="s">
        <v>539</v>
      </c>
      <c r="C90" s="9" t="s">
        <v>43</v>
      </c>
      <c r="D90" s="9" t="s">
        <v>555</v>
      </c>
      <c r="E90" s="22" t="b">
        <f t="shared" si="17"/>
        <v>1</v>
      </c>
      <c r="F90" s="9" t="s">
        <v>550</v>
      </c>
      <c r="G90" s="9" t="s">
        <v>551</v>
      </c>
      <c r="H90" s="9" t="s">
        <v>544</v>
      </c>
      <c r="I90" s="9" t="s">
        <v>546</v>
      </c>
      <c r="J90" s="9">
        <v>57</v>
      </c>
      <c r="K90" s="9">
        <v>48951</v>
      </c>
      <c r="L90" s="22" t="b">
        <f t="shared" si="10"/>
        <v>0</v>
      </c>
      <c r="M90" s="9">
        <v>34</v>
      </c>
      <c r="N90" s="9">
        <v>17</v>
      </c>
      <c r="O90" s="9">
        <v>6</v>
      </c>
      <c r="P90" s="22" t="b">
        <f t="shared" si="18"/>
        <v>0</v>
      </c>
      <c r="Q90" s="22" t="b">
        <f t="shared" si="11"/>
        <v>0</v>
      </c>
      <c r="R90" s="22" t="b">
        <f t="shared" si="12"/>
        <v>0</v>
      </c>
      <c r="S90" s="22" t="b">
        <f t="shared" si="13"/>
        <v>0</v>
      </c>
      <c r="T90" s="22" t="str">
        <f t="shared" si="14"/>
        <v>Newcomer</v>
      </c>
      <c r="U90" s="22" t="str">
        <f t="shared" si="15"/>
        <v>Manageble in Boston</v>
      </c>
      <c r="V90" s="22" t="str">
        <f t="shared" si="16"/>
        <v>Manageble in Boston</v>
      </c>
      <c r="W90" s="9">
        <v>4</v>
      </c>
      <c r="X90" s="9">
        <v>51</v>
      </c>
      <c r="Y90" s="23" t="str">
        <f t="shared" si="19"/>
        <v>Needs Improvement</v>
      </c>
      <c r="Z90" s="23" t="str" cm="1">
        <f t="array" ref="Z90">_xlfn.IFS(W90&gt;=9,"Excellent",W90&gt;6,"Good",W90&lt;7,"Needs Improvement")</f>
        <v>Needs Improvement</v>
      </c>
    </row>
    <row r="91" spans="1:26" x14ac:dyDescent="0.45">
      <c r="A91" s="8">
        <v>90</v>
      </c>
      <c r="B91" s="8" t="s">
        <v>527</v>
      </c>
      <c r="C91" s="8" t="s">
        <v>528</v>
      </c>
      <c r="D91" s="8" t="s">
        <v>547</v>
      </c>
      <c r="E91" s="22" t="b">
        <f t="shared" si="17"/>
        <v>0</v>
      </c>
      <c r="F91" s="8" t="s">
        <v>530</v>
      </c>
      <c r="G91" s="8" t="s">
        <v>541</v>
      </c>
      <c r="H91" s="8" t="s">
        <v>544</v>
      </c>
      <c r="I91" s="8" t="s">
        <v>549</v>
      </c>
      <c r="J91" s="8">
        <v>58</v>
      </c>
      <c r="K91" s="8">
        <v>31307</v>
      </c>
      <c r="L91" s="22" t="b">
        <f t="shared" si="10"/>
        <v>1</v>
      </c>
      <c r="M91" s="8">
        <v>1</v>
      </c>
      <c r="N91" s="8">
        <v>7</v>
      </c>
      <c r="O91" s="8">
        <v>6</v>
      </c>
      <c r="P91" s="22" t="b">
        <f t="shared" si="18"/>
        <v>0</v>
      </c>
      <c r="Q91" s="22" t="b">
        <f t="shared" si="11"/>
        <v>0</v>
      </c>
      <c r="R91" s="22" t="b">
        <f t="shared" si="12"/>
        <v>1</v>
      </c>
      <c r="S91" s="22" t="b">
        <f t="shared" si="13"/>
        <v>0</v>
      </c>
      <c r="T91" s="22" t="str">
        <f t="shared" si="14"/>
        <v>Newcomer</v>
      </c>
      <c r="U91" s="22" t="str">
        <f t="shared" si="15"/>
        <v>Manageble in Boston</v>
      </c>
      <c r="V91" s="22" t="str">
        <f t="shared" si="16"/>
        <v>Manageble in Boston</v>
      </c>
      <c r="W91" s="8">
        <v>9</v>
      </c>
      <c r="X91" s="8">
        <v>49</v>
      </c>
      <c r="Y91" s="23" t="str">
        <f t="shared" si="19"/>
        <v>Excellent</v>
      </c>
      <c r="Z91" s="23" t="str" cm="1">
        <f t="array" ref="Z91">_xlfn.IFS(W91&gt;=9,"Excellent",W91&gt;6,"Good",W91&lt;7,"Needs Improvement")</f>
        <v>Excellent</v>
      </c>
    </row>
    <row r="92" spans="1:26" x14ac:dyDescent="0.45">
      <c r="A92" s="9">
        <v>91</v>
      </c>
      <c r="B92" s="9" t="s">
        <v>552</v>
      </c>
      <c r="C92" s="9" t="s">
        <v>42</v>
      </c>
      <c r="D92" s="9" t="s">
        <v>547</v>
      </c>
      <c r="E92" s="22" t="b">
        <f t="shared" si="17"/>
        <v>0</v>
      </c>
      <c r="F92" s="9" t="s">
        <v>550</v>
      </c>
      <c r="G92" s="9" t="s">
        <v>543</v>
      </c>
      <c r="H92" s="9" t="s">
        <v>537</v>
      </c>
      <c r="I92" s="9" t="s">
        <v>533</v>
      </c>
      <c r="J92" s="9">
        <v>42</v>
      </c>
      <c r="K92" s="9">
        <v>110388</v>
      </c>
      <c r="L92" s="22" t="b">
        <f t="shared" si="10"/>
        <v>1</v>
      </c>
      <c r="M92" s="9">
        <v>32</v>
      </c>
      <c r="N92" s="9">
        <v>13</v>
      </c>
      <c r="O92" s="9">
        <v>2</v>
      </c>
      <c r="P92" s="22" t="b">
        <f t="shared" si="18"/>
        <v>1</v>
      </c>
      <c r="Q92" s="22" t="b">
        <f t="shared" si="11"/>
        <v>0</v>
      </c>
      <c r="R92" s="22" t="b">
        <f t="shared" si="12"/>
        <v>0</v>
      </c>
      <c r="S92" s="22" t="b">
        <f t="shared" si="13"/>
        <v>0</v>
      </c>
      <c r="T92" s="22" t="str">
        <f t="shared" si="14"/>
        <v>Newcomer</v>
      </c>
      <c r="U92" s="22" t="str">
        <f t="shared" si="15"/>
        <v>Manageble in Boston</v>
      </c>
      <c r="V92" s="22" t="str">
        <f t="shared" si="16"/>
        <v>Manageble in Boston</v>
      </c>
      <c r="W92" s="9">
        <v>7</v>
      </c>
      <c r="X92" s="9">
        <v>32</v>
      </c>
      <c r="Y92" s="23" t="str">
        <f t="shared" si="19"/>
        <v>Good</v>
      </c>
      <c r="Z92" s="23" t="str" cm="1">
        <f t="array" ref="Z92">_xlfn.IFS(W92&gt;=9,"Excellent",W92&gt;6,"Good",W92&lt;7,"Needs Improvement")</f>
        <v>Good</v>
      </c>
    </row>
    <row r="93" spans="1:26" x14ac:dyDescent="0.45">
      <c r="A93" s="8">
        <v>92</v>
      </c>
      <c r="B93" s="8" t="s">
        <v>552</v>
      </c>
      <c r="C93" s="8" t="s">
        <v>43</v>
      </c>
      <c r="D93" s="8" t="s">
        <v>535</v>
      </c>
      <c r="E93" s="22" t="b">
        <f t="shared" si="17"/>
        <v>1</v>
      </c>
      <c r="F93" s="8" t="s">
        <v>548</v>
      </c>
      <c r="G93" s="8" t="s">
        <v>553</v>
      </c>
      <c r="H93" s="8" t="s">
        <v>532</v>
      </c>
      <c r="I93" s="8" t="s">
        <v>549</v>
      </c>
      <c r="J93" s="8">
        <v>29</v>
      </c>
      <c r="K93" s="8">
        <v>65428</v>
      </c>
      <c r="L93" s="22" t="b">
        <f t="shared" si="10"/>
        <v>0</v>
      </c>
      <c r="M93" s="8">
        <v>25</v>
      </c>
      <c r="N93" s="8">
        <v>5</v>
      </c>
      <c r="O93" s="8">
        <v>6</v>
      </c>
      <c r="P93" s="22" t="b">
        <f t="shared" si="18"/>
        <v>0</v>
      </c>
      <c r="Q93" s="22" t="b">
        <f t="shared" si="11"/>
        <v>0</v>
      </c>
      <c r="R93" s="22" t="b">
        <f t="shared" si="12"/>
        <v>0</v>
      </c>
      <c r="S93" s="22" t="b">
        <f t="shared" si="13"/>
        <v>0</v>
      </c>
      <c r="T93" s="22" t="str">
        <f t="shared" si="14"/>
        <v>Newcomer</v>
      </c>
      <c r="U93" s="22" t="str">
        <f t="shared" si="15"/>
        <v>Manageble in Boston</v>
      </c>
      <c r="V93" s="22" t="str">
        <f t="shared" si="16"/>
        <v>Manageble in Boston</v>
      </c>
      <c r="W93" s="8">
        <v>3</v>
      </c>
      <c r="X93" s="8">
        <v>37</v>
      </c>
      <c r="Y93" s="23" t="str">
        <f t="shared" si="19"/>
        <v>Needs Improvement</v>
      </c>
      <c r="Z93" s="23" t="str" cm="1">
        <f t="array" ref="Z93">_xlfn.IFS(W93&gt;=9,"Excellent",W93&gt;6,"Good",W93&lt;7,"Needs Improvement")</f>
        <v>Needs Improvement</v>
      </c>
    </row>
    <row r="94" spans="1:26" x14ac:dyDescent="0.45">
      <c r="A94" s="9">
        <v>93</v>
      </c>
      <c r="B94" s="9" t="s">
        <v>534</v>
      </c>
      <c r="C94" s="9" t="s">
        <v>528</v>
      </c>
      <c r="D94" s="9" t="s">
        <v>529</v>
      </c>
      <c r="E94" s="22" t="b">
        <f t="shared" si="17"/>
        <v>1</v>
      </c>
      <c r="F94" s="9" t="s">
        <v>540</v>
      </c>
      <c r="G94" s="9" t="s">
        <v>531</v>
      </c>
      <c r="H94" s="9" t="s">
        <v>532</v>
      </c>
      <c r="I94" s="9" t="s">
        <v>538</v>
      </c>
      <c r="J94" s="9">
        <v>30</v>
      </c>
      <c r="K94" s="9">
        <v>105774</v>
      </c>
      <c r="L94" s="22" t="b">
        <f t="shared" si="10"/>
        <v>1</v>
      </c>
      <c r="M94" s="9">
        <v>29</v>
      </c>
      <c r="N94" s="9">
        <v>17</v>
      </c>
      <c r="O94" s="9">
        <v>5</v>
      </c>
      <c r="P94" s="22" t="b">
        <f t="shared" si="18"/>
        <v>1</v>
      </c>
      <c r="Q94" s="22" t="b">
        <f t="shared" si="11"/>
        <v>0</v>
      </c>
      <c r="R94" s="22" t="b">
        <f t="shared" si="12"/>
        <v>1</v>
      </c>
      <c r="S94" s="22" t="b">
        <f t="shared" si="13"/>
        <v>0</v>
      </c>
      <c r="T94" s="22" t="str">
        <f t="shared" si="14"/>
        <v>Newcomer</v>
      </c>
      <c r="U94" s="22" t="str">
        <f t="shared" si="15"/>
        <v>Manageble in Boston</v>
      </c>
      <c r="V94" s="22" t="str">
        <f t="shared" si="16"/>
        <v>Manageble in Boston</v>
      </c>
      <c r="W94" s="9">
        <v>3</v>
      </c>
      <c r="X94" s="9">
        <v>42</v>
      </c>
      <c r="Y94" s="23" t="str">
        <f t="shared" si="19"/>
        <v>Needs Improvement</v>
      </c>
      <c r="Z94" s="23" t="str" cm="1">
        <f t="array" ref="Z94">_xlfn.IFS(W94&gt;=9,"Excellent",W94&gt;6,"Good",W94&lt;7,"Needs Improvement")</f>
        <v>Needs Improvement</v>
      </c>
    </row>
    <row r="95" spans="1:26" x14ac:dyDescent="0.45">
      <c r="A95" s="8">
        <v>94</v>
      </c>
      <c r="B95" s="8" t="s">
        <v>552</v>
      </c>
      <c r="C95" s="8" t="s">
        <v>42</v>
      </c>
      <c r="D95" s="8" t="s">
        <v>529</v>
      </c>
      <c r="E95" s="22" t="b">
        <f t="shared" si="17"/>
        <v>1</v>
      </c>
      <c r="F95" s="8" t="s">
        <v>548</v>
      </c>
      <c r="G95" s="8" t="s">
        <v>556</v>
      </c>
      <c r="H95" s="8" t="s">
        <v>532</v>
      </c>
      <c r="I95" s="8" t="s">
        <v>558</v>
      </c>
      <c r="J95" s="8">
        <v>36</v>
      </c>
      <c r="K95" s="8">
        <v>68975</v>
      </c>
      <c r="L95" s="22" t="b">
        <f t="shared" si="10"/>
        <v>0</v>
      </c>
      <c r="M95" s="8">
        <v>7</v>
      </c>
      <c r="N95" s="8">
        <v>3</v>
      </c>
      <c r="O95" s="8">
        <v>13</v>
      </c>
      <c r="P95" s="22" t="b">
        <f t="shared" si="18"/>
        <v>0</v>
      </c>
      <c r="Q95" s="22" t="b">
        <f t="shared" si="11"/>
        <v>0</v>
      </c>
      <c r="R95" s="22" t="b">
        <f t="shared" si="12"/>
        <v>0</v>
      </c>
      <c r="S95" s="22" t="b">
        <f t="shared" si="13"/>
        <v>0</v>
      </c>
      <c r="T95" s="22" t="str">
        <f t="shared" si="14"/>
        <v>Newcomer</v>
      </c>
      <c r="U95" s="22" t="str">
        <f t="shared" si="15"/>
        <v>Busy in Boston</v>
      </c>
      <c r="V95" s="22" t="str">
        <f t="shared" si="16"/>
        <v>Manageble in Boston</v>
      </c>
      <c r="W95" s="8">
        <v>6</v>
      </c>
      <c r="X95" s="8">
        <v>34</v>
      </c>
      <c r="Y95" s="23" t="str">
        <f t="shared" si="19"/>
        <v>Needs Improvement</v>
      </c>
      <c r="Z95" s="23" t="str" cm="1">
        <f t="array" ref="Z95">_xlfn.IFS(W95&gt;=9,"Excellent",W95&gt;6,"Good",W95&lt;7,"Needs Improvement")</f>
        <v>Needs Improvement</v>
      </c>
    </row>
    <row r="96" spans="1:26" x14ac:dyDescent="0.45">
      <c r="A96" s="9">
        <v>95</v>
      </c>
      <c r="B96" s="9" t="s">
        <v>552</v>
      </c>
      <c r="C96" s="9" t="s">
        <v>528</v>
      </c>
      <c r="D96" s="9" t="s">
        <v>547</v>
      </c>
      <c r="E96" s="22" t="b">
        <f t="shared" si="17"/>
        <v>0</v>
      </c>
      <c r="F96" s="9" t="s">
        <v>530</v>
      </c>
      <c r="G96" s="9" t="s">
        <v>531</v>
      </c>
      <c r="H96" s="9" t="s">
        <v>532</v>
      </c>
      <c r="I96" s="9" t="s">
        <v>546</v>
      </c>
      <c r="J96" s="9">
        <v>61</v>
      </c>
      <c r="K96" s="9">
        <v>31140</v>
      </c>
      <c r="L96" s="22" t="b">
        <f t="shared" si="10"/>
        <v>0</v>
      </c>
      <c r="M96" s="9">
        <v>3</v>
      </c>
      <c r="N96" s="9">
        <v>7</v>
      </c>
      <c r="O96" s="9">
        <v>3</v>
      </c>
      <c r="P96" s="22" t="b">
        <f t="shared" si="18"/>
        <v>1</v>
      </c>
      <c r="Q96" s="22" t="b">
        <f t="shared" si="11"/>
        <v>0</v>
      </c>
      <c r="R96" s="22" t="b">
        <f t="shared" si="12"/>
        <v>1</v>
      </c>
      <c r="S96" s="22" t="b">
        <f t="shared" si="13"/>
        <v>0</v>
      </c>
      <c r="T96" s="22" t="str">
        <f t="shared" si="14"/>
        <v>Newcomer</v>
      </c>
      <c r="U96" s="22" t="str">
        <f t="shared" si="15"/>
        <v>Manageble in Boston</v>
      </c>
      <c r="V96" s="22" t="str">
        <f t="shared" si="16"/>
        <v>Manageble in Boston</v>
      </c>
      <c r="W96" s="9">
        <v>6</v>
      </c>
      <c r="X96" s="9">
        <v>52</v>
      </c>
      <c r="Y96" s="23" t="str">
        <f t="shared" si="19"/>
        <v>Needs Improvement</v>
      </c>
      <c r="Z96" s="23" t="str" cm="1">
        <f t="array" ref="Z96">_xlfn.IFS(W96&gt;=9,"Excellent",W96&gt;6,"Good",W96&lt;7,"Needs Improvement")</f>
        <v>Needs Improvement</v>
      </c>
    </row>
    <row r="97" spans="1:26" x14ac:dyDescent="0.45">
      <c r="A97" s="8">
        <v>96</v>
      </c>
      <c r="B97" s="8" t="s">
        <v>557</v>
      </c>
      <c r="C97" s="8" t="s">
        <v>43</v>
      </c>
      <c r="D97" s="8" t="s">
        <v>535</v>
      </c>
      <c r="E97" s="22" t="b">
        <f t="shared" si="17"/>
        <v>1</v>
      </c>
      <c r="F97" s="8" t="s">
        <v>530</v>
      </c>
      <c r="G97" s="8" t="s">
        <v>556</v>
      </c>
      <c r="H97" s="8" t="s">
        <v>532</v>
      </c>
      <c r="I97" s="8" t="s">
        <v>549</v>
      </c>
      <c r="J97" s="8">
        <v>39</v>
      </c>
      <c r="K97" s="8">
        <v>54842</v>
      </c>
      <c r="L97" s="22" t="b">
        <f t="shared" si="10"/>
        <v>0</v>
      </c>
      <c r="M97" s="8">
        <v>20</v>
      </c>
      <c r="N97" s="8">
        <v>17</v>
      </c>
      <c r="O97" s="8">
        <v>6</v>
      </c>
      <c r="P97" s="22" t="b">
        <f t="shared" si="18"/>
        <v>0</v>
      </c>
      <c r="Q97" s="22" t="b">
        <f t="shared" si="11"/>
        <v>0</v>
      </c>
      <c r="R97" s="22" t="b">
        <f t="shared" si="12"/>
        <v>1</v>
      </c>
      <c r="S97" s="22" t="b">
        <f t="shared" si="13"/>
        <v>0</v>
      </c>
      <c r="T97" s="22" t="str">
        <f t="shared" si="14"/>
        <v>Newcomer</v>
      </c>
      <c r="U97" s="22" t="str">
        <f t="shared" si="15"/>
        <v>Manageble in Boston</v>
      </c>
      <c r="V97" s="22" t="str">
        <f t="shared" si="16"/>
        <v>Manageble in Boston</v>
      </c>
      <c r="W97" s="8">
        <v>4</v>
      </c>
      <c r="X97" s="8">
        <v>40</v>
      </c>
      <c r="Y97" s="23" t="str">
        <f t="shared" si="19"/>
        <v>Needs Improvement</v>
      </c>
      <c r="Z97" s="23" t="str" cm="1">
        <f t="array" ref="Z97">_xlfn.IFS(W97&gt;=9,"Excellent",W97&gt;6,"Good",W97&lt;7,"Needs Improvement")</f>
        <v>Needs Improvement</v>
      </c>
    </row>
    <row r="98" spans="1:26" x14ac:dyDescent="0.45">
      <c r="A98" s="9">
        <v>97</v>
      </c>
      <c r="B98" s="9" t="s">
        <v>534</v>
      </c>
      <c r="C98" s="9" t="s">
        <v>43</v>
      </c>
      <c r="D98" s="9" t="s">
        <v>547</v>
      </c>
      <c r="E98" s="22" t="b">
        <f t="shared" si="17"/>
        <v>0</v>
      </c>
      <c r="F98" s="9" t="s">
        <v>548</v>
      </c>
      <c r="G98" s="9" t="s">
        <v>551</v>
      </c>
      <c r="H98" s="9" t="s">
        <v>532</v>
      </c>
      <c r="I98" s="9" t="s">
        <v>549</v>
      </c>
      <c r="J98" s="9">
        <v>63</v>
      </c>
      <c r="K98" s="9">
        <v>56421</v>
      </c>
      <c r="L98" s="22" t="b">
        <f t="shared" si="10"/>
        <v>1</v>
      </c>
      <c r="M98" s="9">
        <v>20</v>
      </c>
      <c r="N98" s="9">
        <v>7</v>
      </c>
      <c r="O98" s="9">
        <v>8</v>
      </c>
      <c r="P98" s="22" t="b">
        <f t="shared" si="18"/>
        <v>0</v>
      </c>
      <c r="Q98" s="22" t="b">
        <f t="shared" si="11"/>
        <v>0</v>
      </c>
      <c r="R98" s="22" t="b">
        <f t="shared" si="12"/>
        <v>0</v>
      </c>
      <c r="S98" s="22" t="b">
        <f t="shared" si="13"/>
        <v>0</v>
      </c>
      <c r="T98" s="22" t="str">
        <f t="shared" si="14"/>
        <v>Newcomer</v>
      </c>
      <c r="U98" s="22" t="str">
        <f t="shared" si="15"/>
        <v>Manageble in Boston</v>
      </c>
      <c r="V98" s="22" t="str">
        <f t="shared" si="16"/>
        <v>Manageble in Boston</v>
      </c>
      <c r="W98" s="9">
        <v>9</v>
      </c>
      <c r="X98" s="9">
        <v>58</v>
      </c>
      <c r="Y98" s="23" t="str">
        <f t="shared" si="19"/>
        <v>Excellent</v>
      </c>
      <c r="Z98" s="23" t="str" cm="1">
        <f t="array" ref="Z98">_xlfn.IFS(W98&gt;=9,"Excellent",W98&gt;6,"Good",W98&lt;7,"Needs Improvement")</f>
        <v>Excellent</v>
      </c>
    </row>
    <row r="99" spans="1:26" x14ac:dyDescent="0.45">
      <c r="A99" s="8">
        <v>98</v>
      </c>
      <c r="B99" s="8" t="s">
        <v>557</v>
      </c>
      <c r="C99" s="8" t="s">
        <v>43</v>
      </c>
      <c r="D99" s="8" t="s">
        <v>547</v>
      </c>
      <c r="E99" s="22" t="b">
        <f t="shared" si="17"/>
        <v>0</v>
      </c>
      <c r="F99" s="8" t="s">
        <v>548</v>
      </c>
      <c r="G99" s="8" t="s">
        <v>541</v>
      </c>
      <c r="H99" s="8" t="s">
        <v>532</v>
      </c>
      <c r="I99" s="8" t="s">
        <v>558</v>
      </c>
      <c r="J99" s="8">
        <v>41</v>
      </c>
      <c r="K99" s="8">
        <v>31708</v>
      </c>
      <c r="L99" s="22" t="b">
        <f t="shared" si="10"/>
        <v>0</v>
      </c>
      <c r="M99" s="8">
        <v>30</v>
      </c>
      <c r="N99" s="8">
        <v>1</v>
      </c>
      <c r="O99" s="8">
        <v>9</v>
      </c>
      <c r="P99" s="22" t="b">
        <f t="shared" si="18"/>
        <v>0</v>
      </c>
      <c r="Q99" s="22" t="b">
        <f t="shared" si="11"/>
        <v>0</v>
      </c>
      <c r="R99" s="22" t="b">
        <f t="shared" si="12"/>
        <v>0</v>
      </c>
      <c r="S99" s="22" t="b">
        <f t="shared" si="13"/>
        <v>0</v>
      </c>
      <c r="T99" s="22" t="str">
        <f t="shared" si="14"/>
        <v>Newcomer</v>
      </c>
      <c r="U99" s="22" t="str">
        <f t="shared" si="15"/>
        <v>Manageble in Boston</v>
      </c>
      <c r="V99" s="22" t="str">
        <f t="shared" si="16"/>
        <v>Manageble in Boston</v>
      </c>
      <c r="W99" s="8">
        <v>4</v>
      </c>
      <c r="X99" s="8">
        <v>42</v>
      </c>
      <c r="Y99" s="23" t="str">
        <f t="shared" si="19"/>
        <v>Needs Improvement</v>
      </c>
      <c r="Z99" s="23" t="str" cm="1">
        <f t="array" ref="Z99">_xlfn.IFS(W99&gt;=9,"Excellent",W99&gt;6,"Good",W99&lt;7,"Needs Improvement")</f>
        <v>Needs Improvement</v>
      </c>
    </row>
    <row r="100" spans="1:26" x14ac:dyDescent="0.45">
      <c r="A100" s="9">
        <v>99</v>
      </c>
      <c r="B100" s="9" t="s">
        <v>527</v>
      </c>
      <c r="C100" s="9" t="s">
        <v>528</v>
      </c>
      <c r="D100" s="9" t="s">
        <v>547</v>
      </c>
      <c r="E100" s="22" t="b">
        <f t="shared" si="17"/>
        <v>0</v>
      </c>
      <c r="F100" s="9" t="s">
        <v>550</v>
      </c>
      <c r="G100" s="9" t="s">
        <v>536</v>
      </c>
      <c r="H100" s="9" t="s">
        <v>532</v>
      </c>
      <c r="I100" s="9" t="s">
        <v>546</v>
      </c>
      <c r="J100" s="9">
        <v>27</v>
      </c>
      <c r="K100" s="9">
        <v>33630</v>
      </c>
      <c r="L100" s="22" t="b">
        <f t="shared" si="10"/>
        <v>1</v>
      </c>
      <c r="M100" s="9">
        <v>35</v>
      </c>
      <c r="N100" s="9">
        <v>17</v>
      </c>
      <c r="O100" s="9">
        <v>1</v>
      </c>
      <c r="P100" s="22" t="b">
        <f t="shared" si="18"/>
        <v>1</v>
      </c>
      <c r="Q100" s="22" t="b">
        <f t="shared" si="11"/>
        <v>0</v>
      </c>
      <c r="R100" s="22" t="b">
        <f t="shared" si="12"/>
        <v>0</v>
      </c>
      <c r="S100" s="22" t="b">
        <f t="shared" si="13"/>
        <v>1</v>
      </c>
      <c r="T100" s="22" t="str">
        <f t="shared" si="14"/>
        <v>Veteran</v>
      </c>
      <c r="U100" s="22" t="str">
        <f t="shared" si="15"/>
        <v>Manageble in Boston</v>
      </c>
      <c r="V100" s="22" t="str">
        <f t="shared" si="16"/>
        <v>Manageble in Boston</v>
      </c>
      <c r="W100" s="9">
        <v>9</v>
      </c>
      <c r="X100" s="9">
        <v>46</v>
      </c>
      <c r="Y100" s="23" t="str">
        <f t="shared" si="19"/>
        <v>Excellent</v>
      </c>
      <c r="Z100" s="23" t="str" cm="1">
        <f t="array" ref="Z100">_xlfn.IFS(W100&gt;=9,"Excellent",W100&gt;6,"Good",W100&lt;7,"Needs Improvement")</f>
        <v>Excellent</v>
      </c>
    </row>
    <row r="101" spans="1:26" x14ac:dyDescent="0.45">
      <c r="A101" s="8">
        <v>100</v>
      </c>
      <c r="B101" s="8" t="s">
        <v>527</v>
      </c>
      <c r="C101" s="8" t="s">
        <v>528</v>
      </c>
      <c r="D101" s="8" t="s">
        <v>535</v>
      </c>
      <c r="E101" s="22" t="b">
        <f t="shared" si="17"/>
        <v>1</v>
      </c>
      <c r="F101" s="8" t="s">
        <v>530</v>
      </c>
      <c r="G101" s="8" t="s">
        <v>541</v>
      </c>
      <c r="H101" s="8" t="s">
        <v>537</v>
      </c>
      <c r="I101" s="8" t="s">
        <v>533</v>
      </c>
      <c r="J101" s="8">
        <v>33</v>
      </c>
      <c r="K101" s="8">
        <v>49595</v>
      </c>
      <c r="L101" s="22" t="b">
        <f t="shared" si="10"/>
        <v>0</v>
      </c>
      <c r="M101" s="8">
        <v>35</v>
      </c>
      <c r="N101" s="8">
        <v>17</v>
      </c>
      <c r="O101" s="8">
        <v>3</v>
      </c>
      <c r="P101" s="22" t="b">
        <f t="shared" si="18"/>
        <v>1</v>
      </c>
      <c r="Q101" s="22" t="b">
        <f t="shared" si="11"/>
        <v>0</v>
      </c>
      <c r="R101" s="22" t="b">
        <f t="shared" si="12"/>
        <v>1</v>
      </c>
      <c r="S101" s="22" t="b">
        <f t="shared" si="13"/>
        <v>1</v>
      </c>
      <c r="T101" s="22" t="str">
        <f t="shared" si="14"/>
        <v>Veteran</v>
      </c>
      <c r="U101" s="22" t="str">
        <f t="shared" si="15"/>
        <v>Manageble in Boston</v>
      </c>
      <c r="V101" s="22" t="str">
        <f t="shared" si="16"/>
        <v>Manageble in Boston</v>
      </c>
      <c r="W101" s="8">
        <v>4</v>
      </c>
      <c r="X101" s="8">
        <v>37</v>
      </c>
      <c r="Y101" s="23" t="str">
        <f t="shared" si="19"/>
        <v>Needs Improvement</v>
      </c>
      <c r="Z101" s="23" t="str" cm="1">
        <f t="array" ref="Z101">_xlfn.IFS(W101&gt;=9,"Excellent",W101&gt;6,"Good",W101&lt;7,"Needs Improvement")</f>
        <v>Needs Improvement</v>
      </c>
    </row>
    <row r="102" spans="1:26" x14ac:dyDescent="0.45">
      <c r="A102" s="9">
        <v>101</v>
      </c>
      <c r="B102" s="9" t="s">
        <v>557</v>
      </c>
      <c r="C102" s="9" t="s">
        <v>43</v>
      </c>
      <c r="D102" s="9" t="s">
        <v>529</v>
      </c>
      <c r="E102" s="22" t="b">
        <f t="shared" si="17"/>
        <v>1</v>
      </c>
      <c r="F102" s="9" t="s">
        <v>530</v>
      </c>
      <c r="G102" s="9" t="s">
        <v>551</v>
      </c>
      <c r="H102" s="9" t="s">
        <v>532</v>
      </c>
      <c r="I102" s="9" t="s">
        <v>558</v>
      </c>
      <c r="J102" s="9">
        <v>23</v>
      </c>
      <c r="K102" s="9">
        <v>106021</v>
      </c>
      <c r="L102" s="22" t="b">
        <f t="shared" si="10"/>
        <v>1</v>
      </c>
      <c r="M102" s="9">
        <v>39</v>
      </c>
      <c r="N102" s="9">
        <v>11</v>
      </c>
      <c r="O102" s="9">
        <v>3</v>
      </c>
      <c r="P102" s="22" t="b">
        <f t="shared" si="18"/>
        <v>1</v>
      </c>
      <c r="Q102" s="22" t="b">
        <f t="shared" si="11"/>
        <v>0</v>
      </c>
      <c r="R102" s="22" t="b">
        <f t="shared" si="12"/>
        <v>1</v>
      </c>
      <c r="S102" s="22" t="b">
        <f t="shared" si="13"/>
        <v>0</v>
      </c>
      <c r="T102" s="22" t="str">
        <f t="shared" si="14"/>
        <v>Newcomer</v>
      </c>
      <c r="U102" s="22" t="str">
        <f t="shared" si="15"/>
        <v>Manageble in Boston</v>
      </c>
      <c r="V102" s="22" t="str">
        <f t="shared" si="16"/>
        <v>Manageble in Boston</v>
      </c>
      <c r="W102" s="9">
        <v>2</v>
      </c>
      <c r="X102" s="9">
        <v>43</v>
      </c>
      <c r="Y102" s="23" t="str">
        <f t="shared" si="19"/>
        <v>Needs Improvement</v>
      </c>
      <c r="Z102" s="23" t="str" cm="1">
        <f t="array" ref="Z102">_xlfn.IFS(W102&gt;=9,"Excellent",W102&gt;6,"Good",W102&lt;7,"Needs Improvement")</f>
        <v>Needs Improvement</v>
      </c>
    </row>
    <row r="103" spans="1:26" x14ac:dyDescent="0.45">
      <c r="A103" s="8">
        <v>102</v>
      </c>
      <c r="B103" s="8" t="s">
        <v>527</v>
      </c>
      <c r="C103" s="8" t="s">
        <v>528</v>
      </c>
      <c r="D103" s="8" t="s">
        <v>535</v>
      </c>
      <c r="E103" s="22" t="b">
        <f t="shared" si="17"/>
        <v>1</v>
      </c>
      <c r="F103" s="8" t="s">
        <v>548</v>
      </c>
      <c r="G103" s="8" t="s">
        <v>543</v>
      </c>
      <c r="H103" s="8" t="s">
        <v>537</v>
      </c>
      <c r="I103" s="8" t="s">
        <v>549</v>
      </c>
      <c r="J103" s="8">
        <v>28</v>
      </c>
      <c r="K103" s="8">
        <v>58308</v>
      </c>
      <c r="L103" s="22" t="b">
        <f t="shared" si="10"/>
        <v>0</v>
      </c>
      <c r="M103" s="8">
        <v>27</v>
      </c>
      <c r="N103" s="8">
        <v>3</v>
      </c>
      <c r="O103" s="8">
        <v>11</v>
      </c>
      <c r="P103" s="22" t="b">
        <f t="shared" si="18"/>
        <v>0</v>
      </c>
      <c r="Q103" s="22" t="b">
        <f t="shared" si="11"/>
        <v>0</v>
      </c>
      <c r="R103" s="22" t="b">
        <f t="shared" si="12"/>
        <v>0</v>
      </c>
      <c r="S103" s="22" t="b">
        <f t="shared" si="13"/>
        <v>1</v>
      </c>
      <c r="T103" s="22" t="str">
        <f t="shared" si="14"/>
        <v>Veteran</v>
      </c>
      <c r="U103" s="22" t="str">
        <f t="shared" si="15"/>
        <v>Busy in Boston</v>
      </c>
      <c r="V103" s="22" t="str">
        <f t="shared" si="16"/>
        <v>Manageble in Boston</v>
      </c>
      <c r="W103" s="8">
        <v>2</v>
      </c>
      <c r="X103" s="8">
        <v>59</v>
      </c>
      <c r="Y103" s="23" t="str">
        <f t="shared" si="19"/>
        <v>Needs Improvement</v>
      </c>
      <c r="Z103" s="23" t="str" cm="1">
        <f t="array" ref="Z103">_xlfn.IFS(W103&gt;=9,"Excellent",W103&gt;6,"Good",W103&lt;7,"Needs Improvement")</f>
        <v>Needs Improvement</v>
      </c>
    </row>
    <row r="104" spans="1:26" x14ac:dyDescent="0.45">
      <c r="A104" s="9">
        <v>103</v>
      </c>
      <c r="B104" s="9" t="s">
        <v>534</v>
      </c>
      <c r="C104" s="9" t="s">
        <v>43</v>
      </c>
      <c r="D104" s="9" t="s">
        <v>555</v>
      </c>
      <c r="E104" s="22" t="b">
        <f t="shared" si="17"/>
        <v>1</v>
      </c>
      <c r="F104" s="9" t="s">
        <v>540</v>
      </c>
      <c r="G104" s="9" t="s">
        <v>543</v>
      </c>
      <c r="H104" s="9" t="s">
        <v>544</v>
      </c>
      <c r="I104" s="9" t="s">
        <v>533</v>
      </c>
      <c r="J104" s="9">
        <v>37</v>
      </c>
      <c r="K104" s="9">
        <v>74789</v>
      </c>
      <c r="L104" s="22" t="b">
        <f t="shared" si="10"/>
        <v>0</v>
      </c>
      <c r="M104" s="9">
        <v>26</v>
      </c>
      <c r="N104" s="9">
        <v>15</v>
      </c>
      <c r="O104" s="9">
        <v>8</v>
      </c>
      <c r="P104" s="22" t="b">
        <f t="shared" si="18"/>
        <v>0</v>
      </c>
      <c r="Q104" s="22" t="b">
        <f t="shared" si="11"/>
        <v>0</v>
      </c>
      <c r="R104" s="22" t="b">
        <f t="shared" si="12"/>
        <v>1</v>
      </c>
      <c r="S104" s="22" t="b">
        <f t="shared" si="13"/>
        <v>0</v>
      </c>
      <c r="T104" s="22" t="str">
        <f t="shared" si="14"/>
        <v>Newcomer</v>
      </c>
      <c r="U104" s="22" t="str">
        <f t="shared" si="15"/>
        <v>Manageble in Boston</v>
      </c>
      <c r="V104" s="22" t="str">
        <f t="shared" si="16"/>
        <v>Manageble in Boston</v>
      </c>
      <c r="W104" s="9">
        <v>5</v>
      </c>
      <c r="X104" s="9">
        <v>26</v>
      </c>
      <c r="Y104" s="23" t="str">
        <f t="shared" si="19"/>
        <v>Needs Improvement</v>
      </c>
      <c r="Z104" s="23" t="str" cm="1">
        <f t="array" ref="Z104">_xlfn.IFS(W104&gt;=9,"Excellent",W104&gt;6,"Good",W104&lt;7,"Needs Improvement")</f>
        <v>Needs Improvement</v>
      </c>
    </row>
    <row r="105" spans="1:26" x14ac:dyDescent="0.45">
      <c r="A105" s="8">
        <v>104</v>
      </c>
      <c r="B105" s="8" t="s">
        <v>559</v>
      </c>
      <c r="C105" s="8" t="s">
        <v>43</v>
      </c>
      <c r="D105" s="8" t="s">
        <v>535</v>
      </c>
      <c r="E105" s="22" t="b">
        <f t="shared" si="17"/>
        <v>1</v>
      </c>
      <c r="F105" s="8" t="s">
        <v>530</v>
      </c>
      <c r="G105" s="8" t="s">
        <v>551</v>
      </c>
      <c r="H105" s="8" t="s">
        <v>532</v>
      </c>
      <c r="I105" s="8" t="s">
        <v>533</v>
      </c>
      <c r="J105" s="8">
        <v>24</v>
      </c>
      <c r="K105" s="8">
        <v>85690</v>
      </c>
      <c r="L105" s="22" t="b">
        <f t="shared" si="10"/>
        <v>0</v>
      </c>
      <c r="M105" s="8">
        <v>14</v>
      </c>
      <c r="N105" s="8">
        <v>11</v>
      </c>
      <c r="O105" s="8">
        <v>1</v>
      </c>
      <c r="P105" s="22" t="b">
        <f t="shared" si="18"/>
        <v>1</v>
      </c>
      <c r="Q105" s="22" t="b">
        <f t="shared" si="11"/>
        <v>0</v>
      </c>
      <c r="R105" s="22" t="b">
        <f t="shared" si="12"/>
        <v>1</v>
      </c>
      <c r="S105" s="22" t="b">
        <f t="shared" si="13"/>
        <v>0</v>
      </c>
      <c r="T105" s="22" t="str">
        <f t="shared" si="14"/>
        <v>Newcomer</v>
      </c>
      <c r="U105" s="22" t="str">
        <f t="shared" si="15"/>
        <v>Manageble in Boston</v>
      </c>
      <c r="V105" s="22" t="str">
        <f t="shared" si="16"/>
        <v>Manageble in Boston</v>
      </c>
      <c r="W105" s="8">
        <v>4</v>
      </c>
      <c r="X105" s="8">
        <v>39</v>
      </c>
      <c r="Y105" s="23" t="str">
        <f t="shared" si="19"/>
        <v>Needs Improvement</v>
      </c>
      <c r="Z105" s="23" t="str" cm="1">
        <f t="array" ref="Z105">_xlfn.IFS(W105&gt;=9,"Excellent",W105&gt;6,"Good",W105&lt;7,"Needs Improvement")</f>
        <v>Needs Improvement</v>
      </c>
    </row>
    <row r="106" spans="1:26" x14ac:dyDescent="0.45">
      <c r="A106" s="9">
        <v>105</v>
      </c>
      <c r="B106" s="9" t="s">
        <v>557</v>
      </c>
      <c r="C106" s="9" t="s">
        <v>42</v>
      </c>
      <c r="D106" s="9" t="s">
        <v>535</v>
      </c>
      <c r="E106" s="22" t="b">
        <f t="shared" si="17"/>
        <v>1</v>
      </c>
      <c r="F106" s="9" t="s">
        <v>540</v>
      </c>
      <c r="G106" s="9" t="s">
        <v>556</v>
      </c>
      <c r="H106" s="9" t="s">
        <v>544</v>
      </c>
      <c r="I106" s="9" t="s">
        <v>558</v>
      </c>
      <c r="J106" s="9">
        <v>24</v>
      </c>
      <c r="K106" s="9">
        <v>56086</v>
      </c>
      <c r="L106" s="22" t="b">
        <f t="shared" si="10"/>
        <v>0</v>
      </c>
      <c r="M106" s="9">
        <v>17</v>
      </c>
      <c r="N106" s="9">
        <v>16</v>
      </c>
      <c r="O106" s="9">
        <v>5</v>
      </c>
      <c r="P106" s="22" t="b">
        <f t="shared" si="18"/>
        <v>1</v>
      </c>
      <c r="Q106" s="22" t="b">
        <f t="shared" si="11"/>
        <v>0</v>
      </c>
      <c r="R106" s="22" t="b">
        <f t="shared" si="12"/>
        <v>1</v>
      </c>
      <c r="S106" s="22" t="b">
        <f t="shared" si="13"/>
        <v>0</v>
      </c>
      <c r="T106" s="22" t="str">
        <f t="shared" si="14"/>
        <v>Newcomer</v>
      </c>
      <c r="U106" s="22" t="str">
        <f t="shared" si="15"/>
        <v>Manageble in Boston</v>
      </c>
      <c r="V106" s="22" t="str">
        <f t="shared" si="16"/>
        <v>Manageble in Boston</v>
      </c>
      <c r="W106" s="9">
        <v>7</v>
      </c>
      <c r="X106" s="9">
        <v>46</v>
      </c>
      <c r="Y106" s="23" t="str">
        <f t="shared" si="19"/>
        <v>Good</v>
      </c>
      <c r="Z106" s="23" t="str" cm="1">
        <f t="array" ref="Z106">_xlfn.IFS(W106&gt;=9,"Excellent",W106&gt;6,"Good",W106&lt;7,"Needs Improvement")</f>
        <v>Good</v>
      </c>
    </row>
    <row r="107" spans="1:26" x14ac:dyDescent="0.45">
      <c r="A107" s="8">
        <v>106</v>
      </c>
      <c r="B107" s="8" t="s">
        <v>539</v>
      </c>
      <c r="C107" s="8" t="s">
        <v>528</v>
      </c>
      <c r="D107" s="8" t="s">
        <v>535</v>
      </c>
      <c r="E107" s="22" t="b">
        <f t="shared" si="17"/>
        <v>1</v>
      </c>
      <c r="F107" s="8" t="s">
        <v>548</v>
      </c>
      <c r="G107" s="8" t="s">
        <v>553</v>
      </c>
      <c r="H107" s="8" t="s">
        <v>544</v>
      </c>
      <c r="I107" s="8" t="s">
        <v>549</v>
      </c>
      <c r="J107" s="8">
        <v>48</v>
      </c>
      <c r="K107" s="8">
        <v>46859</v>
      </c>
      <c r="L107" s="22" t="b">
        <f t="shared" si="10"/>
        <v>0</v>
      </c>
      <c r="M107" s="8">
        <v>18</v>
      </c>
      <c r="N107" s="8">
        <v>9</v>
      </c>
      <c r="O107" s="8">
        <v>3</v>
      </c>
      <c r="P107" s="22" t="b">
        <f t="shared" si="18"/>
        <v>1</v>
      </c>
      <c r="Q107" s="22" t="b">
        <f t="shared" si="11"/>
        <v>0</v>
      </c>
      <c r="R107" s="22" t="b">
        <f t="shared" si="12"/>
        <v>0</v>
      </c>
      <c r="S107" s="22" t="b">
        <f t="shared" si="13"/>
        <v>0</v>
      </c>
      <c r="T107" s="22" t="str">
        <f t="shared" si="14"/>
        <v>Newcomer</v>
      </c>
      <c r="U107" s="22" t="str">
        <f t="shared" si="15"/>
        <v>Manageble in Boston</v>
      </c>
      <c r="V107" s="22" t="str">
        <f t="shared" si="16"/>
        <v>Manageble in Boston</v>
      </c>
      <c r="W107" s="8">
        <v>5</v>
      </c>
      <c r="X107" s="8">
        <v>25</v>
      </c>
      <c r="Y107" s="23" t="str">
        <f t="shared" si="19"/>
        <v>Needs Improvement</v>
      </c>
      <c r="Z107" s="23" t="str" cm="1">
        <f t="array" ref="Z107">_xlfn.IFS(W107&gt;=9,"Excellent",W107&gt;6,"Good",W107&lt;7,"Needs Improvement")</f>
        <v>Needs Improvement</v>
      </c>
    </row>
    <row r="108" spans="1:26" x14ac:dyDescent="0.45">
      <c r="A108" s="9">
        <v>107</v>
      </c>
      <c r="B108" s="9" t="s">
        <v>539</v>
      </c>
      <c r="C108" s="9" t="s">
        <v>43</v>
      </c>
      <c r="D108" s="9" t="s">
        <v>535</v>
      </c>
      <c r="E108" s="22" t="b">
        <f t="shared" si="17"/>
        <v>1</v>
      </c>
      <c r="F108" s="9" t="s">
        <v>548</v>
      </c>
      <c r="G108" s="9" t="s">
        <v>553</v>
      </c>
      <c r="H108" s="9" t="s">
        <v>544</v>
      </c>
      <c r="I108" s="9" t="s">
        <v>538</v>
      </c>
      <c r="J108" s="9">
        <v>64</v>
      </c>
      <c r="K108" s="9">
        <v>37684</v>
      </c>
      <c r="L108" s="22" t="b">
        <f t="shared" si="10"/>
        <v>0</v>
      </c>
      <c r="M108" s="9">
        <v>29</v>
      </c>
      <c r="N108" s="9">
        <v>1</v>
      </c>
      <c r="O108" s="9">
        <v>2</v>
      </c>
      <c r="P108" s="22" t="b">
        <f t="shared" si="18"/>
        <v>1</v>
      </c>
      <c r="Q108" s="22" t="b">
        <f t="shared" si="11"/>
        <v>0</v>
      </c>
      <c r="R108" s="22" t="b">
        <f t="shared" si="12"/>
        <v>0</v>
      </c>
      <c r="S108" s="22" t="b">
        <f t="shared" si="13"/>
        <v>0</v>
      </c>
      <c r="T108" s="22" t="str">
        <f t="shared" si="14"/>
        <v>Newcomer</v>
      </c>
      <c r="U108" s="22" t="str">
        <f t="shared" si="15"/>
        <v>Manageble in Boston</v>
      </c>
      <c r="V108" s="22" t="str">
        <f t="shared" si="16"/>
        <v>Manageble in Boston</v>
      </c>
      <c r="W108" s="9">
        <v>6</v>
      </c>
      <c r="X108" s="9">
        <v>46</v>
      </c>
      <c r="Y108" s="23" t="str">
        <f t="shared" si="19"/>
        <v>Needs Improvement</v>
      </c>
      <c r="Z108" s="23" t="str" cm="1">
        <f t="array" ref="Z108">_xlfn.IFS(W108&gt;=9,"Excellent",W108&gt;6,"Good",W108&lt;7,"Needs Improvement")</f>
        <v>Needs Improvement</v>
      </c>
    </row>
    <row r="109" spans="1:26" x14ac:dyDescent="0.45">
      <c r="A109" s="8">
        <v>108</v>
      </c>
      <c r="B109" s="8" t="s">
        <v>552</v>
      </c>
      <c r="C109" s="8" t="s">
        <v>43</v>
      </c>
      <c r="D109" s="8" t="s">
        <v>529</v>
      </c>
      <c r="E109" s="22" t="b">
        <f t="shared" si="17"/>
        <v>1</v>
      </c>
      <c r="F109" s="8" t="s">
        <v>550</v>
      </c>
      <c r="G109" s="8" t="s">
        <v>556</v>
      </c>
      <c r="H109" s="8" t="s">
        <v>537</v>
      </c>
      <c r="I109" s="8" t="s">
        <v>549</v>
      </c>
      <c r="J109" s="8">
        <v>61</v>
      </c>
      <c r="K109" s="8">
        <v>31207</v>
      </c>
      <c r="L109" s="22" t="b">
        <f t="shared" si="10"/>
        <v>0</v>
      </c>
      <c r="M109" s="8">
        <v>20</v>
      </c>
      <c r="N109" s="8">
        <v>16</v>
      </c>
      <c r="O109" s="8">
        <v>8</v>
      </c>
      <c r="P109" s="22" t="b">
        <f t="shared" si="18"/>
        <v>0</v>
      </c>
      <c r="Q109" s="22" t="b">
        <f t="shared" si="11"/>
        <v>0</v>
      </c>
      <c r="R109" s="22" t="b">
        <f t="shared" si="12"/>
        <v>0</v>
      </c>
      <c r="S109" s="22" t="b">
        <f t="shared" si="13"/>
        <v>0</v>
      </c>
      <c r="T109" s="22" t="str">
        <f t="shared" si="14"/>
        <v>Newcomer</v>
      </c>
      <c r="U109" s="22" t="str">
        <f t="shared" si="15"/>
        <v>Manageble in Boston</v>
      </c>
      <c r="V109" s="22" t="str">
        <f t="shared" si="16"/>
        <v>Manageble in Boston</v>
      </c>
      <c r="W109" s="8">
        <v>4</v>
      </c>
      <c r="X109" s="8">
        <v>28</v>
      </c>
      <c r="Y109" s="23" t="str">
        <f t="shared" si="19"/>
        <v>Needs Improvement</v>
      </c>
      <c r="Z109" s="23" t="str" cm="1">
        <f t="array" ref="Z109">_xlfn.IFS(W109&gt;=9,"Excellent",W109&gt;6,"Good",W109&lt;7,"Needs Improvement")</f>
        <v>Needs Improvement</v>
      </c>
    </row>
    <row r="110" spans="1:26" x14ac:dyDescent="0.45">
      <c r="A110" s="9">
        <v>109</v>
      </c>
      <c r="B110" s="9" t="s">
        <v>527</v>
      </c>
      <c r="C110" s="9" t="s">
        <v>528</v>
      </c>
      <c r="D110" s="9" t="s">
        <v>555</v>
      </c>
      <c r="E110" s="22" t="b">
        <f t="shared" si="17"/>
        <v>1</v>
      </c>
      <c r="F110" s="9" t="s">
        <v>530</v>
      </c>
      <c r="G110" s="9" t="s">
        <v>543</v>
      </c>
      <c r="H110" s="9" t="s">
        <v>544</v>
      </c>
      <c r="I110" s="9" t="s">
        <v>554</v>
      </c>
      <c r="J110" s="9">
        <v>59</v>
      </c>
      <c r="K110" s="9">
        <v>76099</v>
      </c>
      <c r="L110" s="22" t="b">
        <f t="shared" si="10"/>
        <v>0</v>
      </c>
      <c r="M110" s="9">
        <v>27</v>
      </c>
      <c r="N110" s="9">
        <v>9</v>
      </c>
      <c r="O110" s="9">
        <v>3</v>
      </c>
      <c r="P110" s="22" t="b">
        <f t="shared" si="18"/>
        <v>1</v>
      </c>
      <c r="Q110" s="22" t="b">
        <f t="shared" si="11"/>
        <v>0</v>
      </c>
      <c r="R110" s="22" t="b">
        <f t="shared" si="12"/>
        <v>1</v>
      </c>
      <c r="S110" s="22" t="b">
        <f t="shared" si="13"/>
        <v>1</v>
      </c>
      <c r="T110" s="22" t="str">
        <f t="shared" si="14"/>
        <v>Veteran</v>
      </c>
      <c r="U110" s="22" t="str">
        <f t="shared" si="15"/>
        <v>Manageble in Boston</v>
      </c>
      <c r="V110" s="22" t="str">
        <f t="shared" si="16"/>
        <v>Manageble in Boston</v>
      </c>
      <c r="W110" s="9">
        <v>2</v>
      </c>
      <c r="X110" s="9">
        <v>50</v>
      </c>
      <c r="Y110" s="23" t="str">
        <f t="shared" si="19"/>
        <v>Needs Improvement</v>
      </c>
      <c r="Z110" s="23" t="str" cm="1">
        <f t="array" ref="Z110">_xlfn.IFS(W110&gt;=9,"Excellent",W110&gt;6,"Good",W110&lt;7,"Needs Improvement")</f>
        <v>Needs Improvement</v>
      </c>
    </row>
    <row r="111" spans="1:26" x14ac:dyDescent="0.45">
      <c r="A111" s="8">
        <v>110</v>
      </c>
      <c r="B111" s="8" t="s">
        <v>539</v>
      </c>
      <c r="C111" s="8" t="s">
        <v>42</v>
      </c>
      <c r="D111" s="8" t="s">
        <v>529</v>
      </c>
      <c r="E111" s="22" t="b">
        <f t="shared" si="17"/>
        <v>1</v>
      </c>
      <c r="F111" s="8" t="s">
        <v>540</v>
      </c>
      <c r="G111" s="8" t="s">
        <v>543</v>
      </c>
      <c r="H111" s="8" t="s">
        <v>544</v>
      </c>
      <c r="I111" s="8" t="s">
        <v>546</v>
      </c>
      <c r="J111" s="8">
        <v>54</v>
      </c>
      <c r="K111" s="8">
        <v>97496</v>
      </c>
      <c r="L111" s="22" t="b">
        <f t="shared" si="10"/>
        <v>1</v>
      </c>
      <c r="M111" s="8">
        <v>18</v>
      </c>
      <c r="N111" s="8">
        <v>19</v>
      </c>
      <c r="O111" s="8">
        <v>7</v>
      </c>
      <c r="P111" s="22" t="b">
        <f t="shared" si="18"/>
        <v>0</v>
      </c>
      <c r="Q111" s="22" t="b">
        <f t="shared" si="11"/>
        <v>1</v>
      </c>
      <c r="R111" s="22" t="b">
        <f t="shared" si="12"/>
        <v>1</v>
      </c>
      <c r="S111" s="22" t="b">
        <f t="shared" si="13"/>
        <v>0</v>
      </c>
      <c r="T111" s="22" t="str">
        <f t="shared" si="14"/>
        <v>Newcomer</v>
      </c>
      <c r="U111" s="22" t="str">
        <f t="shared" si="15"/>
        <v>Manageble in Boston</v>
      </c>
      <c r="V111" s="22" t="str">
        <f t="shared" si="16"/>
        <v>Manageble in Boston</v>
      </c>
      <c r="W111" s="8">
        <v>9</v>
      </c>
      <c r="X111" s="8">
        <v>40</v>
      </c>
      <c r="Y111" s="23" t="str">
        <f t="shared" si="19"/>
        <v>Excellent</v>
      </c>
      <c r="Z111" s="23" t="str" cm="1">
        <f t="array" ref="Z111">_xlfn.IFS(W111&gt;=9,"Excellent",W111&gt;6,"Good",W111&lt;7,"Needs Improvement")</f>
        <v>Excellent</v>
      </c>
    </row>
    <row r="112" spans="1:26" x14ac:dyDescent="0.45">
      <c r="A112" s="9">
        <v>111</v>
      </c>
      <c r="B112" s="9" t="s">
        <v>552</v>
      </c>
      <c r="C112" s="9" t="s">
        <v>42</v>
      </c>
      <c r="D112" s="9" t="s">
        <v>529</v>
      </c>
      <c r="E112" s="22" t="b">
        <f t="shared" si="17"/>
        <v>1</v>
      </c>
      <c r="F112" s="9" t="s">
        <v>550</v>
      </c>
      <c r="G112" s="9" t="s">
        <v>543</v>
      </c>
      <c r="H112" s="9" t="s">
        <v>544</v>
      </c>
      <c r="I112" s="9" t="s">
        <v>542</v>
      </c>
      <c r="J112" s="9">
        <v>49</v>
      </c>
      <c r="K112" s="9">
        <v>96093</v>
      </c>
      <c r="L112" s="22" t="b">
        <f t="shared" si="10"/>
        <v>0</v>
      </c>
      <c r="M112" s="9">
        <v>4</v>
      </c>
      <c r="N112" s="9">
        <v>12</v>
      </c>
      <c r="O112" s="9">
        <v>12</v>
      </c>
      <c r="P112" s="22" t="b">
        <f t="shared" si="18"/>
        <v>0</v>
      </c>
      <c r="Q112" s="22" t="b">
        <f t="shared" si="11"/>
        <v>0</v>
      </c>
      <c r="R112" s="22" t="b">
        <f t="shared" si="12"/>
        <v>0</v>
      </c>
      <c r="S112" s="22" t="b">
        <f t="shared" si="13"/>
        <v>0</v>
      </c>
      <c r="T112" s="22" t="str">
        <f t="shared" si="14"/>
        <v>Newcomer</v>
      </c>
      <c r="U112" s="22" t="str">
        <f t="shared" si="15"/>
        <v>Busy in Boston</v>
      </c>
      <c r="V112" s="22" t="str">
        <f t="shared" si="16"/>
        <v>Busy in Boston</v>
      </c>
      <c r="W112" s="9">
        <v>7</v>
      </c>
      <c r="X112" s="9">
        <v>45</v>
      </c>
      <c r="Y112" s="23" t="str">
        <f t="shared" si="19"/>
        <v>Good</v>
      </c>
      <c r="Z112" s="23" t="str" cm="1">
        <f t="array" ref="Z112">_xlfn.IFS(W112&gt;=9,"Excellent",W112&gt;6,"Good",W112&lt;7,"Needs Improvement")</f>
        <v>Good</v>
      </c>
    </row>
    <row r="113" spans="1:26" x14ac:dyDescent="0.45">
      <c r="A113" s="8">
        <v>112</v>
      </c>
      <c r="B113" s="8" t="s">
        <v>559</v>
      </c>
      <c r="C113" s="8" t="s">
        <v>43</v>
      </c>
      <c r="D113" s="8" t="s">
        <v>535</v>
      </c>
      <c r="E113" s="22" t="b">
        <f t="shared" si="17"/>
        <v>1</v>
      </c>
      <c r="F113" s="8" t="s">
        <v>530</v>
      </c>
      <c r="G113" s="8" t="s">
        <v>541</v>
      </c>
      <c r="H113" s="8" t="s">
        <v>532</v>
      </c>
      <c r="I113" s="8" t="s">
        <v>538</v>
      </c>
      <c r="J113" s="8">
        <v>22</v>
      </c>
      <c r="K113" s="8">
        <v>59689</v>
      </c>
      <c r="L113" s="22" t="b">
        <f t="shared" si="10"/>
        <v>0</v>
      </c>
      <c r="M113" s="8">
        <v>1</v>
      </c>
      <c r="N113" s="8">
        <v>19</v>
      </c>
      <c r="O113" s="8">
        <v>11</v>
      </c>
      <c r="P113" s="22" t="b">
        <f t="shared" si="18"/>
        <v>0</v>
      </c>
      <c r="Q113" s="22" t="b">
        <f t="shared" si="11"/>
        <v>0</v>
      </c>
      <c r="R113" s="22" t="b">
        <f t="shared" si="12"/>
        <v>1</v>
      </c>
      <c r="S113" s="22" t="b">
        <f t="shared" si="13"/>
        <v>0</v>
      </c>
      <c r="T113" s="22" t="str">
        <f t="shared" si="14"/>
        <v>Newcomer</v>
      </c>
      <c r="U113" s="22" t="str">
        <f t="shared" si="15"/>
        <v>Busy in Boston</v>
      </c>
      <c r="V113" s="22" t="str">
        <f t="shared" si="16"/>
        <v>Manageble in Boston</v>
      </c>
      <c r="W113" s="8">
        <v>4</v>
      </c>
      <c r="X113" s="8">
        <v>59</v>
      </c>
      <c r="Y113" s="23" t="str">
        <f t="shared" si="19"/>
        <v>Needs Improvement</v>
      </c>
      <c r="Z113" s="23" t="str" cm="1">
        <f t="array" ref="Z113">_xlfn.IFS(W113&gt;=9,"Excellent",W113&gt;6,"Good",W113&lt;7,"Needs Improvement")</f>
        <v>Needs Improvement</v>
      </c>
    </row>
    <row r="114" spans="1:26" x14ac:dyDescent="0.45">
      <c r="A114" s="9">
        <v>113</v>
      </c>
      <c r="B114" s="9" t="s">
        <v>534</v>
      </c>
      <c r="C114" s="9" t="s">
        <v>528</v>
      </c>
      <c r="D114" s="9" t="s">
        <v>547</v>
      </c>
      <c r="E114" s="22" t="b">
        <f t="shared" si="17"/>
        <v>0</v>
      </c>
      <c r="F114" s="9" t="s">
        <v>550</v>
      </c>
      <c r="G114" s="9" t="s">
        <v>543</v>
      </c>
      <c r="H114" s="9" t="s">
        <v>532</v>
      </c>
      <c r="I114" s="9" t="s">
        <v>533</v>
      </c>
      <c r="J114" s="9">
        <v>29</v>
      </c>
      <c r="K114" s="9">
        <v>78651</v>
      </c>
      <c r="L114" s="22" t="b">
        <f t="shared" si="10"/>
        <v>0</v>
      </c>
      <c r="M114" s="9">
        <v>1</v>
      </c>
      <c r="N114" s="9">
        <v>9</v>
      </c>
      <c r="O114" s="9">
        <v>1</v>
      </c>
      <c r="P114" s="22" t="b">
        <f t="shared" si="18"/>
        <v>1</v>
      </c>
      <c r="Q114" s="22" t="b">
        <f t="shared" si="11"/>
        <v>0</v>
      </c>
      <c r="R114" s="22" t="b">
        <f t="shared" si="12"/>
        <v>0</v>
      </c>
      <c r="S114" s="22" t="b">
        <f t="shared" si="13"/>
        <v>0</v>
      </c>
      <c r="T114" s="22" t="str">
        <f t="shared" si="14"/>
        <v>Newcomer</v>
      </c>
      <c r="U114" s="22" t="str">
        <f t="shared" si="15"/>
        <v>Manageble in Boston</v>
      </c>
      <c r="V114" s="22" t="str">
        <f t="shared" si="16"/>
        <v>Manageble in Boston</v>
      </c>
      <c r="W114" s="9">
        <v>3</v>
      </c>
      <c r="X114" s="9">
        <v>32</v>
      </c>
      <c r="Y114" s="23" t="str">
        <f t="shared" si="19"/>
        <v>Needs Improvement</v>
      </c>
      <c r="Z114" s="23" t="str" cm="1">
        <f t="array" ref="Z114">_xlfn.IFS(W114&gt;=9,"Excellent",W114&gt;6,"Good",W114&lt;7,"Needs Improvement")</f>
        <v>Needs Improvement</v>
      </c>
    </row>
    <row r="115" spans="1:26" x14ac:dyDescent="0.45">
      <c r="A115" s="8">
        <v>114</v>
      </c>
      <c r="B115" s="8" t="s">
        <v>534</v>
      </c>
      <c r="C115" s="8" t="s">
        <v>42</v>
      </c>
      <c r="D115" s="8" t="s">
        <v>547</v>
      </c>
      <c r="E115" s="22" t="b">
        <f t="shared" si="17"/>
        <v>0</v>
      </c>
      <c r="F115" s="8" t="s">
        <v>548</v>
      </c>
      <c r="G115" s="8" t="s">
        <v>531</v>
      </c>
      <c r="H115" s="8" t="s">
        <v>537</v>
      </c>
      <c r="I115" s="8" t="s">
        <v>538</v>
      </c>
      <c r="J115" s="8">
        <v>58</v>
      </c>
      <c r="K115" s="8">
        <v>43893</v>
      </c>
      <c r="L115" s="22" t="b">
        <f t="shared" si="10"/>
        <v>0</v>
      </c>
      <c r="M115" s="8">
        <v>26</v>
      </c>
      <c r="N115" s="8">
        <v>7</v>
      </c>
      <c r="O115" s="8">
        <v>6</v>
      </c>
      <c r="P115" s="22" t="b">
        <f t="shared" si="18"/>
        <v>0</v>
      </c>
      <c r="Q115" s="22" t="b">
        <f t="shared" si="11"/>
        <v>0</v>
      </c>
      <c r="R115" s="22" t="b">
        <f t="shared" si="12"/>
        <v>0</v>
      </c>
      <c r="S115" s="22" t="b">
        <f t="shared" si="13"/>
        <v>0</v>
      </c>
      <c r="T115" s="22" t="str">
        <f t="shared" si="14"/>
        <v>Newcomer</v>
      </c>
      <c r="U115" s="22" t="str">
        <f t="shared" si="15"/>
        <v>Manageble in Boston</v>
      </c>
      <c r="V115" s="22" t="str">
        <f t="shared" si="16"/>
        <v>Manageble in Boston</v>
      </c>
      <c r="W115" s="8">
        <v>3</v>
      </c>
      <c r="X115" s="8">
        <v>42</v>
      </c>
      <c r="Y115" s="23" t="str">
        <f t="shared" si="19"/>
        <v>Needs Improvement</v>
      </c>
      <c r="Z115" s="23" t="str" cm="1">
        <f t="array" ref="Z115">_xlfn.IFS(W115&gt;=9,"Excellent",W115&gt;6,"Good",W115&lt;7,"Needs Improvement")</f>
        <v>Needs Improvement</v>
      </c>
    </row>
    <row r="116" spans="1:26" x14ac:dyDescent="0.45">
      <c r="A116" s="9">
        <v>115</v>
      </c>
      <c r="B116" s="9" t="s">
        <v>534</v>
      </c>
      <c r="C116" s="9" t="s">
        <v>528</v>
      </c>
      <c r="D116" s="9" t="s">
        <v>529</v>
      </c>
      <c r="E116" s="22" t="b">
        <f t="shared" si="17"/>
        <v>1</v>
      </c>
      <c r="F116" s="9" t="s">
        <v>530</v>
      </c>
      <c r="G116" s="9" t="s">
        <v>536</v>
      </c>
      <c r="H116" s="9" t="s">
        <v>537</v>
      </c>
      <c r="I116" s="9" t="s">
        <v>546</v>
      </c>
      <c r="J116" s="9">
        <v>53</v>
      </c>
      <c r="K116" s="9">
        <v>96418</v>
      </c>
      <c r="L116" s="22" t="b">
        <f t="shared" si="10"/>
        <v>1</v>
      </c>
      <c r="M116" s="9">
        <v>20</v>
      </c>
      <c r="N116" s="9">
        <v>14</v>
      </c>
      <c r="O116" s="9">
        <v>3</v>
      </c>
      <c r="P116" s="22" t="b">
        <f t="shared" si="18"/>
        <v>1</v>
      </c>
      <c r="Q116" s="22" t="b">
        <f t="shared" si="11"/>
        <v>0</v>
      </c>
      <c r="R116" s="22" t="b">
        <f t="shared" si="12"/>
        <v>1</v>
      </c>
      <c r="S116" s="22" t="b">
        <f t="shared" si="13"/>
        <v>0</v>
      </c>
      <c r="T116" s="22" t="str">
        <f t="shared" si="14"/>
        <v>Newcomer</v>
      </c>
      <c r="U116" s="22" t="str">
        <f t="shared" si="15"/>
        <v>Manageble in Boston</v>
      </c>
      <c r="V116" s="22" t="str">
        <f t="shared" si="16"/>
        <v>Manageble in Boston</v>
      </c>
      <c r="W116" s="9">
        <v>9</v>
      </c>
      <c r="X116" s="9">
        <v>39</v>
      </c>
      <c r="Y116" s="23" t="str">
        <f t="shared" si="19"/>
        <v>Excellent</v>
      </c>
      <c r="Z116" s="23" t="str" cm="1">
        <f t="array" ref="Z116">_xlfn.IFS(W116&gt;=9,"Excellent",W116&gt;6,"Good",W116&lt;7,"Needs Improvement")</f>
        <v>Excellent</v>
      </c>
    </row>
    <row r="117" spans="1:26" x14ac:dyDescent="0.45">
      <c r="A117" s="8">
        <v>116</v>
      </c>
      <c r="B117" s="8" t="s">
        <v>539</v>
      </c>
      <c r="C117" s="8" t="s">
        <v>528</v>
      </c>
      <c r="D117" s="8" t="s">
        <v>529</v>
      </c>
      <c r="E117" s="22" t="b">
        <f t="shared" si="17"/>
        <v>1</v>
      </c>
      <c r="F117" s="8" t="s">
        <v>550</v>
      </c>
      <c r="G117" s="8" t="s">
        <v>543</v>
      </c>
      <c r="H117" s="8" t="s">
        <v>532</v>
      </c>
      <c r="I117" s="8" t="s">
        <v>533</v>
      </c>
      <c r="J117" s="8">
        <v>64</v>
      </c>
      <c r="K117" s="8">
        <v>90011</v>
      </c>
      <c r="L117" s="22" t="b">
        <f t="shared" si="10"/>
        <v>0</v>
      </c>
      <c r="M117" s="8">
        <v>23</v>
      </c>
      <c r="N117" s="8">
        <v>19</v>
      </c>
      <c r="O117" s="8">
        <v>8</v>
      </c>
      <c r="P117" s="22" t="b">
        <f t="shared" si="18"/>
        <v>0</v>
      </c>
      <c r="Q117" s="22" t="b">
        <f t="shared" si="11"/>
        <v>0</v>
      </c>
      <c r="R117" s="22" t="b">
        <f t="shared" si="12"/>
        <v>0</v>
      </c>
      <c r="S117" s="22" t="b">
        <f t="shared" si="13"/>
        <v>0</v>
      </c>
      <c r="T117" s="22" t="str">
        <f t="shared" si="14"/>
        <v>Newcomer</v>
      </c>
      <c r="U117" s="22" t="str">
        <f t="shared" si="15"/>
        <v>Manageble in Boston</v>
      </c>
      <c r="V117" s="22" t="str">
        <f t="shared" si="16"/>
        <v>Manageble in Boston</v>
      </c>
      <c r="W117" s="8">
        <v>5</v>
      </c>
      <c r="X117" s="8">
        <v>56</v>
      </c>
      <c r="Y117" s="23" t="str">
        <f t="shared" si="19"/>
        <v>Needs Improvement</v>
      </c>
      <c r="Z117" s="23" t="str" cm="1">
        <f t="array" ref="Z117">_xlfn.IFS(W117&gt;=9,"Excellent",W117&gt;6,"Good",W117&lt;7,"Needs Improvement")</f>
        <v>Needs Improvement</v>
      </c>
    </row>
    <row r="118" spans="1:26" x14ac:dyDescent="0.45">
      <c r="A118" s="9">
        <v>117</v>
      </c>
      <c r="B118" s="9" t="s">
        <v>559</v>
      </c>
      <c r="C118" s="9" t="s">
        <v>43</v>
      </c>
      <c r="D118" s="9" t="s">
        <v>535</v>
      </c>
      <c r="E118" s="22" t="b">
        <f t="shared" si="17"/>
        <v>1</v>
      </c>
      <c r="F118" s="9" t="s">
        <v>550</v>
      </c>
      <c r="G118" s="9" t="s">
        <v>556</v>
      </c>
      <c r="H118" s="9" t="s">
        <v>537</v>
      </c>
      <c r="I118" s="9" t="s">
        <v>546</v>
      </c>
      <c r="J118" s="9">
        <v>58</v>
      </c>
      <c r="K118" s="9">
        <v>68635</v>
      </c>
      <c r="L118" s="22" t="b">
        <f t="shared" si="10"/>
        <v>0</v>
      </c>
      <c r="M118" s="9">
        <v>10</v>
      </c>
      <c r="N118" s="9">
        <v>19</v>
      </c>
      <c r="O118" s="9">
        <v>6</v>
      </c>
      <c r="P118" s="22" t="b">
        <f t="shared" si="18"/>
        <v>0</v>
      </c>
      <c r="Q118" s="22" t="b">
        <f t="shared" si="11"/>
        <v>0</v>
      </c>
      <c r="R118" s="22" t="b">
        <f t="shared" si="12"/>
        <v>0</v>
      </c>
      <c r="S118" s="22" t="b">
        <f t="shared" si="13"/>
        <v>0</v>
      </c>
      <c r="T118" s="22" t="str">
        <f t="shared" si="14"/>
        <v>Newcomer</v>
      </c>
      <c r="U118" s="22" t="str">
        <f t="shared" si="15"/>
        <v>Manageble in Boston</v>
      </c>
      <c r="V118" s="22" t="str">
        <f t="shared" si="16"/>
        <v>Manageble in Boston</v>
      </c>
      <c r="W118" s="9">
        <v>3</v>
      </c>
      <c r="X118" s="9">
        <v>47</v>
      </c>
      <c r="Y118" s="23" t="str">
        <f t="shared" si="19"/>
        <v>Needs Improvement</v>
      </c>
      <c r="Z118" s="23" t="str" cm="1">
        <f t="array" ref="Z118">_xlfn.IFS(W118&gt;=9,"Excellent",W118&gt;6,"Good",W118&lt;7,"Needs Improvement")</f>
        <v>Needs Improvement</v>
      </c>
    </row>
    <row r="119" spans="1:26" x14ac:dyDescent="0.45">
      <c r="A119" s="8">
        <v>118</v>
      </c>
      <c r="B119" s="8" t="s">
        <v>539</v>
      </c>
      <c r="C119" s="8" t="s">
        <v>42</v>
      </c>
      <c r="D119" s="8" t="s">
        <v>529</v>
      </c>
      <c r="E119" s="22" t="b">
        <f t="shared" si="17"/>
        <v>1</v>
      </c>
      <c r="F119" s="8" t="s">
        <v>540</v>
      </c>
      <c r="G119" s="8" t="s">
        <v>536</v>
      </c>
      <c r="H119" s="8" t="s">
        <v>532</v>
      </c>
      <c r="I119" s="8" t="s">
        <v>533</v>
      </c>
      <c r="J119" s="8">
        <v>25</v>
      </c>
      <c r="K119" s="8">
        <v>86115</v>
      </c>
      <c r="L119" s="22" t="b">
        <f t="shared" si="10"/>
        <v>0</v>
      </c>
      <c r="M119" s="8">
        <v>11</v>
      </c>
      <c r="N119" s="8">
        <v>2</v>
      </c>
      <c r="O119" s="8">
        <v>12</v>
      </c>
      <c r="P119" s="22" t="b">
        <f t="shared" si="18"/>
        <v>0</v>
      </c>
      <c r="Q119" s="22" t="b">
        <f t="shared" si="11"/>
        <v>0</v>
      </c>
      <c r="R119" s="22" t="b">
        <f t="shared" si="12"/>
        <v>1</v>
      </c>
      <c r="S119" s="22" t="b">
        <f t="shared" si="13"/>
        <v>0</v>
      </c>
      <c r="T119" s="22" t="str">
        <f t="shared" si="14"/>
        <v>Newcomer</v>
      </c>
      <c r="U119" s="22" t="str">
        <f t="shared" si="15"/>
        <v>Busy in Boston</v>
      </c>
      <c r="V119" s="22" t="str">
        <f t="shared" si="16"/>
        <v>Manageble in Boston</v>
      </c>
      <c r="W119" s="8">
        <v>5</v>
      </c>
      <c r="X119" s="8">
        <v>36</v>
      </c>
      <c r="Y119" s="23" t="str">
        <f t="shared" si="19"/>
        <v>Needs Improvement</v>
      </c>
      <c r="Z119" s="23" t="str" cm="1">
        <f t="array" ref="Z119">_xlfn.IFS(W119&gt;=9,"Excellent",W119&gt;6,"Good",W119&lt;7,"Needs Improvement")</f>
        <v>Needs Improvement</v>
      </c>
    </row>
    <row r="120" spans="1:26" x14ac:dyDescent="0.45">
      <c r="A120" s="9">
        <v>119</v>
      </c>
      <c r="B120" s="9" t="s">
        <v>527</v>
      </c>
      <c r="C120" s="9" t="s">
        <v>43</v>
      </c>
      <c r="D120" s="9" t="s">
        <v>535</v>
      </c>
      <c r="E120" s="22" t="b">
        <f t="shared" si="17"/>
        <v>1</v>
      </c>
      <c r="F120" s="9" t="s">
        <v>550</v>
      </c>
      <c r="G120" s="9" t="s">
        <v>541</v>
      </c>
      <c r="H120" s="9" t="s">
        <v>544</v>
      </c>
      <c r="I120" s="9" t="s">
        <v>538</v>
      </c>
      <c r="J120" s="9">
        <v>51</v>
      </c>
      <c r="K120" s="9">
        <v>108405</v>
      </c>
      <c r="L120" s="22" t="b">
        <f t="shared" si="10"/>
        <v>1</v>
      </c>
      <c r="M120" s="9">
        <v>5</v>
      </c>
      <c r="N120" s="9">
        <v>9</v>
      </c>
      <c r="O120" s="9">
        <v>2</v>
      </c>
      <c r="P120" s="22" t="b">
        <f t="shared" si="18"/>
        <v>1</v>
      </c>
      <c r="Q120" s="22" t="b">
        <f t="shared" si="11"/>
        <v>0</v>
      </c>
      <c r="R120" s="22" t="b">
        <f t="shared" si="12"/>
        <v>0</v>
      </c>
      <c r="S120" s="22" t="b">
        <f t="shared" si="13"/>
        <v>0</v>
      </c>
      <c r="T120" s="22" t="str">
        <f t="shared" si="14"/>
        <v>Newcomer</v>
      </c>
      <c r="U120" s="22" t="str">
        <f t="shared" si="15"/>
        <v>Manageble in Boston</v>
      </c>
      <c r="V120" s="22" t="str">
        <f t="shared" si="16"/>
        <v>Manageble in Boston</v>
      </c>
      <c r="W120" s="9">
        <v>2</v>
      </c>
      <c r="X120" s="9">
        <v>47</v>
      </c>
      <c r="Y120" s="23" t="str">
        <f t="shared" si="19"/>
        <v>Needs Improvement</v>
      </c>
      <c r="Z120" s="23" t="str" cm="1">
        <f t="array" ref="Z120">_xlfn.IFS(W120&gt;=9,"Excellent",W120&gt;6,"Good",W120&lt;7,"Needs Improvement")</f>
        <v>Needs Improvement</v>
      </c>
    </row>
    <row r="121" spans="1:26" x14ac:dyDescent="0.45">
      <c r="A121" s="8">
        <v>120</v>
      </c>
      <c r="B121" s="8" t="s">
        <v>539</v>
      </c>
      <c r="C121" s="8" t="s">
        <v>42</v>
      </c>
      <c r="D121" s="8" t="s">
        <v>547</v>
      </c>
      <c r="E121" s="22" t="b">
        <f t="shared" si="17"/>
        <v>0</v>
      </c>
      <c r="F121" s="8" t="s">
        <v>530</v>
      </c>
      <c r="G121" s="8" t="s">
        <v>556</v>
      </c>
      <c r="H121" s="8" t="s">
        <v>544</v>
      </c>
      <c r="I121" s="8" t="s">
        <v>533</v>
      </c>
      <c r="J121" s="8">
        <v>27</v>
      </c>
      <c r="K121" s="8">
        <v>102702</v>
      </c>
      <c r="L121" s="22" t="b">
        <f t="shared" si="10"/>
        <v>1</v>
      </c>
      <c r="M121" s="8">
        <v>1</v>
      </c>
      <c r="N121" s="8">
        <v>13</v>
      </c>
      <c r="O121" s="8">
        <v>6</v>
      </c>
      <c r="P121" s="22" t="b">
        <f t="shared" si="18"/>
        <v>0</v>
      </c>
      <c r="Q121" s="22" t="b">
        <f t="shared" si="11"/>
        <v>0</v>
      </c>
      <c r="R121" s="22" t="b">
        <f t="shared" si="12"/>
        <v>1</v>
      </c>
      <c r="S121" s="22" t="b">
        <f t="shared" si="13"/>
        <v>0</v>
      </c>
      <c r="T121" s="22" t="str">
        <f t="shared" si="14"/>
        <v>Newcomer</v>
      </c>
      <c r="U121" s="22" t="str">
        <f t="shared" si="15"/>
        <v>Manageble in Boston</v>
      </c>
      <c r="V121" s="22" t="str">
        <f t="shared" si="16"/>
        <v>Manageble in Boston</v>
      </c>
      <c r="W121" s="8">
        <v>4</v>
      </c>
      <c r="X121" s="8">
        <v>21</v>
      </c>
      <c r="Y121" s="23" t="str">
        <f t="shared" si="19"/>
        <v>Needs Improvement</v>
      </c>
      <c r="Z121" s="23" t="str" cm="1">
        <f t="array" ref="Z121">_xlfn.IFS(W121&gt;=9,"Excellent",W121&gt;6,"Good",W121&lt;7,"Needs Improvement")</f>
        <v>Needs Improvement</v>
      </c>
    </row>
    <row r="122" spans="1:26" x14ac:dyDescent="0.45">
      <c r="A122" s="9">
        <v>121</v>
      </c>
      <c r="B122" s="9" t="s">
        <v>559</v>
      </c>
      <c r="C122" s="9" t="s">
        <v>42</v>
      </c>
      <c r="D122" s="9" t="s">
        <v>547</v>
      </c>
      <c r="E122" s="22" t="b">
        <f t="shared" si="17"/>
        <v>0</v>
      </c>
      <c r="F122" s="9" t="s">
        <v>530</v>
      </c>
      <c r="G122" s="9" t="s">
        <v>536</v>
      </c>
      <c r="H122" s="9" t="s">
        <v>537</v>
      </c>
      <c r="I122" s="9" t="s">
        <v>533</v>
      </c>
      <c r="J122" s="9">
        <v>40</v>
      </c>
      <c r="K122" s="9">
        <v>108518</v>
      </c>
      <c r="L122" s="22" t="b">
        <f t="shared" si="10"/>
        <v>1</v>
      </c>
      <c r="M122" s="9">
        <v>17</v>
      </c>
      <c r="N122" s="9">
        <v>15</v>
      </c>
      <c r="O122" s="9">
        <v>7</v>
      </c>
      <c r="P122" s="22" t="b">
        <f t="shared" si="18"/>
        <v>0</v>
      </c>
      <c r="Q122" s="22" t="b">
        <f t="shared" si="11"/>
        <v>0</v>
      </c>
      <c r="R122" s="22" t="b">
        <f t="shared" si="12"/>
        <v>1</v>
      </c>
      <c r="S122" s="22" t="b">
        <f t="shared" si="13"/>
        <v>0</v>
      </c>
      <c r="T122" s="22" t="str">
        <f t="shared" si="14"/>
        <v>Newcomer</v>
      </c>
      <c r="U122" s="22" t="str">
        <f t="shared" si="15"/>
        <v>Manageble in Boston</v>
      </c>
      <c r="V122" s="22" t="str">
        <f t="shared" si="16"/>
        <v>Manageble in Boston</v>
      </c>
      <c r="W122" s="9">
        <v>2</v>
      </c>
      <c r="X122" s="9">
        <v>44</v>
      </c>
      <c r="Y122" s="23" t="str">
        <f t="shared" si="19"/>
        <v>Needs Improvement</v>
      </c>
      <c r="Z122" s="23" t="str" cm="1">
        <f t="array" ref="Z122">_xlfn.IFS(W122&gt;=9,"Excellent",W122&gt;6,"Good",W122&lt;7,"Needs Improvement")</f>
        <v>Needs Improvement</v>
      </c>
    </row>
    <row r="123" spans="1:26" x14ac:dyDescent="0.45">
      <c r="A123" s="8">
        <v>122</v>
      </c>
      <c r="B123" s="8" t="s">
        <v>559</v>
      </c>
      <c r="C123" s="8" t="s">
        <v>42</v>
      </c>
      <c r="D123" s="8" t="s">
        <v>555</v>
      </c>
      <c r="E123" s="22" t="b">
        <f t="shared" si="17"/>
        <v>1</v>
      </c>
      <c r="F123" s="8" t="s">
        <v>540</v>
      </c>
      <c r="G123" s="8" t="s">
        <v>556</v>
      </c>
      <c r="H123" s="8" t="s">
        <v>532</v>
      </c>
      <c r="I123" s="8" t="s">
        <v>554</v>
      </c>
      <c r="J123" s="8">
        <v>53</v>
      </c>
      <c r="K123" s="8">
        <v>102805</v>
      </c>
      <c r="L123" s="22" t="b">
        <f t="shared" si="10"/>
        <v>1</v>
      </c>
      <c r="M123" s="8">
        <v>22</v>
      </c>
      <c r="N123" s="8">
        <v>3</v>
      </c>
      <c r="O123" s="8">
        <v>5</v>
      </c>
      <c r="P123" s="22" t="b">
        <f t="shared" si="18"/>
        <v>1</v>
      </c>
      <c r="Q123" s="22" t="b">
        <f t="shared" si="11"/>
        <v>0</v>
      </c>
      <c r="R123" s="22" t="b">
        <f t="shared" si="12"/>
        <v>1</v>
      </c>
      <c r="S123" s="22" t="b">
        <f t="shared" si="13"/>
        <v>0</v>
      </c>
      <c r="T123" s="22" t="str">
        <f t="shared" si="14"/>
        <v>Newcomer</v>
      </c>
      <c r="U123" s="22" t="str">
        <f t="shared" si="15"/>
        <v>Manageble in Boston</v>
      </c>
      <c r="V123" s="22" t="str">
        <f t="shared" si="16"/>
        <v>Manageble in Boston</v>
      </c>
      <c r="W123" s="8">
        <v>2</v>
      </c>
      <c r="X123" s="8">
        <v>25</v>
      </c>
      <c r="Y123" s="23" t="str">
        <f t="shared" si="19"/>
        <v>Needs Improvement</v>
      </c>
      <c r="Z123" s="23" t="str" cm="1">
        <f t="array" ref="Z123">_xlfn.IFS(W123&gt;=9,"Excellent",W123&gt;6,"Good",W123&lt;7,"Needs Improvement")</f>
        <v>Needs Improvement</v>
      </c>
    </row>
    <row r="124" spans="1:26" x14ac:dyDescent="0.45">
      <c r="A124" s="9">
        <v>123</v>
      </c>
      <c r="B124" s="9" t="s">
        <v>527</v>
      </c>
      <c r="C124" s="9" t="s">
        <v>42</v>
      </c>
      <c r="D124" s="9" t="s">
        <v>547</v>
      </c>
      <c r="E124" s="22" t="b">
        <f t="shared" si="17"/>
        <v>0</v>
      </c>
      <c r="F124" s="9" t="s">
        <v>530</v>
      </c>
      <c r="G124" s="9" t="s">
        <v>541</v>
      </c>
      <c r="H124" s="9" t="s">
        <v>532</v>
      </c>
      <c r="I124" s="9" t="s">
        <v>549</v>
      </c>
      <c r="J124" s="9">
        <v>30</v>
      </c>
      <c r="K124" s="9">
        <v>88954</v>
      </c>
      <c r="L124" s="22" t="b">
        <f t="shared" si="10"/>
        <v>0</v>
      </c>
      <c r="M124" s="9">
        <v>34</v>
      </c>
      <c r="N124" s="9">
        <v>11</v>
      </c>
      <c r="O124" s="9">
        <v>3</v>
      </c>
      <c r="P124" s="22" t="b">
        <f t="shared" si="18"/>
        <v>1</v>
      </c>
      <c r="Q124" s="22" t="b">
        <f t="shared" si="11"/>
        <v>0</v>
      </c>
      <c r="R124" s="22" t="b">
        <f t="shared" si="12"/>
        <v>1</v>
      </c>
      <c r="S124" s="22" t="b">
        <f t="shared" si="13"/>
        <v>1</v>
      </c>
      <c r="T124" s="22" t="str">
        <f t="shared" si="14"/>
        <v>Veteran</v>
      </c>
      <c r="U124" s="22" t="str">
        <f t="shared" si="15"/>
        <v>Manageble in Boston</v>
      </c>
      <c r="V124" s="22" t="str">
        <f t="shared" si="16"/>
        <v>Manageble in Boston</v>
      </c>
      <c r="W124" s="9">
        <v>8</v>
      </c>
      <c r="X124" s="9">
        <v>30</v>
      </c>
      <c r="Y124" s="23" t="str">
        <f t="shared" si="19"/>
        <v>Good</v>
      </c>
      <c r="Z124" s="23" t="str" cm="1">
        <f t="array" ref="Z124">_xlfn.IFS(W124&gt;=9,"Excellent",W124&gt;6,"Good",W124&lt;7,"Needs Improvement")</f>
        <v>Good</v>
      </c>
    </row>
    <row r="125" spans="1:26" x14ac:dyDescent="0.45">
      <c r="A125" s="8">
        <v>124</v>
      </c>
      <c r="B125" s="8" t="s">
        <v>559</v>
      </c>
      <c r="C125" s="8" t="s">
        <v>42</v>
      </c>
      <c r="D125" s="8" t="s">
        <v>529</v>
      </c>
      <c r="E125" s="22" t="b">
        <f t="shared" si="17"/>
        <v>1</v>
      </c>
      <c r="F125" s="8" t="s">
        <v>548</v>
      </c>
      <c r="G125" s="8" t="s">
        <v>531</v>
      </c>
      <c r="H125" s="8" t="s">
        <v>537</v>
      </c>
      <c r="I125" s="8" t="s">
        <v>549</v>
      </c>
      <c r="J125" s="8">
        <v>33</v>
      </c>
      <c r="K125" s="8">
        <v>58064</v>
      </c>
      <c r="L125" s="22" t="b">
        <f t="shared" si="10"/>
        <v>0</v>
      </c>
      <c r="M125" s="8">
        <v>29</v>
      </c>
      <c r="N125" s="8">
        <v>14</v>
      </c>
      <c r="O125" s="8">
        <v>4</v>
      </c>
      <c r="P125" s="22" t="b">
        <f t="shared" si="18"/>
        <v>1</v>
      </c>
      <c r="Q125" s="22" t="b">
        <f t="shared" si="11"/>
        <v>0</v>
      </c>
      <c r="R125" s="22" t="b">
        <f t="shared" si="12"/>
        <v>0</v>
      </c>
      <c r="S125" s="22" t="b">
        <f t="shared" si="13"/>
        <v>0</v>
      </c>
      <c r="T125" s="22" t="str">
        <f t="shared" si="14"/>
        <v>Newcomer</v>
      </c>
      <c r="U125" s="22" t="str">
        <f t="shared" si="15"/>
        <v>Manageble in Boston</v>
      </c>
      <c r="V125" s="22" t="str">
        <f t="shared" si="16"/>
        <v>Manageble in Boston</v>
      </c>
      <c r="W125" s="8">
        <v>1</v>
      </c>
      <c r="X125" s="8">
        <v>57</v>
      </c>
      <c r="Y125" s="23" t="str">
        <f t="shared" si="19"/>
        <v>Needs Improvement</v>
      </c>
      <c r="Z125" s="23" t="str" cm="1">
        <f t="array" ref="Z125">_xlfn.IFS(W125&gt;=9,"Excellent",W125&gt;6,"Good",W125&lt;7,"Needs Improvement")</f>
        <v>Needs Improvement</v>
      </c>
    </row>
    <row r="126" spans="1:26" x14ac:dyDescent="0.45">
      <c r="A126" s="9">
        <v>125</v>
      </c>
      <c r="B126" s="9" t="s">
        <v>559</v>
      </c>
      <c r="C126" s="9" t="s">
        <v>528</v>
      </c>
      <c r="D126" s="9" t="s">
        <v>547</v>
      </c>
      <c r="E126" s="22" t="b">
        <f t="shared" si="17"/>
        <v>0</v>
      </c>
      <c r="F126" s="9" t="s">
        <v>530</v>
      </c>
      <c r="G126" s="9" t="s">
        <v>541</v>
      </c>
      <c r="H126" s="9" t="s">
        <v>532</v>
      </c>
      <c r="I126" s="9" t="s">
        <v>542</v>
      </c>
      <c r="J126" s="9">
        <v>32</v>
      </c>
      <c r="K126" s="9">
        <v>109063</v>
      </c>
      <c r="L126" s="22" t="b">
        <f t="shared" si="10"/>
        <v>1</v>
      </c>
      <c r="M126" s="9">
        <v>4</v>
      </c>
      <c r="N126" s="9">
        <v>8</v>
      </c>
      <c r="O126" s="9">
        <v>4</v>
      </c>
      <c r="P126" s="22" t="b">
        <f t="shared" si="18"/>
        <v>1</v>
      </c>
      <c r="Q126" s="22" t="b">
        <f t="shared" si="11"/>
        <v>0</v>
      </c>
      <c r="R126" s="22" t="b">
        <f t="shared" si="12"/>
        <v>1</v>
      </c>
      <c r="S126" s="22" t="b">
        <f t="shared" si="13"/>
        <v>0</v>
      </c>
      <c r="T126" s="22" t="str">
        <f t="shared" si="14"/>
        <v>Newcomer</v>
      </c>
      <c r="U126" s="22" t="str">
        <f t="shared" si="15"/>
        <v>Busy in Boston</v>
      </c>
      <c r="V126" s="22" t="str">
        <f t="shared" si="16"/>
        <v>Manageble in Boston</v>
      </c>
      <c r="W126" s="9">
        <v>7</v>
      </c>
      <c r="X126" s="9">
        <v>25</v>
      </c>
      <c r="Y126" s="23" t="str">
        <f t="shared" si="19"/>
        <v>Good</v>
      </c>
      <c r="Z126" s="23" t="str" cm="1">
        <f t="array" ref="Z126">_xlfn.IFS(W126&gt;=9,"Excellent",W126&gt;6,"Good",W126&lt;7,"Needs Improvement")</f>
        <v>Good</v>
      </c>
    </row>
    <row r="127" spans="1:26" x14ac:dyDescent="0.45">
      <c r="A127" s="8">
        <v>126</v>
      </c>
      <c r="B127" s="8" t="s">
        <v>534</v>
      </c>
      <c r="C127" s="8" t="s">
        <v>43</v>
      </c>
      <c r="D127" s="8" t="s">
        <v>535</v>
      </c>
      <c r="E127" s="22" t="b">
        <f t="shared" si="17"/>
        <v>1</v>
      </c>
      <c r="F127" s="8" t="s">
        <v>530</v>
      </c>
      <c r="G127" s="8" t="s">
        <v>541</v>
      </c>
      <c r="H127" s="8" t="s">
        <v>544</v>
      </c>
      <c r="I127" s="8" t="s">
        <v>542</v>
      </c>
      <c r="J127" s="8">
        <v>37</v>
      </c>
      <c r="K127" s="8">
        <v>32454</v>
      </c>
      <c r="L127" s="22" t="b">
        <f t="shared" si="10"/>
        <v>0</v>
      </c>
      <c r="M127" s="8">
        <v>5</v>
      </c>
      <c r="N127" s="8">
        <v>18</v>
      </c>
      <c r="O127" s="8">
        <v>6</v>
      </c>
      <c r="P127" s="22" t="b">
        <f t="shared" si="18"/>
        <v>0</v>
      </c>
      <c r="Q127" s="22" t="b">
        <f t="shared" si="11"/>
        <v>0</v>
      </c>
      <c r="R127" s="22" t="b">
        <f t="shared" si="12"/>
        <v>1</v>
      </c>
      <c r="S127" s="22" t="b">
        <f t="shared" si="13"/>
        <v>0</v>
      </c>
      <c r="T127" s="22" t="str">
        <f t="shared" si="14"/>
        <v>Newcomer</v>
      </c>
      <c r="U127" s="22" t="str">
        <f t="shared" si="15"/>
        <v>Busy in Boston</v>
      </c>
      <c r="V127" s="22" t="str">
        <f t="shared" si="16"/>
        <v>Manageble in Boston</v>
      </c>
      <c r="W127" s="8">
        <v>5</v>
      </c>
      <c r="X127" s="8">
        <v>30</v>
      </c>
      <c r="Y127" s="23" t="str">
        <f t="shared" si="19"/>
        <v>Needs Improvement</v>
      </c>
      <c r="Z127" s="23" t="str" cm="1">
        <f t="array" ref="Z127">_xlfn.IFS(W127&gt;=9,"Excellent",W127&gt;6,"Good",W127&lt;7,"Needs Improvement")</f>
        <v>Needs Improvement</v>
      </c>
    </row>
    <row r="128" spans="1:26" x14ac:dyDescent="0.45">
      <c r="A128" s="9">
        <v>127</v>
      </c>
      <c r="B128" s="9" t="s">
        <v>527</v>
      </c>
      <c r="C128" s="9" t="s">
        <v>528</v>
      </c>
      <c r="D128" s="9" t="s">
        <v>547</v>
      </c>
      <c r="E128" s="22" t="b">
        <f t="shared" si="17"/>
        <v>0</v>
      </c>
      <c r="F128" s="9" t="s">
        <v>550</v>
      </c>
      <c r="G128" s="9" t="s">
        <v>556</v>
      </c>
      <c r="H128" s="9" t="s">
        <v>537</v>
      </c>
      <c r="I128" s="9" t="s">
        <v>554</v>
      </c>
      <c r="J128" s="9">
        <v>22</v>
      </c>
      <c r="K128" s="9">
        <v>50878</v>
      </c>
      <c r="L128" s="22" t="b">
        <f t="shared" si="10"/>
        <v>0</v>
      </c>
      <c r="M128" s="9">
        <v>11</v>
      </c>
      <c r="N128" s="9">
        <v>19</v>
      </c>
      <c r="O128" s="9">
        <v>10</v>
      </c>
      <c r="P128" s="22" t="b">
        <f t="shared" si="18"/>
        <v>0</v>
      </c>
      <c r="Q128" s="22" t="b">
        <f t="shared" si="11"/>
        <v>0</v>
      </c>
      <c r="R128" s="22" t="b">
        <f t="shared" si="12"/>
        <v>0</v>
      </c>
      <c r="S128" s="22" t="b">
        <f t="shared" si="13"/>
        <v>1</v>
      </c>
      <c r="T128" s="22" t="str">
        <f t="shared" si="14"/>
        <v>Veteran</v>
      </c>
      <c r="U128" s="22" t="str">
        <f t="shared" si="15"/>
        <v>Manageble in Boston</v>
      </c>
      <c r="V128" s="22" t="str">
        <f t="shared" si="16"/>
        <v>Manageble in Boston</v>
      </c>
      <c r="W128" s="9">
        <v>8</v>
      </c>
      <c r="X128" s="9">
        <v>33</v>
      </c>
      <c r="Y128" s="23" t="str">
        <f t="shared" si="19"/>
        <v>Good</v>
      </c>
      <c r="Z128" s="23" t="str" cm="1">
        <f t="array" ref="Z128">_xlfn.IFS(W128&gt;=9,"Excellent",W128&gt;6,"Good",W128&lt;7,"Needs Improvement")</f>
        <v>Good</v>
      </c>
    </row>
    <row r="129" spans="1:26" x14ac:dyDescent="0.45">
      <c r="A129" s="8">
        <v>128</v>
      </c>
      <c r="B129" s="8" t="s">
        <v>545</v>
      </c>
      <c r="C129" s="8" t="s">
        <v>42</v>
      </c>
      <c r="D129" s="8" t="s">
        <v>555</v>
      </c>
      <c r="E129" s="22" t="b">
        <f t="shared" si="17"/>
        <v>1</v>
      </c>
      <c r="F129" s="8" t="s">
        <v>550</v>
      </c>
      <c r="G129" s="8" t="s">
        <v>551</v>
      </c>
      <c r="H129" s="8" t="s">
        <v>537</v>
      </c>
      <c r="I129" s="8" t="s">
        <v>542</v>
      </c>
      <c r="J129" s="8">
        <v>42</v>
      </c>
      <c r="K129" s="8">
        <v>81098</v>
      </c>
      <c r="L129" s="22" t="b">
        <f t="shared" si="10"/>
        <v>0</v>
      </c>
      <c r="M129" s="8">
        <v>21</v>
      </c>
      <c r="N129" s="8">
        <v>16</v>
      </c>
      <c r="O129" s="8">
        <v>1</v>
      </c>
      <c r="P129" s="22" t="b">
        <f t="shared" si="18"/>
        <v>1</v>
      </c>
      <c r="Q129" s="22" t="b">
        <f t="shared" si="11"/>
        <v>0</v>
      </c>
      <c r="R129" s="22" t="b">
        <f t="shared" si="12"/>
        <v>0</v>
      </c>
      <c r="S129" s="22" t="b">
        <f t="shared" si="13"/>
        <v>0</v>
      </c>
      <c r="T129" s="22" t="str">
        <f t="shared" si="14"/>
        <v>Newcomer</v>
      </c>
      <c r="U129" s="22" t="str">
        <f t="shared" si="15"/>
        <v>Busy in Boston</v>
      </c>
      <c r="V129" s="22" t="str">
        <f t="shared" si="16"/>
        <v>Manageble in Boston</v>
      </c>
      <c r="W129" s="8">
        <v>1</v>
      </c>
      <c r="X129" s="8">
        <v>21</v>
      </c>
      <c r="Y129" s="23" t="str">
        <f t="shared" si="19"/>
        <v>Needs Improvement</v>
      </c>
      <c r="Z129" s="23" t="str" cm="1">
        <f t="array" ref="Z129">_xlfn.IFS(W129&gt;=9,"Excellent",W129&gt;6,"Good",W129&lt;7,"Needs Improvement")</f>
        <v>Needs Improvement</v>
      </c>
    </row>
    <row r="130" spans="1:26" x14ac:dyDescent="0.45">
      <c r="A130" s="9">
        <v>129</v>
      </c>
      <c r="B130" s="9" t="s">
        <v>545</v>
      </c>
      <c r="C130" s="9" t="s">
        <v>43</v>
      </c>
      <c r="D130" s="9" t="s">
        <v>547</v>
      </c>
      <c r="E130" s="22" t="b">
        <f t="shared" si="17"/>
        <v>0</v>
      </c>
      <c r="F130" s="9" t="s">
        <v>530</v>
      </c>
      <c r="G130" s="9" t="s">
        <v>553</v>
      </c>
      <c r="H130" s="9" t="s">
        <v>532</v>
      </c>
      <c r="I130" s="9" t="s">
        <v>546</v>
      </c>
      <c r="J130" s="9">
        <v>51</v>
      </c>
      <c r="K130" s="9">
        <v>92154</v>
      </c>
      <c r="L130" s="22" t="b">
        <f t="shared" ref="L130:L193" si="20">OR(K130&gt;100000,W130&gt;=9)</f>
        <v>0</v>
      </c>
      <c r="M130" s="9">
        <v>35</v>
      </c>
      <c r="N130" s="9">
        <v>2</v>
      </c>
      <c r="O130" s="9">
        <v>11</v>
      </c>
      <c r="P130" s="22" t="b">
        <f t="shared" si="18"/>
        <v>0</v>
      </c>
      <c r="Q130" s="22" t="b">
        <f t="shared" ref="Q130:Q193" si="21">AND(B130="Finance",W130&gt;7)</f>
        <v>0</v>
      </c>
      <c r="R130" s="22" t="b">
        <f t="shared" ref="R130:R193" si="22">OR(F130=$F$2,F130=$F$4)</f>
        <v>1</v>
      </c>
      <c r="S130" s="22" t="b">
        <f t="shared" ref="S130:S193" si="23">AND(B130=$B$2,M130&gt;5)</f>
        <v>0</v>
      </c>
      <c r="T130" s="22" t="str">
        <f t="shared" ref="T130:T193" si="24">IF(AND(B130=$B$2,M130&gt;5),"Veteran","Newcomer")</f>
        <v>Newcomer</v>
      </c>
      <c r="U130" s="22" t="str">
        <f t="shared" ref="U130:U193" si="25">IF(OR(I130=$I$4,O130&gt;10),"Busy in Boston","Manageble in Boston")</f>
        <v>Busy in Boston</v>
      </c>
      <c r="V130" s="22" t="str">
        <f t="shared" ref="V130:V193" si="26">IF(AND(I130=$I$4,O130&gt;10),"Busy in Boston","Manageble in Boston")</f>
        <v>Manageble in Boston</v>
      </c>
      <c r="W130" s="9">
        <v>7</v>
      </c>
      <c r="X130" s="9">
        <v>59</v>
      </c>
      <c r="Y130" s="23" t="str">
        <f t="shared" si="19"/>
        <v>Good</v>
      </c>
      <c r="Z130" s="23" t="str" cm="1">
        <f t="array" ref="Z130">_xlfn.IFS(W130&gt;=9,"Excellent",W130&gt;6,"Good",W130&lt;7,"Needs Improvement")</f>
        <v>Good</v>
      </c>
    </row>
    <row r="131" spans="1:26" x14ac:dyDescent="0.45">
      <c r="A131" s="8">
        <v>130</v>
      </c>
      <c r="B131" s="8" t="s">
        <v>559</v>
      </c>
      <c r="C131" s="8" t="s">
        <v>42</v>
      </c>
      <c r="D131" s="8" t="s">
        <v>535</v>
      </c>
      <c r="E131" s="22" t="b">
        <f t="shared" ref="E131:E194" si="27">NOT(D131=$D$7)</f>
        <v>1</v>
      </c>
      <c r="F131" s="8" t="s">
        <v>540</v>
      </c>
      <c r="G131" s="8" t="s">
        <v>543</v>
      </c>
      <c r="H131" s="8" t="s">
        <v>537</v>
      </c>
      <c r="I131" s="8" t="s">
        <v>538</v>
      </c>
      <c r="J131" s="8">
        <v>34</v>
      </c>
      <c r="K131" s="8">
        <v>42991</v>
      </c>
      <c r="L131" s="22" t="b">
        <f t="shared" si="20"/>
        <v>0</v>
      </c>
      <c r="M131" s="8">
        <v>12</v>
      </c>
      <c r="N131" s="8">
        <v>8</v>
      </c>
      <c r="O131" s="8">
        <v>4</v>
      </c>
      <c r="P131" s="22" t="b">
        <f t="shared" ref="P131:P194" si="28">NOT(O131&gt;5)</f>
        <v>1</v>
      </c>
      <c r="Q131" s="22" t="b">
        <f t="shared" si="21"/>
        <v>0</v>
      </c>
      <c r="R131" s="22" t="b">
        <f t="shared" si="22"/>
        <v>1</v>
      </c>
      <c r="S131" s="22" t="b">
        <f t="shared" si="23"/>
        <v>0</v>
      </c>
      <c r="T131" s="22" t="str">
        <f t="shared" si="24"/>
        <v>Newcomer</v>
      </c>
      <c r="U131" s="22" t="str">
        <f t="shared" si="25"/>
        <v>Manageble in Boston</v>
      </c>
      <c r="V131" s="22" t="str">
        <f t="shared" si="26"/>
        <v>Manageble in Boston</v>
      </c>
      <c r="W131" s="8">
        <v>5</v>
      </c>
      <c r="X131" s="8">
        <v>22</v>
      </c>
      <c r="Y131" s="23" t="str">
        <f t="shared" ref="Y131:Y194" si="29">IF(W131&gt;=9,"Excellent",IF(W131&gt;6,"Good","Needs Improvement"))</f>
        <v>Needs Improvement</v>
      </c>
      <c r="Z131" s="23" t="str" cm="1">
        <f t="array" ref="Z131">_xlfn.IFS(W131&gt;=9,"Excellent",W131&gt;6,"Good",W131&lt;7,"Needs Improvement")</f>
        <v>Needs Improvement</v>
      </c>
    </row>
    <row r="132" spans="1:26" x14ac:dyDescent="0.45">
      <c r="A132" s="9">
        <v>131</v>
      </c>
      <c r="B132" s="9" t="s">
        <v>545</v>
      </c>
      <c r="C132" s="9" t="s">
        <v>43</v>
      </c>
      <c r="D132" s="9" t="s">
        <v>535</v>
      </c>
      <c r="E132" s="22" t="b">
        <f t="shared" si="27"/>
        <v>1</v>
      </c>
      <c r="F132" s="9" t="s">
        <v>550</v>
      </c>
      <c r="G132" s="9" t="s">
        <v>543</v>
      </c>
      <c r="H132" s="9" t="s">
        <v>532</v>
      </c>
      <c r="I132" s="9" t="s">
        <v>558</v>
      </c>
      <c r="J132" s="9">
        <v>55</v>
      </c>
      <c r="K132" s="9">
        <v>98344</v>
      </c>
      <c r="L132" s="22" t="b">
        <f t="shared" si="20"/>
        <v>0</v>
      </c>
      <c r="M132" s="9">
        <v>26</v>
      </c>
      <c r="N132" s="9">
        <v>6</v>
      </c>
      <c r="O132" s="9">
        <v>10</v>
      </c>
      <c r="P132" s="22" t="b">
        <f t="shared" si="28"/>
        <v>0</v>
      </c>
      <c r="Q132" s="22" t="b">
        <f t="shared" si="21"/>
        <v>0</v>
      </c>
      <c r="R132" s="22" t="b">
        <f t="shared" si="22"/>
        <v>0</v>
      </c>
      <c r="S132" s="22" t="b">
        <f t="shared" si="23"/>
        <v>0</v>
      </c>
      <c r="T132" s="22" t="str">
        <f t="shared" si="24"/>
        <v>Newcomer</v>
      </c>
      <c r="U132" s="22" t="str">
        <f t="shared" si="25"/>
        <v>Manageble in Boston</v>
      </c>
      <c r="V132" s="22" t="str">
        <f t="shared" si="26"/>
        <v>Manageble in Boston</v>
      </c>
      <c r="W132" s="9">
        <v>4</v>
      </c>
      <c r="X132" s="9">
        <v>54</v>
      </c>
      <c r="Y132" s="23" t="str">
        <f t="shared" si="29"/>
        <v>Needs Improvement</v>
      </c>
      <c r="Z132" s="23" t="str" cm="1">
        <f t="array" ref="Z132">_xlfn.IFS(W132&gt;=9,"Excellent",W132&gt;6,"Good",W132&lt;7,"Needs Improvement")</f>
        <v>Needs Improvement</v>
      </c>
    </row>
    <row r="133" spans="1:26" x14ac:dyDescent="0.45">
      <c r="A133" s="8">
        <v>132</v>
      </c>
      <c r="B133" s="8" t="s">
        <v>545</v>
      </c>
      <c r="C133" s="8" t="s">
        <v>528</v>
      </c>
      <c r="D133" s="8" t="s">
        <v>529</v>
      </c>
      <c r="E133" s="22" t="b">
        <f t="shared" si="27"/>
        <v>1</v>
      </c>
      <c r="F133" s="8" t="s">
        <v>540</v>
      </c>
      <c r="G133" s="8" t="s">
        <v>531</v>
      </c>
      <c r="H133" s="8" t="s">
        <v>532</v>
      </c>
      <c r="I133" s="8" t="s">
        <v>546</v>
      </c>
      <c r="J133" s="8">
        <v>25</v>
      </c>
      <c r="K133" s="8">
        <v>66593</v>
      </c>
      <c r="L133" s="22" t="b">
        <f t="shared" si="20"/>
        <v>0</v>
      </c>
      <c r="M133" s="8">
        <v>19</v>
      </c>
      <c r="N133" s="8">
        <v>12</v>
      </c>
      <c r="O133" s="8">
        <v>13</v>
      </c>
      <c r="P133" s="22" t="b">
        <f t="shared" si="28"/>
        <v>0</v>
      </c>
      <c r="Q133" s="22" t="b">
        <f t="shared" si="21"/>
        <v>0</v>
      </c>
      <c r="R133" s="22" t="b">
        <f t="shared" si="22"/>
        <v>1</v>
      </c>
      <c r="S133" s="22" t="b">
        <f t="shared" si="23"/>
        <v>0</v>
      </c>
      <c r="T133" s="22" t="str">
        <f t="shared" si="24"/>
        <v>Newcomer</v>
      </c>
      <c r="U133" s="22" t="str">
        <f t="shared" si="25"/>
        <v>Busy in Boston</v>
      </c>
      <c r="V133" s="22" t="str">
        <f t="shared" si="26"/>
        <v>Manageble in Boston</v>
      </c>
      <c r="W133" s="8">
        <v>7</v>
      </c>
      <c r="X133" s="8">
        <v>52</v>
      </c>
      <c r="Y133" s="23" t="str">
        <f t="shared" si="29"/>
        <v>Good</v>
      </c>
      <c r="Z133" s="23" t="str" cm="1">
        <f t="array" ref="Z133">_xlfn.IFS(W133&gt;=9,"Excellent",W133&gt;6,"Good",W133&lt;7,"Needs Improvement")</f>
        <v>Good</v>
      </c>
    </row>
    <row r="134" spans="1:26" x14ac:dyDescent="0.45">
      <c r="A134" s="9">
        <v>133</v>
      </c>
      <c r="B134" s="9" t="s">
        <v>559</v>
      </c>
      <c r="C134" s="9" t="s">
        <v>43</v>
      </c>
      <c r="D134" s="9" t="s">
        <v>547</v>
      </c>
      <c r="E134" s="22" t="b">
        <f t="shared" si="27"/>
        <v>0</v>
      </c>
      <c r="F134" s="9" t="s">
        <v>530</v>
      </c>
      <c r="G134" s="9" t="s">
        <v>531</v>
      </c>
      <c r="H134" s="9" t="s">
        <v>532</v>
      </c>
      <c r="I134" s="9" t="s">
        <v>558</v>
      </c>
      <c r="J134" s="9">
        <v>49</v>
      </c>
      <c r="K134" s="9">
        <v>66304</v>
      </c>
      <c r="L134" s="22" t="b">
        <f t="shared" si="20"/>
        <v>0</v>
      </c>
      <c r="M134" s="9">
        <v>7</v>
      </c>
      <c r="N134" s="9">
        <v>15</v>
      </c>
      <c r="O134" s="9">
        <v>4</v>
      </c>
      <c r="P134" s="22" t="b">
        <f t="shared" si="28"/>
        <v>1</v>
      </c>
      <c r="Q134" s="22" t="b">
        <f t="shared" si="21"/>
        <v>0</v>
      </c>
      <c r="R134" s="22" t="b">
        <f t="shared" si="22"/>
        <v>1</v>
      </c>
      <c r="S134" s="22" t="b">
        <f t="shared" si="23"/>
        <v>0</v>
      </c>
      <c r="T134" s="22" t="str">
        <f t="shared" si="24"/>
        <v>Newcomer</v>
      </c>
      <c r="U134" s="22" t="str">
        <f t="shared" si="25"/>
        <v>Manageble in Boston</v>
      </c>
      <c r="V134" s="22" t="str">
        <f t="shared" si="26"/>
        <v>Manageble in Boston</v>
      </c>
      <c r="W134" s="9">
        <v>2</v>
      </c>
      <c r="X134" s="9">
        <v>43</v>
      </c>
      <c r="Y134" s="23" t="str">
        <f t="shared" si="29"/>
        <v>Needs Improvement</v>
      </c>
      <c r="Z134" s="23" t="str" cm="1">
        <f t="array" ref="Z134">_xlfn.IFS(W134&gt;=9,"Excellent",W134&gt;6,"Good",W134&lt;7,"Needs Improvement")</f>
        <v>Needs Improvement</v>
      </c>
    </row>
    <row r="135" spans="1:26" x14ac:dyDescent="0.45">
      <c r="A135" s="8">
        <v>134</v>
      </c>
      <c r="B135" s="8" t="s">
        <v>545</v>
      </c>
      <c r="C135" s="8" t="s">
        <v>43</v>
      </c>
      <c r="D135" s="8" t="s">
        <v>535</v>
      </c>
      <c r="E135" s="22" t="b">
        <f t="shared" si="27"/>
        <v>1</v>
      </c>
      <c r="F135" s="8" t="s">
        <v>530</v>
      </c>
      <c r="G135" s="8" t="s">
        <v>543</v>
      </c>
      <c r="H135" s="8" t="s">
        <v>532</v>
      </c>
      <c r="I135" s="8" t="s">
        <v>558</v>
      </c>
      <c r="J135" s="8">
        <v>59</v>
      </c>
      <c r="K135" s="8">
        <v>60386</v>
      </c>
      <c r="L135" s="22" t="b">
        <f t="shared" si="20"/>
        <v>0</v>
      </c>
      <c r="M135" s="8">
        <v>7</v>
      </c>
      <c r="N135" s="8">
        <v>8</v>
      </c>
      <c r="O135" s="8">
        <v>10</v>
      </c>
      <c r="P135" s="22" t="b">
        <f t="shared" si="28"/>
        <v>0</v>
      </c>
      <c r="Q135" s="22" t="b">
        <f t="shared" si="21"/>
        <v>0</v>
      </c>
      <c r="R135" s="22" t="b">
        <f t="shared" si="22"/>
        <v>1</v>
      </c>
      <c r="S135" s="22" t="b">
        <f t="shared" si="23"/>
        <v>0</v>
      </c>
      <c r="T135" s="22" t="str">
        <f t="shared" si="24"/>
        <v>Newcomer</v>
      </c>
      <c r="U135" s="22" t="str">
        <f t="shared" si="25"/>
        <v>Manageble in Boston</v>
      </c>
      <c r="V135" s="22" t="str">
        <f t="shared" si="26"/>
        <v>Manageble in Boston</v>
      </c>
      <c r="W135" s="8">
        <v>1</v>
      </c>
      <c r="X135" s="8">
        <v>38</v>
      </c>
      <c r="Y135" s="23" t="str">
        <f t="shared" si="29"/>
        <v>Needs Improvement</v>
      </c>
      <c r="Z135" s="23" t="str" cm="1">
        <f t="array" ref="Z135">_xlfn.IFS(W135&gt;=9,"Excellent",W135&gt;6,"Good",W135&lt;7,"Needs Improvement")</f>
        <v>Needs Improvement</v>
      </c>
    </row>
    <row r="136" spans="1:26" x14ac:dyDescent="0.45">
      <c r="A136" s="9">
        <v>135</v>
      </c>
      <c r="B136" s="9" t="s">
        <v>539</v>
      </c>
      <c r="C136" s="9" t="s">
        <v>43</v>
      </c>
      <c r="D136" s="9" t="s">
        <v>555</v>
      </c>
      <c r="E136" s="22" t="b">
        <f t="shared" si="27"/>
        <v>1</v>
      </c>
      <c r="F136" s="9" t="s">
        <v>548</v>
      </c>
      <c r="G136" s="9" t="s">
        <v>553</v>
      </c>
      <c r="H136" s="9" t="s">
        <v>532</v>
      </c>
      <c r="I136" s="9" t="s">
        <v>554</v>
      </c>
      <c r="J136" s="9">
        <v>52</v>
      </c>
      <c r="K136" s="9">
        <v>85220</v>
      </c>
      <c r="L136" s="22" t="b">
        <f t="shared" si="20"/>
        <v>0</v>
      </c>
      <c r="M136" s="9">
        <v>26</v>
      </c>
      <c r="N136" s="9">
        <v>4</v>
      </c>
      <c r="O136" s="9">
        <v>1</v>
      </c>
      <c r="P136" s="22" t="b">
        <f t="shared" si="28"/>
        <v>1</v>
      </c>
      <c r="Q136" s="22" t="b">
        <f t="shared" si="21"/>
        <v>0</v>
      </c>
      <c r="R136" s="22" t="b">
        <f t="shared" si="22"/>
        <v>0</v>
      </c>
      <c r="S136" s="22" t="b">
        <f t="shared" si="23"/>
        <v>0</v>
      </c>
      <c r="T136" s="22" t="str">
        <f t="shared" si="24"/>
        <v>Newcomer</v>
      </c>
      <c r="U136" s="22" t="str">
        <f t="shared" si="25"/>
        <v>Manageble in Boston</v>
      </c>
      <c r="V136" s="22" t="str">
        <f t="shared" si="26"/>
        <v>Manageble in Boston</v>
      </c>
      <c r="W136" s="9">
        <v>1</v>
      </c>
      <c r="X136" s="9">
        <v>37</v>
      </c>
      <c r="Y136" s="23" t="str">
        <f t="shared" si="29"/>
        <v>Needs Improvement</v>
      </c>
      <c r="Z136" s="23" t="str" cm="1">
        <f t="array" ref="Z136">_xlfn.IFS(W136&gt;=9,"Excellent",W136&gt;6,"Good",W136&lt;7,"Needs Improvement")</f>
        <v>Needs Improvement</v>
      </c>
    </row>
    <row r="137" spans="1:26" x14ac:dyDescent="0.45">
      <c r="A137" s="8">
        <v>136</v>
      </c>
      <c r="B137" s="8" t="s">
        <v>552</v>
      </c>
      <c r="C137" s="8" t="s">
        <v>43</v>
      </c>
      <c r="D137" s="8" t="s">
        <v>529</v>
      </c>
      <c r="E137" s="22" t="b">
        <f t="shared" si="27"/>
        <v>1</v>
      </c>
      <c r="F137" s="8" t="s">
        <v>550</v>
      </c>
      <c r="G137" s="8" t="s">
        <v>543</v>
      </c>
      <c r="H137" s="8" t="s">
        <v>537</v>
      </c>
      <c r="I137" s="8" t="s">
        <v>546</v>
      </c>
      <c r="J137" s="8">
        <v>48</v>
      </c>
      <c r="K137" s="8">
        <v>99338</v>
      </c>
      <c r="L137" s="22" t="b">
        <f t="shared" si="20"/>
        <v>0</v>
      </c>
      <c r="M137" s="8">
        <v>5</v>
      </c>
      <c r="N137" s="8">
        <v>15</v>
      </c>
      <c r="O137" s="8">
        <v>9</v>
      </c>
      <c r="P137" s="22" t="b">
        <f t="shared" si="28"/>
        <v>0</v>
      </c>
      <c r="Q137" s="22" t="b">
        <f t="shared" si="21"/>
        <v>0</v>
      </c>
      <c r="R137" s="22" t="b">
        <f t="shared" si="22"/>
        <v>0</v>
      </c>
      <c r="S137" s="22" t="b">
        <f t="shared" si="23"/>
        <v>0</v>
      </c>
      <c r="T137" s="22" t="str">
        <f t="shared" si="24"/>
        <v>Newcomer</v>
      </c>
      <c r="U137" s="22" t="str">
        <f t="shared" si="25"/>
        <v>Manageble in Boston</v>
      </c>
      <c r="V137" s="22" t="str">
        <f t="shared" si="26"/>
        <v>Manageble in Boston</v>
      </c>
      <c r="W137" s="8">
        <v>1</v>
      </c>
      <c r="X137" s="8">
        <v>43</v>
      </c>
      <c r="Y137" s="23" t="str">
        <f t="shared" si="29"/>
        <v>Needs Improvement</v>
      </c>
      <c r="Z137" s="23" t="str" cm="1">
        <f t="array" ref="Z137">_xlfn.IFS(W137&gt;=9,"Excellent",W137&gt;6,"Good",W137&lt;7,"Needs Improvement")</f>
        <v>Needs Improvement</v>
      </c>
    </row>
    <row r="138" spans="1:26" x14ac:dyDescent="0.45">
      <c r="A138" s="9">
        <v>137</v>
      </c>
      <c r="B138" s="9" t="s">
        <v>527</v>
      </c>
      <c r="C138" s="9" t="s">
        <v>43</v>
      </c>
      <c r="D138" s="9" t="s">
        <v>555</v>
      </c>
      <c r="E138" s="22" t="b">
        <f t="shared" si="27"/>
        <v>1</v>
      </c>
      <c r="F138" s="9" t="s">
        <v>530</v>
      </c>
      <c r="G138" s="9" t="s">
        <v>551</v>
      </c>
      <c r="H138" s="9" t="s">
        <v>544</v>
      </c>
      <c r="I138" s="9" t="s">
        <v>554</v>
      </c>
      <c r="J138" s="9">
        <v>26</v>
      </c>
      <c r="K138" s="9">
        <v>51083</v>
      </c>
      <c r="L138" s="22" t="b">
        <f t="shared" si="20"/>
        <v>0</v>
      </c>
      <c r="M138" s="9">
        <v>21</v>
      </c>
      <c r="N138" s="9">
        <v>17</v>
      </c>
      <c r="O138" s="9">
        <v>4</v>
      </c>
      <c r="P138" s="22" t="b">
        <f t="shared" si="28"/>
        <v>1</v>
      </c>
      <c r="Q138" s="22" t="b">
        <f t="shared" si="21"/>
        <v>0</v>
      </c>
      <c r="R138" s="22" t="b">
        <f t="shared" si="22"/>
        <v>1</v>
      </c>
      <c r="S138" s="22" t="b">
        <f t="shared" si="23"/>
        <v>1</v>
      </c>
      <c r="T138" s="22" t="str">
        <f t="shared" si="24"/>
        <v>Veteran</v>
      </c>
      <c r="U138" s="22" t="str">
        <f t="shared" si="25"/>
        <v>Manageble in Boston</v>
      </c>
      <c r="V138" s="22" t="str">
        <f t="shared" si="26"/>
        <v>Manageble in Boston</v>
      </c>
      <c r="W138" s="9">
        <v>5</v>
      </c>
      <c r="X138" s="9">
        <v>54</v>
      </c>
      <c r="Y138" s="23" t="str">
        <f t="shared" si="29"/>
        <v>Needs Improvement</v>
      </c>
      <c r="Z138" s="23" t="str" cm="1">
        <f t="array" ref="Z138">_xlfn.IFS(W138&gt;=9,"Excellent",W138&gt;6,"Good",W138&lt;7,"Needs Improvement")</f>
        <v>Needs Improvement</v>
      </c>
    </row>
    <row r="139" spans="1:26" x14ac:dyDescent="0.45">
      <c r="A139" s="8">
        <v>138</v>
      </c>
      <c r="B139" s="8" t="s">
        <v>552</v>
      </c>
      <c r="C139" s="8" t="s">
        <v>42</v>
      </c>
      <c r="D139" s="8" t="s">
        <v>547</v>
      </c>
      <c r="E139" s="22" t="b">
        <f t="shared" si="27"/>
        <v>0</v>
      </c>
      <c r="F139" s="8" t="s">
        <v>548</v>
      </c>
      <c r="G139" s="8" t="s">
        <v>553</v>
      </c>
      <c r="H139" s="8" t="s">
        <v>544</v>
      </c>
      <c r="I139" s="8" t="s">
        <v>533</v>
      </c>
      <c r="J139" s="8">
        <v>46</v>
      </c>
      <c r="K139" s="8">
        <v>48354</v>
      </c>
      <c r="L139" s="22" t="b">
        <f t="shared" si="20"/>
        <v>0</v>
      </c>
      <c r="M139" s="8">
        <v>14</v>
      </c>
      <c r="N139" s="8">
        <v>13</v>
      </c>
      <c r="O139" s="8">
        <v>7</v>
      </c>
      <c r="P139" s="22" t="b">
        <f t="shared" si="28"/>
        <v>0</v>
      </c>
      <c r="Q139" s="22" t="b">
        <f t="shared" si="21"/>
        <v>0</v>
      </c>
      <c r="R139" s="22" t="b">
        <f t="shared" si="22"/>
        <v>0</v>
      </c>
      <c r="S139" s="22" t="b">
        <f t="shared" si="23"/>
        <v>0</v>
      </c>
      <c r="T139" s="22" t="str">
        <f t="shared" si="24"/>
        <v>Newcomer</v>
      </c>
      <c r="U139" s="22" t="str">
        <f t="shared" si="25"/>
        <v>Manageble in Boston</v>
      </c>
      <c r="V139" s="22" t="str">
        <f t="shared" si="26"/>
        <v>Manageble in Boston</v>
      </c>
      <c r="W139" s="8">
        <v>7</v>
      </c>
      <c r="X139" s="8">
        <v>20</v>
      </c>
      <c r="Y139" s="23" t="str">
        <f t="shared" si="29"/>
        <v>Good</v>
      </c>
      <c r="Z139" s="23" t="str" cm="1">
        <f t="array" ref="Z139">_xlfn.IFS(W139&gt;=9,"Excellent",W139&gt;6,"Good",W139&lt;7,"Needs Improvement")</f>
        <v>Good</v>
      </c>
    </row>
    <row r="140" spans="1:26" x14ac:dyDescent="0.45">
      <c r="A140" s="9">
        <v>139</v>
      </c>
      <c r="B140" s="9" t="s">
        <v>559</v>
      </c>
      <c r="C140" s="9" t="s">
        <v>43</v>
      </c>
      <c r="D140" s="9" t="s">
        <v>547</v>
      </c>
      <c r="E140" s="22" t="b">
        <f t="shared" si="27"/>
        <v>0</v>
      </c>
      <c r="F140" s="9" t="s">
        <v>550</v>
      </c>
      <c r="G140" s="9" t="s">
        <v>531</v>
      </c>
      <c r="H140" s="9" t="s">
        <v>537</v>
      </c>
      <c r="I140" s="9" t="s">
        <v>558</v>
      </c>
      <c r="J140" s="9">
        <v>24</v>
      </c>
      <c r="K140" s="9">
        <v>52190</v>
      </c>
      <c r="L140" s="22" t="b">
        <f t="shared" si="20"/>
        <v>0</v>
      </c>
      <c r="M140" s="9">
        <v>4</v>
      </c>
      <c r="N140" s="9">
        <v>18</v>
      </c>
      <c r="O140" s="9">
        <v>12</v>
      </c>
      <c r="P140" s="22" t="b">
        <f t="shared" si="28"/>
        <v>0</v>
      </c>
      <c r="Q140" s="22" t="b">
        <f t="shared" si="21"/>
        <v>0</v>
      </c>
      <c r="R140" s="22" t="b">
        <f t="shared" si="22"/>
        <v>0</v>
      </c>
      <c r="S140" s="22" t="b">
        <f t="shared" si="23"/>
        <v>0</v>
      </c>
      <c r="T140" s="22" t="str">
        <f t="shared" si="24"/>
        <v>Newcomer</v>
      </c>
      <c r="U140" s="22" t="str">
        <f t="shared" si="25"/>
        <v>Busy in Boston</v>
      </c>
      <c r="V140" s="22" t="str">
        <f t="shared" si="26"/>
        <v>Manageble in Boston</v>
      </c>
      <c r="W140" s="9">
        <v>2</v>
      </c>
      <c r="X140" s="9">
        <v>55</v>
      </c>
      <c r="Y140" s="23" t="str">
        <f t="shared" si="29"/>
        <v>Needs Improvement</v>
      </c>
      <c r="Z140" s="23" t="str" cm="1">
        <f t="array" ref="Z140">_xlfn.IFS(W140&gt;=9,"Excellent",W140&gt;6,"Good",W140&lt;7,"Needs Improvement")</f>
        <v>Needs Improvement</v>
      </c>
    </row>
    <row r="141" spans="1:26" x14ac:dyDescent="0.45">
      <c r="A141" s="8">
        <v>140</v>
      </c>
      <c r="B141" s="8" t="s">
        <v>534</v>
      </c>
      <c r="C141" s="8" t="s">
        <v>43</v>
      </c>
      <c r="D141" s="8" t="s">
        <v>547</v>
      </c>
      <c r="E141" s="22" t="b">
        <f t="shared" si="27"/>
        <v>0</v>
      </c>
      <c r="F141" s="8" t="s">
        <v>530</v>
      </c>
      <c r="G141" s="8" t="s">
        <v>536</v>
      </c>
      <c r="H141" s="8" t="s">
        <v>537</v>
      </c>
      <c r="I141" s="8" t="s">
        <v>538</v>
      </c>
      <c r="J141" s="8">
        <v>54</v>
      </c>
      <c r="K141" s="8">
        <v>36142</v>
      </c>
      <c r="L141" s="22" t="b">
        <f t="shared" si="20"/>
        <v>0</v>
      </c>
      <c r="M141" s="8">
        <v>23</v>
      </c>
      <c r="N141" s="8">
        <v>2</v>
      </c>
      <c r="O141" s="8">
        <v>14</v>
      </c>
      <c r="P141" s="22" t="b">
        <f t="shared" si="28"/>
        <v>0</v>
      </c>
      <c r="Q141" s="22" t="b">
        <f t="shared" si="21"/>
        <v>0</v>
      </c>
      <c r="R141" s="22" t="b">
        <f t="shared" si="22"/>
        <v>1</v>
      </c>
      <c r="S141" s="22" t="b">
        <f t="shared" si="23"/>
        <v>0</v>
      </c>
      <c r="T141" s="22" t="str">
        <f t="shared" si="24"/>
        <v>Newcomer</v>
      </c>
      <c r="U141" s="22" t="str">
        <f t="shared" si="25"/>
        <v>Busy in Boston</v>
      </c>
      <c r="V141" s="22" t="str">
        <f t="shared" si="26"/>
        <v>Manageble in Boston</v>
      </c>
      <c r="W141" s="8">
        <v>8</v>
      </c>
      <c r="X141" s="8">
        <v>44</v>
      </c>
      <c r="Y141" s="23" t="str">
        <f t="shared" si="29"/>
        <v>Good</v>
      </c>
      <c r="Z141" s="23" t="str" cm="1">
        <f t="array" ref="Z141">_xlfn.IFS(W141&gt;=9,"Excellent",W141&gt;6,"Good",W141&lt;7,"Needs Improvement")</f>
        <v>Good</v>
      </c>
    </row>
    <row r="142" spans="1:26" x14ac:dyDescent="0.45">
      <c r="A142" s="9">
        <v>141</v>
      </c>
      <c r="B142" s="9" t="s">
        <v>527</v>
      </c>
      <c r="C142" s="9" t="s">
        <v>528</v>
      </c>
      <c r="D142" s="9" t="s">
        <v>529</v>
      </c>
      <c r="E142" s="22" t="b">
        <f t="shared" si="27"/>
        <v>1</v>
      </c>
      <c r="F142" s="9" t="s">
        <v>530</v>
      </c>
      <c r="G142" s="9" t="s">
        <v>556</v>
      </c>
      <c r="H142" s="9" t="s">
        <v>544</v>
      </c>
      <c r="I142" s="9" t="s">
        <v>542</v>
      </c>
      <c r="J142" s="9">
        <v>25</v>
      </c>
      <c r="K142" s="9">
        <v>58398</v>
      </c>
      <c r="L142" s="22" t="b">
        <f t="shared" si="20"/>
        <v>0</v>
      </c>
      <c r="M142" s="9">
        <v>20</v>
      </c>
      <c r="N142" s="9">
        <v>13</v>
      </c>
      <c r="O142" s="9">
        <v>3</v>
      </c>
      <c r="P142" s="22" t="b">
        <f t="shared" si="28"/>
        <v>1</v>
      </c>
      <c r="Q142" s="22" t="b">
        <f t="shared" si="21"/>
        <v>0</v>
      </c>
      <c r="R142" s="22" t="b">
        <f t="shared" si="22"/>
        <v>1</v>
      </c>
      <c r="S142" s="22" t="b">
        <f t="shared" si="23"/>
        <v>1</v>
      </c>
      <c r="T142" s="22" t="str">
        <f t="shared" si="24"/>
        <v>Veteran</v>
      </c>
      <c r="U142" s="22" t="str">
        <f t="shared" si="25"/>
        <v>Busy in Boston</v>
      </c>
      <c r="V142" s="22" t="str">
        <f t="shared" si="26"/>
        <v>Manageble in Boston</v>
      </c>
      <c r="W142" s="9">
        <v>4</v>
      </c>
      <c r="X142" s="9">
        <v>53</v>
      </c>
      <c r="Y142" s="23" t="str">
        <f t="shared" si="29"/>
        <v>Needs Improvement</v>
      </c>
      <c r="Z142" s="23" t="str" cm="1">
        <f t="array" ref="Z142">_xlfn.IFS(W142&gt;=9,"Excellent",W142&gt;6,"Good",W142&lt;7,"Needs Improvement")</f>
        <v>Needs Improvement</v>
      </c>
    </row>
    <row r="143" spans="1:26" x14ac:dyDescent="0.45">
      <c r="A143" s="8">
        <v>142</v>
      </c>
      <c r="B143" s="8" t="s">
        <v>559</v>
      </c>
      <c r="C143" s="8" t="s">
        <v>43</v>
      </c>
      <c r="D143" s="8" t="s">
        <v>535</v>
      </c>
      <c r="E143" s="22" t="b">
        <f t="shared" si="27"/>
        <v>1</v>
      </c>
      <c r="F143" s="8" t="s">
        <v>550</v>
      </c>
      <c r="G143" s="8" t="s">
        <v>551</v>
      </c>
      <c r="H143" s="8" t="s">
        <v>544</v>
      </c>
      <c r="I143" s="8" t="s">
        <v>538</v>
      </c>
      <c r="J143" s="8">
        <v>46</v>
      </c>
      <c r="K143" s="8">
        <v>81971</v>
      </c>
      <c r="L143" s="22" t="b">
        <f t="shared" si="20"/>
        <v>0</v>
      </c>
      <c r="M143" s="8">
        <v>15</v>
      </c>
      <c r="N143" s="8">
        <v>13</v>
      </c>
      <c r="O143" s="8">
        <v>10</v>
      </c>
      <c r="P143" s="22" t="b">
        <f t="shared" si="28"/>
        <v>0</v>
      </c>
      <c r="Q143" s="22" t="b">
        <f t="shared" si="21"/>
        <v>0</v>
      </c>
      <c r="R143" s="22" t="b">
        <f t="shared" si="22"/>
        <v>0</v>
      </c>
      <c r="S143" s="22" t="b">
        <f t="shared" si="23"/>
        <v>0</v>
      </c>
      <c r="T143" s="22" t="str">
        <f t="shared" si="24"/>
        <v>Newcomer</v>
      </c>
      <c r="U143" s="22" t="str">
        <f t="shared" si="25"/>
        <v>Manageble in Boston</v>
      </c>
      <c r="V143" s="22" t="str">
        <f t="shared" si="26"/>
        <v>Manageble in Boston</v>
      </c>
      <c r="W143" s="8">
        <v>3</v>
      </c>
      <c r="X143" s="8">
        <v>44</v>
      </c>
      <c r="Y143" s="23" t="str">
        <f t="shared" si="29"/>
        <v>Needs Improvement</v>
      </c>
      <c r="Z143" s="23" t="str" cm="1">
        <f t="array" ref="Z143">_xlfn.IFS(W143&gt;=9,"Excellent",W143&gt;6,"Good",W143&lt;7,"Needs Improvement")</f>
        <v>Needs Improvement</v>
      </c>
    </row>
    <row r="144" spans="1:26" x14ac:dyDescent="0.45">
      <c r="A144" s="9">
        <v>143</v>
      </c>
      <c r="B144" s="9" t="s">
        <v>534</v>
      </c>
      <c r="C144" s="9" t="s">
        <v>528</v>
      </c>
      <c r="D144" s="9" t="s">
        <v>529</v>
      </c>
      <c r="E144" s="22" t="b">
        <f t="shared" si="27"/>
        <v>1</v>
      </c>
      <c r="F144" s="9" t="s">
        <v>550</v>
      </c>
      <c r="G144" s="9" t="s">
        <v>551</v>
      </c>
      <c r="H144" s="9" t="s">
        <v>544</v>
      </c>
      <c r="I144" s="9" t="s">
        <v>542</v>
      </c>
      <c r="J144" s="9">
        <v>41</v>
      </c>
      <c r="K144" s="9">
        <v>71862</v>
      </c>
      <c r="L144" s="22" t="b">
        <f t="shared" si="20"/>
        <v>0</v>
      </c>
      <c r="M144" s="9">
        <v>29</v>
      </c>
      <c r="N144" s="9">
        <v>15</v>
      </c>
      <c r="O144" s="9">
        <v>12</v>
      </c>
      <c r="P144" s="22" t="b">
        <f t="shared" si="28"/>
        <v>0</v>
      </c>
      <c r="Q144" s="22" t="b">
        <f t="shared" si="21"/>
        <v>0</v>
      </c>
      <c r="R144" s="22" t="b">
        <f t="shared" si="22"/>
        <v>0</v>
      </c>
      <c r="S144" s="22" t="b">
        <f t="shared" si="23"/>
        <v>0</v>
      </c>
      <c r="T144" s="22" t="str">
        <f t="shared" si="24"/>
        <v>Newcomer</v>
      </c>
      <c r="U144" s="22" t="str">
        <f t="shared" si="25"/>
        <v>Busy in Boston</v>
      </c>
      <c r="V144" s="22" t="str">
        <f t="shared" si="26"/>
        <v>Busy in Boston</v>
      </c>
      <c r="W144" s="9">
        <v>8</v>
      </c>
      <c r="X144" s="9">
        <v>35</v>
      </c>
      <c r="Y144" s="23" t="str">
        <f t="shared" si="29"/>
        <v>Good</v>
      </c>
      <c r="Z144" s="23" t="str" cm="1">
        <f t="array" ref="Z144">_xlfn.IFS(W144&gt;=9,"Excellent",W144&gt;6,"Good",W144&lt;7,"Needs Improvement")</f>
        <v>Good</v>
      </c>
    </row>
    <row r="145" spans="1:26" x14ac:dyDescent="0.45">
      <c r="A145" s="8">
        <v>144</v>
      </c>
      <c r="B145" s="8" t="s">
        <v>552</v>
      </c>
      <c r="C145" s="8" t="s">
        <v>42</v>
      </c>
      <c r="D145" s="8" t="s">
        <v>555</v>
      </c>
      <c r="E145" s="22" t="b">
        <f t="shared" si="27"/>
        <v>1</v>
      </c>
      <c r="F145" s="8" t="s">
        <v>550</v>
      </c>
      <c r="G145" s="8" t="s">
        <v>531</v>
      </c>
      <c r="H145" s="8" t="s">
        <v>544</v>
      </c>
      <c r="I145" s="8" t="s">
        <v>558</v>
      </c>
      <c r="J145" s="8">
        <v>55</v>
      </c>
      <c r="K145" s="8">
        <v>83410</v>
      </c>
      <c r="L145" s="22" t="b">
        <f t="shared" si="20"/>
        <v>0</v>
      </c>
      <c r="M145" s="8">
        <v>8</v>
      </c>
      <c r="N145" s="8">
        <v>10</v>
      </c>
      <c r="O145" s="8">
        <v>3</v>
      </c>
      <c r="P145" s="22" t="b">
        <f t="shared" si="28"/>
        <v>1</v>
      </c>
      <c r="Q145" s="22" t="b">
        <f t="shared" si="21"/>
        <v>0</v>
      </c>
      <c r="R145" s="22" t="b">
        <f t="shared" si="22"/>
        <v>0</v>
      </c>
      <c r="S145" s="22" t="b">
        <f t="shared" si="23"/>
        <v>0</v>
      </c>
      <c r="T145" s="22" t="str">
        <f t="shared" si="24"/>
        <v>Newcomer</v>
      </c>
      <c r="U145" s="22" t="str">
        <f t="shared" si="25"/>
        <v>Manageble in Boston</v>
      </c>
      <c r="V145" s="22" t="str">
        <f t="shared" si="26"/>
        <v>Manageble in Boston</v>
      </c>
      <c r="W145" s="8">
        <v>2</v>
      </c>
      <c r="X145" s="8">
        <v>53</v>
      </c>
      <c r="Y145" s="23" t="str">
        <f t="shared" si="29"/>
        <v>Needs Improvement</v>
      </c>
      <c r="Z145" s="23" t="str" cm="1">
        <f t="array" ref="Z145">_xlfn.IFS(W145&gt;=9,"Excellent",W145&gt;6,"Good",W145&lt;7,"Needs Improvement")</f>
        <v>Needs Improvement</v>
      </c>
    </row>
    <row r="146" spans="1:26" x14ac:dyDescent="0.45">
      <c r="A146" s="9">
        <v>145</v>
      </c>
      <c r="B146" s="9" t="s">
        <v>559</v>
      </c>
      <c r="C146" s="9" t="s">
        <v>43</v>
      </c>
      <c r="D146" s="9" t="s">
        <v>529</v>
      </c>
      <c r="E146" s="22" t="b">
        <f t="shared" si="27"/>
        <v>1</v>
      </c>
      <c r="F146" s="9" t="s">
        <v>530</v>
      </c>
      <c r="G146" s="9" t="s">
        <v>531</v>
      </c>
      <c r="H146" s="9" t="s">
        <v>544</v>
      </c>
      <c r="I146" s="9" t="s">
        <v>558</v>
      </c>
      <c r="J146" s="9">
        <v>47</v>
      </c>
      <c r="K146" s="9">
        <v>49503</v>
      </c>
      <c r="L146" s="22" t="b">
        <f t="shared" si="20"/>
        <v>0</v>
      </c>
      <c r="M146" s="9">
        <v>19</v>
      </c>
      <c r="N146" s="9">
        <v>3</v>
      </c>
      <c r="O146" s="9">
        <v>14</v>
      </c>
      <c r="P146" s="22" t="b">
        <f t="shared" si="28"/>
        <v>0</v>
      </c>
      <c r="Q146" s="22" t="b">
        <f t="shared" si="21"/>
        <v>0</v>
      </c>
      <c r="R146" s="22" t="b">
        <f t="shared" si="22"/>
        <v>1</v>
      </c>
      <c r="S146" s="22" t="b">
        <f t="shared" si="23"/>
        <v>0</v>
      </c>
      <c r="T146" s="22" t="str">
        <f t="shared" si="24"/>
        <v>Newcomer</v>
      </c>
      <c r="U146" s="22" t="str">
        <f t="shared" si="25"/>
        <v>Busy in Boston</v>
      </c>
      <c r="V146" s="22" t="str">
        <f t="shared" si="26"/>
        <v>Manageble in Boston</v>
      </c>
      <c r="W146" s="9">
        <v>3</v>
      </c>
      <c r="X146" s="9">
        <v>48</v>
      </c>
      <c r="Y146" s="23" t="str">
        <f t="shared" si="29"/>
        <v>Needs Improvement</v>
      </c>
      <c r="Z146" s="23" t="str" cm="1">
        <f t="array" ref="Z146">_xlfn.IFS(W146&gt;=9,"Excellent",W146&gt;6,"Good",W146&lt;7,"Needs Improvement")</f>
        <v>Needs Improvement</v>
      </c>
    </row>
    <row r="147" spans="1:26" x14ac:dyDescent="0.45">
      <c r="A147" s="8">
        <v>146</v>
      </c>
      <c r="B147" s="8" t="s">
        <v>527</v>
      </c>
      <c r="C147" s="8" t="s">
        <v>528</v>
      </c>
      <c r="D147" s="8" t="s">
        <v>555</v>
      </c>
      <c r="E147" s="22" t="b">
        <f t="shared" si="27"/>
        <v>1</v>
      </c>
      <c r="F147" s="8" t="s">
        <v>530</v>
      </c>
      <c r="G147" s="8" t="s">
        <v>541</v>
      </c>
      <c r="H147" s="8" t="s">
        <v>532</v>
      </c>
      <c r="I147" s="8" t="s">
        <v>558</v>
      </c>
      <c r="J147" s="8">
        <v>26</v>
      </c>
      <c r="K147" s="8">
        <v>78456</v>
      </c>
      <c r="L147" s="22" t="b">
        <f t="shared" si="20"/>
        <v>0</v>
      </c>
      <c r="M147" s="8">
        <v>39</v>
      </c>
      <c r="N147" s="8">
        <v>19</v>
      </c>
      <c r="O147" s="8">
        <v>8</v>
      </c>
      <c r="P147" s="22" t="b">
        <f t="shared" si="28"/>
        <v>0</v>
      </c>
      <c r="Q147" s="22" t="b">
        <f t="shared" si="21"/>
        <v>0</v>
      </c>
      <c r="R147" s="22" t="b">
        <f t="shared" si="22"/>
        <v>1</v>
      </c>
      <c r="S147" s="22" t="b">
        <f t="shared" si="23"/>
        <v>1</v>
      </c>
      <c r="T147" s="22" t="str">
        <f t="shared" si="24"/>
        <v>Veteran</v>
      </c>
      <c r="U147" s="22" t="str">
        <f t="shared" si="25"/>
        <v>Manageble in Boston</v>
      </c>
      <c r="V147" s="22" t="str">
        <f t="shared" si="26"/>
        <v>Manageble in Boston</v>
      </c>
      <c r="W147" s="8">
        <v>3</v>
      </c>
      <c r="X147" s="8">
        <v>38</v>
      </c>
      <c r="Y147" s="23" t="str">
        <f t="shared" si="29"/>
        <v>Needs Improvement</v>
      </c>
      <c r="Z147" s="23" t="str" cm="1">
        <f t="array" ref="Z147">_xlfn.IFS(W147&gt;=9,"Excellent",W147&gt;6,"Good",W147&lt;7,"Needs Improvement")</f>
        <v>Needs Improvement</v>
      </c>
    </row>
    <row r="148" spans="1:26" x14ac:dyDescent="0.45">
      <c r="A148" s="9">
        <v>147</v>
      </c>
      <c r="B148" s="9" t="s">
        <v>527</v>
      </c>
      <c r="C148" s="9" t="s">
        <v>528</v>
      </c>
      <c r="D148" s="9" t="s">
        <v>529</v>
      </c>
      <c r="E148" s="22" t="b">
        <f t="shared" si="27"/>
        <v>1</v>
      </c>
      <c r="F148" s="9" t="s">
        <v>548</v>
      </c>
      <c r="G148" s="9" t="s">
        <v>551</v>
      </c>
      <c r="H148" s="9" t="s">
        <v>537</v>
      </c>
      <c r="I148" s="9" t="s">
        <v>554</v>
      </c>
      <c r="J148" s="9">
        <v>56</v>
      </c>
      <c r="K148" s="9">
        <v>112035</v>
      </c>
      <c r="L148" s="22" t="b">
        <f t="shared" si="20"/>
        <v>1</v>
      </c>
      <c r="M148" s="9">
        <v>28</v>
      </c>
      <c r="N148" s="9">
        <v>3</v>
      </c>
      <c r="O148" s="9">
        <v>8</v>
      </c>
      <c r="P148" s="22" t="b">
        <f t="shared" si="28"/>
        <v>0</v>
      </c>
      <c r="Q148" s="22" t="b">
        <f t="shared" si="21"/>
        <v>0</v>
      </c>
      <c r="R148" s="22" t="b">
        <f t="shared" si="22"/>
        <v>0</v>
      </c>
      <c r="S148" s="22" t="b">
        <f t="shared" si="23"/>
        <v>1</v>
      </c>
      <c r="T148" s="22" t="str">
        <f t="shared" si="24"/>
        <v>Veteran</v>
      </c>
      <c r="U148" s="22" t="str">
        <f t="shared" si="25"/>
        <v>Manageble in Boston</v>
      </c>
      <c r="V148" s="22" t="str">
        <f t="shared" si="26"/>
        <v>Manageble in Boston</v>
      </c>
      <c r="W148" s="9">
        <v>1</v>
      </c>
      <c r="X148" s="9">
        <v>42</v>
      </c>
      <c r="Y148" s="23" t="str">
        <f t="shared" si="29"/>
        <v>Needs Improvement</v>
      </c>
      <c r="Z148" s="23" t="str" cm="1">
        <f t="array" ref="Z148">_xlfn.IFS(W148&gt;=9,"Excellent",W148&gt;6,"Good",W148&lt;7,"Needs Improvement")</f>
        <v>Needs Improvement</v>
      </c>
    </row>
    <row r="149" spans="1:26" x14ac:dyDescent="0.45">
      <c r="A149" s="8">
        <v>148</v>
      </c>
      <c r="B149" s="8" t="s">
        <v>557</v>
      </c>
      <c r="C149" s="8" t="s">
        <v>42</v>
      </c>
      <c r="D149" s="8" t="s">
        <v>535</v>
      </c>
      <c r="E149" s="22" t="b">
        <f t="shared" si="27"/>
        <v>1</v>
      </c>
      <c r="F149" s="8" t="s">
        <v>540</v>
      </c>
      <c r="G149" s="8" t="s">
        <v>541</v>
      </c>
      <c r="H149" s="8" t="s">
        <v>532</v>
      </c>
      <c r="I149" s="8" t="s">
        <v>546</v>
      </c>
      <c r="J149" s="8">
        <v>49</v>
      </c>
      <c r="K149" s="8">
        <v>38016</v>
      </c>
      <c r="L149" s="22" t="b">
        <f t="shared" si="20"/>
        <v>0</v>
      </c>
      <c r="M149" s="8">
        <v>27</v>
      </c>
      <c r="N149" s="8">
        <v>14</v>
      </c>
      <c r="O149" s="8">
        <v>11</v>
      </c>
      <c r="P149" s="22" t="b">
        <f t="shared" si="28"/>
        <v>0</v>
      </c>
      <c r="Q149" s="22" t="b">
        <f t="shared" si="21"/>
        <v>0</v>
      </c>
      <c r="R149" s="22" t="b">
        <f t="shared" si="22"/>
        <v>1</v>
      </c>
      <c r="S149" s="22" t="b">
        <f t="shared" si="23"/>
        <v>0</v>
      </c>
      <c r="T149" s="22" t="str">
        <f t="shared" si="24"/>
        <v>Newcomer</v>
      </c>
      <c r="U149" s="22" t="str">
        <f t="shared" si="25"/>
        <v>Busy in Boston</v>
      </c>
      <c r="V149" s="22" t="str">
        <f t="shared" si="26"/>
        <v>Manageble in Boston</v>
      </c>
      <c r="W149" s="8">
        <v>6</v>
      </c>
      <c r="X149" s="8">
        <v>38</v>
      </c>
      <c r="Y149" s="23" t="str">
        <f t="shared" si="29"/>
        <v>Needs Improvement</v>
      </c>
      <c r="Z149" s="23" t="str" cm="1">
        <f t="array" ref="Z149">_xlfn.IFS(W149&gt;=9,"Excellent",W149&gt;6,"Good",W149&lt;7,"Needs Improvement")</f>
        <v>Needs Improvement</v>
      </c>
    </row>
    <row r="150" spans="1:26" x14ac:dyDescent="0.45">
      <c r="A150" s="9">
        <v>149</v>
      </c>
      <c r="B150" s="9" t="s">
        <v>539</v>
      </c>
      <c r="C150" s="9" t="s">
        <v>43</v>
      </c>
      <c r="D150" s="9" t="s">
        <v>555</v>
      </c>
      <c r="E150" s="22" t="b">
        <f t="shared" si="27"/>
        <v>1</v>
      </c>
      <c r="F150" s="9" t="s">
        <v>550</v>
      </c>
      <c r="G150" s="9" t="s">
        <v>541</v>
      </c>
      <c r="H150" s="9" t="s">
        <v>544</v>
      </c>
      <c r="I150" s="9" t="s">
        <v>542</v>
      </c>
      <c r="J150" s="9">
        <v>50</v>
      </c>
      <c r="K150" s="9">
        <v>32384</v>
      </c>
      <c r="L150" s="22" t="b">
        <f t="shared" si="20"/>
        <v>0</v>
      </c>
      <c r="M150" s="9">
        <v>4</v>
      </c>
      <c r="N150" s="9">
        <v>8</v>
      </c>
      <c r="O150" s="9">
        <v>12</v>
      </c>
      <c r="P150" s="22" t="b">
        <f t="shared" si="28"/>
        <v>0</v>
      </c>
      <c r="Q150" s="22" t="b">
        <f t="shared" si="21"/>
        <v>0</v>
      </c>
      <c r="R150" s="22" t="b">
        <f t="shared" si="22"/>
        <v>0</v>
      </c>
      <c r="S150" s="22" t="b">
        <f t="shared" si="23"/>
        <v>0</v>
      </c>
      <c r="T150" s="22" t="str">
        <f t="shared" si="24"/>
        <v>Newcomer</v>
      </c>
      <c r="U150" s="22" t="str">
        <f t="shared" si="25"/>
        <v>Busy in Boston</v>
      </c>
      <c r="V150" s="22" t="str">
        <f t="shared" si="26"/>
        <v>Busy in Boston</v>
      </c>
      <c r="W150" s="9">
        <v>2</v>
      </c>
      <c r="X150" s="9">
        <v>44</v>
      </c>
      <c r="Y150" s="23" t="str">
        <f t="shared" si="29"/>
        <v>Needs Improvement</v>
      </c>
      <c r="Z150" s="23" t="str" cm="1">
        <f t="array" ref="Z150">_xlfn.IFS(W150&gt;=9,"Excellent",W150&gt;6,"Good",W150&lt;7,"Needs Improvement")</f>
        <v>Needs Improvement</v>
      </c>
    </row>
    <row r="151" spans="1:26" x14ac:dyDescent="0.45">
      <c r="A151" s="8">
        <v>150</v>
      </c>
      <c r="B151" s="8" t="s">
        <v>545</v>
      </c>
      <c r="C151" s="8" t="s">
        <v>43</v>
      </c>
      <c r="D151" s="8" t="s">
        <v>547</v>
      </c>
      <c r="E151" s="22" t="b">
        <f t="shared" si="27"/>
        <v>0</v>
      </c>
      <c r="F151" s="8" t="s">
        <v>530</v>
      </c>
      <c r="G151" s="8" t="s">
        <v>556</v>
      </c>
      <c r="H151" s="8" t="s">
        <v>544</v>
      </c>
      <c r="I151" s="8" t="s">
        <v>546</v>
      </c>
      <c r="J151" s="8">
        <v>30</v>
      </c>
      <c r="K151" s="8">
        <v>92320</v>
      </c>
      <c r="L151" s="22" t="b">
        <f t="shared" si="20"/>
        <v>0</v>
      </c>
      <c r="M151" s="8">
        <v>15</v>
      </c>
      <c r="N151" s="8">
        <v>4</v>
      </c>
      <c r="O151" s="8">
        <v>1</v>
      </c>
      <c r="P151" s="22" t="b">
        <f t="shared" si="28"/>
        <v>1</v>
      </c>
      <c r="Q151" s="22" t="b">
        <f t="shared" si="21"/>
        <v>0</v>
      </c>
      <c r="R151" s="22" t="b">
        <f t="shared" si="22"/>
        <v>1</v>
      </c>
      <c r="S151" s="22" t="b">
        <f t="shared" si="23"/>
        <v>0</v>
      </c>
      <c r="T151" s="22" t="str">
        <f t="shared" si="24"/>
        <v>Newcomer</v>
      </c>
      <c r="U151" s="22" t="str">
        <f t="shared" si="25"/>
        <v>Manageble in Boston</v>
      </c>
      <c r="V151" s="22" t="str">
        <f t="shared" si="26"/>
        <v>Manageble in Boston</v>
      </c>
      <c r="W151" s="8">
        <v>1</v>
      </c>
      <c r="X151" s="8">
        <v>35</v>
      </c>
      <c r="Y151" s="23" t="str">
        <f t="shared" si="29"/>
        <v>Needs Improvement</v>
      </c>
      <c r="Z151" s="23" t="str" cm="1">
        <f t="array" ref="Z151">_xlfn.IFS(W151&gt;=9,"Excellent",W151&gt;6,"Good",W151&lt;7,"Needs Improvement")</f>
        <v>Needs Improvement</v>
      </c>
    </row>
    <row r="152" spans="1:26" x14ac:dyDescent="0.45">
      <c r="A152" s="9">
        <v>151</v>
      </c>
      <c r="B152" s="9" t="s">
        <v>534</v>
      </c>
      <c r="C152" s="9" t="s">
        <v>528</v>
      </c>
      <c r="D152" s="9" t="s">
        <v>547</v>
      </c>
      <c r="E152" s="22" t="b">
        <f t="shared" si="27"/>
        <v>0</v>
      </c>
      <c r="F152" s="9" t="s">
        <v>530</v>
      </c>
      <c r="G152" s="9" t="s">
        <v>541</v>
      </c>
      <c r="H152" s="9" t="s">
        <v>544</v>
      </c>
      <c r="I152" s="9" t="s">
        <v>554</v>
      </c>
      <c r="J152" s="9">
        <v>59</v>
      </c>
      <c r="K152" s="9">
        <v>45072</v>
      </c>
      <c r="L152" s="22" t="b">
        <f t="shared" si="20"/>
        <v>0</v>
      </c>
      <c r="M152" s="9">
        <v>35</v>
      </c>
      <c r="N152" s="9">
        <v>11</v>
      </c>
      <c r="O152" s="9">
        <v>10</v>
      </c>
      <c r="P152" s="22" t="b">
        <f t="shared" si="28"/>
        <v>0</v>
      </c>
      <c r="Q152" s="22" t="b">
        <f t="shared" si="21"/>
        <v>0</v>
      </c>
      <c r="R152" s="22" t="b">
        <f t="shared" si="22"/>
        <v>1</v>
      </c>
      <c r="S152" s="22" t="b">
        <f t="shared" si="23"/>
        <v>0</v>
      </c>
      <c r="T152" s="22" t="str">
        <f t="shared" si="24"/>
        <v>Newcomer</v>
      </c>
      <c r="U152" s="22" t="str">
        <f t="shared" si="25"/>
        <v>Manageble in Boston</v>
      </c>
      <c r="V152" s="22" t="str">
        <f t="shared" si="26"/>
        <v>Manageble in Boston</v>
      </c>
      <c r="W152" s="9">
        <v>2</v>
      </c>
      <c r="X152" s="9">
        <v>28</v>
      </c>
      <c r="Y152" s="23" t="str">
        <f t="shared" si="29"/>
        <v>Needs Improvement</v>
      </c>
      <c r="Z152" s="23" t="str" cm="1">
        <f t="array" ref="Z152">_xlfn.IFS(W152&gt;=9,"Excellent",W152&gt;6,"Good",W152&lt;7,"Needs Improvement")</f>
        <v>Needs Improvement</v>
      </c>
    </row>
    <row r="153" spans="1:26" x14ac:dyDescent="0.45">
      <c r="A153" s="8">
        <v>152</v>
      </c>
      <c r="B153" s="8" t="s">
        <v>557</v>
      </c>
      <c r="C153" s="8" t="s">
        <v>43</v>
      </c>
      <c r="D153" s="8" t="s">
        <v>529</v>
      </c>
      <c r="E153" s="22" t="b">
        <f t="shared" si="27"/>
        <v>1</v>
      </c>
      <c r="F153" s="8" t="s">
        <v>550</v>
      </c>
      <c r="G153" s="8" t="s">
        <v>553</v>
      </c>
      <c r="H153" s="8" t="s">
        <v>532</v>
      </c>
      <c r="I153" s="8" t="s">
        <v>554</v>
      </c>
      <c r="J153" s="8">
        <v>27</v>
      </c>
      <c r="K153" s="8">
        <v>110018</v>
      </c>
      <c r="L153" s="22" t="b">
        <f t="shared" si="20"/>
        <v>1</v>
      </c>
      <c r="M153" s="8">
        <v>37</v>
      </c>
      <c r="N153" s="8">
        <v>11</v>
      </c>
      <c r="O153" s="8">
        <v>2</v>
      </c>
      <c r="P153" s="22" t="b">
        <f t="shared" si="28"/>
        <v>1</v>
      </c>
      <c r="Q153" s="22" t="b">
        <f t="shared" si="21"/>
        <v>0</v>
      </c>
      <c r="R153" s="22" t="b">
        <f t="shared" si="22"/>
        <v>0</v>
      </c>
      <c r="S153" s="22" t="b">
        <f t="shared" si="23"/>
        <v>0</v>
      </c>
      <c r="T153" s="22" t="str">
        <f t="shared" si="24"/>
        <v>Newcomer</v>
      </c>
      <c r="U153" s="22" t="str">
        <f t="shared" si="25"/>
        <v>Manageble in Boston</v>
      </c>
      <c r="V153" s="22" t="str">
        <f t="shared" si="26"/>
        <v>Manageble in Boston</v>
      </c>
      <c r="W153" s="8">
        <v>6</v>
      </c>
      <c r="X153" s="8">
        <v>20</v>
      </c>
      <c r="Y153" s="23" t="str">
        <f t="shared" si="29"/>
        <v>Needs Improvement</v>
      </c>
      <c r="Z153" s="23" t="str" cm="1">
        <f t="array" ref="Z153">_xlfn.IFS(W153&gt;=9,"Excellent",W153&gt;6,"Good",W153&lt;7,"Needs Improvement")</f>
        <v>Needs Improvement</v>
      </c>
    </row>
    <row r="154" spans="1:26" x14ac:dyDescent="0.45">
      <c r="A154" s="9">
        <v>153</v>
      </c>
      <c r="B154" s="9" t="s">
        <v>545</v>
      </c>
      <c r="C154" s="9" t="s">
        <v>528</v>
      </c>
      <c r="D154" s="9" t="s">
        <v>547</v>
      </c>
      <c r="E154" s="22" t="b">
        <f t="shared" si="27"/>
        <v>0</v>
      </c>
      <c r="F154" s="9" t="s">
        <v>540</v>
      </c>
      <c r="G154" s="9" t="s">
        <v>543</v>
      </c>
      <c r="H154" s="9" t="s">
        <v>532</v>
      </c>
      <c r="I154" s="9" t="s">
        <v>549</v>
      </c>
      <c r="J154" s="9">
        <v>40</v>
      </c>
      <c r="K154" s="9">
        <v>70510</v>
      </c>
      <c r="L154" s="22" t="b">
        <f t="shared" si="20"/>
        <v>0</v>
      </c>
      <c r="M154" s="9">
        <v>1</v>
      </c>
      <c r="N154" s="9">
        <v>11</v>
      </c>
      <c r="O154" s="9">
        <v>8</v>
      </c>
      <c r="P154" s="22" t="b">
        <f t="shared" si="28"/>
        <v>0</v>
      </c>
      <c r="Q154" s="22" t="b">
        <f t="shared" si="21"/>
        <v>0</v>
      </c>
      <c r="R154" s="22" t="b">
        <f t="shared" si="22"/>
        <v>1</v>
      </c>
      <c r="S154" s="22" t="b">
        <f t="shared" si="23"/>
        <v>0</v>
      </c>
      <c r="T154" s="22" t="str">
        <f t="shared" si="24"/>
        <v>Newcomer</v>
      </c>
      <c r="U154" s="22" t="str">
        <f t="shared" si="25"/>
        <v>Manageble in Boston</v>
      </c>
      <c r="V154" s="22" t="str">
        <f t="shared" si="26"/>
        <v>Manageble in Boston</v>
      </c>
      <c r="W154" s="9">
        <v>4</v>
      </c>
      <c r="X154" s="9">
        <v>38</v>
      </c>
      <c r="Y154" s="23" t="str">
        <f t="shared" si="29"/>
        <v>Needs Improvement</v>
      </c>
      <c r="Z154" s="23" t="str" cm="1">
        <f t="array" ref="Z154">_xlfn.IFS(W154&gt;=9,"Excellent",W154&gt;6,"Good",W154&lt;7,"Needs Improvement")</f>
        <v>Needs Improvement</v>
      </c>
    </row>
    <row r="155" spans="1:26" x14ac:dyDescent="0.45">
      <c r="A155" s="8">
        <v>154</v>
      </c>
      <c r="B155" s="8" t="s">
        <v>545</v>
      </c>
      <c r="C155" s="8" t="s">
        <v>43</v>
      </c>
      <c r="D155" s="8" t="s">
        <v>555</v>
      </c>
      <c r="E155" s="22" t="b">
        <f t="shared" si="27"/>
        <v>1</v>
      </c>
      <c r="F155" s="8" t="s">
        <v>550</v>
      </c>
      <c r="G155" s="8" t="s">
        <v>536</v>
      </c>
      <c r="H155" s="8" t="s">
        <v>544</v>
      </c>
      <c r="I155" s="8" t="s">
        <v>538</v>
      </c>
      <c r="J155" s="8">
        <v>32</v>
      </c>
      <c r="K155" s="8">
        <v>78933</v>
      </c>
      <c r="L155" s="22" t="b">
        <f t="shared" si="20"/>
        <v>0</v>
      </c>
      <c r="M155" s="8">
        <v>3</v>
      </c>
      <c r="N155" s="8">
        <v>2</v>
      </c>
      <c r="O155" s="8">
        <v>1</v>
      </c>
      <c r="P155" s="22" t="b">
        <f t="shared" si="28"/>
        <v>1</v>
      </c>
      <c r="Q155" s="22" t="b">
        <f t="shared" si="21"/>
        <v>0</v>
      </c>
      <c r="R155" s="22" t="b">
        <f t="shared" si="22"/>
        <v>0</v>
      </c>
      <c r="S155" s="22" t="b">
        <f t="shared" si="23"/>
        <v>0</v>
      </c>
      <c r="T155" s="22" t="str">
        <f t="shared" si="24"/>
        <v>Newcomer</v>
      </c>
      <c r="U155" s="22" t="str">
        <f t="shared" si="25"/>
        <v>Manageble in Boston</v>
      </c>
      <c r="V155" s="22" t="str">
        <f t="shared" si="26"/>
        <v>Manageble in Boston</v>
      </c>
      <c r="W155" s="8">
        <v>6</v>
      </c>
      <c r="X155" s="8">
        <v>52</v>
      </c>
      <c r="Y155" s="23" t="str">
        <f t="shared" si="29"/>
        <v>Needs Improvement</v>
      </c>
      <c r="Z155" s="23" t="str" cm="1">
        <f t="array" ref="Z155">_xlfn.IFS(W155&gt;=9,"Excellent",W155&gt;6,"Good",W155&lt;7,"Needs Improvement")</f>
        <v>Needs Improvement</v>
      </c>
    </row>
    <row r="156" spans="1:26" x14ac:dyDescent="0.45">
      <c r="A156" s="9">
        <v>155</v>
      </c>
      <c r="B156" s="9" t="s">
        <v>559</v>
      </c>
      <c r="C156" s="9" t="s">
        <v>528</v>
      </c>
      <c r="D156" s="9" t="s">
        <v>547</v>
      </c>
      <c r="E156" s="22" t="b">
        <f t="shared" si="27"/>
        <v>0</v>
      </c>
      <c r="F156" s="9" t="s">
        <v>540</v>
      </c>
      <c r="G156" s="9" t="s">
        <v>531</v>
      </c>
      <c r="H156" s="9" t="s">
        <v>532</v>
      </c>
      <c r="I156" s="9" t="s">
        <v>538</v>
      </c>
      <c r="J156" s="9">
        <v>23</v>
      </c>
      <c r="K156" s="9">
        <v>51826</v>
      </c>
      <c r="L156" s="22" t="b">
        <f t="shared" si="20"/>
        <v>1</v>
      </c>
      <c r="M156" s="9">
        <v>24</v>
      </c>
      <c r="N156" s="9">
        <v>17</v>
      </c>
      <c r="O156" s="9">
        <v>12</v>
      </c>
      <c r="P156" s="22" t="b">
        <f t="shared" si="28"/>
        <v>0</v>
      </c>
      <c r="Q156" s="22" t="b">
        <f t="shared" si="21"/>
        <v>0</v>
      </c>
      <c r="R156" s="22" t="b">
        <f t="shared" si="22"/>
        <v>1</v>
      </c>
      <c r="S156" s="22" t="b">
        <f t="shared" si="23"/>
        <v>0</v>
      </c>
      <c r="T156" s="22" t="str">
        <f t="shared" si="24"/>
        <v>Newcomer</v>
      </c>
      <c r="U156" s="22" t="str">
        <f t="shared" si="25"/>
        <v>Busy in Boston</v>
      </c>
      <c r="V156" s="22" t="str">
        <f t="shared" si="26"/>
        <v>Manageble in Boston</v>
      </c>
      <c r="W156" s="9">
        <v>9</v>
      </c>
      <c r="X156" s="9">
        <v>53</v>
      </c>
      <c r="Y156" s="23" t="str">
        <f t="shared" si="29"/>
        <v>Excellent</v>
      </c>
      <c r="Z156" s="23" t="str" cm="1">
        <f t="array" ref="Z156">_xlfn.IFS(W156&gt;=9,"Excellent",W156&gt;6,"Good",W156&lt;7,"Needs Improvement")</f>
        <v>Excellent</v>
      </c>
    </row>
    <row r="157" spans="1:26" x14ac:dyDescent="0.45">
      <c r="A157" s="8">
        <v>156</v>
      </c>
      <c r="B157" s="8" t="s">
        <v>545</v>
      </c>
      <c r="C157" s="8" t="s">
        <v>43</v>
      </c>
      <c r="D157" s="8" t="s">
        <v>535</v>
      </c>
      <c r="E157" s="22" t="b">
        <f t="shared" si="27"/>
        <v>1</v>
      </c>
      <c r="F157" s="8" t="s">
        <v>530</v>
      </c>
      <c r="G157" s="8" t="s">
        <v>553</v>
      </c>
      <c r="H157" s="8" t="s">
        <v>532</v>
      </c>
      <c r="I157" s="8" t="s">
        <v>533</v>
      </c>
      <c r="J157" s="8">
        <v>30</v>
      </c>
      <c r="K157" s="8">
        <v>98026</v>
      </c>
      <c r="L157" s="22" t="b">
        <f t="shared" si="20"/>
        <v>0</v>
      </c>
      <c r="M157" s="8">
        <v>27</v>
      </c>
      <c r="N157" s="8">
        <v>9</v>
      </c>
      <c r="O157" s="8">
        <v>8</v>
      </c>
      <c r="P157" s="22" t="b">
        <f t="shared" si="28"/>
        <v>0</v>
      </c>
      <c r="Q157" s="22" t="b">
        <f t="shared" si="21"/>
        <v>0</v>
      </c>
      <c r="R157" s="22" t="b">
        <f t="shared" si="22"/>
        <v>1</v>
      </c>
      <c r="S157" s="22" t="b">
        <f t="shared" si="23"/>
        <v>0</v>
      </c>
      <c r="T157" s="22" t="str">
        <f t="shared" si="24"/>
        <v>Newcomer</v>
      </c>
      <c r="U157" s="22" t="str">
        <f t="shared" si="25"/>
        <v>Manageble in Boston</v>
      </c>
      <c r="V157" s="22" t="str">
        <f t="shared" si="26"/>
        <v>Manageble in Boston</v>
      </c>
      <c r="W157" s="8">
        <v>8</v>
      </c>
      <c r="X157" s="8">
        <v>35</v>
      </c>
      <c r="Y157" s="23" t="str">
        <f t="shared" si="29"/>
        <v>Good</v>
      </c>
      <c r="Z157" s="23" t="str" cm="1">
        <f t="array" ref="Z157">_xlfn.IFS(W157&gt;=9,"Excellent",W157&gt;6,"Good",W157&lt;7,"Needs Improvement")</f>
        <v>Good</v>
      </c>
    </row>
    <row r="158" spans="1:26" x14ac:dyDescent="0.45">
      <c r="A158" s="9">
        <v>157</v>
      </c>
      <c r="B158" s="9" t="s">
        <v>539</v>
      </c>
      <c r="C158" s="9" t="s">
        <v>42</v>
      </c>
      <c r="D158" s="9" t="s">
        <v>535</v>
      </c>
      <c r="E158" s="22" t="b">
        <f t="shared" si="27"/>
        <v>1</v>
      </c>
      <c r="F158" s="9" t="s">
        <v>540</v>
      </c>
      <c r="G158" s="9" t="s">
        <v>536</v>
      </c>
      <c r="H158" s="9" t="s">
        <v>544</v>
      </c>
      <c r="I158" s="9" t="s">
        <v>554</v>
      </c>
      <c r="J158" s="9">
        <v>42</v>
      </c>
      <c r="K158" s="9">
        <v>55518</v>
      </c>
      <c r="L158" s="22" t="b">
        <f t="shared" si="20"/>
        <v>0</v>
      </c>
      <c r="M158" s="9">
        <v>36</v>
      </c>
      <c r="N158" s="9">
        <v>2</v>
      </c>
      <c r="O158" s="9">
        <v>8</v>
      </c>
      <c r="P158" s="22" t="b">
        <f t="shared" si="28"/>
        <v>0</v>
      </c>
      <c r="Q158" s="22" t="b">
        <f t="shared" si="21"/>
        <v>0</v>
      </c>
      <c r="R158" s="22" t="b">
        <f t="shared" si="22"/>
        <v>1</v>
      </c>
      <c r="S158" s="22" t="b">
        <f t="shared" si="23"/>
        <v>0</v>
      </c>
      <c r="T158" s="22" t="str">
        <f t="shared" si="24"/>
        <v>Newcomer</v>
      </c>
      <c r="U158" s="22" t="str">
        <f t="shared" si="25"/>
        <v>Manageble in Boston</v>
      </c>
      <c r="V158" s="22" t="str">
        <f t="shared" si="26"/>
        <v>Manageble in Boston</v>
      </c>
      <c r="W158" s="9">
        <v>1</v>
      </c>
      <c r="X158" s="9">
        <v>59</v>
      </c>
      <c r="Y158" s="23" t="str">
        <f t="shared" si="29"/>
        <v>Needs Improvement</v>
      </c>
      <c r="Z158" s="23" t="str" cm="1">
        <f t="array" ref="Z158">_xlfn.IFS(W158&gt;=9,"Excellent",W158&gt;6,"Good",W158&lt;7,"Needs Improvement")</f>
        <v>Needs Improvement</v>
      </c>
    </row>
    <row r="159" spans="1:26" x14ac:dyDescent="0.45">
      <c r="A159" s="8">
        <v>158</v>
      </c>
      <c r="B159" s="8" t="s">
        <v>527</v>
      </c>
      <c r="C159" s="8" t="s">
        <v>43</v>
      </c>
      <c r="D159" s="8" t="s">
        <v>529</v>
      </c>
      <c r="E159" s="22" t="b">
        <f t="shared" si="27"/>
        <v>1</v>
      </c>
      <c r="F159" s="8" t="s">
        <v>548</v>
      </c>
      <c r="G159" s="8" t="s">
        <v>551</v>
      </c>
      <c r="H159" s="8" t="s">
        <v>532</v>
      </c>
      <c r="I159" s="8" t="s">
        <v>542</v>
      </c>
      <c r="J159" s="8">
        <v>45</v>
      </c>
      <c r="K159" s="8">
        <v>54045</v>
      </c>
      <c r="L159" s="22" t="b">
        <f t="shared" si="20"/>
        <v>0</v>
      </c>
      <c r="M159" s="8">
        <v>34</v>
      </c>
      <c r="N159" s="8">
        <v>15</v>
      </c>
      <c r="O159" s="8">
        <v>2</v>
      </c>
      <c r="P159" s="22" t="b">
        <f t="shared" si="28"/>
        <v>1</v>
      </c>
      <c r="Q159" s="22" t="b">
        <f t="shared" si="21"/>
        <v>0</v>
      </c>
      <c r="R159" s="22" t="b">
        <f t="shared" si="22"/>
        <v>0</v>
      </c>
      <c r="S159" s="22" t="b">
        <f t="shared" si="23"/>
        <v>1</v>
      </c>
      <c r="T159" s="22" t="str">
        <f t="shared" si="24"/>
        <v>Veteran</v>
      </c>
      <c r="U159" s="22" t="str">
        <f t="shared" si="25"/>
        <v>Busy in Boston</v>
      </c>
      <c r="V159" s="22" t="str">
        <f t="shared" si="26"/>
        <v>Manageble in Boston</v>
      </c>
      <c r="W159" s="8">
        <v>8</v>
      </c>
      <c r="X159" s="8">
        <v>37</v>
      </c>
      <c r="Y159" s="23" t="str">
        <f t="shared" si="29"/>
        <v>Good</v>
      </c>
      <c r="Z159" s="23" t="str" cm="1">
        <f t="array" ref="Z159">_xlfn.IFS(W159&gt;=9,"Excellent",W159&gt;6,"Good",W159&lt;7,"Needs Improvement")</f>
        <v>Good</v>
      </c>
    </row>
    <row r="160" spans="1:26" x14ac:dyDescent="0.45">
      <c r="A160" s="9">
        <v>159</v>
      </c>
      <c r="B160" s="9" t="s">
        <v>557</v>
      </c>
      <c r="C160" s="9" t="s">
        <v>43</v>
      </c>
      <c r="D160" s="9" t="s">
        <v>555</v>
      </c>
      <c r="E160" s="22" t="b">
        <f t="shared" si="27"/>
        <v>1</v>
      </c>
      <c r="F160" s="9" t="s">
        <v>530</v>
      </c>
      <c r="G160" s="9" t="s">
        <v>551</v>
      </c>
      <c r="H160" s="9" t="s">
        <v>537</v>
      </c>
      <c r="I160" s="9" t="s">
        <v>549</v>
      </c>
      <c r="J160" s="9">
        <v>55</v>
      </c>
      <c r="K160" s="9">
        <v>80876</v>
      </c>
      <c r="L160" s="22" t="b">
        <f t="shared" si="20"/>
        <v>1</v>
      </c>
      <c r="M160" s="9">
        <v>29</v>
      </c>
      <c r="N160" s="9">
        <v>16</v>
      </c>
      <c r="O160" s="9">
        <v>4</v>
      </c>
      <c r="P160" s="22" t="b">
        <f t="shared" si="28"/>
        <v>1</v>
      </c>
      <c r="Q160" s="22" t="b">
        <f t="shared" si="21"/>
        <v>0</v>
      </c>
      <c r="R160" s="22" t="b">
        <f t="shared" si="22"/>
        <v>1</v>
      </c>
      <c r="S160" s="22" t="b">
        <f t="shared" si="23"/>
        <v>0</v>
      </c>
      <c r="T160" s="22" t="str">
        <f t="shared" si="24"/>
        <v>Newcomer</v>
      </c>
      <c r="U160" s="22" t="str">
        <f t="shared" si="25"/>
        <v>Manageble in Boston</v>
      </c>
      <c r="V160" s="22" t="str">
        <f t="shared" si="26"/>
        <v>Manageble in Boston</v>
      </c>
      <c r="W160" s="9">
        <v>9</v>
      </c>
      <c r="X160" s="9">
        <v>53</v>
      </c>
      <c r="Y160" s="23" t="str">
        <f t="shared" si="29"/>
        <v>Excellent</v>
      </c>
      <c r="Z160" s="23" t="str" cm="1">
        <f t="array" ref="Z160">_xlfn.IFS(W160&gt;=9,"Excellent",W160&gt;6,"Good",W160&lt;7,"Needs Improvement")</f>
        <v>Excellent</v>
      </c>
    </row>
    <row r="161" spans="1:26" x14ac:dyDescent="0.45">
      <c r="A161" s="8">
        <v>160</v>
      </c>
      <c r="B161" s="8" t="s">
        <v>545</v>
      </c>
      <c r="C161" s="8" t="s">
        <v>42</v>
      </c>
      <c r="D161" s="8" t="s">
        <v>535</v>
      </c>
      <c r="E161" s="22" t="b">
        <f t="shared" si="27"/>
        <v>1</v>
      </c>
      <c r="F161" s="8" t="s">
        <v>548</v>
      </c>
      <c r="G161" s="8" t="s">
        <v>551</v>
      </c>
      <c r="H161" s="8" t="s">
        <v>537</v>
      </c>
      <c r="I161" s="8" t="s">
        <v>549</v>
      </c>
      <c r="J161" s="8">
        <v>43</v>
      </c>
      <c r="K161" s="8">
        <v>81919</v>
      </c>
      <c r="L161" s="22" t="b">
        <f t="shared" si="20"/>
        <v>0</v>
      </c>
      <c r="M161" s="8">
        <v>24</v>
      </c>
      <c r="N161" s="8">
        <v>4</v>
      </c>
      <c r="O161" s="8">
        <v>6</v>
      </c>
      <c r="P161" s="22" t="b">
        <f t="shared" si="28"/>
        <v>0</v>
      </c>
      <c r="Q161" s="22" t="b">
        <f t="shared" si="21"/>
        <v>0</v>
      </c>
      <c r="R161" s="22" t="b">
        <f t="shared" si="22"/>
        <v>0</v>
      </c>
      <c r="S161" s="22" t="b">
        <f t="shared" si="23"/>
        <v>0</v>
      </c>
      <c r="T161" s="22" t="str">
        <f t="shared" si="24"/>
        <v>Newcomer</v>
      </c>
      <c r="U161" s="22" t="str">
        <f t="shared" si="25"/>
        <v>Manageble in Boston</v>
      </c>
      <c r="V161" s="22" t="str">
        <f t="shared" si="26"/>
        <v>Manageble in Boston</v>
      </c>
      <c r="W161" s="8">
        <v>6</v>
      </c>
      <c r="X161" s="8">
        <v>44</v>
      </c>
      <c r="Y161" s="23" t="str">
        <f t="shared" si="29"/>
        <v>Needs Improvement</v>
      </c>
      <c r="Z161" s="23" t="str" cm="1">
        <f t="array" ref="Z161">_xlfn.IFS(W161&gt;=9,"Excellent",W161&gt;6,"Good",W161&lt;7,"Needs Improvement")</f>
        <v>Needs Improvement</v>
      </c>
    </row>
    <row r="162" spans="1:26" x14ac:dyDescent="0.45">
      <c r="A162" s="9">
        <v>161</v>
      </c>
      <c r="B162" s="9" t="s">
        <v>559</v>
      </c>
      <c r="C162" s="9" t="s">
        <v>43</v>
      </c>
      <c r="D162" s="9" t="s">
        <v>535</v>
      </c>
      <c r="E162" s="22" t="b">
        <f t="shared" si="27"/>
        <v>1</v>
      </c>
      <c r="F162" s="9" t="s">
        <v>550</v>
      </c>
      <c r="G162" s="9" t="s">
        <v>553</v>
      </c>
      <c r="H162" s="9" t="s">
        <v>537</v>
      </c>
      <c r="I162" s="9" t="s">
        <v>546</v>
      </c>
      <c r="J162" s="9">
        <v>24</v>
      </c>
      <c r="K162" s="9">
        <v>57103</v>
      </c>
      <c r="L162" s="22" t="b">
        <f t="shared" si="20"/>
        <v>0</v>
      </c>
      <c r="M162" s="9">
        <v>24</v>
      </c>
      <c r="N162" s="9">
        <v>8</v>
      </c>
      <c r="O162" s="9">
        <v>12</v>
      </c>
      <c r="P162" s="22" t="b">
        <f t="shared" si="28"/>
        <v>0</v>
      </c>
      <c r="Q162" s="22" t="b">
        <f t="shared" si="21"/>
        <v>0</v>
      </c>
      <c r="R162" s="22" t="b">
        <f t="shared" si="22"/>
        <v>0</v>
      </c>
      <c r="S162" s="22" t="b">
        <f t="shared" si="23"/>
        <v>0</v>
      </c>
      <c r="T162" s="22" t="str">
        <f t="shared" si="24"/>
        <v>Newcomer</v>
      </c>
      <c r="U162" s="22" t="str">
        <f t="shared" si="25"/>
        <v>Busy in Boston</v>
      </c>
      <c r="V162" s="22" t="str">
        <f t="shared" si="26"/>
        <v>Manageble in Boston</v>
      </c>
      <c r="W162" s="9">
        <v>5</v>
      </c>
      <c r="X162" s="9">
        <v>25</v>
      </c>
      <c r="Y162" s="23" t="str">
        <f t="shared" si="29"/>
        <v>Needs Improvement</v>
      </c>
      <c r="Z162" s="23" t="str" cm="1">
        <f t="array" ref="Z162">_xlfn.IFS(W162&gt;=9,"Excellent",W162&gt;6,"Good",W162&lt;7,"Needs Improvement")</f>
        <v>Needs Improvement</v>
      </c>
    </row>
    <row r="163" spans="1:26" x14ac:dyDescent="0.45">
      <c r="A163" s="8">
        <v>162</v>
      </c>
      <c r="B163" s="8" t="s">
        <v>539</v>
      </c>
      <c r="C163" s="8" t="s">
        <v>42</v>
      </c>
      <c r="D163" s="8" t="s">
        <v>555</v>
      </c>
      <c r="E163" s="22" t="b">
        <f t="shared" si="27"/>
        <v>1</v>
      </c>
      <c r="F163" s="8" t="s">
        <v>550</v>
      </c>
      <c r="G163" s="8" t="s">
        <v>553</v>
      </c>
      <c r="H163" s="8" t="s">
        <v>537</v>
      </c>
      <c r="I163" s="8" t="s">
        <v>538</v>
      </c>
      <c r="J163" s="8">
        <v>33</v>
      </c>
      <c r="K163" s="8">
        <v>66188</v>
      </c>
      <c r="L163" s="22" t="b">
        <f t="shared" si="20"/>
        <v>0</v>
      </c>
      <c r="M163" s="8">
        <v>4</v>
      </c>
      <c r="N163" s="8">
        <v>9</v>
      </c>
      <c r="O163" s="8">
        <v>11</v>
      </c>
      <c r="P163" s="22" t="b">
        <f t="shared" si="28"/>
        <v>0</v>
      </c>
      <c r="Q163" s="22" t="b">
        <f t="shared" si="21"/>
        <v>0</v>
      </c>
      <c r="R163" s="22" t="b">
        <f t="shared" si="22"/>
        <v>0</v>
      </c>
      <c r="S163" s="22" t="b">
        <f t="shared" si="23"/>
        <v>0</v>
      </c>
      <c r="T163" s="22" t="str">
        <f t="shared" si="24"/>
        <v>Newcomer</v>
      </c>
      <c r="U163" s="22" t="str">
        <f t="shared" si="25"/>
        <v>Busy in Boston</v>
      </c>
      <c r="V163" s="22" t="str">
        <f t="shared" si="26"/>
        <v>Manageble in Boston</v>
      </c>
      <c r="W163" s="8">
        <v>6</v>
      </c>
      <c r="X163" s="8">
        <v>40</v>
      </c>
      <c r="Y163" s="23" t="str">
        <f t="shared" si="29"/>
        <v>Needs Improvement</v>
      </c>
      <c r="Z163" s="23" t="str" cm="1">
        <f t="array" ref="Z163">_xlfn.IFS(W163&gt;=9,"Excellent",W163&gt;6,"Good",W163&lt;7,"Needs Improvement")</f>
        <v>Needs Improvement</v>
      </c>
    </row>
    <row r="164" spans="1:26" x14ac:dyDescent="0.45">
      <c r="A164" s="9">
        <v>163</v>
      </c>
      <c r="B164" s="9" t="s">
        <v>552</v>
      </c>
      <c r="C164" s="9" t="s">
        <v>43</v>
      </c>
      <c r="D164" s="9" t="s">
        <v>547</v>
      </c>
      <c r="E164" s="22" t="b">
        <f t="shared" si="27"/>
        <v>0</v>
      </c>
      <c r="F164" s="9" t="s">
        <v>550</v>
      </c>
      <c r="G164" s="9" t="s">
        <v>531</v>
      </c>
      <c r="H164" s="9" t="s">
        <v>544</v>
      </c>
      <c r="I164" s="9" t="s">
        <v>554</v>
      </c>
      <c r="J164" s="9">
        <v>49</v>
      </c>
      <c r="K164" s="9">
        <v>35845</v>
      </c>
      <c r="L164" s="22" t="b">
        <f t="shared" si="20"/>
        <v>0</v>
      </c>
      <c r="M164" s="9">
        <v>3</v>
      </c>
      <c r="N164" s="9">
        <v>5</v>
      </c>
      <c r="O164" s="9">
        <v>9</v>
      </c>
      <c r="P164" s="22" t="b">
        <f t="shared" si="28"/>
        <v>0</v>
      </c>
      <c r="Q164" s="22" t="b">
        <f t="shared" si="21"/>
        <v>0</v>
      </c>
      <c r="R164" s="22" t="b">
        <f t="shared" si="22"/>
        <v>0</v>
      </c>
      <c r="S164" s="22" t="b">
        <f t="shared" si="23"/>
        <v>0</v>
      </c>
      <c r="T164" s="22" t="str">
        <f t="shared" si="24"/>
        <v>Newcomer</v>
      </c>
      <c r="U164" s="22" t="str">
        <f t="shared" si="25"/>
        <v>Manageble in Boston</v>
      </c>
      <c r="V164" s="22" t="str">
        <f t="shared" si="26"/>
        <v>Manageble in Boston</v>
      </c>
      <c r="W164" s="9">
        <v>6</v>
      </c>
      <c r="X164" s="9">
        <v>25</v>
      </c>
      <c r="Y164" s="23" t="str">
        <f t="shared" si="29"/>
        <v>Needs Improvement</v>
      </c>
      <c r="Z164" s="23" t="str" cm="1">
        <f t="array" ref="Z164">_xlfn.IFS(W164&gt;=9,"Excellent",W164&gt;6,"Good",W164&lt;7,"Needs Improvement")</f>
        <v>Needs Improvement</v>
      </c>
    </row>
    <row r="165" spans="1:26" x14ac:dyDescent="0.45">
      <c r="A165" s="8">
        <v>164</v>
      </c>
      <c r="B165" s="8" t="s">
        <v>527</v>
      </c>
      <c r="C165" s="8" t="s">
        <v>528</v>
      </c>
      <c r="D165" s="8" t="s">
        <v>547</v>
      </c>
      <c r="E165" s="22" t="b">
        <f t="shared" si="27"/>
        <v>0</v>
      </c>
      <c r="F165" s="8" t="s">
        <v>540</v>
      </c>
      <c r="G165" s="8" t="s">
        <v>543</v>
      </c>
      <c r="H165" s="8" t="s">
        <v>544</v>
      </c>
      <c r="I165" s="8" t="s">
        <v>533</v>
      </c>
      <c r="J165" s="8">
        <v>51</v>
      </c>
      <c r="K165" s="8">
        <v>116698</v>
      </c>
      <c r="L165" s="22" t="b">
        <f t="shared" si="20"/>
        <v>1</v>
      </c>
      <c r="M165" s="8">
        <v>34</v>
      </c>
      <c r="N165" s="8">
        <v>16</v>
      </c>
      <c r="O165" s="8">
        <v>8</v>
      </c>
      <c r="P165" s="22" t="b">
        <f t="shared" si="28"/>
        <v>0</v>
      </c>
      <c r="Q165" s="22" t="b">
        <f t="shared" si="21"/>
        <v>0</v>
      </c>
      <c r="R165" s="22" t="b">
        <f t="shared" si="22"/>
        <v>1</v>
      </c>
      <c r="S165" s="22" t="b">
        <f t="shared" si="23"/>
        <v>1</v>
      </c>
      <c r="T165" s="22" t="str">
        <f t="shared" si="24"/>
        <v>Veteran</v>
      </c>
      <c r="U165" s="22" t="str">
        <f t="shared" si="25"/>
        <v>Manageble in Boston</v>
      </c>
      <c r="V165" s="22" t="str">
        <f t="shared" si="26"/>
        <v>Manageble in Boston</v>
      </c>
      <c r="W165" s="8">
        <v>9</v>
      </c>
      <c r="X165" s="8">
        <v>51</v>
      </c>
      <c r="Y165" s="23" t="str">
        <f t="shared" si="29"/>
        <v>Excellent</v>
      </c>
      <c r="Z165" s="23" t="str" cm="1">
        <f t="array" ref="Z165">_xlfn.IFS(W165&gt;=9,"Excellent",W165&gt;6,"Good",W165&lt;7,"Needs Improvement")</f>
        <v>Excellent</v>
      </c>
    </row>
    <row r="166" spans="1:26" x14ac:dyDescent="0.45">
      <c r="A166" s="9">
        <v>165</v>
      </c>
      <c r="B166" s="9" t="s">
        <v>527</v>
      </c>
      <c r="C166" s="9" t="s">
        <v>528</v>
      </c>
      <c r="D166" s="9" t="s">
        <v>529</v>
      </c>
      <c r="E166" s="22" t="b">
        <f t="shared" si="27"/>
        <v>1</v>
      </c>
      <c r="F166" s="9" t="s">
        <v>530</v>
      </c>
      <c r="G166" s="9" t="s">
        <v>541</v>
      </c>
      <c r="H166" s="9" t="s">
        <v>544</v>
      </c>
      <c r="I166" s="9" t="s">
        <v>554</v>
      </c>
      <c r="J166" s="9">
        <v>47</v>
      </c>
      <c r="K166" s="9">
        <v>66674</v>
      </c>
      <c r="L166" s="22" t="b">
        <f t="shared" si="20"/>
        <v>0</v>
      </c>
      <c r="M166" s="9">
        <v>23</v>
      </c>
      <c r="N166" s="9">
        <v>13</v>
      </c>
      <c r="O166" s="9">
        <v>12</v>
      </c>
      <c r="P166" s="22" t="b">
        <f t="shared" si="28"/>
        <v>0</v>
      </c>
      <c r="Q166" s="22" t="b">
        <f t="shared" si="21"/>
        <v>0</v>
      </c>
      <c r="R166" s="22" t="b">
        <f t="shared" si="22"/>
        <v>1</v>
      </c>
      <c r="S166" s="22" t="b">
        <f t="shared" si="23"/>
        <v>1</v>
      </c>
      <c r="T166" s="22" t="str">
        <f t="shared" si="24"/>
        <v>Veteran</v>
      </c>
      <c r="U166" s="22" t="str">
        <f t="shared" si="25"/>
        <v>Busy in Boston</v>
      </c>
      <c r="V166" s="22" t="str">
        <f t="shared" si="26"/>
        <v>Manageble in Boston</v>
      </c>
      <c r="W166" s="9">
        <v>4</v>
      </c>
      <c r="X166" s="9">
        <v>58</v>
      </c>
      <c r="Y166" s="23" t="str">
        <f t="shared" si="29"/>
        <v>Needs Improvement</v>
      </c>
      <c r="Z166" s="23" t="str" cm="1">
        <f t="array" ref="Z166">_xlfn.IFS(W166&gt;=9,"Excellent",W166&gt;6,"Good",W166&lt;7,"Needs Improvement")</f>
        <v>Needs Improvement</v>
      </c>
    </row>
    <row r="167" spans="1:26" x14ac:dyDescent="0.45">
      <c r="A167" s="8">
        <v>166</v>
      </c>
      <c r="B167" s="8" t="s">
        <v>557</v>
      </c>
      <c r="C167" s="8" t="s">
        <v>43</v>
      </c>
      <c r="D167" s="8" t="s">
        <v>547</v>
      </c>
      <c r="E167" s="22" t="b">
        <f t="shared" si="27"/>
        <v>0</v>
      </c>
      <c r="F167" s="8" t="s">
        <v>550</v>
      </c>
      <c r="G167" s="8" t="s">
        <v>551</v>
      </c>
      <c r="H167" s="8" t="s">
        <v>537</v>
      </c>
      <c r="I167" s="8" t="s">
        <v>546</v>
      </c>
      <c r="J167" s="8">
        <v>42</v>
      </c>
      <c r="K167" s="8">
        <v>49337</v>
      </c>
      <c r="L167" s="22" t="b">
        <f t="shared" si="20"/>
        <v>0</v>
      </c>
      <c r="M167" s="8">
        <v>23</v>
      </c>
      <c r="N167" s="8">
        <v>7</v>
      </c>
      <c r="O167" s="8">
        <v>8</v>
      </c>
      <c r="P167" s="22" t="b">
        <f t="shared" si="28"/>
        <v>0</v>
      </c>
      <c r="Q167" s="22" t="b">
        <f t="shared" si="21"/>
        <v>0</v>
      </c>
      <c r="R167" s="22" t="b">
        <f t="shared" si="22"/>
        <v>0</v>
      </c>
      <c r="S167" s="22" t="b">
        <f t="shared" si="23"/>
        <v>0</v>
      </c>
      <c r="T167" s="22" t="str">
        <f t="shared" si="24"/>
        <v>Newcomer</v>
      </c>
      <c r="U167" s="22" t="str">
        <f t="shared" si="25"/>
        <v>Manageble in Boston</v>
      </c>
      <c r="V167" s="22" t="str">
        <f t="shared" si="26"/>
        <v>Manageble in Boston</v>
      </c>
      <c r="W167" s="8">
        <v>2</v>
      </c>
      <c r="X167" s="8">
        <v>50</v>
      </c>
      <c r="Y167" s="23" t="str">
        <f t="shared" si="29"/>
        <v>Needs Improvement</v>
      </c>
      <c r="Z167" s="23" t="str" cm="1">
        <f t="array" ref="Z167">_xlfn.IFS(W167&gt;=9,"Excellent",W167&gt;6,"Good",W167&lt;7,"Needs Improvement")</f>
        <v>Needs Improvement</v>
      </c>
    </row>
    <row r="168" spans="1:26" x14ac:dyDescent="0.45">
      <c r="A168" s="9">
        <v>167</v>
      </c>
      <c r="B168" s="9" t="s">
        <v>527</v>
      </c>
      <c r="C168" s="9" t="s">
        <v>43</v>
      </c>
      <c r="D168" s="9" t="s">
        <v>555</v>
      </c>
      <c r="E168" s="22" t="b">
        <f t="shared" si="27"/>
        <v>1</v>
      </c>
      <c r="F168" s="9" t="s">
        <v>550</v>
      </c>
      <c r="G168" s="9" t="s">
        <v>556</v>
      </c>
      <c r="H168" s="9" t="s">
        <v>537</v>
      </c>
      <c r="I168" s="9" t="s">
        <v>558</v>
      </c>
      <c r="J168" s="9">
        <v>49</v>
      </c>
      <c r="K168" s="9">
        <v>52313</v>
      </c>
      <c r="L168" s="22" t="b">
        <f t="shared" si="20"/>
        <v>1</v>
      </c>
      <c r="M168" s="9">
        <v>5</v>
      </c>
      <c r="N168" s="9">
        <v>17</v>
      </c>
      <c r="O168" s="9">
        <v>7</v>
      </c>
      <c r="P168" s="22" t="b">
        <f t="shared" si="28"/>
        <v>0</v>
      </c>
      <c r="Q168" s="22" t="b">
        <f t="shared" si="21"/>
        <v>0</v>
      </c>
      <c r="R168" s="22" t="b">
        <f t="shared" si="22"/>
        <v>0</v>
      </c>
      <c r="S168" s="22" t="b">
        <f t="shared" si="23"/>
        <v>0</v>
      </c>
      <c r="T168" s="22" t="str">
        <f t="shared" si="24"/>
        <v>Newcomer</v>
      </c>
      <c r="U168" s="22" t="str">
        <f t="shared" si="25"/>
        <v>Manageble in Boston</v>
      </c>
      <c r="V168" s="22" t="str">
        <f t="shared" si="26"/>
        <v>Manageble in Boston</v>
      </c>
      <c r="W168" s="9">
        <v>9</v>
      </c>
      <c r="X168" s="9">
        <v>29</v>
      </c>
      <c r="Y168" s="23" t="str">
        <f t="shared" si="29"/>
        <v>Excellent</v>
      </c>
      <c r="Z168" s="23" t="str" cm="1">
        <f t="array" ref="Z168">_xlfn.IFS(W168&gt;=9,"Excellent",W168&gt;6,"Good",W168&lt;7,"Needs Improvement")</f>
        <v>Excellent</v>
      </c>
    </row>
    <row r="169" spans="1:26" x14ac:dyDescent="0.45">
      <c r="A169" s="8">
        <v>168</v>
      </c>
      <c r="B169" s="8" t="s">
        <v>545</v>
      </c>
      <c r="C169" s="8" t="s">
        <v>43</v>
      </c>
      <c r="D169" s="8" t="s">
        <v>535</v>
      </c>
      <c r="E169" s="22" t="b">
        <f t="shared" si="27"/>
        <v>1</v>
      </c>
      <c r="F169" s="8" t="s">
        <v>530</v>
      </c>
      <c r="G169" s="8" t="s">
        <v>543</v>
      </c>
      <c r="H169" s="8" t="s">
        <v>532</v>
      </c>
      <c r="I169" s="8" t="s">
        <v>554</v>
      </c>
      <c r="J169" s="8">
        <v>47</v>
      </c>
      <c r="K169" s="8">
        <v>56943</v>
      </c>
      <c r="L169" s="22" t="b">
        <f t="shared" si="20"/>
        <v>0</v>
      </c>
      <c r="M169" s="8">
        <v>31</v>
      </c>
      <c r="N169" s="8">
        <v>3</v>
      </c>
      <c r="O169" s="8">
        <v>14</v>
      </c>
      <c r="P169" s="22" t="b">
        <f t="shared" si="28"/>
        <v>0</v>
      </c>
      <c r="Q169" s="22" t="b">
        <f t="shared" si="21"/>
        <v>0</v>
      </c>
      <c r="R169" s="22" t="b">
        <f t="shared" si="22"/>
        <v>1</v>
      </c>
      <c r="S169" s="22" t="b">
        <f t="shared" si="23"/>
        <v>0</v>
      </c>
      <c r="T169" s="22" t="str">
        <f t="shared" si="24"/>
        <v>Newcomer</v>
      </c>
      <c r="U169" s="22" t="str">
        <f t="shared" si="25"/>
        <v>Busy in Boston</v>
      </c>
      <c r="V169" s="22" t="str">
        <f t="shared" si="26"/>
        <v>Manageble in Boston</v>
      </c>
      <c r="W169" s="8">
        <v>2</v>
      </c>
      <c r="X169" s="8">
        <v>49</v>
      </c>
      <c r="Y169" s="23" t="str">
        <f t="shared" si="29"/>
        <v>Needs Improvement</v>
      </c>
      <c r="Z169" s="23" t="str" cm="1">
        <f t="array" ref="Z169">_xlfn.IFS(W169&gt;=9,"Excellent",W169&gt;6,"Good",W169&lt;7,"Needs Improvement")</f>
        <v>Needs Improvement</v>
      </c>
    </row>
    <row r="170" spans="1:26" x14ac:dyDescent="0.45">
      <c r="A170" s="9">
        <v>169</v>
      </c>
      <c r="B170" s="9" t="s">
        <v>559</v>
      </c>
      <c r="C170" s="9" t="s">
        <v>528</v>
      </c>
      <c r="D170" s="9" t="s">
        <v>547</v>
      </c>
      <c r="E170" s="22" t="b">
        <f t="shared" si="27"/>
        <v>0</v>
      </c>
      <c r="F170" s="9" t="s">
        <v>550</v>
      </c>
      <c r="G170" s="9" t="s">
        <v>556</v>
      </c>
      <c r="H170" s="9" t="s">
        <v>532</v>
      </c>
      <c r="I170" s="9" t="s">
        <v>546</v>
      </c>
      <c r="J170" s="9">
        <v>54</v>
      </c>
      <c r="K170" s="9">
        <v>107949</v>
      </c>
      <c r="L170" s="22" t="b">
        <f t="shared" si="20"/>
        <v>1</v>
      </c>
      <c r="M170" s="9">
        <v>6</v>
      </c>
      <c r="N170" s="9">
        <v>5</v>
      </c>
      <c r="O170" s="9">
        <v>13</v>
      </c>
      <c r="P170" s="22" t="b">
        <f t="shared" si="28"/>
        <v>0</v>
      </c>
      <c r="Q170" s="22" t="b">
        <f t="shared" si="21"/>
        <v>0</v>
      </c>
      <c r="R170" s="22" t="b">
        <f t="shared" si="22"/>
        <v>0</v>
      </c>
      <c r="S170" s="22" t="b">
        <f t="shared" si="23"/>
        <v>0</v>
      </c>
      <c r="T170" s="22" t="str">
        <f t="shared" si="24"/>
        <v>Newcomer</v>
      </c>
      <c r="U170" s="22" t="str">
        <f t="shared" si="25"/>
        <v>Busy in Boston</v>
      </c>
      <c r="V170" s="22" t="str">
        <f t="shared" si="26"/>
        <v>Manageble in Boston</v>
      </c>
      <c r="W170" s="9">
        <v>9</v>
      </c>
      <c r="X170" s="9">
        <v>37</v>
      </c>
      <c r="Y170" s="23" t="str">
        <f t="shared" si="29"/>
        <v>Excellent</v>
      </c>
      <c r="Z170" s="23" t="str" cm="1">
        <f t="array" ref="Z170">_xlfn.IFS(W170&gt;=9,"Excellent",W170&gt;6,"Good",W170&lt;7,"Needs Improvement")</f>
        <v>Excellent</v>
      </c>
    </row>
    <row r="171" spans="1:26" x14ac:dyDescent="0.45">
      <c r="A171" s="8">
        <v>170</v>
      </c>
      <c r="B171" s="8" t="s">
        <v>527</v>
      </c>
      <c r="C171" s="8" t="s">
        <v>43</v>
      </c>
      <c r="D171" s="8" t="s">
        <v>529</v>
      </c>
      <c r="E171" s="22" t="b">
        <f t="shared" si="27"/>
        <v>1</v>
      </c>
      <c r="F171" s="8" t="s">
        <v>548</v>
      </c>
      <c r="G171" s="8" t="s">
        <v>531</v>
      </c>
      <c r="H171" s="8" t="s">
        <v>537</v>
      </c>
      <c r="I171" s="8" t="s">
        <v>558</v>
      </c>
      <c r="J171" s="8">
        <v>42</v>
      </c>
      <c r="K171" s="8">
        <v>30276</v>
      </c>
      <c r="L171" s="22" t="b">
        <f t="shared" si="20"/>
        <v>0</v>
      </c>
      <c r="M171" s="8">
        <v>37</v>
      </c>
      <c r="N171" s="8">
        <v>19</v>
      </c>
      <c r="O171" s="8">
        <v>9</v>
      </c>
      <c r="P171" s="22" t="b">
        <f t="shared" si="28"/>
        <v>0</v>
      </c>
      <c r="Q171" s="22" t="b">
        <f t="shared" si="21"/>
        <v>0</v>
      </c>
      <c r="R171" s="22" t="b">
        <f t="shared" si="22"/>
        <v>0</v>
      </c>
      <c r="S171" s="22" t="b">
        <f t="shared" si="23"/>
        <v>1</v>
      </c>
      <c r="T171" s="22" t="str">
        <f t="shared" si="24"/>
        <v>Veteran</v>
      </c>
      <c r="U171" s="22" t="str">
        <f t="shared" si="25"/>
        <v>Manageble in Boston</v>
      </c>
      <c r="V171" s="22" t="str">
        <f t="shared" si="26"/>
        <v>Manageble in Boston</v>
      </c>
      <c r="W171" s="8">
        <v>2</v>
      </c>
      <c r="X171" s="8">
        <v>43</v>
      </c>
      <c r="Y171" s="23" t="str">
        <f t="shared" si="29"/>
        <v>Needs Improvement</v>
      </c>
      <c r="Z171" s="23" t="str" cm="1">
        <f t="array" ref="Z171">_xlfn.IFS(W171&gt;=9,"Excellent",W171&gt;6,"Good",W171&lt;7,"Needs Improvement")</f>
        <v>Needs Improvement</v>
      </c>
    </row>
    <row r="172" spans="1:26" x14ac:dyDescent="0.45">
      <c r="A172" s="9">
        <v>171</v>
      </c>
      <c r="B172" s="9" t="s">
        <v>527</v>
      </c>
      <c r="C172" s="9" t="s">
        <v>528</v>
      </c>
      <c r="D172" s="9" t="s">
        <v>547</v>
      </c>
      <c r="E172" s="22" t="b">
        <f t="shared" si="27"/>
        <v>0</v>
      </c>
      <c r="F172" s="9" t="s">
        <v>530</v>
      </c>
      <c r="G172" s="9" t="s">
        <v>531</v>
      </c>
      <c r="H172" s="9" t="s">
        <v>537</v>
      </c>
      <c r="I172" s="9" t="s">
        <v>558</v>
      </c>
      <c r="J172" s="9">
        <v>56</v>
      </c>
      <c r="K172" s="9">
        <v>81151</v>
      </c>
      <c r="L172" s="22" t="b">
        <f t="shared" si="20"/>
        <v>0</v>
      </c>
      <c r="M172" s="9">
        <v>10</v>
      </c>
      <c r="N172" s="9">
        <v>12</v>
      </c>
      <c r="O172" s="9">
        <v>2</v>
      </c>
      <c r="P172" s="22" t="b">
        <f t="shared" si="28"/>
        <v>1</v>
      </c>
      <c r="Q172" s="22" t="b">
        <f t="shared" si="21"/>
        <v>0</v>
      </c>
      <c r="R172" s="22" t="b">
        <f t="shared" si="22"/>
        <v>1</v>
      </c>
      <c r="S172" s="22" t="b">
        <f t="shared" si="23"/>
        <v>1</v>
      </c>
      <c r="T172" s="22" t="str">
        <f t="shared" si="24"/>
        <v>Veteran</v>
      </c>
      <c r="U172" s="22" t="str">
        <f t="shared" si="25"/>
        <v>Manageble in Boston</v>
      </c>
      <c r="V172" s="22" t="str">
        <f t="shared" si="26"/>
        <v>Manageble in Boston</v>
      </c>
      <c r="W172" s="9">
        <v>8</v>
      </c>
      <c r="X172" s="9">
        <v>28</v>
      </c>
      <c r="Y172" s="23" t="str">
        <f t="shared" si="29"/>
        <v>Good</v>
      </c>
      <c r="Z172" s="23" t="str" cm="1">
        <f t="array" ref="Z172">_xlfn.IFS(W172&gt;=9,"Excellent",W172&gt;6,"Good",W172&lt;7,"Needs Improvement")</f>
        <v>Good</v>
      </c>
    </row>
    <row r="173" spans="1:26" x14ac:dyDescent="0.45">
      <c r="A173" s="8">
        <v>172</v>
      </c>
      <c r="B173" s="8" t="s">
        <v>552</v>
      </c>
      <c r="C173" s="8" t="s">
        <v>42</v>
      </c>
      <c r="D173" s="8" t="s">
        <v>555</v>
      </c>
      <c r="E173" s="22" t="b">
        <f t="shared" si="27"/>
        <v>1</v>
      </c>
      <c r="F173" s="8" t="s">
        <v>530</v>
      </c>
      <c r="G173" s="8" t="s">
        <v>531</v>
      </c>
      <c r="H173" s="8" t="s">
        <v>537</v>
      </c>
      <c r="I173" s="8" t="s">
        <v>533</v>
      </c>
      <c r="J173" s="8">
        <v>55</v>
      </c>
      <c r="K173" s="8">
        <v>47611</v>
      </c>
      <c r="L173" s="22" t="b">
        <f t="shared" si="20"/>
        <v>1</v>
      </c>
      <c r="M173" s="8">
        <v>7</v>
      </c>
      <c r="N173" s="8">
        <v>7</v>
      </c>
      <c r="O173" s="8">
        <v>3</v>
      </c>
      <c r="P173" s="22" t="b">
        <f t="shared" si="28"/>
        <v>1</v>
      </c>
      <c r="Q173" s="22" t="b">
        <f t="shared" si="21"/>
        <v>0</v>
      </c>
      <c r="R173" s="22" t="b">
        <f t="shared" si="22"/>
        <v>1</v>
      </c>
      <c r="S173" s="22" t="b">
        <f t="shared" si="23"/>
        <v>0</v>
      </c>
      <c r="T173" s="22" t="str">
        <f t="shared" si="24"/>
        <v>Newcomer</v>
      </c>
      <c r="U173" s="22" t="str">
        <f t="shared" si="25"/>
        <v>Manageble in Boston</v>
      </c>
      <c r="V173" s="22" t="str">
        <f t="shared" si="26"/>
        <v>Manageble in Boston</v>
      </c>
      <c r="W173" s="8">
        <v>9</v>
      </c>
      <c r="X173" s="8">
        <v>50</v>
      </c>
      <c r="Y173" s="23" t="str">
        <f t="shared" si="29"/>
        <v>Excellent</v>
      </c>
      <c r="Z173" s="23" t="str" cm="1">
        <f t="array" ref="Z173">_xlfn.IFS(W173&gt;=9,"Excellent",W173&gt;6,"Good",W173&lt;7,"Needs Improvement")</f>
        <v>Excellent</v>
      </c>
    </row>
    <row r="174" spans="1:26" x14ac:dyDescent="0.45">
      <c r="A174" s="9">
        <v>173</v>
      </c>
      <c r="B174" s="9" t="s">
        <v>552</v>
      </c>
      <c r="C174" s="9" t="s">
        <v>528</v>
      </c>
      <c r="D174" s="9" t="s">
        <v>529</v>
      </c>
      <c r="E174" s="22" t="b">
        <f t="shared" si="27"/>
        <v>1</v>
      </c>
      <c r="F174" s="9" t="s">
        <v>530</v>
      </c>
      <c r="G174" s="9" t="s">
        <v>536</v>
      </c>
      <c r="H174" s="9" t="s">
        <v>537</v>
      </c>
      <c r="I174" s="9" t="s">
        <v>542</v>
      </c>
      <c r="J174" s="9">
        <v>62</v>
      </c>
      <c r="K174" s="9">
        <v>41944</v>
      </c>
      <c r="L174" s="22" t="b">
        <f t="shared" si="20"/>
        <v>1</v>
      </c>
      <c r="M174" s="9">
        <v>39</v>
      </c>
      <c r="N174" s="9">
        <v>9</v>
      </c>
      <c r="O174" s="9">
        <v>10</v>
      </c>
      <c r="P174" s="22" t="b">
        <f t="shared" si="28"/>
        <v>0</v>
      </c>
      <c r="Q174" s="22" t="b">
        <f t="shared" si="21"/>
        <v>0</v>
      </c>
      <c r="R174" s="22" t="b">
        <f t="shared" si="22"/>
        <v>1</v>
      </c>
      <c r="S174" s="22" t="b">
        <f t="shared" si="23"/>
        <v>0</v>
      </c>
      <c r="T174" s="22" t="str">
        <f t="shared" si="24"/>
        <v>Newcomer</v>
      </c>
      <c r="U174" s="22" t="str">
        <f t="shared" si="25"/>
        <v>Busy in Boston</v>
      </c>
      <c r="V174" s="22" t="str">
        <f t="shared" si="26"/>
        <v>Manageble in Boston</v>
      </c>
      <c r="W174" s="9">
        <v>9</v>
      </c>
      <c r="X174" s="9">
        <v>34</v>
      </c>
      <c r="Y174" s="23" t="str">
        <f t="shared" si="29"/>
        <v>Excellent</v>
      </c>
      <c r="Z174" s="23" t="str" cm="1">
        <f t="array" ref="Z174">_xlfn.IFS(W174&gt;=9,"Excellent",W174&gt;6,"Good",W174&lt;7,"Needs Improvement")</f>
        <v>Excellent</v>
      </c>
    </row>
    <row r="175" spans="1:26" x14ac:dyDescent="0.45">
      <c r="A175" s="8">
        <v>174</v>
      </c>
      <c r="B175" s="8" t="s">
        <v>534</v>
      </c>
      <c r="C175" s="8" t="s">
        <v>528</v>
      </c>
      <c r="D175" s="8" t="s">
        <v>547</v>
      </c>
      <c r="E175" s="22" t="b">
        <f t="shared" si="27"/>
        <v>0</v>
      </c>
      <c r="F175" s="8" t="s">
        <v>548</v>
      </c>
      <c r="G175" s="8" t="s">
        <v>556</v>
      </c>
      <c r="H175" s="8" t="s">
        <v>532</v>
      </c>
      <c r="I175" s="8" t="s">
        <v>538</v>
      </c>
      <c r="J175" s="8">
        <v>39</v>
      </c>
      <c r="K175" s="8">
        <v>82887</v>
      </c>
      <c r="L175" s="22" t="b">
        <f t="shared" si="20"/>
        <v>1</v>
      </c>
      <c r="M175" s="8">
        <v>38</v>
      </c>
      <c r="N175" s="8">
        <v>6</v>
      </c>
      <c r="O175" s="8">
        <v>8</v>
      </c>
      <c r="P175" s="22" t="b">
        <f t="shared" si="28"/>
        <v>0</v>
      </c>
      <c r="Q175" s="22" t="b">
        <f t="shared" si="21"/>
        <v>0</v>
      </c>
      <c r="R175" s="22" t="b">
        <f t="shared" si="22"/>
        <v>0</v>
      </c>
      <c r="S175" s="22" t="b">
        <f t="shared" si="23"/>
        <v>0</v>
      </c>
      <c r="T175" s="22" t="str">
        <f t="shared" si="24"/>
        <v>Newcomer</v>
      </c>
      <c r="U175" s="22" t="str">
        <f t="shared" si="25"/>
        <v>Manageble in Boston</v>
      </c>
      <c r="V175" s="22" t="str">
        <f t="shared" si="26"/>
        <v>Manageble in Boston</v>
      </c>
      <c r="W175" s="8">
        <v>9</v>
      </c>
      <c r="X175" s="8">
        <v>23</v>
      </c>
      <c r="Y175" s="23" t="str">
        <f t="shared" si="29"/>
        <v>Excellent</v>
      </c>
      <c r="Z175" s="23" t="str" cm="1">
        <f t="array" ref="Z175">_xlfn.IFS(W175&gt;=9,"Excellent",W175&gt;6,"Good",W175&lt;7,"Needs Improvement")</f>
        <v>Excellent</v>
      </c>
    </row>
    <row r="176" spans="1:26" x14ac:dyDescent="0.45">
      <c r="A176" s="9">
        <v>175</v>
      </c>
      <c r="B176" s="9" t="s">
        <v>539</v>
      </c>
      <c r="C176" s="9" t="s">
        <v>42</v>
      </c>
      <c r="D176" s="9" t="s">
        <v>529</v>
      </c>
      <c r="E176" s="22" t="b">
        <f t="shared" si="27"/>
        <v>1</v>
      </c>
      <c r="F176" s="9" t="s">
        <v>530</v>
      </c>
      <c r="G176" s="9" t="s">
        <v>543</v>
      </c>
      <c r="H176" s="9" t="s">
        <v>537</v>
      </c>
      <c r="I176" s="9" t="s">
        <v>554</v>
      </c>
      <c r="J176" s="9">
        <v>32</v>
      </c>
      <c r="K176" s="9">
        <v>111442</v>
      </c>
      <c r="L176" s="22" t="b">
        <f t="shared" si="20"/>
        <v>1</v>
      </c>
      <c r="M176" s="9">
        <v>21</v>
      </c>
      <c r="N176" s="9">
        <v>17</v>
      </c>
      <c r="O176" s="9">
        <v>14</v>
      </c>
      <c r="P176" s="22" t="b">
        <f t="shared" si="28"/>
        <v>0</v>
      </c>
      <c r="Q176" s="22" t="b">
        <f t="shared" si="21"/>
        <v>0</v>
      </c>
      <c r="R176" s="22" t="b">
        <f t="shared" si="22"/>
        <v>1</v>
      </c>
      <c r="S176" s="22" t="b">
        <f t="shared" si="23"/>
        <v>0</v>
      </c>
      <c r="T176" s="22" t="str">
        <f t="shared" si="24"/>
        <v>Newcomer</v>
      </c>
      <c r="U176" s="22" t="str">
        <f t="shared" si="25"/>
        <v>Busy in Boston</v>
      </c>
      <c r="V176" s="22" t="str">
        <f t="shared" si="26"/>
        <v>Manageble in Boston</v>
      </c>
      <c r="W176" s="9">
        <v>2</v>
      </c>
      <c r="X176" s="9">
        <v>59</v>
      </c>
      <c r="Y176" s="23" t="str">
        <f t="shared" si="29"/>
        <v>Needs Improvement</v>
      </c>
      <c r="Z176" s="23" t="str" cm="1">
        <f t="array" ref="Z176">_xlfn.IFS(W176&gt;=9,"Excellent",W176&gt;6,"Good",W176&lt;7,"Needs Improvement")</f>
        <v>Needs Improvement</v>
      </c>
    </row>
    <row r="177" spans="1:26" x14ac:dyDescent="0.45">
      <c r="A177" s="8">
        <v>176</v>
      </c>
      <c r="B177" s="8" t="s">
        <v>545</v>
      </c>
      <c r="C177" s="8" t="s">
        <v>528</v>
      </c>
      <c r="D177" s="8" t="s">
        <v>555</v>
      </c>
      <c r="E177" s="22" t="b">
        <f t="shared" si="27"/>
        <v>1</v>
      </c>
      <c r="F177" s="8" t="s">
        <v>548</v>
      </c>
      <c r="G177" s="8" t="s">
        <v>543</v>
      </c>
      <c r="H177" s="8" t="s">
        <v>532</v>
      </c>
      <c r="I177" s="8" t="s">
        <v>558</v>
      </c>
      <c r="J177" s="8">
        <v>44</v>
      </c>
      <c r="K177" s="8">
        <v>79847</v>
      </c>
      <c r="L177" s="22" t="b">
        <f t="shared" si="20"/>
        <v>0</v>
      </c>
      <c r="M177" s="8">
        <v>20</v>
      </c>
      <c r="N177" s="8">
        <v>16</v>
      </c>
      <c r="O177" s="8">
        <v>6</v>
      </c>
      <c r="P177" s="22" t="b">
        <f t="shared" si="28"/>
        <v>0</v>
      </c>
      <c r="Q177" s="22" t="b">
        <f t="shared" si="21"/>
        <v>0</v>
      </c>
      <c r="R177" s="22" t="b">
        <f t="shared" si="22"/>
        <v>0</v>
      </c>
      <c r="S177" s="22" t="b">
        <f t="shared" si="23"/>
        <v>0</v>
      </c>
      <c r="T177" s="22" t="str">
        <f t="shared" si="24"/>
        <v>Newcomer</v>
      </c>
      <c r="U177" s="22" t="str">
        <f t="shared" si="25"/>
        <v>Manageble in Boston</v>
      </c>
      <c r="V177" s="22" t="str">
        <f t="shared" si="26"/>
        <v>Manageble in Boston</v>
      </c>
      <c r="W177" s="8">
        <v>4</v>
      </c>
      <c r="X177" s="8">
        <v>28</v>
      </c>
      <c r="Y177" s="23" t="str">
        <f t="shared" si="29"/>
        <v>Needs Improvement</v>
      </c>
      <c r="Z177" s="23" t="str" cm="1">
        <f t="array" ref="Z177">_xlfn.IFS(W177&gt;=9,"Excellent",W177&gt;6,"Good",W177&lt;7,"Needs Improvement")</f>
        <v>Needs Improvement</v>
      </c>
    </row>
    <row r="178" spans="1:26" x14ac:dyDescent="0.45">
      <c r="A178" s="9">
        <v>177</v>
      </c>
      <c r="B178" s="9" t="s">
        <v>527</v>
      </c>
      <c r="C178" s="9" t="s">
        <v>43</v>
      </c>
      <c r="D178" s="9" t="s">
        <v>535</v>
      </c>
      <c r="E178" s="22" t="b">
        <f t="shared" si="27"/>
        <v>1</v>
      </c>
      <c r="F178" s="9" t="s">
        <v>530</v>
      </c>
      <c r="G178" s="9" t="s">
        <v>553</v>
      </c>
      <c r="H178" s="9" t="s">
        <v>537</v>
      </c>
      <c r="I178" s="9" t="s">
        <v>554</v>
      </c>
      <c r="J178" s="9">
        <v>43</v>
      </c>
      <c r="K178" s="9">
        <v>88653</v>
      </c>
      <c r="L178" s="22" t="b">
        <f t="shared" si="20"/>
        <v>0</v>
      </c>
      <c r="M178" s="9">
        <v>3</v>
      </c>
      <c r="N178" s="9">
        <v>3</v>
      </c>
      <c r="O178" s="9">
        <v>10</v>
      </c>
      <c r="P178" s="22" t="b">
        <f t="shared" si="28"/>
        <v>0</v>
      </c>
      <c r="Q178" s="22" t="b">
        <f t="shared" si="21"/>
        <v>0</v>
      </c>
      <c r="R178" s="22" t="b">
        <f t="shared" si="22"/>
        <v>1</v>
      </c>
      <c r="S178" s="22" t="b">
        <f t="shared" si="23"/>
        <v>0</v>
      </c>
      <c r="T178" s="22" t="str">
        <f t="shared" si="24"/>
        <v>Newcomer</v>
      </c>
      <c r="U178" s="22" t="str">
        <f t="shared" si="25"/>
        <v>Manageble in Boston</v>
      </c>
      <c r="V178" s="22" t="str">
        <f t="shared" si="26"/>
        <v>Manageble in Boston</v>
      </c>
      <c r="W178" s="9">
        <v>7</v>
      </c>
      <c r="X178" s="9">
        <v>28</v>
      </c>
      <c r="Y178" s="23" t="str">
        <f t="shared" si="29"/>
        <v>Good</v>
      </c>
      <c r="Z178" s="23" t="str" cm="1">
        <f t="array" ref="Z178">_xlfn.IFS(W178&gt;=9,"Excellent",W178&gt;6,"Good",W178&lt;7,"Needs Improvement")</f>
        <v>Good</v>
      </c>
    </row>
    <row r="179" spans="1:26" x14ac:dyDescent="0.45">
      <c r="A179" s="8">
        <v>178</v>
      </c>
      <c r="B179" s="8" t="s">
        <v>527</v>
      </c>
      <c r="C179" s="8" t="s">
        <v>43</v>
      </c>
      <c r="D179" s="8" t="s">
        <v>555</v>
      </c>
      <c r="E179" s="22" t="b">
        <f t="shared" si="27"/>
        <v>1</v>
      </c>
      <c r="F179" s="8" t="s">
        <v>540</v>
      </c>
      <c r="G179" s="8" t="s">
        <v>553</v>
      </c>
      <c r="H179" s="8" t="s">
        <v>537</v>
      </c>
      <c r="I179" s="8" t="s">
        <v>542</v>
      </c>
      <c r="J179" s="8">
        <v>38</v>
      </c>
      <c r="K179" s="8">
        <v>116072</v>
      </c>
      <c r="L179" s="22" t="b">
        <f t="shared" si="20"/>
        <v>1</v>
      </c>
      <c r="M179" s="8">
        <v>22</v>
      </c>
      <c r="N179" s="8">
        <v>4</v>
      </c>
      <c r="O179" s="8">
        <v>9</v>
      </c>
      <c r="P179" s="22" t="b">
        <f t="shared" si="28"/>
        <v>0</v>
      </c>
      <c r="Q179" s="22" t="b">
        <f t="shared" si="21"/>
        <v>0</v>
      </c>
      <c r="R179" s="22" t="b">
        <f t="shared" si="22"/>
        <v>1</v>
      </c>
      <c r="S179" s="22" t="b">
        <f t="shared" si="23"/>
        <v>1</v>
      </c>
      <c r="T179" s="22" t="str">
        <f t="shared" si="24"/>
        <v>Veteran</v>
      </c>
      <c r="U179" s="22" t="str">
        <f t="shared" si="25"/>
        <v>Busy in Boston</v>
      </c>
      <c r="V179" s="22" t="str">
        <f t="shared" si="26"/>
        <v>Manageble in Boston</v>
      </c>
      <c r="W179" s="8">
        <v>2</v>
      </c>
      <c r="X179" s="8">
        <v>45</v>
      </c>
      <c r="Y179" s="23" t="str">
        <f t="shared" si="29"/>
        <v>Needs Improvement</v>
      </c>
      <c r="Z179" s="23" t="str" cm="1">
        <f t="array" ref="Z179">_xlfn.IFS(W179&gt;=9,"Excellent",W179&gt;6,"Good",W179&lt;7,"Needs Improvement")</f>
        <v>Needs Improvement</v>
      </c>
    </row>
    <row r="180" spans="1:26" x14ac:dyDescent="0.45">
      <c r="A180" s="9">
        <v>179</v>
      </c>
      <c r="B180" s="9" t="s">
        <v>559</v>
      </c>
      <c r="C180" s="9" t="s">
        <v>528</v>
      </c>
      <c r="D180" s="9" t="s">
        <v>555</v>
      </c>
      <c r="E180" s="22" t="b">
        <f t="shared" si="27"/>
        <v>1</v>
      </c>
      <c r="F180" s="9" t="s">
        <v>550</v>
      </c>
      <c r="G180" s="9" t="s">
        <v>551</v>
      </c>
      <c r="H180" s="9" t="s">
        <v>537</v>
      </c>
      <c r="I180" s="9" t="s">
        <v>538</v>
      </c>
      <c r="J180" s="9">
        <v>26</v>
      </c>
      <c r="K180" s="9">
        <v>86622</v>
      </c>
      <c r="L180" s="22" t="b">
        <f t="shared" si="20"/>
        <v>0</v>
      </c>
      <c r="M180" s="9">
        <v>4</v>
      </c>
      <c r="N180" s="9">
        <v>10</v>
      </c>
      <c r="O180" s="9">
        <v>10</v>
      </c>
      <c r="P180" s="22" t="b">
        <f t="shared" si="28"/>
        <v>0</v>
      </c>
      <c r="Q180" s="22" t="b">
        <f t="shared" si="21"/>
        <v>0</v>
      </c>
      <c r="R180" s="22" t="b">
        <f t="shared" si="22"/>
        <v>0</v>
      </c>
      <c r="S180" s="22" t="b">
        <f t="shared" si="23"/>
        <v>0</v>
      </c>
      <c r="T180" s="22" t="str">
        <f t="shared" si="24"/>
        <v>Newcomer</v>
      </c>
      <c r="U180" s="22" t="str">
        <f t="shared" si="25"/>
        <v>Manageble in Boston</v>
      </c>
      <c r="V180" s="22" t="str">
        <f t="shared" si="26"/>
        <v>Manageble in Boston</v>
      </c>
      <c r="W180" s="9">
        <v>1</v>
      </c>
      <c r="X180" s="9">
        <v>23</v>
      </c>
      <c r="Y180" s="23" t="str">
        <f t="shared" si="29"/>
        <v>Needs Improvement</v>
      </c>
      <c r="Z180" s="23" t="str" cm="1">
        <f t="array" ref="Z180">_xlfn.IFS(W180&gt;=9,"Excellent",W180&gt;6,"Good",W180&lt;7,"Needs Improvement")</f>
        <v>Needs Improvement</v>
      </c>
    </row>
    <row r="181" spans="1:26" x14ac:dyDescent="0.45">
      <c r="A181" s="8">
        <v>180</v>
      </c>
      <c r="B181" s="8" t="s">
        <v>534</v>
      </c>
      <c r="C181" s="8" t="s">
        <v>43</v>
      </c>
      <c r="D181" s="8" t="s">
        <v>555</v>
      </c>
      <c r="E181" s="22" t="b">
        <f t="shared" si="27"/>
        <v>1</v>
      </c>
      <c r="F181" s="8" t="s">
        <v>540</v>
      </c>
      <c r="G181" s="8" t="s">
        <v>553</v>
      </c>
      <c r="H181" s="8" t="s">
        <v>532</v>
      </c>
      <c r="I181" s="8" t="s">
        <v>542</v>
      </c>
      <c r="J181" s="8">
        <v>32</v>
      </c>
      <c r="K181" s="8">
        <v>57810</v>
      </c>
      <c r="L181" s="22" t="b">
        <f t="shared" si="20"/>
        <v>0</v>
      </c>
      <c r="M181" s="8">
        <v>28</v>
      </c>
      <c r="N181" s="8">
        <v>5</v>
      </c>
      <c r="O181" s="8">
        <v>4</v>
      </c>
      <c r="P181" s="22" t="b">
        <f t="shared" si="28"/>
        <v>1</v>
      </c>
      <c r="Q181" s="22" t="b">
        <f t="shared" si="21"/>
        <v>0</v>
      </c>
      <c r="R181" s="22" t="b">
        <f t="shared" si="22"/>
        <v>1</v>
      </c>
      <c r="S181" s="22" t="b">
        <f t="shared" si="23"/>
        <v>0</v>
      </c>
      <c r="T181" s="22" t="str">
        <f t="shared" si="24"/>
        <v>Newcomer</v>
      </c>
      <c r="U181" s="22" t="str">
        <f t="shared" si="25"/>
        <v>Busy in Boston</v>
      </c>
      <c r="V181" s="22" t="str">
        <f t="shared" si="26"/>
        <v>Manageble in Boston</v>
      </c>
      <c r="W181" s="8">
        <v>3</v>
      </c>
      <c r="X181" s="8">
        <v>36</v>
      </c>
      <c r="Y181" s="23" t="str">
        <f t="shared" si="29"/>
        <v>Needs Improvement</v>
      </c>
      <c r="Z181" s="23" t="str" cm="1">
        <f t="array" ref="Z181">_xlfn.IFS(W181&gt;=9,"Excellent",W181&gt;6,"Good",W181&lt;7,"Needs Improvement")</f>
        <v>Needs Improvement</v>
      </c>
    </row>
    <row r="182" spans="1:26" x14ac:dyDescent="0.45">
      <c r="A182" s="9">
        <v>181</v>
      </c>
      <c r="B182" s="9" t="s">
        <v>539</v>
      </c>
      <c r="C182" s="9" t="s">
        <v>528</v>
      </c>
      <c r="D182" s="9" t="s">
        <v>555</v>
      </c>
      <c r="E182" s="22" t="b">
        <f t="shared" si="27"/>
        <v>1</v>
      </c>
      <c r="F182" s="9" t="s">
        <v>550</v>
      </c>
      <c r="G182" s="9" t="s">
        <v>531</v>
      </c>
      <c r="H182" s="9" t="s">
        <v>532</v>
      </c>
      <c r="I182" s="9" t="s">
        <v>538</v>
      </c>
      <c r="J182" s="9">
        <v>51</v>
      </c>
      <c r="K182" s="9">
        <v>107842</v>
      </c>
      <c r="L182" s="22" t="b">
        <f t="shared" si="20"/>
        <v>1</v>
      </c>
      <c r="M182" s="9">
        <v>12</v>
      </c>
      <c r="N182" s="9">
        <v>10</v>
      </c>
      <c r="O182" s="9">
        <v>8</v>
      </c>
      <c r="P182" s="22" t="b">
        <f t="shared" si="28"/>
        <v>0</v>
      </c>
      <c r="Q182" s="22" t="b">
        <f t="shared" si="21"/>
        <v>0</v>
      </c>
      <c r="R182" s="22" t="b">
        <f t="shared" si="22"/>
        <v>0</v>
      </c>
      <c r="S182" s="22" t="b">
        <f t="shared" si="23"/>
        <v>0</v>
      </c>
      <c r="T182" s="22" t="str">
        <f t="shared" si="24"/>
        <v>Newcomer</v>
      </c>
      <c r="U182" s="22" t="str">
        <f t="shared" si="25"/>
        <v>Manageble in Boston</v>
      </c>
      <c r="V182" s="22" t="str">
        <f t="shared" si="26"/>
        <v>Manageble in Boston</v>
      </c>
      <c r="W182" s="9">
        <v>4</v>
      </c>
      <c r="X182" s="9">
        <v>35</v>
      </c>
      <c r="Y182" s="23" t="str">
        <f t="shared" si="29"/>
        <v>Needs Improvement</v>
      </c>
      <c r="Z182" s="23" t="str" cm="1">
        <f t="array" ref="Z182">_xlfn.IFS(W182&gt;=9,"Excellent",W182&gt;6,"Good",W182&lt;7,"Needs Improvement")</f>
        <v>Needs Improvement</v>
      </c>
    </row>
    <row r="183" spans="1:26" x14ac:dyDescent="0.45">
      <c r="A183" s="8">
        <v>182</v>
      </c>
      <c r="B183" s="8" t="s">
        <v>534</v>
      </c>
      <c r="C183" s="8" t="s">
        <v>43</v>
      </c>
      <c r="D183" s="8" t="s">
        <v>535</v>
      </c>
      <c r="E183" s="22" t="b">
        <f t="shared" si="27"/>
        <v>1</v>
      </c>
      <c r="F183" s="8" t="s">
        <v>548</v>
      </c>
      <c r="G183" s="8" t="s">
        <v>543</v>
      </c>
      <c r="H183" s="8" t="s">
        <v>544</v>
      </c>
      <c r="I183" s="8" t="s">
        <v>549</v>
      </c>
      <c r="J183" s="8">
        <v>36</v>
      </c>
      <c r="K183" s="8">
        <v>40503</v>
      </c>
      <c r="L183" s="22" t="b">
        <f t="shared" si="20"/>
        <v>0</v>
      </c>
      <c r="M183" s="8">
        <v>38</v>
      </c>
      <c r="N183" s="8">
        <v>12</v>
      </c>
      <c r="O183" s="8">
        <v>10</v>
      </c>
      <c r="P183" s="22" t="b">
        <f t="shared" si="28"/>
        <v>0</v>
      </c>
      <c r="Q183" s="22" t="b">
        <f t="shared" si="21"/>
        <v>0</v>
      </c>
      <c r="R183" s="22" t="b">
        <f t="shared" si="22"/>
        <v>0</v>
      </c>
      <c r="S183" s="22" t="b">
        <f t="shared" si="23"/>
        <v>0</v>
      </c>
      <c r="T183" s="22" t="str">
        <f t="shared" si="24"/>
        <v>Newcomer</v>
      </c>
      <c r="U183" s="22" t="str">
        <f t="shared" si="25"/>
        <v>Manageble in Boston</v>
      </c>
      <c r="V183" s="22" t="str">
        <f t="shared" si="26"/>
        <v>Manageble in Boston</v>
      </c>
      <c r="W183" s="8">
        <v>8</v>
      </c>
      <c r="X183" s="8">
        <v>34</v>
      </c>
      <c r="Y183" s="23" t="str">
        <f t="shared" si="29"/>
        <v>Good</v>
      </c>
      <c r="Z183" s="23" t="str" cm="1">
        <f t="array" ref="Z183">_xlfn.IFS(W183&gt;=9,"Excellent",W183&gt;6,"Good",W183&lt;7,"Needs Improvement")</f>
        <v>Good</v>
      </c>
    </row>
    <row r="184" spans="1:26" x14ac:dyDescent="0.45">
      <c r="A184" s="9">
        <v>183</v>
      </c>
      <c r="B184" s="9" t="s">
        <v>557</v>
      </c>
      <c r="C184" s="9" t="s">
        <v>43</v>
      </c>
      <c r="D184" s="9" t="s">
        <v>535</v>
      </c>
      <c r="E184" s="22" t="b">
        <f t="shared" si="27"/>
        <v>1</v>
      </c>
      <c r="F184" s="9" t="s">
        <v>540</v>
      </c>
      <c r="G184" s="9" t="s">
        <v>556</v>
      </c>
      <c r="H184" s="9" t="s">
        <v>537</v>
      </c>
      <c r="I184" s="9" t="s">
        <v>538</v>
      </c>
      <c r="J184" s="9">
        <v>48</v>
      </c>
      <c r="K184" s="9">
        <v>114761</v>
      </c>
      <c r="L184" s="22" t="b">
        <f t="shared" si="20"/>
        <v>1</v>
      </c>
      <c r="M184" s="9">
        <v>36</v>
      </c>
      <c r="N184" s="9">
        <v>10</v>
      </c>
      <c r="O184" s="9">
        <v>3</v>
      </c>
      <c r="P184" s="22" t="b">
        <f t="shared" si="28"/>
        <v>1</v>
      </c>
      <c r="Q184" s="22" t="b">
        <f t="shared" si="21"/>
        <v>0</v>
      </c>
      <c r="R184" s="22" t="b">
        <f t="shared" si="22"/>
        <v>1</v>
      </c>
      <c r="S184" s="22" t="b">
        <f t="shared" si="23"/>
        <v>0</v>
      </c>
      <c r="T184" s="22" t="str">
        <f t="shared" si="24"/>
        <v>Newcomer</v>
      </c>
      <c r="U184" s="22" t="str">
        <f t="shared" si="25"/>
        <v>Manageble in Boston</v>
      </c>
      <c r="V184" s="22" t="str">
        <f t="shared" si="26"/>
        <v>Manageble in Boston</v>
      </c>
      <c r="W184" s="9">
        <v>6</v>
      </c>
      <c r="X184" s="9">
        <v>54</v>
      </c>
      <c r="Y184" s="23" t="str">
        <f t="shared" si="29"/>
        <v>Needs Improvement</v>
      </c>
      <c r="Z184" s="23" t="str" cm="1">
        <f t="array" ref="Z184">_xlfn.IFS(W184&gt;=9,"Excellent",W184&gt;6,"Good",W184&lt;7,"Needs Improvement")</f>
        <v>Needs Improvement</v>
      </c>
    </row>
    <row r="185" spans="1:26" x14ac:dyDescent="0.45">
      <c r="A185" s="8">
        <v>184</v>
      </c>
      <c r="B185" s="8" t="s">
        <v>539</v>
      </c>
      <c r="C185" s="8" t="s">
        <v>528</v>
      </c>
      <c r="D185" s="8" t="s">
        <v>529</v>
      </c>
      <c r="E185" s="22" t="b">
        <f t="shared" si="27"/>
        <v>1</v>
      </c>
      <c r="F185" s="8" t="s">
        <v>530</v>
      </c>
      <c r="G185" s="8" t="s">
        <v>531</v>
      </c>
      <c r="H185" s="8" t="s">
        <v>544</v>
      </c>
      <c r="I185" s="8" t="s">
        <v>533</v>
      </c>
      <c r="J185" s="8">
        <v>56</v>
      </c>
      <c r="K185" s="8">
        <v>66976</v>
      </c>
      <c r="L185" s="22" t="b">
        <f t="shared" si="20"/>
        <v>0</v>
      </c>
      <c r="M185" s="8">
        <v>5</v>
      </c>
      <c r="N185" s="8">
        <v>13</v>
      </c>
      <c r="O185" s="8">
        <v>3</v>
      </c>
      <c r="P185" s="22" t="b">
        <f t="shared" si="28"/>
        <v>1</v>
      </c>
      <c r="Q185" s="22" t="b">
        <f t="shared" si="21"/>
        <v>0</v>
      </c>
      <c r="R185" s="22" t="b">
        <f t="shared" si="22"/>
        <v>1</v>
      </c>
      <c r="S185" s="22" t="b">
        <f t="shared" si="23"/>
        <v>0</v>
      </c>
      <c r="T185" s="22" t="str">
        <f t="shared" si="24"/>
        <v>Newcomer</v>
      </c>
      <c r="U185" s="22" t="str">
        <f t="shared" si="25"/>
        <v>Manageble in Boston</v>
      </c>
      <c r="V185" s="22" t="str">
        <f t="shared" si="26"/>
        <v>Manageble in Boston</v>
      </c>
      <c r="W185" s="8">
        <v>2</v>
      </c>
      <c r="X185" s="8">
        <v>24</v>
      </c>
      <c r="Y185" s="23" t="str">
        <f t="shared" si="29"/>
        <v>Needs Improvement</v>
      </c>
      <c r="Z185" s="23" t="str" cm="1">
        <f t="array" ref="Z185">_xlfn.IFS(W185&gt;=9,"Excellent",W185&gt;6,"Good",W185&lt;7,"Needs Improvement")</f>
        <v>Needs Improvement</v>
      </c>
    </row>
    <row r="186" spans="1:26" x14ac:dyDescent="0.45">
      <c r="A186" s="9">
        <v>185</v>
      </c>
      <c r="B186" s="9" t="s">
        <v>527</v>
      </c>
      <c r="C186" s="9" t="s">
        <v>43</v>
      </c>
      <c r="D186" s="9" t="s">
        <v>547</v>
      </c>
      <c r="E186" s="22" t="b">
        <f t="shared" si="27"/>
        <v>0</v>
      </c>
      <c r="F186" s="9" t="s">
        <v>550</v>
      </c>
      <c r="G186" s="9" t="s">
        <v>536</v>
      </c>
      <c r="H186" s="9" t="s">
        <v>544</v>
      </c>
      <c r="I186" s="9" t="s">
        <v>542</v>
      </c>
      <c r="J186" s="9">
        <v>54</v>
      </c>
      <c r="K186" s="9">
        <v>41590</v>
      </c>
      <c r="L186" s="22" t="b">
        <f t="shared" si="20"/>
        <v>1</v>
      </c>
      <c r="M186" s="9">
        <v>13</v>
      </c>
      <c r="N186" s="9">
        <v>11</v>
      </c>
      <c r="O186" s="9">
        <v>8</v>
      </c>
      <c r="P186" s="22" t="b">
        <f t="shared" si="28"/>
        <v>0</v>
      </c>
      <c r="Q186" s="22" t="b">
        <f t="shared" si="21"/>
        <v>0</v>
      </c>
      <c r="R186" s="22" t="b">
        <f t="shared" si="22"/>
        <v>0</v>
      </c>
      <c r="S186" s="22" t="b">
        <f t="shared" si="23"/>
        <v>1</v>
      </c>
      <c r="T186" s="22" t="str">
        <f t="shared" si="24"/>
        <v>Veteran</v>
      </c>
      <c r="U186" s="22" t="str">
        <f t="shared" si="25"/>
        <v>Busy in Boston</v>
      </c>
      <c r="V186" s="22" t="str">
        <f t="shared" si="26"/>
        <v>Manageble in Boston</v>
      </c>
      <c r="W186" s="9">
        <v>9</v>
      </c>
      <c r="X186" s="9">
        <v>24</v>
      </c>
      <c r="Y186" s="23" t="str">
        <f t="shared" si="29"/>
        <v>Excellent</v>
      </c>
      <c r="Z186" s="23" t="str" cm="1">
        <f t="array" ref="Z186">_xlfn.IFS(W186&gt;=9,"Excellent",W186&gt;6,"Good",W186&lt;7,"Needs Improvement")</f>
        <v>Excellent</v>
      </c>
    </row>
    <row r="187" spans="1:26" x14ac:dyDescent="0.45">
      <c r="A187" s="8">
        <v>186</v>
      </c>
      <c r="B187" s="8" t="s">
        <v>527</v>
      </c>
      <c r="C187" s="8" t="s">
        <v>528</v>
      </c>
      <c r="D187" s="8" t="s">
        <v>535</v>
      </c>
      <c r="E187" s="22" t="b">
        <f t="shared" si="27"/>
        <v>1</v>
      </c>
      <c r="F187" s="8" t="s">
        <v>550</v>
      </c>
      <c r="G187" s="8" t="s">
        <v>553</v>
      </c>
      <c r="H187" s="8" t="s">
        <v>532</v>
      </c>
      <c r="I187" s="8" t="s">
        <v>558</v>
      </c>
      <c r="J187" s="8">
        <v>41</v>
      </c>
      <c r="K187" s="8">
        <v>40886</v>
      </c>
      <c r="L187" s="22" t="b">
        <f t="shared" si="20"/>
        <v>0</v>
      </c>
      <c r="M187" s="8">
        <v>23</v>
      </c>
      <c r="N187" s="8">
        <v>16</v>
      </c>
      <c r="O187" s="8">
        <v>5</v>
      </c>
      <c r="P187" s="22" t="b">
        <f t="shared" si="28"/>
        <v>1</v>
      </c>
      <c r="Q187" s="22" t="b">
        <f t="shared" si="21"/>
        <v>0</v>
      </c>
      <c r="R187" s="22" t="b">
        <f t="shared" si="22"/>
        <v>0</v>
      </c>
      <c r="S187" s="22" t="b">
        <f t="shared" si="23"/>
        <v>1</v>
      </c>
      <c r="T187" s="22" t="str">
        <f t="shared" si="24"/>
        <v>Veteran</v>
      </c>
      <c r="U187" s="22" t="str">
        <f t="shared" si="25"/>
        <v>Manageble in Boston</v>
      </c>
      <c r="V187" s="22" t="str">
        <f t="shared" si="26"/>
        <v>Manageble in Boston</v>
      </c>
      <c r="W187" s="8">
        <v>2</v>
      </c>
      <c r="X187" s="8">
        <v>39</v>
      </c>
      <c r="Y187" s="23" t="str">
        <f t="shared" si="29"/>
        <v>Needs Improvement</v>
      </c>
      <c r="Z187" s="23" t="str" cm="1">
        <f t="array" ref="Z187">_xlfn.IFS(W187&gt;=9,"Excellent",W187&gt;6,"Good",W187&lt;7,"Needs Improvement")</f>
        <v>Needs Improvement</v>
      </c>
    </row>
    <row r="188" spans="1:26" x14ac:dyDescent="0.45">
      <c r="A188" s="9">
        <v>187</v>
      </c>
      <c r="B188" s="9" t="s">
        <v>539</v>
      </c>
      <c r="C188" s="9" t="s">
        <v>43</v>
      </c>
      <c r="D188" s="9" t="s">
        <v>535</v>
      </c>
      <c r="E188" s="22" t="b">
        <f t="shared" si="27"/>
        <v>1</v>
      </c>
      <c r="F188" s="9" t="s">
        <v>540</v>
      </c>
      <c r="G188" s="9" t="s">
        <v>531</v>
      </c>
      <c r="H188" s="9" t="s">
        <v>532</v>
      </c>
      <c r="I188" s="9" t="s">
        <v>549</v>
      </c>
      <c r="J188" s="9">
        <v>37</v>
      </c>
      <c r="K188" s="9">
        <v>42866</v>
      </c>
      <c r="L188" s="22" t="b">
        <f t="shared" si="20"/>
        <v>0</v>
      </c>
      <c r="M188" s="9">
        <v>30</v>
      </c>
      <c r="N188" s="9">
        <v>8</v>
      </c>
      <c r="O188" s="9">
        <v>3</v>
      </c>
      <c r="P188" s="22" t="b">
        <f t="shared" si="28"/>
        <v>1</v>
      </c>
      <c r="Q188" s="22" t="b">
        <f t="shared" si="21"/>
        <v>0</v>
      </c>
      <c r="R188" s="22" t="b">
        <f t="shared" si="22"/>
        <v>1</v>
      </c>
      <c r="S188" s="22" t="b">
        <f t="shared" si="23"/>
        <v>0</v>
      </c>
      <c r="T188" s="22" t="str">
        <f t="shared" si="24"/>
        <v>Newcomer</v>
      </c>
      <c r="U188" s="22" t="str">
        <f t="shared" si="25"/>
        <v>Manageble in Boston</v>
      </c>
      <c r="V188" s="22" t="str">
        <f t="shared" si="26"/>
        <v>Manageble in Boston</v>
      </c>
      <c r="W188" s="9">
        <v>5</v>
      </c>
      <c r="X188" s="9">
        <v>34</v>
      </c>
      <c r="Y188" s="23" t="str">
        <f t="shared" si="29"/>
        <v>Needs Improvement</v>
      </c>
      <c r="Z188" s="23" t="str" cm="1">
        <f t="array" ref="Z188">_xlfn.IFS(W188&gt;=9,"Excellent",W188&gt;6,"Good",W188&lt;7,"Needs Improvement")</f>
        <v>Needs Improvement</v>
      </c>
    </row>
    <row r="189" spans="1:26" x14ac:dyDescent="0.45">
      <c r="A189" s="8">
        <v>188</v>
      </c>
      <c r="B189" s="8" t="s">
        <v>527</v>
      </c>
      <c r="C189" s="8" t="s">
        <v>43</v>
      </c>
      <c r="D189" s="8" t="s">
        <v>547</v>
      </c>
      <c r="E189" s="22" t="b">
        <f t="shared" si="27"/>
        <v>0</v>
      </c>
      <c r="F189" s="8" t="s">
        <v>548</v>
      </c>
      <c r="G189" s="8" t="s">
        <v>531</v>
      </c>
      <c r="H189" s="8" t="s">
        <v>544</v>
      </c>
      <c r="I189" s="8" t="s">
        <v>533</v>
      </c>
      <c r="J189" s="8">
        <v>55</v>
      </c>
      <c r="K189" s="8">
        <v>96624</v>
      </c>
      <c r="L189" s="22" t="b">
        <f t="shared" si="20"/>
        <v>0</v>
      </c>
      <c r="M189" s="8">
        <v>37</v>
      </c>
      <c r="N189" s="8">
        <v>8</v>
      </c>
      <c r="O189" s="8">
        <v>10</v>
      </c>
      <c r="P189" s="22" t="b">
        <f t="shared" si="28"/>
        <v>0</v>
      </c>
      <c r="Q189" s="22" t="b">
        <f t="shared" si="21"/>
        <v>0</v>
      </c>
      <c r="R189" s="22" t="b">
        <f t="shared" si="22"/>
        <v>0</v>
      </c>
      <c r="S189" s="22" t="b">
        <f t="shared" si="23"/>
        <v>1</v>
      </c>
      <c r="T189" s="22" t="str">
        <f t="shared" si="24"/>
        <v>Veteran</v>
      </c>
      <c r="U189" s="22" t="str">
        <f t="shared" si="25"/>
        <v>Manageble in Boston</v>
      </c>
      <c r="V189" s="22" t="str">
        <f t="shared" si="26"/>
        <v>Manageble in Boston</v>
      </c>
      <c r="W189" s="8">
        <v>4</v>
      </c>
      <c r="X189" s="8">
        <v>37</v>
      </c>
      <c r="Y189" s="23" t="str">
        <f t="shared" si="29"/>
        <v>Needs Improvement</v>
      </c>
      <c r="Z189" s="23" t="str" cm="1">
        <f t="array" ref="Z189">_xlfn.IFS(W189&gt;=9,"Excellent",W189&gt;6,"Good",W189&lt;7,"Needs Improvement")</f>
        <v>Needs Improvement</v>
      </c>
    </row>
    <row r="190" spans="1:26" x14ac:dyDescent="0.45">
      <c r="A190" s="9">
        <v>189</v>
      </c>
      <c r="B190" s="9" t="s">
        <v>545</v>
      </c>
      <c r="C190" s="9" t="s">
        <v>42</v>
      </c>
      <c r="D190" s="9" t="s">
        <v>535</v>
      </c>
      <c r="E190" s="22" t="b">
        <f t="shared" si="27"/>
        <v>1</v>
      </c>
      <c r="F190" s="9" t="s">
        <v>540</v>
      </c>
      <c r="G190" s="9" t="s">
        <v>536</v>
      </c>
      <c r="H190" s="9" t="s">
        <v>537</v>
      </c>
      <c r="I190" s="9" t="s">
        <v>554</v>
      </c>
      <c r="J190" s="9">
        <v>23</v>
      </c>
      <c r="K190" s="9">
        <v>98899</v>
      </c>
      <c r="L190" s="22" t="b">
        <f t="shared" si="20"/>
        <v>0</v>
      </c>
      <c r="M190" s="9">
        <v>25</v>
      </c>
      <c r="N190" s="9">
        <v>8</v>
      </c>
      <c r="O190" s="9">
        <v>11</v>
      </c>
      <c r="P190" s="22" t="b">
        <f t="shared" si="28"/>
        <v>0</v>
      </c>
      <c r="Q190" s="22" t="b">
        <f t="shared" si="21"/>
        <v>0</v>
      </c>
      <c r="R190" s="22" t="b">
        <f t="shared" si="22"/>
        <v>1</v>
      </c>
      <c r="S190" s="22" t="b">
        <f t="shared" si="23"/>
        <v>0</v>
      </c>
      <c r="T190" s="22" t="str">
        <f t="shared" si="24"/>
        <v>Newcomer</v>
      </c>
      <c r="U190" s="22" t="str">
        <f t="shared" si="25"/>
        <v>Busy in Boston</v>
      </c>
      <c r="V190" s="22" t="str">
        <f t="shared" si="26"/>
        <v>Manageble in Boston</v>
      </c>
      <c r="W190" s="9">
        <v>7</v>
      </c>
      <c r="X190" s="9">
        <v>21</v>
      </c>
      <c r="Y190" s="23" t="str">
        <f t="shared" si="29"/>
        <v>Good</v>
      </c>
      <c r="Z190" s="23" t="str" cm="1">
        <f t="array" ref="Z190">_xlfn.IFS(W190&gt;=9,"Excellent",W190&gt;6,"Good",W190&lt;7,"Needs Improvement")</f>
        <v>Good</v>
      </c>
    </row>
    <row r="191" spans="1:26" x14ac:dyDescent="0.45">
      <c r="A191" s="8">
        <v>190</v>
      </c>
      <c r="B191" s="8" t="s">
        <v>539</v>
      </c>
      <c r="C191" s="8" t="s">
        <v>42</v>
      </c>
      <c r="D191" s="8" t="s">
        <v>555</v>
      </c>
      <c r="E191" s="22" t="b">
        <f t="shared" si="27"/>
        <v>1</v>
      </c>
      <c r="F191" s="8" t="s">
        <v>548</v>
      </c>
      <c r="G191" s="8" t="s">
        <v>541</v>
      </c>
      <c r="H191" s="8" t="s">
        <v>532</v>
      </c>
      <c r="I191" s="8" t="s">
        <v>542</v>
      </c>
      <c r="J191" s="8">
        <v>56</v>
      </c>
      <c r="K191" s="8">
        <v>62792</v>
      </c>
      <c r="L191" s="22" t="b">
        <f t="shared" si="20"/>
        <v>0</v>
      </c>
      <c r="M191" s="8">
        <v>27</v>
      </c>
      <c r="N191" s="8">
        <v>13</v>
      </c>
      <c r="O191" s="8">
        <v>1</v>
      </c>
      <c r="P191" s="22" t="b">
        <f t="shared" si="28"/>
        <v>1</v>
      </c>
      <c r="Q191" s="22" t="b">
        <f t="shared" si="21"/>
        <v>1</v>
      </c>
      <c r="R191" s="22" t="b">
        <f t="shared" si="22"/>
        <v>0</v>
      </c>
      <c r="S191" s="22" t="b">
        <f t="shared" si="23"/>
        <v>0</v>
      </c>
      <c r="T191" s="22" t="str">
        <f t="shared" si="24"/>
        <v>Newcomer</v>
      </c>
      <c r="U191" s="22" t="str">
        <f t="shared" si="25"/>
        <v>Busy in Boston</v>
      </c>
      <c r="V191" s="22" t="str">
        <f t="shared" si="26"/>
        <v>Manageble in Boston</v>
      </c>
      <c r="W191" s="8">
        <v>8</v>
      </c>
      <c r="X191" s="8">
        <v>48</v>
      </c>
      <c r="Y191" s="23" t="str">
        <f t="shared" si="29"/>
        <v>Good</v>
      </c>
      <c r="Z191" s="23" t="str" cm="1">
        <f t="array" ref="Z191">_xlfn.IFS(W191&gt;=9,"Excellent",W191&gt;6,"Good",W191&lt;7,"Needs Improvement")</f>
        <v>Good</v>
      </c>
    </row>
    <row r="192" spans="1:26" x14ac:dyDescent="0.45">
      <c r="A192" s="9">
        <v>191</v>
      </c>
      <c r="B192" s="9" t="s">
        <v>534</v>
      </c>
      <c r="C192" s="9" t="s">
        <v>528</v>
      </c>
      <c r="D192" s="9" t="s">
        <v>555</v>
      </c>
      <c r="E192" s="22" t="b">
        <f t="shared" si="27"/>
        <v>1</v>
      </c>
      <c r="F192" s="9" t="s">
        <v>548</v>
      </c>
      <c r="G192" s="9" t="s">
        <v>543</v>
      </c>
      <c r="H192" s="9" t="s">
        <v>537</v>
      </c>
      <c r="I192" s="9" t="s">
        <v>546</v>
      </c>
      <c r="J192" s="9">
        <v>61</v>
      </c>
      <c r="K192" s="9">
        <v>39764</v>
      </c>
      <c r="L192" s="22" t="b">
        <f t="shared" si="20"/>
        <v>0</v>
      </c>
      <c r="M192" s="9">
        <v>14</v>
      </c>
      <c r="N192" s="9">
        <v>2</v>
      </c>
      <c r="O192" s="9">
        <v>3</v>
      </c>
      <c r="P192" s="22" t="b">
        <f t="shared" si="28"/>
        <v>1</v>
      </c>
      <c r="Q192" s="22" t="b">
        <f t="shared" si="21"/>
        <v>0</v>
      </c>
      <c r="R192" s="22" t="b">
        <f t="shared" si="22"/>
        <v>0</v>
      </c>
      <c r="S192" s="22" t="b">
        <f t="shared" si="23"/>
        <v>0</v>
      </c>
      <c r="T192" s="22" t="str">
        <f t="shared" si="24"/>
        <v>Newcomer</v>
      </c>
      <c r="U192" s="22" t="str">
        <f t="shared" si="25"/>
        <v>Manageble in Boston</v>
      </c>
      <c r="V192" s="22" t="str">
        <f t="shared" si="26"/>
        <v>Manageble in Boston</v>
      </c>
      <c r="W192" s="9">
        <v>5</v>
      </c>
      <c r="X192" s="9">
        <v>32</v>
      </c>
      <c r="Y192" s="23" t="str">
        <f t="shared" si="29"/>
        <v>Needs Improvement</v>
      </c>
      <c r="Z192" s="23" t="str" cm="1">
        <f t="array" ref="Z192">_xlfn.IFS(W192&gt;=9,"Excellent",W192&gt;6,"Good",W192&lt;7,"Needs Improvement")</f>
        <v>Needs Improvement</v>
      </c>
    </row>
    <row r="193" spans="1:26" x14ac:dyDescent="0.45">
      <c r="A193" s="8">
        <v>192</v>
      </c>
      <c r="B193" s="8" t="s">
        <v>539</v>
      </c>
      <c r="C193" s="8" t="s">
        <v>42</v>
      </c>
      <c r="D193" s="8" t="s">
        <v>547</v>
      </c>
      <c r="E193" s="22" t="b">
        <f t="shared" si="27"/>
        <v>0</v>
      </c>
      <c r="F193" s="8" t="s">
        <v>550</v>
      </c>
      <c r="G193" s="8" t="s">
        <v>556</v>
      </c>
      <c r="H193" s="8" t="s">
        <v>537</v>
      </c>
      <c r="I193" s="8" t="s">
        <v>546</v>
      </c>
      <c r="J193" s="8">
        <v>49</v>
      </c>
      <c r="K193" s="8">
        <v>116156</v>
      </c>
      <c r="L193" s="22" t="b">
        <f t="shared" si="20"/>
        <v>1</v>
      </c>
      <c r="M193" s="8">
        <v>36</v>
      </c>
      <c r="N193" s="8">
        <v>12</v>
      </c>
      <c r="O193" s="8">
        <v>12</v>
      </c>
      <c r="P193" s="22" t="b">
        <f t="shared" si="28"/>
        <v>0</v>
      </c>
      <c r="Q193" s="22" t="b">
        <f t="shared" si="21"/>
        <v>0</v>
      </c>
      <c r="R193" s="22" t="b">
        <f t="shared" si="22"/>
        <v>0</v>
      </c>
      <c r="S193" s="22" t="b">
        <f t="shared" si="23"/>
        <v>0</v>
      </c>
      <c r="T193" s="22" t="str">
        <f t="shared" si="24"/>
        <v>Newcomer</v>
      </c>
      <c r="U193" s="22" t="str">
        <f t="shared" si="25"/>
        <v>Busy in Boston</v>
      </c>
      <c r="V193" s="22" t="str">
        <f t="shared" si="26"/>
        <v>Manageble in Boston</v>
      </c>
      <c r="W193" s="8">
        <v>5</v>
      </c>
      <c r="X193" s="8">
        <v>23</v>
      </c>
      <c r="Y193" s="23" t="str">
        <f t="shared" si="29"/>
        <v>Needs Improvement</v>
      </c>
      <c r="Z193" s="23" t="str" cm="1">
        <f t="array" ref="Z193">_xlfn.IFS(W193&gt;=9,"Excellent",W193&gt;6,"Good",W193&lt;7,"Needs Improvement")</f>
        <v>Needs Improvement</v>
      </c>
    </row>
    <row r="194" spans="1:26" x14ac:dyDescent="0.45">
      <c r="A194" s="9">
        <v>193</v>
      </c>
      <c r="B194" s="9" t="s">
        <v>527</v>
      </c>
      <c r="C194" s="9" t="s">
        <v>528</v>
      </c>
      <c r="D194" s="9" t="s">
        <v>529</v>
      </c>
      <c r="E194" s="22" t="b">
        <f t="shared" si="27"/>
        <v>1</v>
      </c>
      <c r="F194" s="9" t="s">
        <v>540</v>
      </c>
      <c r="G194" s="9" t="s">
        <v>551</v>
      </c>
      <c r="H194" s="9" t="s">
        <v>544</v>
      </c>
      <c r="I194" s="9" t="s">
        <v>558</v>
      </c>
      <c r="J194" s="9">
        <v>60</v>
      </c>
      <c r="K194" s="9">
        <v>72727</v>
      </c>
      <c r="L194" s="22" t="b">
        <f t="shared" ref="L194:L257" si="30">OR(K194&gt;100000,W194&gt;=9)</f>
        <v>0</v>
      </c>
      <c r="M194" s="9">
        <v>39</v>
      </c>
      <c r="N194" s="9">
        <v>10</v>
      </c>
      <c r="O194" s="9">
        <v>9</v>
      </c>
      <c r="P194" s="22" t="b">
        <f t="shared" si="28"/>
        <v>0</v>
      </c>
      <c r="Q194" s="22" t="b">
        <f t="shared" ref="Q194:Q257" si="31">AND(B194="Finance",W194&gt;7)</f>
        <v>0</v>
      </c>
      <c r="R194" s="22" t="b">
        <f t="shared" ref="R194:R257" si="32">OR(F194=$F$2,F194=$F$4)</f>
        <v>1</v>
      </c>
      <c r="S194" s="22" t="b">
        <f t="shared" ref="S194:S257" si="33">AND(B194=$B$2,M194&gt;5)</f>
        <v>1</v>
      </c>
      <c r="T194" s="22" t="str">
        <f t="shared" ref="T194:T257" si="34">IF(AND(B194=$B$2,M194&gt;5),"Veteran","Newcomer")</f>
        <v>Veteran</v>
      </c>
      <c r="U194" s="22" t="str">
        <f t="shared" ref="U194:U257" si="35">IF(OR(I194=$I$4,O194&gt;10),"Busy in Boston","Manageble in Boston")</f>
        <v>Manageble in Boston</v>
      </c>
      <c r="V194" s="22" t="str">
        <f t="shared" ref="V194:V257" si="36">IF(AND(I194=$I$4,O194&gt;10),"Busy in Boston","Manageble in Boston")</f>
        <v>Manageble in Boston</v>
      </c>
      <c r="W194" s="9">
        <v>2</v>
      </c>
      <c r="X194" s="9">
        <v>29</v>
      </c>
      <c r="Y194" s="23" t="str">
        <f t="shared" si="29"/>
        <v>Needs Improvement</v>
      </c>
      <c r="Z194" s="23" t="str" cm="1">
        <f t="array" ref="Z194">_xlfn.IFS(W194&gt;=9,"Excellent",W194&gt;6,"Good",W194&lt;7,"Needs Improvement")</f>
        <v>Needs Improvement</v>
      </c>
    </row>
    <row r="195" spans="1:26" x14ac:dyDescent="0.45">
      <c r="A195" s="8">
        <v>194</v>
      </c>
      <c r="B195" s="8" t="s">
        <v>545</v>
      </c>
      <c r="C195" s="8" t="s">
        <v>42</v>
      </c>
      <c r="D195" s="8" t="s">
        <v>529</v>
      </c>
      <c r="E195" s="22" t="b">
        <f t="shared" ref="E195:E258" si="37">NOT(D195=$D$7)</f>
        <v>1</v>
      </c>
      <c r="F195" s="8" t="s">
        <v>540</v>
      </c>
      <c r="G195" s="8" t="s">
        <v>541</v>
      </c>
      <c r="H195" s="8" t="s">
        <v>544</v>
      </c>
      <c r="I195" s="8" t="s">
        <v>538</v>
      </c>
      <c r="J195" s="8">
        <v>27</v>
      </c>
      <c r="K195" s="8">
        <v>108471</v>
      </c>
      <c r="L195" s="22" t="b">
        <f t="shared" si="30"/>
        <v>1</v>
      </c>
      <c r="M195" s="8">
        <v>16</v>
      </c>
      <c r="N195" s="8">
        <v>12</v>
      </c>
      <c r="O195" s="8">
        <v>5</v>
      </c>
      <c r="P195" s="22" t="b">
        <f t="shared" ref="P195:P258" si="38">NOT(O195&gt;5)</f>
        <v>1</v>
      </c>
      <c r="Q195" s="22" t="b">
        <f t="shared" si="31"/>
        <v>0</v>
      </c>
      <c r="R195" s="22" t="b">
        <f t="shared" si="32"/>
        <v>1</v>
      </c>
      <c r="S195" s="22" t="b">
        <f t="shared" si="33"/>
        <v>0</v>
      </c>
      <c r="T195" s="22" t="str">
        <f t="shared" si="34"/>
        <v>Newcomer</v>
      </c>
      <c r="U195" s="22" t="str">
        <f t="shared" si="35"/>
        <v>Manageble in Boston</v>
      </c>
      <c r="V195" s="22" t="str">
        <f t="shared" si="36"/>
        <v>Manageble in Boston</v>
      </c>
      <c r="W195" s="8">
        <v>8</v>
      </c>
      <c r="X195" s="8">
        <v>50</v>
      </c>
      <c r="Y195" s="23" t="str">
        <f t="shared" ref="Y195:Y258" si="39">IF(W195&gt;=9,"Excellent",IF(W195&gt;6,"Good","Needs Improvement"))</f>
        <v>Good</v>
      </c>
      <c r="Z195" s="23" t="str" cm="1">
        <f t="array" ref="Z195">_xlfn.IFS(W195&gt;=9,"Excellent",W195&gt;6,"Good",W195&lt;7,"Needs Improvement")</f>
        <v>Good</v>
      </c>
    </row>
    <row r="196" spans="1:26" x14ac:dyDescent="0.45">
      <c r="A196" s="9">
        <v>195</v>
      </c>
      <c r="B196" s="9" t="s">
        <v>545</v>
      </c>
      <c r="C196" s="9" t="s">
        <v>43</v>
      </c>
      <c r="D196" s="9" t="s">
        <v>547</v>
      </c>
      <c r="E196" s="22" t="b">
        <f t="shared" si="37"/>
        <v>0</v>
      </c>
      <c r="F196" s="9" t="s">
        <v>548</v>
      </c>
      <c r="G196" s="9" t="s">
        <v>553</v>
      </c>
      <c r="H196" s="9" t="s">
        <v>544</v>
      </c>
      <c r="I196" s="9" t="s">
        <v>558</v>
      </c>
      <c r="J196" s="9">
        <v>30</v>
      </c>
      <c r="K196" s="9">
        <v>38068</v>
      </c>
      <c r="L196" s="22" t="b">
        <f t="shared" si="30"/>
        <v>0</v>
      </c>
      <c r="M196" s="9">
        <v>22</v>
      </c>
      <c r="N196" s="9">
        <v>11</v>
      </c>
      <c r="O196" s="9">
        <v>12</v>
      </c>
      <c r="P196" s="22" t="b">
        <f t="shared" si="38"/>
        <v>0</v>
      </c>
      <c r="Q196" s="22" t="b">
        <f t="shared" si="31"/>
        <v>0</v>
      </c>
      <c r="R196" s="22" t="b">
        <f t="shared" si="32"/>
        <v>0</v>
      </c>
      <c r="S196" s="22" t="b">
        <f t="shared" si="33"/>
        <v>0</v>
      </c>
      <c r="T196" s="22" t="str">
        <f t="shared" si="34"/>
        <v>Newcomer</v>
      </c>
      <c r="U196" s="22" t="str">
        <f t="shared" si="35"/>
        <v>Busy in Boston</v>
      </c>
      <c r="V196" s="22" t="str">
        <f t="shared" si="36"/>
        <v>Manageble in Boston</v>
      </c>
      <c r="W196" s="9">
        <v>2</v>
      </c>
      <c r="X196" s="9">
        <v>27</v>
      </c>
      <c r="Y196" s="23" t="str">
        <f t="shared" si="39"/>
        <v>Needs Improvement</v>
      </c>
      <c r="Z196" s="23" t="str" cm="1">
        <f t="array" ref="Z196">_xlfn.IFS(W196&gt;=9,"Excellent",W196&gt;6,"Good",W196&lt;7,"Needs Improvement")</f>
        <v>Needs Improvement</v>
      </c>
    </row>
    <row r="197" spans="1:26" x14ac:dyDescent="0.45">
      <c r="A197" s="8">
        <v>196</v>
      </c>
      <c r="B197" s="8" t="s">
        <v>557</v>
      </c>
      <c r="C197" s="8" t="s">
        <v>528</v>
      </c>
      <c r="D197" s="8" t="s">
        <v>547</v>
      </c>
      <c r="E197" s="22" t="b">
        <f t="shared" si="37"/>
        <v>0</v>
      </c>
      <c r="F197" s="8" t="s">
        <v>540</v>
      </c>
      <c r="G197" s="8" t="s">
        <v>531</v>
      </c>
      <c r="H197" s="8" t="s">
        <v>544</v>
      </c>
      <c r="I197" s="8" t="s">
        <v>546</v>
      </c>
      <c r="J197" s="8">
        <v>41</v>
      </c>
      <c r="K197" s="8">
        <v>37295</v>
      </c>
      <c r="L197" s="22" t="b">
        <f t="shared" si="30"/>
        <v>0</v>
      </c>
      <c r="M197" s="8">
        <v>21</v>
      </c>
      <c r="N197" s="8">
        <v>15</v>
      </c>
      <c r="O197" s="8">
        <v>10</v>
      </c>
      <c r="P197" s="22" t="b">
        <f t="shared" si="38"/>
        <v>0</v>
      </c>
      <c r="Q197" s="22" t="b">
        <f t="shared" si="31"/>
        <v>0</v>
      </c>
      <c r="R197" s="22" t="b">
        <f t="shared" si="32"/>
        <v>1</v>
      </c>
      <c r="S197" s="22" t="b">
        <f t="shared" si="33"/>
        <v>0</v>
      </c>
      <c r="T197" s="22" t="str">
        <f t="shared" si="34"/>
        <v>Newcomer</v>
      </c>
      <c r="U197" s="22" t="str">
        <f t="shared" si="35"/>
        <v>Manageble in Boston</v>
      </c>
      <c r="V197" s="22" t="str">
        <f t="shared" si="36"/>
        <v>Manageble in Boston</v>
      </c>
      <c r="W197" s="8">
        <v>6</v>
      </c>
      <c r="X197" s="8">
        <v>22</v>
      </c>
      <c r="Y197" s="23" t="str">
        <f t="shared" si="39"/>
        <v>Needs Improvement</v>
      </c>
      <c r="Z197" s="23" t="str" cm="1">
        <f t="array" ref="Z197">_xlfn.IFS(W197&gt;=9,"Excellent",W197&gt;6,"Good",W197&lt;7,"Needs Improvement")</f>
        <v>Needs Improvement</v>
      </c>
    </row>
    <row r="198" spans="1:26" x14ac:dyDescent="0.45">
      <c r="A198" s="9">
        <v>197</v>
      </c>
      <c r="B198" s="9" t="s">
        <v>534</v>
      </c>
      <c r="C198" s="9" t="s">
        <v>528</v>
      </c>
      <c r="D198" s="9" t="s">
        <v>555</v>
      </c>
      <c r="E198" s="22" t="b">
        <f t="shared" si="37"/>
        <v>1</v>
      </c>
      <c r="F198" s="9" t="s">
        <v>530</v>
      </c>
      <c r="G198" s="9" t="s">
        <v>536</v>
      </c>
      <c r="H198" s="9" t="s">
        <v>532</v>
      </c>
      <c r="I198" s="9" t="s">
        <v>554</v>
      </c>
      <c r="J198" s="9">
        <v>22</v>
      </c>
      <c r="K198" s="9">
        <v>71160</v>
      </c>
      <c r="L198" s="22" t="b">
        <f t="shared" si="30"/>
        <v>0</v>
      </c>
      <c r="M198" s="9">
        <v>21</v>
      </c>
      <c r="N198" s="9">
        <v>16</v>
      </c>
      <c r="O198" s="9">
        <v>2</v>
      </c>
      <c r="P198" s="22" t="b">
        <f t="shared" si="38"/>
        <v>1</v>
      </c>
      <c r="Q198" s="22" t="b">
        <f t="shared" si="31"/>
        <v>0</v>
      </c>
      <c r="R198" s="22" t="b">
        <f t="shared" si="32"/>
        <v>1</v>
      </c>
      <c r="S198" s="22" t="b">
        <f t="shared" si="33"/>
        <v>0</v>
      </c>
      <c r="T198" s="22" t="str">
        <f t="shared" si="34"/>
        <v>Newcomer</v>
      </c>
      <c r="U198" s="22" t="str">
        <f t="shared" si="35"/>
        <v>Manageble in Boston</v>
      </c>
      <c r="V198" s="22" t="str">
        <f t="shared" si="36"/>
        <v>Manageble in Boston</v>
      </c>
      <c r="W198" s="9">
        <v>8</v>
      </c>
      <c r="X198" s="9">
        <v>28</v>
      </c>
      <c r="Y198" s="23" t="str">
        <f t="shared" si="39"/>
        <v>Good</v>
      </c>
      <c r="Z198" s="23" t="str" cm="1">
        <f t="array" ref="Z198">_xlfn.IFS(W198&gt;=9,"Excellent",W198&gt;6,"Good",W198&lt;7,"Needs Improvement")</f>
        <v>Good</v>
      </c>
    </row>
    <row r="199" spans="1:26" x14ac:dyDescent="0.45">
      <c r="A199" s="8">
        <v>198</v>
      </c>
      <c r="B199" s="8" t="s">
        <v>552</v>
      </c>
      <c r="C199" s="8" t="s">
        <v>43</v>
      </c>
      <c r="D199" s="8" t="s">
        <v>529</v>
      </c>
      <c r="E199" s="22" t="b">
        <f t="shared" si="37"/>
        <v>1</v>
      </c>
      <c r="F199" s="8" t="s">
        <v>530</v>
      </c>
      <c r="G199" s="8" t="s">
        <v>536</v>
      </c>
      <c r="H199" s="8" t="s">
        <v>532</v>
      </c>
      <c r="I199" s="8" t="s">
        <v>549</v>
      </c>
      <c r="J199" s="8">
        <v>29</v>
      </c>
      <c r="K199" s="8">
        <v>41390</v>
      </c>
      <c r="L199" s="22" t="b">
        <f t="shared" si="30"/>
        <v>0</v>
      </c>
      <c r="M199" s="8">
        <v>8</v>
      </c>
      <c r="N199" s="8">
        <v>17</v>
      </c>
      <c r="O199" s="8">
        <v>7</v>
      </c>
      <c r="P199" s="22" t="b">
        <f t="shared" si="38"/>
        <v>0</v>
      </c>
      <c r="Q199" s="22" t="b">
        <f t="shared" si="31"/>
        <v>0</v>
      </c>
      <c r="R199" s="22" t="b">
        <f t="shared" si="32"/>
        <v>1</v>
      </c>
      <c r="S199" s="22" t="b">
        <f t="shared" si="33"/>
        <v>0</v>
      </c>
      <c r="T199" s="22" t="str">
        <f t="shared" si="34"/>
        <v>Newcomer</v>
      </c>
      <c r="U199" s="22" t="str">
        <f t="shared" si="35"/>
        <v>Manageble in Boston</v>
      </c>
      <c r="V199" s="22" t="str">
        <f t="shared" si="36"/>
        <v>Manageble in Boston</v>
      </c>
      <c r="W199" s="8">
        <v>6</v>
      </c>
      <c r="X199" s="8">
        <v>49</v>
      </c>
      <c r="Y199" s="23" t="str">
        <f t="shared" si="39"/>
        <v>Needs Improvement</v>
      </c>
      <c r="Z199" s="23" t="str" cm="1">
        <f t="array" ref="Z199">_xlfn.IFS(W199&gt;=9,"Excellent",W199&gt;6,"Good",W199&lt;7,"Needs Improvement")</f>
        <v>Needs Improvement</v>
      </c>
    </row>
    <row r="200" spans="1:26" x14ac:dyDescent="0.45">
      <c r="A200" s="9">
        <v>199</v>
      </c>
      <c r="B200" s="9" t="s">
        <v>552</v>
      </c>
      <c r="C200" s="9" t="s">
        <v>528</v>
      </c>
      <c r="D200" s="9" t="s">
        <v>535</v>
      </c>
      <c r="E200" s="22" t="b">
        <f t="shared" si="37"/>
        <v>1</v>
      </c>
      <c r="F200" s="9" t="s">
        <v>540</v>
      </c>
      <c r="G200" s="9" t="s">
        <v>543</v>
      </c>
      <c r="H200" s="9" t="s">
        <v>544</v>
      </c>
      <c r="I200" s="9" t="s">
        <v>549</v>
      </c>
      <c r="J200" s="9">
        <v>44</v>
      </c>
      <c r="K200" s="9">
        <v>50131</v>
      </c>
      <c r="L200" s="22" t="b">
        <f t="shared" si="30"/>
        <v>0</v>
      </c>
      <c r="M200" s="9">
        <v>16</v>
      </c>
      <c r="N200" s="9">
        <v>2</v>
      </c>
      <c r="O200" s="9">
        <v>2</v>
      </c>
      <c r="P200" s="22" t="b">
        <f t="shared" si="38"/>
        <v>1</v>
      </c>
      <c r="Q200" s="22" t="b">
        <f t="shared" si="31"/>
        <v>0</v>
      </c>
      <c r="R200" s="22" t="b">
        <f t="shared" si="32"/>
        <v>1</v>
      </c>
      <c r="S200" s="22" t="b">
        <f t="shared" si="33"/>
        <v>0</v>
      </c>
      <c r="T200" s="22" t="str">
        <f t="shared" si="34"/>
        <v>Newcomer</v>
      </c>
      <c r="U200" s="22" t="str">
        <f t="shared" si="35"/>
        <v>Manageble in Boston</v>
      </c>
      <c r="V200" s="22" t="str">
        <f t="shared" si="36"/>
        <v>Manageble in Boston</v>
      </c>
      <c r="W200" s="9">
        <v>4</v>
      </c>
      <c r="X200" s="9">
        <v>30</v>
      </c>
      <c r="Y200" s="23" t="str">
        <f t="shared" si="39"/>
        <v>Needs Improvement</v>
      </c>
      <c r="Z200" s="23" t="str" cm="1">
        <f t="array" ref="Z200">_xlfn.IFS(W200&gt;=9,"Excellent",W200&gt;6,"Good",W200&lt;7,"Needs Improvement")</f>
        <v>Needs Improvement</v>
      </c>
    </row>
    <row r="201" spans="1:26" x14ac:dyDescent="0.45">
      <c r="A201" s="8">
        <v>200</v>
      </c>
      <c r="B201" s="8" t="s">
        <v>539</v>
      </c>
      <c r="C201" s="8" t="s">
        <v>528</v>
      </c>
      <c r="D201" s="8" t="s">
        <v>555</v>
      </c>
      <c r="E201" s="22" t="b">
        <f t="shared" si="37"/>
        <v>1</v>
      </c>
      <c r="F201" s="8" t="s">
        <v>540</v>
      </c>
      <c r="G201" s="8" t="s">
        <v>541</v>
      </c>
      <c r="H201" s="8" t="s">
        <v>532</v>
      </c>
      <c r="I201" s="8" t="s">
        <v>542</v>
      </c>
      <c r="J201" s="8">
        <v>24</v>
      </c>
      <c r="K201" s="8">
        <v>105969</v>
      </c>
      <c r="L201" s="22" t="b">
        <f t="shared" si="30"/>
        <v>1</v>
      </c>
      <c r="M201" s="8">
        <v>31</v>
      </c>
      <c r="N201" s="8">
        <v>18</v>
      </c>
      <c r="O201" s="8">
        <v>4</v>
      </c>
      <c r="P201" s="22" t="b">
        <f t="shared" si="38"/>
        <v>1</v>
      </c>
      <c r="Q201" s="22" t="b">
        <f t="shared" si="31"/>
        <v>0</v>
      </c>
      <c r="R201" s="22" t="b">
        <f t="shared" si="32"/>
        <v>1</v>
      </c>
      <c r="S201" s="22" t="b">
        <f t="shared" si="33"/>
        <v>0</v>
      </c>
      <c r="T201" s="22" t="str">
        <f t="shared" si="34"/>
        <v>Newcomer</v>
      </c>
      <c r="U201" s="22" t="str">
        <f t="shared" si="35"/>
        <v>Busy in Boston</v>
      </c>
      <c r="V201" s="22" t="str">
        <f t="shared" si="36"/>
        <v>Manageble in Boston</v>
      </c>
      <c r="W201" s="8">
        <v>4</v>
      </c>
      <c r="X201" s="8">
        <v>54</v>
      </c>
      <c r="Y201" s="23" t="str">
        <f t="shared" si="39"/>
        <v>Needs Improvement</v>
      </c>
      <c r="Z201" s="23" t="str" cm="1">
        <f t="array" ref="Z201">_xlfn.IFS(W201&gt;=9,"Excellent",W201&gt;6,"Good",W201&lt;7,"Needs Improvement")</f>
        <v>Needs Improvement</v>
      </c>
    </row>
    <row r="202" spans="1:26" x14ac:dyDescent="0.45">
      <c r="A202" s="9">
        <v>201</v>
      </c>
      <c r="B202" s="9" t="s">
        <v>557</v>
      </c>
      <c r="C202" s="9" t="s">
        <v>42</v>
      </c>
      <c r="D202" s="9" t="s">
        <v>547</v>
      </c>
      <c r="E202" s="22" t="b">
        <f t="shared" si="37"/>
        <v>0</v>
      </c>
      <c r="F202" s="9" t="s">
        <v>548</v>
      </c>
      <c r="G202" s="9" t="s">
        <v>551</v>
      </c>
      <c r="H202" s="9" t="s">
        <v>544</v>
      </c>
      <c r="I202" s="9" t="s">
        <v>549</v>
      </c>
      <c r="J202" s="9">
        <v>25</v>
      </c>
      <c r="K202" s="9">
        <v>45038</v>
      </c>
      <c r="L202" s="22" t="b">
        <f t="shared" si="30"/>
        <v>0</v>
      </c>
      <c r="M202" s="9">
        <v>10</v>
      </c>
      <c r="N202" s="9">
        <v>12</v>
      </c>
      <c r="O202" s="9">
        <v>12</v>
      </c>
      <c r="P202" s="22" t="b">
        <f t="shared" si="38"/>
        <v>0</v>
      </c>
      <c r="Q202" s="22" t="b">
        <f t="shared" si="31"/>
        <v>0</v>
      </c>
      <c r="R202" s="22" t="b">
        <f t="shared" si="32"/>
        <v>0</v>
      </c>
      <c r="S202" s="22" t="b">
        <f t="shared" si="33"/>
        <v>0</v>
      </c>
      <c r="T202" s="22" t="str">
        <f t="shared" si="34"/>
        <v>Newcomer</v>
      </c>
      <c r="U202" s="22" t="str">
        <f t="shared" si="35"/>
        <v>Busy in Boston</v>
      </c>
      <c r="V202" s="22" t="str">
        <f t="shared" si="36"/>
        <v>Manageble in Boston</v>
      </c>
      <c r="W202" s="9">
        <v>6</v>
      </c>
      <c r="X202" s="9">
        <v>56</v>
      </c>
      <c r="Y202" s="23" t="str">
        <f t="shared" si="39"/>
        <v>Needs Improvement</v>
      </c>
      <c r="Z202" s="23" t="str" cm="1">
        <f t="array" ref="Z202">_xlfn.IFS(W202&gt;=9,"Excellent",W202&gt;6,"Good",W202&lt;7,"Needs Improvement")</f>
        <v>Needs Improvement</v>
      </c>
    </row>
    <row r="203" spans="1:26" x14ac:dyDescent="0.45">
      <c r="A203" s="8">
        <v>202</v>
      </c>
      <c r="B203" s="8" t="s">
        <v>559</v>
      </c>
      <c r="C203" s="8" t="s">
        <v>528</v>
      </c>
      <c r="D203" s="8" t="s">
        <v>529</v>
      </c>
      <c r="E203" s="22" t="b">
        <f t="shared" si="37"/>
        <v>1</v>
      </c>
      <c r="F203" s="8" t="s">
        <v>530</v>
      </c>
      <c r="G203" s="8" t="s">
        <v>543</v>
      </c>
      <c r="H203" s="8" t="s">
        <v>537</v>
      </c>
      <c r="I203" s="8" t="s">
        <v>542</v>
      </c>
      <c r="J203" s="8">
        <v>46</v>
      </c>
      <c r="K203" s="8">
        <v>82327</v>
      </c>
      <c r="L203" s="22" t="b">
        <f t="shared" si="30"/>
        <v>0</v>
      </c>
      <c r="M203" s="8">
        <v>32</v>
      </c>
      <c r="N203" s="8">
        <v>19</v>
      </c>
      <c r="O203" s="8">
        <v>7</v>
      </c>
      <c r="P203" s="22" t="b">
        <f t="shared" si="38"/>
        <v>0</v>
      </c>
      <c r="Q203" s="22" t="b">
        <f t="shared" si="31"/>
        <v>0</v>
      </c>
      <c r="R203" s="22" t="b">
        <f t="shared" si="32"/>
        <v>1</v>
      </c>
      <c r="S203" s="22" t="b">
        <f t="shared" si="33"/>
        <v>0</v>
      </c>
      <c r="T203" s="22" t="str">
        <f t="shared" si="34"/>
        <v>Newcomer</v>
      </c>
      <c r="U203" s="22" t="str">
        <f t="shared" si="35"/>
        <v>Busy in Boston</v>
      </c>
      <c r="V203" s="22" t="str">
        <f t="shared" si="36"/>
        <v>Manageble in Boston</v>
      </c>
      <c r="W203" s="8">
        <v>4</v>
      </c>
      <c r="X203" s="8">
        <v>32</v>
      </c>
      <c r="Y203" s="23" t="str">
        <f t="shared" si="39"/>
        <v>Needs Improvement</v>
      </c>
      <c r="Z203" s="23" t="str" cm="1">
        <f t="array" ref="Z203">_xlfn.IFS(W203&gt;=9,"Excellent",W203&gt;6,"Good",W203&lt;7,"Needs Improvement")</f>
        <v>Needs Improvement</v>
      </c>
    </row>
    <row r="204" spans="1:26" x14ac:dyDescent="0.45">
      <c r="A204" s="9">
        <v>203</v>
      </c>
      <c r="B204" s="9" t="s">
        <v>539</v>
      </c>
      <c r="C204" s="9" t="s">
        <v>43</v>
      </c>
      <c r="D204" s="9" t="s">
        <v>535</v>
      </c>
      <c r="E204" s="22" t="b">
        <f t="shared" si="37"/>
        <v>1</v>
      </c>
      <c r="F204" s="9" t="s">
        <v>530</v>
      </c>
      <c r="G204" s="9" t="s">
        <v>531</v>
      </c>
      <c r="H204" s="9" t="s">
        <v>537</v>
      </c>
      <c r="I204" s="9" t="s">
        <v>542</v>
      </c>
      <c r="J204" s="9">
        <v>59</v>
      </c>
      <c r="K204" s="9">
        <v>107064</v>
      </c>
      <c r="L204" s="22" t="b">
        <f t="shared" si="30"/>
        <v>1</v>
      </c>
      <c r="M204" s="9">
        <v>34</v>
      </c>
      <c r="N204" s="9">
        <v>18</v>
      </c>
      <c r="O204" s="9">
        <v>4</v>
      </c>
      <c r="P204" s="22" t="b">
        <f t="shared" si="38"/>
        <v>1</v>
      </c>
      <c r="Q204" s="22" t="b">
        <f t="shared" si="31"/>
        <v>1</v>
      </c>
      <c r="R204" s="22" t="b">
        <f t="shared" si="32"/>
        <v>1</v>
      </c>
      <c r="S204" s="22" t="b">
        <f t="shared" si="33"/>
        <v>0</v>
      </c>
      <c r="T204" s="22" t="str">
        <f t="shared" si="34"/>
        <v>Newcomer</v>
      </c>
      <c r="U204" s="22" t="str">
        <f t="shared" si="35"/>
        <v>Busy in Boston</v>
      </c>
      <c r="V204" s="22" t="str">
        <f t="shared" si="36"/>
        <v>Manageble in Boston</v>
      </c>
      <c r="W204" s="9">
        <v>8</v>
      </c>
      <c r="X204" s="9">
        <v>55</v>
      </c>
      <c r="Y204" s="23" t="str">
        <f t="shared" si="39"/>
        <v>Good</v>
      </c>
      <c r="Z204" s="23" t="str" cm="1">
        <f t="array" ref="Z204">_xlfn.IFS(W204&gt;=9,"Excellent",W204&gt;6,"Good",W204&lt;7,"Needs Improvement")</f>
        <v>Good</v>
      </c>
    </row>
    <row r="205" spans="1:26" x14ac:dyDescent="0.45">
      <c r="A205" s="8">
        <v>204</v>
      </c>
      <c r="B205" s="8" t="s">
        <v>557</v>
      </c>
      <c r="C205" s="8" t="s">
        <v>42</v>
      </c>
      <c r="D205" s="8" t="s">
        <v>535</v>
      </c>
      <c r="E205" s="22" t="b">
        <f t="shared" si="37"/>
        <v>1</v>
      </c>
      <c r="F205" s="8" t="s">
        <v>550</v>
      </c>
      <c r="G205" s="8" t="s">
        <v>543</v>
      </c>
      <c r="H205" s="8" t="s">
        <v>537</v>
      </c>
      <c r="I205" s="8" t="s">
        <v>542</v>
      </c>
      <c r="J205" s="8">
        <v>36</v>
      </c>
      <c r="K205" s="8">
        <v>51281</v>
      </c>
      <c r="L205" s="22" t="b">
        <f t="shared" si="30"/>
        <v>1</v>
      </c>
      <c r="M205" s="8">
        <v>9</v>
      </c>
      <c r="N205" s="8">
        <v>17</v>
      </c>
      <c r="O205" s="8">
        <v>7</v>
      </c>
      <c r="P205" s="22" t="b">
        <f t="shared" si="38"/>
        <v>0</v>
      </c>
      <c r="Q205" s="22" t="b">
        <f t="shared" si="31"/>
        <v>0</v>
      </c>
      <c r="R205" s="22" t="b">
        <f t="shared" si="32"/>
        <v>0</v>
      </c>
      <c r="S205" s="22" t="b">
        <f t="shared" si="33"/>
        <v>0</v>
      </c>
      <c r="T205" s="22" t="str">
        <f t="shared" si="34"/>
        <v>Newcomer</v>
      </c>
      <c r="U205" s="22" t="str">
        <f t="shared" si="35"/>
        <v>Busy in Boston</v>
      </c>
      <c r="V205" s="22" t="str">
        <f t="shared" si="36"/>
        <v>Manageble in Boston</v>
      </c>
      <c r="W205" s="8">
        <v>9</v>
      </c>
      <c r="X205" s="8">
        <v>32</v>
      </c>
      <c r="Y205" s="23" t="str">
        <f t="shared" si="39"/>
        <v>Excellent</v>
      </c>
      <c r="Z205" s="23" t="str" cm="1">
        <f t="array" ref="Z205">_xlfn.IFS(W205&gt;=9,"Excellent",W205&gt;6,"Good",W205&lt;7,"Needs Improvement")</f>
        <v>Excellent</v>
      </c>
    </row>
    <row r="206" spans="1:26" x14ac:dyDescent="0.45">
      <c r="A206" s="9">
        <v>205</v>
      </c>
      <c r="B206" s="9" t="s">
        <v>534</v>
      </c>
      <c r="C206" s="9" t="s">
        <v>42</v>
      </c>
      <c r="D206" s="9" t="s">
        <v>555</v>
      </c>
      <c r="E206" s="22" t="b">
        <f t="shared" si="37"/>
        <v>1</v>
      </c>
      <c r="F206" s="9" t="s">
        <v>548</v>
      </c>
      <c r="G206" s="9" t="s">
        <v>556</v>
      </c>
      <c r="H206" s="9" t="s">
        <v>544</v>
      </c>
      <c r="I206" s="9" t="s">
        <v>546</v>
      </c>
      <c r="J206" s="9">
        <v>42</v>
      </c>
      <c r="K206" s="9">
        <v>84189</v>
      </c>
      <c r="L206" s="22" t="b">
        <f t="shared" si="30"/>
        <v>0</v>
      </c>
      <c r="M206" s="9">
        <v>17</v>
      </c>
      <c r="N206" s="9">
        <v>6</v>
      </c>
      <c r="O206" s="9">
        <v>7</v>
      </c>
      <c r="P206" s="22" t="b">
        <f t="shared" si="38"/>
        <v>0</v>
      </c>
      <c r="Q206" s="22" t="b">
        <f t="shared" si="31"/>
        <v>0</v>
      </c>
      <c r="R206" s="22" t="b">
        <f t="shared" si="32"/>
        <v>0</v>
      </c>
      <c r="S206" s="22" t="b">
        <f t="shared" si="33"/>
        <v>0</v>
      </c>
      <c r="T206" s="22" t="str">
        <f t="shared" si="34"/>
        <v>Newcomer</v>
      </c>
      <c r="U206" s="22" t="str">
        <f t="shared" si="35"/>
        <v>Manageble in Boston</v>
      </c>
      <c r="V206" s="22" t="str">
        <f t="shared" si="36"/>
        <v>Manageble in Boston</v>
      </c>
      <c r="W206" s="9">
        <v>1</v>
      </c>
      <c r="X206" s="9">
        <v>31</v>
      </c>
      <c r="Y206" s="23" t="str">
        <f t="shared" si="39"/>
        <v>Needs Improvement</v>
      </c>
      <c r="Z206" s="23" t="str" cm="1">
        <f t="array" ref="Z206">_xlfn.IFS(W206&gt;=9,"Excellent",W206&gt;6,"Good",W206&lt;7,"Needs Improvement")</f>
        <v>Needs Improvement</v>
      </c>
    </row>
    <row r="207" spans="1:26" x14ac:dyDescent="0.45">
      <c r="A207" s="8">
        <v>206</v>
      </c>
      <c r="B207" s="8" t="s">
        <v>534</v>
      </c>
      <c r="C207" s="8" t="s">
        <v>43</v>
      </c>
      <c r="D207" s="8" t="s">
        <v>529</v>
      </c>
      <c r="E207" s="22" t="b">
        <f t="shared" si="37"/>
        <v>1</v>
      </c>
      <c r="F207" s="8" t="s">
        <v>550</v>
      </c>
      <c r="G207" s="8" t="s">
        <v>536</v>
      </c>
      <c r="H207" s="8" t="s">
        <v>537</v>
      </c>
      <c r="I207" s="8" t="s">
        <v>546</v>
      </c>
      <c r="J207" s="8">
        <v>56</v>
      </c>
      <c r="K207" s="8">
        <v>78511</v>
      </c>
      <c r="L207" s="22" t="b">
        <f t="shared" si="30"/>
        <v>0</v>
      </c>
      <c r="M207" s="8">
        <v>11</v>
      </c>
      <c r="N207" s="8">
        <v>15</v>
      </c>
      <c r="O207" s="8">
        <v>1</v>
      </c>
      <c r="P207" s="22" t="b">
        <f t="shared" si="38"/>
        <v>1</v>
      </c>
      <c r="Q207" s="22" t="b">
        <f t="shared" si="31"/>
        <v>0</v>
      </c>
      <c r="R207" s="22" t="b">
        <f t="shared" si="32"/>
        <v>0</v>
      </c>
      <c r="S207" s="22" t="b">
        <f t="shared" si="33"/>
        <v>0</v>
      </c>
      <c r="T207" s="22" t="str">
        <f t="shared" si="34"/>
        <v>Newcomer</v>
      </c>
      <c r="U207" s="22" t="str">
        <f t="shared" si="35"/>
        <v>Manageble in Boston</v>
      </c>
      <c r="V207" s="22" t="str">
        <f t="shared" si="36"/>
        <v>Manageble in Boston</v>
      </c>
      <c r="W207" s="8">
        <v>4</v>
      </c>
      <c r="X207" s="8">
        <v>56</v>
      </c>
      <c r="Y207" s="23" t="str">
        <f t="shared" si="39"/>
        <v>Needs Improvement</v>
      </c>
      <c r="Z207" s="23" t="str" cm="1">
        <f t="array" ref="Z207">_xlfn.IFS(W207&gt;=9,"Excellent",W207&gt;6,"Good",W207&lt;7,"Needs Improvement")</f>
        <v>Needs Improvement</v>
      </c>
    </row>
    <row r="208" spans="1:26" x14ac:dyDescent="0.45">
      <c r="A208" s="9">
        <v>207</v>
      </c>
      <c r="B208" s="9" t="s">
        <v>534</v>
      </c>
      <c r="C208" s="9" t="s">
        <v>43</v>
      </c>
      <c r="D208" s="9" t="s">
        <v>529</v>
      </c>
      <c r="E208" s="22" t="b">
        <f t="shared" si="37"/>
        <v>1</v>
      </c>
      <c r="F208" s="9" t="s">
        <v>530</v>
      </c>
      <c r="G208" s="9" t="s">
        <v>536</v>
      </c>
      <c r="H208" s="9" t="s">
        <v>532</v>
      </c>
      <c r="I208" s="9" t="s">
        <v>538</v>
      </c>
      <c r="J208" s="9">
        <v>35</v>
      </c>
      <c r="K208" s="9">
        <v>38605</v>
      </c>
      <c r="L208" s="22" t="b">
        <f t="shared" si="30"/>
        <v>0</v>
      </c>
      <c r="M208" s="9">
        <v>32</v>
      </c>
      <c r="N208" s="9">
        <v>3</v>
      </c>
      <c r="O208" s="9">
        <v>6</v>
      </c>
      <c r="P208" s="22" t="b">
        <f t="shared" si="38"/>
        <v>0</v>
      </c>
      <c r="Q208" s="22" t="b">
        <f t="shared" si="31"/>
        <v>0</v>
      </c>
      <c r="R208" s="22" t="b">
        <f t="shared" si="32"/>
        <v>1</v>
      </c>
      <c r="S208" s="22" t="b">
        <f t="shared" si="33"/>
        <v>0</v>
      </c>
      <c r="T208" s="22" t="str">
        <f t="shared" si="34"/>
        <v>Newcomer</v>
      </c>
      <c r="U208" s="22" t="str">
        <f t="shared" si="35"/>
        <v>Manageble in Boston</v>
      </c>
      <c r="V208" s="22" t="str">
        <f t="shared" si="36"/>
        <v>Manageble in Boston</v>
      </c>
      <c r="W208" s="9">
        <v>4</v>
      </c>
      <c r="X208" s="9">
        <v>29</v>
      </c>
      <c r="Y208" s="23" t="str">
        <f t="shared" si="39"/>
        <v>Needs Improvement</v>
      </c>
      <c r="Z208" s="23" t="str" cm="1">
        <f t="array" ref="Z208">_xlfn.IFS(W208&gt;=9,"Excellent",W208&gt;6,"Good",W208&lt;7,"Needs Improvement")</f>
        <v>Needs Improvement</v>
      </c>
    </row>
    <row r="209" spans="1:26" x14ac:dyDescent="0.45">
      <c r="A209" s="8">
        <v>208</v>
      </c>
      <c r="B209" s="8" t="s">
        <v>534</v>
      </c>
      <c r="C209" s="8" t="s">
        <v>42</v>
      </c>
      <c r="D209" s="8" t="s">
        <v>547</v>
      </c>
      <c r="E209" s="22" t="b">
        <f t="shared" si="37"/>
        <v>0</v>
      </c>
      <c r="F209" s="8" t="s">
        <v>548</v>
      </c>
      <c r="G209" s="8" t="s">
        <v>553</v>
      </c>
      <c r="H209" s="8" t="s">
        <v>537</v>
      </c>
      <c r="I209" s="8" t="s">
        <v>533</v>
      </c>
      <c r="J209" s="8">
        <v>57</v>
      </c>
      <c r="K209" s="8">
        <v>31381</v>
      </c>
      <c r="L209" s="22" t="b">
        <f t="shared" si="30"/>
        <v>0</v>
      </c>
      <c r="M209" s="8">
        <v>10</v>
      </c>
      <c r="N209" s="8">
        <v>6</v>
      </c>
      <c r="O209" s="8">
        <v>9</v>
      </c>
      <c r="P209" s="22" t="b">
        <f t="shared" si="38"/>
        <v>0</v>
      </c>
      <c r="Q209" s="22" t="b">
        <f t="shared" si="31"/>
        <v>0</v>
      </c>
      <c r="R209" s="22" t="b">
        <f t="shared" si="32"/>
        <v>0</v>
      </c>
      <c r="S209" s="22" t="b">
        <f t="shared" si="33"/>
        <v>0</v>
      </c>
      <c r="T209" s="22" t="str">
        <f t="shared" si="34"/>
        <v>Newcomer</v>
      </c>
      <c r="U209" s="22" t="str">
        <f t="shared" si="35"/>
        <v>Manageble in Boston</v>
      </c>
      <c r="V209" s="22" t="str">
        <f t="shared" si="36"/>
        <v>Manageble in Boston</v>
      </c>
      <c r="W209" s="8">
        <v>2</v>
      </c>
      <c r="X209" s="8">
        <v>28</v>
      </c>
      <c r="Y209" s="23" t="str">
        <f t="shared" si="39"/>
        <v>Needs Improvement</v>
      </c>
      <c r="Z209" s="23" t="str" cm="1">
        <f t="array" ref="Z209">_xlfn.IFS(W209&gt;=9,"Excellent",W209&gt;6,"Good",W209&lt;7,"Needs Improvement")</f>
        <v>Needs Improvement</v>
      </c>
    </row>
    <row r="210" spans="1:26" x14ac:dyDescent="0.45">
      <c r="A210" s="9">
        <v>209</v>
      </c>
      <c r="B210" s="9" t="s">
        <v>534</v>
      </c>
      <c r="C210" s="9" t="s">
        <v>528</v>
      </c>
      <c r="D210" s="9" t="s">
        <v>529</v>
      </c>
      <c r="E210" s="22" t="b">
        <f t="shared" si="37"/>
        <v>1</v>
      </c>
      <c r="F210" s="9" t="s">
        <v>540</v>
      </c>
      <c r="G210" s="9" t="s">
        <v>553</v>
      </c>
      <c r="H210" s="9" t="s">
        <v>537</v>
      </c>
      <c r="I210" s="9" t="s">
        <v>542</v>
      </c>
      <c r="J210" s="9">
        <v>33</v>
      </c>
      <c r="K210" s="9">
        <v>96634</v>
      </c>
      <c r="L210" s="22" t="b">
        <f t="shared" si="30"/>
        <v>0</v>
      </c>
      <c r="M210" s="9">
        <v>22</v>
      </c>
      <c r="N210" s="9">
        <v>3</v>
      </c>
      <c r="O210" s="9">
        <v>2</v>
      </c>
      <c r="P210" s="22" t="b">
        <f t="shared" si="38"/>
        <v>1</v>
      </c>
      <c r="Q210" s="22" t="b">
        <f t="shared" si="31"/>
        <v>0</v>
      </c>
      <c r="R210" s="22" t="b">
        <f t="shared" si="32"/>
        <v>1</v>
      </c>
      <c r="S210" s="22" t="b">
        <f t="shared" si="33"/>
        <v>0</v>
      </c>
      <c r="T210" s="22" t="str">
        <f t="shared" si="34"/>
        <v>Newcomer</v>
      </c>
      <c r="U210" s="22" t="str">
        <f t="shared" si="35"/>
        <v>Busy in Boston</v>
      </c>
      <c r="V210" s="22" t="str">
        <f t="shared" si="36"/>
        <v>Manageble in Boston</v>
      </c>
      <c r="W210" s="9">
        <v>6</v>
      </c>
      <c r="X210" s="9">
        <v>26</v>
      </c>
      <c r="Y210" s="23" t="str">
        <f t="shared" si="39"/>
        <v>Needs Improvement</v>
      </c>
      <c r="Z210" s="23" t="str" cm="1">
        <f t="array" ref="Z210">_xlfn.IFS(W210&gt;=9,"Excellent",W210&gt;6,"Good",W210&lt;7,"Needs Improvement")</f>
        <v>Needs Improvement</v>
      </c>
    </row>
    <row r="211" spans="1:26" x14ac:dyDescent="0.45">
      <c r="A211" s="8">
        <v>210</v>
      </c>
      <c r="B211" s="8" t="s">
        <v>557</v>
      </c>
      <c r="C211" s="8" t="s">
        <v>42</v>
      </c>
      <c r="D211" s="8" t="s">
        <v>529</v>
      </c>
      <c r="E211" s="22" t="b">
        <f t="shared" si="37"/>
        <v>1</v>
      </c>
      <c r="F211" s="8" t="s">
        <v>548</v>
      </c>
      <c r="G211" s="8" t="s">
        <v>551</v>
      </c>
      <c r="H211" s="8" t="s">
        <v>537</v>
      </c>
      <c r="I211" s="8" t="s">
        <v>542</v>
      </c>
      <c r="J211" s="8">
        <v>38</v>
      </c>
      <c r="K211" s="8">
        <v>49810</v>
      </c>
      <c r="L211" s="22" t="b">
        <f t="shared" si="30"/>
        <v>0</v>
      </c>
      <c r="M211" s="8">
        <v>17</v>
      </c>
      <c r="N211" s="8">
        <v>1</v>
      </c>
      <c r="O211" s="8">
        <v>14</v>
      </c>
      <c r="P211" s="22" t="b">
        <f t="shared" si="38"/>
        <v>0</v>
      </c>
      <c r="Q211" s="22" t="b">
        <f t="shared" si="31"/>
        <v>0</v>
      </c>
      <c r="R211" s="22" t="b">
        <f t="shared" si="32"/>
        <v>0</v>
      </c>
      <c r="S211" s="22" t="b">
        <f t="shared" si="33"/>
        <v>0</v>
      </c>
      <c r="T211" s="22" t="str">
        <f t="shared" si="34"/>
        <v>Newcomer</v>
      </c>
      <c r="U211" s="22" t="str">
        <f t="shared" si="35"/>
        <v>Busy in Boston</v>
      </c>
      <c r="V211" s="22" t="str">
        <f t="shared" si="36"/>
        <v>Busy in Boston</v>
      </c>
      <c r="W211" s="8">
        <v>3</v>
      </c>
      <c r="X211" s="8">
        <v>21</v>
      </c>
      <c r="Y211" s="23" t="str">
        <f t="shared" si="39"/>
        <v>Needs Improvement</v>
      </c>
      <c r="Z211" s="23" t="str" cm="1">
        <f t="array" ref="Z211">_xlfn.IFS(W211&gt;=9,"Excellent",W211&gt;6,"Good",W211&lt;7,"Needs Improvement")</f>
        <v>Needs Improvement</v>
      </c>
    </row>
    <row r="212" spans="1:26" x14ac:dyDescent="0.45">
      <c r="A212" s="9">
        <v>211</v>
      </c>
      <c r="B212" s="9" t="s">
        <v>557</v>
      </c>
      <c r="C212" s="9" t="s">
        <v>43</v>
      </c>
      <c r="D212" s="9" t="s">
        <v>555</v>
      </c>
      <c r="E212" s="22" t="b">
        <f t="shared" si="37"/>
        <v>1</v>
      </c>
      <c r="F212" s="9" t="s">
        <v>540</v>
      </c>
      <c r="G212" s="9" t="s">
        <v>531</v>
      </c>
      <c r="H212" s="9" t="s">
        <v>532</v>
      </c>
      <c r="I212" s="9" t="s">
        <v>533</v>
      </c>
      <c r="J212" s="9">
        <v>60</v>
      </c>
      <c r="K212" s="9">
        <v>54322</v>
      </c>
      <c r="L212" s="22" t="b">
        <f t="shared" si="30"/>
        <v>0</v>
      </c>
      <c r="M212" s="9">
        <v>4</v>
      </c>
      <c r="N212" s="9">
        <v>13</v>
      </c>
      <c r="O212" s="9">
        <v>3</v>
      </c>
      <c r="P212" s="22" t="b">
        <f t="shared" si="38"/>
        <v>1</v>
      </c>
      <c r="Q212" s="22" t="b">
        <f t="shared" si="31"/>
        <v>0</v>
      </c>
      <c r="R212" s="22" t="b">
        <f t="shared" si="32"/>
        <v>1</v>
      </c>
      <c r="S212" s="22" t="b">
        <f t="shared" si="33"/>
        <v>0</v>
      </c>
      <c r="T212" s="22" t="str">
        <f t="shared" si="34"/>
        <v>Newcomer</v>
      </c>
      <c r="U212" s="22" t="str">
        <f t="shared" si="35"/>
        <v>Manageble in Boston</v>
      </c>
      <c r="V212" s="22" t="str">
        <f t="shared" si="36"/>
        <v>Manageble in Boston</v>
      </c>
      <c r="W212" s="9">
        <v>7</v>
      </c>
      <c r="X212" s="9">
        <v>42</v>
      </c>
      <c r="Y212" s="23" t="str">
        <f t="shared" si="39"/>
        <v>Good</v>
      </c>
      <c r="Z212" s="23" t="str" cm="1">
        <f t="array" ref="Z212">_xlfn.IFS(W212&gt;=9,"Excellent",W212&gt;6,"Good",W212&lt;7,"Needs Improvement")</f>
        <v>Good</v>
      </c>
    </row>
    <row r="213" spans="1:26" x14ac:dyDescent="0.45">
      <c r="A213" s="8">
        <v>212</v>
      </c>
      <c r="B213" s="8" t="s">
        <v>545</v>
      </c>
      <c r="C213" s="8" t="s">
        <v>42</v>
      </c>
      <c r="D213" s="8" t="s">
        <v>529</v>
      </c>
      <c r="E213" s="22" t="b">
        <f t="shared" si="37"/>
        <v>1</v>
      </c>
      <c r="F213" s="8" t="s">
        <v>540</v>
      </c>
      <c r="G213" s="8" t="s">
        <v>556</v>
      </c>
      <c r="H213" s="8" t="s">
        <v>544</v>
      </c>
      <c r="I213" s="8" t="s">
        <v>558</v>
      </c>
      <c r="J213" s="8">
        <v>30</v>
      </c>
      <c r="K213" s="8">
        <v>71869</v>
      </c>
      <c r="L213" s="22" t="b">
        <f t="shared" si="30"/>
        <v>0</v>
      </c>
      <c r="M213" s="8">
        <v>25</v>
      </c>
      <c r="N213" s="8">
        <v>14</v>
      </c>
      <c r="O213" s="8">
        <v>10</v>
      </c>
      <c r="P213" s="22" t="b">
        <f t="shared" si="38"/>
        <v>0</v>
      </c>
      <c r="Q213" s="22" t="b">
        <f t="shared" si="31"/>
        <v>0</v>
      </c>
      <c r="R213" s="22" t="b">
        <f t="shared" si="32"/>
        <v>1</v>
      </c>
      <c r="S213" s="22" t="b">
        <f t="shared" si="33"/>
        <v>0</v>
      </c>
      <c r="T213" s="22" t="str">
        <f t="shared" si="34"/>
        <v>Newcomer</v>
      </c>
      <c r="U213" s="22" t="str">
        <f t="shared" si="35"/>
        <v>Manageble in Boston</v>
      </c>
      <c r="V213" s="22" t="str">
        <f t="shared" si="36"/>
        <v>Manageble in Boston</v>
      </c>
      <c r="W213" s="8">
        <v>5</v>
      </c>
      <c r="X213" s="8">
        <v>58</v>
      </c>
      <c r="Y213" s="23" t="str">
        <f t="shared" si="39"/>
        <v>Needs Improvement</v>
      </c>
      <c r="Z213" s="23" t="str" cm="1">
        <f t="array" ref="Z213">_xlfn.IFS(W213&gt;=9,"Excellent",W213&gt;6,"Good",W213&lt;7,"Needs Improvement")</f>
        <v>Needs Improvement</v>
      </c>
    </row>
    <row r="214" spans="1:26" x14ac:dyDescent="0.45">
      <c r="A214" s="9">
        <v>213</v>
      </c>
      <c r="B214" s="9" t="s">
        <v>552</v>
      </c>
      <c r="C214" s="9" t="s">
        <v>43</v>
      </c>
      <c r="D214" s="9" t="s">
        <v>535</v>
      </c>
      <c r="E214" s="22" t="b">
        <f t="shared" si="37"/>
        <v>1</v>
      </c>
      <c r="F214" s="9" t="s">
        <v>548</v>
      </c>
      <c r="G214" s="9" t="s">
        <v>541</v>
      </c>
      <c r="H214" s="9" t="s">
        <v>532</v>
      </c>
      <c r="I214" s="9" t="s">
        <v>542</v>
      </c>
      <c r="J214" s="9">
        <v>56</v>
      </c>
      <c r="K214" s="9">
        <v>62955</v>
      </c>
      <c r="L214" s="22" t="b">
        <f t="shared" si="30"/>
        <v>0</v>
      </c>
      <c r="M214" s="9">
        <v>21</v>
      </c>
      <c r="N214" s="9">
        <v>13</v>
      </c>
      <c r="O214" s="9">
        <v>5</v>
      </c>
      <c r="P214" s="22" t="b">
        <f t="shared" si="38"/>
        <v>1</v>
      </c>
      <c r="Q214" s="22" t="b">
        <f t="shared" si="31"/>
        <v>0</v>
      </c>
      <c r="R214" s="22" t="b">
        <f t="shared" si="32"/>
        <v>0</v>
      </c>
      <c r="S214" s="22" t="b">
        <f t="shared" si="33"/>
        <v>0</v>
      </c>
      <c r="T214" s="22" t="str">
        <f t="shared" si="34"/>
        <v>Newcomer</v>
      </c>
      <c r="U214" s="22" t="str">
        <f t="shared" si="35"/>
        <v>Busy in Boston</v>
      </c>
      <c r="V214" s="22" t="str">
        <f t="shared" si="36"/>
        <v>Manageble in Boston</v>
      </c>
      <c r="W214" s="9">
        <v>4</v>
      </c>
      <c r="X214" s="9">
        <v>59</v>
      </c>
      <c r="Y214" s="23" t="str">
        <f t="shared" si="39"/>
        <v>Needs Improvement</v>
      </c>
      <c r="Z214" s="23" t="str" cm="1">
        <f t="array" ref="Z214">_xlfn.IFS(W214&gt;=9,"Excellent",W214&gt;6,"Good",W214&lt;7,"Needs Improvement")</f>
        <v>Needs Improvement</v>
      </c>
    </row>
    <row r="215" spans="1:26" x14ac:dyDescent="0.45">
      <c r="A215" s="8">
        <v>214</v>
      </c>
      <c r="B215" s="8" t="s">
        <v>527</v>
      </c>
      <c r="C215" s="8" t="s">
        <v>42</v>
      </c>
      <c r="D215" s="8" t="s">
        <v>555</v>
      </c>
      <c r="E215" s="22" t="b">
        <f t="shared" si="37"/>
        <v>1</v>
      </c>
      <c r="F215" s="8" t="s">
        <v>540</v>
      </c>
      <c r="G215" s="8" t="s">
        <v>543</v>
      </c>
      <c r="H215" s="8" t="s">
        <v>544</v>
      </c>
      <c r="I215" s="8" t="s">
        <v>538</v>
      </c>
      <c r="J215" s="8">
        <v>34</v>
      </c>
      <c r="K215" s="8">
        <v>91388</v>
      </c>
      <c r="L215" s="22" t="b">
        <f t="shared" si="30"/>
        <v>0</v>
      </c>
      <c r="M215" s="8">
        <v>37</v>
      </c>
      <c r="N215" s="8">
        <v>4</v>
      </c>
      <c r="O215" s="8">
        <v>9</v>
      </c>
      <c r="P215" s="22" t="b">
        <f t="shared" si="38"/>
        <v>0</v>
      </c>
      <c r="Q215" s="22" t="b">
        <f t="shared" si="31"/>
        <v>0</v>
      </c>
      <c r="R215" s="22" t="b">
        <f t="shared" si="32"/>
        <v>1</v>
      </c>
      <c r="S215" s="22" t="b">
        <f t="shared" si="33"/>
        <v>1</v>
      </c>
      <c r="T215" s="22" t="str">
        <f t="shared" si="34"/>
        <v>Veteran</v>
      </c>
      <c r="U215" s="22" t="str">
        <f t="shared" si="35"/>
        <v>Manageble in Boston</v>
      </c>
      <c r="V215" s="22" t="str">
        <f t="shared" si="36"/>
        <v>Manageble in Boston</v>
      </c>
      <c r="W215" s="8">
        <v>5</v>
      </c>
      <c r="X215" s="8">
        <v>58</v>
      </c>
      <c r="Y215" s="23" t="str">
        <f t="shared" si="39"/>
        <v>Needs Improvement</v>
      </c>
      <c r="Z215" s="23" t="str" cm="1">
        <f t="array" ref="Z215">_xlfn.IFS(W215&gt;=9,"Excellent",W215&gt;6,"Good",W215&lt;7,"Needs Improvement")</f>
        <v>Needs Improvement</v>
      </c>
    </row>
    <row r="216" spans="1:26" x14ac:dyDescent="0.45">
      <c r="A216" s="9">
        <v>215</v>
      </c>
      <c r="B216" s="9" t="s">
        <v>534</v>
      </c>
      <c r="C216" s="9" t="s">
        <v>528</v>
      </c>
      <c r="D216" s="9" t="s">
        <v>555</v>
      </c>
      <c r="E216" s="22" t="b">
        <f t="shared" si="37"/>
        <v>1</v>
      </c>
      <c r="F216" s="9" t="s">
        <v>550</v>
      </c>
      <c r="G216" s="9" t="s">
        <v>551</v>
      </c>
      <c r="H216" s="9" t="s">
        <v>544</v>
      </c>
      <c r="I216" s="9" t="s">
        <v>549</v>
      </c>
      <c r="J216" s="9">
        <v>36</v>
      </c>
      <c r="K216" s="9">
        <v>40207</v>
      </c>
      <c r="L216" s="22" t="b">
        <f t="shared" si="30"/>
        <v>0</v>
      </c>
      <c r="M216" s="9">
        <v>38</v>
      </c>
      <c r="N216" s="9">
        <v>7</v>
      </c>
      <c r="O216" s="9">
        <v>4</v>
      </c>
      <c r="P216" s="22" t="b">
        <f t="shared" si="38"/>
        <v>1</v>
      </c>
      <c r="Q216" s="22" t="b">
        <f t="shared" si="31"/>
        <v>0</v>
      </c>
      <c r="R216" s="22" t="b">
        <f t="shared" si="32"/>
        <v>0</v>
      </c>
      <c r="S216" s="22" t="b">
        <f t="shared" si="33"/>
        <v>0</v>
      </c>
      <c r="T216" s="22" t="str">
        <f t="shared" si="34"/>
        <v>Newcomer</v>
      </c>
      <c r="U216" s="22" t="str">
        <f t="shared" si="35"/>
        <v>Manageble in Boston</v>
      </c>
      <c r="V216" s="22" t="str">
        <f t="shared" si="36"/>
        <v>Manageble in Boston</v>
      </c>
      <c r="W216" s="9">
        <v>8</v>
      </c>
      <c r="X216" s="9">
        <v>40</v>
      </c>
      <c r="Y216" s="23" t="str">
        <f t="shared" si="39"/>
        <v>Good</v>
      </c>
      <c r="Z216" s="23" t="str" cm="1">
        <f t="array" ref="Z216">_xlfn.IFS(W216&gt;=9,"Excellent",W216&gt;6,"Good",W216&lt;7,"Needs Improvement")</f>
        <v>Good</v>
      </c>
    </row>
    <row r="217" spans="1:26" x14ac:dyDescent="0.45">
      <c r="A217" s="8">
        <v>216</v>
      </c>
      <c r="B217" s="8" t="s">
        <v>559</v>
      </c>
      <c r="C217" s="8" t="s">
        <v>42</v>
      </c>
      <c r="D217" s="8" t="s">
        <v>547</v>
      </c>
      <c r="E217" s="22" t="b">
        <f t="shared" si="37"/>
        <v>0</v>
      </c>
      <c r="F217" s="8" t="s">
        <v>530</v>
      </c>
      <c r="G217" s="8" t="s">
        <v>531</v>
      </c>
      <c r="H217" s="8" t="s">
        <v>537</v>
      </c>
      <c r="I217" s="8" t="s">
        <v>549</v>
      </c>
      <c r="J217" s="8">
        <v>39</v>
      </c>
      <c r="K217" s="8">
        <v>117329</v>
      </c>
      <c r="L217" s="22" t="b">
        <f t="shared" si="30"/>
        <v>1</v>
      </c>
      <c r="M217" s="8">
        <v>1</v>
      </c>
      <c r="N217" s="8">
        <v>10</v>
      </c>
      <c r="O217" s="8">
        <v>1</v>
      </c>
      <c r="P217" s="22" t="b">
        <f t="shared" si="38"/>
        <v>1</v>
      </c>
      <c r="Q217" s="22" t="b">
        <f t="shared" si="31"/>
        <v>0</v>
      </c>
      <c r="R217" s="22" t="b">
        <f t="shared" si="32"/>
        <v>1</v>
      </c>
      <c r="S217" s="22" t="b">
        <f t="shared" si="33"/>
        <v>0</v>
      </c>
      <c r="T217" s="22" t="str">
        <f t="shared" si="34"/>
        <v>Newcomer</v>
      </c>
      <c r="U217" s="22" t="str">
        <f t="shared" si="35"/>
        <v>Manageble in Boston</v>
      </c>
      <c r="V217" s="22" t="str">
        <f t="shared" si="36"/>
        <v>Manageble in Boston</v>
      </c>
      <c r="W217" s="8">
        <v>3</v>
      </c>
      <c r="X217" s="8">
        <v>42</v>
      </c>
      <c r="Y217" s="23" t="str">
        <f t="shared" si="39"/>
        <v>Needs Improvement</v>
      </c>
      <c r="Z217" s="23" t="str" cm="1">
        <f t="array" ref="Z217">_xlfn.IFS(W217&gt;=9,"Excellent",W217&gt;6,"Good",W217&lt;7,"Needs Improvement")</f>
        <v>Needs Improvement</v>
      </c>
    </row>
    <row r="218" spans="1:26" x14ac:dyDescent="0.45">
      <c r="A218" s="9">
        <v>217</v>
      </c>
      <c r="B218" s="9" t="s">
        <v>527</v>
      </c>
      <c r="C218" s="9" t="s">
        <v>42</v>
      </c>
      <c r="D218" s="9" t="s">
        <v>529</v>
      </c>
      <c r="E218" s="22" t="b">
        <f t="shared" si="37"/>
        <v>1</v>
      </c>
      <c r="F218" s="9" t="s">
        <v>540</v>
      </c>
      <c r="G218" s="9" t="s">
        <v>553</v>
      </c>
      <c r="H218" s="9" t="s">
        <v>544</v>
      </c>
      <c r="I218" s="9" t="s">
        <v>554</v>
      </c>
      <c r="J218" s="9">
        <v>54</v>
      </c>
      <c r="K218" s="9">
        <v>97628</v>
      </c>
      <c r="L218" s="22" t="b">
        <f t="shared" si="30"/>
        <v>0</v>
      </c>
      <c r="M218" s="9">
        <v>25</v>
      </c>
      <c r="N218" s="9">
        <v>7</v>
      </c>
      <c r="O218" s="9">
        <v>4</v>
      </c>
      <c r="P218" s="22" t="b">
        <f t="shared" si="38"/>
        <v>1</v>
      </c>
      <c r="Q218" s="22" t="b">
        <f t="shared" si="31"/>
        <v>0</v>
      </c>
      <c r="R218" s="22" t="b">
        <f t="shared" si="32"/>
        <v>1</v>
      </c>
      <c r="S218" s="22" t="b">
        <f t="shared" si="33"/>
        <v>1</v>
      </c>
      <c r="T218" s="22" t="str">
        <f t="shared" si="34"/>
        <v>Veteran</v>
      </c>
      <c r="U218" s="22" t="str">
        <f t="shared" si="35"/>
        <v>Manageble in Boston</v>
      </c>
      <c r="V218" s="22" t="str">
        <f t="shared" si="36"/>
        <v>Manageble in Boston</v>
      </c>
      <c r="W218" s="9">
        <v>7</v>
      </c>
      <c r="X218" s="9">
        <v>48</v>
      </c>
      <c r="Y218" s="23" t="str">
        <f t="shared" si="39"/>
        <v>Good</v>
      </c>
      <c r="Z218" s="23" t="str" cm="1">
        <f t="array" ref="Z218">_xlfn.IFS(W218&gt;=9,"Excellent",W218&gt;6,"Good",W218&lt;7,"Needs Improvement")</f>
        <v>Good</v>
      </c>
    </row>
    <row r="219" spans="1:26" x14ac:dyDescent="0.45">
      <c r="A219" s="8">
        <v>218</v>
      </c>
      <c r="B219" s="8" t="s">
        <v>557</v>
      </c>
      <c r="C219" s="8" t="s">
        <v>43</v>
      </c>
      <c r="D219" s="8" t="s">
        <v>547</v>
      </c>
      <c r="E219" s="22" t="b">
        <f t="shared" si="37"/>
        <v>0</v>
      </c>
      <c r="F219" s="8" t="s">
        <v>550</v>
      </c>
      <c r="G219" s="8" t="s">
        <v>543</v>
      </c>
      <c r="H219" s="8" t="s">
        <v>532</v>
      </c>
      <c r="I219" s="8" t="s">
        <v>554</v>
      </c>
      <c r="J219" s="8">
        <v>27</v>
      </c>
      <c r="K219" s="8">
        <v>58220</v>
      </c>
      <c r="L219" s="22" t="b">
        <f t="shared" si="30"/>
        <v>0</v>
      </c>
      <c r="M219" s="8">
        <v>36</v>
      </c>
      <c r="N219" s="8">
        <v>15</v>
      </c>
      <c r="O219" s="8">
        <v>6</v>
      </c>
      <c r="P219" s="22" t="b">
        <f t="shared" si="38"/>
        <v>0</v>
      </c>
      <c r="Q219" s="22" t="b">
        <f t="shared" si="31"/>
        <v>0</v>
      </c>
      <c r="R219" s="22" t="b">
        <f t="shared" si="32"/>
        <v>0</v>
      </c>
      <c r="S219" s="22" t="b">
        <f t="shared" si="33"/>
        <v>0</v>
      </c>
      <c r="T219" s="22" t="str">
        <f t="shared" si="34"/>
        <v>Newcomer</v>
      </c>
      <c r="U219" s="22" t="str">
        <f t="shared" si="35"/>
        <v>Manageble in Boston</v>
      </c>
      <c r="V219" s="22" t="str">
        <f t="shared" si="36"/>
        <v>Manageble in Boston</v>
      </c>
      <c r="W219" s="8">
        <v>6</v>
      </c>
      <c r="X219" s="8">
        <v>33</v>
      </c>
      <c r="Y219" s="23" t="str">
        <f t="shared" si="39"/>
        <v>Needs Improvement</v>
      </c>
      <c r="Z219" s="23" t="str" cm="1">
        <f t="array" ref="Z219">_xlfn.IFS(W219&gt;=9,"Excellent",W219&gt;6,"Good",W219&lt;7,"Needs Improvement")</f>
        <v>Needs Improvement</v>
      </c>
    </row>
    <row r="220" spans="1:26" x14ac:dyDescent="0.45">
      <c r="A220" s="9">
        <v>219</v>
      </c>
      <c r="B220" s="9" t="s">
        <v>559</v>
      </c>
      <c r="C220" s="9" t="s">
        <v>43</v>
      </c>
      <c r="D220" s="9" t="s">
        <v>535</v>
      </c>
      <c r="E220" s="22" t="b">
        <f t="shared" si="37"/>
        <v>1</v>
      </c>
      <c r="F220" s="9" t="s">
        <v>540</v>
      </c>
      <c r="G220" s="9" t="s">
        <v>553</v>
      </c>
      <c r="H220" s="9" t="s">
        <v>532</v>
      </c>
      <c r="I220" s="9" t="s">
        <v>549</v>
      </c>
      <c r="J220" s="9">
        <v>48</v>
      </c>
      <c r="K220" s="9">
        <v>114050</v>
      </c>
      <c r="L220" s="22" t="b">
        <f t="shared" si="30"/>
        <v>1</v>
      </c>
      <c r="M220" s="9">
        <v>17</v>
      </c>
      <c r="N220" s="9">
        <v>15</v>
      </c>
      <c r="O220" s="9">
        <v>5</v>
      </c>
      <c r="P220" s="22" t="b">
        <f t="shared" si="38"/>
        <v>1</v>
      </c>
      <c r="Q220" s="22" t="b">
        <f t="shared" si="31"/>
        <v>0</v>
      </c>
      <c r="R220" s="22" t="b">
        <f t="shared" si="32"/>
        <v>1</v>
      </c>
      <c r="S220" s="22" t="b">
        <f t="shared" si="33"/>
        <v>0</v>
      </c>
      <c r="T220" s="22" t="str">
        <f t="shared" si="34"/>
        <v>Newcomer</v>
      </c>
      <c r="U220" s="22" t="str">
        <f t="shared" si="35"/>
        <v>Manageble in Boston</v>
      </c>
      <c r="V220" s="22" t="str">
        <f t="shared" si="36"/>
        <v>Manageble in Boston</v>
      </c>
      <c r="W220" s="9">
        <v>1</v>
      </c>
      <c r="X220" s="9">
        <v>45</v>
      </c>
      <c r="Y220" s="23" t="str">
        <f t="shared" si="39"/>
        <v>Needs Improvement</v>
      </c>
      <c r="Z220" s="23" t="str" cm="1">
        <f t="array" ref="Z220">_xlfn.IFS(W220&gt;=9,"Excellent",W220&gt;6,"Good",W220&lt;7,"Needs Improvement")</f>
        <v>Needs Improvement</v>
      </c>
    </row>
    <row r="221" spans="1:26" x14ac:dyDescent="0.45">
      <c r="A221" s="8">
        <v>220</v>
      </c>
      <c r="B221" s="8" t="s">
        <v>559</v>
      </c>
      <c r="C221" s="8" t="s">
        <v>43</v>
      </c>
      <c r="D221" s="8" t="s">
        <v>555</v>
      </c>
      <c r="E221" s="22" t="b">
        <f t="shared" si="37"/>
        <v>1</v>
      </c>
      <c r="F221" s="8" t="s">
        <v>530</v>
      </c>
      <c r="G221" s="8" t="s">
        <v>543</v>
      </c>
      <c r="H221" s="8" t="s">
        <v>544</v>
      </c>
      <c r="I221" s="8" t="s">
        <v>549</v>
      </c>
      <c r="J221" s="8">
        <v>44</v>
      </c>
      <c r="K221" s="8">
        <v>104085</v>
      </c>
      <c r="L221" s="22" t="b">
        <f t="shared" si="30"/>
        <v>1</v>
      </c>
      <c r="M221" s="8">
        <v>24</v>
      </c>
      <c r="N221" s="8">
        <v>4</v>
      </c>
      <c r="O221" s="8">
        <v>14</v>
      </c>
      <c r="P221" s="22" t="b">
        <f t="shared" si="38"/>
        <v>0</v>
      </c>
      <c r="Q221" s="22" t="b">
        <f t="shared" si="31"/>
        <v>0</v>
      </c>
      <c r="R221" s="22" t="b">
        <f t="shared" si="32"/>
        <v>1</v>
      </c>
      <c r="S221" s="22" t="b">
        <f t="shared" si="33"/>
        <v>0</v>
      </c>
      <c r="T221" s="22" t="str">
        <f t="shared" si="34"/>
        <v>Newcomer</v>
      </c>
      <c r="U221" s="22" t="str">
        <f t="shared" si="35"/>
        <v>Busy in Boston</v>
      </c>
      <c r="V221" s="22" t="str">
        <f t="shared" si="36"/>
        <v>Manageble in Boston</v>
      </c>
      <c r="W221" s="8">
        <v>7</v>
      </c>
      <c r="X221" s="8">
        <v>24</v>
      </c>
      <c r="Y221" s="23" t="str">
        <f t="shared" si="39"/>
        <v>Good</v>
      </c>
      <c r="Z221" s="23" t="str" cm="1">
        <f t="array" ref="Z221">_xlfn.IFS(W221&gt;=9,"Excellent",W221&gt;6,"Good",W221&lt;7,"Needs Improvement")</f>
        <v>Good</v>
      </c>
    </row>
    <row r="222" spans="1:26" x14ac:dyDescent="0.45">
      <c r="A222" s="9">
        <v>221</v>
      </c>
      <c r="B222" s="9" t="s">
        <v>559</v>
      </c>
      <c r="C222" s="9" t="s">
        <v>42</v>
      </c>
      <c r="D222" s="9" t="s">
        <v>555</v>
      </c>
      <c r="E222" s="22" t="b">
        <f t="shared" si="37"/>
        <v>1</v>
      </c>
      <c r="F222" s="9" t="s">
        <v>550</v>
      </c>
      <c r="G222" s="9" t="s">
        <v>541</v>
      </c>
      <c r="H222" s="9" t="s">
        <v>537</v>
      </c>
      <c r="I222" s="9" t="s">
        <v>546</v>
      </c>
      <c r="J222" s="9">
        <v>48</v>
      </c>
      <c r="K222" s="9">
        <v>52031</v>
      </c>
      <c r="L222" s="22" t="b">
        <f t="shared" si="30"/>
        <v>0</v>
      </c>
      <c r="M222" s="9">
        <v>2</v>
      </c>
      <c r="N222" s="9">
        <v>6</v>
      </c>
      <c r="O222" s="9">
        <v>13</v>
      </c>
      <c r="P222" s="22" t="b">
        <f t="shared" si="38"/>
        <v>0</v>
      </c>
      <c r="Q222" s="22" t="b">
        <f t="shared" si="31"/>
        <v>0</v>
      </c>
      <c r="R222" s="22" t="b">
        <f t="shared" si="32"/>
        <v>0</v>
      </c>
      <c r="S222" s="22" t="b">
        <f t="shared" si="33"/>
        <v>0</v>
      </c>
      <c r="T222" s="22" t="str">
        <f t="shared" si="34"/>
        <v>Newcomer</v>
      </c>
      <c r="U222" s="22" t="str">
        <f t="shared" si="35"/>
        <v>Busy in Boston</v>
      </c>
      <c r="V222" s="22" t="str">
        <f t="shared" si="36"/>
        <v>Manageble in Boston</v>
      </c>
      <c r="W222" s="9">
        <v>7</v>
      </c>
      <c r="X222" s="9">
        <v>50</v>
      </c>
      <c r="Y222" s="23" t="str">
        <f t="shared" si="39"/>
        <v>Good</v>
      </c>
      <c r="Z222" s="23" t="str" cm="1">
        <f t="array" ref="Z222">_xlfn.IFS(W222&gt;=9,"Excellent",W222&gt;6,"Good",W222&lt;7,"Needs Improvement")</f>
        <v>Good</v>
      </c>
    </row>
    <row r="223" spans="1:26" x14ac:dyDescent="0.45">
      <c r="A223" s="8">
        <v>222</v>
      </c>
      <c r="B223" s="8" t="s">
        <v>545</v>
      </c>
      <c r="C223" s="8" t="s">
        <v>528</v>
      </c>
      <c r="D223" s="8" t="s">
        <v>555</v>
      </c>
      <c r="E223" s="22" t="b">
        <f t="shared" si="37"/>
        <v>1</v>
      </c>
      <c r="F223" s="8" t="s">
        <v>530</v>
      </c>
      <c r="G223" s="8" t="s">
        <v>531</v>
      </c>
      <c r="H223" s="8" t="s">
        <v>537</v>
      </c>
      <c r="I223" s="8" t="s">
        <v>538</v>
      </c>
      <c r="J223" s="8">
        <v>55</v>
      </c>
      <c r="K223" s="8">
        <v>100721</v>
      </c>
      <c r="L223" s="22" t="b">
        <f t="shared" si="30"/>
        <v>1</v>
      </c>
      <c r="M223" s="8">
        <v>15</v>
      </c>
      <c r="N223" s="8">
        <v>5</v>
      </c>
      <c r="O223" s="8">
        <v>1</v>
      </c>
      <c r="P223" s="22" t="b">
        <f t="shared" si="38"/>
        <v>1</v>
      </c>
      <c r="Q223" s="22" t="b">
        <f t="shared" si="31"/>
        <v>0</v>
      </c>
      <c r="R223" s="22" t="b">
        <f t="shared" si="32"/>
        <v>1</v>
      </c>
      <c r="S223" s="22" t="b">
        <f t="shared" si="33"/>
        <v>0</v>
      </c>
      <c r="T223" s="22" t="str">
        <f t="shared" si="34"/>
        <v>Newcomer</v>
      </c>
      <c r="U223" s="22" t="str">
        <f t="shared" si="35"/>
        <v>Manageble in Boston</v>
      </c>
      <c r="V223" s="22" t="str">
        <f t="shared" si="36"/>
        <v>Manageble in Boston</v>
      </c>
      <c r="W223" s="8">
        <v>1</v>
      </c>
      <c r="X223" s="8">
        <v>44</v>
      </c>
      <c r="Y223" s="23" t="str">
        <f t="shared" si="39"/>
        <v>Needs Improvement</v>
      </c>
      <c r="Z223" s="23" t="str" cm="1">
        <f t="array" ref="Z223">_xlfn.IFS(W223&gt;=9,"Excellent",W223&gt;6,"Good",W223&lt;7,"Needs Improvement")</f>
        <v>Needs Improvement</v>
      </c>
    </row>
    <row r="224" spans="1:26" x14ac:dyDescent="0.45">
      <c r="A224" s="9">
        <v>223</v>
      </c>
      <c r="B224" s="9" t="s">
        <v>557</v>
      </c>
      <c r="C224" s="9" t="s">
        <v>43</v>
      </c>
      <c r="D224" s="9" t="s">
        <v>535</v>
      </c>
      <c r="E224" s="22" t="b">
        <f t="shared" si="37"/>
        <v>1</v>
      </c>
      <c r="F224" s="9" t="s">
        <v>530</v>
      </c>
      <c r="G224" s="9" t="s">
        <v>543</v>
      </c>
      <c r="H224" s="9" t="s">
        <v>532</v>
      </c>
      <c r="I224" s="9" t="s">
        <v>533</v>
      </c>
      <c r="J224" s="9">
        <v>59</v>
      </c>
      <c r="K224" s="9">
        <v>110807</v>
      </c>
      <c r="L224" s="22" t="b">
        <f t="shared" si="30"/>
        <v>1</v>
      </c>
      <c r="M224" s="9">
        <v>32</v>
      </c>
      <c r="N224" s="9">
        <v>12</v>
      </c>
      <c r="O224" s="9">
        <v>4</v>
      </c>
      <c r="P224" s="22" t="b">
        <f t="shared" si="38"/>
        <v>1</v>
      </c>
      <c r="Q224" s="22" t="b">
        <f t="shared" si="31"/>
        <v>0</v>
      </c>
      <c r="R224" s="22" t="b">
        <f t="shared" si="32"/>
        <v>1</v>
      </c>
      <c r="S224" s="22" t="b">
        <f t="shared" si="33"/>
        <v>0</v>
      </c>
      <c r="T224" s="22" t="str">
        <f t="shared" si="34"/>
        <v>Newcomer</v>
      </c>
      <c r="U224" s="22" t="str">
        <f t="shared" si="35"/>
        <v>Manageble in Boston</v>
      </c>
      <c r="V224" s="22" t="str">
        <f t="shared" si="36"/>
        <v>Manageble in Boston</v>
      </c>
      <c r="W224" s="9">
        <v>9</v>
      </c>
      <c r="X224" s="9">
        <v>50</v>
      </c>
      <c r="Y224" s="23" t="str">
        <f t="shared" si="39"/>
        <v>Excellent</v>
      </c>
      <c r="Z224" s="23" t="str" cm="1">
        <f t="array" ref="Z224">_xlfn.IFS(W224&gt;=9,"Excellent",W224&gt;6,"Good",W224&lt;7,"Needs Improvement")</f>
        <v>Excellent</v>
      </c>
    </row>
    <row r="225" spans="1:26" x14ac:dyDescent="0.45">
      <c r="A225" s="8">
        <v>224</v>
      </c>
      <c r="B225" s="8" t="s">
        <v>559</v>
      </c>
      <c r="C225" s="8" t="s">
        <v>43</v>
      </c>
      <c r="D225" s="8" t="s">
        <v>535</v>
      </c>
      <c r="E225" s="22" t="b">
        <f t="shared" si="37"/>
        <v>1</v>
      </c>
      <c r="F225" s="8" t="s">
        <v>550</v>
      </c>
      <c r="G225" s="8" t="s">
        <v>556</v>
      </c>
      <c r="H225" s="8" t="s">
        <v>537</v>
      </c>
      <c r="I225" s="8" t="s">
        <v>554</v>
      </c>
      <c r="J225" s="8">
        <v>35</v>
      </c>
      <c r="K225" s="8">
        <v>101312</v>
      </c>
      <c r="L225" s="22" t="b">
        <f t="shared" si="30"/>
        <v>1</v>
      </c>
      <c r="M225" s="8">
        <v>39</v>
      </c>
      <c r="N225" s="8">
        <v>1</v>
      </c>
      <c r="O225" s="8">
        <v>6</v>
      </c>
      <c r="P225" s="22" t="b">
        <f t="shared" si="38"/>
        <v>0</v>
      </c>
      <c r="Q225" s="22" t="b">
        <f t="shared" si="31"/>
        <v>0</v>
      </c>
      <c r="R225" s="22" t="b">
        <f t="shared" si="32"/>
        <v>0</v>
      </c>
      <c r="S225" s="22" t="b">
        <f t="shared" si="33"/>
        <v>0</v>
      </c>
      <c r="T225" s="22" t="str">
        <f t="shared" si="34"/>
        <v>Newcomer</v>
      </c>
      <c r="U225" s="22" t="str">
        <f t="shared" si="35"/>
        <v>Manageble in Boston</v>
      </c>
      <c r="V225" s="22" t="str">
        <f t="shared" si="36"/>
        <v>Manageble in Boston</v>
      </c>
      <c r="W225" s="8">
        <v>6</v>
      </c>
      <c r="X225" s="8">
        <v>39</v>
      </c>
      <c r="Y225" s="23" t="str">
        <f t="shared" si="39"/>
        <v>Needs Improvement</v>
      </c>
      <c r="Z225" s="23" t="str" cm="1">
        <f t="array" ref="Z225">_xlfn.IFS(W225&gt;=9,"Excellent",W225&gt;6,"Good",W225&lt;7,"Needs Improvement")</f>
        <v>Needs Improvement</v>
      </c>
    </row>
    <row r="226" spans="1:26" x14ac:dyDescent="0.45">
      <c r="A226" s="9">
        <v>225</v>
      </c>
      <c r="B226" s="9" t="s">
        <v>534</v>
      </c>
      <c r="C226" s="9" t="s">
        <v>42</v>
      </c>
      <c r="D226" s="9" t="s">
        <v>547</v>
      </c>
      <c r="E226" s="22" t="b">
        <f t="shared" si="37"/>
        <v>0</v>
      </c>
      <c r="F226" s="9" t="s">
        <v>550</v>
      </c>
      <c r="G226" s="9" t="s">
        <v>551</v>
      </c>
      <c r="H226" s="9" t="s">
        <v>544</v>
      </c>
      <c r="I226" s="9" t="s">
        <v>546</v>
      </c>
      <c r="J226" s="9">
        <v>57</v>
      </c>
      <c r="K226" s="9">
        <v>89766</v>
      </c>
      <c r="L226" s="22" t="b">
        <f t="shared" si="30"/>
        <v>0</v>
      </c>
      <c r="M226" s="9">
        <v>6</v>
      </c>
      <c r="N226" s="9">
        <v>8</v>
      </c>
      <c r="O226" s="9">
        <v>13</v>
      </c>
      <c r="P226" s="22" t="b">
        <f t="shared" si="38"/>
        <v>0</v>
      </c>
      <c r="Q226" s="22" t="b">
        <f t="shared" si="31"/>
        <v>0</v>
      </c>
      <c r="R226" s="22" t="b">
        <f t="shared" si="32"/>
        <v>0</v>
      </c>
      <c r="S226" s="22" t="b">
        <f t="shared" si="33"/>
        <v>0</v>
      </c>
      <c r="T226" s="22" t="str">
        <f t="shared" si="34"/>
        <v>Newcomer</v>
      </c>
      <c r="U226" s="22" t="str">
        <f t="shared" si="35"/>
        <v>Busy in Boston</v>
      </c>
      <c r="V226" s="22" t="str">
        <f t="shared" si="36"/>
        <v>Manageble in Boston</v>
      </c>
      <c r="W226" s="9">
        <v>2</v>
      </c>
      <c r="X226" s="9">
        <v>36</v>
      </c>
      <c r="Y226" s="23" t="str">
        <f t="shared" si="39"/>
        <v>Needs Improvement</v>
      </c>
      <c r="Z226" s="23" t="str" cm="1">
        <f t="array" ref="Z226">_xlfn.IFS(W226&gt;=9,"Excellent",W226&gt;6,"Good",W226&lt;7,"Needs Improvement")</f>
        <v>Needs Improvement</v>
      </c>
    </row>
    <row r="227" spans="1:26" x14ac:dyDescent="0.45">
      <c r="A227" s="8">
        <v>226</v>
      </c>
      <c r="B227" s="8" t="s">
        <v>539</v>
      </c>
      <c r="C227" s="8" t="s">
        <v>43</v>
      </c>
      <c r="D227" s="8" t="s">
        <v>547</v>
      </c>
      <c r="E227" s="22" t="b">
        <f t="shared" si="37"/>
        <v>0</v>
      </c>
      <c r="F227" s="8" t="s">
        <v>550</v>
      </c>
      <c r="G227" s="8" t="s">
        <v>536</v>
      </c>
      <c r="H227" s="8" t="s">
        <v>544</v>
      </c>
      <c r="I227" s="8" t="s">
        <v>546</v>
      </c>
      <c r="J227" s="8">
        <v>29</v>
      </c>
      <c r="K227" s="8">
        <v>42449</v>
      </c>
      <c r="L227" s="22" t="b">
        <f t="shared" si="30"/>
        <v>0</v>
      </c>
      <c r="M227" s="8">
        <v>1</v>
      </c>
      <c r="N227" s="8">
        <v>1</v>
      </c>
      <c r="O227" s="8">
        <v>10</v>
      </c>
      <c r="P227" s="22" t="b">
        <f t="shared" si="38"/>
        <v>0</v>
      </c>
      <c r="Q227" s="22" t="b">
        <f t="shared" si="31"/>
        <v>0</v>
      </c>
      <c r="R227" s="22" t="b">
        <f t="shared" si="32"/>
        <v>0</v>
      </c>
      <c r="S227" s="22" t="b">
        <f t="shared" si="33"/>
        <v>0</v>
      </c>
      <c r="T227" s="22" t="str">
        <f t="shared" si="34"/>
        <v>Newcomer</v>
      </c>
      <c r="U227" s="22" t="str">
        <f t="shared" si="35"/>
        <v>Manageble in Boston</v>
      </c>
      <c r="V227" s="22" t="str">
        <f t="shared" si="36"/>
        <v>Manageble in Boston</v>
      </c>
      <c r="W227" s="8">
        <v>5</v>
      </c>
      <c r="X227" s="8">
        <v>21</v>
      </c>
      <c r="Y227" s="23" t="str">
        <f t="shared" si="39"/>
        <v>Needs Improvement</v>
      </c>
      <c r="Z227" s="23" t="str" cm="1">
        <f t="array" ref="Z227">_xlfn.IFS(W227&gt;=9,"Excellent",W227&gt;6,"Good",W227&lt;7,"Needs Improvement")</f>
        <v>Needs Improvement</v>
      </c>
    </row>
    <row r="228" spans="1:26" x14ac:dyDescent="0.45">
      <c r="A228" s="9">
        <v>227</v>
      </c>
      <c r="B228" s="9" t="s">
        <v>559</v>
      </c>
      <c r="C228" s="9" t="s">
        <v>528</v>
      </c>
      <c r="D228" s="9" t="s">
        <v>547</v>
      </c>
      <c r="E228" s="22" t="b">
        <f t="shared" si="37"/>
        <v>0</v>
      </c>
      <c r="F228" s="9" t="s">
        <v>548</v>
      </c>
      <c r="G228" s="9" t="s">
        <v>556</v>
      </c>
      <c r="H228" s="9" t="s">
        <v>532</v>
      </c>
      <c r="I228" s="9" t="s">
        <v>533</v>
      </c>
      <c r="J228" s="9">
        <v>56</v>
      </c>
      <c r="K228" s="9">
        <v>119833</v>
      </c>
      <c r="L228" s="22" t="b">
        <f t="shared" si="30"/>
        <v>1</v>
      </c>
      <c r="M228" s="9">
        <v>23</v>
      </c>
      <c r="N228" s="9">
        <v>5</v>
      </c>
      <c r="O228" s="9">
        <v>10</v>
      </c>
      <c r="P228" s="22" t="b">
        <f t="shared" si="38"/>
        <v>0</v>
      </c>
      <c r="Q228" s="22" t="b">
        <f t="shared" si="31"/>
        <v>0</v>
      </c>
      <c r="R228" s="22" t="b">
        <f t="shared" si="32"/>
        <v>0</v>
      </c>
      <c r="S228" s="22" t="b">
        <f t="shared" si="33"/>
        <v>0</v>
      </c>
      <c r="T228" s="22" t="str">
        <f t="shared" si="34"/>
        <v>Newcomer</v>
      </c>
      <c r="U228" s="22" t="str">
        <f t="shared" si="35"/>
        <v>Manageble in Boston</v>
      </c>
      <c r="V228" s="22" t="str">
        <f t="shared" si="36"/>
        <v>Manageble in Boston</v>
      </c>
      <c r="W228" s="9">
        <v>4</v>
      </c>
      <c r="X228" s="9">
        <v>44</v>
      </c>
      <c r="Y228" s="23" t="str">
        <f t="shared" si="39"/>
        <v>Needs Improvement</v>
      </c>
      <c r="Z228" s="23" t="str" cm="1">
        <f t="array" ref="Z228">_xlfn.IFS(W228&gt;=9,"Excellent",W228&gt;6,"Good",W228&lt;7,"Needs Improvement")</f>
        <v>Needs Improvement</v>
      </c>
    </row>
    <row r="229" spans="1:26" x14ac:dyDescent="0.45">
      <c r="A229" s="8">
        <v>228</v>
      </c>
      <c r="B229" s="8" t="s">
        <v>545</v>
      </c>
      <c r="C229" s="8" t="s">
        <v>528</v>
      </c>
      <c r="D229" s="8" t="s">
        <v>529</v>
      </c>
      <c r="E229" s="22" t="b">
        <f t="shared" si="37"/>
        <v>1</v>
      </c>
      <c r="F229" s="8" t="s">
        <v>550</v>
      </c>
      <c r="G229" s="8" t="s">
        <v>556</v>
      </c>
      <c r="H229" s="8" t="s">
        <v>544</v>
      </c>
      <c r="I229" s="8" t="s">
        <v>546</v>
      </c>
      <c r="J229" s="8">
        <v>40</v>
      </c>
      <c r="K229" s="8">
        <v>86699</v>
      </c>
      <c r="L229" s="22" t="b">
        <f t="shared" si="30"/>
        <v>0</v>
      </c>
      <c r="M229" s="8">
        <v>39</v>
      </c>
      <c r="N229" s="8">
        <v>6</v>
      </c>
      <c r="O229" s="8">
        <v>14</v>
      </c>
      <c r="P229" s="22" t="b">
        <f t="shared" si="38"/>
        <v>0</v>
      </c>
      <c r="Q229" s="22" t="b">
        <f t="shared" si="31"/>
        <v>0</v>
      </c>
      <c r="R229" s="22" t="b">
        <f t="shared" si="32"/>
        <v>0</v>
      </c>
      <c r="S229" s="22" t="b">
        <f t="shared" si="33"/>
        <v>0</v>
      </c>
      <c r="T229" s="22" t="str">
        <f t="shared" si="34"/>
        <v>Newcomer</v>
      </c>
      <c r="U229" s="22" t="str">
        <f t="shared" si="35"/>
        <v>Busy in Boston</v>
      </c>
      <c r="V229" s="22" t="str">
        <f t="shared" si="36"/>
        <v>Manageble in Boston</v>
      </c>
      <c r="W229" s="8">
        <v>7</v>
      </c>
      <c r="X229" s="8">
        <v>32</v>
      </c>
      <c r="Y229" s="23" t="str">
        <f t="shared" si="39"/>
        <v>Good</v>
      </c>
      <c r="Z229" s="23" t="str" cm="1">
        <f t="array" ref="Z229">_xlfn.IFS(W229&gt;=9,"Excellent",W229&gt;6,"Good",W229&lt;7,"Needs Improvement")</f>
        <v>Good</v>
      </c>
    </row>
    <row r="230" spans="1:26" x14ac:dyDescent="0.45">
      <c r="A230" s="9">
        <v>229</v>
      </c>
      <c r="B230" s="9" t="s">
        <v>527</v>
      </c>
      <c r="C230" s="9" t="s">
        <v>43</v>
      </c>
      <c r="D230" s="9" t="s">
        <v>555</v>
      </c>
      <c r="E230" s="22" t="b">
        <f t="shared" si="37"/>
        <v>1</v>
      </c>
      <c r="F230" s="9" t="s">
        <v>550</v>
      </c>
      <c r="G230" s="9" t="s">
        <v>551</v>
      </c>
      <c r="H230" s="9" t="s">
        <v>532</v>
      </c>
      <c r="I230" s="9" t="s">
        <v>538</v>
      </c>
      <c r="J230" s="9">
        <v>51</v>
      </c>
      <c r="K230" s="9">
        <v>111253</v>
      </c>
      <c r="L230" s="22" t="b">
        <f t="shared" si="30"/>
        <v>1</v>
      </c>
      <c r="M230" s="9">
        <v>17</v>
      </c>
      <c r="N230" s="9">
        <v>3</v>
      </c>
      <c r="O230" s="9">
        <v>4</v>
      </c>
      <c r="P230" s="22" t="b">
        <f t="shared" si="38"/>
        <v>1</v>
      </c>
      <c r="Q230" s="22" t="b">
        <f t="shared" si="31"/>
        <v>0</v>
      </c>
      <c r="R230" s="22" t="b">
        <f t="shared" si="32"/>
        <v>0</v>
      </c>
      <c r="S230" s="22" t="b">
        <f t="shared" si="33"/>
        <v>1</v>
      </c>
      <c r="T230" s="22" t="str">
        <f t="shared" si="34"/>
        <v>Veteran</v>
      </c>
      <c r="U230" s="22" t="str">
        <f t="shared" si="35"/>
        <v>Manageble in Boston</v>
      </c>
      <c r="V230" s="22" t="str">
        <f t="shared" si="36"/>
        <v>Manageble in Boston</v>
      </c>
      <c r="W230" s="9">
        <v>8</v>
      </c>
      <c r="X230" s="9">
        <v>58</v>
      </c>
      <c r="Y230" s="23" t="str">
        <f t="shared" si="39"/>
        <v>Good</v>
      </c>
      <c r="Z230" s="23" t="str" cm="1">
        <f t="array" ref="Z230">_xlfn.IFS(W230&gt;=9,"Excellent",W230&gt;6,"Good",W230&lt;7,"Needs Improvement")</f>
        <v>Good</v>
      </c>
    </row>
    <row r="231" spans="1:26" x14ac:dyDescent="0.45">
      <c r="A231" s="8">
        <v>230</v>
      </c>
      <c r="B231" s="8" t="s">
        <v>557</v>
      </c>
      <c r="C231" s="8" t="s">
        <v>43</v>
      </c>
      <c r="D231" s="8" t="s">
        <v>555</v>
      </c>
      <c r="E231" s="22" t="b">
        <f t="shared" si="37"/>
        <v>1</v>
      </c>
      <c r="F231" s="8" t="s">
        <v>550</v>
      </c>
      <c r="G231" s="8" t="s">
        <v>536</v>
      </c>
      <c r="H231" s="8" t="s">
        <v>544</v>
      </c>
      <c r="I231" s="8" t="s">
        <v>549</v>
      </c>
      <c r="J231" s="8">
        <v>35</v>
      </c>
      <c r="K231" s="8">
        <v>76092</v>
      </c>
      <c r="L231" s="22" t="b">
        <f t="shared" si="30"/>
        <v>0</v>
      </c>
      <c r="M231" s="8">
        <v>34</v>
      </c>
      <c r="N231" s="8">
        <v>15</v>
      </c>
      <c r="O231" s="8">
        <v>14</v>
      </c>
      <c r="P231" s="22" t="b">
        <f t="shared" si="38"/>
        <v>0</v>
      </c>
      <c r="Q231" s="22" t="b">
        <f t="shared" si="31"/>
        <v>0</v>
      </c>
      <c r="R231" s="22" t="b">
        <f t="shared" si="32"/>
        <v>0</v>
      </c>
      <c r="S231" s="22" t="b">
        <f t="shared" si="33"/>
        <v>0</v>
      </c>
      <c r="T231" s="22" t="str">
        <f t="shared" si="34"/>
        <v>Newcomer</v>
      </c>
      <c r="U231" s="22" t="str">
        <f t="shared" si="35"/>
        <v>Busy in Boston</v>
      </c>
      <c r="V231" s="22" t="str">
        <f t="shared" si="36"/>
        <v>Manageble in Boston</v>
      </c>
      <c r="W231" s="8">
        <v>1</v>
      </c>
      <c r="X231" s="8">
        <v>47</v>
      </c>
      <c r="Y231" s="23" t="str">
        <f t="shared" si="39"/>
        <v>Needs Improvement</v>
      </c>
      <c r="Z231" s="23" t="str" cm="1">
        <f t="array" ref="Z231">_xlfn.IFS(W231&gt;=9,"Excellent",W231&gt;6,"Good",W231&lt;7,"Needs Improvement")</f>
        <v>Needs Improvement</v>
      </c>
    </row>
    <row r="232" spans="1:26" x14ac:dyDescent="0.45">
      <c r="A232" s="9">
        <v>231</v>
      </c>
      <c r="B232" s="9" t="s">
        <v>545</v>
      </c>
      <c r="C232" s="9" t="s">
        <v>42</v>
      </c>
      <c r="D232" s="9" t="s">
        <v>547</v>
      </c>
      <c r="E232" s="22" t="b">
        <f t="shared" si="37"/>
        <v>0</v>
      </c>
      <c r="F232" s="9" t="s">
        <v>550</v>
      </c>
      <c r="G232" s="9" t="s">
        <v>556</v>
      </c>
      <c r="H232" s="9" t="s">
        <v>532</v>
      </c>
      <c r="I232" s="9" t="s">
        <v>542</v>
      </c>
      <c r="J232" s="9">
        <v>41</v>
      </c>
      <c r="K232" s="9">
        <v>93671</v>
      </c>
      <c r="L232" s="22" t="b">
        <f t="shared" si="30"/>
        <v>0</v>
      </c>
      <c r="M232" s="9">
        <v>29</v>
      </c>
      <c r="N232" s="9">
        <v>5</v>
      </c>
      <c r="O232" s="9">
        <v>9</v>
      </c>
      <c r="P232" s="22" t="b">
        <f t="shared" si="38"/>
        <v>0</v>
      </c>
      <c r="Q232" s="22" t="b">
        <f t="shared" si="31"/>
        <v>0</v>
      </c>
      <c r="R232" s="22" t="b">
        <f t="shared" si="32"/>
        <v>0</v>
      </c>
      <c r="S232" s="22" t="b">
        <f t="shared" si="33"/>
        <v>0</v>
      </c>
      <c r="T232" s="22" t="str">
        <f t="shared" si="34"/>
        <v>Newcomer</v>
      </c>
      <c r="U232" s="22" t="str">
        <f t="shared" si="35"/>
        <v>Busy in Boston</v>
      </c>
      <c r="V232" s="22" t="str">
        <f t="shared" si="36"/>
        <v>Manageble in Boston</v>
      </c>
      <c r="W232" s="9">
        <v>5</v>
      </c>
      <c r="X232" s="9">
        <v>25</v>
      </c>
      <c r="Y232" s="23" t="str">
        <f t="shared" si="39"/>
        <v>Needs Improvement</v>
      </c>
      <c r="Z232" s="23" t="str" cm="1">
        <f t="array" ref="Z232">_xlfn.IFS(W232&gt;=9,"Excellent",W232&gt;6,"Good",W232&lt;7,"Needs Improvement")</f>
        <v>Needs Improvement</v>
      </c>
    </row>
    <row r="233" spans="1:26" x14ac:dyDescent="0.45">
      <c r="A233" s="8">
        <v>232</v>
      </c>
      <c r="B233" s="8" t="s">
        <v>559</v>
      </c>
      <c r="C233" s="8" t="s">
        <v>528</v>
      </c>
      <c r="D233" s="8" t="s">
        <v>555</v>
      </c>
      <c r="E233" s="22" t="b">
        <f t="shared" si="37"/>
        <v>1</v>
      </c>
      <c r="F233" s="8" t="s">
        <v>540</v>
      </c>
      <c r="G233" s="8" t="s">
        <v>543</v>
      </c>
      <c r="H233" s="8" t="s">
        <v>537</v>
      </c>
      <c r="I233" s="8" t="s">
        <v>533</v>
      </c>
      <c r="J233" s="8">
        <v>46</v>
      </c>
      <c r="K233" s="8">
        <v>40350</v>
      </c>
      <c r="L233" s="22" t="b">
        <f t="shared" si="30"/>
        <v>0</v>
      </c>
      <c r="M233" s="8">
        <v>9</v>
      </c>
      <c r="N233" s="8">
        <v>14</v>
      </c>
      <c r="O233" s="8">
        <v>5</v>
      </c>
      <c r="P233" s="22" t="b">
        <f t="shared" si="38"/>
        <v>1</v>
      </c>
      <c r="Q233" s="22" t="b">
        <f t="shared" si="31"/>
        <v>0</v>
      </c>
      <c r="R233" s="22" t="b">
        <f t="shared" si="32"/>
        <v>1</v>
      </c>
      <c r="S233" s="22" t="b">
        <f t="shared" si="33"/>
        <v>0</v>
      </c>
      <c r="T233" s="22" t="str">
        <f t="shared" si="34"/>
        <v>Newcomer</v>
      </c>
      <c r="U233" s="22" t="str">
        <f t="shared" si="35"/>
        <v>Manageble in Boston</v>
      </c>
      <c r="V233" s="22" t="str">
        <f t="shared" si="36"/>
        <v>Manageble in Boston</v>
      </c>
      <c r="W233" s="8">
        <v>3</v>
      </c>
      <c r="X233" s="8">
        <v>22</v>
      </c>
      <c r="Y233" s="23" t="str">
        <f t="shared" si="39"/>
        <v>Needs Improvement</v>
      </c>
      <c r="Z233" s="23" t="str" cm="1">
        <f t="array" ref="Z233">_xlfn.IFS(W233&gt;=9,"Excellent",W233&gt;6,"Good",W233&lt;7,"Needs Improvement")</f>
        <v>Needs Improvement</v>
      </c>
    </row>
    <row r="234" spans="1:26" x14ac:dyDescent="0.45">
      <c r="A234" s="9">
        <v>233</v>
      </c>
      <c r="B234" s="9" t="s">
        <v>557</v>
      </c>
      <c r="C234" s="9" t="s">
        <v>528</v>
      </c>
      <c r="D234" s="9" t="s">
        <v>547</v>
      </c>
      <c r="E234" s="22" t="b">
        <f t="shared" si="37"/>
        <v>0</v>
      </c>
      <c r="F234" s="9" t="s">
        <v>548</v>
      </c>
      <c r="G234" s="9" t="s">
        <v>543</v>
      </c>
      <c r="H234" s="9" t="s">
        <v>544</v>
      </c>
      <c r="I234" s="9" t="s">
        <v>549</v>
      </c>
      <c r="J234" s="9">
        <v>61</v>
      </c>
      <c r="K234" s="9">
        <v>98487</v>
      </c>
      <c r="L234" s="22" t="b">
        <f t="shared" si="30"/>
        <v>0</v>
      </c>
      <c r="M234" s="9">
        <v>13</v>
      </c>
      <c r="N234" s="9">
        <v>18</v>
      </c>
      <c r="O234" s="9">
        <v>8</v>
      </c>
      <c r="P234" s="22" t="b">
        <f t="shared" si="38"/>
        <v>0</v>
      </c>
      <c r="Q234" s="22" t="b">
        <f t="shared" si="31"/>
        <v>0</v>
      </c>
      <c r="R234" s="22" t="b">
        <f t="shared" si="32"/>
        <v>0</v>
      </c>
      <c r="S234" s="22" t="b">
        <f t="shared" si="33"/>
        <v>0</v>
      </c>
      <c r="T234" s="22" t="str">
        <f t="shared" si="34"/>
        <v>Newcomer</v>
      </c>
      <c r="U234" s="22" t="str">
        <f t="shared" si="35"/>
        <v>Manageble in Boston</v>
      </c>
      <c r="V234" s="22" t="str">
        <f t="shared" si="36"/>
        <v>Manageble in Boston</v>
      </c>
      <c r="W234" s="9">
        <v>1</v>
      </c>
      <c r="X234" s="9">
        <v>54</v>
      </c>
      <c r="Y234" s="23" t="str">
        <f t="shared" si="39"/>
        <v>Needs Improvement</v>
      </c>
      <c r="Z234" s="23" t="str" cm="1">
        <f t="array" ref="Z234">_xlfn.IFS(W234&gt;=9,"Excellent",W234&gt;6,"Good",W234&lt;7,"Needs Improvement")</f>
        <v>Needs Improvement</v>
      </c>
    </row>
    <row r="235" spans="1:26" x14ac:dyDescent="0.45">
      <c r="A235" s="8">
        <v>234</v>
      </c>
      <c r="B235" s="8" t="s">
        <v>539</v>
      </c>
      <c r="C235" s="8" t="s">
        <v>43</v>
      </c>
      <c r="D235" s="8" t="s">
        <v>529</v>
      </c>
      <c r="E235" s="22" t="b">
        <f t="shared" si="37"/>
        <v>1</v>
      </c>
      <c r="F235" s="8" t="s">
        <v>530</v>
      </c>
      <c r="G235" s="8" t="s">
        <v>543</v>
      </c>
      <c r="H235" s="8" t="s">
        <v>544</v>
      </c>
      <c r="I235" s="8" t="s">
        <v>549</v>
      </c>
      <c r="J235" s="8">
        <v>45</v>
      </c>
      <c r="K235" s="8">
        <v>47622</v>
      </c>
      <c r="L235" s="22" t="b">
        <f t="shared" si="30"/>
        <v>0</v>
      </c>
      <c r="M235" s="8">
        <v>6</v>
      </c>
      <c r="N235" s="8">
        <v>16</v>
      </c>
      <c r="O235" s="8">
        <v>9</v>
      </c>
      <c r="P235" s="22" t="b">
        <f t="shared" si="38"/>
        <v>0</v>
      </c>
      <c r="Q235" s="22" t="b">
        <f t="shared" si="31"/>
        <v>0</v>
      </c>
      <c r="R235" s="22" t="b">
        <f t="shared" si="32"/>
        <v>1</v>
      </c>
      <c r="S235" s="22" t="b">
        <f t="shared" si="33"/>
        <v>0</v>
      </c>
      <c r="T235" s="22" t="str">
        <f t="shared" si="34"/>
        <v>Newcomer</v>
      </c>
      <c r="U235" s="22" t="str">
        <f t="shared" si="35"/>
        <v>Manageble in Boston</v>
      </c>
      <c r="V235" s="22" t="str">
        <f t="shared" si="36"/>
        <v>Manageble in Boston</v>
      </c>
      <c r="W235" s="8">
        <v>3</v>
      </c>
      <c r="X235" s="8">
        <v>37</v>
      </c>
      <c r="Y235" s="23" t="str">
        <f t="shared" si="39"/>
        <v>Needs Improvement</v>
      </c>
      <c r="Z235" s="23" t="str" cm="1">
        <f t="array" ref="Z235">_xlfn.IFS(W235&gt;=9,"Excellent",W235&gt;6,"Good",W235&lt;7,"Needs Improvement")</f>
        <v>Needs Improvement</v>
      </c>
    </row>
    <row r="236" spans="1:26" x14ac:dyDescent="0.45">
      <c r="A236" s="9">
        <v>235</v>
      </c>
      <c r="B236" s="9" t="s">
        <v>559</v>
      </c>
      <c r="C236" s="9" t="s">
        <v>42</v>
      </c>
      <c r="D236" s="9" t="s">
        <v>529</v>
      </c>
      <c r="E236" s="22" t="b">
        <f t="shared" si="37"/>
        <v>1</v>
      </c>
      <c r="F236" s="9" t="s">
        <v>550</v>
      </c>
      <c r="G236" s="9" t="s">
        <v>536</v>
      </c>
      <c r="H236" s="9" t="s">
        <v>532</v>
      </c>
      <c r="I236" s="9" t="s">
        <v>558</v>
      </c>
      <c r="J236" s="9">
        <v>35</v>
      </c>
      <c r="K236" s="9">
        <v>100263</v>
      </c>
      <c r="L236" s="22" t="b">
        <f t="shared" si="30"/>
        <v>1</v>
      </c>
      <c r="M236" s="9">
        <v>6</v>
      </c>
      <c r="N236" s="9">
        <v>6</v>
      </c>
      <c r="O236" s="9">
        <v>10</v>
      </c>
      <c r="P236" s="22" t="b">
        <f t="shared" si="38"/>
        <v>0</v>
      </c>
      <c r="Q236" s="22" t="b">
        <f t="shared" si="31"/>
        <v>0</v>
      </c>
      <c r="R236" s="22" t="b">
        <f t="shared" si="32"/>
        <v>0</v>
      </c>
      <c r="S236" s="22" t="b">
        <f t="shared" si="33"/>
        <v>0</v>
      </c>
      <c r="T236" s="22" t="str">
        <f t="shared" si="34"/>
        <v>Newcomer</v>
      </c>
      <c r="U236" s="22" t="str">
        <f t="shared" si="35"/>
        <v>Manageble in Boston</v>
      </c>
      <c r="V236" s="22" t="str">
        <f t="shared" si="36"/>
        <v>Manageble in Boston</v>
      </c>
      <c r="W236" s="9">
        <v>6</v>
      </c>
      <c r="X236" s="9">
        <v>30</v>
      </c>
      <c r="Y236" s="23" t="str">
        <f t="shared" si="39"/>
        <v>Needs Improvement</v>
      </c>
      <c r="Z236" s="23" t="str" cm="1">
        <f t="array" ref="Z236">_xlfn.IFS(W236&gt;=9,"Excellent",W236&gt;6,"Good",W236&lt;7,"Needs Improvement")</f>
        <v>Needs Improvement</v>
      </c>
    </row>
    <row r="237" spans="1:26" x14ac:dyDescent="0.45">
      <c r="A237" s="8">
        <v>236</v>
      </c>
      <c r="B237" s="8" t="s">
        <v>545</v>
      </c>
      <c r="C237" s="8" t="s">
        <v>528</v>
      </c>
      <c r="D237" s="8" t="s">
        <v>535</v>
      </c>
      <c r="E237" s="22" t="b">
        <f t="shared" si="37"/>
        <v>1</v>
      </c>
      <c r="F237" s="8" t="s">
        <v>540</v>
      </c>
      <c r="G237" s="8" t="s">
        <v>556</v>
      </c>
      <c r="H237" s="8" t="s">
        <v>532</v>
      </c>
      <c r="I237" s="8" t="s">
        <v>533</v>
      </c>
      <c r="J237" s="8">
        <v>47</v>
      </c>
      <c r="K237" s="8">
        <v>83117</v>
      </c>
      <c r="L237" s="22" t="b">
        <f t="shared" si="30"/>
        <v>0</v>
      </c>
      <c r="M237" s="8">
        <v>20</v>
      </c>
      <c r="N237" s="8">
        <v>14</v>
      </c>
      <c r="O237" s="8">
        <v>5</v>
      </c>
      <c r="P237" s="22" t="b">
        <f t="shared" si="38"/>
        <v>1</v>
      </c>
      <c r="Q237" s="22" t="b">
        <f t="shared" si="31"/>
        <v>0</v>
      </c>
      <c r="R237" s="22" t="b">
        <f t="shared" si="32"/>
        <v>1</v>
      </c>
      <c r="S237" s="22" t="b">
        <f t="shared" si="33"/>
        <v>0</v>
      </c>
      <c r="T237" s="22" t="str">
        <f t="shared" si="34"/>
        <v>Newcomer</v>
      </c>
      <c r="U237" s="22" t="str">
        <f t="shared" si="35"/>
        <v>Manageble in Boston</v>
      </c>
      <c r="V237" s="22" t="str">
        <f t="shared" si="36"/>
        <v>Manageble in Boston</v>
      </c>
      <c r="W237" s="8">
        <v>7</v>
      </c>
      <c r="X237" s="8">
        <v>39</v>
      </c>
      <c r="Y237" s="23" t="str">
        <f t="shared" si="39"/>
        <v>Good</v>
      </c>
      <c r="Z237" s="23" t="str" cm="1">
        <f t="array" ref="Z237">_xlfn.IFS(W237&gt;=9,"Excellent",W237&gt;6,"Good",W237&lt;7,"Needs Improvement")</f>
        <v>Good</v>
      </c>
    </row>
    <row r="238" spans="1:26" x14ac:dyDescent="0.45">
      <c r="A238" s="9">
        <v>237</v>
      </c>
      <c r="B238" s="9" t="s">
        <v>552</v>
      </c>
      <c r="C238" s="9" t="s">
        <v>528</v>
      </c>
      <c r="D238" s="9" t="s">
        <v>529</v>
      </c>
      <c r="E238" s="22" t="b">
        <f t="shared" si="37"/>
        <v>1</v>
      </c>
      <c r="F238" s="9" t="s">
        <v>540</v>
      </c>
      <c r="G238" s="9" t="s">
        <v>536</v>
      </c>
      <c r="H238" s="9" t="s">
        <v>544</v>
      </c>
      <c r="I238" s="9" t="s">
        <v>546</v>
      </c>
      <c r="J238" s="9">
        <v>59</v>
      </c>
      <c r="K238" s="9">
        <v>88394</v>
      </c>
      <c r="L238" s="22" t="b">
        <f t="shared" si="30"/>
        <v>0</v>
      </c>
      <c r="M238" s="9">
        <v>3</v>
      </c>
      <c r="N238" s="9">
        <v>8</v>
      </c>
      <c r="O238" s="9">
        <v>6</v>
      </c>
      <c r="P238" s="22" t="b">
        <f t="shared" si="38"/>
        <v>0</v>
      </c>
      <c r="Q238" s="22" t="b">
        <f t="shared" si="31"/>
        <v>0</v>
      </c>
      <c r="R238" s="22" t="b">
        <f t="shared" si="32"/>
        <v>1</v>
      </c>
      <c r="S238" s="22" t="b">
        <f t="shared" si="33"/>
        <v>0</v>
      </c>
      <c r="T238" s="22" t="str">
        <f t="shared" si="34"/>
        <v>Newcomer</v>
      </c>
      <c r="U238" s="22" t="str">
        <f t="shared" si="35"/>
        <v>Manageble in Boston</v>
      </c>
      <c r="V238" s="22" t="str">
        <f t="shared" si="36"/>
        <v>Manageble in Boston</v>
      </c>
      <c r="W238" s="9">
        <v>8</v>
      </c>
      <c r="X238" s="9">
        <v>24</v>
      </c>
      <c r="Y238" s="23" t="str">
        <f t="shared" si="39"/>
        <v>Good</v>
      </c>
      <c r="Z238" s="23" t="str" cm="1">
        <f t="array" ref="Z238">_xlfn.IFS(W238&gt;=9,"Excellent",W238&gt;6,"Good",W238&lt;7,"Needs Improvement")</f>
        <v>Good</v>
      </c>
    </row>
    <row r="239" spans="1:26" x14ac:dyDescent="0.45">
      <c r="A239" s="8">
        <v>238</v>
      </c>
      <c r="B239" s="8" t="s">
        <v>534</v>
      </c>
      <c r="C239" s="8" t="s">
        <v>42</v>
      </c>
      <c r="D239" s="8" t="s">
        <v>547</v>
      </c>
      <c r="E239" s="22" t="b">
        <f t="shared" si="37"/>
        <v>0</v>
      </c>
      <c r="F239" s="8" t="s">
        <v>540</v>
      </c>
      <c r="G239" s="8" t="s">
        <v>543</v>
      </c>
      <c r="H239" s="8" t="s">
        <v>532</v>
      </c>
      <c r="I239" s="8" t="s">
        <v>542</v>
      </c>
      <c r="J239" s="8">
        <v>44</v>
      </c>
      <c r="K239" s="8">
        <v>53782</v>
      </c>
      <c r="L239" s="22" t="b">
        <f t="shared" si="30"/>
        <v>0</v>
      </c>
      <c r="M239" s="8">
        <v>17</v>
      </c>
      <c r="N239" s="8">
        <v>7</v>
      </c>
      <c r="O239" s="8">
        <v>1</v>
      </c>
      <c r="P239" s="22" t="b">
        <f t="shared" si="38"/>
        <v>1</v>
      </c>
      <c r="Q239" s="22" t="b">
        <f t="shared" si="31"/>
        <v>0</v>
      </c>
      <c r="R239" s="22" t="b">
        <f t="shared" si="32"/>
        <v>1</v>
      </c>
      <c r="S239" s="22" t="b">
        <f t="shared" si="33"/>
        <v>0</v>
      </c>
      <c r="T239" s="22" t="str">
        <f t="shared" si="34"/>
        <v>Newcomer</v>
      </c>
      <c r="U239" s="22" t="str">
        <f t="shared" si="35"/>
        <v>Busy in Boston</v>
      </c>
      <c r="V239" s="22" t="str">
        <f t="shared" si="36"/>
        <v>Manageble in Boston</v>
      </c>
      <c r="W239" s="8">
        <v>4</v>
      </c>
      <c r="X239" s="8">
        <v>38</v>
      </c>
      <c r="Y239" s="23" t="str">
        <f t="shared" si="39"/>
        <v>Needs Improvement</v>
      </c>
      <c r="Z239" s="23" t="str" cm="1">
        <f t="array" ref="Z239">_xlfn.IFS(W239&gt;=9,"Excellent",W239&gt;6,"Good",W239&lt;7,"Needs Improvement")</f>
        <v>Needs Improvement</v>
      </c>
    </row>
    <row r="240" spans="1:26" x14ac:dyDescent="0.45">
      <c r="A240" s="9">
        <v>239</v>
      </c>
      <c r="B240" s="9" t="s">
        <v>527</v>
      </c>
      <c r="C240" s="9" t="s">
        <v>42</v>
      </c>
      <c r="D240" s="9" t="s">
        <v>529</v>
      </c>
      <c r="E240" s="22" t="b">
        <f t="shared" si="37"/>
        <v>1</v>
      </c>
      <c r="F240" s="9" t="s">
        <v>530</v>
      </c>
      <c r="G240" s="9" t="s">
        <v>551</v>
      </c>
      <c r="H240" s="9" t="s">
        <v>544</v>
      </c>
      <c r="I240" s="9" t="s">
        <v>533</v>
      </c>
      <c r="J240" s="9">
        <v>43</v>
      </c>
      <c r="K240" s="9">
        <v>58454</v>
      </c>
      <c r="L240" s="22" t="b">
        <f t="shared" si="30"/>
        <v>0</v>
      </c>
      <c r="M240" s="9">
        <v>12</v>
      </c>
      <c r="N240" s="9">
        <v>8</v>
      </c>
      <c r="O240" s="9">
        <v>11</v>
      </c>
      <c r="P240" s="22" t="b">
        <f t="shared" si="38"/>
        <v>0</v>
      </c>
      <c r="Q240" s="22" t="b">
        <f t="shared" si="31"/>
        <v>0</v>
      </c>
      <c r="R240" s="22" t="b">
        <f t="shared" si="32"/>
        <v>1</v>
      </c>
      <c r="S240" s="22" t="b">
        <f t="shared" si="33"/>
        <v>1</v>
      </c>
      <c r="T240" s="22" t="str">
        <f t="shared" si="34"/>
        <v>Veteran</v>
      </c>
      <c r="U240" s="22" t="str">
        <f t="shared" si="35"/>
        <v>Busy in Boston</v>
      </c>
      <c r="V240" s="22" t="str">
        <f t="shared" si="36"/>
        <v>Manageble in Boston</v>
      </c>
      <c r="W240" s="9">
        <v>3</v>
      </c>
      <c r="X240" s="9">
        <v>41</v>
      </c>
      <c r="Y240" s="23" t="str">
        <f t="shared" si="39"/>
        <v>Needs Improvement</v>
      </c>
      <c r="Z240" s="23" t="str" cm="1">
        <f t="array" ref="Z240">_xlfn.IFS(W240&gt;=9,"Excellent",W240&gt;6,"Good",W240&lt;7,"Needs Improvement")</f>
        <v>Needs Improvement</v>
      </c>
    </row>
    <row r="241" spans="1:26" x14ac:dyDescent="0.45">
      <c r="A241" s="8">
        <v>240</v>
      </c>
      <c r="B241" s="8" t="s">
        <v>545</v>
      </c>
      <c r="C241" s="8" t="s">
        <v>528</v>
      </c>
      <c r="D241" s="8" t="s">
        <v>535</v>
      </c>
      <c r="E241" s="22" t="b">
        <f t="shared" si="37"/>
        <v>1</v>
      </c>
      <c r="F241" s="8" t="s">
        <v>550</v>
      </c>
      <c r="G241" s="8" t="s">
        <v>556</v>
      </c>
      <c r="H241" s="8" t="s">
        <v>537</v>
      </c>
      <c r="I241" s="8" t="s">
        <v>546</v>
      </c>
      <c r="J241" s="8">
        <v>40</v>
      </c>
      <c r="K241" s="8">
        <v>97904</v>
      </c>
      <c r="L241" s="22" t="b">
        <f t="shared" si="30"/>
        <v>0</v>
      </c>
      <c r="M241" s="8">
        <v>1</v>
      </c>
      <c r="N241" s="8">
        <v>13</v>
      </c>
      <c r="O241" s="8">
        <v>12</v>
      </c>
      <c r="P241" s="22" t="b">
        <f t="shared" si="38"/>
        <v>0</v>
      </c>
      <c r="Q241" s="22" t="b">
        <f t="shared" si="31"/>
        <v>0</v>
      </c>
      <c r="R241" s="22" t="b">
        <f t="shared" si="32"/>
        <v>0</v>
      </c>
      <c r="S241" s="22" t="b">
        <f t="shared" si="33"/>
        <v>0</v>
      </c>
      <c r="T241" s="22" t="str">
        <f t="shared" si="34"/>
        <v>Newcomer</v>
      </c>
      <c r="U241" s="22" t="str">
        <f t="shared" si="35"/>
        <v>Busy in Boston</v>
      </c>
      <c r="V241" s="22" t="str">
        <f t="shared" si="36"/>
        <v>Manageble in Boston</v>
      </c>
      <c r="W241" s="8">
        <v>5</v>
      </c>
      <c r="X241" s="8">
        <v>38</v>
      </c>
      <c r="Y241" s="23" t="str">
        <f t="shared" si="39"/>
        <v>Needs Improvement</v>
      </c>
      <c r="Z241" s="23" t="str" cm="1">
        <f t="array" ref="Z241">_xlfn.IFS(W241&gt;=9,"Excellent",W241&gt;6,"Good",W241&lt;7,"Needs Improvement")</f>
        <v>Needs Improvement</v>
      </c>
    </row>
    <row r="242" spans="1:26" x14ac:dyDescent="0.45">
      <c r="A242" s="9">
        <v>241</v>
      </c>
      <c r="B242" s="9" t="s">
        <v>557</v>
      </c>
      <c r="C242" s="9" t="s">
        <v>528</v>
      </c>
      <c r="D242" s="9" t="s">
        <v>555</v>
      </c>
      <c r="E242" s="22" t="b">
        <f t="shared" si="37"/>
        <v>1</v>
      </c>
      <c r="F242" s="9" t="s">
        <v>548</v>
      </c>
      <c r="G242" s="9" t="s">
        <v>556</v>
      </c>
      <c r="H242" s="9" t="s">
        <v>532</v>
      </c>
      <c r="I242" s="9" t="s">
        <v>549</v>
      </c>
      <c r="J242" s="9">
        <v>24</v>
      </c>
      <c r="K242" s="9">
        <v>45592</v>
      </c>
      <c r="L242" s="22" t="b">
        <f t="shared" si="30"/>
        <v>1</v>
      </c>
      <c r="M242" s="9">
        <v>17</v>
      </c>
      <c r="N242" s="9">
        <v>6</v>
      </c>
      <c r="O242" s="9">
        <v>7</v>
      </c>
      <c r="P242" s="22" t="b">
        <f t="shared" si="38"/>
        <v>0</v>
      </c>
      <c r="Q242" s="22" t="b">
        <f t="shared" si="31"/>
        <v>0</v>
      </c>
      <c r="R242" s="22" t="b">
        <f t="shared" si="32"/>
        <v>0</v>
      </c>
      <c r="S242" s="22" t="b">
        <f t="shared" si="33"/>
        <v>0</v>
      </c>
      <c r="T242" s="22" t="str">
        <f t="shared" si="34"/>
        <v>Newcomer</v>
      </c>
      <c r="U242" s="22" t="str">
        <f t="shared" si="35"/>
        <v>Manageble in Boston</v>
      </c>
      <c r="V242" s="22" t="str">
        <f t="shared" si="36"/>
        <v>Manageble in Boston</v>
      </c>
      <c r="W242" s="9">
        <v>9</v>
      </c>
      <c r="X242" s="9">
        <v>35</v>
      </c>
      <c r="Y242" s="23" t="str">
        <f t="shared" si="39"/>
        <v>Excellent</v>
      </c>
      <c r="Z242" s="23" t="str" cm="1">
        <f t="array" ref="Z242">_xlfn.IFS(W242&gt;=9,"Excellent",W242&gt;6,"Good",W242&lt;7,"Needs Improvement")</f>
        <v>Excellent</v>
      </c>
    </row>
    <row r="243" spans="1:26" x14ac:dyDescent="0.45">
      <c r="A243" s="8">
        <v>242</v>
      </c>
      <c r="B243" s="8" t="s">
        <v>559</v>
      </c>
      <c r="C243" s="8" t="s">
        <v>42</v>
      </c>
      <c r="D243" s="8" t="s">
        <v>547</v>
      </c>
      <c r="E243" s="22" t="b">
        <f t="shared" si="37"/>
        <v>0</v>
      </c>
      <c r="F243" s="8" t="s">
        <v>548</v>
      </c>
      <c r="G243" s="8" t="s">
        <v>553</v>
      </c>
      <c r="H243" s="8" t="s">
        <v>544</v>
      </c>
      <c r="I243" s="8" t="s">
        <v>542</v>
      </c>
      <c r="J243" s="8">
        <v>63</v>
      </c>
      <c r="K243" s="8">
        <v>52173</v>
      </c>
      <c r="L243" s="22" t="b">
        <f t="shared" si="30"/>
        <v>0</v>
      </c>
      <c r="M243" s="8">
        <v>3</v>
      </c>
      <c r="N243" s="8">
        <v>18</v>
      </c>
      <c r="O243" s="8">
        <v>4</v>
      </c>
      <c r="P243" s="22" t="b">
        <f t="shared" si="38"/>
        <v>1</v>
      </c>
      <c r="Q243" s="22" t="b">
        <f t="shared" si="31"/>
        <v>0</v>
      </c>
      <c r="R243" s="22" t="b">
        <f t="shared" si="32"/>
        <v>0</v>
      </c>
      <c r="S243" s="22" t="b">
        <f t="shared" si="33"/>
        <v>0</v>
      </c>
      <c r="T243" s="22" t="str">
        <f t="shared" si="34"/>
        <v>Newcomer</v>
      </c>
      <c r="U243" s="22" t="str">
        <f t="shared" si="35"/>
        <v>Busy in Boston</v>
      </c>
      <c r="V243" s="22" t="str">
        <f t="shared" si="36"/>
        <v>Manageble in Boston</v>
      </c>
      <c r="W243" s="8">
        <v>6</v>
      </c>
      <c r="X243" s="8">
        <v>43</v>
      </c>
      <c r="Y243" s="23" t="str">
        <f t="shared" si="39"/>
        <v>Needs Improvement</v>
      </c>
      <c r="Z243" s="23" t="str" cm="1">
        <f t="array" ref="Z243">_xlfn.IFS(W243&gt;=9,"Excellent",W243&gt;6,"Good",W243&lt;7,"Needs Improvement")</f>
        <v>Needs Improvement</v>
      </c>
    </row>
    <row r="244" spans="1:26" x14ac:dyDescent="0.45">
      <c r="A244" s="9">
        <v>243</v>
      </c>
      <c r="B244" s="9" t="s">
        <v>534</v>
      </c>
      <c r="C244" s="9" t="s">
        <v>528</v>
      </c>
      <c r="D244" s="9" t="s">
        <v>555</v>
      </c>
      <c r="E244" s="22" t="b">
        <f t="shared" si="37"/>
        <v>1</v>
      </c>
      <c r="F244" s="9" t="s">
        <v>540</v>
      </c>
      <c r="G244" s="9" t="s">
        <v>553</v>
      </c>
      <c r="H244" s="9" t="s">
        <v>537</v>
      </c>
      <c r="I244" s="9" t="s">
        <v>546</v>
      </c>
      <c r="J244" s="9">
        <v>40</v>
      </c>
      <c r="K244" s="9">
        <v>63204</v>
      </c>
      <c r="L244" s="22" t="b">
        <f t="shared" si="30"/>
        <v>1</v>
      </c>
      <c r="M244" s="9">
        <v>26</v>
      </c>
      <c r="N244" s="9">
        <v>2</v>
      </c>
      <c r="O244" s="9">
        <v>11</v>
      </c>
      <c r="P244" s="22" t="b">
        <f t="shared" si="38"/>
        <v>0</v>
      </c>
      <c r="Q244" s="22" t="b">
        <f t="shared" si="31"/>
        <v>0</v>
      </c>
      <c r="R244" s="22" t="b">
        <f t="shared" si="32"/>
        <v>1</v>
      </c>
      <c r="S244" s="22" t="b">
        <f t="shared" si="33"/>
        <v>0</v>
      </c>
      <c r="T244" s="22" t="str">
        <f t="shared" si="34"/>
        <v>Newcomer</v>
      </c>
      <c r="U244" s="22" t="str">
        <f t="shared" si="35"/>
        <v>Busy in Boston</v>
      </c>
      <c r="V244" s="22" t="str">
        <f t="shared" si="36"/>
        <v>Manageble in Boston</v>
      </c>
      <c r="W244" s="9">
        <v>9</v>
      </c>
      <c r="X244" s="9">
        <v>23</v>
      </c>
      <c r="Y244" s="23" t="str">
        <f t="shared" si="39"/>
        <v>Excellent</v>
      </c>
      <c r="Z244" s="23" t="str" cm="1">
        <f t="array" ref="Z244">_xlfn.IFS(W244&gt;=9,"Excellent",W244&gt;6,"Good",W244&lt;7,"Needs Improvement")</f>
        <v>Excellent</v>
      </c>
    </row>
    <row r="245" spans="1:26" x14ac:dyDescent="0.45">
      <c r="A245" s="8">
        <v>244</v>
      </c>
      <c r="B245" s="8" t="s">
        <v>559</v>
      </c>
      <c r="C245" s="8" t="s">
        <v>43</v>
      </c>
      <c r="D245" s="8" t="s">
        <v>535</v>
      </c>
      <c r="E245" s="22" t="b">
        <f t="shared" si="37"/>
        <v>1</v>
      </c>
      <c r="F245" s="8" t="s">
        <v>530</v>
      </c>
      <c r="G245" s="8" t="s">
        <v>541</v>
      </c>
      <c r="H245" s="8" t="s">
        <v>537</v>
      </c>
      <c r="I245" s="8" t="s">
        <v>538</v>
      </c>
      <c r="J245" s="8">
        <v>30</v>
      </c>
      <c r="K245" s="8">
        <v>65596</v>
      </c>
      <c r="L245" s="22" t="b">
        <f t="shared" si="30"/>
        <v>0</v>
      </c>
      <c r="M245" s="8">
        <v>15</v>
      </c>
      <c r="N245" s="8">
        <v>8</v>
      </c>
      <c r="O245" s="8">
        <v>2</v>
      </c>
      <c r="P245" s="22" t="b">
        <f t="shared" si="38"/>
        <v>1</v>
      </c>
      <c r="Q245" s="22" t="b">
        <f t="shared" si="31"/>
        <v>0</v>
      </c>
      <c r="R245" s="22" t="b">
        <f t="shared" si="32"/>
        <v>1</v>
      </c>
      <c r="S245" s="22" t="b">
        <f t="shared" si="33"/>
        <v>0</v>
      </c>
      <c r="T245" s="22" t="str">
        <f t="shared" si="34"/>
        <v>Newcomer</v>
      </c>
      <c r="U245" s="22" t="str">
        <f t="shared" si="35"/>
        <v>Manageble in Boston</v>
      </c>
      <c r="V245" s="22" t="str">
        <f t="shared" si="36"/>
        <v>Manageble in Boston</v>
      </c>
      <c r="W245" s="8">
        <v>6</v>
      </c>
      <c r="X245" s="8">
        <v>34</v>
      </c>
      <c r="Y245" s="23" t="str">
        <f t="shared" si="39"/>
        <v>Needs Improvement</v>
      </c>
      <c r="Z245" s="23" t="str" cm="1">
        <f t="array" ref="Z245">_xlfn.IFS(W245&gt;=9,"Excellent",W245&gt;6,"Good",W245&lt;7,"Needs Improvement")</f>
        <v>Needs Improvement</v>
      </c>
    </row>
    <row r="246" spans="1:26" x14ac:dyDescent="0.45">
      <c r="A246" s="9">
        <v>245</v>
      </c>
      <c r="B246" s="9" t="s">
        <v>557</v>
      </c>
      <c r="C246" s="9" t="s">
        <v>43</v>
      </c>
      <c r="D246" s="9" t="s">
        <v>535</v>
      </c>
      <c r="E246" s="22" t="b">
        <f t="shared" si="37"/>
        <v>1</v>
      </c>
      <c r="F246" s="9" t="s">
        <v>530</v>
      </c>
      <c r="G246" s="9" t="s">
        <v>531</v>
      </c>
      <c r="H246" s="9" t="s">
        <v>544</v>
      </c>
      <c r="I246" s="9" t="s">
        <v>546</v>
      </c>
      <c r="J246" s="9">
        <v>49</v>
      </c>
      <c r="K246" s="9">
        <v>64324</v>
      </c>
      <c r="L246" s="22" t="b">
        <f t="shared" si="30"/>
        <v>0</v>
      </c>
      <c r="M246" s="9">
        <v>36</v>
      </c>
      <c r="N246" s="9">
        <v>11</v>
      </c>
      <c r="O246" s="9">
        <v>5</v>
      </c>
      <c r="P246" s="22" t="b">
        <f t="shared" si="38"/>
        <v>1</v>
      </c>
      <c r="Q246" s="22" t="b">
        <f t="shared" si="31"/>
        <v>0</v>
      </c>
      <c r="R246" s="22" t="b">
        <f t="shared" si="32"/>
        <v>1</v>
      </c>
      <c r="S246" s="22" t="b">
        <f t="shared" si="33"/>
        <v>0</v>
      </c>
      <c r="T246" s="22" t="str">
        <f t="shared" si="34"/>
        <v>Newcomer</v>
      </c>
      <c r="U246" s="22" t="str">
        <f t="shared" si="35"/>
        <v>Manageble in Boston</v>
      </c>
      <c r="V246" s="22" t="str">
        <f t="shared" si="36"/>
        <v>Manageble in Boston</v>
      </c>
      <c r="W246" s="9">
        <v>2</v>
      </c>
      <c r="X246" s="9">
        <v>44</v>
      </c>
      <c r="Y246" s="23" t="str">
        <f t="shared" si="39"/>
        <v>Needs Improvement</v>
      </c>
      <c r="Z246" s="23" t="str" cm="1">
        <f t="array" ref="Z246">_xlfn.IFS(W246&gt;=9,"Excellent",W246&gt;6,"Good",W246&lt;7,"Needs Improvement")</f>
        <v>Needs Improvement</v>
      </c>
    </row>
    <row r="247" spans="1:26" x14ac:dyDescent="0.45">
      <c r="A247" s="8">
        <v>246</v>
      </c>
      <c r="B247" s="8" t="s">
        <v>559</v>
      </c>
      <c r="C247" s="8" t="s">
        <v>42</v>
      </c>
      <c r="D247" s="8" t="s">
        <v>535</v>
      </c>
      <c r="E247" s="22" t="b">
        <f t="shared" si="37"/>
        <v>1</v>
      </c>
      <c r="F247" s="8" t="s">
        <v>530</v>
      </c>
      <c r="G247" s="8" t="s">
        <v>553</v>
      </c>
      <c r="H247" s="8" t="s">
        <v>532</v>
      </c>
      <c r="I247" s="8" t="s">
        <v>558</v>
      </c>
      <c r="J247" s="8">
        <v>41</v>
      </c>
      <c r="K247" s="8">
        <v>91202</v>
      </c>
      <c r="L247" s="22" t="b">
        <f t="shared" si="30"/>
        <v>0</v>
      </c>
      <c r="M247" s="8">
        <v>32</v>
      </c>
      <c r="N247" s="8">
        <v>1</v>
      </c>
      <c r="O247" s="8">
        <v>12</v>
      </c>
      <c r="P247" s="22" t="b">
        <f t="shared" si="38"/>
        <v>0</v>
      </c>
      <c r="Q247" s="22" t="b">
        <f t="shared" si="31"/>
        <v>0</v>
      </c>
      <c r="R247" s="22" t="b">
        <f t="shared" si="32"/>
        <v>1</v>
      </c>
      <c r="S247" s="22" t="b">
        <f t="shared" si="33"/>
        <v>0</v>
      </c>
      <c r="T247" s="22" t="str">
        <f t="shared" si="34"/>
        <v>Newcomer</v>
      </c>
      <c r="U247" s="22" t="str">
        <f t="shared" si="35"/>
        <v>Busy in Boston</v>
      </c>
      <c r="V247" s="22" t="str">
        <f t="shared" si="36"/>
        <v>Manageble in Boston</v>
      </c>
      <c r="W247" s="8">
        <v>5</v>
      </c>
      <c r="X247" s="8">
        <v>54</v>
      </c>
      <c r="Y247" s="23" t="str">
        <f t="shared" si="39"/>
        <v>Needs Improvement</v>
      </c>
      <c r="Z247" s="23" t="str" cm="1">
        <f t="array" ref="Z247">_xlfn.IFS(W247&gt;=9,"Excellent",W247&gt;6,"Good",W247&lt;7,"Needs Improvement")</f>
        <v>Needs Improvement</v>
      </c>
    </row>
    <row r="248" spans="1:26" x14ac:dyDescent="0.45">
      <c r="A248" s="9">
        <v>247</v>
      </c>
      <c r="B248" s="9" t="s">
        <v>552</v>
      </c>
      <c r="C248" s="9" t="s">
        <v>42</v>
      </c>
      <c r="D248" s="9" t="s">
        <v>555</v>
      </c>
      <c r="E248" s="22" t="b">
        <f t="shared" si="37"/>
        <v>1</v>
      </c>
      <c r="F248" s="9" t="s">
        <v>548</v>
      </c>
      <c r="G248" s="9" t="s">
        <v>536</v>
      </c>
      <c r="H248" s="9" t="s">
        <v>544</v>
      </c>
      <c r="I248" s="9" t="s">
        <v>549</v>
      </c>
      <c r="J248" s="9">
        <v>28</v>
      </c>
      <c r="K248" s="9">
        <v>119400</v>
      </c>
      <c r="L248" s="22" t="b">
        <f t="shared" si="30"/>
        <v>1</v>
      </c>
      <c r="M248" s="9">
        <v>32</v>
      </c>
      <c r="N248" s="9">
        <v>6</v>
      </c>
      <c r="O248" s="9">
        <v>3</v>
      </c>
      <c r="P248" s="22" t="b">
        <f t="shared" si="38"/>
        <v>1</v>
      </c>
      <c r="Q248" s="22" t="b">
        <f t="shared" si="31"/>
        <v>0</v>
      </c>
      <c r="R248" s="22" t="b">
        <f t="shared" si="32"/>
        <v>0</v>
      </c>
      <c r="S248" s="22" t="b">
        <f t="shared" si="33"/>
        <v>0</v>
      </c>
      <c r="T248" s="22" t="str">
        <f t="shared" si="34"/>
        <v>Newcomer</v>
      </c>
      <c r="U248" s="22" t="str">
        <f t="shared" si="35"/>
        <v>Manageble in Boston</v>
      </c>
      <c r="V248" s="22" t="str">
        <f t="shared" si="36"/>
        <v>Manageble in Boston</v>
      </c>
      <c r="W248" s="9">
        <v>9</v>
      </c>
      <c r="X248" s="9">
        <v>33</v>
      </c>
      <c r="Y248" s="23" t="str">
        <f t="shared" si="39"/>
        <v>Excellent</v>
      </c>
      <c r="Z248" s="23" t="str" cm="1">
        <f t="array" ref="Z248">_xlfn.IFS(W248&gt;=9,"Excellent",W248&gt;6,"Good",W248&lt;7,"Needs Improvement")</f>
        <v>Excellent</v>
      </c>
    </row>
    <row r="249" spans="1:26" x14ac:dyDescent="0.45">
      <c r="A249" s="8">
        <v>248</v>
      </c>
      <c r="B249" s="8" t="s">
        <v>534</v>
      </c>
      <c r="C249" s="8" t="s">
        <v>42</v>
      </c>
      <c r="D249" s="8" t="s">
        <v>555</v>
      </c>
      <c r="E249" s="22" t="b">
        <f t="shared" si="37"/>
        <v>1</v>
      </c>
      <c r="F249" s="8" t="s">
        <v>540</v>
      </c>
      <c r="G249" s="8" t="s">
        <v>553</v>
      </c>
      <c r="H249" s="8" t="s">
        <v>537</v>
      </c>
      <c r="I249" s="8" t="s">
        <v>546</v>
      </c>
      <c r="J249" s="8">
        <v>35</v>
      </c>
      <c r="K249" s="8">
        <v>60750</v>
      </c>
      <c r="L249" s="22" t="b">
        <f t="shared" si="30"/>
        <v>0</v>
      </c>
      <c r="M249" s="8">
        <v>4</v>
      </c>
      <c r="N249" s="8">
        <v>16</v>
      </c>
      <c r="O249" s="8">
        <v>6</v>
      </c>
      <c r="P249" s="22" t="b">
        <f t="shared" si="38"/>
        <v>0</v>
      </c>
      <c r="Q249" s="22" t="b">
        <f t="shared" si="31"/>
        <v>0</v>
      </c>
      <c r="R249" s="22" t="b">
        <f t="shared" si="32"/>
        <v>1</v>
      </c>
      <c r="S249" s="22" t="b">
        <f t="shared" si="33"/>
        <v>0</v>
      </c>
      <c r="T249" s="22" t="str">
        <f t="shared" si="34"/>
        <v>Newcomer</v>
      </c>
      <c r="U249" s="22" t="str">
        <f t="shared" si="35"/>
        <v>Manageble in Boston</v>
      </c>
      <c r="V249" s="22" t="str">
        <f t="shared" si="36"/>
        <v>Manageble in Boston</v>
      </c>
      <c r="W249" s="8">
        <v>8</v>
      </c>
      <c r="X249" s="8">
        <v>38</v>
      </c>
      <c r="Y249" s="23" t="str">
        <f t="shared" si="39"/>
        <v>Good</v>
      </c>
      <c r="Z249" s="23" t="str" cm="1">
        <f t="array" ref="Z249">_xlfn.IFS(W249&gt;=9,"Excellent",W249&gt;6,"Good",W249&lt;7,"Needs Improvement")</f>
        <v>Good</v>
      </c>
    </row>
    <row r="250" spans="1:26" x14ac:dyDescent="0.45">
      <c r="A250" s="9">
        <v>249</v>
      </c>
      <c r="B250" s="9" t="s">
        <v>534</v>
      </c>
      <c r="C250" s="9" t="s">
        <v>43</v>
      </c>
      <c r="D250" s="9" t="s">
        <v>555</v>
      </c>
      <c r="E250" s="22" t="b">
        <f t="shared" si="37"/>
        <v>1</v>
      </c>
      <c r="F250" s="9" t="s">
        <v>550</v>
      </c>
      <c r="G250" s="9" t="s">
        <v>541</v>
      </c>
      <c r="H250" s="9" t="s">
        <v>544</v>
      </c>
      <c r="I250" s="9" t="s">
        <v>554</v>
      </c>
      <c r="J250" s="9">
        <v>30</v>
      </c>
      <c r="K250" s="9">
        <v>106112</v>
      </c>
      <c r="L250" s="22" t="b">
        <f t="shared" si="30"/>
        <v>1</v>
      </c>
      <c r="M250" s="9">
        <v>18</v>
      </c>
      <c r="N250" s="9">
        <v>12</v>
      </c>
      <c r="O250" s="9">
        <v>8</v>
      </c>
      <c r="P250" s="22" t="b">
        <f t="shared" si="38"/>
        <v>0</v>
      </c>
      <c r="Q250" s="22" t="b">
        <f t="shared" si="31"/>
        <v>0</v>
      </c>
      <c r="R250" s="22" t="b">
        <f t="shared" si="32"/>
        <v>0</v>
      </c>
      <c r="S250" s="22" t="b">
        <f t="shared" si="33"/>
        <v>0</v>
      </c>
      <c r="T250" s="22" t="str">
        <f t="shared" si="34"/>
        <v>Newcomer</v>
      </c>
      <c r="U250" s="22" t="str">
        <f t="shared" si="35"/>
        <v>Manageble in Boston</v>
      </c>
      <c r="V250" s="22" t="str">
        <f t="shared" si="36"/>
        <v>Manageble in Boston</v>
      </c>
      <c r="W250" s="9">
        <v>7</v>
      </c>
      <c r="X250" s="9">
        <v>57</v>
      </c>
      <c r="Y250" s="23" t="str">
        <f t="shared" si="39"/>
        <v>Good</v>
      </c>
      <c r="Z250" s="23" t="str" cm="1">
        <f t="array" ref="Z250">_xlfn.IFS(W250&gt;=9,"Excellent",W250&gt;6,"Good",W250&lt;7,"Needs Improvement")</f>
        <v>Good</v>
      </c>
    </row>
    <row r="251" spans="1:26" x14ac:dyDescent="0.45">
      <c r="A251" s="8">
        <v>250</v>
      </c>
      <c r="B251" s="8" t="s">
        <v>557</v>
      </c>
      <c r="C251" s="8" t="s">
        <v>528</v>
      </c>
      <c r="D251" s="8" t="s">
        <v>555</v>
      </c>
      <c r="E251" s="22" t="b">
        <f t="shared" si="37"/>
        <v>1</v>
      </c>
      <c r="F251" s="8" t="s">
        <v>548</v>
      </c>
      <c r="G251" s="8" t="s">
        <v>556</v>
      </c>
      <c r="H251" s="8" t="s">
        <v>532</v>
      </c>
      <c r="I251" s="8" t="s">
        <v>554</v>
      </c>
      <c r="J251" s="8">
        <v>40</v>
      </c>
      <c r="K251" s="8">
        <v>46566</v>
      </c>
      <c r="L251" s="22" t="b">
        <f t="shared" si="30"/>
        <v>0</v>
      </c>
      <c r="M251" s="8">
        <v>19</v>
      </c>
      <c r="N251" s="8">
        <v>11</v>
      </c>
      <c r="O251" s="8">
        <v>7</v>
      </c>
      <c r="P251" s="22" t="b">
        <f t="shared" si="38"/>
        <v>0</v>
      </c>
      <c r="Q251" s="22" t="b">
        <f t="shared" si="31"/>
        <v>0</v>
      </c>
      <c r="R251" s="22" t="b">
        <f t="shared" si="32"/>
        <v>0</v>
      </c>
      <c r="S251" s="22" t="b">
        <f t="shared" si="33"/>
        <v>0</v>
      </c>
      <c r="T251" s="22" t="str">
        <f t="shared" si="34"/>
        <v>Newcomer</v>
      </c>
      <c r="U251" s="22" t="str">
        <f t="shared" si="35"/>
        <v>Manageble in Boston</v>
      </c>
      <c r="V251" s="22" t="str">
        <f t="shared" si="36"/>
        <v>Manageble in Boston</v>
      </c>
      <c r="W251" s="8">
        <v>1</v>
      </c>
      <c r="X251" s="8">
        <v>55</v>
      </c>
      <c r="Y251" s="23" t="str">
        <f t="shared" si="39"/>
        <v>Needs Improvement</v>
      </c>
      <c r="Z251" s="23" t="str" cm="1">
        <f t="array" ref="Z251">_xlfn.IFS(W251&gt;=9,"Excellent",W251&gt;6,"Good",W251&lt;7,"Needs Improvement")</f>
        <v>Needs Improvement</v>
      </c>
    </row>
    <row r="252" spans="1:26" x14ac:dyDescent="0.45">
      <c r="A252" s="9">
        <v>251</v>
      </c>
      <c r="B252" s="9" t="s">
        <v>527</v>
      </c>
      <c r="C252" s="9" t="s">
        <v>43</v>
      </c>
      <c r="D252" s="9" t="s">
        <v>535</v>
      </c>
      <c r="E252" s="22" t="b">
        <f t="shared" si="37"/>
        <v>1</v>
      </c>
      <c r="F252" s="9" t="s">
        <v>540</v>
      </c>
      <c r="G252" s="9" t="s">
        <v>541</v>
      </c>
      <c r="H252" s="9" t="s">
        <v>537</v>
      </c>
      <c r="I252" s="9" t="s">
        <v>558</v>
      </c>
      <c r="J252" s="9">
        <v>35</v>
      </c>
      <c r="K252" s="9">
        <v>37190</v>
      </c>
      <c r="L252" s="22" t="b">
        <f t="shared" si="30"/>
        <v>0</v>
      </c>
      <c r="M252" s="9">
        <v>35</v>
      </c>
      <c r="N252" s="9">
        <v>10</v>
      </c>
      <c r="O252" s="9">
        <v>3</v>
      </c>
      <c r="P252" s="22" t="b">
        <f t="shared" si="38"/>
        <v>1</v>
      </c>
      <c r="Q252" s="22" t="b">
        <f t="shared" si="31"/>
        <v>0</v>
      </c>
      <c r="R252" s="22" t="b">
        <f t="shared" si="32"/>
        <v>1</v>
      </c>
      <c r="S252" s="22" t="b">
        <f t="shared" si="33"/>
        <v>1</v>
      </c>
      <c r="T252" s="22" t="str">
        <f t="shared" si="34"/>
        <v>Veteran</v>
      </c>
      <c r="U252" s="22" t="str">
        <f t="shared" si="35"/>
        <v>Manageble in Boston</v>
      </c>
      <c r="V252" s="22" t="str">
        <f t="shared" si="36"/>
        <v>Manageble in Boston</v>
      </c>
      <c r="W252" s="9">
        <v>4</v>
      </c>
      <c r="X252" s="9">
        <v>26</v>
      </c>
      <c r="Y252" s="23" t="str">
        <f t="shared" si="39"/>
        <v>Needs Improvement</v>
      </c>
      <c r="Z252" s="23" t="str" cm="1">
        <f t="array" ref="Z252">_xlfn.IFS(W252&gt;=9,"Excellent",W252&gt;6,"Good",W252&lt;7,"Needs Improvement")</f>
        <v>Needs Improvement</v>
      </c>
    </row>
    <row r="253" spans="1:26" x14ac:dyDescent="0.45">
      <c r="A253" s="8">
        <v>252</v>
      </c>
      <c r="B253" s="8" t="s">
        <v>552</v>
      </c>
      <c r="C253" s="8" t="s">
        <v>528</v>
      </c>
      <c r="D253" s="8" t="s">
        <v>535</v>
      </c>
      <c r="E253" s="22" t="b">
        <f t="shared" si="37"/>
        <v>1</v>
      </c>
      <c r="F253" s="8" t="s">
        <v>540</v>
      </c>
      <c r="G253" s="8" t="s">
        <v>556</v>
      </c>
      <c r="H253" s="8" t="s">
        <v>544</v>
      </c>
      <c r="I253" s="8" t="s">
        <v>538</v>
      </c>
      <c r="J253" s="8">
        <v>59</v>
      </c>
      <c r="K253" s="8">
        <v>118607</v>
      </c>
      <c r="L253" s="22" t="b">
        <f t="shared" si="30"/>
        <v>1</v>
      </c>
      <c r="M253" s="8">
        <v>14</v>
      </c>
      <c r="N253" s="8">
        <v>3</v>
      </c>
      <c r="O253" s="8">
        <v>8</v>
      </c>
      <c r="P253" s="22" t="b">
        <f t="shared" si="38"/>
        <v>0</v>
      </c>
      <c r="Q253" s="22" t="b">
        <f t="shared" si="31"/>
        <v>0</v>
      </c>
      <c r="R253" s="22" t="b">
        <f t="shared" si="32"/>
        <v>1</v>
      </c>
      <c r="S253" s="22" t="b">
        <f t="shared" si="33"/>
        <v>0</v>
      </c>
      <c r="T253" s="22" t="str">
        <f t="shared" si="34"/>
        <v>Newcomer</v>
      </c>
      <c r="U253" s="22" t="str">
        <f t="shared" si="35"/>
        <v>Manageble in Boston</v>
      </c>
      <c r="V253" s="22" t="str">
        <f t="shared" si="36"/>
        <v>Manageble in Boston</v>
      </c>
      <c r="W253" s="8">
        <v>7</v>
      </c>
      <c r="X253" s="8">
        <v>49</v>
      </c>
      <c r="Y253" s="23" t="str">
        <f t="shared" si="39"/>
        <v>Good</v>
      </c>
      <c r="Z253" s="23" t="str" cm="1">
        <f t="array" ref="Z253">_xlfn.IFS(W253&gt;=9,"Excellent",W253&gt;6,"Good",W253&lt;7,"Needs Improvement")</f>
        <v>Good</v>
      </c>
    </row>
    <row r="254" spans="1:26" x14ac:dyDescent="0.45">
      <c r="A254" s="9">
        <v>253</v>
      </c>
      <c r="B254" s="9" t="s">
        <v>545</v>
      </c>
      <c r="C254" s="9" t="s">
        <v>43</v>
      </c>
      <c r="D254" s="9" t="s">
        <v>547</v>
      </c>
      <c r="E254" s="22" t="b">
        <f t="shared" si="37"/>
        <v>0</v>
      </c>
      <c r="F254" s="9" t="s">
        <v>550</v>
      </c>
      <c r="G254" s="9" t="s">
        <v>551</v>
      </c>
      <c r="H254" s="9" t="s">
        <v>532</v>
      </c>
      <c r="I254" s="9" t="s">
        <v>549</v>
      </c>
      <c r="J254" s="9">
        <v>57</v>
      </c>
      <c r="K254" s="9">
        <v>68333</v>
      </c>
      <c r="L254" s="22" t="b">
        <f t="shared" si="30"/>
        <v>0</v>
      </c>
      <c r="M254" s="9">
        <v>33</v>
      </c>
      <c r="N254" s="9">
        <v>13</v>
      </c>
      <c r="O254" s="9">
        <v>2</v>
      </c>
      <c r="P254" s="22" t="b">
        <f t="shared" si="38"/>
        <v>1</v>
      </c>
      <c r="Q254" s="22" t="b">
        <f t="shared" si="31"/>
        <v>0</v>
      </c>
      <c r="R254" s="22" t="b">
        <f t="shared" si="32"/>
        <v>0</v>
      </c>
      <c r="S254" s="22" t="b">
        <f t="shared" si="33"/>
        <v>0</v>
      </c>
      <c r="T254" s="22" t="str">
        <f t="shared" si="34"/>
        <v>Newcomer</v>
      </c>
      <c r="U254" s="22" t="str">
        <f t="shared" si="35"/>
        <v>Manageble in Boston</v>
      </c>
      <c r="V254" s="22" t="str">
        <f t="shared" si="36"/>
        <v>Manageble in Boston</v>
      </c>
      <c r="W254" s="9">
        <v>7</v>
      </c>
      <c r="X254" s="9">
        <v>38</v>
      </c>
      <c r="Y254" s="23" t="str">
        <f t="shared" si="39"/>
        <v>Good</v>
      </c>
      <c r="Z254" s="23" t="str" cm="1">
        <f t="array" ref="Z254">_xlfn.IFS(W254&gt;=9,"Excellent",W254&gt;6,"Good",W254&lt;7,"Needs Improvement")</f>
        <v>Good</v>
      </c>
    </row>
    <row r="255" spans="1:26" x14ac:dyDescent="0.45">
      <c r="A255" s="8">
        <v>254</v>
      </c>
      <c r="B255" s="8" t="s">
        <v>559</v>
      </c>
      <c r="C255" s="8" t="s">
        <v>528</v>
      </c>
      <c r="D255" s="8" t="s">
        <v>547</v>
      </c>
      <c r="E255" s="22" t="b">
        <f t="shared" si="37"/>
        <v>0</v>
      </c>
      <c r="F255" s="8" t="s">
        <v>550</v>
      </c>
      <c r="G255" s="8" t="s">
        <v>551</v>
      </c>
      <c r="H255" s="8" t="s">
        <v>537</v>
      </c>
      <c r="I255" s="8" t="s">
        <v>533</v>
      </c>
      <c r="J255" s="8">
        <v>61</v>
      </c>
      <c r="K255" s="8">
        <v>110905</v>
      </c>
      <c r="L255" s="22" t="b">
        <f t="shared" si="30"/>
        <v>1</v>
      </c>
      <c r="M255" s="8">
        <v>14</v>
      </c>
      <c r="N255" s="8">
        <v>3</v>
      </c>
      <c r="O255" s="8">
        <v>10</v>
      </c>
      <c r="P255" s="22" t="b">
        <f t="shared" si="38"/>
        <v>0</v>
      </c>
      <c r="Q255" s="22" t="b">
        <f t="shared" si="31"/>
        <v>0</v>
      </c>
      <c r="R255" s="22" t="b">
        <f t="shared" si="32"/>
        <v>0</v>
      </c>
      <c r="S255" s="22" t="b">
        <f t="shared" si="33"/>
        <v>0</v>
      </c>
      <c r="T255" s="22" t="str">
        <f t="shared" si="34"/>
        <v>Newcomer</v>
      </c>
      <c r="U255" s="22" t="str">
        <f t="shared" si="35"/>
        <v>Manageble in Boston</v>
      </c>
      <c r="V255" s="22" t="str">
        <f t="shared" si="36"/>
        <v>Manageble in Boston</v>
      </c>
      <c r="W255" s="8">
        <v>6</v>
      </c>
      <c r="X255" s="8">
        <v>44</v>
      </c>
      <c r="Y255" s="23" t="str">
        <f t="shared" si="39"/>
        <v>Needs Improvement</v>
      </c>
      <c r="Z255" s="23" t="str" cm="1">
        <f t="array" ref="Z255">_xlfn.IFS(W255&gt;=9,"Excellent",W255&gt;6,"Good",W255&lt;7,"Needs Improvement")</f>
        <v>Needs Improvement</v>
      </c>
    </row>
    <row r="256" spans="1:26" x14ac:dyDescent="0.45">
      <c r="A256" s="9">
        <v>255</v>
      </c>
      <c r="B256" s="9" t="s">
        <v>539</v>
      </c>
      <c r="C256" s="9" t="s">
        <v>43</v>
      </c>
      <c r="D256" s="9" t="s">
        <v>555</v>
      </c>
      <c r="E256" s="22" t="b">
        <f t="shared" si="37"/>
        <v>1</v>
      </c>
      <c r="F256" s="9" t="s">
        <v>550</v>
      </c>
      <c r="G256" s="9" t="s">
        <v>556</v>
      </c>
      <c r="H256" s="9" t="s">
        <v>532</v>
      </c>
      <c r="I256" s="9" t="s">
        <v>558</v>
      </c>
      <c r="J256" s="9">
        <v>38</v>
      </c>
      <c r="K256" s="9">
        <v>119571</v>
      </c>
      <c r="L256" s="22" t="b">
        <f t="shared" si="30"/>
        <v>1</v>
      </c>
      <c r="M256" s="9">
        <v>34</v>
      </c>
      <c r="N256" s="9">
        <v>15</v>
      </c>
      <c r="O256" s="9">
        <v>9</v>
      </c>
      <c r="P256" s="22" t="b">
        <f t="shared" si="38"/>
        <v>0</v>
      </c>
      <c r="Q256" s="22" t="b">
        <f t="shared" si="31"/>
        <v>1</v>
      </c>
      <c r="R256" s="22" t="b">
        <f t="shared" si="32"/>
        <v>0</v>
      </c>
      <c r="S256" s="22" t="b">
        <f t="shared" si="33"/>
        <v>0</v>
      </c>
      <c r="T256" s="22" t="str">
        <f t="shared" si="34"/>
        <v>Newcomer</v>
      </c>
      <c r="U256" s="22" t="str">
        <f t="shared" si="35"/>
        <v>Manageble in Boston</v>
      </c>
      <c r="V256" s="22" t="str">
        <f t="shared" si="36"/>
        <v>Manageble in Boston</v>
      </c>
      <c r="W256" s="9">
        <v>8</v>
      </c>
      <c r="X256" s="9">
        <v>35</v>
      </c>
      <c r="Y256" s="23" t="str">
        <f t="shared" si="39"/>
        <v>Good</v>
      </c>
      <c r="Z256" s="23" t="str" cm="1">
        <f t="array" ref="Z256">_xlfn.IFS(W256&gt;=9,"Excellent",W256&gt;6,"Good",W256&lt;7,"Needs Improvement")</f>
        <v>Good</v>
      </c>
    </row>
    <row r="257" spans="1:26" x14ac:dyDescent="0.45">
      <c r="A257" s="8">
        <v>256</v>
      </c>
      <c r="B257" s="8" t="s">
        <v>559</v>
      </c>
      <c r="C257" s="8" t="s">
        <v>42</v>
      </c>
      <c r="D257" s="8" t="s">
        <v>529</v>
      </c>
      <c r="E257" s="22" t="b">
        <f t="shared" si="37"/>
        <v>1</v>
      </c>
      <c r="F257" s="8" t="s">
        <v>530</v>
      </c>
      <c r="G257" s="8" t="s">
        <v>531</v>
      </c>
      <c r="H257" s="8" t="s">
        <v>537</v>
      </c>
      <c r="I257" s="8" t="s">
        <v>538</v>
      </c>
      <c r="J257" s="8">
        <v>51</v>
      </c>
      <c r="K257" s="8">
        <v>31589</v>
      </c>
      <c r="L257" s="22" t="b">
        <f t="shared" si="30"/>
        <v>0</v>
      </c>
      <c r="M257" s="8">
        <v>4</v>
      </c>
      <c r="N257" s="8">
        <v>16</v>
      </c>
      <c r="O257" s="8">
        <v>4</v>
      </c>
      <c r="P257" s="22" t="b">
        <f t="shared" si="38"/>
        <v>1</v>
      </c>
      <c r="Q257" s="22" t="b">
        <f t="shared" si="31"/>
        <v>0</v>
      </c>
      <c r="R257" s="22" t="b">
        <f t="shared" si="32"/>
        <v>1</v>
      </c>
      <c r="S257" s="22" t="b">
        <f t="shared" si="33"/>
        <v>0</v>
      </c>
      <c r="T257" s="22" t="str">
        <f t="shared" si="34"/>
        <v>Newcomer</v>
      </c>
      <c r="U257" s="22" t="str">
        <f t="shared" si="35"/>
        <v>Manageble in Boston</v>
      </c>
      <c r="V257" s="22" t="str">
        <f t="shared" si="36"/>
        <v>Manageble in Boston</v>
      </c>
      <c r="W257" s="8">
        <v>6</v>
      </c>
      <c r="X257" s="8">
        <v>59</v>
      </c>
      <c r="Y257" s="23" t="str">
        <f t="shared" si="39"/>
        <v>Needs Improvement</v>
      </c>
      <c r="Z257" s="23" t="str" cm="1">
        <f t="array" ref="Z257">_xlfn.IFS(W257&gt;=9,"Excellent",W257&gt;6,"Good",W257&lt;7,"Needs Improvement")</f>
        <v>Needs Improvement</v>
      </c>
    </row>
    <row r="258" spans="1:26" x14ac:dyDescent="0.45">
      <c r="A258" s="9">
        <v>257</v>
      </c>
      <c r="B258" s="9" t="s">
        <v>559</v>
      </c>
      <c r="C258" s="9" t="s">
        <v>43</v>
      </c>
      <c r="D258" s="9" t="s">
        <v>529</v>
      </c>
      <c r="E258" s="22" t="b">
        <f t="shared" si="37"/>
        <v>1</v>
      </c>
      <c r="F258" s="9" t="s">
        <v>550</v>
      </c>
      <c r="G258" s="9" t="s">
        <v>553</v>
      </c>
      <c r="H258" s="9" t="s">
        <v>544</v>
      </c>
      <c r="I258" s="9" t="s">
        <v>533</v>
      </c>
      <c r="J258" s="9">
        <v>30</v>
      </c>
      <c r="K258" s="9">
        <v>55235</v>
      </c>
      <c r="L258" s="22" t="b">
        <f t="shared" ref="L258:L321" si="40">OR(K258&gt;100000,W258&gt;=9)</f>
        <v>0</v>
      </c>
      <c r="M258" s="9">
        <v>24</v>
      </c>
      <c r="N258" s="9">
        <v>13</v>
      </c>
      <c r="O258" s="9">
        <v>1</v>
      </c>
      <c r="P258" s="22" t="b">
        <f t="shared" si="38"/>
        <v>1</v>
      </c>
      <c r="Q258" s="22" t="b">
        <f t="shared" ref="Q258:Q321" si="41">AND(B258="Finance",W258&gt;7)</f>
        <v>0</v>
      </c>
      <c r="R258" s="22" t="b">
        <f t="shared" ref="R258:R321" si="42">OR(F258=$F$2,F258=$F$4)</f>
        <v>0</v>
      </c>
      <c r="S258" s="22" t="b">
        <f t="shared" ref="S258:S321" si="43">AND(B258=$B$2,M258&gt;5)</f>
        <v>0</v>
      </c>
      <c r="T258" s="22" t="str">
        <f t="shared" ref="T258:T321" si="44">IF(AND(B258=$B$2,M258&gt;5),"Veteran","Newcomer")</f>
        <v>Newcomer</v>
      </c>
      <c r="U258" s="22" t="str">
        <f t="shared" ref="U258:U321" si="45">IF(OR(I258=$I$4,O258&gt;10),"Busy in Boston","Manageble in Boston")</f>
        <v>Manageble in Boston</v>
      </c>
      <c r="V258" s="22" t="str">
        <f t="shared" ref="V258:V321" si="46">IF(AND(I258=$I$4,O258&gt;10),"Busy in Boston","Manageble in Boston")</f>
        <v>Manageble in Boston</v>
      </c>
      <c r="W258" s="9">
        <v>3</v>
      </c>
      <c r="X258" s="9">
        <v>27</v>
      </c>
      <c r="Y258" s="23" t="str">
        <f t="shared" si="39"/>
        <v>Needs Improvement</v>
      </c>
      <c r="Z258" s="23" t="str" cm="1">
        <f t="array" ref="Z258">_xlfn.IFS(W258&gt;=9,"Excellent",W258&gt;6,"Good",W258&lt;7,"Needs Improvement")</f>
        <v>Needs Improvement</v>
      </c>
    </row>
    <row r="259" spans="1:26" x14ac:dyDescent="0.45">
      <c r="A259" s="8">
        <v>258</v>
      </c>
      <c r="B259" s="8" t="s">
        <v>545</v>
      </c>
      <c r="C259" s="8" t="s">
        <v>528</v>
      </c>
      <c r="D259" s="8" t="s">
        <v>535</v>
      </c>
      <c r="E259" s="22" t="b">
        <f t="shared" ref="E259:E322" si="47">NOT(D259=$D$7)</f>
        <v>1</v>
      </c>
      <c r="F259" s="8" t="s">
        <v>540</v>
      </c>
      <c r="G259" s="8" t="s">
        <v>536</v>
      </c>
      <c r="H259" s="8" t="s">
        <v>532</v>
      </c>
      <c r="I259" s="8" t="s">
        <v>554</v>
      </c>
      <c r="J259" s="8">
        <v>54</v>
      </c>
      <c r="K259" s="8">
        <v>30159</v>
      </c>
      <c r="L259" s="22" t="b">
        <f t="shared" si="40"/>
        <v>0</v>
      </c>
      <c r="M259" s="8">
        <v>29</v>
      </c>
      <c r="N259" s="8">
        <v>17</v>
      </c>
      <c r="O259" s="8">
        <v>8</v>
      </c>
      <c r="P259" s="22" t="b">
        <f t="shared" ref="P259:P322" si="48">NOT(O259&gt;5)</f>
        <v>0</v>
      </c>
      <c r="Q259" s="22" t="b">
        <f t="shared" si="41"/>
        <v>0</v>
      </c>
      <c r="R259" s="22" t="b">
        <f t="shared" si="42"/>
        <v>1</v>
      </c>
      <c r="S259" s="22" t="b">
        <f t="shared" si="43"/>
        <v>0</v>
      </c>
      <c r="T259" s="22" t="str">
        <f t="shared" si="44"/>
        <v>Newcomer</v>
      </c>
      <c r="U259" s="22" t="str">
        <f t="shared" si="45"/>
        <v>Manageble in Boston</v>
      </c>
      <c r="V259" s="22" t="str">
        <f t="shared" si="46"/>
        <v>Manageble in Boston</v>
      </c>
      <c r="W259" s="8">
        <v>4</v>
      </c>
      <c r="X259" s="8">
        <v>37</v>
      </c>
      <c r="Y259" s="23" t="str">
        <f t="shared" ref="Y259:Y322" si="49">IF(W259&gt;=9,"Excellent",IF(W259&gt;6,"Good","Needs Improvement"))</f>
        <v>Needs Improvement</v>
      </c>
      <c r="Z259" s="23" t="str" cm="1">
        <f t="array" ref="Z259">_xlfn.IFS(W259&gt;=9,"Excellent",W259&gt;6,"Good",W259&lt;7,"Needs Improvement")</f>
        <v>Needs Improvement</v>
      </c>
    </row>
    <row r="260" spans="1:26" x14ac:dyDescent="0.45">
      <c r="A260" s="9">
        <v>259</v>
      </c>
      <c r="B260" s="9" t="s">
        <v>559</v>
      </c>
      <c r="C260" s="9" t="s">
        <v>43</v>
      </c>
      <c r="D260" s="9" t="s">
        <v>535</v>
      </c>
      <c r="E260" s="22" t="b">
        <f t="shared" si="47"/>
        <v>1</v>
      </c>
      <c r="F260" s="9" t="s">
        <v>550</v>
      </c>
      <c r="G260" s="9" t="s">
        <v>536</v>
      </c>
      <c r="H260" s="9" t="s">
        <v>537</v>
      </c>
      <c r="I260" s="9" t="s">
        <v>554</v>
      </c>
      <c r="J260" s="9">
        <v>46</v>
      </c>
      <c r="K260" s="9">
        <v>42145</v>
      </c>
      <c r="L260" s="22" t="b">
        <f t="shared" si="40"/>
        <v>0</v>
      </c>
      <c r="M260" s="9">
        <v>19</v>
      </c>
      <c r="N260" s="9">
        <v>3</v>
      </c>
      <c r="O260" s="9">
        <v>7</v>
      </c>
      <c r="P260" s="22" t="b">
        <f t="shared" si="48"/>
        <v>0</v>
      </c>
      <c r="Q260" s="22" t="b">
        <f t="shared" si="41"/>
        <v>0</v>
      </c>
      <c r="R260" s="22" t="b">
        <f t="shared" si="42"/>
        <v>0</v>
      </c>
      <c r="S260" s="22" t="b">
        <f t="shared" si="43"/>
        <v>0</v>
      </c>
      <c r="T260" s="22" t="str">
        <f t="shared" si="44"/>
        <v>Newcomer</v>
      </c>
      <c r="U260" s="22" t="str">
        <f t="shared" si="45"/>
        <v>Manageble in Boston</v>
      </c>
      <c r="V260" s="22" t="str">
        <f t="shared" si="46"/>
        <v>Manageble in Boston</v>
      </c>
      <c r="W260" s="9">
        <v>3</v>
      </c>
      <c r="X260" s="9">
        <v>47</v>
      </c>
      <c r="Y260" s="23" t="str">
        <f t="shared" si="49"/>
        <v>Needs Improvement</v>
      </c>
      <c r="Z260" s="23" t="str" cm="1">
        <f t="array" ref="Z260">_xlfn.IFS(W260&gt;=9,"Excellent",W260&gt;6,"Good",W260&lt;7,"Needs Improvement")</f>
        <v>Needs Improvement</v>
      </c>
    </row>
    <row r="261" spans="1:26" x14ac:dyDescent="0.45">
      <c r="A261" s="8">
        <v>260</v>
      </c>
      <c r="B261" s="8" t="s">
        <v>552</v>
      </c>
      <c r="C261" s="8" t="s">
        <v>43</v>
      </c>
      <c r="D261" s="8" t="s">
        <v>535</v>
      </c>
      <c r="E261" s="22" t="b">
        <f t="shared" si="47"/>
        <v>1</v>
      </c>
      <c r="F261" s="8" t="s">
        <v>540</v>
      </c>
      <c r="G261" s="8" t="s">
        <v>543</v>
      </c>
      <c r="H261" s="8" t="s">
        <v>532</v>
      </c>
      <c r="I261" s="8" t="s">
        <v>533</v>
      </c>
      <c r="J261" s="8">
        <v>35</v>
      </c>
      <c r="K261" s="8">
        <v>110909</v>
      </c>
      <c r="L261" s="22" t="b">
        <f t="shared" si="40"/>
        <v>1</v>
      </c>
      <c r="M261" s="8">
        <v>6</v>
      </c>
      <c r="N261" s="8">
        <v>11</v>
      </c>
      <c r="O261" s="8">
        <v>11</v>
      </c>
      <c r="P261" s="22" t="b">
        <f t="shared" si="48"/>
        <v>0</v>
      </c>
      <c r="Q261" s="22" t="b">
        <f t="shared" si="41"/>
        <v>0</v>
      </c>
      <c r="R261" s="22" t="b">
        <f t="shared" si="42"/>
        <v>1</v>
      </c>
      <c r="S261" s="22" t="b">
        <f t="shared" si="43"/>
        <v>0</v>
      </c>
      <c r="T261" s="22" t="str">
        <f t="shared" si="44"/>
        <v>Newcomer</v>
      </c>
      <c r="U261" s="22" t="str">
        <f t="shared" si="45"/>
        <v>Busy in Boston</v>
      </c>
      <c r="V261" s="22" t="str">
        <f t="shared" si="46"/>
        <v>Manageble in Boston</v>
      </c>
      <c r="W261" s="8">
        <v>1</v>
      </c>
      <c r="X261" s="8">
        <v>35</v>
      </c>
      <c r="Y261" s="23" t="str">
        <f t="shared" si="49"/>
        <v>Needs Improvement</v>
      </c>
      <c r="Z261" s="23" t="str" cm="1">
        <f t="array" ref="Z261">_xlfn.IFS(W261&gt;=9,"Excellent",W261&gt;6,"Good",W261&lt;7,"Needs Improvement")</f>
        <v>Needs Improvement</v>
      </c>
    </row>
    <row r="262" spans="1:26" x14ac:dyDescent="0.45">
      <c r="A262" s="9">
        <v>261</v>
      </c>
      <c r="B262" s="9" t="s">
        <v>552</v>
      </c>
      <c r="C262" s="9" t="s">
        <v>43</v>
      </c>
      <c r="D262" s="9" t="s">
        <v>547</v>
      </c>
      <c r="E262" s="22" t="b">
        <f t="shared" si="47"/>
        <v>0</v>
      </c>
      <c r="F262" s="9" t="s">
        <v>548</v>
      </c>
      <c r="G262" s="9" t="s">
        <v>556</v>
      </c>
      <c r="H262" s="9" t="s">
        <v>532</v>
      </c>
      <c r="I262" s="9" t="s">
        <v>558</v>
      </c>
      <c r="J262" s="9">
        <v>32</v>
      </c>
      <c r="K262" s="9">
        <v>61921</v>
      </c>
      <c r="L262" s="22" t="b">
        <f t="shared" si="40"/>
        <v>0</v>
      </c>
      <c r="M262" s="9">
        <v>33</v>
      </c>
      <c r="N262" s="9">
        <v>19</v>
      </c>
      <c r="O262" s="9">
        <v>13</v>
      </c>
      <c r="P262" s="22" t="b">
        <f t="shared" si="48"/>
        <v>0</v>
      </c>
      <c r="Q262" s="22" t="b">
        <f t="shared" si="41"/>
        <v>0</v>
      </c>
      <c r="R262" s="22" t="b">
        <f t="shared" si="42"/>
        <v>0</v>
      </c>
      <c r="S262" s="22" t="b">
        <f t="shared" si="43"/>
        <v>0</v>
      </c>
      <c r="T262" s="22" t="str">
        <f t="shared" si="44"/>
        <v>Newcomer</v>
      </c>
      <c r="U262" s="22" t="str">
        <f t="shared" si="45"/>
        <v>Busy in Boston</v>
      </c>
      <c r="V262" s="22" t="str">
        <f t="shared" si="46"/>
        <v>Manageble in Boston</v>
      </c>
      <c r="W262" s="9">
        <v>5</v>
      </c>
      <c r="X262" s="9">
        <v>38</v>
      </c>
      <c r="Y262" s="23" t="str">
        <f t="shared" si="49"/>
        <v>Needs Improvement</v>
      </c>
      <c r="Z262" s="23" t="str" cm="1">
        <f t="array" ref="Z262">_xlfn.IFS(W262&gt;=9,"Excellent",W262&gt;6,"Good",W262&lt;7,"Needs Improvement")</f>
        <v>Needs Improvement</v>
      </c>
    </row>
    <row r="263" spans="1:26" x14ac:dyDescent="0.45">
      <c r="A263" s="8">
        <v>262</v>
      </c>
      <c r="B263" s="8" t="s">
        <v>534</v>
      </c>
      <c r="C263" s="8" t="s">
        <v>42</v>
      </c>
      <c r="D263" s="8" t="s">
        <v>547</v>
      </c>
      <c r="E263" s="22" t="b">
        <f t="shared" si="47"/>
        <v>0</v>
      </c>
      <c r="F263" s="8" t="s">
        <v>530</v>
      </c>
      <c r="G263" s="8" t="s">
        <v>536</v>
      </c>
      <c r="H263" s="8" t="s">
        <v>544</v>
      </c>
      <c r="I263" s="8" t="s">
        <v>554</v>
      </c>
      <c r="J263" s="8">
        <v>56</v>
      </c>
      <c r="K263" s="8">
        <v>46237</v>
      </c>
      <c r="L263" s="22" t="b">
        <f t="shared" si="40"/>
        <v>0</v>
      </c>
      <c r="M263" s="8">
        <v>19</v>
      </c>
      <c r="N263" s="8">
        <v>11</v>
      </c>
      <c r="O263" s="8">
        <v>5</v>
      </c>
      <c r="P263" s="22" t="b">
        <f t="shared" si="48"/>
        <v>1</v>
      </c>
      <c r="Q263" s="22" t="b">
        <f t="shared" si="41"/>
        <v>0</v>
      </c>
      <c r="R263" s="22" t="b">
        <f t="shared" si="42"/>
        <v>1</v>
      </c>
      <c r="S263" s="22" t="b">
        <f t="shared" si="43"/>
        <v>0</v>
      </c>
      <c r="T263" s="22" t="str">
        <f t="shared" si="44"/>
        <v>Newcomer</v>
      </c>
      <c r="U263" s="22" t="str">
        <f t="shared" si="45"/>
        <v>Manageble in Boston</v>
      </c>
      <c r="V263" s="22" t="str">
        <f t="shared" si="46"/>
        <v>Manageble in Boston</v>
      </c>
      <c r="W263" s="8">
        <v>1</v>
      </c>
      <c r="X263" s="8">
        <v>36</v>
      </c>
      <c r="Y263" s="23" t="str">
        <f t="shared" si="49"/>
        <v>Needs Improvement</v>
      </c>
      <c r="Z263" s="23" t="str" cm="1">
        <f t="array" ref="Z263">_xlfn.IFS(W263&gt;=9,"Excellent",W263&gt;6,"Good",W263&lt;7,"Needs Improvement")</f>
        <v>Needs Improvement</v>
      </c>
    </row>
    <row r="264" spans="1:26" x14ac:dyDescent="0.45">
      <c r="A264" s="9">
        <v>263</v>
      </c>
      <c r="B264" s="9" t="s">
        <v>557</v>
      </c>
      <c r="C264" s="9" t="s">
        <v>43</v>
      </c>
      <c r="D264" s="9" t="s">
        <v>535</v>
      </c>
      <c r="E264" s="22" t="b">
        <f t="shared" si="47"/>
        <v>1</v>
      </c>
      <c r="F264" s="9" t="s">
        <v>548</v>
      </c>
      <c r="G264" s="9" t="s">
        <v>531</v>
      </c>
      <c r="H264" s="9" t="s">
        <v>532</v>
      </c>
      <c r="I264" s="9" t="s">
        <v>549</v>
      </c>
      <c r="J264" s="9">
        <v>62</v>
      </c>
      <c r="K264" s="9">
        <v>38244</v>
      </c>
      <c r="L264" s="22" t="b">
        <f t="shared" si="40"/>
        <v>0</v>
      </c>
      <c r="M264" s="9">
        <v>1</v>
      </c>
      <c r="N264" s="9">
        <v>16</v>
      </c>
      <c r="O264" s="9">
        <v>10</v>
      </c>
      <c r="P264" s="22" t="b">
        <f t="shared" si="48"/>
        <v>0</v>
      </c>
      <c r="Q264" s="22" t="b">
        <f t="shared" si="41"/>
        <v>0</v>
      </c>
      <c r="R264" s="22" t="b">
        <f t="shared" si="42"/>
        <v>0</v>
      </c>
      <c r="S264" s="22" t="b">
        <f t="shared" si="43"/>
        <v>0</v>
      </c>
      <c r="T264" s="22" t="str">
        <f t="shared" si="44"/>
        <v>Newcomer</v>
      </c>
      <c r="U264" s="22" t="str">
        <f t="shared" si="45"/>
        <v>Manageble in Boston</v>
      </c>
      <c r="V264" s="22" t="str">
        <f t="shared" si="46"/>
        <v>Manageble in Boston</v>
      </c>
      <c r="W264" s="9">
        <v>1</v>
      </c>
      <c r="X264" s="9">
        <v>32</v>
      </c>
      <c r="Y264" s="23" t="str">
        <f t="shared" si="49"/>
        <v>Needs Improvement</v>
      </c>
      <c r="Z264" s="23" t="str" cm="1">
        <f t="array" ref="Z264">_xlfn.IFS(W264&gt;=9,"Excellent",W264&gt;6,"Good",W264&lt;7,"Needs Improvement")</f>
        <v>Needs Improvement</v>
      </c>
    </row>
    <row r="265" spans="1:26" x14ac:dyDescent="0.45">
      <c r="A265" s="8">
        <v>264</v>
      </c>
      <c r="B265" s="8" t="s">
        <v>527</v>
      </c>
      <c r="C265" s="8" t="s">
        <v>42</v>
      </c>
      <c r="D265" s="8" t="s">
        <v>535</v>
      </c>
      <c r="E265" s="22" t="b">
        <f t="shared" si="47"/>
        <v>1</v>
      </c>
      <c r="F265" s="8" t="s">
        <v>548</v>
      </c>
      <c r="G265" s="8" t="s">
        <v>556</v>
      </c>
      <c r="H265" s="8" t="s">
        <v>537</v>
      </c>
      <c r="I265" s="8" t="s">
        <v>542</v>
      </c>
      <c r="J265" s="8">
        <v>35</v>
      </c>
      <c r="K265" s="8">
        <v>44743</v>
      </c>
      <c r="L265" s="22" t="b">
        <f t="shared" si="40"/>
        <v>0</v>
      </c>
      <c r="M265" s="8">
        <v>5</v>
      </c>
      <c r="N265" s="8">
        <v>3</v>
      </c>
      <c r="O265" s="8">
        <v>13</v>
      </c>
      <c r="P265" s="22" t="b">
        <f t="shared" si="48"/>
        <v>0</v>
      </c>
      <c r="Q265" s="22" t="b">
        <f t="shared" si="41"/>
        <v>0</v>
      </c>
      <c r="R265" s="22" t="b">
        <f t="shared" si="42"/>
        <v>0</v>
      </c>
      <c r="S265" s="22" t="b">
        <f t="shared" si="43"/>
        <v>0</v>
      </c>
      <c r="T265" s="22" t="str">
        <f t="shared" si="44"/>
        <v>Newcomer</v>
      </c>
      <c r="U265" s="22" t="str">
        <f t="shared" si="45"/>
        <v>Busy in Boston</v>
      </c>
      <c r="V265" s="22" t="str">
        <f t="shared" si="46"/>
        <v>Busy in Boston</v>
      </c>
      <c r="W265" s="8">
        <v>2</v>
      </c>
      <c r="X265" s="8">
        <v>26</v>
      </c>
      <c r="Y265" s="23" t="str">
        <f t="shared" si="49"/>
        <v>Needs Improvement</v>
      </c>
      <c r="Z265" s="23" t="str" cm="1">
        <f t="array" ref="Z265">_xlfn.IFS(W265&gt;=9,"Excellent",W265&gt;6,"Good",W265&lt;7,"Needs Improvement")</f>
        <v>Needs Improvement</v>
      </c>
    </row>
    <row r="266" spans="1:26" x14ac:dyDescent="0.45">
      <c r="A266" s="9">
        <v>265</v>
      </c>
      <c r="B266" s="9" t="s">
        <v>539</v>
      </c>
      <c r="C266" s="9" t="s">
        <v>42</v>
      </c>
      <c r="D266" s="9" t="s">
        <v>535</v>
      </c>
      <c r="E266" s="22" t="b">
        <f t="shared" si="47"/>
        <v>1</v>
      </c>
      <c r="F266" s="9" t="s">
        <v>540</v>
      </c>
      <c r="G266" s="9" t="s">
        <v>531</v>
      </c>
      <c r="H266" s="9" t="s">
        <v>537</v>
      </c>
      <c r="I266" s="9" t="s">
        <v>546</v>
      </c>
      <c r="J266" s="9">
        <v>51</v>
      </c>
      <c r="K266" s="9">
        <v>76101</v>
      </c>
      <c r="L266" s="22" t="b">
        <f t="shared" si="40"/>
        <v>0</v>
      </c>
      <c r="M266" s="9">
        <v>27</v>
      </c>
      <c r="N266" s="9">
        <v>6</v>
      </c>
      <c r="O266" s="9">
        <v>5</v>
      </c>
      <c r="P266" s="22" t="b">
        <f t="shared" si="48"/>
        <v>1</v>
      </c>
      <c r="Q266" s="22" t="b">
        <f t="shared" si="41"/>
        <v>0</v>
      </c>
      <c r="R266" s="22" t="b">
        <f t="shared" si="42"/>
        <v>1</v>
      </c>
      <c r="S266" s="22" t="b">
        <f t="shared" si="43"/>
        <v>0</v>
      </c>
      <c r="T266" s="22" t="str">
        <f t="shared" si="44"/>
        <v>Newcomer</v>
      </c>
      <c r="U266" s="22" t="str">
        <f t="shared" si="45"/>
        <v>Manageble in Boston</v>
      </c>
      <c r="V266" s="22" t="str">
        <f t="shared" si="46"/>
        <v>Manageble in Boston</v>
      </c>
      <c r="W266" s="9">
        <v>4</v>
      </c>
      <c r="X266" s="9">
        <v>46</v>
      </c>
      <c r="Y266" s="23" t="str">
        <f t="shared" si="49"/>
        <v>Needs Improvement</v>
      </c>
      <c r="Z266" s="23" t="str" cm="1">
        <f t="array" ref="Z266">_xlfn.IFS(W266&gt;=9,"Excellent",W266&gt;6,"Good",W266&lt;7,"Needs Improvement")</f>
        <v>Needs Improvement</v>
      </c>
    </row>
    <row r="267" spans="1:26" x14ac:dyDescent="0.45">
      <c r="A267" s="8">
        <v>266</v>
      </c>
      <c r="B267" s="8" t="s">
        <v>559</v>
      </c>
      <c r="C267" s="8" t="s">
        <v>43</v>
      </c>
      <c r="D267" s="8" t="s">
        <v>529</v>
      </c>
      <c r="E267" s="22" t="b">
        <f t="shared" si="47"/>
        <v>1</v>
      </c>
      <c r="F267" s="8" t="s">
        <v>548</v>
      </c>
      <c r="G267" s="8" t="s">
        <v>536</v>
      </c>
      <c r="H267" s="8" t="s">
        <v>537</v>
      </c>
      <c r="I267" s="8" t="s">
        <v>533</v>
      </c>
      <c r="J267" s="8">
        <v>62</v>
      </c>
      <c r="K267" s="8">
        <v>114227</v>
      </c>
      <c r="L267" s="22" t="b">
        <f t="shared" si="40"/>
        <v>1</v>
      </c>
      <c r="M267" s="8">
        <v>16</v>
      </c>
      <c r="N267" s="8">
        <v>14</v>
      </c>
      <c r="O267" s="8">
        <v>7</v>
      </c>
      <c r="P267" s="22" t="b">
        <f t="shared" si="48"/>
        <v>0</v>
      </c>
      <c r="Q267" s="22" t="b">
        <f t="shared" si="41"/>
        <v>0</v>
      </c>
      <c r="R267" s="22" t="b">
        <f t="shared" si="42"/>
        <v>0</v>
      </c>
      <c r="S267" s="22" t="b">
        <f t="shared" si="43"/>
        <v>0</v>
      </c>
      <c r="T267" s="22" t="str">
        <f t="shared" si="44"/>
        <v>Newcomer</v>
      </c>
      <c r="U267" s="22" t="str">
        <f t="shared" si="45"/>
        <v>Manageble in Boston</v>
      </c>
      <c r="V267" s="22" t="str">
        <f t="shared" si="46"/>
        <v>Manageble in Boston</v>
      </c>
      <c r="W267" s="8">
        <v>6</v>
      </c>
      <c r="X267" s="8">
        <v>29</v>
      </c>
      <c r="Y267" s="23" t="str">
        <f t="shared" si="49"/>
        <v>Needs Improvement</v>
      </c>
      <c r="Z267" s="23" t="str" cm="1">
        <f t="array" ref="Z267">_xlfn.IFS(W267&gt;=9,"Excellent",W267&gt;6,"Good",W267&lt;7,"Needs Improvement")</f>
        <v>Needs Improvement</v>
      </c>
    </row>
    <row r="268" spans="1:26" x14ac:dyDescent="0.45">
      <c r="A268" s="9">
        <v>267</v>
      </c>
      <c r="B268" s="9" t="s">
        <v>559</v>
      </c>
      <c r="C268" s="9" t="s">
        <v>43</v>
      </c>
      <c r="D268" s="9" t="s">
        <v>547</v>
      </c>
      <c r="E268" s="22" t="b">
        <f t="shared" si="47"/>
        <v>0</v>
      </c>
      <c r="F268" s="9" t="s">
        <v>540</v>
      </c>
      <c r="G268" s="9" t="s">
        <v>536</v>
      </c>
      <c r="H268" s="9" t="s">
        <v>537</v>
      </c>
      <c r="I268" s="9" t="s">
        <v>533</v>
      </c>
      <c r="J268" s="9">
        <v>25</v>
      </c>
      <c r="K268" s="9">
        <v>86378</v>
      </c>
      <c r="L268" s="22" t="b">
        <f t="shared" si="40"/>
        <v>0</v>
      </c>
      <c r="M268" s="9">
        <v>6</v>
      </c>
      <c r="N268" s="9">
        <v>18</v>
      </c>
      <c r="O268" s="9">
        <v>5</v>
      </c>
      <c r="P268" s="22" t="b">
        <f t="shared" si="48"/>
        <v>1</v>
      </c>
      <c r="Q268" s="22" t="b">
        <f t="shared" si="41"/>
        <v>0</v>
      </c>
      <c r="R268" s="22" t="b">
        <f t="shared" si="42"/>
        <v>1</v>
      </c>
      <c r="S268" s="22" t="b">
        <f t="shared" si="43"/>
        <v>0</v>
      </c>
      <c r="T268" s="22" t="str">
        <f t="shared" si="44"/>
        <v>Newcomer</v>
      </c>
      <c r="U268" s="22" t="str">
        <f t="shared" si="45"/>
        <v>Manageble in Boston</v>
      </c>
      <c r="V268" s="22" t="str">
        <f t="shared" si="46"/>
        <v>Manageble in Boston</v>
      </c>
      <c r="W268" s="9">
        <v>8</v>
      </c>
      <c r="X268" s="9">
        <v>53</v>
      </c>
      <c r="Y268" s="23" t="str">
        <f t="shared" si="49"/>
        <v>Good</v>
      </c>
      <c r="Z268" s="23" t="str" cm="1">
        <f t="array" ref="Z268">_xlfn.IFS(W268&gt;=9,"Excellent",W268&gt;6,"Good",W268&lt;7,"Needs Improvement")</f>
        <v>Good</v>
      </c>
    </row>
    <row r="269" spans="1:26" x14ac:dyDescent="0.45">
      <c r="A269" s="8">
        <v>268</v>
      </c>
      <c r="B269" s="8" t="s">
        <v>545</v>
      </c>
      <c r="C269" s="8" t="s">
        <v>43</v>
      </c>
      <c r="D269" s="8" t="s">
        <v>529</v>
      </c>
      <c r="E269" s="22" t="b">
        <f t="shared" si="47"/>
        <v>1</v>
      </c>
      <c r="F269" s="8" t="s">
        <v>550</v>
      </c>
      <c r="G269" s="8" t="s">
        <v>543</v>
      </c>
      <c r="H269" s="8" t="s">
        <v>544</v>
      </c>
      <c r="I269" s="8" t="s">
        <v>554</v>
      </c>
      <c r="J269" s="8">
        <v>25</v>
      </c>
      <c r="K269" s="8">
        <v>101126</v>
      </c>
      <c r="L269" s="22" t="b">
        <f t="shared" si="40"/>
        <v>1</v>
      </c>
      <c r="M269" s="8">
        <v>13</v>
      </c>
      <c r="N269" s="8">
        <v>17</v>
      </c>
      <c r="O269" s="8">
        <v>8</v>
      </c>
      <c r="P269" s="22" t="b">
        <f t="shared" si="48"/>
        <v>0</v>
      </c>
      <c r="Q269" s="22" t="b">
        <f t="shared" si="41"/>
        <v>0</v>
      </c>
      <c r="R269" s="22" t="b">
        <f t="shared" si="42"/>
        <v>0</v>
      </c>
      <c r="S269" s="22" t="b">
        <f t="shared" si="43"/>
        <v>0</v>
      </c>
      <c r="T269" s="22" t="str">
        <f t="shared" si="44"/>
        <v>Newcomer</v>
      </c>
      <c r="U269" s="22" t="str">
        <f t="shared" si="45"/>
        <v>Manageble in Boston</v>
      </c>
      <c r="V269" s="22" t="str">
        <f t="shared" si="46"/>
        <v>Manageble in Boston</v>
      </c>
      <c r="W269" s="8">
        <v>3</v>
      </c>
      <c r="X269" s="8">
        <v>55</v>
      </c>
      <c r="Y269" s="23" t="str">
        <f t="shared" si="49"/>
        <v>Needs Improvement</v>
      </c>
      <c r="Z269" s="23" t="str" cm="1">
        <f t="array" ref="Z269">_xlfn.IFS(W269&gt;=9,"Excellent",W269&gt;6,"Good",W269&lt;7,"Needs Improvement")</f>
        <v>Needs Improvement</v>
      </c>
    </row>
    <row r="270" spans="1:26" x14ac:dyDescent="0.45">
      <c r="A270" s="9">
        <v>269</v>
      </c>
      <c r="B270" s="9" t="s">
        <v>557</v>
      </c>
      <c r="C270" s="9" t="s">
        <v>528</v>
      </c>
      <c r="D270" s="9" t="s">
        <v>529</v>
      </c>
      <c r="E270" s="22" t="b">
        <f t="shared" si="47"/>
        <v>1</v>
      </c>
      <c r="F270" s="9" t="s">
        <v>550</v>
      </c>
      <c r="G270" s="9" t="s">
        <v>536</v>
      </c>
      <c r="H270" s="9" t="s">
        <v>532</v>
      </c>
      <c r="I270" s="9" t="s">
        <v>558</v>
      </c>
      <c r="J270" s="9">
        <v>49</v>
      </c>
      <c r="K270" s="9">
        <v>86071</v>
      </c>
      <c r="L270" s="22" t="b">
        <f t="shared" si="40"/>
        <v>0</v>
      </c>
      <c r="M270" s="9">
        <v>35</v>
      </c>
      <c r="N270" s="9">
        <v>4</v>
      </c>
      <c r="O270" s="9">
        <v>11</v>
      </c>
      <c r="P270" s="22" t="b">
        <f t="shared" si="48"/>
        <v>0</v>
      </c>
      <c r="Q270" s="22" t="b">
        <f t="shared" si="41"/>
        <v>0</v>
      </c>
      <c r="R270" s="22" t="b">
        <f t="shared" si="42"/>
        <v>0</v>
      </c>
      <c r="S270" s="22" t="b">
        <f t="shared" si="43"/>
        <v>0</v>
      </c>
      <c r="T270" s="22" t="str">
        <f t="shared" si="44"/>
        <v>Newcomer</v>
      </c>
      <c r="U270" s="22" t="str">
        <f t="shared" si="45"/>
        <v>Busy in Boston</v>
      </c>
      <c r="V270" s="22" t="str">
        <f t="shared" si="46"/>
        <v>Manageble in Boston</v>
      </c>
      <c r="W270" s="9">
        <v>1</v>
      </c>
      <c r="X270" s="9">
        <v>44</v>
      </c>
      <c r="Y270" s="23" t="str">
        <f t="shared" si="49"/>
        <v>Needs Improvement</v>
      </c>
      <c r="Z270" s="23" t="str" cm="1">
        <f t="array" ref="Z270">_xlfn.IFS(W270&gt;=9,"Excellent",W270&gt;6,"Good",W270&lt;7,"Needs Improvement")</f>
        <v>Needs Improvement</v>
      </c>
    </row>
    <row r="271" spans="1:26" x14ac:dyDescent="0.45">
      <c r="A271" s="8">
        <v>270</v>
      </c>
      <c r="B271" s="8" t="s">
        <v>552</v>
      </c>
      <c r="C271" s="8" t="s">
        <v>43</v>
      </c>
      <c r="D271" s="8" t="s">
        <v>535</v>
      </c>
      <c r="E271" s="22" t="b">
        <f t="shared" si="47"/>
        <v>1</v>
      </c>
      <c r="F271" s="8" t="s">
        <v>540</v>
      </c>
      <c r="G271" s="8" t="s">
        <v>556</v>
      </c>
      <c r="H271" s="8" t="s">
        <v>544</v>
      </c>
      <c r="I271" s="8" t="s">
        <v>549</v>
      </c>
      <c r="J271" s="8">
        <v>29</v>
      </c>
      <c r="K271" s="8">
        <v>101121</v>
      </c>
      <c r="L271" s="22" t="b">
        <f t="shared" si="40"/>
        <v>1</v>
      </c>
      <c r="M271" s="8">
        <v>19</v>
      </c>
      <c r="N271" s="8">
        <v>15</v>
      </c>
      <c r="O271" s="8">
        <v>13</v>
      </c>
      <c r="P271" s="22" t="b">
        <f t="shared" si="48"/>
        <v>0</v>
      </c>
      <c r="Q271" s="22" t="b">
        <f t="shared" si="41"/>
        <v>0</v>
      </c>
      <c r="R271" s="22" t="b">
        <f t="shared" si="42"/>
        <v>1</v>
      </c>
      <c r="S271" s="22" t="b">
        <f t="shared" si="43"/>
        <v>0</v>
      </c>
      <c r="T271" s="22" t="str">
        <f t="shared" si="44"/>
        <v>Newcomer</v>
      </c>
      <c r="U271" s="22" t="str">
        <f t="shared" si="45"/>
        <v>Busy in Boston</v>
      </c>
      <c r="V271" s="22" t="str">
        <f t="shared" si="46"/>
        <v>Manageble in Boston</v>
      </c>
      <c r="W271" s="8">
        <v>3</v>
      </c>
      <c r="X271" s="8">
        <v>25</v>
      </c>
      <c r="Y271" s="23" t="str">
        <f t="shared" si="49"/>
        <v>Needs Improvement</v>
      </c>
      <c r="Z271" s="23" t="str" cm="1">
        <f t="array" ref="Z271">_xlfn.IFS(W271&gt;=9,"Excellent",W271&gt;6,"Good",W271&lt;7,"Needs Improvement")</f>
        <v>Needs Improvement</v>
      </c>
    </row>
    <row r="272" spans="1:26" x14ac:dyDescent="0.45">
      <c r="A272" s="9">
        <v>271</v>
      </c>
      <c r="B272" s="9" t="s">
        <v>539</v>
      </c>
      <c r="C272" s="9" t="s">
        <v>42</v>
      </c>
      <c r="D272" s="9" t="s">
        <v>535</v>
      </c>
      <c r="E272" s="22" t="b">
        <f t="shared" si="47"/>
        <v>1</v>
      </c>
      <c r="F272" s="9" t="s">
        <v>550</v>
      </c>
      <c r="G272" s="9" t="s">
        <v>551</v>
      </c>
      <c r="H272" s="9" t="s">
        <v>532</v>
      </c>
      <c r="I272" s="9" t="s">
        <v>558</v>
      </c>
      <c r="J272" s="9">
        <v>23</v>
      </c>
      <c r="K272" s="9">
        <v>104763</v>
      </c>
      <c r="L272" s="22" t="b">
        <f t="shared" si="40"/>
        <v>1</v>
      </c>
      <c r="M272" s="9">
        <v>12</v>
      </c>
      <c r="N272" s="9">
        <v>11</v>
      </c>
      <c r="O272" s="9">
        <v>6</v>
      </c>
      <c r="P272" s="22" t="b">
        <f t="shared" si="48"/>
        <v>0</v>
      </c>
      <c r="Q272" s="22" t="b">
        <f t="shared" si="41"/>
        <v>0</v>
      </c>
      <c r="R272" s="22" t="b">
        <f t="shared" si="42"/>
        <v>0</v>
      </c>
      <c r="S272" s="22" t="b">
        <f t="shared" si="43"/>
        <v>0</v>
      </c>
      <c r="T272" s="22" t="str">
        <f t="shared" si="44"/>
        <v>Newcomer</v>
      </c>
      <c r="U272" s="22" t="str">
        <f t="shared" si="45"/>
        <v>Manageble in Boston</v>
      </c>
      <c r="V272" s="22" t="str">
        <f t="shared" si="46"/>
        <v>Manageble in Boston</v>
      </c>
      <c r="W272" s="9">
        <v>3</v>
      </c>
      <c r="X272" s="9">
        <v>43</v>
      </c>
      <c r="Y272" s="23" t="str">
        <f t="shared" si="49"/>
        <v>Needs Improvement</v>
      </c>
      <c r="Z272" s="23" t="str" cm="1">
        <f t="array" ref="Z272">_xlfn.IFS(W272&gt;=9,"Excellent",W272&gt;6,"Good",W272&lt;7,"Needs Improvement")</f>
        <v>Needs Improvement</v>
      </c>
    </row>
    <row r="273" spans="1:26" x14ac:dyDescent="0.45">
      <c r="A273" s="8">
        <v>272</v>
      </c>
      <c r="B273" s="8" t="s">
        <v>534</v>
      </c>
      <c r="C273" s="8" t="s">
        <v>43</v>
      </c>
      <c r="D273" s="8" t="s">
        <v>555</v>
      </c>
      <c r="E273" s="22" t="b">
        <f t="shared" si="47"/>
        <v>1</v>
      </c>
      <c r="F273" s="8" t="s">
        <v>530</v>
      </c>
      <c r="G273" s="8" t="s">
        <v>556</v>
      </c>
      <c r="H273" s="8" t="s">
        <v>532</v>
      </c>
      <c r="I273" s="8" t="s">
        <v>538</v>
      </c>
      <c r="J273" s="8">
        <v>62</v>
      </c>
      <c r="K273" s="8">
        <v>42237</v>
      </c>
      <c r="L273" s="22" t="b">
        <f t="shared" si="40"/>
        <v>0</v>
      </c>
      <c r="M273" s="8">
        <v>16</v>
      </c>
      <c r="N273" s="8">
        <v>3</v>
      </c>
      <c r="O273" s="8">
        <v>13</v>
      </c>
      <c r="P273" s="22" t="b">
        <f t="shared" si="48"/>
        <v>0</v>
      </c>
      <c r="Q273" s="22" t="b">
        <f t="shared" si="41"/>
        <v>0</v>
      </c>
      <c r="R273" s="22" t="b">
        <f t="shared" si="42"/>
        <v>1</v>
      </c>
      <c r="S273" s="22" t="b">
        <f t="shared" si="43"/>
        <v>0</v>
      </c>
      <c r="T273" s="22" t="str">
        <f t="shared" si="44"/>
        <v>Newcomer</v>
      </c>
      <c r="U273" s="22" t="str">
        <f t="shared" si="45"/>
        <v>Busy in Boston</v>
      </c>
      <c r="V273" s="22" t="str">
        <f t="shared" si="46"/>
        <v>Manageble in Boston</v>
      </c>
      <c r="W273" s="8">
        <v>5</v>
      </c>
      <c r="X273" s="8">
        <v>37</v>
      </c>
      <c r="Y273" s="23" t="str">
        <f t="shared" si="49"/>
        <v>Needs Improvement</v>
      </c>
      <c r="Z273" s="23" t="str" cm="1">
        <f t="array" ref="Z273">_xlfn.IFS(W273&gt;=9,"Excellent",W273&gt;6,"Good",W273&lt;7,"Needs Improvement")</f>
        <v>Needs Improvement</v>
      </c>
    </row>
    <row r="274" spans="1:26" x14ac:dyDescent="0.45">
      <c r="A274" s="9">
        <v>273</v>
      </c>
      <c r="B274" s="9" t="s">
        <v>552</v>
      </c>
      <c r="C274" s="9" t="s">
        <v>528</v>
      </c>
      <c r="D274" s="9" t="s">
        <v>555</v>
      </c>
      <c r="E274" s="22" t="b">
        <f t="shared" si="47"/>
        <v>1</v>
      </c>
      <c r="F274" s="9" t="s">
        <v>548</v>
      </c>
      <c r="G274" s="9" t="s">
        <v>556</v>
      </c>
      <c r="H274" s="9" t="s">
        <v>532</v>
      </c>
      <c r="I274" s="9" t="s">
        <v>538</v>
      </c>
      <c r="J274" s="9">
        <v>43</v>
      </c>
      <c r="K274" s="9">
        <v>45649</v>
      </c>
      <c r="L274" s="22" t="b">
        <f t="shared" si="40"/>
        <v>0</v>
      </c>
      <c r="M274" s="9">
        <v>10</v>
      </c>
      <c r="N274" s="9">
        <v>3</v>
      </c>
      <c r="O274" s="9">
        <v>5</v>
      </c>
      <c r="P274" s="22" t="b">
        <f t="shared" si="48"/>
        <v>1</v>
      </c>
      <c r="Q274" s="22" t="b">
        <f t="shared" si="41"/>
        <v>0</v>
      </c>
      <c r="R274" s="22" t="b">
        <f t="shared" si="42"/>
        <v>0</v>
      </c>
      <c r="S274" s="22" t="b">
        <f t="shared" si="43"/>
        <v>0</v>
      </c>
      <c r="T274" s="22" t="str">
        <f t="shared" si="44"/>
        <v>Newcomer</v>
      </c>
      <c r="U274" s="22" t="str">
        <f t="shared" si="45"/>
        <v>Manageble in Boston</v>
      </c>
      <c r="V274" s="22" t="str">
        <f t="shared" si="46"/>
        <v>Manageble in Boston</v>
      </c>
      <c r="W274" s="9">
        <v>4</v>
      </c>
      <c r="X274" s="9">
        <v>42</v>
      </c>
      <c r="Y274" s="23" t="str">
        <f t="shared" si="49"/>
        <v>Needs Improvement</v>
      </c>
      <c r="Z274" s="23" t="str" cm="1">
        <f t="array" ref="Z274">_xlfn.IFS(W274&gt;=9,"Excellent",W274&gt;6,"Good",W274&lt;7,"Needs Improvement")</f>
        <v>Needs Improvement</v>
      </c>
    </row>
    <row r="275" spans="1:26" x14ac:dyDescent="0.45">
      <c r="A275" s="8">
        <v>274</v>
      </c>
      <c r="B275" s="8" t="s">
        <v>557</v>
      </c>
      <c r="C275" s="8" t="s">
        <v>43</v>
      </c>
      <c r="D275" s="8" t="s">
        <v>529</v>
      </c>
      <c r="E275" s="22" t="b">
        <f t="shared" si="47"/>
        <v>1</v>
      </c>
      <c r="F275" s="8" t="s">
        <v>530</v>
      </c>
      <c r="G275" s="8" t="s">
        <v>543</v>
      </c>
      <c r="H275" s="8" t="s">
        <v>544</v>
      </c>
      <c r="I275" s="8" t="s">
        <v>542</v>
      </c>
      <c r="J275" s="8">
        <v>62</v>
      </c>
      <c r="K275" s="8">
        <v>67713</v>
      </c>
      <c r="L275" s="22" t="b">
        <f t="shared" si="40"/>
        <v>0</v>
      </c>
      <c r="M275" s="8">
        <v>25</v>
      </c>
      <c r="N275" s="8">
        <v>16</v>
      </c>
      <c r="O275" s="8">
        <v>9</v>
      </c>
      <c r="P275" s="22" t="b">
        <f t="shared" si="48"/>
        <v>0</v>
      </c>
      <c r="Q275" s="22" t="b">
        <f t="shared" si="41"/>
        <v>0</v>
      </c>
      <c r="R275" s="22" t="b">
        <f t="shared" si="42"/>
        <v>1</v>
      </c>
      <c r="S275" s="22" t="b">
        <f t="shared" si="43"/>
        <v>0</v>
      </c>
      <c r="T275" s="22" t="str">
        <f t="shared" si="44"/>
        <v>Newcomer</v>
      </c>
      <c r="U275" s="22" t="str">
        <f t="shared" si="45"/>
        <v>Busy in Boston</v>
      </c>
      <c r="V275" s="22" t="str">
        <f t="shared" si="46"/>
        <v>Manageble in Boston</v>
      </c>
      <c r="W275" s="8">
        <v>4</v>
      </c>
      <c r="X275" s="8">
        <v>25</v>
      </c>
      <c r="Y275" s="23" t="str">
        <f t="shared" si="49"/>
        <v>Needs Improvement</v>
      </c>
      <c r="Z275" s="23" t="str" cm="1">
        <f t="array" ref="Z275">_xlfn.IFS(W275&gt;=9,"Excellent",W275&gt;6,"Good",W275&lt;7,"Needs Improvement")</f>
        <v>Needs Improvement</v>
      </c>
    </row>
    <row r="276" spans="1:26" x14ac:dyDescent="0.45">
      <c r="A276" s="9">
        <v>275</v>
      </c>
      <c r="B276" s="9" t="s">
        <v>527</v>
      </c>
      <c r="C276" s="9" t="s">
        <v>528</v>
      </c>
      <c r="D276" s="9" t="s">
        <v>547</v>
      </c>
      <c r="E276" s="22" t="b">
        <f t="shared" si="47"/>
        <v>0</v>
      </c>
      <c r="F276" s="9" t="s">
        <v>548</v>
      </c>
      <c r="G276" s="9" t="s">
        <v>543</v>
      </c>
      <c r="H276" s="9" t="s">
        <v>532</v>
      </c>
      <c r="I276" s="9" t="s">
        <v>554</v>
      </c>
      <c r="J276" s="9">
        <v>37</v>
      </c>
      <c r="K276" s="9">
        <v>103463</v>
      </c>
      <c r="L276" s="22" t="b">
        <f t="shared" si="40"/>
        <v>1</v>
      </c>
      <c r="M276" s="9">
        <v>20</v>
      </c>
      <c r="N276" s="9">
        <v>5</v>
      </c>
      <c r="O276" s="9">
        <v>11</v>
      </c>
      <c r="P276" s="22" t="b">
        <f t="shared" si="48"/>
        <v>0</v>
      </c>
      <c r="Q276" s="22" t="b">
        <f t="shared" si="41"/>
        <v>0</v>
      </c>
      <c r="R276" s="22" t="b">
        <f t="shared" si="42"/>
        <v>0</v>
      </c>
      <c r="S276" s="22" t="b">
        <f t="shared" si="43"/>
        <v>1</v>
      </c>
      <c r="T276" s="22" t="str">
        <f t="shared" si="44"/>
        <v>Veteran</v>
      </c>
      <c r="U276" s="22" t="str">
        <f t="shared" si="45"/>
        <v>Busy in Boston</v>
      </c>
      <c r="V276" s="22" t="str">
        <f t="shared" si="46"/>
        <v>Manageble in Boston</v>
      </c>
      <c r="W276" s="9">
        <v>9</v>
      </c>
      <c r="X276" s="9">
        <v>48</v>
      </c>
      <c r="Y276" s="23" t="str">
        <f t="shared" si="49"/>
        <v>Excellent</v>
      </c>
      <c r="Z276" s="23" t="str" cm="1">
        <f t="array" ref="Z276">_xlfn.IFS(W276&gt;=9,"Excellent",W276&gt;6,"Good",W276&lt;7,"Needs Improvement")</f>
        <v>Excellent</v>
      </c>
    </row>
    <row r="277" spans="1:26" x14ac:dyDescent="0.45">
      <c r="A277" s="8">
        <v>276</v>
      </c>
      <c r="B277" s="8" t="s">
        <v>534</v>
      </c>
      <c r="C277" s="8" t="s">
        <v>528</v>
      </c>
      <c r="D277" s="8" t="s">
        <v>535</v>
      </c>
      <c r="E277" s="22" t="b">
        <f t="shared" si="47"/>
        <v>1</v>
      </c>
      <c r="F277" s="8" t="s">
        <v>550</v>
      </c>
      <c r="G277" s="8" t="s">
        <v>536</v>
      </c>
      <c r="H277" s="8" t="s">
        <v>544</v>
      </c>
      <c r="I277" s="8" t="s">
        <v>554</v>
      </c>
      <c r="J277" s="8">
        <v>50</v>
      </c>
      <c r="K277" s="8">
        <v>75409</v>
      </c>
      <c r="L277" s="22" t="b">
        <f t="shared" si="40"/>
        <v>0</v>
      </c>
      <c r="M277" s="8">
        <v>31</v>
      </c>
      <c r="N277" s="8">
        <v>10</v>
      </c>
      <c r="O277" s="8">
        <v>2</v>
      </c>
      <c r="P277" s="22" t="b">
        <f t="shared" si="48"/>
        <v>1</v>
      </c>
      <c r="Q277" s="22" t="b">
        <f t="shared" si="41"/>
        <v>0</v>
      </c>
      <c r="R277" s="22" t="b">
        <f t="shared" si="42"/>
        <v>0</v>
      </c>
      <c r="S277" s="22" t="b">
        <f t="shared" si="43"/>
        <v>0</v>
      </c>
      <c r="T277" s="22" t="str">
        <f t="shared" si="44"/>
        <v>Newcomer</v>
      </c>
      <c r="U277" s="22" t="str">
        <f t="shared" si="45"/>
        <v>Manageble in Boston</v>
      </c>
      <c r="V277" s="22" t="str">
        <f t="shared" si="46"/>
        <v>Manageble in Boston</v>
      </c>
      <c r="W277" s="8">
        <v>7</v>
      </c>
      <c r="X277" s="8">
        <v>44</v>
      </c>
      <c r="Y277" s="23" t="str">
        <f t="shared" si="49"/>
        <v>Good</v>
      </c>
      <c r="Z277" s="23" t="str" cm="1">
        <f t="array" ref="Z277">_xlfn.IFS(W277&gt;=9,"Excellent",W277&gt;6,"Good",W277&lt;7,"Needs Improvement")</f>
        <v>Good</v>
      </c>
    </row>
    <row r="278" spans="1:26" x14ac:dyDescent="0.45">
      <c r="A278" s="9">
        <v>277</v>
      </c>
      <c r="B278" s="9" t="s">
        <v>527</v>
      </c>
      <c r="C278" s="9" t="s">
        <v>43</v>
      </c>
      <c r="D278" s="9" t="s">
        <v>535</v>
      </c>
      <c r="E278" s="22" t="b">
        <f t="shared" si="47"/>
        <v>1</v>
      </c>
      <c r="F278" s="9" t="s">
        <v>530</v>
      </c>
      <c r="G278" s="9" t="s">
        <v>541</v>
      </c>
      <c r="H278" s="9" t="s">
        <v>537</v>
      </c>
      <c r="I278" s="9" t="s">
        <v>554</v>
      </c>
      <c r="J278" s="9">
        <v>51</v>
      </c>
      <c r="K278" s="9">
        <v>78766</v>
      </c>
      <c r="L278" s="22" t="b">
        <f t="shared" si="40"/>
        <v>0</v>
      </c>
      <c r="M278" s="9">
        <v>4</v>
      </c>
      <c r="N278" s="9">
        <v>19</v>
      </c>
      <c r="O278" s="9">
        <v>1</v>
      </c>
      <c r="P278" s="22" t="b">
        <f t="shared" si="48"/>
        <v>1</v>
      </c>
      <c r="Q278" s="22" t="b">
        <f t="shared" si="41"/>
        <v>0</v>
      </c>
      <c r="R278" s="22" t="b">
        <f t="shared" si="42"/>
        <v>1</v>
      </c>
      <c r="S278" s="22" t="b">
        <f t="shared" si="43"/>
        <v>0</v>
      </c>
      <c r="T278" s="22" t="str">
        <f t="shared" si="44"/>
        <v>Newcomer</v>
      </c>
      <c r="U278" s="22" t="str">
        <f t="shared" si="45"/>
        <v>Manageble in Boston</v>
      </c>
      <c r="V278" s="22" t="str">
        <f t="shared" si="46"/>
        <v>Manageble in Boston</v>
      </c>
      <c r="W278" s="9">
        <v>4</v>
      </c>
      <c r="X278" s="9">
        <v>36</v>
      </c>
      <c r="Y278" s="23" t="str">
        <f t="shared" si="49"/>
        <v>Needs Improvement</v>
      </c>
      <c r="Z278" s="23" t="str" cm="1">
        <f t="array" ref="Z278">_xlfn.IFS(W278&gt;=9,"Excellent",W278&gt;6,"Good",W278&lt;7,"Needs Improvement")</f>
        <v>Needs Improvement</v>
      </c>
    </row>
    <row r="279" spans="1:26" x14ac:dyDescent="0.45">
      <c r="A279" s="8">
        <v>278</v>
      </c>
      <c r="B279" s="8" t="s">
        <v>545</v>
      </c>
      <c r="C279" s="8" t="s">
        <v>42</v>
      </c>
      <c r="D279" s="8" t="s">
        <v>529</v>
      </c>
      <c r="E279" s="22" t="b">
        <f t="shared" si="47"/>
        <v>1</v>
      </c>
      <c r="F279" s="8" t="s">
        <v>550</v>
      </c>
      <c r="G279" s="8" t="s">
        <v>541</v>
      </c>
      <c r="H279" s="8" t="s">
        <v>537</v>
      </c>
      <c r="I279" s="8" t="s">
        <v>542</v>
      </c>
      <c r="J279" s="8">
        <v>33</v>
      </c>
      <c r="K279" s="8">
        <v>76154</v>
      </c>
      <c r="L279" s="22" t="b">
        <f t="shared" si="40"/>
        <v>0</v>
      </c>
      <c r="M279" s="8">
        <v>23</v>
      </c>
      <c r="N279" s="8">
        <v>4</v>
      </c>
      <c r="O279" s="8">
        <v>8</v>
      </c>
      <c r="P279" s="22" t="b">
        <f t="shared" si="48"/>
        <v>0</v>
      </c>
      <c r="Q279" s="22" t="b">
        <f t="shared" si="41"/>
        <v>0</v>
      </c>
      <c r="R279" s="22" t="b">
        <f t="shared" si="42"/>
        <v>0</v>
      </c>
      <c r="S279" s="22" t="b">
        <f t="shared" si="43"/>
        <v>0</v>
      </c>
      <c r="T279" s="22" t="str">
        <f t="shared" si="44"/>
        <v>Newcomer</v>
      </c>
      <c r="U279" s="22" t="str">
        <f t="shared" si="45"/>
        <v>Busy in Boston</v>
      </c>
      <c r="V279" s="22" t="str">
        <f t="shared" si="46"/>
        <v>Manageble in Boston</v>
      </c>
      <c r="W279" s="8">
        <v>3</v>
      </c>
      <c r="X279" s="8">
        <v>43</v>
      </c>
      <c r="Y279" s="23" t="str">
        <f t="shared" si="49"/>
        <v>Needs Improvement</v>
      </c>
      <c r="Z279" s="23" t="str" cm="1">
        <f t="array" ref="Z279">_xlfn.IFS(W279&gt;=9,"Excellent",W279&gt;6,"Good",W279&lt;7,"Needs Improvement")</f>
        <v>Needs Improvement</v>
      </c>
    </row>
    <row r="280" spans="1:26" x14ac:dyDescent="0.45">
      <c r="A280" s="9">
        <v>279</v>
      </c>
      <c r="B280" s="9" t="s">
        <v>545</v>
      </c>
      <c r="C280" s="9" t="s">
        <v>528</v>
      </c>
      <c r="D280" s="9" t="s">
        <v>555</v>
      </c>
      <c r="E280" s="22" t="b">
        <f t="shared" si="47"/>
        <v>1</v>
      </c>
      <c r="F280" s="9" t="s">
        <v>548</v>
      </c>
      <c r="G280" s="9" t="s">
        <v>543</v>
      </c>
      <c r="H280" s="9" t="s">
        <v>532</v>
      </c>
      <c r="I280" s="9" t="s">
        <v>538</v>
      </c>
      <c r="J280" s="9">
        <v>56</v>
      </c>
      <c r="K280" s="9">
        <v>37016</v>
      </c>
      <c r="L280" s="22" t="b">
        <f t="shared" si="40"/>
        <v>0</v>
      </c>
      <c r="M280" s="9">
        <v>2</v>
      </c>
      <c r="N280" s="9">
        <v>19</v>
      </c>
      <c r="O280" s="9">
        <v>12</v>
      </c>
      <c r="P280" s="22" t="b">
        <f t="shared" si="48"/>
        <v>0</v>
      </c>
      <c r="Q280" s="22" t="b">
        <f t="shared" si="41"/>
        <v>0</v>
      </c>
      <c r="R280" s="22" t="b">
        <f t="shared" si="42"/>
        <v>0</v>
      </c>
      <c r="S280" s="22" t="b">
        <f t="shared" si="43"/>
        <v>0</v>
      </c>
      <c r="T280" s="22" t="str">
        <f t="shared" si="44"/>
        <v>Newcomer</v>
      </c>
      <c r="U280" s="22" t="str">
        <f t="shared" si="45"/>
        <v>Busy in Boston</v>
      </c>
      <c r="V280" s="22" t="str">
        <f t="shared" si="46"/>
        <v>Manageble in Boston</v>
      </c>
      <c r="W280" s="9">
        <v>6</v>
      </c>
      <c r="X280" s="9">
        <v>30</v>
      </c>
      <c r="Y280" s="23" t="str">
        <f t="shared" si="49"/>
        <v>Needs Improvement</v>
      </c>
      <c r="Z280" s="23" t="str" cm="1">
        <f t="array" ref="Z280">_xlfn.IFS(W280&gt;=9,"Excellent",W280&gt;6,"Good",W280&lt;7,"Needs Improvement")</f>
        <v>Needs Improvement</v>
      </c>
    </row>
    <row r="281" spans="1:26" x14ac:dyDescent="0.45">
      <c r="A281" s="8">
        <v>280</v>
      </c>
      <c r="B281" s="8" t="s">
        <v>559</v>
      </c>
      <c r="C281" s="8" t="s">
        <v>43</v>
      </c>
      <c r="D281" s="8" t="s">
        <v>547</v>
      </c>
      <c r="E281" s="22" t="b">
        <f t="shared" si="47"/>
        <v>0</v>
      </c>
      <c r="F281" s="8" t="s">
        <v>540</v>
      </c>
      <c r="G281" s="8" t="s">
        <v>536</v>
      </c>
      <c r="H281" s="8" t="s">
        <v>544</v>
      </c>
      <c r="I281" s="8" t="s">
        <v>558</v>
      </c>
      <c r="J281" s="8">
        <v>32</v>
      </c>
      <c r="K281" s="8">
        <v>109563</v>
      </c>
      <c r="L281" s="22" t="b">
        <f t="shared" si="40"/>
        <v>1</v>
      </c>
      <c r="M281" s="8">
        <v>22</v>
      </c>
      <c r="N281" s="8">
        <v>11</v>
      </c>
      <c r="O281" s="8">
        <v>3</v>
      </c>
      <c r="P281" s="22" t="b">
        <f t="shared" si="48"/>
        <v>1</v>
      </c>
      <c r="Q281" s="22" t="b">
        <f t="shared" si="41"/>
        <v>0</v>
      </c>
      <c r="R281" s="22" t="b">
        <f t="shared" si="42"/>
        <v>1</v>
      </c>
      <c r="S281" s="22" t="b">
        <f t="shared" si="43"/>
        <v>0</v>
      </c>
      <c r="T281" s="22" t="str">
        <f t="shared" si="44"/>
        <v>Newcomer</v>
      </c>
      <c r="U281" s="22" t="str">
        <f t="shared" si="45"/>
        <v>Manageble in Boston</v>
      </c>
      <c r="V281" s="22" t="str">
        <f t="shared" si="46"/>
        <v>Manageble in Boston</v>
      </c>
      <c r="W281" s="8">
        <v>3</v>
      </c>
      <c r="X281" s="8">
        <v>45</v>
      </c>
      <c r="Y281" s="23" t="str">
        <f t="shared" si="49"/>
        <v>Needs Improvement</v>
      </c>
      <c r="Z281" s="23" t="str" cm="1">
        <f t="array" ref="Z281">_xlfn.IFS(W281&gt;=9,"Excellent",W281&gt;6,"Good",W281&lt;7,"Needs Improvement")</f>
        <v>Needs Improvement</v>
      </c>
    </row>
    <row r="282" spans="1:26" x14ac:dyDescent="0.45">
      <c r="A282" s="9">
        <v>281</v>
      </c>
      <c r="B282" s="9" t="s">
        <v>527</v>
      </c>
      <c r="C282" s="9" t="s">
        <v>43</v>
      </c>
      <c r="D282" s="9" t="s">
        <v>555</v>
      </c>
      <c r="E282" s="22" t="b">
        <f t="shared" si="47"/>
        <v>1</v>
      </c>
      <c r="F282" s="9" t="s">
        <v>540</v>
      </c>
      <c r="G282" s="9" t="s">
        <v>541</v>
      </c>
      <c r="H282" s="9" t="s">
        <v>537</v>
      </c>
      <c r="I282" s="9" t="s">
        <v>542</v>
      </c>
      <c r="J282" s="9">
        <v>42</v>
      </c>
      <c r="K282" s="9">
        <v>78688</v>
      </c>
      <c r="L282" s="22" t="b">
        <f t="shared" si="40"/>
        <v>0</v>
      </c>
      <c r="M282" s="9">
        <v>37</v>
      </c>
      <c r="N282" s="9">
        <v>2</v>
      </c>
      <c r="O282" s="9">
        <v>14</v>
      </c>
      <c r="P282" s="22" t="b">
        <f t="shared" si="48"/>
        <v>0</v>
      </c>
      <c r="Q282" s="22" t="b">
        <f t="shared" si="41"/>
        <v>0</v>
      </c>
      <c r="R282" s="22" t="b">
        <f t="shared" si="42"/>
        <v>1</v>
      </c>
      <c r="S282" s="22" t="b">
        <f t="shared" si="43"/>
        <v>1</v>
      </c>
      <c r="T282" s="22" t="str">
        <f t="shared" si="44"/>
        <v>Veteran</v>
      </c>
      <c r="U282" s="22" t="str">
        <f t="shared" si="45"/>
        <v>Busy in Boston</v>
      </c>
      <c r="V282" s="22" t="str">
        <f t="shared" si="46"/>
        <v>Busy in Boston</v>
      </c>
      <c r="W282" s="9">
        <v>6</v>
      </c>
      <c r="X282" s="9">
        <v>53</v>
      </c>
      <c r="Y282" s="23" t="str">
        <f t="shared" si="49"/>
        <v>Needs Improvement</v>
      </c>
      <c r="Z282" s="23" t="str" cm="1">
        <f t="array" ref="Z282">_xlfn.IFS(W282&gt;=9,"Excellent",W282&gt;6,"Good",W282&lt;7,"Needs Improvement")</f>
        <v>Needs Improvement</v>
      </c>
    </row>
    <row r="283" spans="1:26" x14ac:dyDescent="0.45">
      <c r="A283" s="8">
        <v>282</v>
      </c>
      <c r="B283" s="8" t="s">
        <v>557</v>
      </c>
      <c r="C283" s="8" t="s">
        <v>42</v>
      </c>
      <c r="D283" s="8" t="s">
        <v>555</v>
      </c>
      <c r="E283" s="22" t="b">
        <f t="shared" si="47"/>
        <v>1</v>
      </c>
      <c r="F283" s="8" t="s">
        <v>530</v>
      </c>
      <c r="G283" s="8" t="s">
        <v>536</v>
      </c>
      <c r="H283" s="8" t="s">
        <v>544</v>
      </c>
      <c r="I283" s="8" t="s">
        <v>542</v>
      </c>
      <c r="J283" s="8">
        <v>42</v>
      </c>
      <c r="K283" s="8">
        <v>119678</v>
      </c>
      <c r="L283" s="22" t="b">
        <f t="shared" si="40"/>
        <v>1</v>
      </c>
      <c r="M283" s="8">
        <v>8</v>
      </c>
      <c r="N283" s="8">
        <v>10</v>
      </c>
      <c r="O283" s="8">
        <v>11</v>
      </c>
      <c r="P283" s="22" t="b">
        <f t="shared" si="48"/>
        <v>0</v>
      </c>
      <c r="Q283" s="22" t="b">
        <f t="shared" si="41"/>
        <v>0</v>
      </c>
      <c r="R283" s="22" t="b">
        <f t="shared" si="42"/>
        <v>1</v>
      </c>
      <c r="S283" s="22" t="b">
        <f t="shared" si="43"/>
        <v>0</v>
      </c>
      <c r="T283" s="22" t="str">
        <f t="shared" si="44"/>
        <v>Newcomer</v>
      </c>
      <c r="U283" s="22" t="str">
        <f t="shared" si="45"/>
        <v>Busy in Boston</v>
      </c>
      <c r="V283" s="22" t="str">
        <f t="shared" si="46"/>
        <v>Busy in Boston</v>
      </c>
      <c r="W283" s="8">
        <v>9</v>
      </c>
      <c r="X283" s="8">
        <v>47</v>
      </c>
      <c r="Y283" s="23" t="str">
        <f t="shared" si="49"/>
        <v>Excellent</v>
      </c>
      <c r="Z283" s="23" t="str" cm="1">
        <f t="array" ref="Z283">_xlfn.IFS(W283&gt;=9,"Excellent",W283&gt;6,"Good",W283&lt;7,"Needs Improvement")</f>
        <v>Excellent</v>
      </c>
    </row>
    <row r="284" spans="1:26" x14ac:dyDescent="0.45">
      <c r="A284" s="9">
        <v>283</v>
      </c>
      <c r="B284" s="9" t="s">
        <v>539</v>
      </c>
      <c r="C284" s="9" t="s">
        <v>528</v>
      </c>
      <c r="D284" s="9" t="s">
        <v>555</v>
      </c>
      <c r="E284" s="22" t="b">
        <f t="shared" si="47"/>
        <v>1</v>
      </c>
      <c r="F284" s="9" t="s">
        <v>550</v>
      </c>
      <c r="G284" s="9" t="s">
        <v>536</v>
      </c>
      <c r="H284" s="9" t="s">
        <v>544</v>
      </c>
      <c r="I284" s="9" t="s">
        <v>558</v>
      </c>
      <c r="J284" s="9">
        <v>26</v>
      </c>
      <c r="K284" s="9">
        <v>84238</v>
      </c>
      <c r="L284" s="22" t="b">
        <f t="shared" si="40"/>
        <v>0</v>
      </c>
      <c r="M284" s="9">
        <v>7</v>
      </c>
      <c r="N284" s="9">
        <v>11</v>
      </c>
      <c r="O284" s="9">
        <v>12</v>
      </c>
      <c r="P284" s="22" t="b">
        <f t="shared" si="48"/>
        <v>0</v>
      </c>
      <c r="Q284" s="22" t="b">
        <f t="shared" si="41"/>
        <v>0</v>
      </c>
      <c r="R284" s="22" t="b">
        <f t="shared" si="42"/>
        <v>0</v>
      </c>
      <c r="S284" s="22" t="b">
        <f t="shared" si="43"/>
        <v>0</v>
      </c>
      <c r="T284" s="22" t="str">
        <f t="shared" si="44"/>
        <v>Newcomer</v>
      </c>
      <c r="U284" s="22" t="str">
        <f t="shared" si="45"/>
        <v>Busy in Boston</v>
      </c>
      <c r="V284" s="22" t="str">
        <f t="shared" si="46"/>
        <v>Manageble in Boston</v>
      </c>
      <c r="W284" s="9">
        <v>6</v>
      </c>
      <c r="X284" s="9">
        <v>22</v>
      </c>
      <c r="Y284" s="23" t="str">
        <f t="shared" si="49"/>
        <v>Needs Improvement</v>
      </c>
      <c r="Z284" s="23" t="str" cm="1">
        <f t="array" ref="Z284">_xlfn.IFS(W284&gt;=9,"Excellent",W284&gt;6,"Good",W284&lt;7,"Needs Improvement")</f>
        <v>Needs Improvement</v>
      </c>
    </row>
    <row r="285" spans="1:26" x14ac:dyDescent="0.45">
      <c r="A285" s="8">
        <v>284</v>
      </c>
      <c r="B285" s="8" t="s">
        <v>534</v>
      </c>
      <c r="C285" s="8" t="s">
        <v>528</v>
      </c>
      <c r="D285" s="8" t="s">
        <v>555</v>
      </c>
      <c r="E285" s="22" t="b">
        <f t="shared" si="47"/>
        <v>1</v>
      </c>
      <c r="F285" s="8" t="s">
        <v>550</v>
      </c>
      <c r="G285" s="8" t="s">
        <v>536</v>
      </c>
      <c r="H285" s="8" t="s">
        <v>532</v>
      </c>
      <c r="I285" s="8" t="s">
        <v>554</v>
      </c>
      <c r="J285" s="8">
        <v>41</v>
      </c>
      <c r="K285" s="8">
        <v>88608</v>
      </c>
      <c r="L285" s="22" t="b">
        <f t="shared" si="40"/>
        <v>0</v>
      </c>
      <c r="M285" s="8">
        <v>14</v>
      </c>
      <c r="N285" s="8">
        <v>16</v>
      </c>
      <c r="O285" s="8">
        <v>12</v>
      </c>
      <c r="P285" s="22" t="b">
        <f t="shared" si="48"/>
        <v>0</v>
      </c>
      <c r="Q285" s="22" t="b">
        <f t="shared" si="41"/>
        <v>0</v>
      </c>
      <c r="R285" s="22" t="b">
        <f t="shared" si="42"/>
        <v>0</v>
      </c>
      <c r="S285" s="22" t="b">
        <f t="shared" si="43"/>
        <v>0</v>
      </c>
      <c r="T285" s="22" t="str">
        <f t="shared" si="44"/>
        <v>Newcomer</v>
      </c>
      <c r="U285" s="22" t="str">
        <f t="shared" si="45"/>
        <v>Busy in Boston</v>
      </c>
      <c r="V285" s="22" t="str">
        <f t="shared" si="46"/>
        <v>Manageble in Boston</v>
      </c>
      <c r="W285" s="8">
        <v>4</v>
      </c>
      <c r="X285" s="8">
        <v>30</v>
      </c>
      <c r="Y285" s="23" t="str">
        <f t="shared" si="49"/>
        <v>Needs Improvement</v>
      </c>
      <c r="Z285" s="23" t="str" cm="1">
        <f t="array" ref="Z285">_xlfn.IFS(W285&gt;=9,"Excellent",W285&gt;6,"Good",W285&lt;7,"Needs Improvement")</f>
        <v>Needs Improvement</v>
      </c>
    </row>
    <row r="286" spans="1:26" x14ac:dyDescent="0.45">
      <c r="A286" s="9">
        <v>285</v>
      </c>
      <c r="B286" s="9" t="s">
        <v>552</v>
      </c>
      <c r="C286" s="9" t="s">
        <v>43</v>
      </c>
      <c r="D286" s="9" t="s">
        <v>535</v>
      </c>
      <c r="E286" s="22" t="b">
        <f t="shared" si="47"/>
        <v>1</v>
      </c>
      <c r="F286" s="9" t="s">
        <v>530</v>
      </c>
      <c r="G286" s="9" t="s">
        <v>553</v>
      </c>
      <c r="H286" s="9" t="s">
        <v>537</v>
      </c>
      <c r="I286" s="9" t="s">
        <v>549</v>
      </c>
      <c r="J286" s="9">
        <v>58</v>
      </c>
      <c r="K286" s="9">
        <v>119081</v>
      </c>
      <c r="L286" s="22" t="b">
        <f t="shared" si="40"/>
        <v>1</v>
      </c>
      <c r="M286" s="9">
        <v>3</v>
      </c>
      <c r="N286" s="9">
        <v>19</v>
      </c>
      <c r="O286" s="9">
        <v>12</v>
      </c>
      <c r="P286" s="22" t="b">
        <f t="shared" si="48"/>
        <v>0</v>
      </c>
      <c r="Q286" s="22" t="b">
        <f t="shared" si="41"/>
        <v>0</v>
      </c>
      <c r="R286" s="22" t="b">
        <f t="shared" si="42"/>
        <v>1</v>
      </c>
      <c r="S286" s="22" t="b">
        <f t="shared" si="43"/>
        <v>0</v>
      </c>
      <c r="T286" s="22" t="str">
        <f t="shared" si="44"/>
        <v>Newcomer</v>
      </c>
      <c r="U286" s="22" t="str">
        <f t="shared" si="45"/>
        <v>Busy in Boston</v>
      </c>
      <c r="V286" s="22" t="str">
        <f t="shared" si="46"/>
        <v>Manageble in Boston</v>
      </c>
      <c r="W286" s="9">
        <v>5</v>
      </c>
      <c r="X286" s="9">
        <v>57</v>
      </c>
      <c r="Y286" s="23" t="str">
        <f t="shared" si="49"/>
        <v>Needs Improvement</v>
      </c>
      <c r="Z286" s="23" t="str" cm="1">
        <f t="array" ref="Z286">_xlfn.IFS(W286&gt;=9,"Excellent",W286&gt;6,"Good",W286&lt;7,"Needs Improvement")</f>
        <v>Needs Improvement</v>
      </c>
    </row>
    <row r="287" spans="1:26" x14ac:dyDescent="0.45">
      <c r="A287" s="8">
        <v>286</v>
      </c>
      <c r="B287" s="8" t="s">
        <v>557</v>
      </c>
      <c r="C287" s="8" t="s">
        <v>43</v>
      </c>
      <c r="D287" s="8" t="s">
        <v>535</v>
      </c>
      <c r="E287" s="22" t="b">
        <f t="shared" si="47"/>
        <v>1</v>
      </c>
      <c r="F287" s="8" t="s">
        <v>540</v>
      </c>
      <c r="G287" s="8" t="s">
        <v>556</v>
      </c>
      <c r="H287" s="8" t="s">
        <v>532</v>
      </c>
      <c r="I287" s="8" t="s">
        <v>558</v>
      </c>
      <c r="J287" s="8">
        <v>24</v>
      </c>
      <c r="K287" s="8">
        <v>61897</v>
      </c>
      <c r="L287" s="22" t="b">
        <f t="shared" si="40"/>
        <v>0</v>
      </c>
      <c r="M287" s="8">
        <v>16</v>
      </c>
      <c r="N287" s="8">
        <v>11</v>
      </c>
      <c r="O287" s="8">
        <v>7</v>
      </c>
      <c r="P287" s="22" t="b">
        <f t="shared" si="48"/>
        <v>0</v>
      </c>
      <c r="Q287" s="22" t="b">
        <f t="shared" si="41"/>
        <v>0</v>
      </c>
      <c r="R287" s="22" t="b">
        <f t="shared" si="42"/>
        <v>1</v>
      </c>
      <c r="S287" s="22" t="b">
        <f t="shared" si="43"/>
        <v>0</v>
      </c>
      <c r="T287" s="22" t="str">
        <f t="shared" si="44"/>
        <v>Newcomer</v>
      </c>
      <c r="U287" s="22" t="str">
        <f t="shared" si="45"/>
        <v>Manageble in Boston</v>
      </c>
      <c r="V287" s="22" t="str">
        <f t="shared" si="46"/>
        <v>Manageble in Boston</v>
      </c>
      <c r="W287" s="8">
        <v>6</v>
      </c>
      <c r="X287" s="8">
        <v>33</v>
      </c>
      <c r="Y287" s="23" t="str">
        <f t="shared" si="49"/>
        <v>Needs Improvement</v>
      </c>
      <c r="Z287" s="23" t="str" cm="1">
        <f t="array" ref="Z287">_xlfn.IFS(W287&gt;=9,"Excellent",W287&gt;6,"Good",W287&lt;7,"Needs Improvement")</f>
        <v>Needs Improvement</v>
      </c>
    </row>
    <row r="288" spans="1:26" x14ac:dyDescent="0.45">
      <c r="A288" s="9">
        <v>287</v>
      </c>
      <c r="B288" s="9" t="s">
        <v>557</v>
      </c>
      <c r="C288" s="9" t="s">
        <v>42</v>
      </c>
      <c r="D288" s="9" t="s">
        <v>555</v>
      </c>
      <c r="E288" s="22" t="b">
        <f t="shared" si="47"/>
        <v>1</v>
      </c>
      <c r="F288" s="9" t="s">
        <v>548</v>
      </c>
      <c r="G288" s="9" t="s">
        <v>536</v>
      </c>
      <c r="H288" s="9" t="s">
        <v>532</v>
      </c>
      <c r="I288" s="9" t="s">
        <v>538</v>
      </c>
      <c r="J288" s="9">
        <v>54</v>
      </c>
      <c r="K288" s="9">
        <v>80961</v>
      </c>
      <c r="L288" s="22" t="b">
        <f t="shared" si="40"/>
        <v>0</v>
      </c>
      <c r="M288" s="9">
        <v>19</v>
      </c>
      <c r="N288" s="9">
        <v>14</v>
      </c>
      <c r="O288" s="9">
        <v>10</v>
      </c>
      <c r="P288" s="22" t="b">
        <f t="shared" si="48"/>
        <v>0</v>
      </c>
      <c r="Q288" s="22" t="b">
        <f t="shared" si="41"/>
        <v>0</v>
      </c>
      <c r="R288" s="22" t="b">
        <f t="shared" si="42"/>
        <v>0</v>
      </c>
      <c r="S288" s="22" t="b">
        <f t="shared" si="43"/>
        <v>0</v>
      </c>
      <c r="T288" s="22" t="str">
        <f t="shared" si="44"/>
        <v>Newcomer</v>
      </c>
      <c r="U288" s="22" t="str">
        <f t="shared" si="45"/>
        <v>Manageble in Boston</v>
      </c>
      <c r="V288" s="22" t="str">
        <f t="shared" si="46"/>
        <v>Manageble in Boston</v>
      </c>
      <c r="W288" s="9">
        <v>3</v>
      </c>
      <c r="X288" s="9">
        <v>45</v>
      </c>
      <c r="Y288" s="23" t="str">
        <f t="shared" si="49"/>
        <v>Needs Improvement</v>
      </c>
      <c r="Z288" s="23" t="str" cm="1">
        <f t="array" ref="Z288">_xlfn.IFS(W288&gt;=9,"Excellent",W288&gt;6,"Good",W288&lt;7,"Needs Improvement")</f>
        <v>Needs Improvement</v>
      </c>
    </row>
    <row r="289" spans="1:26" x14ac:dyDescent="0.45">
      <c r="A289" s="8">
        <v>288</v>
      </c>
      <c r="B289" s="8" t="s">
        <v>545</v>
      </c>
      <c r="C289" s="8" t="s">
        <v>42</v>
      </c>
      <c r="D289" s="8" t="s">
        <v>547</v>
      </c>
      <c r="E289" s="22" t="b">
        <f t="shared" si="47"/>
        <v>0</v>
      </c>
      <c r="F289" s="8" t="s">
        <v>530</v>
      </c>
      <c r="G289" s="8" t="s">
        <v>553</v>
      </c>
      <c r="H289" s="8" t="s">
        <v>537</v>
      </c>
      <c r="I289" s="8" t="s">
        <v>533</v>
      </c>
      <c r="J289" s="8">
        <v>30</v>
      </c>
      <c r="K289" s="8">
        <v>98703</v>
      </c>
      <c r="L289" s="22" t="b">
        <f t="shared" si="40"/>
        <v>0</v>
      </c>
      <c r="M289" s="8">
        <v>18</v>
      </c>
      <c r="N289" s="8">
        <v>2</v>
      </c>
      <c r="O289" s="8">
        <v>13</v>
      </c>
      <c r="P289" s="22" t="b">
        <f t="shared" si="48"/>
        <v>0</v>
      </c>
      <c r="Q289" s="22" t="b">
        <f t="shared" si="41"/>
        <v>0</v>
      </c>
      <c r="R289" s="22" t="b">
        <f t="shared" si="42"/>
        <v>1</v>
      </c>
      <c r="S289" s="22" t="b">
        <f t="shared" si="43"/>
        <v>0</v>
      </c>
      <c r="T289" s="22" t="str">
        <f t="shared" si="44"/>
        <v>Newcomer</v>
      </c>
      <c r="U289" s="22" t="str">
        <f t="shared" si="45"/>
        <v>Busy in Boston</v>
      </c>
      <c r="V289" s="22" t="str">
        <f t="shared" si="46"/>
        <v>Manageble in Boston</v>
      </c>
      <c r="W289" s="8">
        <v>8</v>
      </c>
      <c r="X289" s="8">
        <v>40</v>
      </c>
      <c r="Y289" s="23" t="str">
        <f t="shared" si="49"/>
        <v>Good</v>
      </c>
      <c r="Z289" s="23" t="str" cm="1">
        <f t="array" ref="Z289">_xlfn.IFS(W289&gt;=9,"Excellent",W289&gt;6,"Good",W289&lt;7,"Needs Improvement")</f>
        <v>Good</v>
      </c>
    </row>
    <row r="290" spans="1:26" x14ac:dyDescent="0.45">
      <c r="A290" s="9">
        <v>289</v>
      </c>
      <c r="B290" s="9" t="s">
        <v>527</v>
      </c>
      <c r="C290" s="9" t="s">
        <v>528</v>
      </c>
      <c r="D290" s="9" t="s">
        <v>529</v>
      </c>
      <c r="E290" s="22" t="b">
        <f t="shared" si="47"/>
        <v>1</v>
      </c>
      <c r="F290" s="9" t="s">
        <v>548</v>
      </c>
      <c r="G290" s="9" t="s">
        <v>543</v>
      </c>
      <c r="H290" s="9" t="s">
        <v>537</v>
      </c>
      <c r="I290" s="9" t="s">
        <v>533</v>
      </c>
      <c r="J290" s="9">
        <v>30</v>
      </c>
      <c r="K290" s="9">
        <v>74757</v>
      </c>
      <c r="L290" s="22" t="b">
        <f t="shared" si="40"/>
        <v>0</v>
      </c>
      <c r="M290" s="9">
        <v>16</v>
      </c>
      <c r="N290" s="9">
        <v>5</v>
      </c>
      <c r="O290" s="9">
        <v>11</v>
      </c>
      <c r="P290" s="22" t="b">
        <f t="shared" si="48"/>
        <v>0</v>
      </c>
      <c r="Q290" s="22" t="b">
        <f t="shared" si="41"/>
        <v>0</v>
      </c>
      <c r="R290" s="22" t="b">
        <f t="shared" si="42"/>
        <v>0</v>
      </c>
      <c r="S290" s="22" t="b">
        <f t="shared" si="43"/>
        <v>1</v>
      </c>
      <c r="T290" s="22" t="str">
        <f t="shared" si="44"/>
        <v>Veteran</v>
      </c>
      <c r="U290" s="22" t="str">
        <f t="shared" si="45"/>
        <v>Busy in Boston</v>
      </c>
      <c r="V290" s="22" t="str">
        <f t="shared" si="46"/>
        <v>Manageble in Boston</v>
      </c>
      <c r="W290" s="9">
        <v>4</v>
      </c>
      <c r="X290" s="9">
        <v>58</v>
      </c>
      <c r="Y290" s="23" t="str">
        <f t="shared" si="49"/>
        <v>Needs Improvement</v>
      </c>
      <c r="Z290" s="23" t="str" cm="1">
        <f t="array" ref="Z290">_xlfn.IFS(W290&gt;=9,"Excellent",W290&gt;6,"Good",W290&lt;7,"Needs Improvement")</f>
        <v>Needs Improvement</v>
      </c>
    </row>
    <row r="291" spans="1:26" x14ac:dyDescent="0.45">
      <c r="A291" s="8">
        <v>290</v>
      </c>
      <c r="B291" s="8" t="s">
        <v>559</v>
      </c>
      <c r="C291" s="8" t="s">
        <v>528</v>
      </c>
      <c r="D291" s="8" t="s">
        <v>547</v>
      </c>
      <c r="E291" s="22" t="b">
        <f t="shared" si="47"/>
        <v>0</v>
      </c>
      <c r="F291" s="8" t="s">
        <v>540</v>
      </c>
      <c r="G291" s="8" t="s">
        <v>541</v>
      </c>
      <c r="H291" s="8" t="s">
        <v>544</v>
      </c>
      <c r="I291" s="8" t="s">
        <v>546</v>
      </c>
      <c r="J291" s="8">
        <v>25</v>
      </c>
      <c r="K291" s="8">
        <v>56917</v>
      </c>
      <c r="L291" s="22" t="b">
        <f t="shared" si="40"/>
        <v>0</v>
      </c>
      <c r="M291" s="8">
        <v>8</v>
      </c>
      <c r="N291" s="8">
        <v>5</v>
      </c>
      <c r="O291" s="8">
        <v>8</v>
      </c>
      <c r="P291" s="22" t="b">
        <f t="shared" si="48"/>
        <v>0</v>
      </c>
      <c r="Q291" s="22" t="b">
        <f t="shared" si="41"/>
        <v>0</v>
      </c>
      <c r="R291" s="22" t="b">
        <f t="shared" si="42"/>
        <v>1</v>
      </c>
      <c r="S291" s="22" t="b">
        <f t="shared" si="43"/>
        <v>0</v>
      </c>
      <c r="T291" s="22" t="str">
        <f t="shared" si="44"/>
        <v>Newcomer</v>
      </c>
      <c r="U291" s="22" t="str">
        <f t="shared" si="45"/>
        <v>Manageble in Boston</v>
      </c>
      <c r="V291" s="22" t="str">
        <f t="shared" si="46"/>
        <v>Manageble in Boston</v>
      </c>
      <c r="W291" s="8">
        <v>8</v>
      </c>
      <c r="X291" s="8">
        <v>49</v>
      </c>
      <c r="Y291" s="23" t="str">
        <f t="shared" si="49"/>
        <v>Good</v>
      </c>
      <c r="Z291" s="23" t="str" cm="1">
        <f t="array" ref="Z291">_xlfn.IFS(W291&gt;=9,"Excellent",W291&gt;6,"Good",W291&lt;7,"Needs Improvement")</f>
        <v>Good</v>
      </c>
    </row>
    <row r="292" spans="1:26" x14ac:dyDescent="0.45">
      <c r="A292" s="9">
        <v>291</v>
      </c>
      <c r="B292" s="9" t="s">
        <v>559</v>
      </c>
      <c r="C292" s="9" t="s">
        <v>43</v>
      </c>
      <c r="D292" s="9" t="s">
        <v>547</v>
      </c>
      <c r="E292" s="22" t="b">
        <f t="shared" si="47"/>
        <v>0</v>
      </c>
      <c r="F292" s="9" t="s">
        <v>550</v>
      </c>
      <c r="G292" s="9" t="s">
        <v>556</v>
      </c>
      <c r="H292" s="9" t="s">
        <v>537</v>
      </c>
      <c r="I292" s="9" t="s">
        <v>546</v>
      </c>
      <c r="J292" s="9">
        <v>56</v>
      </c>
      <c r="K292" s="9">
        <v>52736</v>
      </c>
      <c r="L292" s="22" t="b">
        <f t="shared" si="40"/>
        <v>0</v>
      </c>
      <c r="M292" s="9">
        <v>33</v>
      </c>
      <c r="N292" s="9">
        <v>19</v>
      </c>
      <c r="O292" s="9">
        <v>13</v>
      </c>
      <c r="P292" s="22" t="b">
        <f t="shared" si="48"/>
        <v>0</v>
      </c>
      <c r="Q292" s="22" t="b">
        <f t="shared" si="41"/>
        <v>0</v>
      </c>
      <c r="R292" s="22" t="b">
        <f t="shared" si="42"/>
        <v>0</v>
      </c>
      <c r="S292" s="22" t="b">
        <f t="shared" si="43"/>
        <v>0</v>
      </c>
      <c r="T292" s="22" t="str">
        <f t="shared" si="44"/>
        <v>Newcomer</v>
      </c>
      <c r="U292" s="22" t="str">
        <f t="shared" si="45"/>
        <v>Busy in Boston</v>
      </c>
      <c r="V292" s="22" t="str">
        <f t="shared" si="46"/>
        <v>Manageble in Boston</v>
      </c>
      <c r="W292" s="9">
        <v>3</v>
      </c>
      <c r="X292" s="9">
        <v>27</v>
      </c>
      <c r="Y292" s="23" t="str">
        <f t="shared" si="49"/>
        <v>Needs Improvement</v>
      </c>
      <c r="Z292" s="23" t="str" cm="1">
        <f t="array" ref="Z292">_xlfn.IFS(W292&gt;=9,"Excellent",W292&gt;6,"Good",W292&lt;7,"Needs Improvement")</f>
        <v>Needs Improvement</v>
      </c>
    </row>
    <row r="293" spans="1:26" x14ac:dyDescent="0.45">
      <c r="A293" s="8">
        <v>292</v>
      </c>
      <c r="B293" s="8" t="s">
        <v>534</v>
      </c>
      <c r="C293" s="8" t="s">
        <v>528</v>
      </c>
      <c r="D293" s="8" t="s">
        <v>547</v>
      </c>
      <c r="E293" s="22" t="b">
        <f t="shared" si="47"/>
        <v>0</v>
      </c>
      <c r="F293" s="8" t="s">
        <v>540</v>
      </c>
      <c r="G293" s="8" t="s">
        <v>551</v>
      </c>
      <c r="H293" s="8" t="s">
        <v>544</v>
      </c>
      <c r="I293" s="8" t="s">
        <v>542</v>
      </c>
      <c r="J293" s="8">
        <v>38</v>
      </c>
      <c r="K293" s="8">
        <v>57990</v>
      </c>
      <c r="L293" s="22" t="b">
        <f t="shared" si="40"/>
        <v>0</v>
      </c>
      <c r="M293" s="8">
        <v>12</v>
      </c>
      <c r="N293" s="8">
        <v>12</v>
      </c>
      <c r="O293" s="8">
        <v>13</v>
      </c>
      <c r="P293" s="22" t="b">
        <f t="shared" si="48"/>
        <v>0</v>
      </c>
      <c r="Q293" s="22" t="b">
        <f t="shared" si="41"/>
        <v>0</v>
      </c>
      <c r="R293" s="22" t="b">
        <f t="shared" si="42"/>
        <v>1</v>
      </c>
      <c r="S293" s="22" t="b">
        <f t="shared" si="43"/>
        <v>0</v>
      </c>
      <c r="T293" s="22" t="str">
        <f t="shared" si="44"/>
        <v>Newcomer</v>
      </c>
      <c r="U293" s="22" t="str">
        <f t="shared" si="45"/>
        <v>Busy in Boston</v>
      </c>
      <c r="V293" s="22" t="str">
        <f t="shared" si="46"/>
        <v>Busy in Boston</v>
      </c>
      <c r="W293" s="8">
        <v>7</v>
      </c>
      <c r="X293" s="8">
        <v>39</v>
      </c>
      <c r="Y293" s="23" t="str">
        <f t="shared" si="49"/>
        <v>Good</v>
      </c>
      <c r="Z293" s="23" t="str" cm="1">
        <f t="array" ref="Z293">_xlfn.IFS(W293&gt;=9,"Excellent",W293&gt;6,"Good",W293&lt;7,"Needs Improvement")</f>
        <v>Good</v>
      </c>
    </row>
    <row r="294" spans="1:26" x14ac:dyDescent="0.45">
      <c r="A294" s="9">
        <v>293</v>
      </c>
      <c r="B294" s="9" t="s">
        <v>545</v>
      </c>
      <c r="C294" s="9" t="s">
        <v>42</v>
      </c>
      <c r="D294" s="9" t="s">
        <v>555</v>
      </c>
      <c r="E294" s="22" t="b">
        <f t="shared" si="47"/>
        <v>1</v>
      </c>
      <c r="F294" s="9" t="s">
        <v>530</v>
      </c>
      <c r="G294" s="9" t="s">
        <v>541</v>
      </c>
      <c r="H294" s="9" t="s">
        <v>544</v>
      </c>
      <c r="I294" s="9" t="s">
        <v>533</v>
      </c>
      <c r="J294" s="9">
        <v>55</v>
      </c>
      <c r="K294" s="9">
        <v>92551</v>
      </c>
      <c r="L294" s="22" t="b">
        <f t="shared" si="40"/>
        <v>1</v>
      </c>
      <c r="M294" s="9">
        <v>11</v>
      </c>
      <c r="N294" s="9">
        <v>18</v>
      </c>
      <c r="O294" s="9">
        <v>6</v>
      </c>
      <c r="P294" s="22" t="b">
        <f t="shared" si="48"/>
        <v>0</v>
      </c>
      <c r="Q294" s="22" t="b">
        <f t="shared" si="41"/>
        <v>0</v>
      </c>
      <c r="R294" s="22" t="b">
        <f t="shared" si="42"/>
        <v>1</v>
      </c>
      <c r="S294" s="22" t="b">
        <f t="shared" si="43"/>
        <v>0</v>
      </c>
      <c r="T294" s="22" t="str">
        <f t="shared" si="44"/>
        <v>Newcomer</v>
      </c>
      <c r="U294" s="22" t="str">
        <f t="shared" si="45"/>
        <v>Manageble in Boston</v>
      </c>
      <c r="V294" s="22" t="str">
        <f t="shared" si="46"/>
        <v>Manageble in Boston</v>
      </c>
      <c r="W294" s="9">
        <v>9</v>
      </c>
      <c r="X294" s="9">
        <v>51</v>
      </c>
      <c r="Y294" s="23" t="str">
        <f t="shared" si="49"/>
        <v>Excellent</v>
      </c>
      <c r="Z294" s="23" t="str" cm="1">
        <f t="array" ref="Z294">_xlfn.IFS(W294&gt;=9,"Excellent",W294&gt;6,"Good",W294&lt;7,"Needs Improvement")</f>
        <v>Excellent</v>
      </c>
    </row>
    <row r="295" spans="1:26" x14ac:dyDescent="0.45">
      <c r="A295" s="8">
        <v>294</v>
      </c>
      <c r="B295" s="8" t="s">
        <v>557</v>
      </c>
      <c r="C295" s="8" t="s">
        <v>42</v>
      </c>
      <c r="D295" s="8" t="s">
        <v>535</v>
      </c>
      <c r="E295" s="22" t="b">
        <f t="shared" si="47"/>
        <v>1</v>
      </c>
      <c r="F295" s="8" t="s">
        <v>550</v>
      </c>
      <c r="G295" s="8" t="s">
        <v>556</v>
      </c>
      <c r="H295" s="8" t="s">
        <v>544</v>
      </c>
      <c r="I295" s="8" t="s">
        <v>549</v>
      </c>
      <c r="J295" s="8">
        <v>45</v>
      </c>
      <c r="K295" s="8">
        <v>88161</v>
      </c>
      <c r="L295" s="22" t="b">
        <f t="shared" si="40"/>
        <v>0</v>
      </c>
      <c r="M295" s="8">
        <v>5</v>
      </c>
      <c r="N295" s="8">
        <v>4</v>
      </c>
      <c r="O295" s="8">
        <v>12</v>
      </c>
      <c r="P295" s="22" t="b">
        <f t="shared" si="48"/>
        <v>0</v>
      </c>
      <c r="Q295" s="22" t="b">
        <f t="shared" si="41"/>
        <v>0</v>
      </c>
      <c r="R295" s="22" t="b">
        <f t="shared" si="42"/>
        <v>0</v>
      </c>
      <c r="S295" s="22" t="b">
        <f t="shared" si="43"/>
        <v>0</v>
      </c>
      <c r="T295" s="22" t="str">
        <f t="shared" si="44"/>
        <v>Newcomer</v>
      </c>
      <c r="U295" s="22" t="str">
        <f t="shared" si="45"/>
        <v>Busy in Boston</v>
      </c>
      <c r="V295" s="22" t="str">
        <f t="shared" si="46"/>
        <v>Manageble in Boston</v>
      </c>
      <c r="W295" s="8">
        <v>4</v>
      </c>
      <c r="X295" s="8">
        <v>41</v>
      </c>
      <c r="Y295" s="23" t="str">
        <f t="shared" si="49"/>
        <v>Needs Improvement</v>
      </c>
      <c r="Z295" s="23" t="str" cm="1">
        <f t="array" ref="Z295">_xlfn.IFS(W295&gt;=9,"Excellent",W295&gt;6,"Good",W295&lt;7,"Needs Improvement")</f>
        <v>Needs Improvement</v>
      </c>
    </row>
    <row r="296" spans="1:26" x14ac:dyDescent="0.45">
      <c r="A296" s="9">
        <v>295</v>
      </c>
      <c r="B296" s="9" t="s">
        <v>539</v>
      </c>
      <c r="C296" s="9" t="s">
        <v>43</v>
      </c>
      <c r="D296" s="9" t="s">
        <v>547</v>
      </c>
      <c r="E296" s="22" t="b">
        <f t="shared" si="47"/>
        <v>0</v>
      </c>
      <c r="F296" s="9" t="s">
        <v>530</v>
      </c>
      <c r="G296" s="9" t="s">
        <v>551</v>
      </c>
      <c r="H296" s="9" t="s">
        <v>537</v>
      </c>
      <c r="I296" s="9" t="s">
        <v>554</v>
      </c>
      <c r="J296" s="9">
        <v>53</v>
      </c>
      <c r="K296" s="9">
        <v>109623</v>
      </c>
      <c r="L296" s="22" t="b">
        <f t="shared" si="40"/>
        <v>1</v>
      </c>
      <c r="M296" s="9">
        <v>27</v>
      </c>
      <c r="N296" s="9">
        <v>17</v>
      </c>
      <c r="O296" s="9">
        <v>10</v>
      </c>
      <c r="P296" s="22" t="b">
        <f t="shared" si="48"/>
        <v>0</v>
      </c>
      <c r="Q296" s="22" t="b">
        <f t="shared" si="41"/>
        <v>1</v>
      </c>
      <c r="R296" s="22" t="b">
        <f t="shared" si="42"/>
        <v>1</v>
      </c>
      <c r="S296" s="22" t="b">
        <f t="shared" si="43"/>
        <v>0</v>
      </c>
      <c r="T296" s="22" t="str">
        <f t="shared" si="44"/>
        <v>Newcomer</v>
      </c>
      <c r="U296" s="22" t="str">
        <f t="shared" si="45"/>
        <v>Manageble in Boston</v>
      </c>
      <c r="V296" s="22" t="str">
        <f t="shared" si="46"/>
        <v>Manageble in Boston</v>
      </c>
      <c r="W296" s="9">
        <v>8</v>
      </c>
      <c r="X296" s="9">
        <v>26</v>
      </c>
      <c r="Y296" s="23" t="str">
        <f t="shared" si="49"/>
        <v>Good</v>
      </c>
      <c r="Z296" s="23" t="str" cm="1">
        <f t="array" ref="Z296">_xlfn.IFS(W296&gt;=9,"Excellent",W296&gt;6,"Good",W296&lt;7,"Needs Improvement")</f>
        <v>Good</v>
      </c>
    </row>
    <row r="297" spans="1:26" x14ac:dyDescent="0.45">
      <c r="A297" s="8">
        <v>296</v>
      </c>
      <c r="B297" s="8" t="s">
        <v>545</v>
      </c>
      <c r="C297" s="8" t="s">
        <v>42</v>
      </c>
      <c r="D297" s="8" t="s">
        <v>555</v>
      </c>
      <c r="E297" s="22" t="b">
        <f t="shared" si="47"/>
        <v>1</v>
      </c>
      <c r="F297" s="8" t="s">
        <v>530</v>
      </c>
      <c r="G297" s="8" t="s">
        <v>541</v>
      </c>
      <c r="H297" s="8" t="s">
        <v>532</v>
      </c>
      <c r="I297" s="8" t="s">
        <v>538</v>
      </c>
      <c r="J297" s="8">
        <v>22</v>
      </c>
      <c r="K297" s="8">
        <v>52440</v>
      </c>
      <c r="L297" s="22" t="b">
        <f t="shared" si="40"/>
        <v>0</v>
      </c>
      <c r="M297" s="8">
        <v>12</v>
      </c>
      <c r="N297" s="8">
        <v>10</v>
      </c>
      <c r="O297" s="8">
        <v>14</v>
      </c>
      <c r="P297" s="22" t="b">
        <f t="shared" si="48"/>
        <v>0</v>
      </c>
      <c r="Q297" s="22" t="b">
        <f t="shared" si="41"/>
        <v>0</v>
      </c>
      <c r="R297" s="22" t="b">
        <f t="shared" si="42"/>
        <v>1</v>
      </c>
      <c r="S297" s="22" t="b">
        <f t="shared" si="43"/>
        <v>0</v>
      </c>
      <c r="T297" s="22" t="str">
        <f t="shared" si="44"/>
        <v>Newcomer</v>
      </c>
      <c r="U297" s="22" t="str">
        <f t="shared" si="45"/>
        <v>Busy in Boston</v>
      </c>
      <c r="V297" s="22" t="str">
        <f t="shared" si="46"/>
        <v>Manageble in Boston</v>
      </c>
      <c r="W297" s="8">
        <v>3</v>
      </c>
      <c r="X297" s="8">
        <v>28</v>
      </c>
      <c r="Y297" s="23" t="str">
        <f t="shared" si="49"/>
        <v>Needs Improvement</v>
      </c>
      <c r="Z297" s="23" t="str" cm="1">
        <f t="array" ref="Z297">_xlfn.IFS(W297&gt;=9,"Excellent",W297&gt;6,"Good",W297&lt;7,"Needs Improvement")</f>
        <v>Needs Improvement</v>
      </c>
    </row>
    <row r="298" spans="1:26" x14ac:dyDescent="0.45">
      <c r="A298" s="9">
        <v>297</v>
      </c>
      <c r="B298" s="9" t="s">
        <v>534</v>
      </c>
      <c r="C298" s="9" t="s">
        <v>42</v>
      </c>
      <c r="D298" s="9" t="s">
        <v>547</v>
      </c>
      <c r="E298" s="22" t="b">
        <f t="shared" si="47"/>
        <v>0</v>
      </c>
      <c r="F298" s="9" t="s">
        <v>540</v>
      </c>
      <c r="G298" s="9" t="s">
        <v>556</v>
      </c>
      <c r="H298" s="9" t="s">
        <v>544</v>
      </c>
      <c r="I298" s="9" t="s">
        <v>546</v>
      </c>
      <c r="J298" s="9">
        <v>29</v>
      </c>
      <c r="K298" s="9">
        <v>65205</v>
      </c>
      <c r="L298" s="22" t="b">
        <f t="shared" si="40"/>
        <v>0</v>
      </c>
      <c r="M298" s="9">
        <v>17</v>
      </c>
      <c r="N298" s="9">
        <v>6</v>
      </c>
      <c r="O298" s="9">
        <v>9</v>
      </c>
      <c r="P298" s="22" t="b">
        <f t="shared" si="48"/>
        <v>0</v>
      </c>
      <c r="Q298" s="22" t="b">
        <f t="shared" si="41"/>
        <v>0</v>
      </c>
      <c r="R298" s="22" t="b">
        <f t="shared" si="42"/>
        <v>1</v>
      </c>
      <c r="S298" s="22" t="b">
        <f t="shared" si="43"/>
        <v>0</v>
      </c>
      <c r="T298" s="22" t="str">
        <f t="shared" si="44"/>
        <v>Newcomer</v>
      </c>
      <c r="U298" s="22" t="str">
        <f t="shared" si="45"/>
        <v>Manageble in Boston</v>
      </c>
      <c r="V298" s="22" t="str">
        <f t="shared" si="46"/>
        <v>Manageble in Boston</v>
      </c>
      <c r="W298" s="9">
        <v>7</v>
      </c>
      <c r="X298" s="9">
        <v>20</v>
      </c>
      <c r="Y298" s="23" t="str">
        <f t="shared" si="49"/>
        <v>Good</v>
      </c>
      <c r="Z298" s="23" t="str" cm="1">
        <f t="array" ref="Z298">_xlfn.IFS(W298&gt;=9,"Excellent",W298&gt;6,"Good",W298&lt;7,"Needs Improvement")</f>
        <v>Good</v>
      </c>
    </row>
    <row r="299" spans="1:26" x14ac:dyDescent="0.45">
      <c r="A299" s="8">
        <v>298</v>
      </c>
      <c r="B299" s="8" t="s">
        <v>534</v>
      </c>
      <c r="C299" s="8" t="s">
        <v>42</v>
      </c>
      <c r="D299" s="8" t="s">
        <v>547</v>
      </c>
      <c r="E299" s="22" t="b">
        <f t="shared" si="47"/>
        <v>0</v>
      </c>
      <c r="F299" s="8" t="s">
        <v>530</v>
      </c>
      <c r="G299" s="8" t="s">
        <v>541</v>
      </c>
      <c r="H299" s="8" t="s">
        <v>532</v>
      </c>
      <c r="I299" s="8" t="s">
        <v>549</v>
      </c>
      <c r="J299" s="8">
        <v>44</v>
      </c>
      <c r="K299" s="8">
        <v>110811</v>
      </c>
      <c r="L299" s="22" t="b">
        <f t="shared" si="40"/>
        <v>1</v>
      </c>
      <c r="M299" s="8">
        <v>6</v>
      </c>
      <c r="N299" s="8">
        <v>14</v>
      </c>
      <c r="O299" s="8">
        <v>7</v>
      </c>
      <c r="P299" s="22" t="b">
        <f t="shared" si="48"/>
        <v>0</v>
      </c>
      <c r="Q299" s="22" t="b">
        <f t="shared" si="41"/>
        <v>0</v>
      </c>
      <c r="R299" s="22" t="b">
        <f t="shared" si="42"/>
        <v>1</v>
      </c>
      <c r="S299" s="22" t="b">
        <f t="shared" si="43"/>
        <v>0</v>
      </c>
      <c r="T299" s="22" t="str">
        <f t="shared" si="44"/>
        <v>Newcomer</v>
      </c>
      <c r="U299" s="22" t="str">
        <f t="shared" si="45"/>
        <v>Manageble in Boston</v>
      </c>
      <c r="V299" s="22" t="str">
        <f t="shared" si="46"/>
        <v>Manageble in Boston</v>
      </c>
      <c r="W299" s="8">
        <v>3</v>
      </c>
      <c r="X299" s="8">
        <v>48</v>
      </c>
      <c r="Y299" s="23" t="str">
        <f t="shared" si="49"/>
        <v>Needs Improvement</v>
      </c>
      <c r="Z299" s="23" t="str" cm="1">
        <f t="array" ref="Z299">_xlfn.IFS(W299&gt;=9,"Excellent",W299&gt;6,"Good",W299&lt;7,"Needs Improvement")</f>
        <v>Needs Improvement</v>
      </c>
    </row>
    <row r="300" spans="1:26" x14ac:dyDescent="0.45">
      <c r="A300" s="9">
        <v>299</v>
      </c>
      <c r="B300" s="9" t="s">
        <v>545</v>
      </c>
      <c r="C300" s="9" t="s">
        <v>42</v>
      </c>
      <c r="D300" s="9" t="s">
        <v>555</v>
      </c>
      <c r="E300" s="22" t="b">
        <f t="shared" si="47"/>
        <v>1</v>
      </c>
      <c r="F300" s="9" t="s">
        <v>540</v>
      </c>
      <c r="G300" s="9" t="s">
        <v>541</v>
      </c>
      <c r="H300" s="9" t="s">
        <v>532</v>
      </c>
      <c r="I300" s="9" t="s">
        <v>538</v>
      </c>
      <c r="J300" s="9">
        <v>61</v>
      </c>
      <c r="K300" s="9">
        <v>85103</v>
      </c>
      <c r="L300" s="22" t="b">
        <f t="shared" si="40"/>
        <v>0</v>
      </c>
      <c r="M300" s="9">
        <v>33</v>
      </c>
      <c r="N300" s="9">
        <v>11</v>
      </c>
      <c r="O300" s="9">
        <v>10</v>
      </c>
      <c r="P300" s="22" t="b">
        <f t="shared" si="48"/>
        <v>0</v>
      </c>
      <c r="Q300" s="22" t="b">
        <f t="shared" si="41"/>
        <v>0</v>
      </c>
      <c r="R300" s="22" t="b">
        <f t="shared" si="42"/>
        <v>1</v>
      </c>
      <c r="S300" s="22" t="b">
        <f t="shared" si="43"/>
        <v>0</v>
      </c>
      <c r="T300" s="22" t="str">
        <f t="shared" si="44"/>
        <v>Newcomer</v>
      </c>
      <c r="U300" s="22" t="str">
        <f t="shared" si="45"/>
        <v>Manageble in Boston</v>
      </c>
      <c r="V300" s="22" t="str">
        <f t="shared" si="46"/>
        <v>Manageble in Boston</v>
      </c>
      <c r="W300" s="9">
        <v>7</v>
      </c>
      <c r="X300" s="9">
        <v>27</v>
      </c>
      <c r="Y300" s="23" t="str">
        <f t="shared" si="49"/>
        <v>Good</v>
      </c>
      <c r="Z300" s="23" t="str" cm="1">
        <f t="array" ref="Z300">_xlfn.IFS(W300&gt;=9,"Excellent",W300&gt;6,"Good",W300&lt;7,"Needs Improvement")</f>
        <v>Good</v>
      </c>
    </row>
    <row r="301" spans="1:26" x14ac:dyDescent="0.45">
      <c r="A301" s="8">
        <v>300</v>
      </c>
      <c r="B301" s="8" t="s">
        <v>534</v>
      </c>
      <c r="C301" s="8" t="s">
        <v>43</v>
      </c>
      <c r="D301" s="8" t="s">
        <v>535</v>
      </c>
      <c r="E301" s="22" t="b">
        <f t="shared" si="47"/>
        <v>1</v>
      </c>
      <c r="F301" s="8" t="s">
        <v>550</v>
      </c>
      <c r="G301" s="8" t="s">
        <v>551</v>
      </c>
      <c r="H301" s="8" t="s">
        <v>537</v>
      </c>
      <c r="I301" s="8" t="s">
        <v>538</v>
      </c>
      <c r="J301" s="8">
        <v>33</v>
      </c>
      <c r="K301" s="8">
        <v>100812</v>
      </c>
      <c r="L301" s="22" t="b">
        <f t="shared" si="40"/>
        <v>1</v>
      </c>
      <c r="M301" s="8">
        <v>5</v>
      </c>
      <c r="N301" s="8">
        <v>11</v>
      </c>
      <c r="O301" s="8">
        <v>5</v>
      </c>
      <c r="P301" s="22" t="b">
        <f t="shared" si="48"/>
        <v>1</v>
      </c>
      <c r="Q301" s="22" t="b">
        <f t="shared" si="41"/>
        <v>0</v>
      </c>
      <c r="R301" s="22" t="b">
        <f t="shared" si="42"/>
        <v>0</v>
      </c>
      <c r="S301" s="22" t="b">
        <f t="shared" si="43"/>
        <v>0</v>
      </c>
      <c r="T301" s="22" t="str">
        <f t="shared" si="44"/>
        <v>Newcomer</v>
      </c>
      <c r="U301" s="22" t="str">
        <f t="shared" si="45"/>
        <v>Manageble in Boston</v>
      </c>
      <c r="V301" s="22" t="str">
        <f t="shared" si="46"/>
        <v>Manageble in Boston</v>
      </c>
      <c r="W301" s="8">
        <v>6</v>
      </c>
      <c r="X301" s="8">
        <v>23</v>
      </c>
      <c r="Y301" s="23" t="str">
        <f t="shared" si="49"/>
        <v>Needs Improvement</v>
      </c>
      <c r="Z301" s="23" t="str" cm="1">
        <f t="array" ref="Z301">_xlfn.IFS(W301&gt;=9,"Excellent",W301&gt;6,"Good",W301&lt;7,"Needs Improvement")</f>
        <v>Needs Improvement</v>
      </c>
    </row>
    <row r="302" spans="1:26" x14ac:dyDescent="0.45">
      <c r="A302" s="9">
        <v>301</v>
      </c>
      <c r="B302" s="9" t="s">
        <v>545</v>
      </c>
      <c r="C302" s="9" t="s">
        <v>43</v>
      </c>
      <c r="D302" s="9" t="s">
        <v>535</v>
      </c>
      <c r="E302" s="22" t="b">
        <f t="shared" si="47"/>
        <v>1</v>
      </c>
      <c r="F302" s="9" t="s">
        <v>540</v>
      </c>
      <c r="G302" s="9" t="s">
        <v>541</v>
      </c>
      <c r="H302" s="9" t="s">
        <v>532</v>
      </c>
      <c r="I302" s="9" t="s">
        <v>554</v>
      </c>
      <c r="J302" s="9">
        <v>33</v>
      </c>
      <c r="K302" s="9">
        <v>71627</v>
      </c>
      <c r="L302" s="22" t="b">
        <f t="shared" si="40"/>
        <v>0</v>
      </c>
      <c r="M302" s="9">
        <v>28</v>
      </c>
      <c r="N302" s="9">
        <v>18</v>
      </c>
      <c r="O302" s="9">
        <v>8</v>
      </c>
      <c r="P302" s="22" t="b">
        <f t="shared" si="48"/>
        <v>0</v>
      </c>
      <c r="Q302" s="22" t="b">
        <f t="shared" si="41"/>
        <v>0</v>
      </c>
      <c r="R302" s="22" t="b">
        <f t="shared" si="42"/>
        <v>1</v>
      </c>
      <c r="S302" s="22" t="b">
        <f t="shared" si="43"/>
        <v>0</v>
      </c>
      <c r="T302" s="22" t="str">
        <f t="shared" si="44"/>
        <v>Newcomer</v>
      </c>
      <c r="U302" s="22" t="str">
        <f t="shared" si="45"/>
        <v>Manageble in Boston</v>
      </c>
      <c r="V302" s="22" t="str">
        <f t="shared" si="46"/>
        <v>Manageble in Boston</v>
      </c>
      <c r="W302" s="9">
        <v>2</v>
      </c>
      <c r="X302" s="9">
        <v>54</v>
      </c>
      <c r="Y302" s="23" t="str">
        <f t="shared" si="49"/>
        <v>Needs Improvement</v>
      </c>
      <c r="Z302" s="23" t="str" cm="1">
        <f t="array" ref="Z302">_xlfn.IFS(W302&gt;=9,"Excellent",W302&gt;6,"Good",W302&lt;7,"Needs Improvement")</f>
        <v>Needs Improvement</v>
      </c>
    </row>
    <row r="303" spans="1:26" x14ac:dyDescent="0.45">
      <c r="A303" s="8">
        <v>302</v>
      </c>
      <c r="B303" s="8" t="s">
        <v>552</v>
      </c>
      <c r="C303" s="8" t="s">
        <v>528</v>
      </c>
      <c r="D303" s="8" t="s">
        <v>529</v>
      </c>
      <c r="E303" s="22" t="b">
        <f t="shared" si="47"/>
        <v>1</v>
      </c>
      <c r="F303" s="8" t="s">
        <v>550</v>
      </c>
      <c r="G303" s="8" t="s">
        <v>541</v>
      </c>
      <c r="H303" s="8" t="s">
        <v>532</v>
      </c>
      <c r="I303" s="8" t="s">
        <v>542</v>
      </c>
      <c r="J303" s="8">
        <v>36</v>
      </c>
      <c r="K303" s="8">
        <v>49008</v>
      </c>
      <c r="L303" s="22" t="b">
        <f t="shared" si="40"/>
        <v>0</v>
      </c>
      <c r="M303" s="8">
        <v>14</v>
      </c>
      <c r="N303" s="8">
        <v>18</v>
      </c>
      <c r="O303" s="8">
        <v>2</v>
      </c>
      <c r="P303" s="22" t="b">
        <f t="shared" si="48"/>
        <v>1</v>
      </c>
      <c r="Q303" s="22" t="b">
        <f t="shared" si="41"/>
        <v>0</v>
      </c>
      <c r="R303" s="22" t="b">
        <f t="shared" si="42"/>
        <v>0</v>
      </c>
      <c r="S303" s="22" t="b">
        <f t="shared" si="43"/>
        <v>0</v>
      </c>
      <c r="T303" s="22" t="str">
        <f t="shared" si="44"/>
        <v>Newcomer</v>
      </c>
      <c r="U303" s="22" t="str">
        <f t="shared" si="45"/>
        <v>Busy in Boston</v>
      </c>
      <c r="V303" s="22" t="str">
        <f t="shared" si="46"/>
        <v>Manageble in Boston</v>
      </c>
      <c r="W303" s="8">
        <v>3</v>
      </c>
      <c r="X303" s="8">
        <v>22</v>
      </c>
      <c r="Y303" s="23" t="str">
        <f t="shared" si="49"/>
        <v>Needs Improvement</v>
      </c>
      <c r="Z303" s="23" t="str" cm="1">
        <f t="array" ref="Z303">_xlfn.IFS(W303&gt;=9,"Excellent",W303&gt;6,"Good",W303&lt;7,"Needs Improvement")</f>
        <v>Needs Improvement</v>
      </c>
    </row>
    <row r="304" spans="1:26" x14ac:dyDescent="0.45">
      <c r="A304" s="9">
        <v>303</v>
      </c>
      <c r="B304" s="9" t="s">
        <v>545</v>
      </c>
      <c r="C304" s="9" t="s">
        <v>42</v>
      </c>
      <c r="D304" s="9" t="s">
        <v>555</v>
      </c>
      <c r="E304" s="22" t="b">
        <f t="shared" si="47"/>
        <v>1</v>
      </c>
      <c r="F304" s="9" t="s">
        <v>540</v>
      </c>
      <c r="G304" s="9" t="s">
        <v>551</v>
      </c>
      <c r="H304" s="9" t="s">
        <v>537</v>
      </c>
      <c r="I304" s="9" t="s">
        <v>533</v>
      </c>
      <c r="J304" s="9">
        <v>62</v>
      </c>
      <c r="K304" s="9">
        <v>101274</v>
      </c>
      <c r="L304" s="22" t="b">
        <f t="shared" si="40"/>
        <v>1</v>
      </c>
      <c r="M304" s="9">
        <v>5</v>
      </c>
      <c r="N304" s="9">
        <v>11</v>
      </c>
      <c r="O304" s="9">
        <v>7</v>
      </c>
      <c r="P304" s="22" t="b">
        <f t="shared" si="48"/>
        <v>0</v>
      </c>
      <c r="Q304" s="22" t="b">
        <f t="shared" si="41"/>
        <v>0</v>
      </c>
      <c r="R304" s="22" t="b">
        <f t="shared" si="42"/>
        <v>1</v>
      </c>
      <c r="S304" s="22" t="b">
        <f t="shared" si="43"/>
        <v>0</v>
      </c>
      <c r="T304" s="22" t="str">
        <f t="shared" si="44"/>
        <v>Newcomer</v>
      </c>
      <c r="U304" s="22" t="str">
        <f t="shared" si="45"/>
        <v>Manageble in Boston</v>
      </c>
      <c r="V304" s="22" t="str">
        <f t="shared" si="46"/>
        <v>Manageble in Boston</v>
      </c>
      <c r="W304" s="9">
        <v>6</v>
      </c>
      <c r="X304" s="9">
        <v>59</v>
      </c>
      <c r="Y304" s="23" t="str">
        <f t="shared" si="49"/>
        <v>Needs Improvement</v>
      </c>
      <c r="Z304" s="23" t="str" cm="1">
        <f t="array" ref="Z304">_xlfn.IFS(W304&gt;=9,"Excellent",W304&gt;6,"Good",W304&lt;7,"Needs Improvement")</f>
        <v>Needs Improvement</v>
      </c>
    </row>
    <row r="305" spans="1:26" x14ac:dyDescent="0.45">
      <c r="A305" s="8">
        <v>304</v>
      </c>
      <c r="B305" s="8" t="s">
        <v>527</v>
      </c>
      <c r="C305" s="8" t="s">
        <v>528</v>
      </c>
      <c r="D305" s="8" t="s">
        <v>529</v>
      </c>
      <c r="E305" s="22" t="b">
        <f t="shared" si="47"/>
        <v>1</v>
      </c>
      <c r="F305" s="8" t="s">
        <v>548</v>
      </c>
      <c r="G305" s="8" t="s">
        <v>543</v>
      </c>
      <c r="H305" s="8" t="s">
        <v>544</v>
      </c>
      <c r="I305" s="8" t="s">
        <v>554</v>
      </c>
      <c r="J305" s="8">
        <v>40</v>
      </c>
      <c r="K305" s="8">
        <v>62402</v>
      </c>
      <c r="L305" s="22" t="b">
        <f t="shared" si="40"/>
        <v>0</v>
      </c>
      <c r="M305" s="8">
        <v>33</v>
      </c>
      <c r="N305" s="8">
        <v>12</v>
      </c>
      <c r="O305" s="8">
        <v>4</v>
      </c>
      <c r="P305" s="22" t="b">
        <f t="shared" si="48"/>
        <v>1</v>
      </c>
      <c r="Q305" s="22" t="b">
        <f t="shared" si="41"/>
        <v>0</v>
      </c>
      <c r="R305" s="22" t="b">
        <f t="shared" si="42"/>
        <v>0</v>
      </c>
      <c r="S305" s="22" t="b">
        <f t="shared" si="43"/>
        <v>1</v>
      </c>
      <c r="T305" s="22" t="str">
        <f t="shared" si="44"/>
        <v>Veteran</v>
      </c>
      <c r="U305" s="22" t="str">
        <f t="shared" si="45"/>
        <v>Manageble in Boston</v>
      </c>
      <c r="V305" s="22" t="str">
        <f t="shared" si="46"/>
        <v>Manageble in Boston</v>
      </c>
      <c r="W305" s="8">
        <v>4</v>
      </c>
      <c r="X305" s="8">
        <v>26</v>
      </c>
      <c r="Y305" s="23" t="str">
        <f t="shared" si="49"/>
        <v>Needs Improvement</v>
      </c>
      <c r="Z305" s="23" t="str" cm="1">
        <f t="array" ref="Z305">_xlfn.IFS(W305&gt;=9,"Excellent",W305&gt;6,"Good",W305&lt;7,"Needs Improvement")</f>
        <v>Needs Improvement</v>
      </c>
    </row>
    <row r="306" spans="1:26" x14ac:dyDescent="0.45">
      <c r="A306" s="9">
        <v>305</v>
      </c>
      <c r="B306" s="9" t="s">
        <v>545</v>
      </c>
      <c r="C306" s="9" t="s">
        <v>43</v>
      </c>
      <c r="D306" s="9" t="s">
        <v>529</v>
      </c>
      <c r="E306" s="22" t="b">
        <f t="shared" si="47"/>
        <v>1</v>
      </c>
      <c r="F306" s="9" t="s">
        <v>548</v>
      </c>
      <c r="G306" s="9" t="s">
        <v>536</v>
      </c>
      <c r="H306" s="9" t="s">
        <v>532</v>
      </c>
      <c r="I306" s="9" t="s">
        <v>549</v>
      </c>
      <c r="J306" s="9">
        <v>47</v>
      </c>
      <c r="K306" s="9">
        <v>83384</v>
      </c>
      <c r="L306" s="22" t="b">
        <f t="shared" si="40"/>
        <v>0</v>
      </c>
      <c r="M306" s="9">
        <v>19</v>
      </c>
      <c r="N306" s="9">
        <v>5</v>
      </c>
      <c r="O306" s="9">
        <v>9</v>
      </c>
      <c r="P306" s="22" t="b">
        <f t="shared" si="48"/>
        <v>0</v>
      </c>
      <c r="Q306" s="22" t="b">
        <f t="shared" si="41"/>
        <v>0</v>
      </c>
      <c r="R306" s="22" t="b">
        <f t="shared" si="42"/>
        <v>0</v>
      </c>
      <c r="S306" s="22" t="b">
        <f t="shared" si="43"/>
        <v>0</v>
      </c>
      <c r="T306" s="22" t="str">
        <f t="shared" si="44"/>
        <v>Newcomer</v>
      </c>
      <c r="U306" s="22" t="str">
        <f t="shared" si="45"/>
        <v>Manageble in Boston</v>
      </c>
      <c r="V306" s="22" t="str">
        <f t="shared" si="46"/>
        <v>Manageble in Boston</v>
      </c>
      <c r="W306" s="9">
        <v>6</v>
      </c>
      <c r="X306" s="9">
        <v>46</v>
      </c>
      <c r="Y306" s="23" t="str">
        <f t="shared" si="49"/>
        <v>Needs Improvement</v>
      </c>
      <c r="Z306" s="23" t="str" cm="1">
        <f t="array" ref="Z306">_xlfn.IFS(W306&gt;=9,"Excellent",W306&gt;6,"Good",W306&lt;7,"Needs Improvement")</f>
        <v>Needs Improvement</v>
      </c>
    </row>
    <row r="307" spans="1:26" x14ac:dyDescent="0.45">
      <c r="A307" s="8">
        <v>306</v>
      </c>
      <c r="B307" s="8" t="s">
        <v>534</v>
      </c>
      <c r="C307" s="8" t="s">
        <v>43</v>
      </c>
      <c r="D307" s="8" t="s">
        <v>529</v>
      </c>
      <c r="E307" s="22" t="b">
        <f t="shared" si="47"/>
        <v>1</v>
      </c>
      <c r="F307" s="8" t="s">
        <v>530</v>
      </c>
      <c r="G307" s="8" t="s">
        <v>531</v>
      </c>
      <c r="H307" s="8" t="s">
        <v>537</v>
      </c>
      <c r="I307" s="8" t="s">
        <v>542</v>
      </c>
      <c r="J307" s="8">
        <v>50</v>
      </c>
      <c r="K307" s="8">
        <v>35793</v>
      </c>
      <c r="L307" s="22" t="b">
        <f t="shared" si="40"/>
        <v>0</v>
      </c>
      <c r="M307" s="8">
        <v>22</v>
      </c>
      <c r="N307" s="8">
        <v>9</v>
      </c>
      <c r="O307" s="8">
        <v>12</v>
      </c>
      <c r="P307" s="22" t="b">
        <f t="shared" si="48"/>
        <v>0</v>
      </c>
      <c r="Q307" s="22" t="b">
        <f t="shared" si="41"/>
        <v>0</v>
      </c>
      <c r="R307" s="22" t="b">
        <f t="shared" si="42"/>
        <v>1</v>
      </c>
      <c r="S307" s="22" t="b">
        <f t="shared" si="43"/>
        <v>0</v>
      </c>
      <c r="T307" s="22" t="str">
        <f t="shared" si="44"/>
        <v>Newcomer</v>
      </c>
      <c r="U307" s="22" t="str">
        <f t="shared" si="45"/>
        <v>Busy in Boston</v>
      </c>
      <c r="V307" s="22" t="str">
        <f t="shared" si="46"/>
        <v>Busy in Boston</v>
      </c>
      <c r="W307" s="8">
        <v>1</v>
      </c>
      <c r="X307" s="8">
        <v>20</v>
      </c>
      <c r="Y307" s="23" t="str">
        <f t="shared" si="49"/>
        <v>Needs Improvement</v>
      </c>
      <c r="Z307" s="23" t="str" cm="1">
        <f t="array" ref="Z307">_xlfn.IFS(W307&gt;=9,"Excellent",W307&gt;6,"Good",W307&lt;7,"Needs Improvement")</f>
        <v>Needs Improvement</v>
      </c>
    </row>
    <row r="308" spans="1:26" x14ac:dyDescent="0.45">
      <c r="A308" s="9">
        <v>307</v>
      </c>
      <c r="B308" s="9" t="s">
        <v>527</v>
      </c>
      <c r="C308" s="9" t="s">
        <v>43</v>
      </c>
      <c r="D308" s="9" t="s">
        <v>535</v>
      </c>
      <c r="E308" s="22" t="b">
        <f t="shared" si="47"/>
        <v>1</v>
      </c>
      <c r="F308" s="9" t="s">
        <v>540</v>
      </c>
      <c r="G308" s="9" t="s">
        <v>553</v>
      </c>
      <c r="H308" s="9" t="s">
        <v>532</v>
      </c>
      <c r="I308" s="9" t="s">
        <v>549</v>
      </c>
      <c r="J308" s="9">
        <v>43</v>
      </c>
      <c r="K308" s="9">
        <v>35571</v>
      </c>
      <c r="L308" s="22" t="b">
        <f t="shared" si="40"/>
        <v>0</v>
      </c>
      <c r="M308" s="9">
        <v>5</v>
      </c>
      <c r="N308" s="9">
        <v>9</v>
      </c>
      <c r="O308" s="9">
        <v>1</v>
      </c>
      <c r="P308" s="22" t="b">
        <f t="shared" si="48"/>
        <v>1</v>
      </c>
      <c r="Q308" s="22" t="b">
        <f t="shared" si="41"/>
        <v>0</v>
      </c>
      <c r="R308" s="22" t="b">
        <f t="shared" si="42"/>
        <v>1</v>
      </c>
      <c r="S308" s="22" t="b">
        <f t="shared" si="43"/>
        <v>0</v>
      </c>
      <c r="T308" s="22" t="str">
        <f t="shared" si="44"/>
        <v>Newcomer</v>
      </c>
      <c r="U308" s="22" t="str">
        <f t="shared" si="45"/>
        <v>Manageble in Boston</v>
      </c>
      <c r="V308" s="22" t="str">
        <f t="shared" si="46"/>
        <v>Manageble in Boston</v>
      </c>
      <c r="W308" s="9">
        <v>1</v>
      </c>
      <c r="X308" s="9">
        <v>46</v>
      </c>
      <c r="Y308" s="23" t="str">
        <f t="shared" si="49"/>
        <v>Needs Improvement</v>
      </c>
      <c r="Z308" s="23" t="str" cm="1">
        <f t="array" ref="Z308">_xlfn.IFS(W308&gt;=9,"Excellent",W308&gt;6,"Good",W308&lt;7,"Needs Improvement")</f>
        <v>Needs Improvement</v>
      </c>
    </row>
    <row r="309" spans="1:26" x14ac:dyDescent="0.45">
      <c r="A309" s="8">
        <v>308</v>
      </c>
      <c r="B309" s="8" t="s">
        <v>534</v>
      </c>
      <c r="C309" s="8" t="s">
        <v>43</v>
      </c>
      <c r="D309" s="8" t="s">
        <v>555</v>
      </c>
      <c r="E309" s="22" t="b">
        <f t="shared" si="47"/>
        <v>1</v>
      </c>
      <c r="F309" s="8" t="s">
        <v>540</v>
      </c>
      <c r="G309" s="8" t="s">
        <v>531</v>
      </c>
      <c r="H309" s="8" t="s">
        <v>532</v>
      </c>
      <c r="I309" s="8" t="s">
        <v>542</v>
      </c>
      <c r="J309" s="8">
        <v>61</v>
      </c>
      <c r="K309" s="8">
        <v>46209</v>
      </c>
      <c r="L309" s="22" t="b">
        <f t="shared" si="40"/>
        <v>0</v>
      </c>
      <c r="M309" s="8">
        <v>2</v>
      </c>
      <c r="N309" s="8">
        <v>10</v>
      </c>
      <c r="O309" s="8">
        <v>7</v>
      </c>
      <c r="P309" s="22" t="b">
        <f t="shared" si="48"/>
        <v>0</v>
      </c>
      <c r="Q309" s="22" t="b">
        <f t="shared" si="41"/>
        <v>0</v>
      </c>
      <c r="R309" s="22" t="b">
        <f t="shared" si="42"/>
        <v>1</v>
      </c>
      <c r="S309" s="22" t="b">
        <f t="shared" si="43"/>
        <v>0</v>
      </c>
      <c r="T309" s="22" t="str">
        <f t="shared" si="44"/>
        <v>Newcomer</v>
      </c>
      <c r="U309" s="22" t="str">
        <f t="shared" si="45"/>
        <v>Busy in Boston</v>
      </c>
      <c r="V309" s="22" t="str">
        <f t="shared" si="46"/>
        <v>Manageble in Boston</v>
      </c>
      <c r="W309" s="8">
        <v>3</v>
      </c>
      <c r="X309" s="8">
        <v>35</v>
      </c>
      <c r="Y309" s="23" t="str">
        <f t="shared" si="49"/>
        <v>Needs Improvement</v>
      </c>
      <c r="Z309" s="23" t="str" cm="1">
        <f t="array" ref="Z309">_xlfn.IFS(W309&gt;=9,"Excellent",W309&gt;6,"Good",W309&lt;7,"Needs Improvement")</f>
        <v>Needs Improvement</v>
      </c>
    </row>
    <row r="310" spans="1:26" x14ac:dyDescent="0.45">
      <c r="A310" s="9">
        <v>309</v>
      </c>
      <c r="B310" s="9" t="s">
        <v>559</v>
      </c>
      <c r="C310" s="9" t="s">
        <v>43</v>
      </c>
      <c r="D310" s="9" t="s">
        <v>529</v>
      </c>
      <c r="E310" s="22" t="b">
        <f t="shared" si="47"/>
        <v>1</v>
      </c>
      <c r="F310" s="9" t="s">
        <v>550</v>
      </c>
      <c r="G310" s="9" t="s">
        <v>531</v>
      </c>
      <c r="H310" s="9" t="s">
        <v>544</v>
      </c>
      <c r="I310" s="9" t="s">
        <v>546</v>
      </c>
      <c r="J310" s="9">
        <v>42</v>
      </c>
      <c r="K310" s="9">
        <v>73148</v>
      </c>
      <c r="L310" s="22" t="b">
        <f t="shared" si="40"/>
        <v>0</v>
      </c>
      <c r="M310" s="9">
        <v>30</v>
      </c>
      <c r="N310" s="9">
        <v>19</v>
      </c>
      <c r="O310" s="9">
        <v>6</v>
      </c>
      <c r="P310" s="22" t="b">
        <f t="shared" si="48"/>
        <v>0</v>
      </c>
      <c r="Q310" s="22" t="b">
        <f t="shared" si="41"/>
        <v>0</v>
      </c>
      <c r="R310" s="22" t="b">
        <f t="shared" si="42"/>
        <v>0</v>
      </c>
      <c r="S310" s="22" t="b">
        <f t="shared" si="43"/>
        <v>0</v>
      </c>
      <c r="T310" s="22" t="str">
        <f t="shared" si="44"/>
        <v>Newcomer</v>
      </c>
      <c r="U310" s="22" t="str">
        <f t="shared" si="45"/>
        <v>Manageble in Boston</v>
      </c>
      <c r="V310" s="22" t="str">
        <f t="shared" si="46"/>
        <v>Manageble in Boston</v>
      </c>
      <c r="W310" s="9">
        <v>8</v>
      </c>
      <c r="X310" s="9">
        <v>57</v>
      </c>
      <c r="Y310" s="23" t="str">
        <f t="shared" si="49"/>
        <v>Good</v>
      </c>
      <c r="Z310" s="23" t="str" cm="1">
        <f t="array" ref="Z310">_xlfn.IFS(W310&gt;=9,"Excellent",W310&gt;6,"Good",W310&lt;7,"Needs Improvement")</f>
        <v>Good</v>
      </c>
    </row>
    <row r="311" spans="1:26" x14ac:dyDescent="0.45">
      <c r="A311" s="8">
        <v>310</v>
      </c>
      <c r="B311" s="8" t="s">
        <v>559</v>
      </c>
      <c r="C311" s="8" t="s">
        <v>43</v>
      </c>
      <c r="D311" s="8" t="s">
        <v>555</v>
      </c>
      <c r="E311" s="22" t="b">
        <f t="shared" si="47"/>
        <v>1</v>
      </c>
      <c r="F311" s="8" t="s">
        <v>530</v>
      </c>
      <c r="G311" s="8" t="s">
        <v>556</v>
      </c>
      <c r="H311" s="8" t="s">
        <v>532</v>
      </c>
      <c r="I311" s="8" t="s">
        <v>549</v>
      </c>
      <c r="J311" s="8">
        <v>59</v>
      </c>
      <c r="K311" s="8">
        <v>32224</v>
      </c>
      <c r="L311" s="22" t="b">
        <f t="shared" si="40"/>
        <v>0</v>
      </c>
      <c r="M311" s="8">
        <v>39</v>
      </c>
      <c r="N311" s="8">
        <v>1</v>
      </c>
      <c r="O311" s="8">
        <v>8</v>
      </c>
      <c r="P311" s="22" t="b">
        <f t="shared" si="48"/>
        <v>0</v>
      </c>
      <c r="Q311" s="22" t="b">
        <f t="shared" si="41"/>
        <v>0</v>
      </c>
      <c r="R311" s="22" t="b">
        <f t="shared" si="42"/>
        <v>1</v>
      </c>
      <c r="S311" s="22" t="b">
        <f t="shared" si="43"/>
        <v>0</v>
      </c>
      <c r="T311" s="22" t="str">
        <f t="shared" si="44"/>
        <v>Newcomer</v>
      </c>
      <c r="U311" s="22" t="str">
        <f t="shared" si="45"/>
        <v>Manageble in Boston</v>
      </c>
      <c r="V311" s="22" t="str">
        <f t="shared" si="46"/>
        <v>Manageble in Boston</v>
      </c>
      <c r="W311" s="8">
        <v>8</v>
      </c>
      <c r="X311" s="8">
        <v>26</v>
      </c>
      <c r="Y311" s="23" t="str">
        <f t="shared" si="49"/>
        <v>Good</v>
      </c>
      <c r="Z311" s="23" t="str" cm="1">
        <f t="array" ref="Z311">_xlfn.IFS(W311&gt;=9,"Excellent",W311&gt;6,"Good",W311&lt;7,"Needs Improvement")</f>
        <v>Good</v>
      </c>
    </row>
    <row r="312" spans="1:26" x14ac:dyDescent="0.45">
      <c r="A312" s="9">
        <v>311</v>
      </c>
      <c r="B312" s="9" t="s">
        <v>527</v>
      </c>
      <c r="C312" s="9" t="s">
        <v>43</v>
      </c>
      <c r="D312" s="9" t="s">
        <v>555</v>
      </c>
      <c r="E312" s="22" t="b">
        <f t="shared" si="47"/>
        <v>1</v>
      </c>
      <c r="F312" s="9" t="s">
        <v>540</v>
      </c>
      <c r="G312" s="9" t="s">
        <v>536</v>
      </c>
      <c r="H312" s="9" t="s">
        <v>537</v>
      </c>
      <c r="I312" s="9" t="s">
        <v>554</v>
      </c>
      <c r="J312" s="9">
        <v>41</v>
      </c>
      <c r="K312" s="9">
        <v>78695</v>
      </c>
      <c r="L312" s="22" t="b">
        <f t="shared" si="40"/>
        <v>0</v>
      </c>
      <c r="M312" s="9">
        <v>4</v>
      </c>
      <c r="N312" s="9">
        <v>7</v>
      </c>
      <c r="O312" s="9">
        <v>5</v>
      </c>
      <c r="P312" s="22" t="b">
        <f t="shared" si="48"/>
        <v>1</v>
      </c>
      <c r="Q312" s="22" t="b">
        <f t="shared" si="41"/>
        <v>0</v>
      </c>
      <c r="R312" s="22" t="b">
        <f t="shared" si="42"/>
        <v>1</v>
      </c>
      <c r="S312" s="22" t="b">
        <f t="shared" si="43"/>
        <v>0</v>
      </c>
      <c r="T312" s="22" t="str">
        <f t="shared" si="44"/>
        <v>Newcomer</v>
      </c>
      <c r="U312" s="22" t="str">
        <f t="shared" si="45"/>
        <v>Manageble in Boston</v>
      </c>
      <c r="V312" s="22" t="str">
        <f t="shared" si="46"/>
        <v>Manageble in Boston</v>
      </c>
      <c r="W312" s="9">
        <v>4</v>
      </c>
      <c r="X312" s="9">
        <v>42</v>
      </c>
      <c r="Y312" s="23" t="str">
        <f t="shared" si="49"/>
        <v>Needs Improvement</v>
      </c>
      <c r="Z312" s="23" t="str" cm="1">
        <f t="array" ref="Z312">_xlfn.IFS(W312&gt;=9,"Excellent",W312&gt;6,"Good",W312&lt;7,"Needs Improvement")</f>
        <v>Needs Improvement</v>
      </c>
    </row>
    <row r="313" spans="1:26" x14ac:dyDescent="0.45">
      <c r="A313" s="8">
        <v>312</v>
      </c>
      <c r="B313" s="8" t="s">
        <v>552</v>
      </c>
      <c r="C313" s="8" t="s">
        <v>42</v>
      </c>
      <c r="D313" s="8" t="s">
        <v>535</v>
      </c>
      <c r="E313" s="22" t="b">
        <f t="shared" si="47"/>
        <v>1</v>
      </c>
      <c r="F313" s="8" t="s">
        <v>530</v>
      </c>
      <c r="G313" s="8" t="s">
        <v>556</v>
      </c>
      <c r="H313" s="8" t="s">
        <v>532</v>
      </c>
      <c r="I313" s="8" t="s">
        <v>542</v>
      </c>
      <c r="J313" s="8">
        <v>50</v>
      </c>
      <c r="K313" s="8">
        <v>62441</v>
      </c>
      <c r="L313" s="22" t="b">
        <f t="shared" si="40"/>
        <v>0</v>
      </c>
      <c r="M313" s="8">
        <v>33</v>
      </c>
      <c r="N313" s="8">
        <v>4</v>
      </c>
      <c r="O313" s="8">
        <v>1</v>
      </c>
      <c r="P313" s="22" t="b">
        <f t="shared" si="48"/>
        <v>1</v>
      </c>
      <c r="Q313" s="22" t="b">
        <f t="shared" si="41"/>
        <v>0</v>
      </c>
      <c r="R313" s="22" t="b">
        <f t="shared" si="42"/>
        <v>1</v>
      </c>
      <c r="S313" s="22" t="b">
        <f t="shared" si="43"/>
        <v>0</v>
      </c>
      <c r="T313" s="22" t="str">
        <f t="shared" si="44"/>
        <v>Newcomer</v>
      </c>
      <c r="U313" s="22" t="str">
        <f t="shared" si="45"/>
        <v>Busy in Boston</v>
      </c>
      <c r="V313" s="22" t="str">
        <f t="shared" si="46"/>
        <v>Manageble in Boston</v>
      </c>
      <c r="W313" s="8">
        <v>6</v>
      </c>
      <c r="X313" s="8">
        <v>30</v>
      </c>
      <c r="Y313" s="23" t="str">
        <f t="shared" si="49"/>
        <v>Needs Improvement</v>
      </c>
      <c r="Z313" s="23" t="str" cm="1">
        <f t="array" ref="Z313">_xlfn.IFS(W313&gt;=9,"Excellent",W313&gt;6,"Good",W313&lt;7,"Needs Improvement")</f>
        <v>Needs Improvement</v>
      </c>
    </row>
    <row r="314" spans="1:26" x14ac:dyDescent="0.45">
      <c r="A314" s="9">
        <v>313</v>
      </c>
      <c r="B314" s="9" t="s">
        <v>559</v>
      </c>
      <c r="C314" s="9" t="s">
        <v>528</v>
      </c>
      <c r="D314" s="9" t="s">
        <v>529</v>
      </c>
      <c r="E314" s="22" t="b">
        <f t="shared" si="47"/>
        <v>1</v>
      </c>
      <c r="F314" s="9" t="s">
        <v>548</v>
      </c>
      <c r="G314" s="9" t="s">
        <v>536</v>
      </c>
      <c r="H314" s="9" t="s">
        <v>544</v>
      </c>
      <c r="I314" s="9" t="s">
        <v>542</v>
      </c>
      <c r="J314" s="9">
        <v>25</v>
      </c>
      <c r="K314" s="9">
        <v>69129</v>
      </c>
      <c r="L314" s="22" t="b">
        <f t="shared" si="40"/>
        <v>0</v>
      </c>
      <c r="M314" s="9">
        <v>13</v>
      </c>
      <c r="N314" s="9">
        <v>1</v>
      </c>
      <c r="O314" s="9">
        <v>1</v>
      </c>
      <c r="P314" s="22" t="b">
        <f t="shared" si="48"/>
        <v>1</v>
      </c>
      <c r="Q314" s="22" t="b">
        <f t="shared" si="41"/>
        <v>0</v>
      </c>
      <c r="R314" s="22" t="b">
        <f t="shared" si="42"/>
        <v>0</v>
      </c>
      <c r="S314" s="22" t="b">
        <f t="shared" si="43"/>
        <v>0</v>
      </c>
      <c r="T314" s="22" t="str">
        <f t="shared" si="44"/>
        <v>Newcomer</v>
      </c>
      <c r="U314" s="22" t="str">
        <f t="shared" si="45"/>
        <v>Busy in Boston</v>
      </c>
      <c r="V314" s="22" t="str">
        <f t="shared" si="46"/>
        <v>Manageble in Boston</v>
      </c>
      <c r="W314" s="9">
        <v>8</v>
      </c>
      <c r="X314" s="9">
        <v>52</v>
      </c>
      <c r="Y314" s="23" t="str">
        <f t="shared" si="49"/>
        <v>Good</v>
      </c>
      <c r="Z314" s="23" t="str" cm="1">
        <f t="array" ref="Z314">_xlfn.IFS(W314&gt;=9,"Excellent",W314&gt;6,"Good",W314&lt;7,"Needs Improvement")</f>
        <v>Good</v>
      </c>
    </row>
    <row r="315" spans="1:26" x14ac:dyDescent="0.45">
      <c r="A315" s="8">
        <v>314</v>
      </c>
      <c r="B315" s="8" t="s">
        <v>545</v>
      </c>
      <c r="C315" s="8" t="s">
        <v>43</v>
      </c>
      <c r="D315" s="8" t="s">
        <v>529</v>
      </c>
      <c r="E315" s="22" t="b">
        <f t="shared" si="47"/>
        <v>1</v>
      </c>
      <c r="F315" s="8" t="s">
        <v>540</v>
      </c>
      <c r="G315" s="8" t="s">
        <v>551</v>
      </c>
      <c r="H315" s="8" t="s">
        <v>544</v>
      </c>
      <c r="I315" s="8" t="s">
        <v>538</v>
      </c>
      <c r="J315" s="8">
        <v>28</v>
      </c>
      <c r="K315" s="8">
        <v>92368</v>
      </c>
      <c r="L315" s="22" t="b">
        <f t="shared" si="40"/>
        <v>0</v>
      </c>
      <c r="M315" s="8">
        <v>20</v>
      </c>
      <c r="N315" s="8">
        <v>15</v>
      </c>
      <c r="O315" s="8">
        <v>9</v>
      </c>
      <c r="P315" s="22" t="b">
        <f t="shared" si="48"/>
        <v>0</v>
      </c>
      <c r="Q315" s="22" t="b">
        <f t="shared" si="41"/>
        <v>0</v>
      </c>
      <c r="R315" s="22" t="b">
        <f t="shared" si="42"/>
        <v>1</v>
      </c>
      <c r="S315" s="22" t="b">
        <f t="shared" si="43"/>
        <v>0</v>
      </c>
      <c r="T315" s="22" t="str">
        <f t="shared" si="44"/>
        <v>Newcomer</v>
      </c>
      <c r="U315" s="22" t="str">
        <f t="shared" si="45"/>
        <v>Manageble in Boston</v>
      </c>
      <c r="V315" s="22" t="str">
        <f t="shared" si="46"/>
        <v>Manageble in Boston</v>
      </c>
      <c r="W315" s="8">
        <v>7</v>
      </c>
      <c r="X315" s="8">
        <v>55</v>
      </c>
      <c r="Y315" s="23" t="str">
        <f t="shared" si="49"/>
        <v>Good</v>
      </c>
      <c r="Z315" s="23" t="str" cm="1">
        <f t="array" ref="Z315">_xlfn.IFS(W315&gt;=9,"Excellent",W315&gt;6,"Good",W315&lt;7,"Needs Improvement")</f>
        <v>Good</v>
      </c>
    </row>
    <row r="316" spans="1:26" x14ac:dyDescent="0.45">
      <c r="A316" s="9">
        <v>315</v>
      </c>
      <c r="B316" s="9" t="s">
        <v>534</v>
      </c>
      <c r="C316" s="9" t="s">
        <v>42</v>
      </c>
      <c r="D316" s="9" t="s">
        <v>555</v>
      </c>
      <c r="E316" s="22" t="b">
        <f t="shared" si="47"/>
        <v>1</v>
      </c>
      <c r="F316" s="9" t="s">
        <v>540</v>
      </c>
      <c r="G316" s="9" t="s">
        <v>551</v>
      </c>
      <c r="H316" s="9" t="s">
        <v>537</v>
      </c>
      <c r="I316" s="9" t="s">
        <v>538</v>
      </c>
      <c r="J316" s="9">
        <v>49</v>
      </c>
      <c r="K316" s="9">
        <v>74760</v>
      </c>
      <c r="L316" s="22" t="b">
        <f t="shared" si="40"/>
        <v>0</v>
      </c>
      <c r="M316" s="9">
        <v>7</v>
      </c>
      <c r="N316" s="9">
        <v>8</v>
      </c>
      <c r="O316" s="9">
        <v>10</v>
      </c>
      <c r="P316" s="22" t="b">
        <f t="shared" si="48"/>
        <v>0</v>
      </c>
      <c r="Q316" s="22" t="b">
        <f t="shared" si="41"/>
        <v>0</v>
      </c>
      <c r="R316" s="22" t="b">
        <f t="shared" si="42"/>
        <v>1</v>
      </c>
      <c r="S316" s="22" t="b">
        <f t="shared" si="43"/>
        <v>0</v>
      </c>
      <c r="T316" s="22" t="str">
        <f t="shared" si="44"/>
        <v>Newcomer</v>
      </c>
      <c r="U316" s="22" t="str">
        <f t="shared" si="45"/>
        <v>Manageble in Boston</v>
      </c>
      <c r="V316" s="22" t="str">
        <f t="shared" si="46"/>
        <v>Manageble in Boston</v>
      </c>
      <c r="W316" s="9">
        <v>7</v>
      </c>
      <c r="X316" s="9">
        <v>56</v>
      </c>
      <c r="Y316" s="23" t="str">
        <f t="shared" si="49"/>
        <v>Good</v>
      </c>
      <c r="Z316" s="23" t="str" cm="1">
        <f t="array" ref="Z316">_xlfn.IFS(W316&gt;=9,"Excellent",W316&gt;6,"Good",W316&lt;7,"Needs Improvement")</f>
        <v>Good</v>
      </c>
    </row>
    <row r="317" spans="1:26" x14ac:dyDescent="0.45">
      <c r="A317" s="8">
        <v>316</v>
      </c>
      <c r="B317" s="8" t="s">
        <v>559</v>
      </c>
      <c r="C317" s="8" t="s">
        <v>42</v>
      </c>
      <c r="D317" s="8" t="s">
        <v>547</v>
      </c>
      <c r="E317" s="22" t="b">
        <f t="shared" si="47"/>
        <v>0</v>
      </c>
      <c r="F317" s="8" t="s">
        <v>530</v>
      </c>
      <c r="G317" s="8" t="s">
        <v>536</v>
      </c>
      <c r="H317" s="8" t="s">
        <v>544</v>
      </c>
      <c r="I317" s="8" t="s">
        <v>558</v>
      </c>
      <c r="J317" s="8">
        <v>49</v>
      </c>
      <c r="K317" s="8">
        <v>53478</v>
      </c>
      <c r="L317" s="22" t="b">
        <f t="shared" si="40"/>
        <v>0</v>
      </c>
      <c r="M317" s="8">
        <v>15</v>
      </c>
      <c r="N317" s="8">
        <v>12</v>
      </c>
      <c r="O317" s="8">
        <v>6</v>
      </c>
      <c r="P317" s="22" t="b">
        <f t="shared" si="48"/>
        <v>0</v>
      </c>
      <c r="Q317" s="22" t="b">
        <f t="shared" si="41"/>
        <v>0</v>
      </c>
      <c r="R317" s="22" t="b">
        <f t="shared" si="42"/>
        <v>1</v>
      </c>
      <c r="S317" s="22" t="b">
        <f t="shared" si="43"/>
        <v>0</v>
      </c>
      <c r="T317" s="22" t="str">
        <f t="shared" si="44"/>
        <v>Newcomer</v>
      </c>
      <c r="U317" s="22" t="str">
        <f t="shared" si="45"/>
        <v>Manageble in Boston</v>
      </c>
      <c r="V317" s="22" t="str">
        <f t="shared" si="46"/>
        <v>Manageble in Boston</v>
      </c>
      <c r="W317" s="8">
        <v>4</v>
      </c>
      <c r="X317" s="8">
        <v>36</v>
      </c>
      <c r="Y317" s="23" t="str">
        <f t="shared" si="49"/>
        <v>Needs Improvement</v>
      </c>
      <c r="Z317" s="23" t="str" cm="1">
        <f t="array" ref="Z317">_xlfn.IFS(W317&gt;=9,"Excellent",W317&gt;6,"Good",W317&lt;7,"Needs Improvement")</f>
        <v>Needs Improvement</v>
      </c>
    </row>
    <row r="318" spans="1:26" x14ac:dyDescent="0.45">
      <c r="A318" s="9">
        <v>317</v>
      </c>
      <c r="B318" s="9" t="s">
        <v>559</v>
      </c>
      <c r="C318" s="9" t="s">
        <v>528</v>
      </c>
      <c r="D318" s="9" t="s">
        <v>535</v>
      </c>
      <c r="E318" s="22" t="b">
        <f t="shared" si="47"/>
        <v>1</v>
      </c>
      <c r="F318" s="9" t="s">
        <v>540</v>
      </c>
      <c r="G318" s="9" t="s">
        <v>541</v>
      </c>
      <c r="H318" s="9" t="s">
        <v>532</v>
      </c>
      <c r="I318" s="9" t="s">
        <v>549</v>
      </c>
      <c r="J318" s="9">
        <v>25</v>
      </c>
      <c r="K318" s="9">
        <v>101854</v>
      </c>
      <c r="L318" s="22" t="b">
        <f t="shared" si="40"/>
        <v>1</v>
      </c>
      <c r="M318" s="9">
        <v>23</v>
      </c>
      <c r="N318" s="9">
        <v>18</v>
      </c>
      <c r="O318" s="9">
        <v>10</v>
      </c>
      <c r="P318" s="22" t="b">
        <f t="shared" si="48"/>
        <v>0</v>
      </c>
      <c r="Q318" s="22" t="b">
        <f t="shared" si="41"/>
        <v>0</v>
      </c>
      <c r="R318" s="22" t="b">
        <f t="shared" si="42"/>
        <v>1</v>
      </c>
      <c r="S318" s="22" t="b">
        <f t="shared" si="43"/>
        <v>0</v>
      </c>
      <c r="T318" s="22" t="str">
        <f t="shared" si="44"/>
        <v>Newcomer</v>
      </c>
      <c r="U318" s="22" t="str">
        <f t="shared" si="45"/>
        <v>Manageble in Boston</v>
      </c>
      <c r="V318" s="22" t="str">
        <f t="shared" si="46"/>
        <v>Manageble in Boston</v>
      </c>
      <c r="W318" s="9">
        <v>9</v>
      </c>
      <c r="X318" s="9">
        <v>54</v>
      </c>
      <c r="Y318" s="23" t="str">
        <f t="shared" si="49"/>
        <v>Excellent</v>
      </c>
      <c r="Z318" s="23" t="str" cm="1">
        <f t="array" ref="Z318">_xlfn.IFS(W318&gt;=9,"Excellent",W318&gt;6,"Good",W318&lt;7,"Needs Improvement")</f>
        <v>Excellent</v>
      </c>
    </row>
    <row r="319" spans="1:26" x14ac:dyDescent="0.45">
      <c r="A319" s="8">
        <v>318</v>
      </c>
      <c r="B319" s="8" t="s">
        <v>552</v>
      </c>
      <c r="C319" s="8" t="s">
        <v>43</v>
      </c>
      <c r="D319" s="8" t="s">
        <v>535</v>
      </c>
      <c r="E319" s="22" t="b">
        <f t="shared" si="47"/>
        <v>1</v>
      </c>
      <c r="F319" s="8" t="s">
        <v>530</v>
      </c>
      <c r="G319" s="8" t="s">
        <v>543</v>
      </c>
      <c r="H319" s="8" t="s">
        <v>544</v>
      </c>
      <c r="I319" s="8" t="s">
        <v>538</v>
      </c>
      <c r="J319" s="8">
        <v>43</v>
      </c>
      <c r="K319" s="8">
        <v>115716</v>
      </c>
      <c r="L319" s="22" t="b">
        <f t="shared" si="40"/>
        <v>1</v>
      </c>
      <c r="M319" s="8">
        <v>14</v>
      </c>
      <c r="N319" s="8">
        <v>15</v>
      </c>
      <c r="O319" s="8">
        <v>5</v>
      </c>
      <c r="P319" s="22" t="b">
        <f t="shared" si="48"/>
        <v>1</v>
      </c>
      <c r="Q319" s="22" t="b">
        <f t="shared" si="41"/>
        <v>0</v>
      </c>
      <c r="R319" s="22" t="b">
        <f t="shared" si="42"/>
        <v>1</v>
      </c>
      <c r="S319" s="22" t="b">
        <f t="shared" si="43"/>
        <v>0</v>
      </c>
      <c r="T319" s="22" t="str">
        <f t="shared" si="44"/>
        <v>Newcomer</v>
      </c>
      <c r="U319" s="22" t="str">
        <f t="shared" si="45"/>
        <v>Manageble in Boston</v>
      </c>
      <c r="V319" s="22" t="str">
        <f t="shared" si="46"/>
        <v>Manageble in Boston</v>
      </c>
      <c r="W319" s="8">
        <v>6</v>
      </c>
      <c r="X319" s="8">
        <v>24</v>
      </c>
      <c r="Y319" s="23" t="str">
        <f t="shared" si="49"/>
        <v>Needs Improvement</v>
      </c>
      <c r="Z319" s="23" t="str" cm="1">
        <f t="array" ref="Z319">_xlfn.IFS(W319&gt;=9,"Excellent",W319&gt;6,"Good",W319&lt;7,"Needs Improvement")</f>
        <v>Needs Improvement</v>
      </c>
    </row>
    <row r="320" spans="1:26" x14ac:dyDescent="0.45">
      <c r="A320" s="9">
        <v>319</v>
      </c>
      <c r="B320" s="9" t="s">
        <v>527</v>
      </c>
      <c r="C320" s="9" t="s">
        <v>528</v>
      </c>
      <c r="D320" s="9" t="s">
        <v>535</v>
      </c>
      <c r="E320" s="22" t="b">
        <f t="shared" si="47"/>
        <v>1</v>
      </c>
      <c r="F320" s="9" t="s">
        <v>540</v>
      </c>
      <c r="G320" s="9" t="s">
        <v>541</v>
      </c>
      <c r="H320" s="9" t="s">
        <v>537</v>
      </c>
      <c r="I320" s="9" t="s">
        <v>558</v>
      </c>
      <c r="J320" s="9">
        <v>33</v>
      </c>
      <c r="K320" s="9">
        <v>42180</v>
      </c>
      <c r="L320" s="22" t="b">
        <f t="shared" si="40"/>
        <v>0</v>
      </c>
      <c r="M320" s="9">
        <v>23</v>
      </c>
      <c r="N320" s="9">
        <v>17</v>
      </c>
      <c r="O320" s="9">
        <v>1</v>
      </c>
      <c r="P320" s="22" t="b">
        <f t="shared" si="48"/>
        <v>1</v>
      </c>
      <c r="Q320" s="22" t="b">
        <f t="shared" si="41"/>
        <v>0</v>
      </c>
      <c r="R320" s="22" t="b">
        <f t="shared" si="42"/>
        <v>1</v>
      </c>
      <c r="S320" s="22" t="b">
        <f t="shared" si="43"/>
        <v>1</v>
      </c>
      <c r="T320" s="22" t="str">
        <f t="shared" si="44"/>
        <v>Veteran</v>
      </c>
      <c r="U320" s="22" t="str">
        <f t="shared" si="45"/>
        <v>Manageble in Boston</v>
      </c>
      <c r="V320" s="22" t="str">
        <f t="shared" si="46"/>
        <v>Manageble in Boston</v>
      </c>
      <c r="W320" s="9">
        <v>3</v>
      </c>
      <c r="X320" s="9">
        <v>51</v>
      </c>
      <c r="Y320" s="23" t="str">
        <f t="shared" si="49"/>
        <v>Needs Improvement</v>
      </c>
      <c r="Z320" s="23" t="str" cm="1">
        <f t="array" ref="Z320">_xlfn.IFS(W320&gt;=9,"Excellent",W320&gt;6,"Good",W320&lt;7,"Needs Improvement")</f>
        <v>Needs Improvement</v>
      </c>
    </row>
    <row r="321" spans="1:26" x14ac:dyDescent="0.45">
      <c r="A321" s="8">
        <v>320</v>
      </c>
      <c r="B321" s="8" t="s">
        <v>527</v>
      </c>
      <c r="C321" s="8" t="s">
        <v>43</v>
      </c>
      <c r="D321" s="8" t="s">
        <v>535</v>
      </c>
      <c r="E321" s="22" t="b">
        <f t="shared" si="47"/>
        <v>1</v>
      </c>
      <c r="F321" s="8" t="s">
        <v>550</v>
      </c>
      <c r="G321" s="8" t="s">
        <v>543</v>
      </c>
      <c r="H321" s="8" t="s">
        <v>544</v>
      </c>
      <c r="I321" s="8" t="s">
        <v>546</v>
      </c>
      <c r="J321" s="8">
        <v>24</v>
      </c>
      <c r="K321" s="8">
        <v>45372</v>
      </c>
      <c r="L321" s="22" t="b">
        <f t="shared" si="40"/>
        <v>0</v>
      </c>
      <c r="M321" s="8">
        <v>19</v>
      </c>
      <c r="N321" s="8">
        <v>14</v>
      </c>
      <c r="O321" s="8">
        <v>6</v>
      </c>
      <c r="P321" s="22" t="b">
        <f t="shared" si="48"/>
        <v>0</v>
      </c>
      <c r="Q321" s="22" t="b">
        <f t="shared" si="41"/>
        <v>0</v>
      </c>
      <c r="R321" s="22" t="b">
        <f t="shared" si="42"/>
        <v>0</v>
      </c>
      <c r="S321" s="22" t="b">
        <f t="shared" si="43"/>
        <v>1</v>
      </c>
      <c r="T321" s="22" t="str">
        <f t="shared" si="44"/>
        <v>Veteran</v>
      </c>
      <c r="U321" s="22" t="str">
        <f t="shared" si="45"/>
        <v>Manageble in Boston</v>
      </c>
      <c r="V321" s="22" t="str">
        <f t="shared" si="46"/>
        <v>Manageble in Boston</v>
      </c>
      <c r="W321" s="8">
        <v>5</v>
      </c>
      <c r="X321" s="8">
        <v>22</v>
      </c>
      <c r="Y321" s="23" t="str">
        <f t="shared" si="49"/>
        <v>Needs Improvement</v>
      </c>
      <c r="Z321" s="23" t="str" cm="1">
        <f t="array" ref="Z321">_xlfn.IFS(W321&gt;=9,"Excellent",W321&gt;6,"Good",W321&lt;7,"Needs Improvement")</f>
        <v>Needs Improvement</v>
      </c>
    </row>
    <row r="322" spans="1:26" x14ac:dyDescent="0.45">
      <c r="A322" s="9">
        <v>321</v>
      </c>
      <c r="B322" s="9" t="s">
        <v>557</v>
      </c>
      <c r="C322" s="9" t="s">
        <v>42</v>
      </c>
      <c r="D322" s="9" t="s">
        <v>529</v>
      </c>
      <c r="E322" s="22" t="b">
        <f t="shared" si="47"/>
        <v>1</v>
      </c>
      <c r="F322" s="9" t="s">
        <v>530</v>
      </c>
      <c r="G322" s="9" t="s">
        <v>556</v>
      </c>
      <c r="H322" s="9" t="s">
        <v>544</v>
      </c>
      <c r="I322" s="9" t="s">
        <v>546</v>
      </c>
      <c r="J322" s="9">
        <v>43</v>
      </c>
      <c r="K322" s="9">
        <v>59796</v>
      </c>
      <c r="L322" s="22" t="b">
        <f t="shared" ref="L322:L385" si="50">OR(K322&gt;100000,W322&gt;=9)</f>
        <v>0</v>
      </c>
      <c r="M322" s="9">
        <v>29</v>
      </c>
      <c r="N322" s="9">
        <v>14</v>
      </c>
      <c r="O322" s="9">
        <v>6</v>
      </c>
      <c r="P322" s="22" t="b">
        <f t="shared" si="48"/>
        <v>0</v>
      </c>
      <c r="Q322" s="22" t="b">
        <f t="shared" ref="Q322:Q385" si="51">AND(B322="Finance",W322&gt;7)</f>
        <v>0</v>
      </c>
      <c r="R322" s="22" t="b">
        <f t="shared" ref="R322:R385" si="52">OR(F322=$F$2,F322=$F$4)</f>
        <v>1</v>
      </c>
      <c r="S322" s="22" t="b">
        <f t="shared" ref="S322:S385" si="53">AND(B322=$B$2,M322&gt;5)</f>
        <v>0</v>
      </c>
      <c r="T322" s="22" t="str">
        <f t="shared" ref="T322:T385" si="54">IF(AND(B322=$B$2,M322&gt;5),"Veteran","Newcomer")</f>
        <v>Newcomer</v>
      </c>
      <c r="U322" s="22" t="str">
        <f t="shared" ref="U322:U385" si="55">IF(OR(I322=$I$4,O322&gt;10),"Busy in Boston","Manageble in Boston")</f>
        <v>Manageble in Boston</v>
      </c>
      <c r="V322" s="22" t="str">
        <f t="shared" ref="V322:V385" si="56">IF(AND(I322=$I$4,O322&gt;10),"Busy in Boston","Manageble in Boston")</f>
        <v>Manageble in Boston</v>
      </c>
      <c r="W322" s="9">
        <v>5</v>
      </c>
      <c r="X322" s="9">
        <v>54</v>
      </c>
      <c r="Y322" s="23" t="str">
        <f t="shared" si="49"/>
        <v>Needs Improvement</v>
      </c>
      <c r="Z322" s="23" t="str" cm="1">
        <f t="array" ref="Z322">_xlfn.IFS(W322&gt;=9,"Excellent",W322&gt;6,"Good",W322&lt;7,"Needs Improvement")</f>
        <v>Needs Improvement</v>
      </c>
    </row>
    <row r="323" spans="1:26" x14ac:dyDescent="0.45">
      <c r="A323" s="8">
        <v>322</v>
      </c>
      <c r="B323" s="8" t="s">
        <v>552</v>
      </c>
      <c r="C323" s="8" t="s">
        <v>42</v>
      </c>
      <c r="D323" s="8" t="s">
        <v>529</v>
      </c>
      <c r="E323" s="22" t="b">
        <f t="shared" ref="E323:E386" si="57">NOT(D323=$D$7)</f>
        <v>1</v>
      </c>
      <c r="F323" s="8" t="s">
        <v>540</v>
      </c>
      <c r="G323" s="8" t="s">
        <v>543</v>
      </c>
      <c r="H323" s="8" t="s">
        <v>544</v>
      </c>
      <c r="I323" s="8" t="s">
        <v>538</v>
      </c>
      <c r="J323" s="8">
        <v>23</v>
      </c>
      <c r="K323" s="8">
        <v>88272</v>
      </c>
      <c r="L323" s="22" t="b">
        <f t="shared" si="50"/>
        <v>0</v>
      </c>
      <c r="M323" s="8">
        <v>20</v>
      </c>
      <c r="N323" s="8">
        <v>18</v>
      </c>
      <c r="O323" s="8">
        <v>3</v>
      </c>
      <c r="P323" s="22" t="b">
        <f t="shared" ref="P323:P386" si="58">NOT(O323&gt;5)</f>
        <v>1</v>
      </c>
      <c r="Q323" s="22" t="b">
        <f t="shared" si="51"/>
        <v>0</v>
      </c>
      <c r="R323" s="22" t="b">
        <f t="shared" si="52"/>
        <v>1</v>
      </c>
      <c r="S323" s="22" t="b">
        <f t="shared" si="53"/>
        <v>0</v>
      </c>
      <c r="T323" s="22" t="str">
        <f t="shared" si="54"/>
        <v>Newcomer</v>
      </c>
      <c r="U323" s="22" t="str">
        <f t="shared" si="55"/>
        <v>Manageble in Boston</v>
      </c>
      <c r="V323" s="22" t="str">
        <f t="shared" si="56"/>
        <v>Manageble in Boston</v>
      </c>
      <c r="W323" s="8">
        <v>5</v>
      </c>
      <c r="X323" s="8">
        <v>33</v>
      </c>
      <c r="Y323" s="23" t="str">
        <f t="shared" ref="Y323:Y386" si="59">IF(W323&gt;=9,"Excellent",IF(W323&gt;6,"Good","Needs Improvement"))</f>
        <v>Needs Improvement</v>
      </c>
      <c r="Z323" s="23" t="str" cm="1">
        <f t="array" ref="Z323">_xlfn.IFS(W323&gt;=9,"Excellent",W323&gt;6,"Good",W323&lt;7,"Needs Improvement")</f>
        <v>Needs Improvement</v>
      </c>
    </row>
    <row r="324" spans="1:26" x14ac:dyDescent="0.45">
      <c r="A324" s="9">
        <v>323</v>
      </c>
      <c r="B324" s="9" t="s">
        <v>545</v>
      </c>
      <c r="C324" s="9" t="s">
        <v>42</v>
      </c>
      <c r="D324" s="9" t="s">
        <v>547</v>
      </c>
      <c r="E324" s="22" t="b">
        <f t="shared" si="57"/>
        <v>0</v>
      </c>
      <c r="F324" s="9" t="s">
        <v>548</v>
      </c>
      <c r="G324" s="9" t="s">
        <v>556</v>
      </c>
      <c r="H324" s="9" t="s">
        <v>537</v>
      </c>
      <c r="I324" s="9" t="s">
        <v>549</v>
      </c>
      <c r="J324" s="9">
        <v>45</v>
      </c>
      <c r="K324" s="9">
        <v>119963</v>
      </c>
      <c r="L324" s="22" t="b">
        <f t="shared" si="50"/>
        <v>1</v>
      </c>
      <c r="M324" s="9">
        <v>29</v>
      </c>
      <c r="N324" s="9">
        <v>18</v>
      </c>
      <c r="O324" s="9">
        <v>13</v>
      </c>
      <c r="P324" s="22" t="b">
        <f t="shared" si="58"/>
        <v>0</v>
      </c>
      <c r="Q324" s="22" t="b">
        <f t="shared" si="51"/>
        <v>0</v>
      </c>
      <c r="R324" s="22" t="b">
        <f t="shared" si="52"/>
        <v>0</v>
      </c>
      <c r="S324" s="22" t="b">
        <f t="shared" si="53"/>
        <v>0</v>
      </c>
      <c r="T324" s="22" t="str">
        <f t="shared" si="54"/>
        <v>Newcomer</v>
      </c>
      <c r="U324" s="22" t="str">
        <f t="shared" si="55"/>
        <v>Busy in Boston</v>
      </c>
      <c r="V324" s="22" t="str">
        <f t="shared" si="56"/>
        <v>Manageble in Boston</v>
      </c>
      <c r="W324" s="9">
        <v>8</v>
      </c>
      <c r="X324" s="9">
        <v>50</v>
      </c>
      <c r="Y324" s="23" t="str">
        <f t="shared" si="59"/>
        <v>Good</v>
      </c>
      <c r="Z324" s="23" t="str" cm="1">
        <f t="array" ref="Z324">_xlfn.IFS(W324&gt;=9,"Excellent",W324&gt;6,"Good",W324&lt;7,"Needs Improvement")</f>
        <v>Good</v>
      </c>
    </row>
    <row r="325" spans="1:26" x14ac:dyDescent="0.45">
      <c r="A325" s="8">
        <v>324</v>
      </c>
      <c r="B325" s="8" t="s">
        <v>527</v>
      </c>
      <c r="C325" s="8" t="s">
        <v>42</v>
      </c>
      <c r="D325" s="8" t="s">
        <v>535</v>
      </c>
      <c r="E325" s="22" t="b">
        <f t="shared" si="57"/>
        <v>1</v>
      </c>
      <c r="F325" s="8" t="s">
        <v>540</v>
      </c>
      <c r="G325" s="8" t="s">
        <v>551</v>
      </c>
      <c r="H325" s="8" t="s">
        <v>544</v>
      </c>
      <c r="I325" s="8" t="s">
        <v>542</v>
      </c>
      <c r="J325" s="8">
        <v>55</v>
      </c>
      <c r="K325" s="8">
        <v>84040</v>
      </c>
      <c r="L325" s="22" t="b">
        <f t="shared" si="50"/>
        <v>1</v>
      </c>
      <c r="M325" s="8">
        <v>24</v>
      </c>
      <c r="N325" s="8">
        <v>16</v>
      </c>
      <c r="O325" s="8">
        <v>8</v>
      </c>
      <c r="P325" s="22" t="b">
        <f t="shared" si="58"/>
        <v>0</v>
      </c>
      <c r="Q325" s="22" t="b">
        <f t="shared" si="51"/>
        <v>0</v>
      </c>
      <c r="R325" s="22" t="b">
        <f t="shared" si="52"/>
        <v>1</v>
      </c>
      <c r="S325" s="22" t="b">
        <f t="shared" si="53"/>
        <v>1</v>
      </c>
      <c r="T325" s="22" t="str">
        <f t="shared" si="54"/>
        <v>Veteran</v>
      </c>
      <c r="U325" s="22" t="str">
        <f t="shared" si="55"/>
        <v>Busy in Boston</v>
      </c>
      <c r="V325" s="22" t="str">
        <f t="shared" si="56"/>
        <v>Manageble in Boston</v>
      </c>
      <c r="W325" s="8">
        <v>9</v>
      </c>
      <c r="X325" s="8">
        <v>50</v>
      </c>
      <c r="Y325" s="23" t="str">
        <f t="shared" si="59"/>
        <v>Excellent</v>
      </c>
      <c r="Z325" s="23" t="str" cm="1">
        <f t="array" ref="Z325">_xlfn.IFS(W325&gt;=9,"Excellent",W325&gt;6,"Good",W325&lt;7,"Needs Improvement")</f>
        <v>Excellent</v>
      </c>
    </row>
    <row r="326" spans="1:26" x14ac:dyDescent="0.45">
      <c r="A326" s="9">
        <v>325</v>
      </c>
      <c r="B326" s="9" t="s">
        <v>534</v>
      </c>
      <c r="C326" s="9" t="s">
        <v>528</v>
      </c>
      <c r="D326" s="9" t="s">
        <v>535</v>
      </c>
      <c r="E326" s="22" t="b">
        <f t="shared" si="57"/>
        <v>1</v>
      </c>
      <c r="F326" s="9" t="s">
        <v>548</v>
      </c>
      <c r="G326" s="9" t="s">
        <v>531</v>
      </c>
      <c r="H326" s="9" t="s">
        <v>544</v>
      </c>
      <c r="I326" s="9" t="s">
        <v>533</v>
      </c>
      <c r="J326" s="9">
        <v>48</v>
      </c>
      <c r="K326" s="9">
        <v>105357</v>
      </c>
      <c r="L326" s="22" t="b">
        <f t="shared" si="50"/>
        <v>1</v>
      </c>
      <c r="M326" s="9">
        <v>18</v>
      </c>
      <c r="N326" s="9">
        <v>1</v>
      </c>
      <c r="O326" s="9">
        <v>14</v>
      </c>
      <c r="P326" s="22" t="b">
        <f t="shared" si="58"/>
        <v>0</v>
      </c>
      <c r="Q326" s="22" t="b">
        <f t="shared" si="51"/>
        <v>0</v>
      </c>
      <c r="R326" s="22" t="b">
        <f t="shared" si="52"/>
        <v>0</v>
      </c>
      <c r="S326" s="22" t="b">
        <f t="shared" si="53"/>
        <v>0</v>
      </c>
      <c r="T326" s="22" t="str">
        <f t="shared" si="54"/>
        <v>Newcomer</v>
      </c>
      <c r="U326" s="22" t="str">
        <f t="shared" si="55"/>
        <v>Busy in Boston</v>
      </c>
      <c r="V326" s="22" t="str">
        <f t="shared" si="56"/>
        <v>Manageble in Boston</v>
      </c>
      <c r="W326" s="9">
        <v>9</v>
      </c>
      <c r="X326" s="9">
        <v>36</v>
      </c>
      <c r="Y326" s="23" t="str">
        <f t="shared" si="59"/>
        <v>Excellent</v>
      </c>
      <c r="Z326" s="23" t="str" cm="1">
        <f t="array" ref="Z326">_xlfn.IFS(W326&gt;=9,"Excellent",W326&gt;6,"Good",W326&lt;7,"Needs Improvement")</f>
        <v>Excellent</v>
      </c>
    </row>
    <row r="327" spans="1:26" x14ac:dyDescent="0.45">
      <c r="A327" s="8">
        <v>326</v>
      </c>
      <c r="B327" s="8" t="s">
        <v>552</v>
      </c>
      <c r="C327" s="8" t="s">
        <v>43</v>
      </c>
      <c r="D327" s="8" t="s">
        <v>555</v>
      </c>
      <c r="E327" s="22" t="b">
        <f t="shared" si="57"/>
        <v>1</v>
      </c>
      <c r="F327" s="8" t="s">
        <v>548</v>
      </c>
      <c r="G327" s="8" t="s">
        <v>551</v>
      </c>
      <c r="H327" s="8" t="s">
        <v>532</v>
      </c>
      <c r="I327" s="8" t="s">
        <v>549</v>
      </c>
      <c r="J327" s="8">
        <v>62</v>
      </c>
      <c r="K327" s="8">
        <v>101368</v>
      </c>
      <c r="L327" s="22" t="b">
        <f t="shared" si="50"/>
        <v>1</v>
      </c>
      <c r="M327" s="8">
        <v>10</v>
      </c>
      <c r="N327" s="8">
        <v>11</v>
      </c>
      <c r="O327" s="8">
        <v>1</v>
      </c>
      <c r="P327" s="22" t="b">
        <f t="shared" si="58"/>
        <v>1</v>
      </c>
      <c r="Q327" s="22" t="b">
        <f t="shared" si="51"/>
        <v>0</v>
      </c>
      <c r="R327" s="22" t="b">
        <f t="shared" si="52"/>
        <v>0</v>
      </c>
      <c r="S327" s="22" t="b">
        <f t="shared" si="53"/>
        <v>0</v>
      </c>
      <c r="T327" s="22" t="str">
        <f t="shared" si="54"/>
        <v>Newcomer</v>
      </c>
      <c r="U327" s="22" t="str">
        <f t="shared" si="55"/>
        <v>Manageble in Boston</v>
      </c>
      <c r="V327" s="22" t="str">
        <f t="shared" si="56"/>
        <v>Manageble in Boston</v>
      </c>
      <c r="W327" s="8">
        <v>6</v>
      </c>
      <c r="X327" s="8">
        <v>43</v>
      </c>
      <c r="Y327" s="23" t="str">
        <f t="shared" si="59"/>
        <v>Needs Improvement</v>
      </c>
      <c r="Z327" s="23" t="str" cm="1">
        <f t="array" ref="Z327">_xlfn.IFS(W327&gt;=9,"Excellent",W327&gt;6,"Good",W327&lt;7,"Needs Improvement")</f>
        <v>Needs Improvement</v>
      </c>
    </row>
    <row r="328" spans="1:26" x14ac:dyDescent="0.45">
      <c r="A328" s="9">
        <v>327</v>
      </c>
      <c r="B328" s="9" t="s">
        <v>559</v>
      </c>
      <c r="C328" s="9" t="s">
        <v>43</v>
      </c>
      <c r="D328" s="9" t="s">
        <v>529</v>
      </c>
      <c r="E328" s="22" t="b">
        <f t="shared" si="57"/>
        <v>1</v>
      </c>
      <c r="F328" s="9" t="s">
        <v>550</v>
      </c>
      <c r="G328" s="9" t="s">
        <v>551</v>
      </c>
      <c r="H328" s="9" t="s">
        <v>537</v>
      </c>
      <c r="I328" s="9" t="s">
        <v>554</v>
      </c>
      <c r="J328" s="9">
        <v>22</v>
      </c>
      <c r="K328" s="9">
        <v>108356</v>
      </c>
      <c r="L328" s="22" t="b">
        <f t="shared" si="50"/>
        <v>1</v>
      </c>
      <c r="M328" s="9">
        <v>8</v>
      </c>
      <c r="N328" s="9">
        <v>15</v>
      </c>
      <c r="O328" s="9">
        <v>1</v>
      </c>
      <c r="P328" s="22" t="b">
        <f t="shared" si="58"/>
        <v>1</v>
      </c>
      <c r="Q328" s="22" t="b">
        <f t="shared" si="51"/>
        <v>0</v>
      </c>
      <c r="R328" s="22" t="b">
        <f t="shared" si="52"/>
        <v>0</v>
      </c>
      <c r="S328" s="22" t="b">
        <f t="shared" si="53"/>
        <v>0</v>
      </c>
      <c r="T328" s="22" t="str">
        <f t="shared" si="54"/>
        <v>Newcomer</v>
      </c>
      <c r="U328" s="22" t="str">
        <f t="shared" si="55"/>
        <v>Manageble in Boston</v>
      </c>
      <c r="V328" s="22" t="str">
        <f t="shared" si="56"/>
        <v>Manageble in Boston</v>
      </c>
      <c r="W328" s="9">
        <v>6</v>
      </c>
      <c r="X328" s="9">
        <v>42</v>
      </c>
      <c r="Y328" s="23" t="str">
        <f t="shared" si="59"/>
        <v>Needs Improvement</v>
      </c>
      <c r="Z328" s="23" t="str" cm="1">
        <f t="array" ref="Z328">_xlfn.IFS(W328&gt;=9,"Excellent",W328&gt;6,"Good",W328&lt;7,"Needs Improvement")</f>
        <v>Needs Improvement</v>
      </c>
    </row>
    <row r="329" spans="1:26" x14ac:dyDescent="0.45">
      <c r="A329" s="8">
        <v>328</v>
      </c>
      <c r="B329" s="8" t="s">
        <v>534</v>
      </c>
      <c r="C329" s="8" t="s">
        <v>528</v>
      </c>
      <c r="D329" s="8" t="s">
        <v>535</v>
      </c>
      <c r="E329" s="22" t="b">
        <f t="shared" si="57"/>
        <v>1</v>
      </c>
      <c r="F329" s="8" t="s">
        <v>530</v>
      </c>
      <c r="G329" s="8" t="s">
        <v>531</v>
      </c>
      <c r="H329" s="8" t="s">
        <v>544</v>
      </c>
      <c r="I329" s="8" t="s">
        <v>546</v>
      </c>
      <c r="J329" s="8">
        <v>29</v>
      </c>
      <c r="K329" s="8">
        <v>46211</v>
      </c>
      <c r="L329" s="22" t="b">
        <f t="shared" si="50"/>
        <v>1</v>
      </c>
      <c r="M329" s="8">
        <v>26</v>
      </c>
      <c r="N329" s="8">
        <v>12</v>
      </c>
      <c r="O329" s="8">
        <v>6</v>
      </c>
      <c r="P329" s="22" t="b">
        <f t="shared" si="58"/>
        <v>0</v>
      </c>
      <c r="Q329" s="22" t="b">
        <f t="shared" si="51"/>
        <v>0</v>
      </c>
      <c r="R329" s="22" t="b">
        <f t="shared" si="52"/>
        <v>1</v>
      </c>
      <c r="S329" s="22" t="b">
        <f t="shared" si="53"/>
        <v>0</v>
      </c>
      <c r="T329" s="22" t="str">
        <f t="shared" si="54"/>
        <v>Newcomer</v>
      </c>
      <c r="U329" s="22" t="str">
        <f t="shared" si="55"/>
        <v>Manageble in Boston</v>
      </c>
      <c r="V329" s="22" t="str">
        <f t="shared" si="56"/>
        <v>Manageble in Boston</v>
      </c>
      <c r="W329" s="8">
        <v>9</v>
      </c>
      <c r="X329" s="8">
        <v>37</v>
      </c>
      <c r="Y329" s="23" t="str">
        <f t="shared" si="59"/>
        <v>Excellent</v>
      </c>
      <c r="Z329" s="23" t="str" cm="1">
        <f t="array" ref="Z329">_xlfn.IFS(W329&gt;=9,"Excellent",W329&gt;6,"Good",W329&lt;7,"Needs Improvement")</f>
        <v>Excellent</v>
      </c>
    </row>
    <row r="330" spans="1:26" x14ac:dyDescent="0.45">
      <c r="A330" s="9">
        <v>329</v>
      </c>
      <c r="B330" s="9" t="s">
        <v>534</v>
      </c>
      <c r="C330" s="9" t="s">
        <v>43</v>
      </c>
      <c r="D330" s="9" t="s">
        <v>547</v>
      </c>
      <c r="E330" s="22" t="b">
        <f t="shared" si="57"/>
        <v>0</v>
      </c>
      <c r="F330" s="9" t="s">
        <v>540</v>
      </c>
      <c r="G330" s="9" t="s">
        <v>543</v>
      </c>
      <c r="H330" s="9" t="s">
        <v>537</v>
      </c>
      <c r="I330" s="9" t="s">
        <v>538</v>
      </c>
      <c r="J330" s="9">
        <v>44</v>
      </c>
      <c r="K330" s="9">
        <v>35842</v>
      </c>
      <c r="L330" s="22" t="b">
        <f t="shared" si="50"/>
        <v>0</v>
      </c>
      <c r="M330" s="9">
        <v>29</v>
      </c>
      <c r="N330" s="9">
        <v>8</v>
      </c>
      <c r="O330" s="9">
        <v>10</v>
      </c>
      <c r="P330" s="22" t="b">
        <f t="shared" si="58"/>
        <v>0</v>
      </c>
      <c r="Q330" s="22" t="b">
        <f t="shared" si="51"/>
        <v>0</v>
      </c>
      <c r="R330" s="22" t="b">
        <f t="shared" si="52"/>
        <v>1</v>
      </c>
      <c r="S330" s="22" t="b">
        <f t="shared" si="53"/>
        <v>0</v>
      </c>
      <c r="T330" s="22" t="str">
        <f t="shared" si="54"/>
        <v>Newcomer</v>
      </c>
      <c r="U330" s="22" t="str">
        <f t="shared" si="55"/>
        <v>Manageble in Boston</v>
      </c>
      <c r="V330" s="22" t="str">
        <f t="shared" si="56"/>
        <v>Manageble in Boston</v>
      </c>
      <c r="W330" s="9">
        <v>4</v>
      </c>
      <c r="X330" s="9">
        <v>33</v>
      </c>
      <c r="Y330" s="23" t="str">
        <f t="shared" si="59"/>
        <v>Needs Improvement</v>
      </c>
      <c r="Z330" s="23" t="str" cm="1">
        <f t="array" ref="Z330">_xlfn.IFS(W330&gt;=9,"Excellent",W330&gt;6,"Good",W330&lt;7,"Needs Improvement")</f>
        <v>Needs Improvement</v>
      </c>
    </row>
    <row r="331" spans="1:26" x14ac:dyDescent="0.45">
      <c r="A331" s="8">
        <v>330</v>
      </c>
      <c r="B331" s="8" t="s">
        <v>559</v>
      </c>
      <c r="C331" s="8" t="s">
        <v>42</v>
      </c>
      <c r="D331" s="8" t="s">
        <v>547</v>
      </c>
      <c r="E331" s="22" t="b">
        <f t="shared" si="57"/>
        <v>0</v>
      </c>
      <c r="F331" s="8" t="s">
        <v>550</v>
      </c>
      <c r="G331" s="8" t="s">
        <v>543</v>
      </c>
      <c r="H331" s="8" t="s">
        <v>544</v>
      </c>
      <c r="I331" s="8" t="s">
        <v>538</v>
      </c>
      <c r="J331" s="8">
        <v>59</v>
      </c>
      <c r="K331" s="8">
        <v>93115</v>
      </c>
      <c r="L331" s="22" t="b">
        <f t="shared" si="50"/>
        <v>0</v>
      </c>
      <c r="M331" s="8">
        <v>10</v>
      </c>
      <c r="N331" s="8">
        <v>6</v>
      </c>
      <c r="O331" s="8">
        <v>13</v>
      </c>
      <c r="P331" s="22" t="b">
        <f t="shared" si="58"/>
        <v>0</v>
      </c>
      <c r="Q331" s="22" t="b">
        <f t="shared" si="51"/>
        <v>0</v>
      </c>
      <c r="R331" s="22" t="b">
        <f t="shared" si="52"/>
        <v>0</v>
      </c>
      <c r="S331" s="22" t="b">
        <f t="shared" si="53"/>
        <v>0</v>
      </c>
      <c r="T331" s="22" t="str">
        <f t="shared" si="54"/>
        <v>Newcomer</v>
      </c>
      <c r="U331" s="22" t="str">
        <f t="shared" si="55"/>
        <v>Busy in Boston</v>
      </c>
      <c r="V331" s="22" t="str">
        <f t="shared" si="56"/>
        <v>Manageble in Boston</v>
      </c>
      <c r="W331" s="8">
        <v>6</v>
      </c>
      <c r="X331" s="8">
        <v>34</v>
      </c>
      <c r="Y331" s="23" t="str">
        <f t="shared" si="59"/>
        <v>Needs Improvement</v>
      </c>
      <c r="Z331" s="23" t="str" cm="1">
        <f t="array" ref="Z331">_xlfn.IFS(W331&gt;=9,"Excellent",W331&gt;6,"Good",W331&lt;7,"Needs Improvement")</f>
        <v>Needs Improvement</v>
      </c>
    </row>
    <row r="332" spans="1:26" x14ac:dyDescent="0.45">
      <c r="A332" s="9">
        <v>331</v>
      </c>
      <c r="B332" s="9" t="s">
        <v>552</v>
      </c>
      <c r="C332" s="9" t="s">
        <v>43</v>
      </c>
      <c r="D332" s="9" t="s">
        <v>529</v>
      </c>
      <c r="E332" s="22" t="b">
        <f t="shared" si="57"/>
        <v>1</v>
      </c>
      <c r="F332" s="9" t="s">
        <v>540</v>
      </c>
      <c r="G332" s="9" t="s">
        <v>556</v>
      </c>
      <c r="H332" s="9" t="s">
        <v>544</v>
      </c>
      <c r="I332" s="9" t="s">
        <v>542</v>
      </c>
      <c r="J332" s="9">
        <v>27</v>
      </c>
      <c r="K332" s="9">
        <v>96852</v>
      </c>
      <c r="L332" s="22" t="b">
        <f t="shared" si="50"/>
        <v>0</v>
      </c>
      <c r="M332" s="9">
        <v>17</v>
      </c>
      <c r="N332" s="9">
        <v>3</v>
      </c>
      <c r="O332" s="9">
        <v>1</v>
      </c>
      <c r="P332" s="22" t="b">
        <f t="shared" si="58"/>
        <v>1</v>
      </c>
      <c r="Q332" s="22" t="b">
        <f t="shared" si="51"/>
        <v>0</v>
      </c>
      <c r="R332" s="22" t="b">
        <f t="shared" si="52"/>
        <v>1</v>
      </c>
      <c r="S332" s="22" t="b">
        <f t="shared" si="53"/>
        <v>0</v>
      </c>
      <c r="T332" s="22" t="str">
        <f t="shared" si="54"/>
        <v>Newcomer</v>
      </c>
      <c r="U332" s="22" t="str">
        <f t="shared" si="55"/>
        <v>Busy in Boston</v>
      </c>
      <c r="V332" s="22" t="str">
        <f t="shared" si="56"/>
        <v>Manageble in Boston</v>
      </c>
      <c r="W332" s="9">
        <v>4</v>
      </c>
      <c r="X332" s="9">
        <v>34</v>
      </c>
      <c r="Y332" s="23" t="str">
        <f t="shared" si="59"/>
        <v>Needs Improvement</v>
      </c>
      <c r="Z332" s="23" t="str" cm="1">
        <f t="array" ref="Z332">_xlfn.IFS(W332&gt;=9,"Excellent",W332&gt;6,"Good",W332&lt;7,"Needs Improvement")</f>
        <v>Needs Improvement</v>
      </c>
    </row>
    <row r="333" spans="1:26" x14ac:dyDescent="0.45">
      <c r="A333" s="8">
        <v>332</v>
      </c>
      <c r="B333" s="8" t="s">
        <v>559</v>
      </c>
      <c r="C333" s="8" t="s">
        <v>42</v>
      </c>
      <c r="D333" s="8" t="s">
        <v>547</v>
      </c>
      <c r="E333" s="22" t="b">
        <f t="shared" si="57"/>
        <v>0</v>
      </c>
      <c r="F333" s="8" t="s">
        <v>548</v>
      </c>
      <c r="G333" s="8" t="s">
        <v>541</v>
      </c>
      <c r="H333" s="8" t="s">
        <v>544</v>
      </c>
      <c r="I333" s="8" t="s">
        <v>554</v>
      </c>
      <c r="J333" s="8">
        <v>43</v>
      </c>
      <c r="K333" s="8">
        <v>75968</v>
      </c>
      <c r="L333" s="22" t="b">
        <f t="shared" si="50"/>
        <v>0</v>
      </c>
      <c r="M333" s="8">
        <v>2</v>
      </c>
      <c r="N333" s="8">
        <v>13</v>
      </c>
      <c r="O333" s="8">
        <v>6</v>
      </c>
      <c r="P333" s="22" t="b">
        <f t="shared" si="58"/>
        <v>0</v>
      </c>
      <c r="Q333" s="22" t="b">
        <f t="shared" si="51"/>
        <v>0</v>
      </c>
      <c r="R333" s="22" t="b">
        <f t="shared" si="52"/>
        <v>0</v>
      </c>
      <c r="S333" s="22" t="b">
        <f t="shared" si="53"/>
        <v>0</v>
      </c>
      <c r="T333" s="22" t="str">
        <f t="shared" si="54"/>
        <v>Newcomer</v>
      </c>
      <c r="U333" s="22" t="str">
        <f t="shared" si="55"/>
        <v>Manageble in Boston</v>
      </c>
      <c r="V333" s="22" t="str">
        <f t="shared" si="56"/>
        <v>Manageble in Boston</v>
      </c>
      <c r="W333" s="8">
        <v>1</v>
      </c>
      <c r="X333" s="8">
        <v>25</v>
      </c>
      <c r="Y333" s="23" t="str">
        <f t="shared" si="59"/>
        <v>Needs Improvement</v>
      </c>
      <c r="Z333" s="23" t="str" cm="1">
        <f t="array" ref="Z333">_xlfn.IFS(W333&gt;=9,"Excellent",W333&gt;6,"Good",W333&lt;7,"Needs Improvement")</f>
        <v>Needs Improvement</v>
      </c>
    </row>
    <row r="334" spans="1:26" x14ac:dyDescent="0.45">
      <c r="A334" s="9">
        <v>333</v>
      </c>
      <c r="B334" s="9" t="s">
        <v>557</v>
      </c>
      <c r="C334" s="9" t="s">
        <v>528</v>
      </c>
      <c r="D334" s="9" t="s">
        <v>547</v>
      </c>
      <c r="E334" s="22" t="b">
        <f t="shared" si="57"/>
        <v>0</v>
      </c>
      <c r="F334" s="9" t="s">
        <v>530</v>
      </c>
      <c r="G334" s="9" t="s">
        <v>556</v>
      </c>
      <c r="H334" s="9" t="s">
        <v>532</v>
      </c>
      <c r="I334" s="9" t="s">
        <v>542</v>
      </c>
      <c r="J334" s="9">
        <v>46</v>
      </c>
      <c r="K334" s="9">
        <v>47508</v>
      </c>
      <c r="L334" s="22" t="b">
        <f t="shared" si="50"/>
        <v>0</v>
      </c>
      <c r="M334" s="9">
        <v>6</v>
      </c>
      <c r="N334" s="9">
        <v>13</v>
      </c>
      <c r="O334" s="9">
        <v>1</v>
      </c>
      <c r="P334" s="22" t="b">
        <f t="shared" si="58"/>
        <v>1</v>
      </c>
      <c r="Q334" s="22" t="b">
        <f t="shared" si="51"/>
        <v>0</v>
      </c>
      <c r="R334" s="22" t="b">
        <f t="shared" si="52"/>
        <v>1</v>
      </c>
      <c r="S334" s="22" t="b">
        <f t="shared" si="53"/>
        <v>0</v>
      </c>
      <c r="T334" s="22" t="str">
        <f t="shared" si="54"/>
        <v>Newcomer</v>
      </c>
      <c r="U334" s="22" t="str">
        <f t="shared" si="55"/>
        <v>Busy in Boston</v>
      </c>
      <c r="V334" s="22" t="str">
        <f t="shared" si="56"/>
        <v>Manageble in Boston</v>
      </c>
      <c r="W334" s="9">
        <v>7</v>
      </c>
      <c r="X334" s="9">
        <v>46</v>
      </c>
      <c r="Y334" s="23" t="str">
        <f t="shared" si="59"/>
        <v>Good</v>
      </c>
      <c r="Z334" s="23" t="str" cm="1">
        <f t="array" ref="Z334">_xlfn.IFS(W334&gt;=9,"Excellent",W334&gt;6,"Good",W334&lt;7,"Needs Improvement")</f>
        <v>Good</v>
      </c>
    </row>
    <row r="335" spans="1:26" x14ac:dyDescent="0.45">
      <c r="A335" s="8">
        <v>334</v>
      </c>
      <c r="B335" s="8" t="s">
        <v>534</v>
      </c>
      <c r="C335" s="8" t="s">
        <v>43</v>
      </c>
      <c r="D335" s="8" t="s">
        <v>529</v>
      </c>
      <c r="E335" s="22" t="b">
        <f t="shared" si="57"/>
        <v>1</v>
      </c>
      <c r="F335" s="8" t="s">
        <v>540</v>
      </c>
      <c r="G335" s="8" t="s">
        <v>541</v>
      </c>
      <c r="H335" s="8" t="s">
        <v>532</v>
      </c>
      <c r="I335" s="8" t="s">
        <v>554</v>
      </c>
      <c r="J335" s="8">
        <v>39</v>
      </c>
      <c r="K335" s="8">
        <v>52005</v>
      </c>
      <c r="L335" s="22" t="b">
        <f t="shared" si="50"/>
        <v>0</v>
      </c>
      <c r="M335" s="8">
        <v>5</v>
      </c>
      <c r="N335" s="8">
        <v>2</v>
      </c>
      <c r="O335" s="8">
        <v>14</v>
      </c>
      <c r="P335" s="22" t="b">
        <f t="shared" si="58"/>
        <v>0</v>
      </c>
      <c r="Q335" s="22" t="b">
        <f t="shared" si="51"/>
        <v>0</v>
      </c>
      <c r="R335" s="22" t="b">
        <f t="shared" si="52"/>
        <v>1</v>
      </c>
      <c r="S335" s="22" t="b">
        <f t="shared" si="53"/>
        <v>0</v>
      </c>
      <c r="T335" s="22" t="str">
        <f t="shared" si="54"/>
        <v>Newcomer</v>
      </c>
      <c r="U335" s="22" t="str">
        <f t="shared" si="55"/>
        <v>Busy in Boston</v>
      </c>
      <c r="V335" s="22" t="str">
        <f t="shared" si="56"/>
        <v>Manageble in Boston</v>
      </c>
      <c r="W335" s="8">
        <v>6</v>
      </c>
      <c r="X335" s="8">
        <v>34</v>
      </c>
      <c r="Y335" s="23" t="str">
        <f t="shared" si="59"/>
        <v>Needs Improvement</v>
      </c>
      <c r="Z335" s="23" t="str" cm="1">
        <f t="array" ref="Z335">_xlfn.IFS(W335&gt;=9,"Excellent",W335&gt;6,"Good",W335&lt;7,"Needs Improvement")</f>
        <v>Needs Improvement</v>
      </c>
    </row>
    <row r="336" spans="1:26" x14ac:dyDescent="0.45">
      <c r="A336" s="9">
        <v>335</v>
      </c>
      <c r="B336" s="9" t="s">
        <v>539</v>
      </c>
      <c r="C336" s="9" t="s">
        <v>528</v>
      </c>
      <c r="D336" s="9" t="s">
        <v>535</v>
      </c>
      <c r="E336" s="22" t="b">
        <f t="shared" si="57"/>
        <v>1</v>
      </c>
      <c r="F336" s="9" t="s">
        <v>540</v>
      </c>
      <c r="G336" s="9" t="s">
        <v>551</v>
      </c>
      <c r="H336" s="9" t="s">
        <v>532</v>
      </c>
      <c r="I336" s="9" t="s">
        <v>533</v>
      </c>
      <c r="J336" s="9">
        <v>38</v>
      </c>
      <c r="K336" s="9">
        <v>84575</v>
      </c>
      <c r="L336" s="22" t="b">
        <f t="shared" si="50"/>
        <v>1</v>
      </c>
      <c r="M336" s="9">
        <v>28</v>
      </c>
      <c r="N336" s="9">
        <v>5</v>
      </c>
      <c r="O336" s="9">
        <v>13</v>
      </c>
      <c r="P336" s="22" t="b">
        <f t="shared" si="58"/>
        <v>0</v>
      </c>
      <c r="Q336" s="22" t="b">
        <f t="shared" si="51"/>
        <v>1</v>
      </c>
      <c r="R336" s="22" t="b">
        <f t="shared" si="52"/>
        <v>1</v>
      </c>
      <c r="S336" s="22" t="b">
        <f t="shared" si="53"/>
        <v>0</v>
      </c>
      <c r="T336" s="22" t="str">
        <f t="shared" si="54"/>
        <v>Newcomer</v>
      </c>
      <c r="U336" s="22" t="str">
        <f t="shared" si="55"/>
        <v>Busy in Boston</v>
      </c>
      <c r="V336" s="22" t="str">
        <f t="shared" si="56"/>
        <v>Manageble in Boston</v>
      </c>
      <c r="W336" s="9">
        <v>9</v>
      </c>
      <c r="X336" s="9">
        <v>55</v>
      </c>
      <c r="Y336" s="23" t="str">
        <f t="shared" si="59"/>
        <v>Excellent</v>
      </c>
      <c r="Z336" s="23" t="str" cm="1">
        <f t="array" ref="Z336">_xlfn.IFS(W336&gt;=9,"Excellent",W336&gt;6,"Good",W336&lt;7,"Needs Improvement")</f>
        <v>Excellent</v>
      </c>
    </row>
    <row r="337" spans="1:26" x14ac:dyDescent="0.45">
      <c r="A337" s="8">
        <v>336</v>
      </c>
      <c r="B337" s="8" t="s">
        <v>539</v>
      </c>
      <c r="C337" s="8" t="s">
        <v>43</v>
      </c>
      <c r="D337" s="8" t="s">
        <v>535</v>
      </c>
      <c r="E337" s="22" t="b">
        <f t="shared" si="57"/>
        <v>1</v>
      </c>
      <c r="F337" s="8" t="s">
        <v>548</v>
      </c>
      <c r="G337" s="8" t="s">
        <v>531</v>
      </c>
      <c r="H337" s="8" t="s">
        <v>537</v>
      </c>
      <c r="I337" s="8" t="s">
        <v>546</v>
      </c>
      <c r="J337" s="8">
        <v>33</v>
      </c>
      <c r="K337" s="8">
        <v>110742</v>
      </c>
      <c r="L337" s="22" t="b">
        <f t="shared" si="50"/>
        <v>1</v>
      </c>
      <c r="M337" s="8">
        <v>5</v>
      </c>
      <c r="N337" s="8">
        <v>17</v>
      </c>
      <c r="O337" s="8">
        <v>6</v>
      </c>
      <c r="P337" s="22" t="b">
        <f t="shared" si="58"/>
        <v>0</v>
      </c>
      <c r="Q337" s="22" t="b">
        <f t="shared" si="51"/>
        <v>0</v>
      </c>
      <c r="R337" s="22" t="b">
        <f t="shared" si="52"/>
        <v>0</v>
      </c>
      <c r="S337" s="22" t="b">
        <f t="shared" si="53"/>
        <v>0</v>
      </c>
      <c r="T337" s="22" t="str">
        <f t="shared" si="54"/>
        <v>Newcomer</v>
      </c>
      <c r="U337" s="22" t="str">
        <f t="shared" si="55"/>
        <v>Manageble in Boston</v>
      </c>
      <c r="V337" s="22" t="str">
        <f t="shared" si="56"/>
        <v>Manageble in Boston</v>
      </c>
      <c r="W337" s="8">
        <v>7</v>
      </c>
      <c r="X337" s="8">
        <v>27</v>
      </c>
      <c r="Y337" s="23" t="str">
        <f t="shared" si="59"/>
        <v>Good</v>
      </c>
      <c r="Z337" s="23" t="str" cm="1">
        <f t="array" ref="Z337">_xlfn.IFS(W337&gt;=9,"Excellent",W337&gt;6,"Good",W337&lt;7,"Needs Improvement")</f>
        <v>Good</v>
      </c>
    </row>
    <row r="338" spans="1:26" x14ac:dyDescent="0.45">
      <c r="A338" s="9">
        <v>337</v>
      </c>
      <c r="B338" s="9" t="s">
        <v>545</v>
      </c>
      <c r="C338" s="9" t="s">
        <v>42</v>
      </c>
      <c r="D338" s="9" t="s">
        <v>547</v>
      </c>
      <c r="E338" s="22" t="b">
        <f t="shared" si="57"/>
        <v>0</v>
      </c>
      <c r="F338" s="9" t="s">
        <v>540</v>
      </c>
      <c r="G338" s="9" t="s">
        <v>551</v>
      </c>
      <c r="H338" s="9" t="s">
        <v>537</v>
      </c>
      <c r="I338" s="9" t="s">
        <v>538</v>
      </c>
      <c r="J338" s="9">
        <v>27</v>
      </c>
      <c r="K338" s="9">
        <v>48971</v>
      </c>
      <c r="L338" s="22" t="b">
        <f t="shared" si="50"/>
        <v>0</v>
      </c>
      <c r="M338" s="9">
        <v>18</v>
      </c>
      <c r="N338" s="9">
        <v>6</v>
      </c>
      <c r="O338" s="9">
        <v>3</v>
      </c>
      <c r="P338" s="22" t="b">
        <f t="shared" si="58"/>
        <v>1</v>
      </c>
      <c r="Q338" s="22" t="b">
        <f t="shared" si="51"/>
        <v>0</v>
      </c>
      <c r="R338" s="22" t="b">
        <f t="shared" si="52"/>
        <v>1</v>
      </c>
      <c r="S338" s="22" t="b">
        <f t="shared" si="53"/>
        <v>0</v>
      </c>
      <c r="T338" s="22" t="str">
        <f t="shared" si="54"/>
        <v>Newcomer</v>
      </c>
      <c r="U338" s="22" t="str">
        <f t="shared" si="55"/>
        <v>Manageble in Boston</v>
      </c>
      <c r="V338" s="22" t="str">
        <f t="shared" si="56"/>
        <v>Manageble in Boston</v>
      </c>
      <c r="W338" s="9">
        <v>7</v>
      </c>
      <c r="X338" s="9">
        <v>34</v>
      </c>
      <c r="Y338" s="23" t="str">
        <f t="shared" si="59"/>
        <v>Good</v>
      </c>
      <c r="Z338" s="23" t="str" cm="1">
        <f t="array" ref="Z338">_xlfn.IFS(W338&gt;=9,"Excellent",W338&gt;6,"Good",W338&lt;7,"Needs Improvement")</f>
        <v>Good</v>
      </c>
    </row>
    <row r="339" spans="1:26" x14ac:dyDescent="0.45">
      <c r="A339" s="8">
        <v>338</v>
      </c>
      <c r="B339" s="8" t="s">
        <v>527</v>
      </c>
      <c r="C339" s="8" t="s">
        <v>528</v>
      </c>
      <c r="D339" s="8" t="s">
        <v>547</v>
      </c>
      <c r="E339" s="22" t="b">
        <f t="shared" si="57"/>
        <v>0</v>
      </c>
      <c r="F339" s="8" t="s">
        <v>540</v>
      </c>
      <c r="G339" s="8" t="s">
        <v>536</v>
      </c>
      <c r="H339" s="8" t="s">
        <v>532</v>
      </c>
      <c r="I339" s="8" t="s">
        <v>538</v>
      </c>
      <c r="J339" s="8">
        <v>47</v>
      </c>
      <c r="K339" s="8">
        <v>55599</v>
      </c>
      <c r="L339" s="22" t="b">
        <f t="shared" si="50"/>
        <v>0</v>
      </c>
      <c r="M339" s="8">
        <v>26</v>
      </c>
      <c r="N339" s="8">
        <v>2</v>
      </c>
      <c r="O339" s="8">
        <v>14</v>
      </c>
      <c r="P339" s="22" t="b">
        <f t="shared" si="58"/>
        <v>0</v>
      </c>
      <c r="Q339" s="22" t="b">
        <f t="shared" si="51"/>
        <v>0</v>
      </c>
      <c r="R339" s="22" t="b">
        <f t="shared" si="52"/>
        <v>1</v>
      </c>
      <c r="S339" s="22" t="b">
        <f t="shared" si="53"/>
        <v>1</v>
      </c>
      <c r="T339" s="22" t="str">
        <f t="shared" si="54"/>
        <v>Veteran</v>
      </c>
      <c r="U339" s="22" t="str">
        <f t="shared" si="55"/>
        <v>Busy in Boston</v>
      </c>
      <c r="V339" s="22" t="str">
        <f t="shared" si="56"/>
        <v>Manageble in Boston</v>
      </c>
      <c r="W339" s="8">
        <v>2</v>
      </c>
      <c r="X339" s="8">
        <v>22</v>
      </c>
      <c r="Y339" s="23" t="str">
        <f t="shared" si="59"/>
        <v>Needs Improvement</v>
      </c>
      <c r="Z339" s="23" t="str" cm="1">
        <f t="array" ref="Z339">_xlfn.IFS(W339&gt;=9,"Excellent",W339&gt;6,"Good",W339&lt;7,"Needs Improvement")</f>
        <v>Needs Improvement</v>
      </c>
    </row>
    <row r="340" spans="1:26" x14ac:dyDescent="0.45">
      <c r="A340" s="9">
        <v>339</v>
      </c>
      <c r="B340" s="9" t="s">
        <v>559</v>
      </c>
      <c r="C340" s="9" t="s">
        <v>43</v>
      </c>
      <c r="D340" s="9" t="s">
        <v>535</v>
      </c>
      <c r="E340" s="22" t="b">
        <f t="shared" si="57"/>
        <v>1</v>
      </c>
      <c r="F340" s="9" t="s">
        <v>548</v>
      </c>
      <c r="G340" s="9" t="s">
        <v>543</v>
      </c>
      <c r="H340" s="9" t="s">
        <v>537</v>
      </c>
      <c r="I340" s="9" t="s">
        <v>533</v>
      </c>
      <c r="J340" s="9">
        <v>48</v>
      </c>
      <c r="K340" s="9">
        <v>117592</v>
      </c>
      <c r="L340" s="22" t="b">
        <f t="shared" si="50"/>
        <v>1</v>
      </c>
      <c r="M340" s="9">
        <v>20</v>
      </c>
      <c r="N340" s="9">
        <v>4</v>
      </c>
      <c r="O340" s="9">
        <v>14</v>
      </c>
      <c r="P340" s="22" t="b">
        <f t="shared" si="58"/>
        <v>0</v>
      </c>
      <c r="Q340" s="22" t="b">
        <f t="shared" si="51"/>
        <v>0</v>
      </c>
      <c r="R340" s="22" t="b">
        <f t="shared" si="52"/>
        <v>0</v>
      </c>
      <c r="S340" s="22" t="b">
        <f t="shared" si="53"/>
        <v>0</v>
      </c>
      <c r="T340" s="22" t="str">
        <f t="shared" si="54"/>
        <v>Newcomer</v>
      </c>
      <c r="U340" s="22" t="str">
        <f t="shared" si="55"/>
        <v>Busy in Boston</v>
      </c>
      <c r="V340" s="22" t="str">
        <f t="shared" si="56"/>
        <v>Manageble in Boston</v>
      </c>
      <c r="W340" s="9">
        <v>9</v>
      </c>
      <c r="X340" s="9">
        <v>32</v>
      </c>
      <c r="Y340" s="23" t="str">
        <f t="shared" si="59"/>
        <v>Excellent</v>
      </c>
      <c r="Z340" s="23" t="str" cm="1">
        <f t="array" ref="Z340">_xlfn.IFS(W340&gt;=9,"Excellent",W340&gt;6,"Good",W340&lt;7,"Needs Improvement")</f>
        <v>Excellent</v>
      </c>
    </row>
    <row r="341" spans="1:26" x14ac:dyDescent="0.45">
      <c r="A341" s="8">
        <v>340</v>
      </c>
      <c r="B341" s="8" t="s">
        <v>559</v>
      </c>
      <c r="C341" s="8" t="s">
        <v>42</v>
      </c>
      <c r="D341" s="8" t="s">
        <v>529</v>
      </c>
      <c r="E341" s="22" t="b">
        <f t="shared" si="57"/>
        <v>1</v>
      </c>
      <c r="F341" s="8" t="s">
        <v>550</v>
      </c>
      <c r="G341" s="8" t="s">
        <v>541</v>
      </c>
      <c r="H341" s="8" t="s">
        <v>544</v>
      </c>
      <c r="I341" s="8" t="s">
        <v>558</v>
      </c>
      <c r="J341" s="8">
        <v>29</v>
      </c>
      <c r="K341" s="8">
        <v>96914</v>
      </c>
      <c r="L341" s="22" t="b">
        <f t="shared" si="50"/>
        <v>1</v>
      </c>
      <c r="M341" s="8">
        <v>27</v>
      </c>
      <c r="N341" s="8">
        <v>11</v>
      </c>
      <c r="O341" s="8">
        <v>8</v>
      </c>
      <c r="P341" s="22" t="b">
        <f t="shared" si="58"/>
        <v>0</v>
      </c>
      <c r="Q341" s="22" t="b">
        <f t="shared" si="51"/>
        <v>0</v>
      </c>
      <c r="R341" s="22" t="b">
        <f t="shared" si="52"/>
        <v>0</v>
      </c>
      <c r="S341" s="22" t="b">
        <f t="shared" si="53"/>
        <v>0</v>
      </c>
      <c r="T341" s="22" t="str">
        <f t="shared" si="54"/>
        <v>Newcomer</v>
      </c>
      <c r="U341" s="22" t="str">
        <f t="shared" si="55"/>
        <v>Manageble in Boston</v>
      </c>
      <c r="V341" s="22" t="str">
        <f t="shared" si="56"/>
        <v>Manageble in Boston</v>
      </c>
      <c r="W341" s="8">
        <v>9</v>
      </c>
      <c r="X341" s="8">
        <v>53</v>
      </c>
      <c r="Y341" s="23" t="str">
        <f t="shared" si="59"/>
        <v>Excellent</v>
      </c>
      <c r="Z341" s="23" t="str" cm="1">
        <f t="array" ref="Z341">_xlfn.IFS(W341&gt;=9,"Excellent",W341&gt;6,"Good",W341&lt;7,"Needs Improvement")</f>
        <v>Excellent</v>
      </c>
    </row>
    <row r="342" spans="1:26" x14ac:dyDescent="0.45">
      <c r="A342" s="9">
        <v>341</v>
      </c>
      <c r="B342" s="9" t="s">
        <v>545</v>
      </c>
      <c r="C342" s="9" t="s">
        <v>528</v>
      </c>
      <c r="D342" s="9" t="s">
        <v>547</v>
      </c>
      <c r="E342" s="22" t="b">
        <f t="shared" si="57"/>
        <v>0</v>
      </c>
      <c r="F342" s="9" t="s">
        <v>548</v>
      </c>
      <c r="G342" s="9" t="s">
        <v>556</v>
      </c>
      <c r="H342" s="9" t="s">
        <v>544</v>
      </c>
      <c r="I342" s="9" t="s">
        <v>546</v>
      </c>
      <c r="J342" s="9">
        <v>40</v>
      </c>
      <c r="K342" s="9">
        <v>97055</v>
      </c>
      <c r="L342" s="22" t="b">
        <f t="shared" si="50"/>
        <v>0</v>
      </c>
      <c r="M342" s="9">
        <v>12</v>
      </c>
      <c r="N342" s="9">
        <v>8</v>
      </c>
      <c r="O342" s="9">
        <v>13</v>
      </c>
      <c r="P342" s="22" t="b">
        <f t="shared" si="58"/>
        <v>0</v>
      </c>
      <c r="Q342" s="22" t="b">
        <f t="shared" si="51"/>
        <v>0</v>
      </c>
      <c r="R342" s="22" t="b">
        <f t="shared" si="52"/>
        <v>0</v>
      </c>
      <c r="S342" s="22" t="b">
        <f t="shared" si="53"/>
        <v>0</v>
      </c>
      <c r="T342" s="22" t="str">
        <f t="shared" si="54"/>
        <v>Newcomer</v>
      </c>
      <c r="U342" s="22" t="str">
        <f t="shared" si="55"/>
        <v>Busy in Boston</v>
      </c>
      <c r="V342" s="22" t="str">
        <f t="shared" si="56"/>
        <v>Manageble in Boston</v>
      </c>
      <c r="W342" s="9">
        <v>6</v>
      </c>
      <c r="X342" s="9">
        <v>43</v>
      </c>
      <c r="Y342" s="23" t="str">
        <f t="shared" si="59"/>
        <v>Needs Improvement</v>
      </c>
      <c r="Z342" s="23" t="str" cm="1">
        <f t="array" ref="Z342">_xlfn.IFS(W342&gt;=9,"Excellent",W342&gt;6,"Good",W342&lt;7,"Needs Improvement")</f>
        <v>Needs Improvement</v>
      </c>
    </row>
    <row r="343" spans="1:26" x14ac:dyDescent="0.45">
      <c r="A343" s="8">
        <v>342</v>
      </c>
      <c r="B343" s="8" t="s">
        <v>545</v>
      </c>
      <c r="C343" s="8" t="s">
        <v>528</v>
      </c>
      <c r="D343" s="8" t="s">
        <v>555</v>
      </c>
      <c r="E343" s="22" t="b">
        <f t="shared" si="57"/>
        <v>1</v>
      </c>
      <c r="F343" s="8" t="s">
        <v>550</v>
      </c>
      <c r="G343" s="8" t="s">
        <v>531</v>
      </c>
      <c r="H343" s="8" t="s">
        <v>544</v>
      </c>
      <c r="I343" s="8" t="s">
        <v>542</v>
      </c>
      <c r="J343" s="8">
        <v>63</v>
      </c>
      <c r="K343" s="8">
        <v>117697</v>
      </c>
      <c r="L343" s="22" t="b">
        <f t="shared" si="50"/>
        <v>1</v>
      </c>
      <c r="M343" s="8">
        <v>7</v>
      </c>
      <c r="N343" s="8">
        <v>12</v>
      </c>
      <c r="O343" s="8">
        <v>6</v>
      </c>
      <c r="P343" s="22" t="b">
        <f t="shared" si="58"/>
        <v>0</v>
      </c>
      <c r="Q343" s="22" t="b">
        <f t="shared" si="51"/>
        <v>0</v>
      </c>
      <c r="R343" s="22" t="b">
        <f t="shared" si="52"/>
        <v>0</v>
      </c>
      <c r="S343" s="22" t="b">
        <f t="shared" si="53"/>
        <v>0</v>
      </c>
      <c r="T343" s="22" t="str">
        <f t="shared" si="54"/>
        <v>Newcomer</v>
      </c>
      <c r="U343" s="22" t="str">
        <f t="shared" si="55"/>
        <v>Busy in Boston</v>
      </c>
      <c r="V343" s="22" t="str">
        <f t="shared" si="56"/>
        <v>Manageble in Boston</v>
      </c>
      <c r="W343" s="8">
        <v>3</v>
      </c>
      <c r="X343" s="8">
        <v>59</v>
      </c>
      <c r="Y343" s="23" t="str">
        <f t="shared" si="59"/>
        <v>Needs Improvement</v>
      </c>
      <c r="Z343" s="23" t="str" cm="1">
        <f t="array" ref="Z343">_xlfn.IFS(W343&gt;=9,"Excellent",W343&gt;6,"Good",W343&lt;7,"Needs Improvement")</f>
        <v>Needs Improvement</v>
      </c>
    </row>
    <row r="344" spans="1:26" x14ac:dyDescent="0.45">
      <c r="A344" s="9">
        <v>343</v>
      </c>
      <c r="B344" s="9" t="s">
        <v>545</v>
      </c>
      <c r="C344" s="9" t="s">
        <v>43</v>
      </c>
      <c r="D344" s="9" t="s">
        <v>529</v>
      </c>
      <c r="E344" s="22" t="b">
        <f t="shared" si="57"/>
        <v>1</v>
      </c>
      <c r="F344" s="9" t="s">
        <v>530</v>
      </c>
      <c r="G344" s="9" t="s">
        <v>541</v>
      </c>
      <c r="H344" s="9" t="s">
        <v>532</v>
      </c>
      <c r="I344" s="9" t="s">
        <v>533</v>
      </c>
      <c r="J344" s="9">
        <v>22</v>
      </c>
      <c r="K344" s="9">
        <v>35355</v>
      </c>
      <c r="L344" s="22" t="b">
        <f t="shared" si="50"/>
        <v>0</v>
      </c>
      <c r="M344" s="9">
        <v>3</v>
      </c>
      <c r="N344" s="9">
        <v>8</v>
      </c>
      <c r="O344" s="9">
        <v>13</v>
      </c>
      <c r="P344" s="22" t="b">
        <f t="shared" si="58"/>
        <v>0</v>
      </c>
      <c r="Q344" s="22" t="b">
        <f t="shared" si="51"/>
        <v>0</v>
      </c>
      <c r="R344" s="22" t="b">
        <f t="shared" si="52"/>
        <v>1</v>
      </c>
      <c r="S344" s="22" t="b">
        <f t="shared" si="53"/>
        <v>0</v>
      </c>
      <c r="T344" s="22" t="str">
        <f t="shared" si="54"/>
        <v>Newcomer</v>
      </c>
      <c r="U344" s="22" t="str">
        <f t="shared" si="55"/>
        <v>Busy in Boston</v>
      </c>
      <c r="V344" s="22" t="str">
        <f t="shared" si="56"/>
        <v>Manageble in Boston</v>
      </c>
      <c r="W344" s="9">
        <v>1</v>
      </c>
      <c r="X344" s="9">
        <v>51</v>
      </c>
      <c r="Y344" s="23" t="str">
        <f t="shared" si="59"/>
        <v>Needs Improvement</v>
      </c>
      <c r="Z344" s="23" t="str" cm="1">
        <f t="array" ref="Z344">_xlfn.IFS(W344&gt;=9,"Excellent",W344&gt;6,"Good",W344&lt;7,"Needs Improvement")</f>
        <v>Needs Improvement</v>
      </c>
    </row>
    <row r="345" spans="1:26" x14ac:dyDescent="0.45">
      <c r="A345" s="8">
        <v>344</v>
      </c>
      <c r="B345" s="8" t="s">
        <v>534</v>
      </c>
      <c r="C345" s="8" t="s">
        <v>43</v>
      </c>
      <c r="D345" s="8" t="s">
        <v>547</v>
      </c>
      <c r="E345" s="22" t="b">
        <f t="shared" si="57"/>
        <v>0</v>
      </c>
      <c r="F345" s="8" t="s">
        <v>550</v>
      </c>
      <c r="G345" s="8" t="s">
        <v>556</v>
      </c>
      <c r="H345" s="8" t="s">
        <v>537</v>
      </c>
      <c r="I345" s="8" t="s">
        <v>542</v>
      </c>
      <c r="J345" s="8">
        <v>50</v>
      </c>
      <c r="K345" s="8">
        <v>84120</v>
      </c>
      <c r="L345" s="22" t="b">
        <f t="shared" si="50"/>
        <v>0</v>
      </c>
      <c r="M345" s="8">
        <v>10</v>
      </c>
      <c r="N345" s="8">
        <v>11</v>
      </c>
      <c r="O345" s="8">
        <v>11</v>
      </c>
      <c r="P345" s="22" t="b">
        <f t="shared" si="58"/>
        <v>0</v>
      </c>
      <c r="Q345" s="22" t="b">
        <f t="shared" si="51"/>
        <v>0</v>
      </c>
      <c r="R345" s="22" t="b">
        <f t="shared" si="52"/>
        <v>0</v>
      </c>
      <c r="S345" s="22" t="b">
        <f t="shared" si="53"/>
        <v>0</v>
      </c>
      <c r="T345" s="22" t="str">
        <f t="shared" si="54"/>
        <v>Newcomer</v>
      </c>
      <c r="U345" s="22" t="str">
        <f t="shared" si="55"/>
        <v>Busy in Boston</v>
      </c>
      <c r="V345" s="22" t="str">
        <f t="shared" si="56"/>
        <v>Busy in Boston</v>
      </c>
      <c r="W345" s="8">
        <v>4</v>
      </c>
      <c r="X345" s="8">
        <v>51</v>
      </c>
      <c r="Y345" s="23" t="str">
        <f t="shared" si="59"/>
        <v>Needs Improvement</v>
      </c>
      <c r="Z345" s="23" t="str" cm="1">
        <f t="array" ref="Z345">_xlfn.IFS(W345&gt;=9,"Excellent",W345&gt;6,"Good",W345&lt;7,"Needs Improvement")</f>
        <v>Needs Improvement</v>
      </c>
    </row>
    <row r="346" spans="1:26" x14ac:dyDescent="0.45">
      <c r="A346" s="9">
        <v>345</v>
      </c>
      <c r="B346" s="9" t="s">
        <v>557</v>
      </c>
      <c r="C346" s="9" t="s">
        <v>43</v>
      </c>
      <c r="D346" s="9" t="s">
        <v>547</v>
      </c>
      <c r="E346" s="22" t="b">
        <f t="shared" si="57"/>
        <v>0</v>
      </c>
      <c r="F346" s="9" t="s">
        <v>550</v>
      </c>
      <c r="G346" s="9" t="s">
        <v>543</v>
      </c>
      <c r="H346" s="9" t="s">
        <v>532</v>
      </c>
      <c r="I346" s="9" t="s">
        <v>549</v>
      </c>
      <c r="J346" s="9">
        <v>56</v>
      </c>
      <c r="K346" s="9">
        <v>104619</v>
      </c>
      <c r="L346" s="22" t="b">
        <f t="shared" si="50"/>
        <v>1</v>
      </c>
      <c r="M346" s="9">
        <v>34</v>
      </c>
      <c r="N346" s="9">
        <v>8</v>
      </c>
      <c r="O346" s="9">
        <v>13</v>
      </c>
      <c r="P346" s="22" t="b">
        <f t="shared" si="58"/>
        <v>0</v>
      </c>
      <c r="Q346" s="22" t="b">
        <f t="shared" si="51"/>
        <v>0</v>
      </c>
      <c r="R346" s="22" t="b">
        <f t="shared" si="52"/>
        <v>0</v>
      </c>
      <c r="S346" s="22" t="b">
        <f t="shared" si="53"/>
        <v>0</v>
      </c>
      <c r="T346" s="22" t="str">
        <f t="shared" si="54"/>
        <v>Newcomer</v>
      </c>
      <c r="U346" s="22" t="str">
        <f t="shared" si="55"/>
        <v>Busy in Boston</v>
      </c>
      <c r="V346" s="22" t="str">
        <f t="shared" si="56"/>
        <v>Manageble in Boston</v>
      </c>
      <c r="W346" s="9">
        <v>3</v>
      </c>
      <c r="X346" s="9">
        <v>49</v>
      </c>
      <c r="Y346" s="23" t="str">
        <f t="shared" si="59"/>
        <v>Needs Improvement</v>
      </c>
      <c r="Z346" s="23" t="str" cm="1">
        <f t="array" ref="Z346">_xlfn.IFS(W346&gt;=9,"Excellent",W346&gt;6,"Good",W346&lt;7,"Needs Improvement")</f>
        <v>Needs Improvement</v>
      </c>
    </row>
    <row r="347" spans="1:26" x14ac:dyDescent="0.45">
      <c r="A347" s="8">
        <v>346</v>
      </c>
      <c r="B347" s="8" t="s">
        <v>559</v>
      </c>
      <c r="C347" s="8" t="s">
        <v>42</v>
      </c>
      <c r="D347" s="8" t="s">
        <v>555</v>
      </c>
      <c r="E347" s="22" t="b">
        <f t="shared" si="57"/>
        <v>1</v>
      </c>
      <c r="F347" s="8" t="s">
        <v>530</v>
      </c>
      <c r="G347" s="8" t="s">
        <v>551</v>
      </c>
      <c r="H347" s="8" t="s">
        <v>537</v>
      </c>
      <c r="I347" s="8" t="s">
        <v>538</v>
      </c>
      <c r="J347" s="8">
        <v>61</v>
      </c>
      <c r="K347" s="8">
        <v>68342</v>
      </c>
      <c r="L347" s="22" t="b">
        <f t="shared" si="50"/>
        <v>0</v>
      </c>
      <c r="M347" s="8">
        <v>25</v>
      </c>
      <c r="N347" s="8">
        <v>8</v>
      </c>
      <c r="O347" s="8">
        <v>1</v>
      </c>
      <c r="P347" s="22" t="b">
        <f t="shared" si="58"/>
        <v>1</v>
      </c>
      <c r="Q347" s="22" t="b">
        <f t="shared" si="51"/>
        <v>0</v>
      </c>
      <c r="R347" s="22" t="b">
        <f t="shared" si="52"/>
        <v>1</v>
      </c>
      <c r="S347" s="22" t="b">
        <f t="shared" si="53"/>
        <v>0</v>
      </c>
      <c r="T347" s="22" t="str">
        <f t="shared" si="54"/>
        <v>Newcomer</v>
      </c>
      <c r="U347" s="22" t="str">
        <f t="shared" si="55"/>
        <v>Manageble in Boston</v>
      </c>
      <c r="V347" s="22" t="str">
        <f t="shared" si="56"/>
        <v>Manageble in Boston</v>
      </c>
      <c r="W347" s="8">
        <v>1</v>
      </c>
      <c r="X347" s="8">
        <v>32</v>
      </c>
      <c r="Y347" s="23" t="str">
        <f t="shared" si="59"/>
        <v>Needs Improvement</v>
      </c>
      <c r="Z347" s="23" t="str" cm="1">
        <f t="array" ref="Z347">_xlfn.IFS(W347&gt;=9,"Excellent",W347&gt;6,"Good",W347&lt;7,"Needs Improvement")</f>
        <v>Needs Improvement</v>
      </c>
    </row>
    <row r="348" spans="1:26" x14ac:dyDescent="0.45">
      <c r="A348" s="9">
        <v>347</v>
      </c>
      <c r="B348" s="9" t="s">
        <v>534</v>
      </c>
      <c r="C348" s="9" t="s">
        <v>43</v>
      </c>
      <c r="D348" s="9" t="s">
        <v>555</v>
      </c>
      <c r="E348" s="22" t="b">
        <f t="shared" si="57"/>
        <v>1</v>
      </c>
      <c r="F348" s="9" t="s">
        <v>550</v>
      </c>
      <c r="G348" s="9" t="s">
        <v>543</v>
      </c>
      <c r="H348" s="9" t="s">
        <v>544</v>
      </c>
      <c r="I348" s="9" t="s">
        <v>542</v>
      </c>
      <c r="J348" s="9">
        <v>35</v>
      </c>
      <c r="K348" s="9">
        <v>115992</v>
      </c>
      <c r="L348" s="22" t="b">
        <f t="shared" si="50"/>
        <v>1</v>
      </c>
      <c r="M348" s="9">
        <v>35</v>
      </c>
      <c r="N348" s="9">
        <v>17</v>
      </c>
      <c r="O348" s="9">
        <v>5</v>
      </c>
      <c r="P348" s="22" t="b">
        <f t="shared" si="58"/>
        <v>1</v>
      </c>
      <c r="Q348" s="22" t="b">
        <f t="shared" si="51"/>
        <v>0</v>
      </c>
      <c r="R348" s="22" t="b">
        <f t="shared" si="52"/>
        <v>0</v>
      </c>
      <c r="S348" s="22" t="b">
        <f t="shared" si="53"/>
        <v>0</v>
      </c>
      <c r="T348" s="22" t="str">
        <f t="shared" si="54"/>
        <v>Newcomer</v>
      </c>
      <c r="U348" s="22" t="str">
        <f t="shared" si="55"/>
        <v>Busy in Boston</v>
      </c>
      <c r="V348" s="22" t="str">
        <f t="shared" si="56"/>
        <v>Manageble in Boston</v>
      </c>
      <c r="W348" s="9">
        <v>3</v>
      </c>
      <c r="X348" s="9">
        <v>20</v>
      </c>
      <c r="Y348" s="23" t="str">
        <f t="shared" si="59"/>
        <v>Needs Improvement</v>
      </c>
      <c r="Z348" s="23" t="str" cm="1">
        <f t="array" ref="Z348">_xlfn.IFS(W348&gt;=9,"Excellent",W348&gt;6,"Good",W348&lt;7,"Needs Improvement")</f>
        <v>Needs Improvement</v>
      </c>
    </row>
    <row r="349" spans="1:26" x14ac:dyDescent="0.45">
      <c r="A349" s="8">
        <v>348</v>
      </c>
      <c r="B349" s="8" t="s">
        <v>545</v>
      </c>
      <c r="C349" s="8" t="s">
        <v>528</v>
      </c>
      <c r="D349" s="8" t="s">
        <v>535</v>
      </c>
      <c r="E349" s="22" t="b">
        <f t="shared" si="57"/>
        <v>1</v>
      </c>
      <c r="F349" s="8" t="s">
        <v>548</v>
      </c>
      <c r="G349" s="8" t="s">
        <v>553</v>
      </c>
      <c r="H349" s="8" t="s">
        <v>532</v>
      </c>
      <c r="I349" s="8" t="s">
        <v>554</v>
      </c>
      <c r="J349" s="8">
        <v>56</v>
      </c>
      <c r="K349" s="8">
        <v>108860</v>
      </c>
      <c r="L349" s="22" t="b">
        <f t="shared" si="50"/>
        <v>1</v>
      </c>
      <c r="M349" s="8">
        <v>16</v>
      </c>
      <c r="N349" s="8">
        <v>16</v>
      </c>
      <c r="O349" s="8">
        <v>8</v>
      </c>
      <c r="P349" s="22" t="b">
        <f t="shared" si="58"/>
        <v>0</v>
      </c>
      <c r="Q349" s="22" t="b">
        <f t="shared" si="51"/>
        <v>0</v>
      </c>
      <c r="R349" s="22" t="b">
        <f t="shared" si="52"/>
        <v>0</v>
      </c>
      <c r="S349" s="22" t="b">
        <f t="shared" si="53"/>
        <v>0</v>
      </c>
      <c r="T349" s="22" t="str">
        <f t="shared" si="54"/>
        <v>Newcomer</v>
      </c>
      <c r="U349" s="22" t="str">
        <f t="shared" si="55"/>
        <v>Manageble in Boston</v>
      </c>
      <c r="V349" s="22" t="str">
        <f t="shared" si="56"/>
        <v>Manageble in Boston</v>
      </c>
      <c r="W349" s="8">
        <v>4</v>
      </c>
      <c r="X349" s="8">
        <v>53</v>
      </c>
      <c r="Y349" s="23" t="str">
        <f t="shared" si="59"/>
        <v>Needs Improvement</v>
      </c>
      <c r="Z349" s="23" t="str" cm="1">
        <f t="array" ref="Z349">_xlfn.IFS(W349&gt;=9,"Excellent",W349&gt;6,"Good",W349&lt;7,"Needs Improvement")</f>
        <v>Needs Improvement</v>
      </c>
    </row>
    <row r="350" spans="1:26" x14ac:dyDescent="0.45">
      <c r="A350" s="9">
        <v>349</v>
      </c>
      <c r="B350" s="9" t="s">
        <v>559</v>
      </c>
      <c r="C350" s="9" t="s">
        <v>528</v>
      </c>
      <c r="D350" s="9" t="s">
        <v>529</v>
      </c>
      <c r="E350" s="22" t="b">
        <f t="shared" si="57"/>
        <v>1</v>
      </c>
      <c r="F350" s="9" t="s">
        <v>550</v>
      </c>
      <c r="G350" s="9" t="s">
        <v>536</v>
      </c>
      <c r="H350" s="9" t="s">
        <v>537</v>
      </c>
      <c r="I350" s="9" t="s">
        <v>542</v>
      </c>
      <c r="J350" s="9">
        <v>41</v>
      </c>
      <c r="K350" s="9">
        <v>32257</v>
      </c>
      <c r="L350" s="22" t="b">
        <f t="shared" si="50"/>
        <v>0</v>
      </c>
      <c r="M350" s="9">
        <v>2</v>
      </c>
      <c r="N350" s="9">
        <v>14</v>
      </c>
      <c r="O350" s="9">
        <v>3</v>
      </c>
      <c r="P350" s="22" t="b">
        <f t="shared" si="58"/>
        <v>1</v>
      </c>
      <c r="Q350" s="22" t="b">
        <f t="shared" si="51"/>
        <v>0</v>
      </c>
      <c r="R350" s="22" t="b">
        <f t="shared" si="52"/>
        <v>0</v>
      </c>
      <c r="S350" s="22" t="b">
        <f t="shared" si="53"/>
        <v>0</v>
      </c>
      <c r="T350" s="22" t="str">
        <f t="shared" si="54"/>
        <v>Newcomer</v>
      </c>
      <c r="U350" s="22" t="str">
        <f t="shared" si="55"/>
        <v>Busy in Boston</v>
      </c>
      <c r="V350" s="22" t="str">
        <f t="shared" si="56"/>
        <v>Manageble in Boston</v>
      </c>
      <c r="W350" s="9">
        <v>8</v>
      </c>
      <c r="X350" s="9">
        <v>34</v>
      </c>
      <c r="Y350" s="23" t="str">
        <f t="shared" si="59"/>
        <v>Good</v>
      </c>
      <c r="Z350" s="23" t="str" cm="1">
        <f t="array" ref="Z350">_xlfn.IFS(W350&gt;=9,"Excellent",W350&gt;6,"Good",W350&lt;7,"Needs Improvement")</f>
        <v>Good</v>
      </c>
    </row>
    <row r="351" spans="1:26" x14ac:dyDescent="0.45">
      <c r="A351" s="8">
        <v>350</v>
      </c>
      <c r="B351" s="8" t="s">
        <v>534</v>
      </c>
      <c r="C351" s="8" t="s">
        <v>43</v>
      </c>
      <c r="D351" s="8" t="s">
        <v>529</v>
      </c>
      <c r="E351" s="22" t="b">
        <f t="shared" si="57"/>
        <v>1</v>
      </c>
      <c r="F351" s="8" t="s">
        <v>530</v>
      </c>
      <c r="G351" s="8" t="s">
        <v>553</v>
      </c>
      <c r="H351" s="8" t="s">
        <v>537</v>
      </c>
      <c r="I351" s="8" t="s">
        <v>549</v>
      </c>
      <c r="J351" s="8">
        <v>34</v>
      </c>
      <c r="K351" s="8">
        <v>57364</v>
      </c>
      <c r="L351" s="22" t="b">
        <f t="shared" si="50"/>
        <v>1</v>
      </c>
      <c r="M351" s="8">
        <v>24</v>
      </c>
      <c r="N351" s="8">
        <v>11</v>
      </c>
      <c r="O351" s="8">
        <v>12</v>
      </c>
      <c r="P351" s="22" t="b">
        <f t="shared" si="58"/>
        <v>0</v>
      </c>
      <c r="Q351" s="22" t="b">
        <f t="shared" si="51"/>
        <v>0</v>
      </c>
      <c r="R351" s="22" t="b">
        <f t="shared" si="52"/>
        <v>1</v>
      </c>
      <c r="S351" s="22" t="b">
        <f t="shared" si="53"/>
        <v>0</v>
      </c>
      <c r="T351" s="22" t="str">
        <f t="shared" si="54"/>
        <v>Newcomer</v>
      </c>
      <c r="U351" s="22" t="str">
        <f t="shared" si="55"/>
        <v>Busy in Boston</v>
      </c>
      <c r="V351" s="22" t="str">
        <f t="shared" si="56"/>
        <v>Manageble in Boston</v>
      </c>
      <c r="W351" s="8">
        <v>9</v>
      </c>
      <c r="X351" s="8">
        <v>33</v>
      </c>
      <c r="Y351" s="23" t="str">
        <f t="shared" si="59"/>
        <v>Excellent</v>
      </c>
      <c r="Z351" s="23" t="str" cm="1">
        <f t="array" ref="Z351">_xlfn.IFS(W351&gt;=9,"Excellent",W351&gt;6,"Good",W351&lt;7,"Needs Improvement")</f>
        <v>Excellent</v>
      </c>
    </row>
    <row r="352" spans="1:26" x14ac:dyDescent="0.45">
      <c r="A352" s="9">
        <v>351</v>
      </c>
      <c r="B352" s="9" t="s">
        <v>557</v>
      </c>
      <c r="C352" s="9" t="s">
        <v>43</v>
      </c>
      <c r="D352" s="9" t="s">
        <v>535</v>
      </c>
      <c r="E352" s="22" t="b">
        <f t="shared" si="57"/>
        <v>1</v>
      </c>
      <c r="F352" s="9" t="s">
        <v>548</v>
      </c>
      <c r="G352" s="9" t="s">
        <v>531</v>
      </c>
      <c r="H352" s="9" t="s">
        <v>544</v>
      </c>
      <c r="I352" s="9" t="s">
        <v>546</v>
      </c>
      <c r="J352" s="9">
        <v>59</v>
      </c>
      <c r="K352" s="9">
        <v>54972</v>
      </c>
      <c r="L352" s="22" t="b">
        <f t="shared" si="50"/>
        <v>0</v>
      </c>
      <c r="M352" s="9">
        <v>10</v>
      </c>
      <c r="N352" s="9">
        <v>7</v>
      </c>
      <c r="O352" s="9">
        <v>6</v>
      </c>
      <c r="P352" s="22" t="b">
        <f t="shared" si="58"/>
        <v>0</v>
      </c>
      <c r="Q352" s="22" t="b">
        <f t="shared" si="51"/>
        <v>0</v>
      </c>
      <c r="R352" s="22" t="b">
        <f t="shared" si="52"/>
        <v>0</v>
      </c>
      <c r="S352" s="22" t="b">
        <f t="shared" si="53"/>
        <v>0</v>
      </c>
      <c r="T352" s="22" t="str">
        <f t="shared" si="54"/>
        <v>Newcomer</v>
      </c>
      <c r="U352" s="22" t="str">
        <f t="shared" si="55"/>
        <v>Manageble in Boston</v>
      </c>
      <c r="V352" s="22" t="str">
        <f t="shared" si="56"/>
        <v>Manageble in Boston</v>
      </c>
      <c r="W352" s="9">
        <v>3</v>
      </c>
      <c r="X352" s="9">
        <v>48</v>
      </c>
      <c r="Y352" s="23" t="str">
        <f t="shared" si="59"/>
        <v>Needs Improvement</v>
      </c>
      <c r="Z352" s="23" t="str" cm="1">
        <f t="array" ref="Z352">_xlfn.IFS(W352&gt;=9,"Excellent",W352&gt;6,"Good",W352&lt;7,"Needs Improvement")</f>
        <v>Needs Improvement</v>
      </c>
    </row>
    <row r="353" spans="1:26" x14ac:dyDescent="0.45">
      <c r="A353" s="8">
        <v>352</v>
      </c>
      <c r="B353" s="8" t="s">
        <v>534</v>
      </c>
      <c r="C353" s="8" t="s">
        <v>528</v>
      </c>
      <c r="D353" s="8" t="s">
        <v>529</v>
      </c>
      <c r="E353" s="22" t="b">
        <f t="shared" si="57"/>
        <v>1</v>
      </c>
      <c r="F353" s="8" t="s">
        <v>530</v>
      </c>
      <c r="G353" s="8" t="s">
        <v>541</v>
      </c>
      <c r="H353" s="8" t="s">
        <v>532</v>
      </c>
      <c r="I353" s="8" t="s">
        <v>538</v>
      </c>
      <c r="J353" s="8">
        <v>29</v>
      </c>
      <c r="K353" s="8">
        <v>56654</v>
      </c>
      <c r="L353" s="22" t="b">
        <f t="shared" si="50"/>
        <v>0</v>
      </c>
      <c r="M353" s="8">
        <v>38</v>
      </c>
      <c r="N353" s="8">
        <v>16</v>
      </c>
      <c r="O353" s="8">
        <v>5</v>
      </c>
      <c r="P353" s="22" t="b">
        <f t="shared" si="58"/>
        <v>1</v>
      </c>
      <c r="Q353" s="22" t="b">
        <f t="shared" si="51"/>
        <v>0</v>
      </c>
      <c r="R353" s="22" t="b">
        <f t="shared" si="52"/>
        <v>1</v>
      </c>
      <c r="S353" s="22" t="b">
        <f t="shared" si="53"/>
        <v>0</v>
      </c>
      <c r="T353" s="22" t="str">
        <f t="shared" si="54"/>
        <v>Newcomer</v>
      </c>
      <c r="U353" s="22" t="str">
        <f t="shared" si="55"/>
        <v>Manageble in Boston</v>
      </c>
      <c r="V353" s="22" t="str">
        <f t="shared" si="56"/>
        <v>Manageble in Boston</v>
      </c>
      <c r="W353" s="8">
        <v>6</v>
      </c>
      <c r="X353" s="8">
        <v>53</v>
      </c>
      <c r="Y353" s="23" t="str">
        <f t="shared" si="59"/>
        <v>Needs Improvement</v>
      </c>
      <c r="Z353" s="23" t="str" cm="1">
        <f t="array" ref="Z353">_xlfn.IFS(W353&gt;=9,"Excellent",W353&gt;6,"Good",W353&lt;7,"Needs Improvement")</f>
        <v>Needs Improvement</v>
      </c>
    </row>
    <row r="354" spans="1:26" x14ac:dyDescent="0.45">
      <c r="A354" s="9">
        <v>353</v>
      </c>
      <c r="B354" s="9" t="s">
        <v>557</v>
      </c>
      <c r="C354" s="9" t="s">
        <v>42</v>
      </c>
      <c r="D354" s="9" t="s">
        <v>529</v>
      </c>
      <c r="E354" s="22" t="b">
        <f t="shared" si="57"/>
        <v>1</v>
      </c>
      <c r="F354" s="9" t="s">
        <v>530</v>
      </c>
      <c r="G354" s="9" t="s">
        <v>531</v>
      </c>
      <c r="H354" s="9" t="s">
        <v>532</v>
      </c>
      <c r="I354" s="9" t="s">
        <v>533</v>
      </c>
      <c r="J354" s="9">
        <v>64</v>
      </c>
      <c r="K354" s="9">
        <v>110769</v>
      </c>
      <c r="L354" s="22" t="b">
        <f t="shared" si="50"/>
        <v>1</v>
      </c>
      <c r="M354" s="9">
        <v>22</v>
      </c>
      <c r="N354" s="9">
        <v>13</v>
      </c>
      <c r="O354" s="9">
        <v>6</v>
      </c>
      <c r="P354" s="22" t="b">
        <f t="shared" si="58"/>
        <v>0</v>
      </c>
      <c r="Q354" s="22" t="b">
        <f t="shared" si="51"/>
        <v>0</v>
      </c>
      <c r="R354" s="22" t="b">
        <f t="shared" si="52"/>
        <v>1</v>
      </c>
      <c r="S354" s="22" t="b">
        <f t="shared" si="53"/>
        <v>0</v>
      </c>
      <c r="T354" s="22" t="str">
        <f t="shared" si="54"/>
        <v>Newcomer</v>
      </c>
      <c r="U354" s="22" t="str">
        <f t="shared" si="55"/>
        <v>Manageble in Boston</v>
      </c>
      <c r="V354" s="22" t="str">
        <f t="shared" si="56"/>
        <v>Manageble in Boston</v>
      </c>
      <c r="W354" s="9">
        <v>5</v>
      </c>
      <c r="X354" s="9">
        <v>37</v>
      </c>
      <c r="Y354" s="23" t="str">
        <f t="shared" si="59"/>
        <v>Needs Improvement</v>
      </c>
      <c r="Z354" s="23" t="str" cm="1">
        <f t="array" ref="Z354">_xlfn.IFS(W354&gt;=9,"Excellent",W354&gt;6,"Good",W354&lt;7,"Needs Improvement")</f>
        <v>Needs Improvement</v>
      </c>
    </row>
    <row r="355" spans="1:26" x14ac:dyDescent="0.45">
      <c r="A355" s="8">
        <v>354</v>
      </c>
      <c r="B355" s="8" t="s">
        <v>545</v>
      </c>
      <c r="C355" s="8" t="s">
        <v>43</v>
      </c>
      <c r="D355" s="8" t="s">
        <v>529</v>
      </c>
      <c r="E355" s="22" t="b">
        <f t="shared" si="57"/>
        <v>1</v>
      </c>
      <c r="F355" s="8" t="s">
        <v>540</v>
      </c>
      <c r="G355" s="8" t="s">
        <v>551</v>
      </c>
      <c r="H355" s="8" t="s">
        <v>532</v>
      </c>
      <c r="I355" s="8" t="s">
        <v>549</v>
      </c>
      <c r="J355" s="8">
        <v>41</v>
      </c>
      <c r="K355" s="8">
        <v>111423</v>
      </c>
      <c r="L355" s="22" t="b">
        <f t="shared" si="50"/>
        <v>1</v>
      </c>
      <c r="M355" s="8">
        <v>26</v>
      </c>
      <c r="N355" s="8">
        <v>15</v>
      </c>
      <c r="O355" s="8">
        <v>10</v>
      </c>
      <c r="P355" s="22" t="b">
        <f t="shared" si="58"/>
        <v>0</v>
      </c>
      <c r="Q355" s="22" t="b">
        <f t="shared" si="51"/>
        <v>0</v>
      </c>
      <c r="R355" s="22" t="b">
        <f t="shared" si="52"/>
        <v>1</v>
      </c>
      <c r="S355" s="22" t="b">
        <f t="shared" si="53"/>
        <v>0</v>
      </c>
      <c r="T355" s="22" t="str">
        <f t="shared" si="54"/>
        <v>Newcomer</v>
      </c>
      <c r="U355" s="22" t="str">
        <f t="shared" si="55"/>
        <v>Manageble in Boston</v>
      </c>
      <c r="V355" s="22" t="str">
        <f t="shared" si="56"/>
        <v>Manageble in Boston</v>
      </c>
      <c r="W355" s="8">
        <v>6</v>
      </c>
      <c r="X355" s="8">
        <v>26</v>
      </c>
      <c r="Y355" s="23" t="str">
        <f t="shared" si="59"/>
        <v>Needs Improvement</v>
      </c>
      <c r="Z355" s="23" t="str" cm="1">
        <f t="array" ref="Z355">_xlfn.IFS(W355&gt;=9,"Excellent",W355&gt;6,"Good",W355&lt;7,"Needs Improvement")</f>
        <v>Needs Improvement</v>
      </c>
    </row>
    <row r="356" spans="1:26" x14ac:dyDescent="0.45">
      <c r="A356" s="9">
        <v>355</v>
      </c>
      <c r="B356" s="9" t="s">
        <v>557</v>
      </c>
      <c r="C356" s="9" t="s">
        <v>43</v>
      </c>
      <c r="D356" s="9" t="s">
        <v>529</v>
      </c>
      <c r="E356" s="22" t="b">
        <f t="shared" si="57"/>
        <v>1</v>
      </c>
      <c r="F356" s="9" t="s">
        <v>540</v>
      </c>
      <c r="G356" s="9" t="s">
        <v>556</v>
      </c>
      <c r="H356" s="9" t="s">
        <v>544</v>
      </c>
      <c r="I356" s="9" t="s">
        <v>538</v>
      </c>
      <c r="J356" s="9">
        <v>54</v>
      </c>
      <c r="K356" s="9">
        <v>59320</v>
      </c>
      <c r="L356" s="22" t="b">
        <f t="shared" si="50"/>
        <v>0</v>
      </c>
      <c r="M356" s="9">
        <v>39</v>
      </c>
      <c r="N356" s="9">
        <v>16</v>
      </c>
      <c r="O356" s="9">
        <v>1</v>
      </c>
      <c r="P356" s="22" t="b">
        <f t="shared" si="58"/>
        <v>1</v>
      </c>
      <c r="Q356" s="22" t="b">
        <f t="shared" si="51"/>
        <v>0</v>
      </c>
      <c r="R356" s="22" t="b">
        <f t="shared" si="52"/>
        <v>1</v>
      </c>
      <c r="S356" s="22" t="b">
        <f t="shared" si="53"/>
        <v>0</v>
      </c>
      <c r="T356" s="22" t="str">
        <f t="shared" si="54"/>
        <v>Newcomer</v>
      </c>
      <c r="U356" s="22" t="str">
        <f t="shared" si="55"/>
        <v>Manageble in Boston</v>
      </c>
      <c r="V356" s="22" t="str">
        <f t="shared" si="56"/>
        <v>Manageble in Boston</v>
      </c>
      <c r="W356" s="9">
        <v>4</v>
      </c>
      <c r="X356" s="9">
        <v>48</v>
      </c>
      <c r="Y356" s="23" t="str">
        <f t="shared" si="59"/>
        <v>Needs Improvement</v>
      </c>
      <c r="Z356" s="23" t="str" cm="1">
        <f t="array" ref="Z356">_xlfn.IFS(W356&gt;=9,"Excellent",W356&gt;6,"Good",W356&lt;7,"Needs Improvement")</f>
        <v>Needs Improvement</v>
      </c>
    </row>
    <row r="357" spans="1:26" x14ac:dyDescent="0.45">
      <c r="A357" s="8">
        <v>356</v>
      </c>
      <c r="B357" s="8" t="s">
        <v>559</v>
      </c>
      <c r="C357" s="8" t="s">
        <v>528</v>
      </c>
      <c r="D357" s="8" t="s">
        <v>529</v>
      </c>
      <c r="E357" s="22" t="b">
        <f t="shared" si="57"/>
        <v>1</v>
      </c>
      <c r="F357" s="8" t="s">
        <v>530</v>
      </c>
      <c r="G357" s="8" t="s">
        <v>543</v>
      </c>
      <c r="H357" s="8" t="s">
        <v>532</v>
      </c>
      <c r="I357" s="8" t="s">
        <v>542</v>
      </c>
      <c r="J357" s="8">
        <v>47</v>
      </c>
      <c r="K357" s="8">
        <v>50808</v>
      </c>
      <c r="L357" s="22" t="b">
        <f t="shared" si="50"/>
        <v>0</v>
      </c>
      <c r="M357" s="8">
        <v>27</v>
      </c>
      <c r="N357" s="8">
        <v>9</v>
      </c>
      <c r="O357" s="8">
        <v>7</v>
      </c>
      <c r="P357" s="22" t="b">
        <f t="shared" si="58"/>
        <v>0</v>
      </c>
      <c r="Q357" s="22" t="b">
        <f t="shared" si="51"/>
        <v>0</v>
      </c>
      <c r="R357" s="22" t="b">
        <f t="shared" si="52"/>
        <v>1</v>
      </c>
      <c r="S357" s="22" t="b">
        <f t="shared" si="53"/>
        <v>0</v>
      </c>
      <c r="T357" s="22" t="str">
        <f t="shared" si="54"/>
        <v>Newcomer</v>
      </c>
      <c r="U357" s="22" t="str">
        <f t="shared" si="55"/>
        <v>Busy in Boston</v>
      </c>
      <c r="V357" s="22" t="str">
        <f t="shared" si="56"/>
        <v>Manageble in Boston</v>
      </c>
      <c r="W357" s="8">
        <v>6</v>
      </c>
      <c r="X357" s="8">
        <v>50</v>
      </c>
      <c r="Y357" s="23" t="str">
        <f t="shared" si="59"/>
        <v>Needs Improvement</v>
      </c>
      <c r="Z357" s="23" t="str" cm="1">
        <f t="array" ref="Z357">_xlfn.IFS(W357&gt;=9,"Excellent",W357&gt;6,"Good",W357&lt;7,"Needs Improvement")</f>
        <v>Needs Improvement</v>
      </c>
    </row>
    <row r="358" spans="1:26" x14ac:dyDescent="0.45">
      <c r="A358" s="9">
        <v>357</v>
      </c>
      <c r="B358" s="9" t="s">
        <v>545</v>
      </c>
      <c r="C358" s="9" t="s">
        <v>43</v>
      </c>
      <c r="D358" s="9" t="s">
        <v>555</v>
      </c>
      <c r="E358" s="22" t="b">
        <f t="shared" si="57"/>
        <v>1</v>
      </c>
      <c r="F358" s="9" t="s">
        <v>530</v>
      </c>
      <c r="G358" s="9" t="s">
        <v>553</v>
      </c>
      <c r="H358" s="9" t="s">
        <v>544</v>
      </c>
      <c r="I358" s="9" t="s">
        <v>546</v>
      </c>
      <c r="J358" s="9">
        <v>60</v>
      </c>
      <c r="K358" s="9">
        <v>82389</v>
      </c>
      <c r="L358" s="22" t="b">
        <f t="shared" si="50"/>
        <v>0</v>
      </c>
      <c r="M358" s="9">
        <v>29</v>
      </c>
      <c r="N358" s="9">
        <v>3</v>
      </c>
      <c r="O358" s="9">
        <v>9</v>
      </c>
      <c r="P358" s="22" t="b">
        <f t="shared" si="58"/>
        <v>0</v>
      </c>
      <c r="Q358" s="22" t="b">
        <f t="shared" si="51"/>
        <v>0</v>
      </c>
      <c r="R358" s="22" t="b">
        <f t="shared" si="52"/>
        <v>1</v>
      </c>
      <c r="S358" s="22" t="b">
        <f t="shared" si="53"/>
        <v>0</v>
      </c>
      <c r="T358" s="22" t="str">
        <f t="shared" si="54"/>
        <v>Newcomer</v>
      </c>
      <c r="U358" s="22" t="str">
        <f t="shared" si="55"/>
        <v>Manageble in Boston</v>
      </c>
      <c r="V358" s="22" t="str">
        <f t="shared" si="56"/>
        <v>Manageble in Boston</v>
      </c>
      <c r="W358" s="9">
        <v>7</v>
      </c>
      <c r="X358" s="9">
        <v>44</v>
      </c>
      <c r="Y358" s="23" t="str">
        <f t="shared" si="59"/>
        <v>Good</v>
      </c>
      <c r="Z358" s="23" t="str" cm="1">
        <f t="array" ref="Z358">_xlfn.IFS(W358&gt;=9,"Excellent",W358&gt;6,"Good",W358&lt;7,"Needs Improvement")</f>
        <v>Good</v>
      </c>
    </row>
    <row r="359" spans="1:26" x14ac:dyDescent="0.45">
      <c r="A359" s="8">
        <v>358</v>
      </c>
      <c r="B359" s="8" t="s">
        <v>559</v>
      </c>
      <c r="C359" s="8" t="s">
        <v>42</v>
      </c>
      <c r="D359" s="8" t="s">
        <v>529</v>
      </c>
      <c r="E359" s="22" t="b">
        <f t="shared" si="57"/>
        <v>1</v>
      </c>
      <c r="F359" s="8" t="s">
        <v>530</v>
      </c>
      <c r="G359" s="8" t="s">
        <v>553</v>
      </c>
      <c r="H359" s="8" t="s">
        <v>544</v>
      </c>
      <c r="I359" s="8" t="s">
        <v>558</v>
      </c>
      <c r="J359" s="8">
        <v>42</v>
      </c>
      <c r="K359" s="8">
        <v>64773</v>
      </c>
      <c r="L359" s="22" t="b">
        <f t="shared" si="50"/>
        <v>1</v>
      </c>
      <c r="M359" s="8">
        <v>38</v>
      </c>
      <c r="N359" s="8">
        <v>19</v>
      </c>
      <c r="O359" s="8">
        <v>2</v>
      </c>
      <c r="P359" s="22" t="b">
        <f t="shared" si="58"/>
        <v>1</v>
      </c>
      <c r="Q359" s="22" t="b">
        <f t="shared" si="51"/>
        <v>0</v>
      </c>
      <c r="R359" s="22" t="b">
        <f t="shared" si="52"/>
        <v>1</v>
      </c>
      <c r="S359" s="22" t="b">
        <f t="shared" si="53"/>
        <v>0</v>
      </c>
      <c r="T359" s="22" t="str">
        <f t="shared" si="54"/>
        <v>Newcomer</v>
      </c>
      <c r="U359" s="22" t="str">
        <f t="shared" si="55"/>
        <v>Manageble in Boston</v>
      </c>
      <c r="V359" s="22" t="str">
        <f t="shared" si="56"/>
        <v>Manageble in Boston</v>
      </c>
      <c r="W359" s="8">
        <v>9</v>
      </c>
      <c r="X359" s="8">
        <v>57</v>
      </c>
      <c r="Y359" s="23" t="str">
        <f t="shared" si="59"/>
        <v>Excellent</v>
      </c>
      <c r="Z359" s="23" t="str" cm="1">
        <f t="array" ref="Z359">_xlfn.IFS(W359&gt;=9,"Excellent",W359&gt;6,"Good",W359&lt;7,"Needs Improvement")</f>
        <v>Excellent</v>
      </c>
    </row>
    <row r="360" spans="1:26" x14ac:dyDescent="0.45">
      <c r="A360" s="9">
        <v>359</v>
      </c>
      <c r="B360" s="9" t="s">
        <v>539</v>
      </c>
      <c r="C360" s="9" t="s">
        <v>528</v>
      </c>
      <c r="D360" s="9" t="s">
        <v>555</v>
      </c>
      <c r="E360" s="22" t="b">
        <f t="shared" si="57"/>
        <v>1</v>
      </c>
      <c r="F360" s="9" t="s">
        <v>540</v>
      </c>
      <c r="G360" s="9" t="s">
        <v>551</v>
      </c>
      <c r="H360" s="9" t="s">
        <v>544</v>
      </c>
      <c r="I360" s="9" t="s">
        <v>546</v>
      </c>
      <c r="J360" s="9">
        <v>63</v>
      </c>
      <c r="K360" s="9">
        <v>81168</v>
      </c>
      <c r="L360" s="22" t="b">
        <f t="shared" si="50"/>
        <v>0</v>
      </c>
      <c r="M360" s="9">
        <v>20</v>
      </c>
      <c r="N360" s="9">
        <v>5</v>
      </c>
      <c r="O360" s="9">
        <v>10</v>
      </c>
      <c r="P360" s="22" t="b">
        <f t="shared" si="58"/>
        <v>0</v>
      </c>
      <c r="Q360" s="22" t="b">
        <f t="shared" si="51"/>
        <v>0</v>
      </c>
      <c r="R360" s="22" t="b">
        <f t="shared" si="52"/>
        <v>1</v>
      </c>
      <c r="S360" s="22" t="b">
        <f t="shared" si="53"/>
        <v>0</v>
      </c>
      <c r="T360" s="22" t="str">
        <f t="shared" si="54"/>
        <v>Newcomer</v>
      </c>
      <c r="U360" s="22" t="str">
        <f t="shared" si="55"/>
        <v>Manageble in Boston</v>
      </c>
      <c r="V360" s="22" t="str">
        <f t="shared" si="56"/>
        <v>Manageble in Boston</v>
      </c>
      <c r="W360" s="9">
        <v>7</v>
      </c>
      <c r="X360" s="9">
        <v>33</v>
      </c>
      <c r="Y360" s="23" t="str">
        <f t="shared" si="59"/>
        <v>Good</v>
      </c>
      <c r="Z360" s="23" t="str" cm="1">
        <f t="array" ref="Z360">_xlfn.IFS(W360&gt;=9,"Excellent",W360&gt;6,"Good",W360&lt;7,"Needs Improvement")</f>
        <v>Good</v>
      </c>
    </row>
    <row r="361" spans="1:26" x14ac:dyDescent="0.45">
      <c r="A361" s="8">
        <v>360</v>
      </c>
      <c r="B361" s="8" t="s">
        <v>552</v>
      </c>
      <c r="C361" s="8" t="s">
        <v>43</v>
      </c>
      <c r="D361" s="8" t="s">
        <v>529</v>
      </c>
      <c r="E361" s="22" t="b">
        <f t="shared" si="57"/>
        <v>1</v>
      </c>
      <c r="F361" s="8" t="s">
        <v>540</v>
      </c>
      <c r="G361" s="8" t="s">
        <v>553</v>
      </c>
      <c r="H361" s="8" t="s">
        <v>537</v>
      </c>
      <c r="I361" s="8" t="s">
        <v>558</v>
      </c>
      <c r="J361" s="8">
        <v>64</v>
      </c>
      <c r="K361" s="8">
        <v>57747</v>
      </c>
      <c r="L361" s="22" t="b">
        <f t="shared" si="50"/>
        <v>0</v>
      </c>
      <c r="M361" s="8">
        <v>27</v>
      </c>
      <c r="N361" s="8">
        <v>10</v>
      </c>
      <c r="O361" s="8">
        <v>5</v>
      </c>
      <c r="P361" s="22" t="b">
        <f t="shared" si="58"/>
        <v>1</v>
      </c>
      <c r="Q361" s="22" t="b">
        <f t="shared" si="51"/>
        <v>0</v>
      </c>
      <c r="R361" s="22" t="b">
        <f t="shared" si="52"/>
        <v>1</v>
      </c>
      <c r="S361" s="22" t="b">
        <f t="shared" si="53"/>
        <v>0</v>
      </c>
      <c r="T361" s="22" t="str">
        <f t="shared" si="54"/>
        <v>Newcomer</v>
      </c>
      <c r="U361" s="22" t="str">
        <f t="shared" si="55"/>
        <v>Manageble in Boston</v>
      </c>
      <c r="V361" s="22" t="str">
        <f t="shared" si="56"/>
        <v>Manageble in Boston</v>
      </c>
      <c r="W361" s="8">
        <v>6</v>
      </c>
      <c r="X361" s="8">
        <v>27</v>
      </c>
      <c r="Y361" s="23" t="str">
        <f t="shared" si="59"/>
        <v>Needs Improvement</v>
      </c>
      <c r="Z361" s="23" t="str" cm="1">
        <f t="array" ref="Z361">_xlfn.IFS(W361&gt;=9,"Excellent",W361&gt;6,"Good",W361&lt;7,"Needs Improvement")</f>
        <v>Needs Improvement</v>
      </c>
    </row>
    <row r="362" spans="1:26" x14ac:dyDescent="0.45">
      <c r="A362" s="9">
        <v>361</v>
      </c>
      <c r="B362" s="9" t="s">
        <v>557</v>
      </c>
      <c r="C362" s="9" t="s">
        <v>528</v>
      </c>
      <c r="D362" s="9" t="s">
        <v>535</v>
      </c>
      <c r="E362" s="22" t="b">
        <f t="shared" si="57"/>
        <v>1</v>
      </c>
      <c r="F362" s="9" t="s">
        <v>550</v>
      </c>
      <c r="G362" s="9" t="s">
        <v>551</v>
      </c>
      <c r="H362" s="9" t="s">
        <v>532</v>
      </c>
      <c r="I362" s="9" t="s">
        <v>554</v>
      </c>
      <c r="J362" s="9">
        <v>62</v>
      </c>
      <c r="K362" s="9">
        <v>106396</v>
      </c>
      <c r="L362" s="22" t="b">
        <f t="shared" si="50"/>
        <v>1</v>
      </c>
      <c r="M362" s="9">
        <v>20</v>
      </c>
      <c r="N362" s="9">
        <v>17</v>
      </c>
      <c r="O362" s="9">
        <v>10</v>
      </c>
      <c r="P362" s="22" t="b">
        <f t="shared" si="58"/>
        <v>0</v>
      </c>
      <c r="Q362" s="22" t="b">
        <f t="shared" si="51"/>
        <v>0</v>
      </c>
      <c r="R362" s="22" t="b">
        <f t="shared" si="52"/>
        <v>0</v>
      </c>
      <c r="S362" s="22" t="b">
        <f t="shared" si="53"/>
        <v>0</v>
      </c>
      <c r="T362" s="22" t="str">
        <f t="shared" si="54"/>
        <v>Newcomer</v>
      </c>
      <c r="U362" s="22" t="str">
        <f t="shared" si="55"/>
        <v>Manageble in Boston</v>
      </c>
      <c r="V362" s="22" t="str">
        <f t="shared" si="56"/>
        <v>Manageble in Boston</v>
      </c>
      <c r="W362" s="9">
        <v>1</v>
      </c>
      <c r="X362" s="9">
        <v>46</v>
      </c>
      <c r="Y362" s="23" t="str">
        <f t="shared" si="59"/>
        <v>Needs Improvement</v>
      </c>
      <c r="Z362" s="23" t="str" cm="1">
        <f t="array" ref="Z362">_xlfn.IFS(W362&gt;=9,"Excellent",W362&gt;6,"Good",W362&lt;7,"Needs Improvement")</f>
        <v>Needs Improvement</v>
      </c>
    </row>
    <row r="363" spans="1:26" x14ac:dyDescent="0.45">
      <c r="A363" s="8">
        <v>362</v>
      </c>
      <c r="B363" s="8" t="s">
        <v>552</v>
      </c>
      <c r="C363" s="8" t="s">
        <v>43</v>
      </c>
      <c r="D363" s="8" t="s">
        <v>547</v>
      </c>
      <c r="E363" s="22" t="b">
        <f t="shared" si="57"/>
        <v>0</v>
      </c>
      <c r="F363" s="8" t="s">
        <v>550</v>
      </c>
      <c r="G363" s="8" t="s">
        <v>531</v>
      </c>
      <c r="H363" s="8" t="s">
        <v>532</v>
      </c>
      <c r="I363" s="8" t="s">
        <v>546</v>
      </c>
      <c r="J363" s="8">
        <v>30</v>
      </c>
      <c r="K363" s="8">
        <v>113692</v>
      </c>
      <c r="L363" s="22" t="b">
        <f t="shared" si="50"/>
        <v>1</v>
      </c>
      <c r="M363" s="8">
        <v>19</v>
      </c>
      <c r="N363" s="8">
        <v>15</v>
      </c>
      <c r="O363" s="8">
        <v>4</v>
      </c>
      <c r="P363" s="22" t="b">
        <f t="shared" si="58"/>
        <v>1</v>
      </c>
      <c r="Q363" s="22" t="b">
        <f t="shared" si="51"/>
        <v>0</v>
      </c>
      <c r="R363" s="22" t="b">
        <f t="shared" si="52"/>
        <v>0</v>
      </c>
      <c r="S363" s="22" t="b">
        <f t="shared" si="53"/>
        <v>0</v>
      </c>
      <c r="T363" s="22" t="str">
        <f t="shared" si="54"/>
        <v>Newcomer</v>
      </c>
      <c r="U363" s="22" t="str">
        <f t="shared" si="55"/>
        <v>Manageble in Boston</v>
      </c>
      <c r="V363" s="22" t="str">
        <f t="shared" si="56"/>
        <v>Manageble in Boston</v>
      </c>
      <c r="W363" s="8">
        <v>2</v>
      </c>
      <c r="X363" s="8">
        <v>21</v>
      </c>
      <c r="Y363" s="23" t="str">
        <f t="shared" si="59"/>
        <v>Needs Improvement</v>
      </c>
      <c r="Z363" s="23" t="str" cm="1">
        <f t="array" ref="Z363">_xlfn.IFS(W363&gt;=9,"Excellent",W363&gt;6,"Good",W363&lt;7,"Needs Improvement")</f>
        <v>Needs Improvement</v>
      </c>
    </row>
    <row r="364" spans="1:26" x14ac:dyDescent="0.45">
      <c r="A364" s="9">
        <v>363</v>
      </c>
      <c r="B364" s="9" t="s">
        <v>552</v>
      </c>
      <c r="C364" s="9" t="s">
        <v>43</v>
      </c>
      <c r="D364" s="9" t="s">
        <v>555</v>
      </c>
      <c r="E364" s="22" t="b">
        <f t="shared" si="57"/>
        <v>1</v>
      </c>
      <c r="F364" s="9" t="s">
        <v>530</v>
      </c>
      <c r="G364" s="9" t="s">
        <v>543</v>
      </c>
      <c r="H364" s="9" t="s">
        <v>544</v>
      </c>
      <c r="I364" s="9" t="s">
        <v>538</v>
      </c>
      <c r="J364" s="9">
        <v>45</v>
      </c>
      <c r="K364" s="9">
        <v>87505</v>
      </c>
      <c r="L364" s="22" t="b">
        <f t="shared" si="50"/>
        <v>0</v>
      </c>
      <c r="M364" s="9">
        <v>20</v>
      </c>
      <c r="N364" s="9">
        <v>8</v>
      </c>
      <c r="O364" s="9">
        <v>6</v>
      </c>
      <c r="P364" s="22" t="b">
        <f t="shared" si="58"/>
        <v>0</v>
      </c>
      <c r="Q364" s="22" t="b">
        <f t="shared" si="51"/>
        <v>0</v>
      </c>
      <c r="R364" s="22" t="b">
        <f t="shared" si="52"/>
        <v>1</v>
      </c>
      <c r="S364" s="22" t="b">
        <f t="shared" si="53"/>
        <v>0</v>
      </c>
      <c r="T364" s="22" t="str">
        <f t="shared" si="54"/>
        <v>Newcomer</v>
      </c>
      <c r="U364" s="22" t="str">
        <f t="shared" si="55"/>
        <v>Manageble in Boston</v>
      </c>
      <c r="V364" s="22" t="str">
        <f t="shared" si="56"/>
        <v>Manageble in Boston</v>
      </c>
      <c r="W364" s="9">
        <v>1</v>
      </c>
      <c r="X364" s="9">
        <v>36</v>
      </c>
      <c r="Y364" s="23" t="str">
        <f t="shared" si="59"/>
        <v>Needs Improvement</v>
      </c>
      <c r="Z364" s="23" t="str" cm="1">
        <f t="array" ref="Z364">_xlfn.IFS(W364&gt;=9,"Excellent",W364&gt;6,"Good",W364&lt;7,"Needs Improvement")</f>
        <v>Needs Improvement</v>
      </c>
    </row>
    <row r="365" spans="1:26" x14ac:dyDescent="0.45">
      <c r="A365" s="8">
        <v>364</v>
      </c>
      <c r="B365" s="8" t="s">
        <v>557</v>
      </c>
      <c r="C365" s="8" t="s">
        <v>43</v>
      </c>
      <c r="D365" s="8" t="s">
        <v>529</v>
      </c>
      <c r="E365" s="22" t="b">
        <f t="shared" si="57"/>
        <v>1</v>
      </c>
      <c r="F365" s="8" t="s">
        <v>548</v>
      </c>
      <c r="G365" s="8" t="s">
        <v>541</v>
      </c>
      <c r="H365" s="8" t="s">
        <v>544</v>
      </c>
      <c r="I365" s="8" t="s">
        <v>558</v>
      </c>
      <c r="J365" s="8">
        <v>58</v>
      </c>
      <c r="K365" s="8">
        <v>115896</v>
      </c>
      <c r="L365" s="22" t="b">
        <f t="shared" si="50"/>
        <v>1</v>
      </c>
      <c r="M365" s="8">
        <v>35</v>
      </c>
      <c r="N365" s="8">
        <v>15</v>
      </c>
      <c r="O365" s="8">
        <v>6</v>
      </c>
      <c r="P365" s="22" t="b">
        <f t="shared" si="58"/>
        <v>0</v>
      </c>
      <c r="Q365" s="22" t="b">
        <f t="shared" si="51"/>
        <v>0</v>
      </c>
      <c r="R365" s="22" t="b">
        <f t="shared" si="52"/>
        <v>0</v>
      </c>
      <c r="S365" s="22" t="b">
        <f t="shared" si="53"/>
        <v>0</v>
      </c>
      <c r="T365" s="22" t="str">
        <f t="shared" si="54"/>
        <v>Newcomer</v>
      </c>
      <c r="U365" s="22" t="str">
        <f t="shared" si="55"/>
        <v>Manageble in Boston</v>
      </c>
      <c r="V365" s="22" t="str">
        <f t="shared" si="56"/>
        <v>Manageble in Boston</v>
      </c>
      <c r="W365" s="8">
        <v>9</v>
      </c>
      <c r="X365" s="8">
        <v>56</v>
      </c>
      <c r="Y365" s="23" t="str">
        <f t="shared" si="59"/>
        <v>Excellent</v>
      </c>
      <c r="Z365" s="23" t="str" cm="1">
        <f t="array" ref="Z365">_xlfn.IFS(W365&gt;=9,"Excellent",W365&gt;6,"Good",W365&lt;7,"Needs Improvement")</f>
        <v>Excellent</v>
      </c>
    </row>
    <row r="366" spans="1:26" x14ac:dyDescent="0.45">
      <c r="A366" s="9">
        <v>365</v>
      </c>
      <c r="B366" s="9" t="s">
        <v>545</v>
      </c>
      <c r="C366" s="9" t="s">
        <v>42</v>
      </c>
      <c r="D366" s="9" t="s">
        <v>535</v>
      </c>
      <c r="E366" s="22" t="b">
        <f t="shared" si="57"/>
        <v>1</v>
      </c>
      <c r="F366" s="9" t="s">
        <v>548</v>
      </c>
      <c r="G366" s="9" t="s">
        <v>556</v>
      </c>
      <c r="H366" s="9" t="s">
        <v>532</v>
      </c>
      <c r="I366" s="9" t="s">
        <v>533</v>
      </c>
      <c r="J366" s="9">
        <v>62</v>
      </c>
      <c r="K366" s="9">
        <v>48135</v>
      </c>
      <c r="L366" s="22" t="b">
        <f t="shared" si="50"/>
        <v>1</v>
      </c>
      <c r="M366" s="9">
        <v>2</v>
      </c>
      <c r="N366" s="9">
        <v>14</v>
      </c>
      <c r="O366" s="9">
        <v>11</v>
      </c>
      <c r="P366" s="22" t="b">
        <f t="shared" si="58"/>
        <v>0</v>
      </c>
      <c r="Q366" s="22" t="b">
        <f t="shared" si="51"/>
        <v>0</v>
      </c>
      <c r="R366" s="22" t="b">
        <f t="shared" si="52"/>
        <v>0</v>
      </c>
      <c r="S366" s="22" t="b">
        <f t="shared" si="53"/>
        <v>0</v>
      </c>
      <c r="T366" s="22" t="str">
        <f t="shared" si="54"/>
        <v>Newcomer</v>
      </c>
      <c r="U366" s="22" t="str">
        <f t="shared" si="55"/>
        <v>Busy in Boston</v>
      </c>
      <c r="V366" s="22" t="str">
        <f t="shared" si="56"/>
        <v>Manageble in Boston</v>
      </c>
      <c r="W366" s="9">
        <v>9</v>
      </c>
      <c r="X366" s="9">
        <v>33</v>
      </c>
      <c r="Y366" s="23" t="str">
        <f t="shared" si="59"/>
        <v>Excellent</v>
      </c>
      <c r="Z366" s="23" t="str" cm="1">
        <f t="array" ref="Z366">_xlfn.IFS(W366&gt;=9,"Excellent",W366&gt;6,"Good",W366&lt;7,"Needs Improvement")</f>
        <v>Excellent</v>
      </c>
    </row>
    <row r="367" spans="1:26" x14ac:dyDescent="0.45">
      <c r="A367" s="8">
        <v>366</v>
      </c>
      <c r="B367" s="8" t="s">
        <v>539</v>
      </c>
      <c r="C367" s="8" t="s">
        <v>42</v>
      </c>
      <c r="D367" s="8" t="s">
        <v>547</v>
      </c>
      <c r="E367" s="22" t="b">
        <f t="shared" si="57"/>
        <v>0</v>
      </c>
      <c r="F367" s="8" t="s">
        <v>540</v>
      </c>
      <c r="G367" s="8" t="s">
        <v>541</v>
      </c>
      <c r="H367" s="8" t="s">
        <v>544</v>
      </c>
      <c r="I367" s="8" t="s">
        <v>538</v>
      </c>
      <c r="J367" s="8">
        <v>38</v>
      </c>
      <c r="K367" s="8">
        <v>77377</v>
      </c>
      <c r="L367" s="22" t="b">
        <f t="shared" si="50"/>
        <v>0</v>
      </c>
      <c r="M367" s="8">
        <v>30</v>
      </c>
      <c r="N367" s="8">
        <v>7</v>
      </c>
      <c r="O367" s="8">
        <v>2</v>
      </c>
      <c r="P367" s="22" t="b">
        <f t="shared" si="58"/>
        <v>1</v>
      </c>
      <c r="Q367" s="22" t="b">
        <f t="shared" si="51"/>
        <v>0</v>
      </c>
      <c r="R367" s="22" t="b">
        <f t="shared" si="52"/>
        <v>1</v>
      </c>
      <c r="S367" s="22" t="b">
        <f t="shared" si="53"/>
        <v>0</v>
      </c>
      <c r="T367" s="22" t="str">
        <f t="shared" si="54"/>
        <v>Newcomer</v>
      </c>
      <c r="U367" s="22" t="str">
        <f t="shared" si="55"/>
        <v>Manageble in Boston</v>
      </c>
      <c r="V367" s="22" t="str">
        <f t="shared" si="56"/>
        <v>Manageble in Boston</v>
      </c>
      <c r="W367" s="8">
        <v>7</v>
      </c>
      <c r="X367" s="8">
        <v>44</v>
      </c>
      <c r="Y367" s="23" t="str">
        <f t="shared" si="59"/>
        <v>Good</v>
      </c>
      <c r="Z367" s="23" t="str" cm="1">
        <f t="array" ref="Z367">_xlfn.IFS(W367&gt;=9,"Excellent",W367&gt;6,"Good",W367&lt;7,"Needs Improvement")</f>
        <v>Good</v>
      </c>
    </row>
    <row r="368" spans="1:26" x14ac:dyDescent="0.45">
      <c r="A368" s="9">
        <v>367</v>
      </c>
      <c r="B368" s="9" t="s">
        <v>559</v>
      </c>
      <c r="C368" s="9" t="s">
        <v>528</v>
      </c>
      <c r="D368" s="9" t="s">
        <v>555</v>
      </c>
      <c r="E368" s="22" t="b">
        <f t="shared" si="57"/>
        <v>1</v>
      </c>
      <c r="F368" s="9" t="s">
        <v>540</v>
      </c>
      <c r="G368" s="9" t="s">
        <v>531</v>
      </c>
      <c r="H368" s="9" t="s">
        <v>532</v>
      </c>
      <c r="I368" s="9" t="s">
        <v>533</v>
      </c>
      <c r="J368" s="9">
        <v>45</v>
      </c>
      <c r="K368" s="9">
        <v>53554</v>
      </c>
      <c r="L368" s="22" t="b">
        <f t="shared" si="50"/>
        <v>0</v>
      </c>
      <c r="M368" s="9">
        <v>34</v>
      </c>
      <c r="N368" s="9">
        <v>12</v>
      </c>
      <c r="O368" s="9">
        <v>2</v>
      </c>
      <c r="P368" s="22" t="b">
        <f t="shared" si="58"/>
        <v>1</v>
      </c>
      <c r="Q368" s="22" t="b">
        <f t="shared" si="51"/>
        <v>0</v>
      </c>
      <c r="R368" s="22" t="b">
        <f t="shared" si="52"/>
        <v>1</v>
      </c>
      <c r="S368" s="22" t="b">
        <f t="shared" si="53"/>
        <v>0</v>
      </c>
      <c r="T368" s="22" t="str">
        <f t="shared" si="54"/>
        <v>Newcomer</v>
      </c>
      <c r="U368" s="22" t="str">
        <f t="shared" si="55"/>
        <v>Manageble in Boston</v>
      </c>
      <c r="V368" s="22" t="str">
        <f t="shared" si="56"/>
        <v>Manageble in Boston</v>
      </c>
      <c r="W368" s="9">
        <v>2</v>
      </c>
      <c r="X368" s="9">
        <v>49</v>
      </c>
      <c r="Y368" s="23" t="str">
        <f t="shared" si="59"/>
        <v>Needs Improvement</v>
      </c>
      <c r="Z368" s="23" t="str" cm="1">
        <f t="array" ref="Z368">_xlfn.IFS(W368&gt;=9,"Excellent",W368&gt;6,"Good",W368&lt;7,"Needs Improvement")</f>
        <v>Needs Improvement</v>
      </c>
    </row>
    <row r="369" spans="1:26" x14ac:dyDescent="0.45">
      <c r="A369" s="8">
        <v>368</v>
      </c>
      <c r="B369" s="8" t="s">
        <v>534</v>
      </c>
      <c r="C369" s="8" t="s">
        <v>43</v>
      </c>
      <c r="D369" s="8" t="s">
        <v>547</v>
      </c>
      <c r="E369" s="22" t="b">
        <f t="shared" si="57"/>
        <v>0</v>
      </c>
      <c r="F369" s="8" t="s">
        <v>540</v>
      </c>
      <c r="G369" s="8" t="s">
        <v>556</v>
      </c>
      <c r="H369" s="8" t="s">
        <v>537</v>
      </c>
      <c r="I369" s="8" t="s">
        <v>546</v>
      </c>
      <c r="J369" s="8">
        <v>42</v>
      </c>
      <c r="K369" s="8">
        <v>92491</v>
      </c>
      <c r="L369" s="22" t="b">
        <f t="shared" si="50"/>
        <v>0</v>
      </c>
      <c r="M369" s="8">
        <v>22</v>
      </c>
      <c r="N369" s="8">
        <v>17</v>
      </c>
      <c r="O369" s="8">
        <v>4</v>
      </c>
      <c r="P369" s="22" t="b">
        <f t="shared" si="58"/>
        <v>1</v>
      </c>
      <c r="Q369" s="22" t="b">
        <f t="shared" si="51"/>
        <v>0</v>
      </c>
      <c r="R369" s="22" t="b">
        <f t="shared" si="52"/>
        <v>1</v>
      </c>
      <c r="S369" s="22" t="b">
        <f t="shared" si="53"/>
        <v>0</v>
      </c>
      <c r="T369" s="22" t="str">
        <f t="shared" si="54"/>
        <v>Newcomer</v>
      </c>
      <c r="U369" s="22" t="str">
        <f t="shared" si="55"/>
        <v>Manageble in Boston</v>
      </c>
      <c r="V369" s="22" t="str">
        <f t="shared" si="56"/>
        <v>Manageble in Boston</v>
      </c>
      <c r="W369" s="8">
        <v>6</v>
      </c>
      <c r="X369" s="8">
        <v>48</v>
      </c>
      <c r="Y369" s="23" t="str">
        <f t="shared" si="59"/>
        <v>Needs Improvement</v>
      </c>
      <c r="Z369" s="23" t="str" cm="1">
        <f t="array" ref="Z369">_xlfn.IFS(W369&gt;=9,"Excellent",W369&gt;6,"Good",W369&lt;7,"Needs Improvement")</f>
        <v>Needs Improvement</v>
      </c>
    </row>
    <row r="370" spans="1:26" x14ac:dyDescent="0.45">
      <c r="A370" s="9">
        <v>369</v>
      </c>
      <c r="B370" s="9" t="s">
        <v>559</v>
      </c>
      <c r="C370" s="9" t="s">
        <v>43</v>
      </c>
      <c r="D370" s="9" t="s">
        <v>535</v>
      </c>
      <c r="E370" s="22" t="b">
        <f t="shared" si="57"/>
        <v>1</v>
      </c>
      <c r="F370" s="9" t="s">
        <v>530</v>
      </c>
      <c r="G370" s="9" t="s">
        <v>553</v>
      </c>
      <c r="H370" s="9" t="s">
        <v>544</v>
      </c>
      <c r="I370" s="9" t="s">
        <v>533</v>
      </c>
      <c r="J370" s="9">
        <v>60</v>
      </c>
      <c r="K370" s="9">
        <v>85621</v>
      </c>
      <c r="L370" s="22" t="b">
        <f t="shared" si="50"/>
        <v>0</v>
      </c>
      <c r="M370" s="9">
        <v>3</v>
      </c>
      <c r="N370" s="9">
        <v>17</v>
      </c>
      <c r="O370" s="9">
        <v>1</v>
      </c>
      <c r="P370" s="22" t="b">
        <f t="shared" si="58"/>
        <v>1</v>
      </c>
      <c r="Q370" s="22" t="b">
        <f t="shared" si="51"/>
        <v>0</v>
      </c>
      <c r="R370" s="22" t="b">
        <f t="shared" si="52"/>
        <v>1</v>
      </c>
      <c r="S370" s="22" t="b">
        <f t="shared" si="53"/>
        <v>0</v>
      </c>
      <c r="T370" s="22" t="str">
        <f t="shared" si="54"/>
        <v>Newcomer</v>
      </c>
      <c r="U370" s="22" t="str">
        <f t="shared" si="55"/>
        <v>Manageble in Boston</v>
      </c>
      <c r="V370" s="22" t="str">
        <f t="shared" si="56"/>
        <v>Manageble in Boston</v>
      </c>
      <c r="W370" s="9">
        <v>4</v>
      </c>
      <c r="X370" s="9">
        <v>39</v>
      </c>
      <c r="Y370" s="23" t="str">
        <f t="shared" si="59"/>
        <v>Needs Improvement</v>
      </c>
      <c r="Z370" s="23" t="str" cm="1">
        <f t="array" ref="Z370">_xlfn.IFS(W370&gt;=9,"Excellent",W370&gt;6,"Good",W370&lt;7,"Needs Improvement")</f>
        <v>Needs Improvement</v>
      </c>
    </row>
    <row r="371" spans="1:26" x14ac:dyDescent="0.45">
      <c r="A371" s="8">
        <v>370</v>
      </c>
      <c r="B371" s="8" t="s">
        <v>534</v>
      </c>
      <c r="C371" s="8" t="s">
        <v>42</v>
      </c>
      <c r="D371" s="8" t="s">
        <v>555</v>
      </c>
      <c r="E371" s="22" t="b">
        <f t="shared" si="57"/>
        <v>1</v>
      </c>
      <c r="F371" s="8" t="s">
        <v>548</v>
      </c>
      <c r="G371" s="8" t="s">
        <v>536</v>
      </c>
      <c r="H371" s="8" t="s">
        <v>532</v>
      </c>
      <c r="I371" s="8" t="s">
        <v>558</v>
      </c>
      <c r="J371" s="8">
        <v>62</v>
      </c>
      <c r="K371" s="8">
        <v>88283</v>
      </c>
      <c r="L371" s="22" t="b">
        <f t="shared" si="50"/>
        <v>0</v>
      </c>
      <c r="M371" s="8">
        <v>6</v>
      </c>
      <c r="N371" s="8">
        <v>10</v>
      </c>
      <c r="O371" s="8">
        <v>9</v>
      </c>
      <c r="P371" s="22" t="b">
        <f t="shared" si="58"/>
        <v>0</v>
      </c>
      <c r="Q371" s="22" t="b">
        <f t="shared" si="51"/>
        <v>0</v>
      </c>
      <c r="R371" s="22" t="b">
        <f t="shared" si="52"/>
        <v>0</v>
      </c>
      <c r="S371" s="22" t="b">
        <f t="shared" si="53"/>
        <v>0</v>
      </c>
      <c r="T371" s="22" t="str">
        <f t="shared" si="54"/>
        <v>Newcomer</v>
      </c>
      <c r="U371" s="22" t="str">
        <f t="shared" si="55"/>
        <v>Manageble in Boston</v>
      </c>
      <c r="V371" s="22" t="str">
        <f t="shared" si="56"/>
        <v>Manageble in Boston</v>
      </c>
      <c r="W371" s="8">
        <v>1</v>
      </c>
      <c r="X371" s="8">
        <v>40</v>
      </c>
      <c r="Y371" s="23" t="str">
        <f t="shared" si="59"/>
        <v>Needs Improvement</v>
      </c>
      <c r="Z371" s="23" t="str" cm="1">
        <f t="array" ref="Z371">_xlfn.IFS(W371&gt;=9,"Excellent",W371&gt;6,"Good",W371&lt;7,"Needs Improvement")</f>
        <v>Needs Improvement</v>
      </c>
    </row>
    <row r="372" spans="1:26" x14ac:dyDescent="0.45">
      <c r="A372" s="9">
        <v>371</v>
      </c>
      <c r="B372" s="9" t="s">
        <v>559</v>
      </c>
      <c r="C372" s="9" t="s">
        <v>43</v>
      </c>
      <c r="D372" s="9" t="s">
        <v>547</v>
      </c>
      <c r="E372" s="22" t="b">
        <f t="shared" si="57"/>
        <v>0</v>
      </c>
      <c r="F372" s="9" t="s">
        <v>550</v>
      </c>
      <c r="G372" s="9" t="s">
        <v>531</v>
      </c>
      <c r="H372" s="9" t="s">
        <v>544</v>
      </c>
      <c r="I372" s="9" t="s">
        <v>538</v>
      </c>
      <c r="J372" s="9">
        <v>60</v>
      </c>
      <c r="K372" s="9">
        <v>115140</v>
      </c>
      <c r="L372" s="22" t="b">
        <f t="shared" si="50"/>
        <v>1</v>
      </c>
      <c r="M372" s="9">
        <v>15</v>
      </c>
      <c r="N372" s="9">
        <v>19</v>
      </c>
      <c r="O372" s="9">
        <v>14</v>
      </c>
      <c r="P372" s="22" t="b">
        <f t="shared" si="58"/>
        <v>0</v>
      </c>
      <c r="Q372" s="22" t="b">
        <f t="shared" si="51"/>
        <v>0</v>
      </c>
      <c r="R372" s="22" t="b">
        <f t="shared" si="52"/>
        <v>0</v>
      </c>
      <c r="S372" s="22" t="b">
        <f t="shared" si="53"/>
        <v>0</v>
      </c>
      <c r="T372" s="22" t="str">
        <f t="shared" si="54"/>
        <v>Newcomer</v>
      </c>
      <c r="U372" s="22" t="str">
        <f t="shared" si="55"/>
        <v>Busy in Boston</v>
      </c>
      <c r="V372" s="22" t="str">
        <f t="shared" si="56"/>
        <v>Manageble in Boston</v>
      </c>
      <c r="W372" s="9">
        <v>1</v>
      </c>
      <c r="X372" s="9">
        <v>41</v>
      </c>
      <c r="Y372" s="23" t="str">
        <f t="shared" si="59"/>
        <v>Needs Improvement</v>
      </c>
      <c r="Z372" s="23" t="str" cm="1">
        <f t="array" ref="Z372">_xlfn.IFS(W372&gt;=9,"Excellent",W372&gt;6,"Good",W372&lt;7,"Needs Improvement")</f>
        <v>Needs Improvement</v>
      </c>
    </row>
    <row r="373" spans="1:26" x14ac:dyDescent="0.45">
      <c r="A373" s="8">
        <v>372</v>
      </c>
      <c r="B373" s="8" t="s">
        <v>557</v>
      </c>
      <c r="C373" s="8" t="s">
        <v>42</v>
      </c>
      <c r="D373" s="8" t="s">
        <v>529</v>
      </c>
      <c r="E373" s="22" t="b">
        <f t="shared" si="57"/>
        <v>1</v>
      </c>
      <c r="F373" s="8" t="s">
        <v>530</v>
      </c>
      <c r="G373" s="8" t="s">
        <v>531</v>
      </c>
      <c r="H373" s="8" t="s">
        <v>532</v>
      </c>
      <c r="I373" s="8" t="s">
        <v>542</v>
      </c>
      <c r="J373" s="8">
        <v>34</v>
      </c>
      <c r="K373" s="8">
        <v>46923</v>
      </c>
      <c r="L373" s="22" t="b">
        <f t="shared" si="50"/>
        <v>0</v>
      </c>
      <c r="M373" s="8">
        <v>27</v>
      </c>
      <c r="N373" s="8">
        <v>14</v>
      </c>
      <c r="O373" s="8">
        <v>14</v>
      </c>
      <c r="P373" s="22" t="b">
        <f t="shared" si="58"/>
        <v>0</v>
      </c>
      <c r="Q373" s="22" t="b">
        <f t="shared" si="51"/>
        <v>0</v>
      </c>
      <c r="R373" s="22" t="b">
        <f t="shared" si="52"/>
        <v>1</v>
      </c>
      <c r="S373" s="22" t="b">
        <f t="shared" si="53"/>
        <v>0</v>
      </c>
      <c r="T373" s="22" t="str">
        <f t="shared" si="54"/>
        <v>Newcomer</v>
      </c>
      <c r="U373" s="22" t="str">
        <f t="shared" si="55"/>
        <v>Busy in Boston</v>
      </c>
      <c r="V373" s="22" t="str">
        <f t="shared" si="56"/>
        <v>Busy in Boston</v>
      </c>
      <c r="W373" s="8">
        <v>5</v>
      </c>
      <c r="X373" s="8">
        <v>54</v>
      </c>
      <c r="Y373" s="23" t="str">
        <f t="shared" si="59"/>
        <v>Needs Improvement</v>
      </c>
      <c r="Z373" s="23" t="str" cm="1">
        <f t="array" ref="Z373">_xlfn.IFS(W373&gt;=9,"Excellent",W373&gt;6,"Good",W373&lt;7,"Needs Improvement")</f>
        <v>Needs Improvement</v>
      </c>
    </row>
    <row r="374" spans="1:26" x14ac:dyDescent="0.45">
      <c r="A374" s="9">
        <v>373</v>
      </c>
      <c r="B374" s="9" t="s">
        <v>539</v>
      </c>
      <c r="C374" s="9" t="s">
        <v>43</v>
      </c>
      <c r="D374" s="9" t="s">
        <v>555</v>
      </c>
      <c r="E374" s="22" t="b">
        <f t="shared" si="57"/>
        <v>1</v>
      </c>
      <c r="F374" s="9" t="s">
        <v>550</v>
      </c>
      <c r="G374" s="9" t="s">
        <v>543</v>
      </c>
      <c r="H374" s="9" t="s">
        <v>532</v>
      </c>
      <c r="I374" s="9" t="s">
        <v>549</v>
      </c>
      <c r="J374" s="9">
        <v>32</v>
      </c>
      <c r="K374" s="9">
        <v>77591</v>
      </c>
      <c r="L374" s="22" t="b">
        <f t="shared" si="50"/>
        <v>0</v>
      </c>
      <c r="M374" s="9">
        <v>10</v>
      </c>
      <c r="N374" s="9">
        <v>11</v>
      </c>
      <c r="O374" s="9">
        <v>13</v>
      </c>
      <c r="P374" s="22" t="b">
        <f t="shared" si="58"/>
        <v>0</v>
      </c>
      <c r="Q374" s="22" t="b">
        <f t="shared" si="51"/>
        <v>0</v>
      </c>
      <c r="R374" s="22" t="b">
        <f t="shared" si="52"/>
        <v>0</v>
      </c>
      <c r="S374" s="22" t="b">
        <f t="shared" si="53"/>
        <v>0</v>
      </c>
      <c r="T374" s="22" t="str">
        <f t="shared" si="54"/>
        <v>Newcomer</v>
      </c>
      <c r="U374" s="22" t="str">
        <f t="shared" si="55"/>
        <v>Busy in Boston</v>
      </c>
      <c r="V374" s="22" t="str">
        <f t="shared" si="56"/>
        <v>Manageble in Boston</v>
      </c>
      <c r="W374" s="9">
        <v>2</v>
      </c>
      <c r="X374" s="9">
        <v>56</v>
      </c>
      <c r="Y374" s="23" t="str">
        <f t="shared" si="59"/>
        <v>Needs Improvement</v>
      </c>
      <c r="Z374" s="23" t="str" cm="1">
        <f t="array" ref="Z374">_xlfn.IFS(W374&gt;=9,"Excellent",W374&gt;6,"Good",W374&lt;7,"Needs Improvement")</f>
        <v>Needs Improvement</v>
      </c>
    </row>
    <row r="375" spans="1:26" x14ac:dyDescent="0.45">
      <c r="A375" s="8">
        <v>374</v>
      </c>
      <c r="B375" s="8" t="s">
        <v>534</v>
      </c>
      <c r="C375" s="8" t="s">
        <v>528</v>
      </c>
      <c r="D375" s="8" t="s">
        <v>547</v>
      </c>
      <c r="E375" s="22" t="b">
        <f t="shared" si="57"/>
        <v>0</v>
      </c>
      <c r="F375" s="8" t="s">
        <v>550</v>
      </c>
      <c r="G375" s="8" t="s">
        <v>541</v>
      </c>
      <c r="H375" s="8" t="s">
        <v>544</v>
      </c>
      <c r="I375" s="8" t="s">
        <v>558</v>
      </c>
      <c r="J375" s="8">
        <v>40</v>
      </c>
      <c r="K375" s="8">
        <v>92261</v>
      </c>
      <c r="L375" s="22" t="b">
        <f t="shared" si="50"/>
        <v>0</v>
      </c>
      <c r="M375" s="8">
        <v>9</v>
      </c>
      <c r="N375" s="8">
        <v>2</v>
      </c>
      <c r="O375" s="8">
        <v>7</v>
      </c>
      <c r="P375" s="22" t="b">
        <f t="shared" si="58"/>
        <v>0</v>
      </c>
      <c r="Q375" s="22" t="b">
        <f t="shared" si="51"/>
        <v>0</v>
      </c>
      <c r="R375" s="22" t="b">
        <f t="shared" si="52"/>
        <v>0</v>
      </c>
      <c r="S375" s="22" t="b">
        <f t="shared" si="53"/>
        <v>0</v>
      </c>
      <c r="T375" s="22" t="str">
        <f t="shared" si="54"/>
        <v>Newcomer</v>
      </c>
      <c r="U375" s="22" t="str">
        <f t="shared" si="55"/>
        <v>Manageble in Boston</v>
      </c>
      <c r="V375" s="22" t="str">
        <f t="shared" si="56"/>
        <v>Manageble in Boston</v>
      </c>
      <c r="W375" s="8">
        <v>4</v>
      </c>
      <c r="X375" s="8">
        <v>35</v>
      </c>
      <c r="Y375" s="23" t="str">
        <f t="shared" si="59"/>
        <v>Needs Improvement</v>
      </c>
      <c r="Z375" s="23" t="str" cm="1">
        <f t="array" ref="Z375">_xlfn.IFS(W375&gt;=9,"Excellent",W375&gt;6,"Good",W375&lt;7,"Needs Improvement")</f>
        <v>Needs Improvement</v>
      </c>
    </row>
    <row r="376" spans="1:26" x14ac:dyDescent="0.45">
      <c r="A376" s="9">
        <v>375</v>
      </c>
      <c r="B376" s="9" t="s">
        <v>527</v>
      </c>
      <c r="C376" s="9" t="s">
        <v>43</v>
      </c>
      <c r="D376" s="9" t="s">
        <v>535</v>
      </c>
      <c r="E376" s="22" t="b">
        <f t="shared" si="57"/>
        <v>1</v>
      </c>
      <c r="F376" s="9" t="s">
        <v>530</v>
      </c>
      <c r="G376" s="9" t="s">
        <v>531</v>
      </c>
      <c r="H376" s="9" t="s">
        <v>537</v>
      </c>
      <c r="I376" s="9" t="s">
        <v>558</v>
      </c>
      <c r="J376" s="9">
        <v>32</v>
      </c>
      <c r="K376" s="9">
        <v>84336</v>
      </c>
      <c r="L376" s="22" t="b">
        <f t="shared" si="50"/>
        <v>0</v>
      </c>
      <c r="M376" s="9">
        <v>33</v>
      </c>
      <c r="N376" s="9">
        <v>18</v>
      </c>
      <c r="O376" s="9">
        <v>12</v>
      </c>
      <c r="P376" s="22" t="b">
        <f t="shared" si="58"/>
        <v>0</v>
      </c>
      <c r="Q376" s="22" t="b">
        <f t="shared" si="51"/>
        <v>0</v>
      </c>
      <c r="R376" s="22" t="b">
        <f t="shared" si="52"/>
        <v>1</v>
      </c>
      <c r="S376" s="22" t="b">
        <f t="shared" si="53"/>
        <v>1</v>
      </c>
      <c r="T376" s="22" t="str">
        <f t="shared" si="54"/>
        <v>Veteran</v>
      </c>
      <c r="U376" s="22" t="str">
        <f t="shared" si="55"/>
        <v>Busy in Boston</v>
      </c>
      <c r="V376" s="22" t="str">
        <f t="shared" si="56"/>
        <v>Manageble in Boston</v>
      </c>
      <c r="W376" s="9">
        <v>1</v>
      </c>
      <c r="X376" s="9">
        <v>36</v>
      </c>
      <c r="Y376" s="23" t="str">
        <f t="shared" si="59"/>
        <v>Needs Improvement</v>
      </c>
      <c r="Z376" s="23" t="str" cm="1">
        <f t="array" ref="Z376">_xlfn.IFS(W376&gt;=9,"Excellent",W376&gt;6,"Good",W376&lt;7,"Needs Improvement")</f>
        <v>Needs Improvement</v>
      </c>
    </row>
    <row r="377" spans="1:26" x14ac:dyDescent="0.45">
      <c r="A377" s="8">
        <v>376</v>
      </c>
      <c r="B377" s="8" t="s">
        <v>545</v>
      </c>
      <c r="C377" s="8" t="s">
        <v>43</v>
      </c>
      <c r="D377" s="8" t="s">
        <v>535</v>
      </c>
      <c r="E377" s="22" t="b">
        <f t="shared" si="57"/>
        <v>1</v>
      </c>
      <c r="F377" s="8" t="s">
        <v>550</v>
      </c>
      <c r="G377" s="8" t="s">
        <v>531</v>
      </c>
      <c r="H377" s="8" t="s">
        <v>532</v>
      </c>
      <c r="I377" s="8" t="s">
        <v>542</v>
      </c>
      <c r="J377" s="8">
        <v>34</v>
      </c>
      <c r="K377" s="8">
        <v>104083</v>
      </c>
      <c r="L377" s="22" t="b">
        <f t="shared" si="50"/>
        <v>1</v>
      </c>
      <c r="M377" s="8">
        <v>32</v>
      </c>
      <c r="N377" s="8">
        <v>7</v>
      </c>
      <c r="O377" s="8">
        <v>7</v>
      </c>
      <c r="P377" s="22" t="b">
        <f t="shared" si="58"/>
        <v>0</v>
      </c>
      <c r="Q377" s="22" t="b">
        <f t="shared" si="51"/>
        <v>0</v>
      </c>
      <c r="R377" s="22" t="b">
        <f t="shared" si="52"/>
        <v>0</v>
      </c>
      <c r="S377" s="22" t="b">
        <f t="shared" si="53"/>
        <v>0</v>
      </c>
      <c r="T377" s="22" t="str">
        <f t="shared" si="54"/>
        <v>Newcomer</v>
      </c>
      <c r="U377" s="22" t="str">
        <f t="shared" si="55"/>
        <v>Busy in Boston</v>
      </c>
      <c r="V377" s="22" t="str">
        <f t="shared" si="56"/>
        <v>Manageble in Boston</v>
      </c>
      <c r="W377" s="8">
        <v>4</v>
      </c>
      <c r="X377" s="8">
        <v>35</v>
      </c>
      <c r="Y377" s="23" t="str">
        <f t="shared" si="59"/>
        <v>Needs Improvement</v>
      </c>
      <c r="Z377" s="23" t="str" cm="1">
        <f t="array" ref="Z377">_xlfn.IFS(W377&gt;=9,"Excellent",W377&gt;6,"Good",W377&lt;7,"Needs Improvement")</f>
        <v>Needs Improvement</v>
      </c>
    </row>
    <row r="378" spans="1:26" x14ac:dyDescent="0.45">
      <c r="A378" s="9">
        <v>377</v>
      </c>
      <c r="B378" s="9" t="s">
        <v>559</v>
      </c>
      <c r="C378" s="9" t="s">
        <v>42</v>
      </c>
      <c r="D378" s="9" t="s">
        <v>555</v>
      </c>
      <c r="E378" s="22" t="b">
        <f t="shared" si="57"/>
        <v>1</v>
      </c>
      <c r="F378" s="9" t="s">
        <v>548</v>
      </c>
      <c r="G378" s="9" t="s">
        <v>553</v>
      </c>
      <c r="H378" s="9" t="s">
        <v>532</v>
      </c>
      <c r="I378" s="9" t="s">
        <v>538</v>
      </c>
      <c r="J378" s="9">
        <v>22</v>
      </c>
      <c r="K378" s="9">
        <v>90948</v>
      </c>
      <c r="L378" s="22" t="b">
        <f t="shared" si="50"/>
        <v>0</v>
      </c>
      <c r="M378" s="9">
        <v>6</v>
      </c>
      <c r="N378" s="9">
        <v>12</v>
      </c>
      <c r="O378" s="9">
        <v>3</v>
      </c>
      <c r="P378" s="22" t="b">
        <f t="shared" si="58"/>
        <v>1</v>
      </c>
      <c r="Q378" s="22" t="b">
        <f t="shared" si="51"/>
        <v>0</v>
      </c>
      <c r="R378" s="22" t="b">
        <f t="shared" si="52"/>
        <v>0</v>
      </c>
      <c r="S378" s="22" t="b">
        <f t="shared" si="53"/>
        <v>0</v>
      </c>
      <c r="T378" s="22" t="str">
        <f t="shared" si="54"/>
        <v>Newcomer</v>
      </c>
      <c r="U378" s="22" t="str">
        <f t="shared" si="55"/>
        <v>Manageble in Boston</v>
      </c>
      <c r="V378" s="22" t="str">
        <f t="shared" si="56"/>
        <v>Manageble in Boston</v>
      </c>
      <c r="W378" s="9">
        <v>6</v>
      </c>
      <c r="X378" s="9">
        <v>21</v>
      </c>
      <c r="Y378" s="23" t="str">
        <f t="shared" si="59"/>
        <v>Needs Improvement</v>
      </c>
      <c r="Z378" s="23" t="str" cm="1">
        <f t="array" ref="Z378">_xlfn.IFS(W378&gt;=9,"Excellent",W378&gt;6,"Good",W378&lt;7,"Needs Improvement")</f>
        <v>Needs Improvement</v>
      </c>
    </row>
    <row r="379" spans="1:26" x14ac:dyDescent="0.45">
      <c r="A379" s="8">
        <v>378</v>
      </c>
      <c r="B379" s="8" t="s">
        <v>559</v>
      </c>
      <c r="C379" s="8" t="s">
        <v>43</v>
      </c>
      <c r="D379" s="8" t="s">
        <v>547</v>
      </c>
      <c r="E379" s="22" t="b">
        <f t="shared" si="57"/>
        <v>0</v>
      </c>
      <c r="F379" s="8" t="s">
        <v>550</v>
      </c>
      <c r="G379" s="8" t="s">
        <v>553</v>
      </c>
      <c r="H379" s="8" t="s">
        <v>532</v>
      </c>
      <c r="I379" s="8" t="s">
        <v>538</v>
      </c>
      <c r="J379" s="8">
        <v>61</v>
      </c>
      <c r="K379" s="8">
        <v>63002</v>
      </c>
      <c r="L379" s="22" t="b">
        <f t="shared" si="50"/>
        <v>0</v>
      </c>
      <c r="M379" s="8">
        <v>36</v>
      </c>
      <c r="N379" s="8">
        <v>2</v>
      </c>
      <c r="O379" s="8">
        <v>11</v>
      </c>
      <c r="P379" s="22" t="b">
        <f t="shared" si="58"/>
        <v>0</v>
      </c>
      <c r="Q379" s="22" t="b">
        <f t="shared" si="51"/>
        <v>0</v>
      </c>
      <c r="R379" s="22" t="b">
        <f t="shared" si="52"/>
        <v>0</v>
      </c>
      <c r="S379" s="22" t="b">
        <f t="shared" si="53"/>
        <v>0</v>
      </c>
      <c r="T379" s="22" t="str">
        <f t="shared" si="54"/>
        <v>Newcomer</v>
      </c>
      <c r="U379" s="22" t="str">
        <f t="shared" si="55"/>
        <v>Busy in Boston</v>
      </c>
      <c r="V379" s="22" t="str">
        <f t="shared" si="56"/>
        <v>Manageble in Boston</v>
      </c>
      <c r="W379" s="8">
        <v>4</v>
      </c>
      <c r="X379" s="8">
        <v>23</v>
      </c>
      <c r="Y379" s="23" t="str">
        <f t="shared" si="59"/>
        <v>Needs Improvement</v>
      </c>
      <c r="Z379" s="23" t="str" cm="1">
        <f t="array" ref="Z379">_xlfn.IFS(W379&gt;=9,"Excellent",W379&gt;6,"Good",W379&lt;7,"Needs Improvement")</f>
        <v>Needs Improvement</v>
      </c>
    </row>
    <row r="380" spans="1:26" x14ac:dyDescent="0.45">
      <c r="A380" s="9">
        <v>379</v>
      </c>
      <c r="B380" s="9" t="s">
        <v>534</v>
      </c>
      <c r="C380" s="9" t="s">
        <v>43</v>
      </c>
      <c r="D380" s="9" t="s">
        <v>555</v>
      </c>
      <c r="E380" s="22" t="b">
        <f t="shared" si="57"/>
        <v>1</v>
      </c>
      <c r="F380" s="9" t="s">
        <v>548</v>
      </c>
      <c r="G380" s="9" t="s">
        <v>556</v>
      </c>
      <c r="H380" s="9" t="s">
        <v>537</v>
      </c>
      <c r="I380" s="9" t="s">
        <v>546</v>
      </c>
      <c r="J380" s="9">
        <v>40</v>
      </c>
      <c r="K380" s="9">
        <v>110098</v>
      </c>
      <c r="L380" s="22" t="b">
        <f t="shared" si="50"/>
        <v>1</v>
      </c>
      <c r="M380" s="9">
        <v>2</v>
      </c>
      <c r="N380" s="9">
        <v>18</v>
      </c>
      <c r="O380" s="9">
        <v>12</v>
      </c>
      <c r="P380" s="22" t="b">
        <f t="shared" si="58"/>
        <v>0</v>
      </c>
      <c r="Q380" s="22" t="b">
        <f t="shared" si="51"/>
        <v>0</v>
      </c>
      <c r="R380" s="22" t="b">
        <f t="shared" si="52"/>
        <v>0</v>
      </c>
      <c r="S380" s="22" t="b">
        <f t="shared" si="53"/>
        <v>0</v>
      </c>
      <c r="T380" s="22" t="str">
        <f t="shared" si="54"/>
        <v>Newcomer</v>
      </c>
      <c r="U380" s="22" t="str">
        <f t="shared" si="55"/>
        <v>Busy in Boston</v>
      </c>
      <c r="V380" s="22" t="str">
        <f t="shared" si="56"/>
        <v>Manageble in Boston</v>
      </c>
      <c r="W380" s="9">
        <v>1</v>
      </c>
      <c r="X380" s="9">
        <v>40</v>
      </c>
      <c r="Y380" s="23" t="str">
        <f t="shared" si="59"/>
        <v>Needs Improvement</v>
      </c>
      <c r="Z380" s="23" t="str" cm="1">
        <f t="array" ref="Z380">_xlfn.IFS(W380&gt;=9,"Excellent",W380&gt;6,"Good",W380&lt;7,"Needs Improvement")</f>
        <v>Needs Improvement</v>
      </c>
    </row>
    <row r="381" spans="1:26" x14ac:dyDescent="0.45">
      <c r="A381" s="8">
        <v>380</v>
      </c>
      <c r="B381" s="8" t="s">
        <v>545</v>
      </c>
      <c r="C381" s="8" t="s">
        <v>42</v>
      </c>
      <c r="D381" s="8" t="s">
        <v>555</v>
      </c>
      <c r="E381" s="22" t="b">
        <f t="shared" si="57"/>
        <v>1</v>
      </c>
      <c r="F381" s="8" t="s">
        <v>548</v>
      </c>
      <c r="G381" s="8" t="s">
        <v>551</v>
      </c>
      <c r="H381" s="8" t="s">
        <v>537</v>
      </c>
      <c r="I381" s="8" t="s">
        <v>533</v>
      </c>
      <c r="J381" s="8">
        <v>33</v>
      </c>
      <c r="K381" s="8">
        <v>103016</v>
      </c>
      <c r="L381" s="22" t="b">
        <f t="shared" si="50"/>
        <v>1</v>
      </c>
      <c r="M381" s="8">
        <v>29</v>
      </c>
      <c r="N381" s="8">
        <v>6</v>
      </c>
      <c r="O381" s="8">
        <v>3</v>
      </c>
      <c r="P381" s="22" t="b">
        <f t="shared" si="58"/>
        <v>1</v>
      </c>
      <c r="Q381" s="22" t="b">
        <f t="shared" si="51"/>
        <v>0</v>
      </c>
      <c r="R381" s="22" t="b">
        <f t="shared" si="52"/>
        <v>0</v>
      </c>
      <c r="S381" s="22" t="b">
        <f t="shared" si="53"/>
        <v>0</v>
      </c>
      <c r="T381" s="22" t="str">
        <f t="shared" si="54"/>
        <v>Newcomer</v>
      </c>
      <c r="U381" s="22" t="str">
        <f t="shared" si="55"/>
        <v>Manageble in Boston</v>
      </c>
      <c r="V381" s="22" t="str">
        <f t="shared" si="56"/>
        <v>Manageble in Boston</v>
      </c>
      <c r="W381" s="8">
        <v>7</v>
      </c>
      <c r="X381" s="8">
        <v>58</v>
      </c>
      <c r="Y381" s="23" t="str">
        <f t="shared" si="59"/>
        <v>Good</v>
      </c>
      <c r="Z381" s="23" t="str" cm="1">
        <f t="array" ref="Z381">_xlfn.IFS(W381&gt;=9,"Excellent",W381&gt;6,"Good",W381&lt;7,"Needs Improvement")</f>
        <v>Good</v>
      </c>
    </row>
    <row r="382" spans="1:26" x14ac:dyDescent="0.45">
      <c r="A382" s="9">
        <v>381</v>
      </c>
      <c r="B382" s="9" t="s">
        <v>545</v>
      </c>
      <c r="C382" s="9" t="s">
        <v>528</v>
      </c>
      <c r="D382" s="9" t="s">
        <v>547</v>
      </c>
      <c r="E382" s="22" t="b">
        <f t="shared" si="57"/>
        <v>0</v>
      </c>
      <c r="F382" s="9" t="s">
        <v>548</v>
      </c>
      <c r="G382" s="9" t="s">
        <v>551</v>
      </c>
      <c r="H382" s="9" t="s">
        <v>544</v>
      </c>
      <c r="I382" s="9" t="s">
        <v>546</v>
      </c>
      <c r="J382" s="9">
        <v>29</v>
      </c>
      <c r="K382" s="9">
        <v>56672</v>
      </c>
      <c r="L382" s="22" t="b">
        <f t="shared" si="50"/>
        <v>0</v>
      </c>
      <c r="M382" s="9">
        <v>4</v>
      </c>
      <c r="N382" s="9">
        <v>10</v>
      </c>
      <c r="O382" s="9">
        <v>1</v>
      </c>
      <c r="P382" s="22" t="b">
        <f t="shared" si="58"/>
        <v>1</v>
      </c>
      <c r="Q382" s="22" t="b">
        <f t="shared" si="51"/>
        <v>0</v>
      </c>
      <c r="R382" s="22" t="b">
        <f t="shared" si="52"/>
        <v>0</v>
      </c>
      <c r="S382" s="22" t="b">
        <f t="shared" si="53"/>
        <v>0</v>
      </c>
      <c r="T382" s="22" t="str">
        <f t="shared" si="54"/>
        <v>Newcomer</v>
      </c>
      <c r="U382" s="22" t="str">
        <f t="shared" si="55"/>
        <v>Manageble in Boston</v>
      </c>
      <c r="V382" s="22" t="str">
        <f t="shared" si="56"/>
        <v>Manageble in Boston</v>
      </c>
      <c r="W382" s="9">
        <v>2</v>
      </c>
      <c r="X382" s="9">
        <v>53</v>
      </c>
      <c r="Y382" s="23" t="str">
        <f t="shared" si="59"/>
        <v>Needs Improvement</v>
      </c>
      <c r="Z382" s="23" t="str" cm="1">
        <f t="array" ref="Z382">_xlfn.IFS(W382&gt;=9,"Excellent",W382&gt;6,"Good",W382&lt;7,"Needs Improvement")</f>
        <v>Needs Improvement</v>
      </c>
    </row>
    <row r="383" spans="1:26" x14ac:dyDescent="0.45">
      <c r="A383" s="8">
        <v>382</v>
      </c>
      <c r="B383" s="8" t="s">
        <v>557</v>
      </c>
      <c r="C383" s="8" t="s">
        <v>528</v>
      </c>
      <c r="D383" s="8" t="s">
        <v>547</v>
      </c>
      <c r="E383" s="22" t="b">
        <f t="shared" si="57"/>
        <v>0</v>
      </c>
      <c r="F383" s="8" t="s">
        <v>540</v>
      </c>
      <c r="G383" s="8" t="s">
        <v>536</v>
      </c>
      <c r="H383" s="8" t="s">
        <v>537</v>
      </c>
      <c r="I383" s="8" t="s">
        <v>542</v>
      </c>
      <c r="J383" s="8">
        <v>29</v>
      </c>
      <c r="K383" s="8">
        <v>34213</v>
      </c>
      <c r="L383" s="22" t="b">
        <f t="shared" si="50"/>
        <v>1</v>
      </c>
      <c r="M383" s="8">
        <v>1</v>
      </c>
      <c r="N383" s="8">
        <v>15</v>
      </c>
      <c r="O383" s="8">
        <v>3</v>
      </c>
      <c r="P383" s="22" t="b">
        <f t="shared" si="58"/>
        <v>1</v>
      </c>
      <c r="Q383" s="22" t="b">
        <f t="shared" si="51"/>
        <v>0</v>
      </c>
      <c r="R383" s="22" t="b">
        <f t="shared" si="52"/>
        <v>1</v>
      </c>
      <c r="S383" s="22" t="b">
        <f t="shared" si="53"/>
        <v>0</v>
      </c>
      <c r="T383" s="22" t="str">
        <f t="shared" si="54"/>
        <v>Newcomer</v>
      </c>
      <c r="U383" s="22" t="str">
        <f t="shared" si="55"/>
        <v>Busy in Boston</v>
      </c>
      <c r="V383" s="22" t="str">
        <f t="shared" si="56"/>
        <v>Manageble in Boston</v>
      </c>
      <c r="W383" s="8">
        <v>9</v>
      </c>
      <c r="X383" s="8">
        <v>49</v>
      </c>
      <c r="Y383" s="23" t="str">
        <f t="shared" si="59"/>
        <v>Excellent</v>
      </c>
      <c r="Z383" s="23" t="str" cm="1">
        <f t="array" ref="Z383">_xlfn.IFS(W383&gt;=9,"Excellent",W383&gt;6,"Good",W383&lt;7,"Needs Improvement")</f>
        <v>Excellent</v>
      </c>
    </row>
    <row r="384" spans="1:26" x14ac:dyDescent="0.45">
      <c r="A384" s="9">
        <v>383</v>
      </c>
      <c r="B384" s="9" t="s">
        <v>527</v>
      </c>
      <c r="C384" s="9" t="s">
        <v>42</v>
      </c>
      <c r="D384" s="9" t="s">
        <v>529</v>
      </c>
      <c r="E384" s="22" t="b">
        <f t="shared" si="57"/>
        <v>1</v>
      </c>
      <c r="F384" s="9" t="s">
        <v>550</v>
      </c>
      <c r="G384" s="9" t="s">
        <v>551</v>
      </c>
      <c r="H384" s="9" t="s">
        <v>544</v>
      </c>
      <c r="I384" s="9" t="s">
        <v>546</v>
      </c>
      <c r="J384" s="9">
        <v>33</v>
      </c>
      <c r="K384" s="9">
        <v>40293</v>
      </c>
      <c r="L384" s="22" t="b">
        <f t="shared" si="50"/>
        <v>0</v>
      </c>
      <c r="M384" s="9">
        <v>19</v>
      </c>
      <c r="N384" s="9">
        <v>5</v>
      </c>
      <c r="O384" s="9">
        <v>3</v>
      </c>
      <c r="P384" s="22" t="b">
        <f t="shared" si="58"/>
        <v>1</v>
      </c>
      <c r="Q384" s="22" t="b">
        <f t="shared" si="51"/>
        <v>0</v>
      </c>
      <c r="R384" s="22" t="b">
        <f t="shared" si="52"/>
        <v>0</v>
      </c>
      <c r="S384" s="22" t="b">
        <f t="shared" si="53"/>
        <v>1</v>
      </c>
      <c r="T384" s="22" t="str">
        <f t="shared" si="54"/>
        <v>Veteran</v>
      </c>
      <c r="U384" s="22" t="str">
        <f t="shared" si="55"/>
        <v>Manageble in Boston</v>
      </c>
      <c r="V384" s="22" t="str">
        <f t="shared" si="56"/>
        <v>Manageble in Boston</v>
      </c>
      <c r="W384" s="9">
        <v>3</v>
      </c>
      <c r="X384" s="9">
        <v>25</v>
      </c>
      <c r="Y384" s="23" t="str">
        <f t="shared" si="59"/>
        <v>Needs Improvement</v>
      </c>
      <c r="Z384" s="23" t="str" cm="1">
        <f t="array" ref="Z384">_xlfn.IFS(W384&gt;=9,"Excellent",W384&gt;6,"Good",W384&lt;7,"Needs Improvement")</f>
        <v>Needs Improvement</v>
      </c>
    </row>
    <row r="385" spans="1:26" x14ac:dyDescent="0.45">
      <c r="A385" s="8">
        <v>384</v>
      </c>
      <c r="B385" s="8" t="s">
        <v>557</v>
      </c>
      <c r="C385" s="8" t="s">
        <v>42</v>
      </c>
      <c r="D385" s="8" t="s">
        <v>547</v>
      </c>
      <c r="E385" s="22" t="b">
        <f t="shared" si="57"/>
        <v>0</v>
      </c>
      <c r="F385" s="8" t="s">
        <v>530</v>
      </c>
      <c r="G385" s="8" t="s">
        <v>543</v>
      </c>
      <c r="H385" s="8" t="s">
        <v>544</v>
      </c>
      <c r="I385" s="8" t="s">
        <v>542</v>
      </c>
      <c r="J385" s="8">
        <v>54</v>
      </c>
      <c r="K385" s="8">
        <v>85860</v>
      </c>
      <c r="L385" s="22" t="b">
        <f t="shared" si="50"/>
        <v>0</v>
      </c>
      <c r="M385" s="8">
        <v>26</v>
      </c>
      <c r="N385" s="8">
        <v>3</v>
      </c>
      <c r="O385" s="8">
        <v>4</v>
      </c>
      <c r="P385" s="22" t="b">
        <f t="shared" si="58"/>
        <v>1</v>
      </c>
      <c r="Q385" s="22" t="b">
        <f t="shared" si="51"/>
        <v>0</v>
      </c>
      <c r="R385" s="22" t="b">
        <f t="shared" si="52"/>
        <v>1</v>
      </c>
      <c r="S385" s="22" t="b">
        <f t="shared" si="53"/>
        <v>0</v>
      </c>
      <c r="T385" s="22" t="str">
        <f t="shared" si="54"/>
        <v>Newcomer</v>
      </c>
      <c r="U385" s="22" t="str">
        <f t="shared" si="55"/>
        <v>Busy in Boston</v>
      </c>
      <c r="V385" s="22" t="str">
        <f t="shared" si="56"/>
        <v>Manageble in Boston</v>
      </c>
      <c r="W385" s="8">
        <v>8</v>
      </c>
      <c r="X385" s="8">
        <v>36</v>
      </c>
      <c r="Y385" s="23" t="str">
        <f t="shared" si="59"/>
        <v>Good</v>
      </c>
      <c r="Z385" s="23" t="str" cm="1">
        <f t="array" ref="Z385">_xlfn.IFS(W385&gt;=9,"Excellent",W385&gt;6,"Good",W385&lt;7,"Needs Improvement")</f>
        <v>Good</v>
      </c>
    </row>
    <row r="386" spans="1:26" x14ac:dyDescent="0.45">
      <c r="A386" s="9">
        <v>385</v>
      </c>
      <c r="B386" s="9" t="s">
        <v>557</v>
      </c>
      <c r="C386" s="9" t="s">
        <v>42</v>
      </c>
      <c r="D386" s="9" t="s">
        <v>535</v>
      </c>
      <c r="E386" s="22" t="b">
        <f t="shared" si="57"/>
        <v>1</v>
      </c>
      <c r="F386" s="9" t="s">
        <v>530</v>
      </c>
      <c r="G386" s="9" t="s">
        <v>536</v>
      </c>
      <c r="H386" s="9" t="s">
        <v>537</v>
      </c>
      <c r="I386" s="9" t="s">
        <v>538</v>
      </c>
      <c r="J386" s="9">
        <v>47</v>
      </c>
      <c r="K386" s="9">
        <v>92507</v>
      </c>
      <c r="L386" s="22" t="b">
        <f t="shared" ref="L386:L449" si="60">OR(K386&gt;100000,W386&gt;=9)</f>
        <v>0</v>
      </c>
      <c r="M386" s="9">
        <v>25</v>
      </c>
      <c r="N386" s="9">
        <v>5</v>
      </c>
      <c r="O386" s="9">
        <v>4</v>
      </c>
      <c r="P386" s="22" t="b">
        <f t="shared" si="58"/>
        <v>1</v>
      </c>
      <c r="Q386" s="22" t="b">
        <f t="shared" ref="Q386:Q449" si="61">AND(B386="Finance",W386&gt;7)</f>
        <v>0</v>
      </c>
      <c r="R386" s="22" t="b">
        <f t="shared" ref="R386:R449" si="62">OR(F386=$F$2,F386=$F$4)</f>
        <v>1</v>
      </c>
      <c r="S386" s="22" t="b">
        <f t="shared" ref="S386:S449" si="63">AND(B386=$B$2,M386&gt;5)</f>
        <v>0</v>
      </c>
      <c r="T386" s="22" t="str">
        <f t="shared" ref="T386:T449" si="64">IF(AND(B386=$B$2,M386&gt;5),"Veteran","Newcomer")</f>
        <v>Newcomer</v>
      </c>
      <c r="U386" s="22" t="str">
        <f t="shared" ref="U386:U449" si="65">IF(OR(I386=$I$4,O386&gt;10),"Busy in Boston","Manageble in Boston")</f>
        <v>Manageble in Boston</v>
      </c>
      <c r="V386" s="22" t="str">
        <f t="shared" ref="V386:V449" si="66">IF(AND(I386=$I$4,O386&gt;10),"Busy in Boston","Manageble in Boston")</f>
        <v>Manageble in Boston</v>
      </c>
      <c r="W386" s="9">
        <v>8</v>
      </c>
      <c r="X386" s="9">
        <v>58</v>
      </c>
      <c r="Y386" s="23" t="str">
        <f t="shared" si="59"/>
        <v>Good</v>
      </c>
      <c r="Z386" s="23" t="str" cm="1">
        <f t="array" ref="Z386">_xlfn.IFS(W386&gt;=9,"Excellent",W386&gt;6,"Good",W386&lt;7,"Needs Improvement")</f>
        <v>Good</v>
      </c>
    </row>
    <row r="387" spans="1:26" x14ac:dyDescent="0.45">
      <c r="A387" s="8">
        <v>386</v>
      </c>
      <c r="B387" s="8" t="s">
        <v>557</v>
      </c>
      <c r="C387" s="8" t="s">
        <v>42</v>
      </c>
      <c r="D387" s="8" t="s">
        <v>555</v>
      </c>
      <c r="E387" s="22" t="b">
        <f t="shared" ref="E387:E450" si="67">NOT(D387=$D$7)</f>
        <v>1</v>
      </c>
      <c r="F387" s="8" t="s">
        <v>550</v>
      </c>
      <c r="G387" s="8" t="s">
        <v>556</v>
      </c>
      <c r="H387" s="8" t="s">
        <v>544</v>
      </c>
      <c r="I387" s="8" t="s">
        <v>533</v>
      </c>
      <c r="J387" s="8">
        <v>60</v>
      </c>
      <c r="K387" s="8">
        <v>87134</v>
      </c>
      <c r="L387" s="22" t="b">
        <f t="shared" si="60"/>
        <v>0</v>
      </c>
      <c r="M387" s="8">
        <v>10</v>
      </c>
      <c r="N387" s="8">
        <v>8</v>
      </c>
      <c r="O387" s="8">
        <v>3</v>
      </c>
      <c r="P387" s="22" t="b">
        <f t="shared" ref="P387:P450" si="68">NOT(O387&gt;5)</f>
        <v>1</v>
      </c>
      <c r="Q387" s="22" t="b">
        <f t="shared" si="61"/>
        <v>0</v>
      </c>
      <c r="R387" s="22" t="b">
        <f t="shared" si="62"/>
        <v>0</v>
      </c>
      <c r="S387" s="22" t="b">
        <f t="shared" si="63"/>
        <v>0</v>
      </c>
      <c r="T387" s="22" t="str">
        <f t="shared" si="64"/>
        <v>Newcomer</v>
      </c>
      <c r="U387" s="22" t="str">
        <f t="shared" si="65"/>
        <v>Manageble in Boston</v>
      </c>
      <c r="V387" s="22" t="str">
        <f t="shared" si="66"/>
        <v>Manageble in Boston</v>
      </c>
      <c r="W387" s="8">
        <v>3</v>
      </c>
      <c r="X387" s="8">
        <v>44</v>
      </c>
      <c r="Y387" s="23" t="str">
        <f t="shared" ref="Y387:Y450" si="69">IF(W387&gt;=9,"Excellent",IF(W387&gt;6,"Good","Needs Improvement"))</f>
        <v>Needs Improvement</v>
      </c>
      <c r="Z387" s="23" t="str" cm="1">
        <f t="array" ref="Z387">_xlfn.IFS(W387&gt;=9,"Excellent",W387&gt;6,"Good",W387&lt;7,"Needs Improvement")</f>
        <v>Needs Improvement</v>
      </c>
    </row>
    <row r="388" spans="1:26" x14ac:dyDescent="0.45">
      <c r="A388" s="9">
        <v>387</v>
      </c>
      <c r="B388" s="9" t="s">
        <v>557</v>
      </c>
      <c r="C388" s="9" t="s">
        <v>42</v>
      </c>
      <c r="D388" s="9" t="s">
        <v>555</v>
      </c>
      <c r="E388" s="22" t="b">
        <f t="shared" si="67"/>
        <v>1</v>
      </c>
      <c r="F388" s="9" t="s">
        <v>540</v>
      </c>
      <c r="G388" s="9" t="s">
        <v>553</v>
      </c>
      <c r="H388" s="9" t="s">
        <v>537</v>
      </c>
      <c r="I388" s="9" t="s">
        <v>546</v>
      </c>
      <c r="J388" s="9">
        <v>49</v>
      </c>
      <c r="K388" s="9">
        <v>32100</v>
      </c>
      <c r="L388" s="22" t="b">
        <f t="shared" si="60"/>
        <v>0</v>
      </c>
      <c r="M388" s="9">
        <v>15</v>
      </c>
      <c r="N388" s="9">
        <v>8</v>
      </c>
      <c r="O388" s="9">
        <v>10</v>
      </c>
      <c r="P388" s="22" t="b">
        <f t="shared" si="68"/>
        <v>0</v>
      </c>
      <c r="Q388" s="22" t="b">
        <f t="shared" si="61"/>
        <v>0</v>
      </c>
      <c r="R388" s="22" t="b">
        <f t="shared" si="62"/>
        <v>1</v>
      </c>
      <c r="S388" s="22" t="b">
        <f t="shared" si="63"/>
        <v>0</v>
      </c>
      <c r="T388" s="22" t="str">
        <f t="shared" si="64"/>
        <v>Newcomer</v>
      </c>
      <c r="U388" s="22" t="str">
        <f t="shared" si="65"/>
        <v>Manageble in Boston</v>
      </c>
      <c r="V388" s="22" t="str">
        <f t="shared" si="66"/>
        <v>Manageble in Boston</v>
      </c>
      <c r="W388" s="9">
        <v>4</v>
      </c>
      <c r="X388" s="9">
        <v>24</v>
      </c>
      <c r="Y388" s="23" t="str">
        <f t="shared" si="69"/>
        <v>Needs Improvement</v>
      </c>
      <c r="Z388" s="23" t="str" cm="1">
        <f t="array" ref="Z388">_xlfn.IFS(W388&gt;=9,"Excellent",W388&gt;6,"Good",W388&lt;7,"Needs Improvement")</f>
        <v>Needs Improvement</v>
      </c>
    </row>
    <row r="389" spans="1:26" x14ac:dyDescent="0.45">
      <c r="A389" s="8">
        <v>388</v>
      </c>
      <c r="B389" s="8" t="s">
        <v>557</v>
      </c>
      <c r="C389" s="8" t="s">
        <v>528</v>
      </c>
      <c r="D389" s="8" t="s">
        <v>535</v>
      </c>
      <c r="E389" s="22" t="b">
        <f t="shared" si="67"/>
        <v>1</v>
      </c>
      <c r="F389" s="8" t="s">
        <v>540</v>
      </c>
      <c r="G389" s="8" t="s">
        <v>551</v>
      </c>
      <c r="H389" s="8" t="s">
        <v>544</v>
      </c>
      <c r="I389" s="8" t="s">
        <v>558</v>
      </c>
      <c r="J389" s="8">
        <v>26</v>
      </c>
      <c r="K389" s="8">
        <v>91997</v>
      </c>
      <c r="L389" s="22" t="b">
        <f t="shared" si="60"/>
        <v>0</v>
      </c>
      <c r="M389" s="8">
        <v>22</v>
      </c>
      <c r="N389" s="8">
        <v>8</v>
      </c>
      <c r="O389" s="8">
        <v>12</v>
      </c>
      <c r="P389" s="22" t="b">
        <f t="shared" si="68"/>
        <v>0</v>
      </c>
      <c r="Q389" s="22" t="b">
        <f t="shared" si="61"/>
        <v>0</v>
      </c>
      <c r="R389" s="22" t="b">
        <f t="shared" si="62"/>
        <v>1</v>
      </c>
      <c r="S389" s="22" t="b">
        <f t="shared" si="63"/>
        <v>0</v>
      </c>
      <c r="T389" s="22" t="str">
        <f t="shared" si="64"/>
        <v>Newcomer</v>
      </c>
      <c r="U389" s="22" t="str">
        <f t="shared" si="65"/>
        <v>Busy in Boston</v>
      </c>
      <c r="V389" s="22" t="str">
        <f t="shared" si="66"/>
        <v>Manageble in Boston</v>
      </c>
      <c r="W389" s="8">
        <v>2</v>
      </c>
      <c r="X389" s="8">
        <v>24</v>
      </c>
      <c r="Y389" s="23" t="str">
        <f t="shared" si="69"/>
        <v>Needs Improvement</v>
      </c>
      <c r="Z389" s="23" t="str" cm="1">
        <f t="array" ref="Z389">_xlfn.IFS(W389&gt;=9,"Excellent",W389&gt;6,"Good",W389&lt;7,"Needs Improvement")</f>
        <v>Needs Improvement</v>
      </c>
    </row>
    <row r="390" spans="1:26" x14ac:dyDescent="0.45">
      <c r="A390" s="9">
        <v>389</v>
      </c>
      <c r="B390" s="9" t="s">
        <v>539</v>
      </c>
      <c r="C390" s="9" t="s">
        <v>528</v>
      </c>
      <c r="D390" s="9" t="s">
        <v>547</v>
      </c>
      <c r="E390" s="22" t="b">
        <f t="shared" si="67"/>
        <v>0</v>
      </c>
      <c r="F390" s="9" t="s">
        <v>548</v>
      </c>
      <c r="G390" s="9" t="s">
        <v>541</v>
      </c>
      <c r="H390" s="9" t="s">
        <v>537</v>
      </c>
      <c r="I390" s="9" t="s">
        <v>554</v>
      </c>
      <c r="J390" s="9">
        <v>29</v>
      </c>
      <c r="K390" s="9">
        <v>58172</v>
      </c>
      <c r="L390" s="22" t="b">
        <f t="shared" si="60"/>
        <v>0</v>
      </c>
      <c r="M390" s="9">
        <v>21</v>
      </c>
      <c r="N390" s="9">
        <v>12</v>
      </c>
      <c r="O390" s="9">
        <v>8</v>
      </c>
      <c r="P390" s="22" t="b">
        <f t="shared" si="68"/>
        <v>0</v>
      </c>
      <c r="Q390" s="22" t="b">
        <f t="shared" si="61"/>
        <v>0</v>
      </c>
      <c r="R390" s="22" t="b">
        <f t="shared" si="62"/>
        <v>0</v>
      </c>
      <c r="S390" s="22" t="b">
        <f t="shared" si="63"/>
        <v>0</v>
      </c>
      <c r="T390" s="22" t="str">
        <f t="shared" si="64"/>
        <v>Newcomer</v>
      </c>
      <c r="U390" s="22" t="str">
        <f t="shared" si="65"/>
        <v>Manageble in Boston</v>
      </c>
      <c r="V390" s="22" t="str">
        <f t="shared" si="66"/>
        <v>Manageble in Boston</v>
      </c>
      <c r="W390" s="9">
        <v>4</v>
      </c>
      <c r="X390" s="9">
        <v>39</v>
      </c>
      <c r="Y390" s="23" t="str">
        <f t="shared" si="69"/>
        <v>Needs Improvement</v>
      </c>
      <c r="Z390" s="23" t="str" cm="1">
        <f t="array" ref="Z390">_xlfn.IFS(W390&gt;=9,"Excellent",W390&gt;6,"Good",W390&lt;7,"Needs Improvement")</f>
        <v>Needs Improvement</v>
      </c>
    </row>
    <row r="391" spans="1:26" x14ac:dyDescent="0.45">
      <c r="A391" s="8">
        <v>390</v>
      </c>
      <c r="B391" s="8" t="s">
        <v>545</v>
      </c>
      <c r="C391" s="8" t="s">
        <v>42</v>
      </c>
      <c r="D391" s="8" t="s">
        <v>535</v>
      </c>
      <c r="E391" s="22" t="b">
        <f t="shared" si="67"/>
        <v>1</v>
      </c>
      <c r="F391" s="8" t="s">
        <v>550</v>
      </c>
      <c r="G391" s="8" t="s">
        <v>553</v>
      </c>
      <c r="H391" s="8" t="s">
        <v>537</v>
      </c>
      <c r="I391" s="8" t="s">
        <v>549</v>
      </c>
      <c r="J391" s="8">
        <v>46</v>
      </c>
      <c r="K391" s="8">
        <v>50132</v>
      </c>
      <c r="L391" s="22" t="b">
        <f t="shared" si="60"/>
        <v>1</v>
      </c>
      <c r="M391" s="8">
        <v>22</v>
      </c>
      <c r="N391" s="8">
        <v>8</v>
      </c>
      <c r="O391" s="8">
        <v>8</v>
      </c>
      <c r="P391" s="22" t="b">
        <f t="shared" si="68"/>
        <v>0</v>
      </c>
      <c r="Q391" s="22" t="b">
        <f t="shared" si="61"/>
        <v>0</v>
      </c>
      <c r="R391" s="22" t="b">
        <f t="shared" si="62"/>
        <v>0</v>
      </c>
      <c r="S391" s="22" t="b">
        <f t="shared" si="63"/>
        <v>0</v>
      </c>
      <c r="T391" s="22" t="str">
        <f t="shared" si="64"/>
        <v>Newcomer</v>
      </c>
      <c r="U391" s="22" t="str">
        <f t="shared" si="65"/>
        <v>Manageble in Boston</v>
      </c>
      <c r="V391" s="22" t="str">
        <f t="shared" si="66"/>
        <v>Manageble in Boston</v>
      </c>
      <c r="W391" s="8">
        <v>9</v>
      </c>
      <c r="X391" s="8">
        <v>35</v>
      </c>
      <c r="Y391" s="23" t="str">
        <f t="shared" si="69"/>
        <v>Excellent</v>
      </c>
      <c r="Z391" s="23" t="str" cm="1">
        <f t="array" ref="Z391">_xlfn.IFS(W391&gt;=9,"Excellent",W391&gt;6,"Good",W391&lt;7,"Needs Improvement")</f>
        <v>Excellent</v>
      </c>
    </row>
    <row r="392" spans="1:26" x14ac:dyDescent="0.45">
      <c r="A392" s="9">
        <v>391</v>
      </c>
      <c r="B392" s="9" t="s">
        <v>557</v>
      </c>
      <c r="C392" s="9" t="s">
        <v>43</v>
      </c>
      <c r="D392" s="9" t="s">
        <v>535</v>
      </c>
      <c r="E392" s="22" t="b">
        <f t="shared" si="67"/>
        <v>1</v>
      </c>
      <c r="F392" s="9" t="s">
        <v>550</v>
      </c>
      <c r="G392" s="9" t="s">
        <v>543</v>
      </c>
      <c r="H392" s="9" t="s">
        <v>544</v>
      </c>
      <c r="I392" s="9" t="s">
        <v>558</v>
      </c>
      <c r="J392" s="9">
        <v>48</v>
      </c>
      <c r="K392" s="9">
        <v>48199</v>
      </c>
      <c r="L392" s="22" t="b">
        <f t="shared" si="60"/>
        <v>0</v>
      </c>
      <c r="M392" s="9">
        <v>36</v>
      </c>
      <c r="N392" s="9">
        <v>11</v>
      </c>
      <c r="O392" s="9">
        <v>13</v>
      </c>
      <c r="P392" s="22" t="b">
        <f t="shared" si="68"/>
        <v>0</v>
      </c>
      <c r="Q392" s="22" t="b">
        <f t="shared" si="61"/>
        <v>0</v>
      </c>
      <c r="R392" s="22" t="b">
        <f t="shared" si="62"/>
        <v>0</v>
      </c>
      <c r="S392" s="22" t="b">
        <f t="shared" si="63"/>
        <v>0</v>
      </c>
      <c r="T392" s="22" t="str">
        <f t="shared" si="64"/>
        <v>Newcomer</v>
      </c>
      <c r="U392" s="22" t="str">
        <f t="shared" si="65"/>
        <v>Busy in Boston</v>
      </c>
      <c r="V392" s="22" t="str">
        <f t="shared" si="66"/>
        <v>Manageble in Boston</v>
      </c>
      <c r="W392" s="9">
        <v>2</v>
      </c>
      <c r="X392" s="9">
        <v>56</v>
      </c>
      <c r="Y392" s="23" t="str">
        <f t="shared" si="69"/>
        <v>Needs Improvement</v>
      </c>
      <c r="Z392" s="23" t="str" cm="1">
        <f t="array" ref="Z392">_xlfn.IFS(W392&gt;=9,"Excellent",W392&gt;6,"Good",W392&lt;7,"Needs Improvement")</f>
        <v>Needs Improvement</v>
      </c>
    </row>
    <row r="393" spans="1:26" x14ac:dyDescent="0.45">
      <c r="A393" s="8">
        <v>392</v>
      </c>
      <c r="B393" s="8" t="s">
        <v>545</v>
      </c>
      <c r="C393" s="8" t="s">
        <v>42</v>
      </c>
      <c r="D393" s="8" t="s">
        <v>529</v>
      </c>
      <c r="E393" s="22" t="b">
        <f t="shared" si="67"/>
        <v>1</v>
      </c>
      <c r="F393" s="8" t="s">
        <v>530</v>
      </c>
      <c r="G393" s="8" t="s">
        <v>553</v>
      </c>
      <c r="H393" s="8" t="s">
        <v>532</v>
      </c>
      <c r="I393" s="8" t="s">
        <v>538</v>
      </c>
      <c r="J393" s="8">
        <v>44</v>
      </c>
      <c r="K393" s="8">
        <v>66609</v>
      </c>
      <c r="L393" s="22" t="b">
        <f t="shared" si="60"/>
        <v>0</v>
      </c>
      <c r="M393" s="8">
        <v>34</v>
      </c>
      <c r="N393" s="8">
        <v>14</v>
      </c>
      <c r="O393" s="8">
        <v>13</v>
      </c>
      <c r="P393" s="22" t="b">
        <f t="shared" si="68"/>
        <v>0</v>
      </c>
      <c r="Q393" s="22" t="b">
        <f t="shared" si="61"/>
        <v>0</v>
      </c>
      <c r="R393" s="22" t="b">
        <f t="shared" si="62"/>
        <v>1</v>
      </c>
      <c r="S393" s="22" t="b">
        <f t="shared" si="63"/>
        <v>0</v>
      </c>
      <c r="T393" s="22" t="str">
        <f t="shared" si="64"/>
        <v>Newcomer</v>
      </c>
      <c r="U393" s="22" t="str">
        <f t="shared" si="65"/>
        <v>Busy in Boston</v>
      </c>
      <c r="V393" s="22" t="str">
        <f t="shared" si="66"/>
        <v>Manageble in Boston</v>
      </c>
      <c r="W393" s="8">
        <v>3</v>
      </c>
      <c r="X393" s="8">
        <v>59</v>
      </c>
      <c r="Y393" s="23" t="str">
        <f t="shared" si="69"/>
        <v>Needs Improvement</v>
      </c>
      <c r="Z393" s="23" t="str" cm="1">
        <f t="array" ref="Z393">_xlfn.IFS(W393&gt;=9,"Excellent",W393&gt;6,"Good",W393&lt;7,"Needs Improvement")</f>
        <v>Needs Improvement</v>
      </c>
    </row>
    <row r="394" spans="1:26" x14ac:dyDescent="0.45">
      <c r="A394" s="9">
        <v>393</v>
      </c>
      <c r="B394" s="9" t="s">
        <v>545</v>
      </c>
      <c r="C394" s="9" t="s">
        <v>43</v>
      </c>
      <c r="D394" s="9" t="s">
        <v>535</v>
      </c>
      <c r="E394" s="22" t="b">
        <f t="shared" si="67"/>
        <v>1</v>
      </c>
      <c r="F394" s="9" t="s">
        <v>550</v>
      </c>
      <c r="G394" s="9" t="s">
        <v>543</v>
      </c>
      <c r="H394" s="9" t="s">
        <v>544</v>
      </c>
      <c r="I394" s="9" t="s">
        <v>549</v>
      </c>
      <c r="J394" s="9">
        <v>51</v>
      </c>
      <c r="K394" s="9">
        <v>72965</v>
      </c>
      <c r="L394" s="22" t="b">
        <f t="shared" si="60"/>
        <v>0</v>
      </c>
      <c r="M394" s="9">
        <v>30</v>
      </c>
      <c r="N394" s="9">
        <v>8</v>
      </c>
      <c r="O394" s="9">
        <v>1</v>
      </c>
      <c r="P394" s="22" t="b">
        <f t="shared" si="68"/>
        <v>1</v>
      </c>
      <c r="Q394" s="22" t="b">
        <f t="shared" si="61"/>
        <v>0</v>
      </c>
      <c r="R394" s="22" t="b">
        <f t="shared" si="62"/>
        <v>0</v>
      </c>
      <c r="S394" s="22" t="b">
        <f t="shared" si="63"/>
        <v>0</v>
      </c>
      <c r="T394" s="22" t="str">
        <f t="shared" si="64"/>
        <v>Newcomer</v>
      </c>
      <c r="U394" s="22" t="str">
        <f t="shared" si="65"/>
        <v>Manageble in Boston</v>
      </c>
      <c r="V394" s="22" t="str">
        <f t="shared" si="66"/>
        <v>Manageble in Boston</v>
      </c>
      <c r="W394" s="9">
        <v>4</v>
      </c>
      <c r="X394" s="9">
        <v>28</v>
      </c>
      <c r="Y394" s="23" t="str">
        <f t="shared" si="69"/>
        <v>Needs Improvement</v>
      </c>
      <c r="Z394" s="23" t="str" cm="1">
        <f t="array" ref="Z394">_xlfn.IFS(W394&gt;=9,"Excellent",W394&gt;6,"Good",W394&lt;7,"Needs Improvement")</f>
        <v>Needs Improvement</v>
      </c>
    </row>
    <row r="395" spans="1:26" x14ac:dyDescent="0.45">
      <c r="A395" s="8">
        <v>394</v>
      </c>
      <c r="B395" s="8" t="s">
        <v>552</v>
      </c>
      <c r="C395" s="8" t="s">
        <v>42</v>
      </c>
      <c r="D395" s="8" t="s">
        <v>555</v>
      </c>
      <c r="E395" s="22" t="b">
        <f t="shared" si="67"/>
        <v>1</v>
      </c>
      <c r="F395" s="8" t="s">
        <v>540</v>
      </c>
      <c r="G395" s="8" t="s">
        <v>543</v>
      </c>
      <c r="H395" s="8" t="s">
        <v>537</v>
      </c>
      <c r="I395" s="8" t="s">
        <v>554</v>
      </c>
      <c r="J395" s="8">
        <v>44</v>
      </c>
      <c r="K395" s="8">
        <v>38016</v>
      </c>
      <c r="L395" s="22" t="b">
        <f t="shared" si="60"/>
        <v>0</v>
      </c>
      <c r="M395" s="8">
        <v>25</v>
      </c>
      <c r="N395" s="8">
        <v>10</v>
      </c>
      <c r="O395" s="8">
        <v>7</v>
      </c>
      <c r="P395" s="22" t="b">
        <f t="shared" si="68"/>
        <v>0</v>
      </c>
      <c r="Q395" s="22" t="b">
        <f t="shared" si="61"/>
        <v>0</v>
      </c>
      <c r="R395" s="22" t="b">
        <f t="shared" si="62"/>
        <v>1</v>
      </c>
      <c r="S395" s="22" t="b">
        <f t="shared" si="63"/>
        <v>0</v>
      </c>
      <c r="T395" s="22" t="str">
        <f t="shared" si="64"/>
        <v>Newcomer</v>
      </c>
      <c r="U395" s="22" t="str">
        <f t="shared" si="65"/>
        <v>Manageble in Boston</v>
      </c>
      <c r="V395" s="22" t="str">
        <f t="shared" si="66"/>
        <v>Manageble in Boston</v>
      </c>
      <c r="W395" s="8">
        <v>5</v>
      </c>
      <c r="X395" s="8">
        <v>24</v>
      </c>
      <c r="Y395" s="23" t="str">
        <f t="shared" si="69"/>
        <v>Needs Improvement</v>
      </c>
      <c r="Z395" s="23" t="str" cm="1">
        <f t="array" ref="Z395">_xlfn.IFS(W395&gt;=9,"Excellent",W395&gt;6,"Good",W395&lt;7,"Needs Improvement")</f>
        <v>Needs Improvement</v>
      </c>
    </row>
    <row r="396" spans="1:26" x14ac:dyDescent="0.45">
      <c r="A396" s="9">
        <v>395</v>
      </c>
      <c r="B396" s="9" t="s">
        <v>539</v>
      </c>
      <c r="C396" s="9" t="s">
        <v>42</v>
      </c>
      <c r="D396" s="9" t="s">
        <v>535</v>
      </c>
      <c r="E396" s="22" t="b">
        <f t="shared" si="67"/>
        <v>1</v>
      </c>
      <c r="F396" s="9" t="s">
        <v>550</v>
      </c>
      <c r="G396" s="9" t="s">
        <v>543</v>
      </c>
      <c r="H396" s="9" t="s">
        <v>532</v>
      </c>
      <c r="I396" s="9" t="s">
        <v>554</v>
      </c>
      <c r="J396" s="9">
        <v>41</v>
      </c>
      <c r="K396" s="9">
        <v>69779</v>
      </c>
      <c r="L396" s="22" t="b">
        <f t="shared" si="60"/>
        <v>0</v>
      </c>
      <c r="M396" s="9">
        <v>28</v>
      </c>
      <c r="N396" s="9">
        <v>7</v>
      </c>
      <c r="O396" s="9">
        <v>11</v>
      </c>
      <c r="P396" s="22" t="b">
        <f t="shared" si="68"/>
        <v>0</v>
      </c>
      <c r="Q396" s="22" t="b">
        <f t="shared" si="61"/>
        <v>0</v>
      </c>
      <c r="R396" s="22" t="b">
        <f t="shared" si="62"/>
        <v>0</v>
      </c>
      <c r="S396" s="22" t="b">
        <f t="shared" si="63"/>
        <v>0</v>
      </c>
      <c r="T396" s="22" t="str">
        <f t="shared" si="64"/>
        <v>Newcomer</v>
      </c>
      <c r="U396" s="22" t="str">
        <f t="shared" si="65"/>
        <v>Busy in Boston</v>
      </c>
      <c r="V396" s="22" t="str">
        <f t="shared" si="66"/>
        <v>Manageble in Boston</v>
      </c>
      <c r="W396" s="9">
        <v>1</v>
      </c>
      <c r="X396" s="9">
        <v>21</v>
      </c>
      <c r="Y396" s="23" t="str">
        <f t="shared" si="69"/>
        <v>Needs Improvement</v>
      </c>
      <c r="Z396" s="23" t="str" cm="1">
        <f t="array" ref="Z396">_xlfn.IFS(W396&gt;=9,"Excellent",W396&gt;6,"Good",W396&lt;7,"Needs Improvement")</f>
        <v>Needs Improvement</v>
      </c>
    </row>
    <row r="397" spans="1:26" x14ac:dyDescent="0.45">
      <c r="A397" s="8">
        <v>396</v>
      </c>
      <c r="B397" s="8" t="s">
        <v>557</v>
      </c>
      <c r="C397" s="8" t="s">
        <v>528</v>
      </c>
      <c r="D397" s="8" t="s">
        <v>555</v>
      </c>
      <c r="E397" s="22" t="b">
        <f t="shared" si="67"/>
        <v>1</v>
      </c>
      <c r="F397" s="8" t="s">
        <v>530</v>
      </c>
      <c r="G397" s="8" t="s">
        <v>556</v>
      </c>
      <c r="H397" s="8" t="s">
        <v>544</v>
      </c>
      <c r="I397" s="8" t="s">
        <v>533</v>
      </c>
      <c r="J397" s="8">
        <v>39</v>
      </c>
      <c r="K397" s="8">
        <v>61881</v>
      </c>
      <c r="L397" s="22" t="b">
        <f t="shared" si="60"/>
        <v>0</v>
      </c>
      <c r="M397" s="8">
        <v>1</v>
      </c>
      <c r="N397" s="8">
        <v>17</v>
      </c>
      <c r="O397" s="8">
        <v>2</v>
      </c>
      <c r="P397" s="22" t="b">
        <f t="shared" si="68"/>
        <v>1</v>
      </c>
      <c r="Q397" s="22" t="b">
        <f t="shared" si="61"/>
        <v>0</v>
      </c>
      <c r="R397" s="22" t="b">
        <f t="shared" si="62"/>
        <v>1</v>
      </c>
      <c r="S397" s="22" t="b">
        <f t="shared" si="63"/>
        <v>0</v>
      </c>
      <c r="T397" s="22" t="str">
        <f t="shared" si="64"/>
        <v>Newcomer</v>
      </c>
      <c r="U397" s="22" t="str">
        <f t="shared" si="65"/>
        <v>Manageble in Boston</v>
      </c>
      <c r="V397" s="22" t="str">
        <f t="shared" si="66"/>
        <v>Manageble in Boston</v>
      </c>
      <c r="W397" s="8">
        <v>7</v>
      </c>
      <c r="X397" s="8">
        <v>28</v>
      </c>
      <c r="Y397" s="23" t="str">
        <f t="shared" si="69"/>
        <v>Good</v>
      </c>
      <c r="Z397" s="23" t="str" cm="1">
        <f t="array" ref="Z397">_xlfn.IFS(W397&gt;=9,"Excellent",W397&gt;6,"Good",W397&lt;7,"Needs Improvement")</f>
        <v>Good</v>
      </c>
    </row>
    <row r="398" spans="1:26" x14ac:dyDescent="0.45">
      <c r="A398" s="9">
        <v>397</v>
      </c>
      <c r="B398" s="9" t="s">
        <v>559</v>
      </c>
      <c r="C398" s="9" t="s">
        <v>43</v>
      </c>
      <c r="D398" s="9" t="s">
        <v>555</v>
      </c>
      <c r="E398" s="22" t="b">
        <f t="shared" si="67"/>
        <v>1</v>
      </c>
      <c r="F398" s="9" t="s">
        <v>548</v>
      </c>
      <c r="G398" s="9" t="s">
        <v>543</v>
      </c>
      <c r="H398" s="9" t="s">
        <v>544</v>
      </c>
      <c r="I398" s="9" t="s">
        <v>549</v>
      </c>
      <c r="J398" s="9">
        <v>39</v>
      </c>
      <c r="K398" s="9">
        <v>112594</v>
      </c>
      <c r="L398" s="22" t="b">
        <f t="shared" si="60"/>
        <v>1</v>
      </c>
      <c r="M398" s="9">
        <v>4</v>
      </c>
      <c r="N398" s="9">
        <v>4</v>
      </c>
      <c r="O398" s="9">
        <v>1</v>
      </c>
      <c r="P398" s="22" t="b">
        <f t="shared" si="68"/>
        <v>1</v>
      </c>
      <c r="Q398" s="22" t="b">
        <f t="shared" si="61"/>
        <v>0</v>
      </c>
      <c r="R398" s="22" t="b">
        <f t="shared" si="62"/>
        <v>0</v>
      </c>
      <c r="S398" s="22" t="b">
        <f t="shared" si="63"/>
        <v>0</v>
      </c>
      <c r="T398" s="22" t="str">
        <f t="shared" si="64"/>
        <v>Newcomer</v>
      </c>
      <c r="U398" s="22" t="str">
        <f t="shared" si="65"/>
        <v>Manageble in Boston</v>
      </c>
      <c r="V398" s="22" t="str">
        <f t="shared" si="66"/>
        <v>Manageble in Boston</v>
      </c>
      <c r="W398" s="9">
        <v>7</v>
      </c>
      <c r="X398" s="9">
        <v>55</v>
      </c>
      <c r="Y398" s="23" t="str">
        <f t="shared" si="69"/>
        <v>Good</v>
      </c>
      <c r="Z398" s="23" t="str" cm="1">
        <f t="array" ref="Z398">_xlfn.IFS(W398&gt;=9,"Excellent",W398&gt;6,"Good",W398&lt;7,"Needs Improvement")</f>
        <v>Good</v>
      </c>
    </row>
    <row r="399" spans="1:26" x14ac:dyDescent="0.45">
      <c r="A399" s="8">
        <v>398</v>
      </c>
      <c r="B399" s="8" t="s">
        <v>534</v>
      </c>
      <c r="C399" s="8" t="s">
        <v>43</v>
      </c>
      <c r="D399" s="8" t="s">
        <v>555</v>
      </c>
      <c r="E399" s="22" t="b">
        <f t="shared" si="67"/>
        <v>1</v>
      </c>
      <c r="F399" s="8" t="s">
        <v>530</v>
      </c>
      <c r="G399" s="8" t="s">
        <v>543</v>
      </c>
      <c r="H399" s="8" t="s">
        <v>544</v>
      </c>
      <c r="I399" s="8" t="s">
        <v>533</v>
      </c>
      <c r="J399" s="8">
        <v>23</v>
      </c>
      <c r="K399" s="8">
        <v>54472</v>
      </c>
      <c r="L399" s="22" t="b">
        <f t="shared" si="60"/>
        <v>1</v>
      </c>
      <c r="M399" s="8">
        <v>7</v>
      </c>
      <c r="N399" s="8">
        <v>13</v>
      </c>
      <c r="O399" s="8">
        <v>3</v>
      </c>
      <c r="P399" s="22" t="b">
        <f t="shared" si="68"/>
        <v>1</v>
      </c>
      <c r="Q399" s="22" t="b">
        <f t="shared" si="61"/>
        <v>0</v>
      </c>
      <c r="R399" s="22" t="b">
        <f t="shared" si="62"/>
        <v>1</v>
      </c>
      <c r="S399" s="22" t="b">
        <f t="shared" si="63"/>
        <v>0</v>
      </c>
      <c r="T399" s="22" t="str">
        <f t="shared" si="64"/>
        <v>Newcomer</v>
      </c>
      <c r="U399" s="22" t="str">
        <f t="shared" si="65"/>
        <v>Manageble in Boston</v>
      </c>
      <c r="V399" s="22" t="str">
        <f t="shared" si="66"/>
        <v>Manageble in Boston</v>
      </c>
      <c r="W399" s="8">
        <v>9</v>
      </c>
      <c r="X399" s="8">
        <v>41</v>
      </c>
      <c r="Y399" s="23" t="str">
        <f t="shared" si="69"/>
        <v>Excellent</v>
      </c>
      <c r="Z399" s="23" t="str" cm="1">
        <f t="array" ref="Z399">_xlfn.IFS(W399&gt;=9,"Excellent",W399&gt;6,"Good",W399&lt;7,"Needs Improvement")</f>
        <v>Excellent</v>
      </c>
    </row>
    <row r="400" spans="1:26" x14ac:dyDescent="0.45">
      <c r="A400" s="9">
        <v>399</v>
      </c>
      <c r="B400" s="9" t="s">
        <v>527</v>
      </c>
      <c r="C400" s="9" t="s">
        <v>528</v>
      </c>
      <c r="D400" s="9" t="s">
        <v>547</v>
      </c>
      <c r="E400" s="22" t="b">
        <f t="shared" si="67"/>
        <v>0</v>
      </c>
      <c r="F400" s="9" t="s">
        <v>530</v>
      </c>
      <c r="G400" s="9" t="s">
        <v>541</v>
      </c>
      <c r="H400" s="9" t="s">
        <v>532</v>
      </c>
      <c r="I400" s="9" t="s">
        <v>558</v>
      </c>
      <c r="J400" s="9">
        <v>25</v>
      </c>
      <c r="K400" s="9">
        <v>81813</v>
      </c>
      <c r="L400" s="22" t="b">
        <f t="shared" si="60"/>
        <v>0</v>
      </c>
      <c r="M400" s="9">
        <v>9</v>
      </c>
      <c r="N400" s="9">
        <v>4</v>
      </c>
      <c r="O400" s="9">
        <v>4</v>
      </c>
      <c r="P400" s="22" t="b">
        <f t="shared" si="68"/>
        <v>1</v>
      </c>
      <c r="Q400" s="22" t="b">
        <f t="shared" si="61"/>
        <v>0</v>
      </c>
      <c r="R400" s="22" t="b">
        <f t="shared" si="62"/>
        <v>1</v>
      </c>
      <c r="S400" s="22" t="b">
        <f t="shared" si="63"/>
        <v>1</v>
      </c>
      <c r="T400" s="22" t="str">
        <f t="shared" si="64"/>
        <v>Veteran</v>
      </c>
      <c r="U400" s="22" t="str">
        <f t="shared" si="65"/>
        <v>Manageble in Boston</v>
      </c>
      <c r="V400" s="22" t="str">
        <f t="shared" si="66"/>
        <v>Manageble in Boston</v>
      </c>
      <c r="W400" s="9">
        <v>4</v>
      </c>
      <c r="X400" s="9">
        <v>41</v>
      </c>
      <c r="Y400" s="23" t="str">
        <f t="shared" si="69"/>
        <v>Needs Improvement</v>
      </c>
      <c r="Z400" s="23" t="str" cm="1">
        <f t="array" ref="Z400">_xlfn.IFS(W400&gt;=9,"Excellent",W400&gt;6,"Good",W400&lt;7,"Needs Improvement")</f>
        <v>Needs Improvement</v>
      </c>
    </row>
    <row r="401" spans="1:26" x14ac:dyDescent="0.45">
      <c r="A401" s="8">
        <v>400</v>
      </c>
      <c r="B401" s="8" t="s">
        <v>559</v>
      </c>
      <c r="C401" s="8" t="s">
        <v>528</v>
      </c>
      <c r="D401" s="8" t="s">
        <v>529</v>
      </c>
      <c r="E401" s="22" t="b">
        <f t="shared" si="67"/>
        <v>1</v>
      </c>
      <c r="F401" s="8" t="s">
        <v>548</v>
      </c>
      <c r="G401" s="8" t="s">
        <v>536</v>
      </c>
      <c r="H401" s="8" t="s">
        <v>537</v>
      </c>
      <c r="I401" s="8" t="s">
        <v>542</v>
      </c>
      <c r="J401" s="8">
        <v>51</v>
      </c>
      <c r="K401" s="8">
        <v>66021</v>
      </c>
      <c r="L401" s="22" t="b">
        <f t="shared" si="60"/>
        <v>0</v>
      </c>
      <c r="M401" s="8">
        <v>36</v>
      </c>
      <c r="N401" s="8">
        <v>5</v>
      </c>
      <c r="O401" s="8">
        <v>13</v>
      </c>
      <c r="P401" s="22" t="b">
        <f t="shared" si="68"/>
        <v>0</v>
      </c>
      <c r="Q401" s="22" t="b">
        <f t="shared" si="61"/>
        <v>0</v>
      </c>
      <c r="R401" s="22" t="b">
        <f t="shared" si="62"/>
        <v>0</v>
      </c>
      <c r="S401" s="22" t="b">
        <f t="shared" si="63"/>
        <v>0</v>
      </c>
      <c r="T401" s="22" t="str">
        <f t="shared" si="64"/>
        <v>Newcomer</v>
      </c>
      <c r="U401" s="22" t="str">
        <f t="shared" si="65"/>
        <v>Busy in Boston</v>
      </c>
      <c r="V401" s="22" t="str">
        <f t="shared" si="66"/>
        <v>Busy in Boston</v>
      </c>
      <c r="W401" s="8">
        <v>6</v>
      </c>
      <c r="X401" s="8">
        <v>41</v>
      </c>
      <c r="Y401" s="23" t="str">
        <f t="shared" si="69"/>
        <v>Needs Improvement</v>
      </c>
      <c r="Z401" s="23" t="str" cm="1">
        <f t="array" ref="Z401">_xlfn.IFS(W401&gt;=9,"Excellent",W401&gt;6,"Good",W401&lt;7,"Needs Improvement")</f>
        <v>Needs Improvement</v>
      </c>
    </row>
    <row r="402" spans="1:26" x14ac:dyDescent="0.45">
      <c r="A402" s="9">
        <v>401</v>
      </c>
      <c r="B402" s="9" t="s">
        <v>539</v>
      </c>
      <c r="C402" s="9" t="s">
        <v>528</v>
      </c>
      <c r="D402" s="9" t="s">
        <v>555</v>
      </c>
      <c r="E402" s="22" t="b">
        <f t="shared" si="67"/>
        <v>1</v>
      </c>
      <c r="F402" s="9" t="s">
        <v>530</v>
      </c>
      <c r="G402" s="9" t="s">
        <v>531</v>
      </c>
      <c r="H402" s="9" t="s">
        <v>544</v>
      </c>
      <c r="I402" s="9" t="s">
        <v>542</v>
      </c>
      <c r="J402" s="9">
        <v>54</v>
      </c>
      <c r="K402" s="9">
        <v>84131</v>
      </c>
      <c r="L402" s="22" t="b">
        <f t="shared" si="60"/>
        <v>0</v>
      </c>
      <c r="M402" s="9">
        <v>19</v>
      </c>
      <c r="N402" s="9">
        <v>4</v>
      </c>
      <c r="O402" s="9">
        <v>6</v>
      </c>
      <c r="P402" s="22" t="b">
        <f t="shared" si="68"/>
        <v>0</v>
      </c>
      <c r="Q402" s="22" t="b">
        <f t="shared" si="61"/>
        <v>0</v>
      </c>
      <c r="R402" s="22" t="b">
        <f t="shared" si="62"/>
        <v>1</v>
      </c>
      <c r="S402" s="22" t="b">
        <f t="shared" si="63"/>
        <v>0</v>
      </c>
      <c r="T402" s="22" t="str">
        <f t="shared" si="64"/>
        <v>Newcomer</v>
      </c>
      <c r="U402" s="22" t="str">
        <f t="shared" si="65"/>
        <v>Busy in Boston</v>
      </c>
      <c r="V402" s="22" t="str">
        <f t="shared" si="66"/>
        <v>Manageble in Boston</v>
      </c>
      <c r="W402" s="9">
        <v>2</v>
      </c>
      <c r="X402" s="9">
        <v>53</v>
      </c>
      <c r="Y402" s="23" t="str">
        <f t="shared" si="69"/>
        <v>Needs Improvement</v>
      </c>
      <c r="Z402" s="23" t="str" cm="1">
        <f t="array" ref="Z402">_xlfn.IFS(W402&gt;=9,"Excellent",W402&gt;6,"Good",W402&lt;7,"Needs Improvement")</f>
        <v>Needs Improvement</v>
      </c>
    </row>
    <row r="403" spans="1:26" x14ac:dyDescent="0.45">
      <c r="A403" s="8">
        <v>402</v>
      </c>
      <c r="B403" s="8" t="s">
        <v>534</v>
      </c>
      <c r="C403" s="8" t="s">
        <v>528</v>
      </c>
      <c r="D403" s="8" t="s">
        <v>555</v>
      </c>
      <c r="E403" s="22" t="b">
        <f t="shared" si="67"/>
        <v>1</v>
      </c>
      <c r="F403" s="8" t="s">
        <v>530</v>
      </c>
      <c r="G403" s="8" t="s">
        <v>536</v>
      </c>
      <c r="H403" s="8" t="s">
        <v>544</v>
      </c>
      <c r="I403" s="8" t="s">
        <v>542</v>
      </c>
      <c r="J403" s="8">
        <v>57</v>
      </c>
      <c r="K403" s="8">
        <v>54087</v>
      </c>
      <c r="L403" s="22" t="b">
        <f t="shared" si="60"/>
        <v>0</v>
      </c>
      <c r="M403" s="8">
        <v>1</v>
      </c>
      <c r="N403" s="8">
        <v>18</v>
      </c>
      <c r="O403" s="8">
        <v>10</v>
      </c>
      <c r="P403" s="22" t="b">
        <f t="shared" si="68"/>
        <v>0</v>
      </c>
      <c r="Q403" s="22" t="b">
        <f t="shared" si="61"/>
        <v>0</v>
      </c>
      <c r="R403" s="22" t="b">
        <f t="shared" si="62"/>
        <v>1</v>
      </c>
      <c r="S403" s="22" t="b">
        <f t="shared" si="63"/>
        <v>0</v>
      </c>
      <c r="T403" s="22" t="str">
        <f t="shared" si="64"/>
        <v>Newcomer</v>
      </c>
      <c r="U403" s="22" t="str">
        <f t="shared" si="65"/>
        <v>Busy in Boston</v>
      </c>
      <c r="V403" s="22" t="str">
        <f t="shared" si="66"/>
        <v>Manageble in Boston</v>
      </c>
      <c r="W403" s="8">
        <v>4</v>
      </c>
      <c r="X403" s="8">
        <v>48</v>
      </c>
      <c r="Y403" s="23" t="str">
        <f t="shared" si="69"/>
        <v>Needs Improvement</v>
      </c>
      <c r="Z403" s="23" t="str" cm="1">
        <f t="array" ref="Z403">_xlfn.IFS(W403&gt;=9,"Excellent",W403&gt;6,"Good",W403&lt;7,"Needs Improvement")</f>
        <v>Needs Improvement</v>
      </c>
    </row>
    <row r="404" spans="1:26" x14ac:dyDescent="0.45">
      <c r="A404" s="9">
        <v>403</v>
      </c>
      <c r="B404" s="9" t="s">
        <v>539</v>
      </c>
      <c r="C404" s="9" t="s">
        <v>43</v>
      </c>
      <c r="D404" s="9" t="s">
        <v>547</v>
      </c>
      <c r="E404" s="22" t="b">
        <f t="shared" si="67"/>
        <v>0</v>
      </c>
      <c r="F404" s="9" t="s">
        <v>550</v>
      </c>
      <c r="G404" s="9" t="s">
        <v>543</v>
      </c>
      <c r="H404" s="9" t="s">
        <v>544</v>
      </c>
      <c r="I404" s="9" t="s">
        <v>549</v>
      </c>
      <c r="J404" s="9">
        <v>39</v>
      </c>
      <c r="K404" s="9">
        <v>42828</v>
      </c>
      <c r="L404" s="22" t="b">
        <f t="shared" si="60"/>
        <v>0</v>
      </c>
      <c r="M404" s="9">
        <v>10</v>
      </c>
      <c r="N404" s="9">
        <v>6</v>
      </c>
      <c r="O404" s="9">
        <v>14</v>
      </c>
      <c r="P404" s="22" t="b">
        <f t="shared" si="68"/>
        <v>0</v>
      </c>
      <c r="Q404" s="22" t="b">
        <f t="shared" si="61"/>
        <v>0</v>
      </c>
      <c r="R404" s="22" t="b">
        <f t="shared" si="62"/>
        <v>0</v>
      </c>
      <c r="S404" s="22" t="b">
        <f t="shared" si="63"/>
        <v>0</v>
      </c>
      <c r="T404" s="22" t="str">
        <f t="shared" si="64"/>
        <v>Newcomer</v>
      </c>
      <c r="U404" s="22" t="str">
        <f t="shared" si="65"/>
        <v>Busy in Boston</v>
      </c>
      <c r="V404" s="22" t="str">
        <f t="shared" si="66"/>
        <v>Manageble in Boston</v>
      </c>
      <c r="W404" s="9">
        <v>2</v>
      </c>
      <c r="X404" s="9">
        <v>57</v>
      </c>
      <c r="Y404" s="23" t="str">
        <f t="shared" si="69"/>
        <v>Needs Improvement</v>
      </c>
      <c r="Z404" s="23" t="str" cm="1">
        <f t="array" ref="Z404">_xlfn.IFS(W404&gt;=9,"Excellent",W404&gt;6,"Good",W404&lt;7,"Needs Improvement")</f>
        <v>Needs Improvement</v>
      </c>
    </row>
    <row r="405" spans="1:26" x14ac:dyDescent="0.45">
      <c r="A405" s="8">
        <v>404</v>
      </c>
      <c r="B405" s="8" t="s">
        <v>545</v>
      </c>
      <c r="C405" s="8" t="s">
        <v>43</v>
      </c>
      <c r="D405" s="8" t="s">
        <v>555</v>
      </c>
      <c r="E405" s="22" t="b">
        <f t="shared" si="67"/>
        <v>1</v>
      </c>
      <c r="F405" s="8" t="s">
        <v>550</v>
      </c>
      <c r="G405" s="8" t="s">
        <v>541</v>
      </c>
      <c r="H405" s="8" t="s">
        <v>544</v>
      </c>
      <c r="I405" s="8" t="s">
        <v>542</v>
      </c>
      <c r="J405" s="8">
        <v>58</v>
      </c>
      <c r="K405" s="8">
        <v>91610</v>
      </c>
      <c r="L405" s="22" t="b">
        <f t="shared" si="60"/>
        <v>0</v>
      </c>
      <c r="M405" s="8">
        <v>36</v>
      </c>
      <c r="N405" s="8">
        <v>2</v>
      </c>
      <c r="O405" s="8">
        <v>5</v>
      </c>
      <c r="P405" s="22" t="b">
        <f t="shared" si="68"/>
        <v>1</v>
      </c>
      <c r="Q405" s="22" t="b">
        <f t="shared" si="61"/>
        <v>0</v>
      </c>
      <c r="R405" s="22" t="b">
        <f t="shared" si="62"/>
        <v>0</v>
      </c>
      <c r="S405" s="22" t="b">
        <f t="shared" si="63"/>
        <v>0</v>
      </c>
      <c r="T405" s="22" t="str">
        <f t="shared" si="64"/>
        <v>Newcomer</v>
      </c>
      <c r="U405" s="22" t="str">
        <f t="shared" si="65"/>
        <v>Busy in Boston</v>
      </c>
      <c r="V405" s="22" t="str">
        <f t="shared" si="66"/>
        <v>Manageble in Boston</v>
      </c>
      <c r="W405" s="8">
        <v>5</v>
      </c>
      <c r="X405" s="8">
        <v>52</v>
      </c>
      <c r="Y405" s="23" t="str">
        <f t="shared" si="69"/>
        <v>Needs Improvement</v>
      </c>
      <c r="Z405" s="23" t="str" cm="1">
        <f t="array" ref="Z405">_xlfn.IFS(W405&gt;=9,"Excellent",W405&gt;6,"Good",W405&lt;7,"Needs Improvement")</f>
        <v>Needs Improvement</v>
      </c>
    </row>
    <row r="406" spans="1:26" x14ac:dyDescent="0.45">
      <c r="A406" s="9">
        <v>405</v>
      </c>
      <c r="B406" s="9" t="s">
        <v>534</v>
      </c>
      <c r="C406" s="9" t="s">
        <v>42</v>
      </c>
      <c r="D406" s="9" t="s">
        <v>535</v>
      </c>
      <c r="E406" s="22" t="b">
        <f t="shared" si="67"/>
        <v>1</v>
      </c>
      <c r="F406" s="9" t="s">
        <v>548</v>
      </c>
      <c r="G406" s="9" t="s">
        <v>553</v>
      </c>
      <c r="H406" s="9" t="s">
        <v>544</v>
      </c>
      <c r="I406" s="9" t="s">
        <v>558</v>
      </c>
      <c r="J406" s="9">
        <v>40</v>
      </c>
      <c r="K406" s="9">
        <v>31401</v>
      </c>
      <c r="L406" s="22" t="b">
        <f t="shared" si="60"/>
        <v>0</v>
      </c>
      <c r="M406" s="9">
        <v>9</v>
      </c>
      <c r="N406" s="9">
        <v>11</v>
      </c>
      <c r="O406" s="9">
        <v>14</v>
      </c>
      <c r="P406" s="22" t="b">
        <f t="shared" si="68"/>
        <v>0</v>
      </c>
      <c r="Q406" s="22" t="b">
        <f t="shared" si="61"/>
        <v>0</v>
      </c>
      <c r="R406" s="22" t="b">
        <f t="shared" si="62"/>
        <v>0</v>
      </c>
      <c r="S406" s="22" t="b">
        <f t="shared" si="63"/>
        <v>0</v>
      </c>
      <c r="T406" s="22" t="str">
        <f t="shared" si="64"/>
        <v>Newcomer</v>
      </c>
      <c r="U406" s="22" t="str">
        <f t="shared" si="65"/>
        <v>Busy in Boston</v>
      </c>
      <c r="V406" s="22" t="str">
        <f t="shared" si="66"/>
        <v>Manageble in Boston</v>
      </c>
      <c r="W406" s="9">
        <v>7</v>
      </c>
      <c r="X406" s="9">
        <v>37</v>
      </c>
      <c r="Y406" s="23" t="str">
        <f t="shared" si="69"/>
        <v>Good</v>
      </c>
      <c r="Z406" s="23" t="str" cm="1">
        <f t="array" ref="Z406">_xlfn.IFS(W406&gt;=9,"Excellent",W406&gt;6,"Good",W406&lt;7,"Needs Improvement")</f>
        <v>Good</v>
      </c>
    </row>
    <row r="407" spans="1:26" x14ac:dyDescent="0.45">
      <c r="A407" s="8">
        <v>406</v>
      </c>
      <c r="B407" s="8" t="s">
        <v>545</v>
      </c>
      <c r="C407" s="8" t="s">
        <v>42</v>
      </c>
      <c r="D407" s="8" t="s">
        <v>535</v>
      </c>
      <c r="E407" s="22" t="b">
        <f t="shared" si="67"/>
        <v>1</v>
      </c>
      <c r="F407" s="8" t="s">
        <v>550</v>
      </c>
      <c r="G407" s="8" t="s">
        <v>541</v>
      </c>
      <c r="H407" s="8" t="s">
        <v>537</v>
      </c>
      <c r="I407" s="8" t="s">
        <v>533</v>
      </c>
      <c r="J407" s="8">
        <v>49</v>
      </c>
      <c r="K407" s="8">
        <v>115179</v>
      </c>
      <c r="L407" s="22" t="b">
        <f t="shared" si="60"/>
        <v>1</v>
      </c>
      <c r="M407" s="8">
        <v>32</v>
      </c>
      <c r="N407" s="8">
        <v>14</v>
      </c>
      <c r="O407" s="8">
        <v>4</v>
      </c>
      <c r="P407" s="22" t="b">
        <f t="shared" si="68"/>
        <v>1</v>
      </c>
      <c r="Q407" s="22" t="b">
        <f t="shared" si="61"/>
        <v>0</v>
      </c>
      <c r="R407" s="22" t="b">
        <f t="shared" si="62"/>
        <v>0</v>
      </c>
      <c r="S407" s="22" t="b">
        <f t="shared" si="63"/>
        <v>0</v>
      </c>
      <c r="T407" s="22" t="str">
        <f t="shared" si="64"/>
        <v>Newcomer</v>
      </c>
      <c r="U407" s="22" t="str">
        <f t="shared" si="65"/>
        <v>Manageble in Boston</v>
      </c>
      <c r="V407" s="22" t="str">
        <f t="shared" si="66"/>
        <v>Manageble in Boston</v>
      </c>
      <c r="W407" s="8">
        <v>1</v>
      </c>
      <c r="X407" s="8">
        <v>26</v>
      </c>
      <c r="Y407" s="23" t="str">
        <f t="shared" si="69"/>
        <v>Needs Improvement</v>
      </c>
      <c r="Z407" s="23" t="str" cm="1">
        <f t="array" ref="Z407">_xlfn.IFS(W407&gt;=9,"Excellent",W407&gt;6,"Good",W407&lt;7,"Needs Improvement")</f>
        <v>Needs Improvement</v>
      </c>
    </row>
    <row r="408" spans="1:26" x14ac:dyDescent="0.45">
      <c r="A408" s="9">
        <v>407</v>
      </c>
      <c r="B408" s="9" t="s">
        <v>559</v>
      </c>
      <c r="C408" s="9" t="s">
        <v>528</v>
      </c>
      <c r="D408" s="9" t="s">
        <v>529</v>
      </c>
      <c r="E408" s="22" t="b">
        <f t="shared" si="67"/>
        <v>1</v>
      </c>
      <c r="F408" s="9" t="s">
        <v>550</v>
      </c>
      <c r="G408" s="9" t="s">
        <v>543</v>
      </c>
      <c r="H408" s="9" t="s">
        <v>537</v>
      </c>
      <c r="I408" s="9" t="s">
        <v>549</v>
      </c>
      <c r="J408" s="9">
        <v>61</v>
      </c>
      <c r="K408" s="9">
        <v>45193</v>
      </c>
      <c r="L408" s="22" t="b">
        <f t="shared" si="60"/>
        <v>0</v>
      </c>
      <c r="M408" s="9">
        <v>32</v>
      </c>
      <c r="N408" s="9">
        <v>5</v>
      </c>
      <c r="O408" s="9">
        <v>8</v>
      </c>
      <c r="P408" s="22" t="b">
        <f t="shared" si="68"/>
        <v>0</v>
      </c>
      <c r="Q408" s="22" t="b">
        <f t="shared" si="61"/>
        <v>0</v>
      </c>
      <c r="R408" s="22" t="b">
        <f t="shared" si="62"/>
        <v>0</v>
      </c>
      <c r="S408" s="22" t="b">
        <f t="shared" si="63"/>
        <v>0</v>
      </c>
      <c r="T408" s="22" t="str">
        <f t="shared" si="64"/>
        <v>Newcomer</v>
      </c>
      <c r="U408" s="22" t="str">
        <f t="shared" si="65"/>
        <v>Manageble in Boston</v>
      </c>
      <c r="V408" s="22" t="str">
        <f t="shared" si="66"/>
        <v>Manageble in Boston</v>
      </c>
      <c r="W408" s="9">
        <v>7</v>
      </c>
      <c r="X408" s="9">
        <v>20</v>
      </c>
      <c r="Y408" s="23" t="str">
        <f t="shared" si="69"/>
        <v>Good</v>
      </c>
      <c r="Z408" s="23" t="str" cm="1">
        <f t="array" ref="Z408">_xlfn.IFS(W408&gt;=9,"Excellent",W408&gt;6,"Good",W408&lt;7,"Needs Improvement")</f>
        <v>Good</v>
      </c>
    </row>
    <row r="409" spans="1:26" x14ac:dyDescent="0.45">
      <c r="A409" s="8">
        <v>408</v>
      </c>
      <c r="B409" s="8" t="s">
        <v>559</v>
      </c>
      <c r="C409" s="8" t="s">
        <v>528</v>
      </c>
      <c r="D409" s="8" t="s">
        <v>555</v>
      </c>
      <c r="E409" s="22" t="b">
        <f t="shared" si="67"/>
        <v>1</v>
      </c>
      <c r="F409" s="8" t="s">
        <v>530</v>
      </c>
      <c r="G409" s="8" t="s">
        <v>541</v>
      </c>
      <c r="H409" s="8" t="s">
        <v>544</v>
      </c>
      <c r="I409" s="8" t="s">
        <v>533</v>
      </c>
      <c r="J409" s="8">
        <v>41</v>
      </c>
      <c r="K409" s="8">
        <v>74864</v>
      </c>
      <c r="L409" s="22" t="b">
        <f t="shared" si="60"/>
        <v>0</v>
      </c>
      <c r="M409" s="8">
        <v>6</v>
      </c>
      <c r="N409" s="8">
        <v>6</v>
      </c>
      <c r="O409" s="8">
        <v>11</v>
      </c>
      <c r="P409" s="22" t="b">
        <f t="shared" si="68"/>
        <v>0</v>
      </c>
      <c r="Q409" s="22" t="b">
        <f t="shared" si="61"/>
        <v>0</v>
      </c>
      <c r="R409" s="22" t="b">
        <f t="shared" si="62"/>
        <v>1</v>
      </c>
      <c r="S409" s="22" t="b">
        <f t="shared" si="63"/>
        <v>0</v>
      </c>
      <c r="T409" s="22" t="str">
        <f t="shared" si="64"/>
        <v>Newcomer</v>
      </c>
      <c r="U409" s="22" t="str">
        <f t="shared" si="65"/>
        <v>Busy in Boston</v>
      </c>
      <c r="V409" s="22" t="str">
        <f t="shared" si="66"/>
        <v>Manageble in Boston</v>
      </c>
      <c r="W409" s="8">
        <v>6</v>
      </c>
      <c r="X409" s="8">
        <v>52</v>
      </c>
      <c r="Y409" s="23" t="str">
        <f t="shared" si="69"/>
        <v>Needs Improvement</v>
      </c>
      <c r="Z409" s="23" t="str" cm="1">
        <f t="array" ref="Z409">_xlfn.IFS(W409&gt;=9,"Excellent",W409&gt;6,"Good",W409&lt;7,"Needs Improvement")</f>
        <v>Needs Improvement</v>
      </c>
    </row>
    <row r="410" spans="1:26" x14ac:dyDescent="0.45">
      <c r="A410" s="9">
        <v>409</v>
      </c>
      <c r="B410" s="9" t="s">
        <v>534</v>
      </c>
      <c r="C410" s="9" t="s">
        <v>528</v>
      </c>
      <c r="D410" s="9" t="s">
        <v>547</v>
      </c>
      <c r="E410" s="22" t="b">
        <f t="shared" si="67"/>
        <v>0</v>
      </c>
      <c r="F410" s="9" t="s">
        <v>540</v>
      </c>
      <c r="G410" s="9" t="s">
        <v>551</v>
      </c>
      <c r="H410" s="9" t="s">
        <v>532</v>
      </c>
      <c r="I410" s="9" t="s">
        <v>549</v>
      </c>
      <c r="J410" s="9">
        <v>54</v>
      </c>
      <c r="K410" s="9">
        <v>50307</v>
      </c>
      <c r="L410" s="22" t="b">
        <f t="shared" si="60"/>
        <v>0</v>
      </c>
      <c r="M410" s="9">
        <v>38</v>
      </c>
      <c r="N410" s="9">
        <v>10</v>
      </c>
      <c r="O410" s="9">
        <v>12</v>
      </c>
      <c r="P410" s="22" t="b">
        <f t="shared" si="68"/>
        <v>0</v>
      </c>
      <c r="Q410" s="22" t="b">
        <f t="shared" si="61"/>
        <v>0</v>
      </c>
      <c r="R410" s="22" t="b">
        <f t="shared" si="62"/>
        <v>1</v>
      </c>
      <c r="S410" s="22" t="b">
        <f t="shared" si="63"/>
        <v>0</v>
      </c>
      <c r="T410" s="22" t="str">
        <f t="shared" si="64"/>
        <v>Newcomer</v>
      </c>
      <c r="U410" s="22" t="str">
        <f t="shared" si="65"/>
        <v>Busy in Boston</v>
      </c>
      <c r="V410" s="22" t="str">
        <f t="shared" si="66"/>
        <v>Manageble in Boston</v>
      </c>
      <c r="W410" s="9">
        <v>6</v>
      </c>
      <c r="X410" s="9">
        <v>20</v>
      </c>
      <c r="Y410" s="23" t="str">
        <f t="shared" si="69"/>
        <v>Needs Improvement</v>
      </c>
      <c r="Z410" s="23" t="str" cm="1">
        <f t="array" ref="Z410">_xlfn.IFS(W410&gt;=9,"Excellent",W410&gt;6,"Good",W410&lt;7,"Needs Improvement")</f>
        <v>Needs Improvement</v>
      </c>
    </row>
    <row r="411" spans="1:26" x14ac:dyDescent="0.45">
      <c r="A411" s="8">
        <v>410</v>
      </c>
      <c r="B411" s="8" t="s">
        <v>534</v>
      </c>
      <c r="C411" s="8" t="s">
        <v>42</v>
      </c>
      <c r="D411" s="8" t="s">
        <v>535</v>
      </c>
      <c r="E411" s="22" t="b">
        <f t="shared" si="67"/>
        <v>1</v>
      </c>
      <c r="F411" s="8" t="s">
        <v>550</v>
      </c>
      <c r="G411" s="8" t="s">
        <v>541</v>
      </c>
      <c r="H411" s="8" t="s">
        <v>537</v>
      </c>
      <c r="I411" s="8" t="s">
        <v>533</v>
      </c>
      <c r="J411" s="8">
        <v>33</v>
      </c>
      <c r="K411" s="8">
        <v>49611</v>
      </c>
      <c r="L411" s="22" t="b">
        <f t="shared" si="60"/>
        <v>0</v>
      </c>
      <c r="M411" s="8">
        <v>17</v>
      </c>
      <c r="N411" s="8">
        <v>8</v>
      </c>
      <c r="O411" s="8">
        <v>14</v>
      </c>
      <c r="P411" s="22" t="b">
        <f t="shared" si="68"/>
        <v>0</v>
      </c>
      <c r="Q411" s="22" t="b">
        <f t="shared" si="61"/>
        <v>0</v>
      </c>
      <c r="R411" s="22" t="b">
        <f t="shared" si="62"/>
        <v>0</v>
      </c>
      <c r="S411" s="22" t="b">
        <f t="shared" si="63"/>
        <v>0</v>
      </c>
      <c r="T411" s="22" t="str">
        <f t="shared" si="64"/>
        <v>Newcomer</v>
      </c>
      <c r="U411" s="22" t="str">
        <f t="shared" si="65"/>
        <v>Busy in Boston</v>
      </c>
      <c r="V411" s="22" t="str">
        <f t="shared" si="66"/>
        <v>Manageble in Boston</v>
      </c>
      <c r="W411" s="8">
        <v>8</v>
      </c>
      <c r="X411" s="8">
        <v>43</v>
      </c>
      <c r="Y411" s="23" t="str">
        <f t="shared" si="69"/>
        <v>Good</v>
      </c>
      <c r="Z411" s="23" t="str" cm="1">
        <f t="array" ref="Z411">_xlfn.IFS(W411&gt;=9,"Excellent",W411&gt;6,"Good",W411&lt;7,"Needs Improvement")</f>
        <v>Good</v>
      </c>
    </row>
    <row r="412" spans="1:26" x14ac:dyDescent="0.45">
      <c r="A412" s="9">
        <v>411</v>
      </c>
      <c r="B412" s="9" t="s">
        <v>557</v>
      </c>
      <c r="C412" s="9" t="s">
        <v>42</v>
      </c>
      <c r="D412" s="9" t="s">
        <v>547</v>
      </c>
      <c r="E412" s="22" t="b">
        <f t="shared" si="67"/>
        <v>0</v>
      </c>
      <c r="F412" s="9" t="s">
        <v>540</v>
      </c>
      <c r="G412" s="9" t="s">
        <v>543</v>
      </c>
      <c r="H412" s="9" t="s">
        <v>532</v>
      </c>
      <c r="I412" s="9" t="s">
        <v>554</v>
      </c>
      <c r="J412" s="9">
        <v>36</v>
      </c>
      <c r="K412" s="9">
        <v>73791</v>
      </c>
      <c r="L412" s="22" t="b">
        <f t="shared" si="60"/>
        <v>0</v>
      </c>
      <c r="M412" s="9">
        <v>10</v>
      </c>
      <c r="N412" s="9">
        <v>14</v>
      </c>
      <c r="O412" s="9">
        <v>4</v>
      </c>
      <c r="P412" s="22" t="b">
        <f t="shared" si="68"/>
        <v>1</v>
      </c>
      <c r="Q412" s="22" t="b">
        <f t="shared" si="61"/>
        <v>0</v>
      </c>
      <c r="R412" s="22" t="b">
        <f t="shared" si="62"/>
        <v>1</v>
      </c>
      <c r="S412" s="22" t="b">
        <f t="shared" si="63"/>
        <v>0</v>
      </c>
      <c r="T412" s="22" t="str">
        <f t="shared" si="64"/>
        <v>Newcomer</v>
      </c>
      <c r="U412" s="22" t="str">
        <f t="shared" si="65"/>
        <v>Manageble in Boston</v>
      </c>
      <c r="V412" s="22" t="str">
        <f t="shared" si="66"/>
        <v>Manageble in Boston</v>
      </c>
      <c r="W412" s="9">
        <v>8</v>
      </c>
      <c r="X412" s="9">
        <v>23</v>
      </c>
      <c r="Y412" s="23" t="str">
        <f t="shared" si="69"/>
        <v>Good</v>
      </c>
      <c r="Z412" s="23" t="str" cm="1">
        <f t="array" ref="Z412">_xlfn.IFS(W412&gt;=9,"Excellent",W412&gt;6,"Good",W412&lt;7,"Needs Improvement")</f>
        <v>Good</v>
      </c>
    </row>
    <row r="413" spans="1:26" x14ac:dyDescent="0.45">
      <c r="A413" s="8">
        <v>412</v>
      </c>
      <c r="B413" s="8" t="s">
        <v>539</v>
      </c>
      <c r="C413" s="8" t="s">
        <v>42</v>
      </c>
      <c r="D413" s="8" t="s">
        <v>547</v>
      </c>
      <c r="E413" s="22" t="b">
        <f t="shared" si="67"/>
        <v>0</v>
      </c>
      <c r="F413" s="8" t="s">
        <v>550</v>
      </c>
      <c r="G413" s="8" t="s">
        <v>556</v>
      </c>
      <c r="H413" s="8" t="s">
        <v>537</v>
      </c>
      <c r="I413" s="8" t="s">
        <v>533</v>
      </c>
      <c r="J413" s="8">
        <v>62</v>
      </c>
      <c r="K413" s="8">
        <v>41950</v>
      </c>
      <c r="L413" s="22" t="b">
        <f t="shared" si="60"/>
        <v>0</v>
      </c>
      <c r="M413" s="8">
        <v>27</v>
      </c>
      <c r="N413" s="8">
        <v>3</v>
      </c>
      <c r="O413" s="8">
        <v>13</v>
      </c>
      <c r="P413" s="22" t="b">
        <f t="shared" si="68"/>
        <v>0</v>
      </c>
      <c r="Q413" s="22" t="b">
        <f t="shared" si="61"/>
        <v>0</v>
      </c>
      <c r="R413" s="22" t="b">
        <f t="shared" si="62"/>
        <v>0</v>
      </c>
      <c r="S413" s="22" t="b">
        <f t="shared" si="63"/>
        <v>0</v>
      </c>
      <c r="T413" s="22" t="str">
        <f t="shared" si="64"/>
        <v>Newcomer</v>
      </c>
      <c r="U413" s="22" t="str">
        <f t="shared" si="65"/>
        <v>Busy in Boston</v>
      </c>
      <c r="V413" s="22" t="str">
        <f t="shared" si="66"/>
        <v>Manageble in Boston</v>
      </c>
      <c r="W413" s="8">
        <v>6</v>
      </c>
      <c r="X413" s="8">
        <v>23</v>
      </c>
      <c r="Y413" s="23" t="str">
        <f t="shared" si="69"/>
        <v>Needs Improvement</v>
      </c>
      <c r="Z413" s="23" t="str" cm="1">
        <f t="array" ref="Z413">_xlfn.IFS(W413&gt;=9,"Excellent",W413&gt;6,"Good",W413&lt;7,"Needs Improvement")</f>
        <v>Needs Improvement</v>
      </c>
    </row>
    <row r="414" spans="1:26" x14ac:dyDescent="0.45">
      <c r="A414" s="9">
        <v>413</v>
      </c>
      <c r="B414" s="9" t="s">
        <v>557</v>
      </c>
      <c r="C414" s="9" t="s">
        <v>42</v>
      </c>
      <c r="D414" s="9" t="s">
        <v>535</v>
      </c>
      <c r="E414" s="22" t="b">
        <f t="shared" si="67"/>
        <v>1</v>
      </c>
      <c r="F414" s="9" t="s">
        <v>550</v>
      </c>
      <c r="G414" s="9" t="s">
        <v>551</v>
      </c>
      <c r="H414" s="9" t="s">
        <v>544</v>
      </c>
      <c r="I414" s="9" t="s">
        <v>542</v>
      </c>
      <c r="J414" s="9">
        <v>60</v>
      </c>
      <c r="K414" s="9">
        <v>106240</v>
      </c>
      <c r="L414" s="22" t="b">
        <f t="shared" si="60"/>
        <v>1</v>
      </c>
      <c r="M414" s="9">
        <v>35</v>
      </c>
      <c r="N414" s="9">
        <v>12</v>
      </c>
      <c r="O414" s="9">
        <v>10</v>
      </c>
      <c r="P414" s="22" t="b">
        <f t="shared" si="68"/>
        <v>0</v>
      </c>
      <c r="Q414" s="22" t="b">
        <f t="shared" si="61"/>
        <v>0</v>
      </c>
      <c r="R414" s="22" t="b">
        <f t="shared" si="62"/>
        <v>0</v>
      </c>
      <c r="S414" s="22" t="b">
        <f t="shared" si="63"/>
        <v>0</v>
      </c>
      <c r="T414" s="22" t="str">
        <f t="shared" si="64"/>
        <v>Newcomer</v>
      </c>
      <c r="U414" s="22" t="str">
        <f t="shared" si="65"/>
        <v>Busy in Boston</v>
      </c>
      <c r="V414" s="22" t="str">
        <f t="shared" si="66"/>
        <v>Manageble in Boston</v>
      </c>
      <c r="W414" s="9">
        <v>3</v>
      </c>
      <c r="X414" s="9">
        <v>37</v>
      </c>
      <c r="Y414" s="23" t="str">
        <f t="shared" si="69"/>
        <v>Needs Improvement</v>
      </c>
      <c r="Z414" s="23" t="str" cm="1">
        <f t="array" ref="Z414">_xlfn.IFS(W414&gt;=9,"Excellent",W414&gt;6,"Good",W414&lt;7,"Needs Improvement")</f>
        <v>Needs Improvement</v>
      </c>
    </row>
    <row r="415" spans="1:26" x14ac:dyDescent="0.45">
      <c r="A415" s="8">
        <v>414</v>
      </c>
      <c r="B415" s="8" t="s">
        <v>539</v>
      </c>
      <c r="C415" s="8" t="s">
        <v>42</v>
      </c>
      <c r="D415" s="8" t="s">
        <v>547</v>
      </c>
      <c r="E415" s="22" t="b">
        <f t="shared" si="67"/>
        <v>0</v>
      </c>
      <c r="F415" s="8" t="s">
        <v>548</v>
      </c>
      <c r="G415" s="8" t="s">
        <v>541</v>
      </c>
      <c r="H415" s="8" t="s">
        <v>537</v>
      </c>
      <c r="I415" s="8" t="s">
        <v>554</v>
      </c>
      <c r="J415" s="8">
        <v>23</v>
      </c>
      <c r="K415" s="8">
        <v>107403</v>
      </c>
      <c r="L415" s="22" t="b">
        <f t="shared" si="60"/>
        <v>1</v>
      </c>
      <c r="M415" s="8">
        <v>21</v>
      </c>
      <c r="N415" s="8">
        <v>16</v>
      </c>
      <c r="O415" s="8">
        <v>12</v>
      </c>
      <c r="P415" s="22" t="b">
        <f t="shared" si="68"/>
        <v>0</v>
      </c>
      <c r="Q415" s="22" t="b">
        <f t="shared" si="61"/>
        <v>0</v>
      </c>
      <c r="R415" s="22" t="b">
        <f t="shared" si="62"/>
        <v>0</v>
      </c>
      <c r="S415" s="22" t="b">
        <f t="shared" si="63"/>
        <v>0</v>
      </c>
      <c r="T415" s="22" t="str">
        <f t="shared" si="64"/>
        <v>Newcomer</v>
      </c>
      <c r="U415" s="22" t="str">
        <f t="shared" si="65"/>
        <v>Busy in Boston</v>
      </c>
      <c r="V415" s="22" t="str">
        <f t="shared" si="66"/>
        <v>Manageble in Boston</v>
      </c>
      <c r="W415" s="8">
        <v>5</v>
      </c>
      <c r="X415" s="8">
        <v>46</v>
      </c>
      <c r="Y415" s="23" t="str">
        <f t="shared" si="69"/>
        <v>Needs Improvement</v>
      </c>
      <c r="Z415" s="23" t="str" cm="1">
        <f t="array" ref="Z415">_xlfn.IFS(W415&gt;=9,"Excellent",W415&gt;6,"Good",W415&lt;7,"Needs Improvement")</f>
        <v>Needs Improvement</v>
      </c>
    </row>
    <row r="416" spans="1:26" x14ac:dyDescent="0.45">
      <c r="A416" s="9">
        <v>415</v>
      </c>
      <c r="B416" s="9" t="s">
        <v>557</v>
      </c>
      <c r="C416" s="9" t="s">
        <v>42</v>
      </c>
      <c r="D416" s="9" t="s">
        <v>535</v>
      </c>
      <c r="E416" s="22" t="b">
        <f t="shared" si="67"/>
        <v>1</v>
      </c>
      <c r="F416" s="9" t="s">
        <v>548</v>
      </c>
      <c r="G416" s="9" t="s">
        <v>531</v>
      </c>
      <c r="H416" s="9" t="s">
        <v>544</v>
      </c>
      <c r="I416" s="9" t="s">
        <v>533</v>
      </c>
      <c r="J416" s="9">
        <v>50</v>
      </c>
      <c r="K416" s="9">
        <v>32745</v>
      </c>
      <c r="L416" s="22" t="b">
        <f t="shared" si="60"/>
        <v>0</v>
      </c>
      <c r="M416" s="9">
        <v>25</v>
      </c>
      <c r="N416" s="9">
        <v>17</v>
      </c>
      <c r="O416" s="9">
        <v>13</v>
      </c>
      <c r="P416" s="22" t="b">
        <f t="shared" si="68"/>
        <v>0</v>
      </c>
      <c r="Q416" s="22" t="b">
        <f t="shared" si="61"/>
        <v>0</v>
      </c>
      <c r="R416" s="22" t="b">
        <f t="shared" si="62"/>
        <v>0</v>
      </c>
      <c r="S416" s="22" t="b">
        <f t="shared" si="63"/>
        <v>0</v>
      </c>
      <c r="T416" s="22" t="str">
        <f t="shared" si="64"/>
        <v>Newcomer</v>
      </c>
      <c r="U416" s="22" t="str">
        <f t="shared" si="65"/>
        <v>Busy in Boston</v>
      </c>
      <c r="V416" s="22" t="str">
        <f t="shared" si="66"/>
        <v>Manageble in Boston</v>
      </c>
      <c r="W416" s="9">
        <v>2</v>
      </c>
      <c r="X416" s="9">
        <v>51</v>
      </c>
      <c r="Y416" s="23" t="str">
        <f t="shared" si="69"/>
        <v>Needs Improvement</v>
      </c>
      <c r="Z416" s="23" t="str" cm="1">
        <f t="array" ref="Z416">_xlfn.IFS(W416&gt;=9,"Excellent",W416&gt;6,"Good",W416&lt;7,"Needs Improvement")</f>
        <v>Needs Improvement</v>
      </c>
    </row>
    <row r="417" spans="1:26" x14ac:dyDescent="0.45">
      <c r="A417" s="8">
        <v>416</v>
      </c>
      <c r="B417" s="8" t="s">
        <v>545</v>
      </c>
      <c r="C417" s="8" t="s">
        <v>42</v>
      </c>
      <c r="D417" s="8" t="s">
        <v>547</v>
      </c>
      <c r="E417" s="22" t="b">
        <f t="shared" si="67"/>
        <v>0</v>
      </c>
      <c r="F417" s="8" t="s">
        <v>548</v>
      </c>
      <c r="G417" s="8" t="s">
        <v>531</v>
      </c>
      <c r="H417" s="8" t="s">
        <v>537</v>
      </c>
      <c r="I417" s="8" t="s">
        <v>549</v>
      </c>
      <c r="J417" s="8">
        <v>62</v>
      </c>
      <c r="K417" s="8">
        <v>85243</v>
      </c>
      <c r="L417" s="22" t="b">
        <f t="shared" si="60"/>
        <v>0</v>
      </c>
      <c r="M417" s="8">
        <v>28</v>
      </c>
      <c r="N417" s="8">
        <v>1</v>
      </c>
      <c r="O417" s="8">
        <v>2</v>
      </c>
      <c r="P417" s="22" t="b">
        <f t="shared" si="68"/>
        <v>1</v>
      </c>
      <c r="Q417" s="22" t="b">
        <f t="shared" si="61"/>
        <v>0</v>
      </c>
      <c r="R417" s="22" t="b">
        <f t="shared" si="62"/>
        <v>0</v>
      </c>
      <c r="S417" s="22" t="b">
        <f t="shared" si="63"/>
        <v>0</v>
      </c>
      <c r="T417" s="22" t="str">
        <f t="shared" si="64"/>
        <v>Newcomer</v>
      </c>
      <c r="U417" s="22" t="str">
        <f t="shared" si="65"/>
        <v>Manageble in Boston</v>
      </c>
      <c r="V417" s="22" t="str">
        <f t="shared" si="66"/>
        <v>Manageble in Boston</v>
      </c>
      <c r="W417" s="8">
        <v>5</v>
      </c>
      <c r="X417" s="8">
        <v>52</v>
      </c>
      <c r="Y417" s="23" t="str">
        <f t="shared" si="69"/>
        <v>Needs Improvement</v>
      </c>
      <c r="Z417" s="23" t="str" cm="1">
        <f t="array" ref="Z417">_xlfn.IFS(W417&gt;=9,"Excellent",W417&gt;6,"Good",W417&lt;7,"Needs Improvement")</f>
        <v>Needs Improvement</v>
      </c>
    </row>
    <row r="418" spans="1:26" x14ac:dyDescent="0.45">
      <c r="A418" s="9">
        <v>417</v>
      </c>
      <c r="B418" s="9" t="s">
        <v>534</v>
      </c>
      <c r="C418" s="9" t="s">
        <v>528</v>
      </c>
      <c r="D418" s="9" t="s">
        <v>535</v>
      </c>
      <c r="E418" s="22" t="b">
        <f t="shared" si="67"/>
        <v>1</v>
      </c>
      <c r="F418" s="9" t="s">
        <v>540</v>
      </c>
      <c r="G418" s="9" t="s">
        <v>541</v>
      </c>
      <c r="H418" s="9" t="s">
        <v>544</v>
      </c>
      <c r="I418" s="9" t="s">
        <v>549</v>
      </c>
      <c r="J418" s="9">
        <v>31</v>
      </c>
      <c r="K418" s="9">
        <v>33866</v>
      </c>
      <c r="L418" s="22" t="b">
        <f t="shared" si="60"/>
        <v>1</v>
      </c>
      <c r="M418" s="9">
        <v>15</v>
      </c>
      <c r="N418" s="9">
        <v>10</v>
      </c>
      <c r="O418" s="9">
        <v>3</v>
      </c>
      <c r="P418" s="22" t="b">
        <f t="shared" si="68"/>
        <v>1</v>
      </c>
      <c r="Q418" s="22" t="b">
        <f t="shared" si="61"/>
        <v>0</v>
      </c>
      <c r="R418" s="22" t="b">
        <f t="shared" si="62"/>
        <v>1</v>
      </c>
      <c r="S418" s="22" t="b">
        <f t="shared" si="63"/>
        <v>0</v>
      </c>
      <c r="T418" s="22" t="str">
        <f t="shared" si="64"/>
        <v>Newcomer</v>
      </c>
      <c r="U418" s="22" t="str">
        <f t="shared" si="65"/>
        <v>Manageble in Boston</v>
      </c>
      <c r="V418" s="22" t="str">
        <f t="shared" si="66"/>
        <v>Manageble in Boston</v>
      </c>
      <c r="W418" s="9">
        <v>9</v>
      </c>
      <c r="X418" s="9">
        <v>47</v>
      </c>
      <c r="Y418" s="23" t="str">
        <f t="shared" si="69"/>
        <v>Excellent</v>
      </c>
      <c r="Z418" s="23" t="str" cm="1">
        <f t="array" ref="Z418">_xlfn.IFS(W418&gt;=9,"Excellent",W418&gt;6,"Good",W418&lt;7,"Needs Improvement")</f>
        <v>Excellent</v>
      </c>
    </row>
    <row r="419" spans="1:26" x14ac:dyDescent="0.45">
      <c r="A419" s="8">
        <v>418</v>
      </c>
      <c r="B419" s="8" t="s">
        <v>559</v>
      </c>
      <c r="C419" s="8" t="s">
        <v>528</v>
      </c>
      <c r="D419" s="8" t="s">
        <v>555</v>
      </c>
      <c r="E419" s="22" t="b">
        <f t="shared" si="67"/>
        <v>1</v>
      </c>
      <c r="F419" s="8" t="s">
        <v>530</v>
      </c>
      <c r="G419" s="8" t="s">
        <v>556</v>
      </c>
      <c r="H419" s="8" t="s">
        <v>544</v>
      </c>
      <c r="I419" s="8" t="s">
        <v>549</v>
      </c>
      <c r="J419" s="8">
        <v>23</v>
      </c>
      <c r="K419" s="8">
        <v>62245</v>
      </c>
      <c r="L419" s="22" t="b">
        <f t="shared" si="60"/>
        <v>0</v>
      </c>
      <c r="M419" s="8">
        <v>4</v>
      </c>
      <c r="N419" s="8">
        <v>10</v>
      </c>
      <c r="O419" s="8">
        <v>6</v>
      </c>
      <c r="P419" s="22" t="b">
        <f t="shared" si="68"/>
        <v>0</v>
      </c>
      <c r="Q419" s="22" t="b">
        <f t="shared" si="61"/>
        <v>0</v>
      </c>
      <c r="R419" s="22" t="b">
        <f t="shared" si="62"/>
        <v>1</v>
      </c>
      <c r="S419" s="22" t="b">
        <f t="shared" si="63"/>
        <v>0</v>
      </c>
      <c r="T419" s="22" t="str">
        <f t="shared" si="64"/>
        <v>Newcomer</v>
      </c>
      <c r="U419" s="22" t="str">
        <f t="shared" si="65"/>
        <v>Manageble in Boston</v>
      </c>
      <c r="V419" s="22" t="str">
        <f t="shared" si="66"/>
        <v>Manageble in Boston</v>
      </c>
      <c r="W419" s="8">
        <v>1</v>
      </c>
      <c r="X419" s="8">
        <v>55</v>
      </c>
      <c r="Y419" s="23" t="str">
        <f t="shared" si="69"/>
        <v>Needs Improvement</v>
      </c>
      <c r="Z419" s="23" t="str" cm="1">
        <f t="array" ref="Z419">_xlfn.IFS(W419&gt;=9,"Excellent",W419&gt;6,"Good",W419&lt;7,"Needs Improvement")</f>
        <v>Needs Improvement</v>
      </c>
    </row>
    <row r="420" spans="1:26" x14ac:dyDescent="0.45">
      <c r="A420" s="9">
        <v>419</v>
      </c>
      <c r="B420" s="9" t="s">
        <v>539</v>
      </c>
      <c r="C420" s="9" t="s">
        <v>528</v>
      </c>
      <c r="D420" s="9" t="s">
        <v>529</v>
      </c>
      <c r="E420" s="22" t="b">
        <f t="shared" si="67"/>
        <v>1</v>
      </c>
      <c r="F420" s="9" t="s">
        <v>550</v>
      </c>
      <c r="G420" s="9" t="s">
        <v>553</v>
      </c>
      <c r="H420" s="9" t="s">
        <v>544</v>
      </c>
      <c r="I420" s="9" t="s">
        <v>538</v>
      </c>
      <c r="J420" s="9">
        <v>32</v>
      </c>
      <c r="K420" s="9">
        <v>74724</v>
      </c>
      <c r="L420" s="22" t="b">
        <f t="shared" si="60"/>
        <v>0</v>
      </c>
      <c r="M420" s="9">
        <v>29</v>
      </c>
      <c r="N420" s="9">
        <v>2</v>
      </c>
      <c r="O420" s="9">
        <v>8</v>
      </c>
      <c r="P420" s="22" t="b">
        <f t="shared" si="68"/>
        <v>0</v>
      </c>
      <c r="Q420" s="22" t="b">
        <f t="shared" si="61"/>
        <v>0</v>
      </c>
      <c r="R420" s="22" t="b">
        <f t="shared" si="62"/>
        <v>0</v>
      </c>
      <c r="S420" s="22" t="b">
        <f t="shared" si="63"/>
        <v>0</v>
      </c>
      <c r="T420" s="22" t="str">
        <f t="shared" si="64"/>
        <v>Newcomer</v>
      </c>
      <c r="U420" s="22" t="str">
        <f t="shared" si="65"/>
        <v>Manageble in Boston</v>
      </c>
      <c r="V420" s="22" t="str">
        <f t="shared" si="66"/>
        <v>Manageble in Boston</v>
      </c>
      <c r="W420" s="9">
        <v>5</v>
      </c>
      <c r="X420" s="9">
        <v>25</v>
      </c>
      <c r="Y420" s="23" t="str">
        <f t="shared" si="69"/>
        <v>Needs Improvement</v>
      </c>
      <c r="Z420" s="23" t="str" cm="1">
        <f t="array" ref="Z420">_xlfn.IFS(W420&gt;=9,"Excellent",W420&gt;6,"Good",W420&lt;7,"Needs Improvement")</f>
        <v>Needs Improvement</v>
      </c>
    </row>
    <row r="421" spans="1:26" x14ac:dyDescent="0.45">
      <c r="A421" s="8">
        <v>420</v>
      </c>
      <c r="B421" s="8" t="s">
        <v>539</v>
      </c>
      <c r="C421" s="8" t="s">
        <v>528</v>
      </c>
      <c r="D421" s="8" t="s">
        <v>535</v>
      </c>
      <c r="E421" s="22" t="b">
        <f t="shared" si="67"/>
        <v>1</v>
      </c>
      <c r="F421" s="8" t="s">
        <v>550</v>
      </c>
      <c r="G421" s="8" t="s">
        <v>543</v>
      </c>
      <c r="H421" s="8" t="s">
        <v>544</v>
      </c>
      <c r="I421" s="8" t="s">
        <v>558</v>
      </c>
      <c r="J421" s="8">
        <v>34</v>
      </c>
      <c r="K421" s="8">
        <v>101354</v>
      </c>
      <c r="L421" s="22" t="b">
        <f t="shared" si="60"/>
        <v>1</v>
      </c>
      <c r="M421" s="8">
        <v>9</v>
      </c>
      <c r="N421" s="8">
        <v>9</v>
      </c>
      <c r="O421" s="8">
        <v>8</v>
      </c>
      <c r="P421" s="22" t="b">
        <f t="shared" si="68"/>
        <v>0</v>
      </c>
      <c r="Q421" s="22" t="b">
        <f t="shared" si="61"/>
        <v>0</v>
      </c>
      <c r="R421" s="22" t="b">
        <f t="shared" si="62"/>
        <v>0</v>
      </c>
      <c r="S421" s="22" t="b">
        <f t="shared" si="63"/>
        <v>0</v>
      </c>
      <c r="T421" s="22" t="str">
        <f t="shared" si="64"/>
        <v>Newcomer</v>
      </c>
      <c r="U421" s="22" t="str">
        <f t="shared" si="65"/>
        <v>Manageble in Boston</v>
      </c>
      <c r="V421" s="22" t="str">
        <f t="shared" si="66"/>
        <v>Manageble in Boston</v>
      </c>
      <c r="W421" s="8">
        <v>6</v>
      </c>
      <c r="X421" s="8">
        <v>35</v>
      </c>
      <c r="Y421" s="23" t="str">
        <f t="shared" si="69"/>
        <v>Needs Improvement</v>
      </c>
      <c r="Z421" s="23" t="str" cm="1">
        <f t="array" ref="Z421">_xlfn.IFS(W421&gt;=9,"Excellent",W421&gt;6,"Good",W421&lt;7,"Needs Improvement")</f>
        <v>Needs Improvement</v>
      </c>
    </row>
    <row r="422" spans="1:26" x14ac:dyDescent="0.45">
      <c r="A422" s="9">
        <v>421</v>
      </c>
      <c r="B422" s="9" t="s">
        <v>559</v>
      </c>
      <c r="C422" s="9" t="s">
        <v>42</v>
      </c>
      <c r="D422" s="9" t="s">
        <v>535</v>
      </c>
      <c r="E422" s="22" t="b">
        <f t="shared" si="67"/>
        <v>1</v>
      </c>
      <c r="F422" s="9" t="s">
        <v>550</v>
      </c>
      <c r="G422" s="9" t="s">
        <v>531</v>
      </c>
      <c r="H422" s="9" t="s">
        <v>532</v>
      </c>
      <c r="I422" s="9" t="s">
        <v>549</v>
      </c>
      <c r="J422" s="9">
        <v>31</v>
      </c>
      <c r="K422" s="9">
        <v>81374</v>
      </c>
      <c r="L422" s="22" t="b">
        <f t="shared" si="60"/>
        <v>0</v>
      </c>
      <c r="M422" s="9">
        <v>27</v>
      </c>
      <c r="N422" s="9">
        <v>13</v>
      </c>
      <c r="O422" s="9">
        <v>11</v>
      </c>
      <c r="P422" s="22" t="b">
        <f t="shared" si="68"/>
        <v>0</v>
      </c>
      <c r="Q422" s="22" t="b">
        <f t="shared" si="61"/>
        <v>0</v>
      </c>
      <c r="R422" s="22" t="b">
        <f t="shared" si="62"/>
        <v>0</v>
      </c>
      <c r="S422" s="22" t="b">
        <f t="shared" si="63"/>
        <v>0</v>
      </c>
      <c r="T422" s="22" t="str">
        <f t="shared" si="64"/>
        <v>Newcomer</v>
      </c>
      <c r="U422" s="22" t="str">
        <f t="shared" si="65"/>
        <v>Busy in Boston</v>
      </c>
      <c r="V422" s="22" t="str">
        <f t="shared" si="66"/>
        <v>Manageble in Boston</v>
      </c>
      <c r="W422" s="9">
        <v>7</v>
      </c>
      <c r="X422" s="9">
        <v>53</v>
      </c>
      <c r="Y422" s="23" t="str">
        <f t="shared" si="69"/>
        <v>Good</v>
      </c>
      <c r="Z422" s="23" t="str" cm="1">
        <f t="array" ref="Z422">_xlfn.IFS(W422&gt;=9,"Excellent",W422&gt;6,"Good",W422&lt;7,"Needs Improvement")</f>
        <v>Good</v>
      </c>
    </row>
    <row r="423" spans="1:26" x14ac:dyDescent="0.45">
      <c r="A423" s="8">
        <v>422</v>
      </c>
      <c r="B423" s="8" t="s">
        <v>557</v>
      </c>
      <c r="C423" s="8" t="s">
        <v>43</v>
      </c>
      <c r="D423" s="8" t="s">
        <v>529</v>
      </c>
      <c r="E423" s="22" t="b">
        <f t="shared" si="67"/>
        <v>1</v>
      </c>
      <c r="F423" s="8" t="s">
        <v>540</v>
      </c>
      <c r="G423" s="8" t="s">
        <v>553</v>
      </c>
      <c r="H423" s="8" t="s">
        <v>544</v>
      </c>
      <c r="I423" s="8" t="s">
        <v>554</v>
      </c>
      <c r="J423" s="8">
        <v>35</v>
      </c>
      <c r="K423" s="8">
        <v>60116</v>
      </c>
      <c r="L423" s="22" t="b">
        <f t="shared" si="60"/>
        <v>1</v>
      </c>
      <c r="M423" s="8">
        <v>26</v>
      </c>
      <c r="N423" s="8">
        <v>16</v>
      </c>
      <c r="O423" s="8">
        <v>9</v>
      </c>
      <c r="P423" s="22" t="b">
        <f t="shared" si="68"/>
        <v>0</v>
      </c>
      <c r="Q423" s="22" t="b">
        <f t="shared" si="61"/>
        <v>0</v>
      </c>
      <c r="R423" s="22" t="b">
        <f t="shared" si="62"/>
        <v>1</v>
      </c>
      <c r="S423" s="22" t="b">
        <f t="shared" si="63"/>
        <v>0</v>
      </c>
      <c r="T423" s="22" t="str">
        <f t="shared" si="64"/>
        <v>Newcomer</v>
      </c>
      <c r="U423" s="22" t="str">
        <f t="shared" si="65"/>
        <v>Manageble in Boston</v>
      </c>
      <c r="V423" s="22" t="str">
        <f t="shared" si="66"/>
        <v>Manageble in Boston</v>
      </c>
      <c r="W423" s="8">
        <v>9</v>
      </c>
      <c r="X423" s="8">
        <v>42</v>
      </c>
      <c r="Y423" s="23" t="str">
        <f t="shared" si="69"/>
        <v>Excellent</v>
      </c>
      <c r="Z423" s="23" t="str" cm="1">
        <f t="array" ref="Z423">_xlfn.IFS(W423&gt;=9,"Excellent",W423&gt;6,"Good",W423&lt;7,"Needs Improvement")</f>
        <v>Excellent</v>
      </c>
    </row>
    <row r="424" spans="1:26" x14ac:dyDescent="0.45">
      <c r="A424" s="9">
        <v>423</v>
      </c>
      <c r="B424" s="9" t="s">
        <v>539</v>
      </c>
      <c r="C424" s="9" t="s">
        <v>42</v>
      </c>
      <c r="D424" s="9" t="s">
        <v>535</v>
      </c>
      <c r="E424" s="22" t="b">
        <f t="shared" si="67"/>
        <v>1</v>
      </c>
      <c r="F424" s="9" t="s">
        <v>548</v>
      </c>
      <c r="G424" s="9" t="s">
        <v>541</v>
      </c>
      <c r="H424" s="9" t="s">
        <v>532</v>
      </c>
      <c r="I424" s="9" t="s">
        <v>549</v>
      </c>
      <c r="J424" s="9">
        <v>39</v>
      </c>
      <c r="K424" s="9">
        <v>111029</v>
      </c>
      <c r="L424" s="22" t="b">
        <f t="shared" si="60"/>
        <v>1</v>
      </c>
      <c r="M424" s="9">
        <v>19</v>
      </c>
      <c r="N424" s="9">
        <v>18</v>
      </c>
      <c r="O424" s="9">
        <v>7</v>
      </c>
      <c r="P424" s="22" t="b">
        <f t="shared" si="68"/>
        <v>0</v>
      </c>
      <c r="Q424" s="22" t="b">
        <f t="shared" si="61"/>
        <v>0</v>
      </c>
      <c r="R424" s="22" t="b">
        <f t="shared" si="62"/>
        <v>0</v>
      </c>
      <c r="S424" s="22" t="b">
        <f t="shared" si="63"/>
        <v>0</v>
      </c>
      <c r="T424" s="22" t="str">
        <f t="shared" si="64"/>
        <v>Newcomer</v>
      </c>
      <c r="U424" s="22" t="str">
        <f t="shared" si="65"/>
        <v>Manageble in Boston</v>
      </c>
      <c r="V424" s="22" t="str">
        <f t="shared" si="66"/>
        <v>Manageble in Boston</v>
      </c>
      <c r="W424" s="9">
        <v>6</v>
      </c>
      <c r="X424" s="9">
        <v>43</v>
      </c>
      <c r="Y424" s="23" t="str">
        <f t="shared" si="69"/>
        <v>Needs Improvement</v>
      </c>
      <c r="Z424" s="23" t="str" cm="1">
        <f t="array" ref="Z424">_xlfn.IFS(W424&gt;=9,"Excellent",W424&gt;6,"Good",W424&lt;7,"Needs Improvement")</f>
        <v>Needs Improvement</v>
      </c>
    </row>
    <row r="425" spans="1:26" x14ac:dyDescent="0.45">
      <c r="A425" s="8">
        <v>424</v>
      </c>
      <c r="B425" s="8" t="s">
        <v>527</v>
      </c>
      <c r="C425" s="8" t="s">
        <v>43</v>
      </c>
      <c r="D425" s="8" t="s">
        <v>535</v>
      </c>
      <c r="E425" s="22" t="b">
        <f t="shared" si="67"/>
        <v>1</v>
      </c>
      <c r="F425" s="8" t="s">
        <v>530</v>
      </c>
      <c r="G425" s="8" t="s">
        <v>553</v>
      </c>
      <c r="H425" s="8" t="s">
        <v>532</v>
      </c>
      <c r="I425" s="8" t="s">
        <v>538</v>
      </c>
      <c r="J425" s="8">
        <v>30</v>
      </c>
      <c r="K425" s="8">
        <v>50447</v>
      </c>
      <c r="L425" s="22" t="b">
        <f t="shared" si="60"/>
        <v>0</v>
      </c>
      <c r="M425" s="8">
        <v>28</v>
      </c>
      <c r="N425" s="8">
        <v>19</v>
      </c>
      <c r="O425" s="8">
        <v>13</v>
      </c>
      <c r="P425" s="22" t="b">
        <f t="shared" si="68"/>
        <v>0</v>
      </c>
      <c r="Q425" s="22" t="b">
        <f t="shared" si="61"/>
        <v>0</v>
      </c>
      <c r="R425" s="22" t="b">
        <f t="shared" si="62"/>
        <v>1</v>
      </c>
      <c r="S425" s="22" t="b">
        <f t="shared" si="63"/>
        <v>1</v>
      </c>
      <c r="T425" s="22" t="str">
        <f t="shared" si="64"/>
        <v>Veteran</v>
      </c>
      <c r="U425" s="22" t="str">
        <f t="shared" si="65"/>
        <v>Busy in Boston</v>
      </c>
      <c r="V425" s="22" t="str">
        <f t="shared" si="66"/>
        <v>Manageble in Boston</v>
      </c>
      <c r="W425" s="8">
        <v>5</v>
      </c>
      <c r="X425" s="8">
        <v>32</v>
      </c>
      <c r="Y425" s="23" t="str">
        <f t="shared" si="69"/>
        <v>Needs Improvement</v>
      </c>
      <c r="Z425" s="23" t="str" cm="1">
        <f t="array" ref="Z425">_xlfn.IFS(W425&gt;=9,"Excellent",W425&gt;6,"Good",W425&lt;7,"Needs Improvement")</f>
        <v>Needs Improvement</v>
      </c>
    </row>
    <row r="426" spans="1:26" x14ac:dyDescent="0.45">
      <c r="A426" s="9">
        <v>425</v>
      </c>
      <c r="B426" s="9" t="s">
        <v>545</v>
      </c>
      <c r="C426" s="9" t="s">
        <v>528</v>
      </c>
      <c r="D426" s="9" t="s">
        <v>547</v>
      </c>
      <c r="E426" s="22" t="b">
        <f t="shared" si="67"/>
        <v>0</v>
      </c>
      <c r="F426" s="9" t="s">
        <v>540</v>
      </c>
      <c r="G426" s="9" t="s">
        <v>551</v>
      </c>
      <c r="H426" s="9" t="s">
        <v>544</v>
      </c>
      <c r="I426" s="9" t="s">
        <v>542</v>
      </c>
      <c r="J426" s="9">
        <v>60</v>
      </c>
      <c r="K426" s="9">
        <v>60431</v>
      </c>
      <c r="L426" s="22" t="b">
        <f t="shared" si="60"/>
        <v>0</v>
      </c>
      <c r="M426" s="9">
        <v>17</v>
      </c>
      <c r="N426" s="9">
        <v>12</v>
      </c>
      <c r="O426" s="9">
        <v>2</v>
      </c>
      <c r="P426" s="22" t="b">
        <f t="shared" si="68"/>
        <v>1</v>
      </c>
      <c r="Q426" s="22" t="b">
        <f t="shared" si="61"/>
        <v>0</v>
      </c>
      <c r="R426" s="22" t="b">
        <f t="shared" si="62"/>
        <v>1</v>
      </c>
      <c r="S426" s="22" t="b">
        <f t="shared" si="63"/>
        <v>0</v>
      </c>
      <c r="T426" s="22" t="str">
        <f t="shared" si="64"/>
        <v>Newcomer</v>
      </c>
      <c r="U426" s="22" t="str">
        <f t="shared" si="65"/>
        <v>Busy in Boston</v>
      </c>
      <c r="V426" s="22" t="str">
        <f t="shared" si="66"/>
        <v>Manageble in Boston</v>
      </c>
      <c r="W426" s="9">
        <v>7</v>
      </c>
      <c r="X426" s="9">
        <v>37</v>
      </c>
      <c r="Y426" s="23" t="str">
        <f t="shared" si="69"/>
        <v>Good</v>
      </c>
      <c r="Z426" s="23" t="str" cm="1">
        <f t="array" ref="Z426">_xlfn.IFS(W426&gt;=9,"Excellent",W426&gt;6,"Good",W426&lt;7,"Needs Improvement")</f>
        <v>Good</v>
      </c>
    </row>
    <row r="427" spans="1:26" x14ac:dyDescent="0.45">
      <c r="A427" s="8">
        <v>426</v>
      </c>
      <c r="B427" s="8" t="s">
        <v>534</v>
      </c>
      <c r="C427" s="8" t="s">
        <v>42</v>
      </c>
      <c r="D427" s="8" t="s">
        <v>529</v>
      </c>
      <c r="E427" s="22" t="b">
        <f t="shared" si="67"/>
        <v>1</v>
      </c>
      <c r="F427" s="8" t="s">
        <v>548</v>
      </c>
      <c r="G427" s="8" t="s">
        <v>536</v>
      </c>
      <c r="H427" s="8" t="s">
        <v>532</v>
      </c>
      <c r="I427" s="8" t="s">
        <v>554</v>
      </c>
      <c r="J427" s="8">
        <v>49</v>
      </c>
      <c r="K427" s="8">
        <v>47908</v>
      </c>
      <c r="L427" s="22" t="b">
        <f t="shared" si="60"/>
        <v>0</v>
      </c>
      <c r="M427" s="8">
        <v>20</v>
      </c>
      <c r="N427" s="8">
        <v>8</v>
      </c>
      <c r="O427" s="8">
        <v>8</v>
      </c>
      <c r="P427" s="22" t="b">
        <f t="shared" si="68"/>
        <v>0</v>
      </c>
      <c r="Q427" s="22" t="b">
        <f t="shared" si="61"/>
        <v>0</v>
      </c>
      <c r="R427" s="22" t="b">
        <f t="shared" si="62"/>
        <v>0</v>
      </c>
      <c r="S427" s="22" t="b">
        <f t="shared" si="63"/>
        <v>0</v>
      </c>
      <c r="T427" s="22" t="str">
        <f t="shared" si="64"/>
        <v>Newcomer</v>
      </c>
      <c r="U427" s="22" t="str">
        <f t="shared" si="65"/>
        <v>Manageble in Boston</v>
      </c>
      <c r="V427" s="22" t="str">
        <f t="shared" si="66"/>
        <v>Manageble in Boston</v>
      </c>
      <c r="W427" s="8">
        <v>1</v>
      </c>
      <c r="X427" s="8">
        <v>32</v>
      </c>
      <c r="Y427" s="23" t="str">
        <f t="shared" si="69"/>
        <v>Needs Improvement</v>
      </c>
      <c r="Z427" s="23" t="str" cm="1">
        <f t="array" ref="Z427">_xlfn.IFS(W427&gt;=9,"Excellent",W427&gt;6,"Good",W427&lt;7,"Needs Improvement")</f>
        <v>Needs Improvement</v>
      </c>
    </row>
    <row r="428" spans="1:26" x14ac:dyDescent="0.45">
      <c r="A428" s="9">
        <v>427</v>
      </c>
      <c r="B428" s="9" t="s">
        <v>559</v>
      </c>
      <c r="C428" s="9" t="s">
        <v>528</v>
      </c>
      <c r="D428" s="9" t="s">
        <v>555</v>
      </c>
      <c r="E428" s="22" t="b">
        <f t="shared" si="67"/>
        <v>1</v>
      </c>
      <c r="F428" s="9" t="s">
        <v>540</v>
      </c>
      <c r="G428" s="9" t="s">
        <v>531</v>
      </c>
      <c r="H428" s="9" t="s">
        <v>537</v>
      </c>
      <c r="I428" s="9" t="s">
        <v>538</v>
      </c>
      <c r="J428" s="9">
        <v>24</v>
      </c>
      <c r="K428" s="9">
        <v>59336</v>
      </c>
      <c r="L428" s="22" t="b">
        <f t="shared" si="60"/>
        <v>0</v>
      </c>
      <c r="M428" s="9">
        <v>39</v>
      </c>
      <c r="N428" s="9">
        <v>17</v>
      </c>
      <c r="O428" s="9">
        <v>7</v>
      </c>
      <c r="P428" s="22" t="b">
        <f t="shared" si="68"/>
        <v>0</v>
      </c>
      <c r="Q428" s="22" t="b">
        <f t="shared" si="61"/>
        <v>0</v>
      </c>
      <c r="R428" s="22" t="b">
        <f t="shared" si="62"/>
        <v>1</v>
      </c>
      <c r="S428" s="22" t="b">
        <f t="shared" si="63"/>
        <v>0</v>
      </c>
      <c r="T428" s="22" t="str">
        <f t="shared" si="64"/>
        <v>Newcomer</v>
      </c>
      <c r="U428" s="22" t="str">
        <f t="shared" si="65"/>
        <v>Manageble in Boston</v>
      </c>
      <c r="V428" s="22" t="str">
        <f t="shared" si="66"/>
        <v>Manageble in Boston</v>
      </c>
      <c r="W428" s="9">
        <v>5</v>
      </c>
      <c r="X428" s="9">
        <v>56</v>
      </c>
      <c r="Y428" s="23" t="str">
        <f t="shared" si="69"/>
        <v>Needs Improvement</v>
      </c>
      <c r="Z428" s="23" t="str" cm="1">
        <f t="array" ref="Z428">_xlfn.IFS(W428&gt;=9,"Excellent",W428&gt;6,"Good",W428&lt;7,"Needs Improvement")</f>
        <v>Needs Improvement</v>
      </c>
    </row>
    <row r="429" spans="1:26" x14ac:dyDescent="0.45">
      <c r="A429" s="8">
        <v>428</v>
      </c>
      <c r="B429" s="8" t="s">
        <v>534</v>
      </c>
      <c r="C429" s="8" t="s">
        <v>42</v>
      </c>
      <c r="D429" s="8" t="s">
        <v>535</v>
      </c>
      <c r="E429" s="22" t="b">
        <f t="shared" si="67"/>
        <v>1</v>
      </c>
      <c r="F429" s="8" t="s">
        <v>530</v>
      </c>
      <c r="G429" s="8" t="s">
        <v>541</v>
      </c>
      <c r="H429" s="8" t="s">
        <v>544</v>
      </c>
      <c r="I429" s="8" t="s">
        <v>542</v>
      </c>
      <c r="J429" s="8">
        <v>41</v>
      </c>
      <c r="K429" s="8">
        <v>70992</v>
      </c>
      <c r="L429" s="22" t="b">
        <f t="shared" si="60"/>
        <v>0</v>
      </c>
      <c r="M429" s="8">
        <v>23</v>
      </c>
      <c r="N429" s="8">
        <v>15</v>
      </c>
      <c r="O429" s="8">
        <v>8</v>
      </c>
      <c r="P429" s="22" t="b">
        <f t="shared" si="68"/>
        <v>0</v>
      </c>
      <c r="Q429" s="22" t="b">
        <f t="shared" si="61"/>
        <v>0</v>
      </c>
      <c r="R429" s="22" t="b">
        <f t="shared" si="62"/>
        <v>1</v>
      </c>
      <c r="S429" s="22" t="b">
        <f t="shared" si="63"/>
        <v>0</v>
      </c>
      <c r="T429" s="22" t="str">
        <f t="shared" si="64"/>
        <v>Newcomer</v>
      </c>
      <c r="U429" s="22" t="str">
        <f t="shared" si="65"/>
        <v>Busy in Boston</v>
      </c>
      <c r="V429" s="22" t="str">
        <f t="shared" si="66"/>
        <v>Manageble in Boston</v>
      </c>
      <c r="W429" s="8">
        <v>2</v>
      </c>
      <c r="X429" s="8">
        <v>58</v>
      </c>
      <c r="Y429" s="23" t="str">
        <f t="shared" si="69"/>
        <v>Needs Improvement</v>
      </c>
      <c r="Z429" s="23" t="str" cm="1">
        <f t="array" ref="Z429">_xlfn.IFS(W429&gt;=9,"Excellent",W429&gt;6,"Good",W429&lt;7,"Needs Improvement")</f>
        <v>Needs Improvement</v>
      </c>
    </row>
    <row r="430" spans="1:26" x14ac:dyDescent="0.45">
      <c r="A430" s="9">
        <v>429</v>
      </c>
      <c r="B430" s="9" t="s">
        <v>527</v>
      </c>
      <c r="C430" s="9" t="s">
        <v>528</v>
      </c>
      <c r="D430" s="9" t="s">
        <v>529</v>
      </c>
      <c r="E430" s="22" t="b">
        <f t="shared" si="67"/>
        <v>1</v>
      </c>
      <c r="F430" s="9" t="s">
        <v>548</v>
      </c>
      <c r="G430" s="9" t="s">
        <v>543</v>
      </c>
      <c r="H430" s="9" t="s">
        <v>532</v>
      </c>
      <c r="I430" s="9" t="s">
        <v>546</v>
      </c>
      <c r="J430" s="9">
        <v>27</v>
      </c>
      <c r="K430" s="9">
        <v>85350</v>
      </c>
      <c r="L430" s="22" t="b">
        <f t="shared" si="60"/>
        <v>0</v>
      </c>
      <c r="M430" s="9">
        <v>32</v>
      </c>
      <c r="N430" s="9">
        <v>10</v>
      </c>
      <c r="O430" s="9">
        <v>12</v>
      </c>
      <c r="P430" s="22" t="b">
        <f t="shared" si="68"/>
        <v>0</v>
      </c>
      <c r="Q430" s="22" t="b">
        <f t="shared" si="61"/>
        <v>0</v>
      </c>
      <c r="R430" s="22" t="b">
        <f t="shared" si="62"/>
        <v>0</v>
      </c>
      <c r="S430" s="22" t="b">
        <f t="shared" si="63"/>
        <v>1</v>
      </c>
      <c r="T430" s="22" t="str">
        <f t="shared" si="64"/>
        <v>Veteran</v>
      </c>
      <c r="U430" s="22" t="str">
        <f t="shared" si="65"/>
        <v>Busy in Boston</v>
      </c>
      <c r="V430" s="22" t="str">
        <f t="shared" si="66"/>
        <v>Manageble in Boston</v>
      </c>
      <c r="W430" s="9">
        <v>4</v>
      </c>
      <c r="X430" s="9">
        <v>36</v>
      </c>
      <c r="Y430" s="23" t="str">
        <f t="shared" si="69"/>
        <v>Needs Improvement</v>
      </c>
      <c r="Z430" s="23" t="str" cm="1">
        <f t="array" ref="Z430">_xlfn.IFS(W430&gt;=9,"Excellent",W430&gt;6,"Good",W430&lt;7,"Needs Improvement")</f>
        <v>Needs Improvement</v>
      </c>
    </row>
    <row r="431" spans="1:26" x14ac:dyDescent="0.45">
      <c r="A431" s="8">
        <v>430</v>
      </c>
      <c r="B431" s="8" t="s">
        <v>539</v>
      </c>
      <c r="C431" s="8" t="s">
        <v>43</v>
      </c>
      <c r="D431" s="8" t="s">
        <v>547</v>
      </c>
      <c r="E431" s="22" t="b">
        <f t="shared" si="67"/>
        <v>0</v>
      </c>
      <c r="F431" s="8" t="s">
        <v>540</v>
      </c>
      <c r="G431" s="8" t="s">
        <v>556</v>
      </c>
      <c r="H431" s="8" t="s">
        <v>544</v>
      </c>
      <c r="I431" s="8" t="s">
        <v>546</v>
      </c>
      <c r="J431" s="8">
        <v>48</v>
      </c>
      <c r="K431" s="8">
        <v>99561</v>
      </c>
      <c r="L431" s="22" t="b">
        <f t="shared" si="60"/>
        <v>0</v>
      </c>
      <c r="M431" s="8">
        <v>33</v>
      </c>
      <c r="N431" s="8">
        <v>15</v>
      </c>
      <c r="O431" s="8">
        <v>3</v>
      </c>
      <c r="P431" s="22" t="b">
        <f t="shared" si="68"/>
        <v>1</v>
      </c>
      <c r="Q431" s="22" t="b">
        <f t="shared" si="61"/>
        <v>0</v>
      </c>
      <c r="R431" s="22" t="b">
        <f t="shared" si="62"/>
        <v>1</v>
      </c>
      <c r="S431" s="22" t="b">
        <f t="shared" si="63"/>
        <v>0</v>
      </c>
      <c r="T431" s="22" t="str">
        <f t="shared" si="64"/>
        <v>Newcomer</v>
      </c>
      <c r="U431" s="22" t="str">
        <f t="shared" si="65"/>
        <v>Manageble in Boston</v>
      </c>
      <c r="V431" s="22" t="str">
        <f t="shared" si="66"/>
        <v>Manageble in Boston</v>
      </c>
      <c r="W431" s="8">
        <v>7</v>
      </c>
      <c r="X431" s="8">
        <v>34</v>
      </c>
      <c r="Y431" s="23" t="str">
        <f t="shared" si="69"/>
        <v>Good</v>
      </c>
      <c r="Z431" s="23" t="str" cm="1">
        <f t="array" ref="Z431">_xlfn.IFS(W431&gt;=9,"Excellent",W431&gt;6,"Good",W431&lt;7,"Needs Improvement")</f>
        <v>Good</v>
      </c>
    </row>
    <row r="432" spans="1:26" x14ac:dyDescent="0.45">
      <c r="A432" s="9">
        <v>431</v>
      </c>
      <c r="B432" s="9" t="s">
        <v>539</v>
      </c>
      <c r="C432" s="9" t="s">
        <v>43</v>
      </c>
      <c r="D432" s="9" t="s">
        <v>555</v>
      </c>
      <c r="E432" s="22" t="b">
        <f t="shared" si="67"/>
        <v>1</v>
      </c>
      <c r="F432" s="9" t="s">
        <v>530</v>
      </c>
      <c r="G432" s="9" t="s">
        <v>551</v>
      </c>
      <c r="H432" s="9" t="s">
        <v>544</v>
      </c>
      <c r="I432" s="9" t="s">
        <v>554</v>
      </c>
      <c r="J432" s="9">
        <v>23</v>
      </c>
      <c r="K432" s="9">
        <v>81955</v>
      </c>
      <c r="L432" s="22" t="b">
        <f t="shared" si="60"/>
        <v>0</v>
      </c>
      <c r="M432" s="9">
        <v>5</v>
      </c>
      <c r="N432" s="9">
        <v>15</v>
      </c>
      <c r="O432" s="9">
        <v>7</v>
      </c>
      <c r="P432" s="22" t="b">
        <f t="shared" si="68"/>
        <v>0</v>
      </c>
      <c r="Q432" s="22" t="b">
        <f t="shared" si="61"/>
        <v>0</v>
      </c>
      <c r="R432" s="22" t="b">
        <f t="shared" si="62"/>
        <v>1</v>
      </c>
      <c r="S432" s="22" t="b">
        <f t="shared" si="63"/>
        <v>0</v>
      </c>
      <c r="T432" s="22" t="str">
        <f t="shared" si="64"/>
        <v>Newcomer</v>
      </c>
      <c r="U432" s="22" t="str">
        <f t="shared" si="65"/>
        <v>Manageble in Boston</v>
      </c>
      <c r="V432" s="22" t="str">
        <f t="shared" si="66"/>
        <v>Manageble in Boston</v>
      </c>
      <c r="W432" s="9">
        <v>5</v>
      </c>
      <c r="X432" s="9">
        <v>37</v>
      </c>
      <c r="Y432" s="23" t="str">
        <f t="shared" si="69"/>
        <v>Needs Improvement</v>
      </c>
      <c r="Z432" s="23" t="str" cm="1">
        <f t="array" ref="Z432">_xlfn.IFS(W432&gt;=9,"Excellent",W432&gt;6,"Good",W432&lt;7,"Needs Improvement")</f>
        <v>Needs Improvement</v>
      </c>
    </row>
    <row r="433" spans="1:26" x14ac:dyDescent="0.45">
      <c r="A433" s="8">
        <v>432</v>
      </c>
      <c r="B433" s="8" t="s">
        <v>527</v>
      </c>
      <c r="C433" s="8" t="s">
        <v>43</v>
      </c>
      <c r="D433" s="8" t="s">
        <v>529</v>
      </c>
      <c r="E433" s="22" t="b">
        <f t="shared" si="67"/>
        <v>1</v>
      </c>
      <c r="F433" s="8" t="s">
        <v>550</v>
      </c>
      <c r="G433" s="8" t="s">
        <v>541</v>
      </c>
      <c r="H433" s="8" t="s">
        <v>544</v>
      </c>
      <c r="I433" s="8" t="s">
        <v>533</v>
      </c>
      <c r="J433" s="8">
        <v>50</v>
      </c>
      <c r="K433" s="8">
        <v>91240</v>
      </c>
      <c r="L433" s="22" t="b">
        <f t="shared" si="60"/>
        <v>0</v>
      </c>
      <c r="M433" s="8">
        <v>34</v>
      </c>
      <c r="N433" s="8">
        <v>7</v>
      </c>
      <c r="O433" s="8">
        <v>10</v>
      </c>
      <c r="P433" s="22" t="b">
        <f t="shared" si="68"/>
        <v>0</v>
      </c>
      <c r="Q433" s="22" t="b">
        <f t="shared" si="61"/>
        <v>0</v>
      </c>
      <c r="R433" s="22" t="b">
        <f t="shared" si="62"/>
        <v>0</v>
      </c>
      <c r="S433" s="22" t="b">
        <f t="shared" si="63"/>
        <v>1</v>
      </c>
      <c r="T433" s="22" t="str">
        <f t="shared" si="64"/>
        <v>Veteran</v>
      </c>
      <c r="U433" s="22" t="str">
        <f t="shared" si="65"/>
        <v>Manageble in Boston</v>
      </c>
      <c r="V433" s="22" t="str">
        <f t="shared" si="66"/>
        <v>Manageble in Boston</v>
      </c>
      <c r="W433" s="8">
        <v>6</v>
      </c>
      <c r="X433" s="8">
        <v>42</v>
      </c>
      <c r="Y433" s="23" t="str">
        <f t="shared" si="69"/>
        <v>Needs Improvement</v>
      </c>
      <c r="Z433" s="23" t="str" cm="1">
        <f t="array" ref="Z433">_xlfn.IFS(W433&gt;=9,"Excellent",W433&gt;6,"Good",W433&lt;7,"Needs Improvement")</f>
        <v>Needs Improvement</v>
      </c>
    </row>
    <row r="434" spans="1:26" x14ac:dyDescent="0.45">
      <c r="A434" s="9">
        <v>433</v>
      </c>
      <c r="B434" s="9" t="s">
        <v>559</v>
      </c>
      <c r="C434" s="9" t="s">
        <v>42</v>
      </c>
      <c r="D434" s="9" t="s">
        <v>555</v>
      </c>
      <c r="E434" s="22" t="b">
        <f t="shared" si="67"/>
        <v>1</v>
      </c>
      <c r="F434" s="9" t="s">
        <v>530</v>
      </c>
      <c r="G434" s="9" t="s">
        <v>543</v>
      </c>
      <c r="H434" s="9" t="s">
        <v>532</v>
      </c>
      <c r="I434" s="9" t="s">
        <v>558</v>
      </c>
      <c r="J434" s="9">
        <v>59</v>
      </c>
      <c r="K434" s="9">
        <v>50093</v>
      </c>
      <c r="L434" s="22" t="b">
        <f t="shared" si="60"/>
        <v>0</v>
      </c>
      <c r="M434" s="9">
        <v>11</v>
      </c>
      <c r="N434" s="9">
        <v>13</v>
      </c>
      <c r="O434" s="9">
        <v>13</v>
      </c>
      <c r="P434" s="22" t="b">
        <f t="shared" si="68"/>
        <v>0</v>
      </c>
      <c r="Q434" s="22" t="b">
        <f t="shared" si="61"/>
        <v>0</v>
      </c>
      <c r="R434" s="22" t="b">
        <f t="shared" si="62"/>
        <v>1</v>
      </c>
      <c r="S434" s="22" t="b">
        <f t="shared" si="63"/>
        <v>0</v>
      </c>
      <c r="T434" s="22" t="str">
        <f t="shared" si="64"/>
        <v>Newcomer</v>
      </c>
      <c r="U434" s="22" t="str">
        <f t="shared" si="65"/>
        <v>Busy in Boston</v>
      </c>
      <c r="V434" s="22" t="str">
        <f t="shared" si="66"/>
        <v>Manageble in Boston</v>
      </c>
      <c r="W434" s="9">
        <v>2</v>
      </c>
      <c r="X434" s="9">
        <v>49</v>
      </c>
      <c r="Y434" s="23" t="str">
        <f t="shared" si="69"/>
        <v>Needs Improvement</v>
      </c>
      <c r="Z434" s="23" t="str" cm="1">
        <f t="array" ref="Z434">_xlfn.IFS(W434&gt;=9,"Excellent",W434&gt;6,"Good",W434&lt;7,"Needs Improvement")</f>
        <v>Needs Improvement</v>
      </c>
    </row>
    <row r="435" spans="1:26" x14ac:dyDescent="0.45">
      <c r="A435" s="8">
        <v>434</v>
      </c>
      <c r="B435" s="8" t="s">
        <v>545</v>
      </c>
      <c r="C435" s="8" t="s">
        <v>43</v>
      </c>
      <c r="D435" s="8" t="s">
        <v>555</v>
      </c>
      <c r="E435" s="22" t="b">
        <f t="shared" si="67"/>
        <v>1</v>
      </c>
      <c r="F435" s="8" t="s">
        <v>550</v>
      </c>
      <c r="G435" s="8" t="s">
        <v>556</v>
      </c>
      <c r="H435" s="8" t="s">
        <v>537</v>
      </c>
      <c r="I435" s="8" t="s">
        <v>558</v>
      </c>
      <c r="J435" s="8">
        <v>24</v>
      </c>
      <c r="K435" s="8">
        <v>36155</v>
      </c>
      <c r="L435" s="22" t="b">
        <f t="shared" si="60"/>
        <v>0</v>
      </c>
      <c r="M435" s="8">
        <v>3</v>
      </c>
      <c r="N435" s="8">
        <v>17</v>
      </c>
      <c r="O435" s="8">
        <v>9</v>
      </c>
      <c r="P435" s="22" t="b">
        <f t="shared" si="68"/>
        <v>0</v>
      </c>
      <c r="Q435" s="22" t="b">
        <f t="shared" si="61"/>
        <v>0</v>
      </c>
      <c r="R435" s="22" t="b">
        <f t="shared" si="62"/>
        <v>0</v>
      </c>
      <c r="S435" s="22" t="b">
        <f t="shared" si="63"/>
        <v>0</v>
      </c>
      <c r="T435" s="22" t="str">
        <f t="shared" si="64"/>
        <v>Newcomer</v>
      </c>
      <c r="U435" s="22" t="str">
        <f t="shared" si="65"/>
        <v>Manageble in Boston</v>
      </c>
      <c r="V435" s="22" t="str">
        <f t="shared" si="66"/>
        <v>Manageble in Boston</v>
      </c>
      <c r="W435" s="8">
        <v>3</v>
      </c>
      <c r="X435" s="8">
        <v>53</v>
      </c>
      <c r="Y435" s="23" t="str">
        <f t="shared" si="69"/>
        <v>Needs Improvement</v>
      </c>
      <c r="Z435" s="23" t="str" cm="1">
        <f t="array" ref="Z435">_xlfn.IFS(W435&gt;=9,"Excellent",W435&gt;6,"Good",W435&lt;7,"Needs Improvement")</f>
        <v>Needs Improvement</v>
      </c>
    </row>
    <row r="436" spans="1:26" x14ac:dyDescent="0.45">
      <c r="A436" s="9">
        <v>435</v>
      </c>
      <c r="B436" s="9" t="s">
        <v>552</v>
      </c>
      <c r="C436" s="9" t="s">
        <v>42</v>
      </c>
      <c r="D436" s="9" t="s">
        <v>555</v>
      </c>
      <c r="E436" s="22" t="b">
        <f t="shared" si="67"/>
        <v>1</v>
      </c>
      <c r="F436" s="9" t="s">
        <v>540</v>
      </c>
      <c r="G436" s="9" t="s">
        <v>556</v>
      </c>
      <c r="H436" s="9" t="s">
        <v>537</v>
      </c>
      <c r="I436" s="9" t="s">
        <v>538</v>
      </c>
      <c r="J436" s="9">
        <v>37</v>
      </c>
      <c r="K436" s="9">
        <v>76607</v>
      </c>
      <c r="L436" s="22" t="b">
        <f t="shared" si="60"/>
        <v>0</v>
      </c>
      <c r="M436" s="9">
        <v>33</v>
      </c>
      <c r="N436" s="9">
        <v>9</v>
      </c>
      <c r="O436" s="9">
        <v>3</v>
      </c>
      <c r="P436" s="22" t="b">
        <f t="shared" si="68"/>
        <v>1</v>
      </c>
      <c r="Q436" s="22" t="b">
        <f t="shared" si="61"/>
        <v>0</v>
      </c>
      <c r="R436" s="22" t="b">
        <f t="shared" si="62"/>
        <v>1</v>
      </c>
      <c r="S436" s="22" t="b">
        <f t="shared" si="63"/>
        <v>0</v>
      </c>
      <c r="T436" s="22" t="str">
        <f t="shared" si="64"/>
        <v>Newcomer</v>
      </c>
      <c r="U436" s="22" t="str">
        <f t="shared" si="65"/>
        <v>Manageble in Boston</v>
      </c>
      <c r="V436" s="22" t="str">
        <f t="shared" si="66"/>
        <v>Manageble in Boston</v>
      </c>
      <c r="W436" s="9">
        <v>7</v>
      </c>
      <c r="X436" s="9">
        <v>23</v>
      </c>
      <c r="Y436" s="23" t="str">
        <f t="shared" si="69"/>
        <v>Good</v>
      </c>
      <c r="Z436" s="23" t="str" cm="1">
        <f t="array" ref="Z436">_xlfn.IFS(W436&gt;=9,"Excellent",W436&gt;6,"Good",W436&lt;7,"Needs Improvement")</f>
        <v>Good</v>
      </c>
    </row>
    <row r="437" spans="1:26" x14ac:dyDescent="0.45">
      <c r="A437" s="8">
        <v>436</v>
      </c>
      <c r="B437" s="8" t="s">
        <v>559</v>
      </c>
      <c r="C437" s="8" t="s">
        <v>43</v>
      </c>
      <c r="D437" s="8" t="s">
        <v>535</v>
      </c>
      <c r="E437" s="22" t="b">
        <f t="shared" si="67"/>
        <v>1</v>
      </c>
      <c r="F437" s="8" t="s">
        <v>548</v>
      </c>
      <c r="G437" s="8" t="s">
        <v>541</v>
      </c>
      <c r="H437" s="8" t="s">
        <v>532</v>
      </c>
      <c r="I437" s="8" t="s">
        <v>542</v>
      </c>
      <c r="J437" s="8">
        <v>51</v>
      </c>
      <c r="K437" s="8">
        <v>63487</v>
      </c>
      <c r="L437" s="22" t="b">
        <f t="shared" si="60"/>
        <v>0</v>
      </c>
      <c r="M437" s="8">
        <v>11</v>
      </c>
      <c r="N437" s="8">
        <v>8</v>
      </c>
      <c r="O437" s="8">
        <v>14</v>
      </c>
      <c r="P437" s="22" t="b">
        <f t="shared" si="68"/>
        <v>0</v>
      </c>
      <c r="Q437" s="22" t="b">
        <f t="shared" si="61"/>
        <v>0</v>
      </c>
      <c r="R437" s="22" t="b">
        <f t="shared" si="62"/>
        <v>0</v>
      </c>
      <c r="S437" s="22" t="b">
        <f t="shared" si="63"/>
        <v>0</v>
      </c>
      <c r="T437" s="22" t="str">
        <f t="shared" si="64"/>
        <v>Newcomer</v>
      </c>
      <c r="U437" s="22" t="str">
        <f t="shared" si="65"/>
        <v>Busy in Boston</v>
      </c>
      <c r="V437" s="22" t="str">
        <f t="shared" si="66"/>
        <v>Busy in Boston</v>
      </c>
      <c r="W437" s="8">
        <v>2</v>
      </c>
      <c r="X437" s="8">
        <v>22</v>
      </c>
      <c r="Y437" s="23" t="str">
        <f t="shared" si="69"/>
        <v>Needs Improvement</v>
      </c>
      <c r="Z437" s="23" t="str" cm="1">
        <f t="array" ref="Z437">_xlfn.IFS(W437&gt;=9,"Excellent",W437&gt;6,"Good",W437&lt;7,"Needs Improvement")</f>
        <v>Needs Improvement</v>
      </c>
    </row>
    <row r="438" spans="1:26" x14ac:dyDescent="0.45">
      <c r="A438" s="9">
        <v>437</v>
      </c>
      <c r="B438" s="9" t="s">
        <v>552</v>
      </c>
      <c r="C438" s="9" t="s">
        <v>43</v>
      </c>
      <c r="D438" s="9" t="s">
        <v>535</v>
      </c>
      <c r="E438" s="22" t="b">
        <f t="shared" si="67"/>
        <v>1</v>
      </c>
      <c r="F438" s="9" t="s">
        <v>548</v>
      </c>
      <c r="G438" s="9" t="s">
        <v>551</v>
      </c>
      <c r="H438" s="9" t="s">
        <v>544</v>
      </c>
      <c r="I438" s="9" t="s">
        <v>558</v>
      </c>
      <c r="J438" s="9">
        <v>61</v>
      </c>
      <c r="K438" s="9">
        <v>85668</v>
      </c>
      <c r="L438" s="22" t="b">
        <f t="shared" si="60"/>
        <v>0</v>
      </c>
      <c r="M438" s="9">
        <v>16</v>
      </c>
      <c r="N438" s="9">
        <v>18</v>
      </c>
      <c r="O438" s="9">
        <v>10</v>
      </c>
      <c r="P438" s="22" t="b">
        <f t="shared" si="68"/>
        <v>0</v>
      </c>
      <c r="Q438" s="22" t="b">
        <f t="shared" si="61"/>
        <v>0</v>
      </c>
      <c r="R438" s="22" t="b">
        <f t="shared" si="62"/>
        <v>0</v>
      </c>
      <c r="S438" s="22" t="b">
        <f t="shared" si="63"/>
        <v>0</v>
      </c>
      <c r="T438" s="22" t="str">
        <f t="shared" si="64"/>
        <v>Newcomer</v>
      </c>
      <c r="U438" s="22" t="str">
        <f t="shared" si="65"/>
        <v>Manageble in Boston</v>
      </c>
      <c r="V438" s="22" t="str">
        <f t="shared" si="66"/>
        <v>Manageble in Boston</v>
      </c>
      <c r="W438" s="9">
        <v>6</v>
      </c>
      <c r="X438" s="9">
        <v>26</v>
      </c>
      <c r="Y438" s="23" t="str">
        <f t="shared" si="69"/>
        <v>Needs Improvement</v>
      </c>
      <c r="Z438" s="23" t="str" cm="1">
        <f t="array" ref="Z438">_xlfn.IFS(W438&gt;=9,"Excellent",W438&gt;6,"Good",W438&lt;7,"Needs Improvement")</f>
        <v>Needs Improvement</v>
      </c>
    </row>
    <row r="439" spans="1:26" x14ac:dyDescent="0.45">
      <c r="A439" s="8">
        <v>438</v>
      </c>
      <c r="B439" s="8" t="s">
        <v>527</v>
      </c>
      <c r="C439" s="8" t="s">
        <v>42</v>
      </c>
      <c r="D439" s="8" t="s">
        <v>547</v>
      </c>
      <c r="E439" s="22" t="b">
        <f t="shared" si="67"/>
        <v>0</v>
      </c>
      <c r="F439" s="8" t="s">
        <v>540</v>
      </c>
      <c r="G439" s="8" t="s">
        <v>553</v>
      </c>
      <c r="H439" s="8" t="s">
        <v>532</v>
      </c>
      <c r="I439" s="8" t="s">
        <v>542</v>
      </c>
      <c r="J439" s="8">
        <v>23</v>
      </c>
      <c r="K439" s="8">
        <v>50963</v>
      </c>
      <c r="L439" s="22" t="b">
        <f t="shared" si="60"/>
        <v>0</v>
      </c>
      <c r="M439" s="8">
        <v>18</v>
      </c>
      <c r="N439" s="8">
        <v>13</v>
      </c>
      <c r="O439" s="8">
        <v>6</v>
      </c>
      <c r="P439" s="22" t="b">
        <f t="shared" si="68"/>
        <v>0</v>
      </c>
      <c r="Q439" s="22" t="b">
        <f t="shared" si="61"/>
        <v>0</v>
      </c>
      <c r="R439" s="22" t="b">
        <f t="shared" si="62"/>
        <v>1</v>
      </c>
      <c r="S439" s="22" t="b">
        <f t="shared" si="63"/>
        <v>1</v>
      </c>
      <c r="T439" s="22" t="str">
        <f t="shared" si="64"/>
        <v>Veteran</v>
      </c>
      <c r="U439" s="22" t="str">
        <f t="shared" si="65"/>
        <v>Busy in Boston</v>
      </c>
      <c r="V439" s="22" t="str">
        <f t="shared" si="66"/>
        <v>Manageble in Boston</v>
      </c>
      <c r="W439" s="8">
        <v>5</v>
      </c>
      <c r="X439" s="8">
        <v>37</v>
      </c>
      <c r="Y439" s="23" t="str">
        <f t="shared" si="69"/>
        <v>Needs Improvement</v>
      </c>
      <c r="Z439" s="23" t="str" cm="1">
        <f t="array" ref="Z439">_xlfn.IFS(W439&gt;=9,"Excellent",W439&gt;6,"Good",W439&lt;7,"Needs Improvement")</f>
        <v>Needs Improvement</v>
      </c>
    </row>
    <row r="440" spans="1:26" x14ac:dyDescent="0.45">
      <c r="A440" s="9">
        <v>439</v>
      </c>
      <c r="B440" s="9" t="s">
        <v>557</v>
      </c>
      <c r="C440" s="9" t="s">
        <v>42</v>
      </c>
      <c r="D440" s="9" t="s">
        <v>547</v>
      </c>
      <c r="E440" s="22" t="b">
        <f t="shared" si="67"/>
        <v>0</v>
      </c>
      <c r="F440" s="9" t="s">
        <v>548</v>
      </c>
      <c r="G440" s="9" t="s">
        <v>553</v>
      </c>
      <c r="H440" s="9" t="s">
        <v>532</v>
      </c>
      <c r="I440" s="9" t="s">
        <v>542</v>
      </c>
      <c r="J440" s="9">
        <v>38</v>
      </c>
      <c r="K440" s="9">
        <v>80124</v>
      </c>
      <c r="L440" s="22" t="b">
        <f t="shared" si="60"/>
        <v>0</v>
      </c>
      <c r="M440" s="9">
        <v>30</v>
      </c>
      <c r="N440" s="9">
        <v>16</v>
      </c>
      <c r="O440" s="9">
        <v>2</v>
      </c>
      <c r="P440" s="22" t="b">
        <f t="shared" si="68"/>
        <v>1</v>
      </c>
      <c r="Q440" s="22" t="b">
        <f t="shared" si="61"/>
        <v>0</v>
      </c>
      <c r="R440" s="22" t="b">
        <f t="shared" si="62"/>
        <v>0</v>
      </c>
      <c r="S440" s="22" t="b">
        <f t="shared" si="63"/>
        <v>0</v>
      </c>
      <c r="T440" s="22" t="str">
        <f t="shared" si="64"/>
        <v>Newcomer</v>
      </c>
      <c r="U440" s="22" t="str">
        <f t="shared" si="65"/>
        <v>Busy in Boston</v>
      </c>
      <c r="V440" s="22" t="str">
        <f t="shared" si="66"/>
        <v>Manageble in Boston</v>
      </c>
      <c r="W440" s="9">
        <v>1</v>
      </c>
      <c r="X440" s="9">
        <v>26</v>
      </c>
      <c r="Y440" s="23" t="str">
        <f t="shared" si="69"/>
        <v>Needs Improvement</v>
      </c>
      <c r="Z440" s="23" t="str" cm="1">
        <f t="array" ref="Z440">_xlfn.IFS(W440&gt;=9,"Excellent",W440&gt;6,"Good",W440&lt;7,"Needs Improvement")</f>
        <v>Needs Improvement</v>
      </c>
    </row>
    <row r="441" spans="1:26" x14ac:dyDescent="0.45">
      <c r="A441" s="8">
        <v>440</v>
      </c>
      <c r="B441" s="8" t="s">
        <v>552</v>
      </c>
      <c r="C441" s="8" t="s">
        <v>43</v>
      </c>
      <c r="D441" s="8" t="s">
        <v>529</v>
      </c>
      <c r="E441" s="22" t="b">
        <f t="shared" si="67"/>
        <v>1</v>
      </c>
      <c r="F441" s="8" t="s">
        <v>548</v>
      </c>
      <c r="G441" s="8" t="s">
        <v>556</v>
      </c>
      <c r="H441" s="8" t="s">
        <v>532</v>
      </c>
      <c r="I441" s="8" t="s">
        <v>538</v>
      </c>
      <c r="J441" s="8">
        <v>62</v>
      </c>
      <c r="K441" s="8">
        <v>82870</v>
      </c>
      <c r="L441" s="22" t="b">
        <f t="shared" si="60"/>
        <v>0</v>
      </c>
      <c r="M441" s="8">
        <v>10</v>
      </c>
      <c r="N441" s="8">
        <v>9</v>
      </c>
      <c r="O441" s="8">
        <v>2</v>
      </c>
      <c r="P441" s="22" t="b">
        <f t="shared" si="68"/>
        <v>1</v>
      </c>
      <c r="Q441" s="22" t="b">
        <f t="shared" si="61"/>
        <v>0</v>
      </c>
      <c r="R441" s="22" t="b">
        <f t="shared" si="62"/>
        <v>0</v>
      </c>
      <c r="S441" s="22" t="b">
        <f t="shared" si="63"/>
        <v>0</v>
      </c>
      <c r="T441" s="22" t="str">
        <f t="shared" si="64"/>
        <v>Newcomer</v>
      </c>
      <c r="U441" s="22" t="str">
        <f t="shared" si="65"/>
        <v>Manageble in Boston</v>
      </c>
      <c r="V441" s="22" t="str">
        <f t="shared" si="66"/>
        <v>Manageble in Boston</v>
      </c>
      <c r="W441" s="8">
        <v>4</v>
      </c>
      <c r="X441" s="8">
        <v>59</v>
      </c>
      <c r="Y441" s="23" t="str">
        <f t="shared" si="69"/>
        <v>Needs Improvement</v>
      </c>
      <c r="Z441" s="23" t="str" cm="1">
        <f t="array" ref="Z441">_xlfn.IFS(W441&gt;=9,"Excellent",W441&gt;6,"Good",W441&lt;7,"Needs Improvement")</f>
        <v>Needs Improvement</v>
      </c>
    </row>
    <row r="442" spans="1:26" x14ac:dyDescent="0.45">
      <c r="A442" s="9">
        <v>441</v>
      </c>
      <c r="B442" s="9" t="s">
        <v>545</v>
      </c>
      <c r="C442" s="9" t="s">
        <v>42</v>
      </c>
      <c r="D442" s="9" t="s">
        <v>547</v>
      </c>
      <c r="E442" s="22" t="b">
        <f t="shared" si="67"/>
        <v>0</v>
      </c>
      <c r="F442" s="9" t="s">
        <v>550</v>
      </c>
      <c r="G442" s="9" t="s">
        <v>553</v>
      </c>
      <c r="H442" s="9" t="s">
        <v>544</v>
      </c>
      <c r="I442" s="9" t="s">
        <v>538</v>
      </c>
      <c r="J442" s="9">
        <v>33</v>
      </c>
      <c r="K442" s="9">
        <v>86547</v>
      </c>
      <c r="L442" s="22" t="b">
        <f t="shared" si="60"/>
        <v>0</v>
      </c>
      <c r="M442" s="9">
        <v>18</v>
      </c>
      <c r="N442" s="9">
        <v>12</v>
      </c>
      <c r="O442" s="9">
        <v>5</v>
      </c>
      <c r="P442" s="22" t="b">
        <f t="shared" si="68"/>
        <v>1</v>
      </c>
      <c r="Q442" s="22" t="b">
        <f t="shared" si="61"/>
        <v>0</v>
      </c>
      <c r="R442" s="22" t="b">
        <f t="shared" si="62"/>
        <v>0</v>
      </c>
      <c r="S442" s="22" t="b">
        <f t="shared" si="63"/>
        <v>0</v>
      </c>
      <c r="T442" s="22" t="str">
        <f t="shared" si="64"/>
        <v>Newcomer</v>
      </c>
      <c r="U442" s="22" t="str">
        <f t="shared" si="65"/>
        <v>Manageble in Boston</v>
      </c>
      <c r="V442" s="22" t="str">
        <f t="shared" si="66"/>
        <v>Manageble in Boston</v>
      </c>
      <c r="W442" s="9">
        <v>2</v>
      </c>
      <c r="X442" s="9">
        <v>25</v>
      </c>
      <c r="Y442" s="23" t="str">
        <f t="shared" si="69"/>
        <v>Needs Improvement</v>
      </c>
      <c r="Z442" s="23" t="str" cm="1">
        <f t="array" ref="Z442">_xlfn.IFS(W442&gt;=9,"Excellent",W442&gt;6,"Good",W442&lt;7,"Needs Improvement")</f>
        <v>Needs Improvement</v>
      </c>
    </row>
    <row r="443" spans="1:26" x14ac:dyDescent="0.45">
      <c r="A443" s="8">
        <v>442</v>
      </c>
      <c r="B443" s="8" t="s">
        <v>557</v>
      </c>
      <c r="C443" s="8" t="s">
        <v>43</v>
      </c>
      <c r="D443" s="8" t="s">
        <v>555</v>
      </c>
      <c r="E443" s="22" t="b">
        <f t="shared" si="67"/>
        <v>1</v>
      </c>
      <c r="F443" s="8" t="s">
        <v>540</v>
      </c>
      <c r="G443" s="8" t="s">
        <v>536</v>
      </c>
      <c r="H443" s="8" t="s">
        <v>532</v>
      </c>
      <c r="I443" s="8" t="s">
        <v>538</v>
      </c>
      <c r="J443" s="8">
        <v>56</v>
      </c>
      <c r="K443" s="8">
        <v>94110</v>
      </c>
      <c r="L443" s="22" t="b">
        <f t="shared" si="60"/>
        <v>0</v>
      </c>
      <c r="M443" s="8">
        <v>38</v>
      </c>
      <c r="N443" s="8">
        <v>12</v>
      </c>
      <c r="O443" s="8">
        <v>5</v>
      </c>
      <c r="P443" s="22" t="b">
        <f t="shared" si="68"/>
        <v>1</v>
      </c>
      <c r="Q443" s="22" t="b">
        <f t="shared" si="61"/>
        <v>0</v>
      </c>
      <c r="R443" s="22" t="b">
        <f t="shared" si="62"/>
        <v>1</v>
      </c>
      <c r="S443" s="22" t="b">
        <f t="shared" si="63"/>
        <v>0</v>
      </c>
      <c r="T443" s="22" t="str">
        <f t="shared" si="64"/>
        <v>Newcomer</v>
      </c>
      <c r="U443" s="22" t="str">
        <f t="shared" si="65"/>
        <v>Manageble in Boston</v>
      </c>
      <c r="V443" s="22" t="str">
        <f t="shared" si="66"/>
        <v>Manageble in Boston</v>
      </c>
      <c r="W443" s="8">
        <v>4</v>
      </c>
      <c r="X443" s="8">
        <v>41</v>
      </c>
      <c r="Y443" s="23" t="str">
        <f t="shared" si="69"/>
        <v>Needs Improvement</v>
      </c>
      <c r="Z443" s="23" t="str" cm="1">
        <f t="array" ref="Z443">_xlfn.IFS(W443&gt;=9,"Excellent",W443&gt;6,"Good",W443&lt;7,"Needs Improvement")</f>
        <v>Needs Improvement</v>
      </c>
    </row>
    <row r="444" spans="1:26" x14ac:dyDescent="0.45">
      <c r="A444" s="9">
        <v>443</v>
      </c>
      <c r="B444" s="9" t="s">
        <v>552</v>
      </c>
      <c r="C444" s="9" t="s">
        <v>42</v>
      </c>
      <c r="D444" s="9" t="s">
        <v>555</v>
      </c>
      <c r="E444" s="22" t="b">
        <f t="shared" si="67"/>
        <v>1</v>
      </c>
      <c r="F444" s="9" t="s">
        <v>530</v>
      </c>
      <c r="G444" s="9" t="s">
        <v>556</v>
      </c>
      <c r="H444" s="9" t="s">
        <v>544</v>
      </c>
      <c r="I444" s="9" t="s">
        <v>558</v>
      </c>
      <c r="J444" s="9">
        <v>64</v>
      </c>
      <c r="K444" s="9">
        <v>83554</v>
      </c>
      <c r="L444" s="22" t="b">
        <f t="shared" si="60"/>
        <v>0</v>
      </c>
      <c r="M444" s="9">
        <v>19</v>
      </c>
      <c r="N444" s="9">
        <v>6</v>
      </c>
      <c r="O444" s="9">
        <v>13</v>
      </c>
      <c r="P444" s="22" t="b">
        <f t="shared" si="68"/>
        <v>0</v>
      </c>
      <c r="Q444" s="22" t="b">
        <f t="shared" si="61"/>
        <v>0</v>
      </c>
      <c r="R444" s="22" t="b">
        <f t="shared" si="62"/>
        <v>1</v>
      </c>
      <c r="S444" s="22" t="b">
        <f t="shared" si="63"/>
        <v>0</v>
      </c>
      <c r="T444" s="22" t="str">
        <f t="shared" si="64"/>
        <v>Newcomer</v>
      </c>
      <c r="U444" s="22" t="str">
        <f t="shared" si="65"/>
        <v>Busy in Boston</v>
      </c>
      <c r="V444" s="22" t="str">
        <f t="shared" si="66"/>
        <v>Manageble in Boston</v>
      </c>
      <c r="W444" s="9">
        <v>1</v>
      </c>
      <c r="X444" s="9">
        <v>20</v>
      </c>
      <c r="Y444" s="23" t="str">
        <f t="shared" si="69"/>
        <v>Needs Improvement</v>
      </c>
      <c r="Z444" s="23" t="str" cm="1">
        <f t="array" ref="Z444">_xlfn.IFS(W444&gt;=9,"Excellent",W444&gt;6,"Good",W444&lt;7,"Needs Improvement")</f>
        <v>Needs Improvement</v>
      </c>
    </row>
    <row r="445" spans="1:26" x14ac:dyDescent="0.45">
      <c r="A445" s="8">
        <v>444</v>
      </c>
      <c r="B445" s="8" t="s">
        <v>527</v>
      </c>
      <c r="C445" s="8" t="s">
        <v>528</v>
      </c>
      <c r="D445" s="8" t="s">
        <v>535</v>
      </c>
      <c r="E445" s="22" t="b">
        <f t="shared" si="67"/>
        <v>1</v>
      </c>
      <c r="F445" s="8" t="s">
        <v>550</v>
      </c>
      <c r="G445" s="8" t="s">
        <v>556</v>
      </c>
      <c r="H445" s="8" t="s">
        <v>532</v>
      </c>
      <c r="I445" s="8" t="s">
        <v>546</v>
      </c>
      <c r="J445" s="8">
        <v>22</v>
      </c>
      <c r="K445" s="8">
        <v>50936</v>
      </c>
      <c r="L445" s="22" t="b">
        <f t="shared" si="60"/>
        <v>0</v>
      </c>
      <c r="M445" s="8">
        <v>36</v>
      </c>
      <c r="N445" s="8">
        <v>19</v>
      </c>
      <c r="O445" s="8">
        <v>7</v>
      </c>
      <c r="P445" s="22" t="b">
        <f t="shared" si="68"/>
        <v>0</v>
      </c>
      <c r="Q445" s="22" t="b">
        <f t="shared" si="61"/>
        <v>0</v>
      </c>
      <c r="R445" s="22" t="b">
        <f t="shared" si="62"/>
        <v>0</v>
      </c>
      <c r="S445" s="22" t="b">
        <f t="shared" si="63"/>
        <v>1</v>
      </c>
      <c r="T445" s="22" t="str">
        <f t="shared" si="64"/>
        <v>Veteran</v>
      </c>
      <c r="U445" s="22" t="str">
        <f t="shared" si="65"/>
        <v>Manageble in Boston</v>
      </c>
      <c r="V445" s="22" t="str">
        <f t="shared" si="66"/>
        <v>Manageble in Boston</v>
      </c>
      <c r="W445" s="8">
        <v>2</v>
      </c>
      <c r="X445" s="8">
        <v>23</v>
      </c>
      <c r="Y445" s="23" t="str">
        <f t="shared" si="69"/>
        <v>Needs Improvement</v>
      </c>
      <c r="Z445" s="23" t="str" cm="1">
        <f t="array" ref="Z445">_xlfn.IFS(W445&gt;=9,"Excellent",W445&gt;6,"Good",W445&lt;7,"Needs Improvement")</f>
        <v>Needs Improvement</v>
      </c>
    </row>
    <row r="446" spans="1:26" x14ac:dyDescent="0.45">
      <c r="A446" s="9">
        <v>445</v>
      </c>
      <c r="B446" s="9" t="s">
        <v>557</v>
      </c>
      <c r="C446" s="9" t="s">
        <v>528</v>
      </c>
      <c r="D446" s="9" t="s">
        <v>555</v>
      </c>
      <c r="E446" s="22" t="b">
        <f t="shared" si="67"/>
        <v>1</v>
      </c>
      <c r="F446" s="9" t="s">
        <v>540</v>
      </c>
      <c r="G446" s="9" t="s">
        <v>543</v>
      </c>
      <c r="H446" s="9" t="s">
        <v>537</v>
      </c>
      <c r="I446" s="9" t="s">
        <v>538</v>
      </c>
      <c r="J446" s="9">
        <v>36</v>
      </c>
      <c r="K446" s="9">
        <v>34426</v>
      </c>
      <c r="L446" s="22" t="b">
        <f t="shared" si="60"/>
        <v>0</v>
      </c>
      <c r="M446" s="9">
        <v>13</v>
      </c>
      <c r="N446" s="9">
        <v>7</v>
      </c>
      <c r="O446" s="9">
        <v>12</v>
      </c>
      <c r="P446" s="22" t="b">
        <f t="shared" si="68"/>
        <v>0</v>
      </c>
      <c r="Q446" s="22" t="b">
        <f t="shared" si="61"/>
        <v>0</v>
      </c>
      <c r="R446" s="22" t="b">
        <f t="shared" si="62"/>
        <v>1</v>
      </c>
      <c r="S446" s="22" t="b">
        <f t="shared" si="63"/>
        <v>0</v>
      </c>
      <c r="T446" s="22" t="str">
        <f t="shared" si="64"/>
        <v>Newcomer</v>
      </c>
      <c r="U446" s="22" t="str">
        <f t="shared" si="65"/>
        <v>Busy in Boston</v>
      </c>
      <c r="V446" s="22" t="str">
        <f t="shared" si="66"/>
        <v>Manageble in Boston</v>
      </c>
      <c r="W446" s="9">
        <v>8</v>
      </c>
      <c r="X446" s="9">
        <v>48</v>
      </c>
      <c r="Y446" s="23" t="str">
        <f t="shared" si="69"/>
        <v>Good</v>
      </c>
      <c r="Z446" s="23" t="str" cm="1">
        <f t="array" ref="Z446">_xlfn.IFS(W446&gt;=9,"Excellent",W446&gt;6,"Good",W446&lt;7,"Needs Improvement")</f>
        <v>Good</v>
      </c>
    </row>
    <row r="447" spans="1:26" x14ac:dyDescent="0.45">
      <c r="A447" s="8">
        <v>446</v>
      </c>
      <c r="B447" s="8" t="s">
        <v>527</v>
      </c>
      <c r="C447" s="8" t="s">
        <v>528</v>
      </c>
      <c r="D447" s="8" t="s">
        <v>529</v>
      </c>
      <c r="E447" s="22" t="b">
        <f t="shared" si="67"/>
        <v>1</v>
      </c>
      <c r="F447" s="8" t="s">
        <v>550</v>
      </c>
      <c r="G447" s="8" t="s">
        <v>553</v>
      </c>
      <c r="H447" s="8" t="s">
        <v>532</v>
      </c>
      <c r="I447" s="8" t="s">
        <v>558</v>
      </c>
      <c r="J447" s="8">
        <v>47</v>
      </c>
      <c r="K447" s="8">
        <v>118839</v>
      </c>
      <c r="L447" s="22" t="b">
        <f t="shared" si="60"/>
        <v>1</v>
      </c>
      <c r="M447" s="8">
        <v>3</v>
      </c>
      <c r="N447" s="8">
        <v>3</v>
      </c>
      <c r="O447" s="8">
        <v>2</v>
      </c>
      <c r="P447" s="22" t="b">
        <f t="shared" si="68"/>
        <v>1</v>
      </c>
      <c r="Q447" s="22" t="b">
        <f t="shared" si="61"/>
        <v>0</v>
      </c>
      <c r="R447" s="22" t="b">
        <f t="shared" si="62"/>
        <v>0</v>
      </c>
      <c r="S447" s="22" t="b">
        <f t="shared" si="63"/>
        <v>0</v>
      </c>
      <c r="T447" s="22" t="str">
        <f t="shared" si="64"/>
        <v>Newcomer</v>
      </c>
      <c r="U447" s="22" t="str">
        <f t="shared" si="65"/>
        <v>Manageble in Boston</v>
      </c>
      <c r="V447" s="22" t="str">
        <f t="shared" si="66"/>
        <v>Manageble in Boston</v>
      </c>
      <c r="W447" s="8">
        <v>6</v>
      </c>
      <c r="X447" s="8">
        <v>40</v>
      </c>
      <c r="Y447" s="23" t="str">
        <f t="shared" si="69"/>
        <v>Needs Improvement</v>
      </c>
      <c r="Z447" s="23" t="str" cm="1">
        <f t="array" ref="Z447">_xlfn.IFS(W447&gt;=9,"Excellent",W447&gt;6,"Good",W447&lt;7,"Needs Improvement")</f>
        <v>Needs Improvement</v>
      </c>
    </row>
    <row r="448" spans="1:26" x14ac:dyDescent="0.45">
      <c r="A448" s="9">
        <v>447</v>
      </c>
      <c r="B448" s="9" t="s">
        <v>552</v>
      </c>
      <c r="C448" s="9" t="s">
        <v>528</v>
      </c>
      <c r="D448" s="9" t="s">
        <v>555</v>
      </c>
      <c r="E448" s="22" t="b">
        <f t="shared" si="67"/>
        <v>1</v>
      </c>
      <c r="F448" s="9" t="s">
        <v>530</v>
      </c>
      <c r="G448" s="9" t="s">
        <v>551</v>
      </c>
      <c r="H448" s="9" t="s">
        <v>532</v>
      </c>
      <c r="I448" s="9" t="s">
        <v>538</v>
      </c>
      <c r="J448" s="9">
        <v>58</v>
      </c>
      <c r="K448" s="9">
        <v>57606</v>
      </c>
      <c r="L448" s="22" t="b">
        <f t="shared" si="60"/>
        <v>0</v>
      </c>
      <c r="M448" s="9">
        <v>10</v>
      </c>
      <c r="N448" s="9">
        <v>16</v>
      </c>
      <c r="O448" s="9">
        <v>11</v>
      </c>
      <c r="P448" s="22" t="b">
        <f t="shared" si="68"/>
        <v>0</v>
      </c>
      <c r="Q448" s="22" t="b">
        <f t="shared" si="61"/>
        <v>0</v>
      </c>
      <c r="R448" s="22" t="b">
        <f t="shared" si="62"/>
        <v>1</v>
      </c>
      <c r="S448" s="22" t="b">
        <f t="shared" si="63"/>
        <v>0</v>
      </c>
      <c r="T448" s="22" t="str">
        <f t="shared" si="64"/>
        <v>Newcomer</v>
      </c>
      <c r="U448" s="22" t="str">
        <f t="shared" si="65"/>
        <v>Busy in Boston</v>
      </c>
      <c r="V448" s="22" t="str">
        <f t="shared" si="66"/>
        <v>Manageble in Boston</v>
      </c>
      <c r="W448" s="9">
        <v>2</v>
      </c>
      <c r="X448" s="9">
        <v>45</v>
      </c>
      <c r="Y448" s="23" t="str">
        <f t="shared" si="69"/>
        <v>Needs Improvement</v>
      </c>
      <c r="Z448" s="23" t="str" cm="1">
        <f t="array" ref="Z448">_xlfn.IFS(W448&gt;=9,"Excellent",W448&gt;6,"Good",W448&lt;7,"Needs Improvement")</f>
        <v>Needs Improvement</v>
      </c>
    </row>
    <row r="449" spans="1:26" x14ac:dyDescent="0.45">
      <c r="A449" s="8">
        <v>448</v>
      </c>
      <c r="B449" s="8" t="s">
        <v>527</v>
      </c>
      <c r="C449" s="8" t="s">
        <v>528</v>
      </c>
      <c r="D449" s="8" t="s">
        <v>555</v>
      </c>
      <c r="E449" s="22" t="b">
        <f t="shared" si="67"/>
        <v>1</v>
      </c>
      <c r="F449" s="8" t="s">
        <v>530</v>
      </c>
      <c r="G449" s="8" t="s">
        <v>556</v>
      </c>
      <c r="H449" s="8" t="s">
        <v>537</v>
      </c>
      <c r="I449" s="8" t="s">
        <v>549</v>
      </c>
      <c r="J449" s="8">
        <v>42</v>
      </c>
      <c r="K449" s="8">
        <v>77832</v>
      </c>
      <c r="L449" s="22" t="b">
        <f t="shared" si="60"/>
        <v>0</v>
      </c>
      <c r="M449" s="8">
        <v>38</v>
      </c>
      <c r="N449" s="8">
        <v>18</v>
      </c>
      <c r="O449" s="8">
        <v>14</v>
      </c>
      <c r="P449" s="22" t="b">
        <f t="shared" si="68"/>
        <v>0</v>
      </c>
      <c r="Q449" s="22" t="b">
        <f t="shared" si="61"/>
        <v>0</v>
      </c>
      <c r="R449" s="22" t="b">
        <f t="shared" si="62"/>
        <v>1</v>
      </c>
      <c r="S449" s="22" t="b">
        <f t="shared" si="63"/>
        <v>1</v>
      </c>
      <c r="T449" s="22" t="str">
        <f t="shared" si="64"/>
        <v>Veteran</v>
      </c>
      <c r="U449" s="22" t="str">
        <f t="shared" si="65"/>
        <v>Busy in Boston</v>
      </c>
      <c r="V449" s="22" t="str">
        <f t="shared" si="66"/>
        <v>Manageble in Boston</v>
      </c>
      <c r="W449" s="8">
        <v>6</v>
      </c>
      <c r="X449" s="8">
        <v>33</v>
      </c>
      <c r="Y449" s="23" t="str">
        <f t="shared" si="69"/>
        <v>Needs Improvement</v>
      </c>
      <c r="Z449" s="23" t="str" cm="1">
        <f t="array" ref="Z449">_xlfn.IFS(W449&gt;=9,"Excellent",W449&gt;6,"Good",W449&lt;7,"Needs Improvement")</f>
        <v>Needs Improvement</v>
      </c>
    </row>
    <row r="450" spans="1:26" x14ac:dyDescent="0.45">
      <c r="A450" s="9">
        <v>449</v>
      </c>
      <c r="B450" s="9" t="s">
        <v>545</v>
      </c>
      <c r="C450" s="9" t="s">
        <v>43</v>
      </c>
      <c r="D450" s="9" t="s">
        <v>529</v>
      </c>
      <c r="E450" s="22" t="b">
        <f t="shared" si="67"/>
        <v>1</v>
      </c>
      <c r="F450" s="9" t="s">
        <v>540</v>
      </c>
      <c r="G450" s="9" t="s">
        <v>551</v>
      </c>
      <c r="H450" s="9" t="s">
        <v>544</v>
      </c>
      <c r="I450" s="9" t="s">
        <v>542</v>
      </c>
      <c r="J450" s="9">
        <v>52</v>
      </c>
      <c r="K450" s="9">
        <v>58151</v>
      </c>
      <c r="L450" s="22" t="b">
        <f t="shared" ref="L450:L513" si="70">OR(K450&gt;100000,W450&gt;=9)</f>
        <v>1</v>
      </c>
      <c r="M450" s="9">
        <v>1</v>
      </c>
      <c r="N450" s="9">
        <v>16</v>
      </c>
      <c r="O450" s="9">
        <v>13</v>
      </c>
      <c r="P450" s="22" t="b">
        <f t="shared" si="68"/>
        <v>0</v>
      </c>
      <c r="Q450" s="22" t="b">
        <f t="shared" ref="Q450:Q501" si="71">AND(B450="Finance",W450&gt;7)</f>
        <v>0</v>
      </c>
      <c r="R450" s="22" t="b">
        <f t="shared" ref="R450:R501" si="72">OR(F450=$F$2,F450=$F$4)</f>
        <v>1</v>
      </c>
      <c r="S450" s="22" t="b">
        <f t="shared" ref="S450:S501" si="73">AND(B450=$B$2,M450&gt;5)</f>
        <v>0</v>
      </c>
      <c r="T450" s="22" t="str">
        <f t="shared" ref="T450:T501" si="74">IF(AND(B450=$B$2,M450&gt;5),"Veteran","Newcomer")</f>
        <v>Newcomer</v>
      </c>
      <c r="U450" s="22" t="str">
        <f t="shared" ref="U450:U501" si="75">IF(OR(I450=$I$4,O450&gt;10),"Busy in Boston","Manageble in Boston")</f>
        <v>Busy in Boston</v>
      </c>
      <c r="V450" s="22" t="str">
        <f t="shared" ref="V450:V501" si="76">IF(AND(I450=$I$4,O450&gt;10),"Busy in Boston","Manageble in Boston")</f>
        <v>Busy in Boston</v>
      </c>
      <c r="W450" s="9">
        <v>9</v>
      </c>
      <c r="X450" s="9">
        <v>28</v>
      </c>
      <c r="Y450" s="23" t="str">
        <f t="shared" si="69"/>
        <v>Excellent</v>
      </c>
      <c r="Z450" s="23" t="str" cm="1">
        <f t="array" ref="Z450">_xlfn.IFS(W450&gt;=9,"Excellent",W450&gt;6,"Good",W450&lt;7,"Needs Improvement")</f>
        <v>Excellent</v>
      </c>
    </row>
    <row r="451" spans="1:26" x14ac:dyDescent="0.45">
      <c r="A451" s="8">
        <v>450</v>
      </c>
      <c r="B451" s="8" t="s">
        <v>552</v>
      </c>
      <c r="C451" s="8" t="s">
        <v>528</v>
      </c>
      <c r="D451" s="8" t="s">
        <v>547</v>
      </c>
      <c r="E451" s="22" t="b">
        <f t="shared" ref="E451:E501" si="77">NOT(D451=$D$7)</f>
        <v>0</v>
      </c>
      <c r="F451" s="8" t="s">
        <v>530</v>
      </c>
      <c r="G451" s="8" t="s">
        <v>536</v>
      </c>
      <c r="H451" s="8" t="s">
        <v>544</v>
      </c>
      <c r="I451" s="8" t="s">
        <v>538</v>
      </c>
      <c r="J451" s="8">
        <v>46</v>
      </c>
      <c r="K451" s="8">
        <v>109303</v>
      </c>
      <c r="L451" s="22" t="b">
        <f t="shared" si="70"/>
        <v>1</v>
      </c>
      <c r="M451" s="8">
        <v>27</v>
      </c>
      <c r="N451" s="8">
        <v>7</v>
      </c>
      <c r="O451" s="8">
        <v>7</v>
      </c>
      <c r="P451" s="22" t="b">
        <f t="shared" ref="P451:P501" si="78">NOT(O451&gt;5)</f>
        <v>0</v>
      </c>
      <c r="Q451" s="22" t="b">
        <f t="shared" si="71"/>
        <v>0</v>
      </c>
      <c r="R451" s="22" t="b">
        <f t="shared" si="72"/>
        <v>1</v>
      </c>
      <c r="S451" s="22" t="b">
        <f t="shared" si="73"/>
        <v>0</v>
      </c>
      <c r="T451" s="22" t="str">
        <f t="shared" si="74"/>
        <v>Newcomer</v>
      </c>
      <c r="U451" s="22" t="str">
        <f t="shared" si="75"/>
        <v>Manageble in Boston</v>
      </c>
      <c r="V451" s="22" t="str">
        <f t="shared" si="76"/>
        <v>Manageble in Boston</v>
      </c>
      <c r="W451" s="8">
        <v>7</v>
      </c>
      <c r="X451" s="8">
        <v>31</v>
      </c>
      <c r="Y451" s="23" t="str">
        <f t="shared" ref="Y451:Y501" si="79">IF(W451&gt;=9,"Excellent",IF(W451&gt;6,"Good","Needs Improvement"))</f>
        <v>Good</v>
      </c>
      <c r="Z451" s="23" t="str" cm="1">
        <f t="array" ref="Z451">_xlfn.IFS(W451&gt;=9,"Excellent",W451&gt;6,"Good",W451&lt;7,"Needs Improvement")</f>
        <v>Good</v>
      </c>
    </row>
    <row r="452" spans="1:26" x14ac:dyDescent="0.45">
      <c r="A452" s="9">
        <v>451</v>
      </c>
      <c r="B452" s="9" t="s">
        <v>552</v>
      </c>
      <c r="C452" s="9" t="s">
        <v>528</v>
      </c>
      <c r="D452" s="9" t="s">
        <v>547</v>
      </c>
      <c r="E452" s="22" t="b">
        <f t="shared" si="77"/>
        <v>0</v>
      </c>
      <c r="F452" s="9" t="s">
        <v>550</v>
      </c>
      <c r="G452" s="9" t="s">
        <v>543</v>
      </c>
      <c r="H452" s="9" t="s">
        <v>532</v>
      </c>
      <c r="I452" s="9" t="s">
        <v>554</v>
      </c>
      <c r="J452" s="9">
        <v>44</v>
      </c>
      <c r="K452" s="9">
        <v>41308</v>
      </c>
      <c r="L452" s="22" t="b">
        <f t="shared" si="70"/>
        <v>1</v>
      </c>
      <c r="M452" s="9">
        <v>8</v>
      </c>
      <c r="N452" s="9">
        <v>4</v>
      </c>
      <c r="O452" s="9">
        <v>5</v>
      </c>
      <c r="P452" s="22" t="b">
        <f t="shared" si="78"/>
        <v>1</v>
      </c>
      <c r="Q452" s="22" t="b">
        <f t="shared" si="71"/>
        <v>0</v>
      </c>
      <c r="R452" s="22" t="b">
        <f t="shared" si="72"/>
        <v>0</v>
      </c>
      <c r="S452" s="22" t="b">
        <f t="shared" si="73"/>
        <v>0</v>
      </c>
      <c r="T452" s="22" t="str">
        <f t="shared" si="74"/>
        <v>Newcomer</v>
      </c>
      <c r="U452" s="22" t="str">
        <f t="shared" si="75"/>
        <v>Manageble in Boston</v>
      </c>
      <c r="V452" s="22" t="str">
        <f t="shared" si="76"/>
        <v>Manageble in Boston</v>
      </c>
      <c r="W452" s="9">
        <v>9</v>
      </c>
      <c r="X452" s="9">
        <v>25</v>
      </c>
      <c r="Y452" s="23" t="str">
        <f t="shared" si="79"/>
        <v>Excellent</v>
      </c>
      <c r="Z452" s="23" t="str" cm="1">
        <f t="array" ref="Z452">_xlfn.IFS(W452&gt;=9,"Excellent",W452&gt;6,"Good",W452&lt;7,"Needs Improvement")</f>
        <v>Excellent</v>
      </c>
    </row>
    <row r="453" spans="1:26" x14ac:dyDescent="0.45">
      <c r="A453" s="8">
        <v>452</v>
      </c>
      <c r="B453" s="8" t="s">
        <v>552</v>
      </c>
      <c r="C453" s="8" t="s">
        <v>528</v>
      </c>
      <c r="D453" s="8" t="s">
        <v>529</v>
      </c>
      <c r="E453" s="22" t="b">
        <f t="shared" si="77"/>
        <v>1</v>
      </c>
      <c r="F453" s="8" t="s">
        <v>530</v>
      </c>
      <c r="G453" s="8" t="s">
        <v>541</v>
      </c>
      <c r="H453" s="8" t="s">
        <v>537</v>
      </c>
      <c r="I453" s="8" t="s">
        <v>542</v>
      </c>
      <c r="J453" s="8">
        <v>45</v>
      </c>
      <c r="K453" s="8">
        <v>92522</v>
      </c>
      <c r="L453" s="22" t="b">
        <f t="shared" si="70"/>
        <v>0</v>
      </c>
      <c r="M453" s="8">
        <v>17</v>
      </c>
      <c r="N453" s="8">
        <v>8</v>
      </c>
      <c r="O453" s="8">
        <v>14</v>
      </c>
      <c r="P453" s="22" t="b">
        <f t="shared" si="78"/>
        <v>0</v>
      </c>
      <c r="Q453" s="22" t="b">
        <f t="shared" si="71"/>
        <v>0</v>
      </c>
      <c r="R453" s="22" t="b">
        <f t="shared" si="72"/>
        <v>1</v>
      </c>
      <c r="S453" s="22" t="b">
        <f t="shared" si="73"/>
        <v>0</v>
      </c>
      <c r="T453" s="22" t="str">
        <f t="shared" si="74"/>
        <v>Newcomer</v>
      </c>
      <c r="U453" s="22" t="str">
        <f t="shared" si="75"/>
        <v>Busy in Boston</v>
      </c>
      <c r="V453" s="22" t="str">
        <f t="shared" si="76"/>
        <v>Busy in Boston</v>
      </c>
      <c r="W453" s="8">
        <v>5</v>
      </c>
      <c r="X453" s="8">
        <v>39</v>
      </c>
      <c r="Y453" s="23" t="str">
        <f t="shared" si="79"/>
        <v>Needs Improvement</v>
      </c>
      <c r="Z453" s="23" t="str" cm="1">
        <f t="array" ref="Z453">_xlfn.IFS(W453&gt;=9,"Excellent",W453&gt;6,"Good",W453&lt;7,"Needs Improvement")</f>
        <v>Needs Improvement</v>
      </c>
    </row>
    <row r="454" spans="1:26" x14ac:dyDescent="0.45">
      <c r="A454" s="9">
        <v>453</v>
      </c>
      <c r="B454" s="9" t="s">
        <v>559</v>
      </c>
      <c r="C454" s="9" t="s">
        <v>528</v>
      </c>
      <c r="D454" s="9" t="s">
        <v>535</v>
      </c>
      <c r="E454" s="22" t="b">
        <f t="shared" si="77"/>
        <v>1</v>
      </c>
      <c r="F454" s="9" t="s">
        <v>550</v>
      </c>
      <c r="G454" s="9" t="s">
        <v>551</v>
      </c>
      <c r="H454" s="9" t="s">
        <v>544</v>
      </c>
      <c r="I454" s="9" t="s">
        <v>542</v>
      </c>
      <c r="J454" s="9">
        <v>59</v>
      </c>
      <c r="K454" s="9">
        <v>75671</v>
      </c>
      <c r="L454" s="22" t="b">
        <f t="shared" si="70"/>
        <v>0</v>
      </c>
      <c r="M454" s="9">
        <v>9</v>
      </c>
      <c r="N454" s="9">
        <v>13</v>
      </c>
      <c r="O454" s="9">
        <v>6</v>
      </c>
      <c r="P454" s="22" t="b">
        <f t="shared" si="78"/>
        <v>0</v>
      </c>
      <c r="Q454" s="22" t="b">
        <f t="shared" si="71"/>
        <v>0</v>
      </c>
      <c r="R454" s="22" t="b">
        <f t="shared" si="72"/>
        <v>0</v>
      </c>
      <c r="S454" s="22" t="b">
        <f t="shared" si="73"/>
        <v>0</v>
      </c>
      <c r="T454" s="22" t="str">
        <f t="shared" si="74"/>
        <v>Newcomer</v>
      </c>
      <c r="U454" s="22" t="str">
        <f t="shared" si="75"/>
        <v>Busy in Boston</v>
      </c>
      <c r="V454" s="22" t="str">
        <f t="shared" si="76"/>
        <v>Manageble in Boston</v>
      </c>
      <c r="W454" s="9">
        <v>7</v>
      </c>
      <c r="X454" s="9">
        <v>43</v>
      </c>
      <c r="Y454" s="23" t="str">
        <f t="shared" si="79"/>
        <v>Good</v>
      </c>
      <c r="Z454" s="23" t="str" cm="1">
        <f t="array" ref="Z454">_xlfn.IFS(W454&gt;=9,"Excellent",W454&gt;6,"Good",W454&lt;7,"Needs Improvement")</f>
        <v>Good</v>
      </c>
    </row>
    <row r="455" spans="1:26" x14ac:dyDescent="0.45">
      <c r="A455" s="8">
        <v>454</v>
      </c>
      <c r="B455" s="8" t="s">
        <v>559</v>
      </c>
      <c r="C455" s="8" t="s">
        <v>42</v>
      </c>
      <c r="D455" s="8" t="s">
        <v>555</v>
      </c>
      <c r="E455" s="22" t="b">
        <f t="shared" si="77"/>
        <v>1</v>
      </c>
      <c r="F455" s="8" t="s">
        <v>550</v>
      </c>
      <c r="G455" s="8" t="s">
        <v>556</v>
      </c>
      <c r="H455" s="8" t="s">
        <v>532</v>
      </c>
      <c r="I455" s="8" t="s">
        <v>538</v>
      </c>
      <c r="J455" s="8">
        <v>49</v>
      </c>
      <c r="K455" s="8">
        <v>32204</v>
      </c>
      <c r="L455" s="22" t="b">
        <f t="shared" si="70"/>
        <v>0</v>
      </c>
      <c r="M455" s="8">
        <v>6</v>
      </c>
      <c r="N455" s="8">
        <v>13</v>
      </c>
      <c r="O455" s="8">
        <v>8</v>
      </c>
      <c r="P455" s="22" t="b">
        <f t="shared" si="78"/>
        <v>0</v>
      </c>
      <c r="Q455" s="22" t="b">
        <f t="shared" si="71"/>
        <v>0</v>
      </c>
      <c r="R455" s="22" t="b">
        <f t="shared" si="72"/>
        <v>0</v>
      </c>
      <c r="S455" s="22" t="b">
        <f t="shared" si="73"/>
        <v>0</v>
      </c>
      <c r="T455" s="22" t="str">
        <f t="shared" si="74"/>
        <v>Newcomer</v>
      </c>
      <c r="U455" s="22" t="str">
        <f t="shared" si="75"/>
        <v>Manageble in Boston</v>
      </c>
      <c r="V455" s="22" t="str">
        <f t="shared" si="76"/>
        <v>Manageble in Boston</v>
      </c>
      <c r="W455" s="8">
        <v>7</v>
      </c>
      <c r="X455" s="8">
        <v>46</v>
      </c>
      <c r="Y455" s="23" t="str">
        <f t="shared" si="79"/>
        <v>Good</v>
      </c>
      <c r="Z455" s="23" t="str" cm="1">
        <f t="array" ref="Z455">_xlfn.IFS(W455&gt;=9,"Excellent",W455&gt;6,"Good",W455&lt;7,"Needs Improvement")</f>
        <v>Good</v>
      </c>
    </row>
    <row r="456" spans="1:26" x14ac:dyDescent="0.45">
      <c r="A456" s="9">
        <v>455</v>
      </c>
      <c r="B456" s="9" t="s">
        <v>559</v>
      </c>
      <c r="C456" s="9" t="s">
        <v>43</v>
      </c>
      <c r="D456" s="9" t="s">
        <v>529</v>
      </c>
      <c r="E456" s="22" t="b">
        <f t="shared" si="77"/>
        <v>1</v>
      </c>
      <c r="F456" s="9" t="s">
        <v>530</v>
      </c>
      <c r="G456" s="9" t="s">
        <v>536</v>
      </c>
      <c r="H456" s="9" t="s">
        <v>537</v>
      </c>
      <c r="I456" s="9" t="s">
        <v>546</v>
      </c>
      <c r="J456" s="9">
        <v>42</v>
      </c>
      <c r="K456" s="9">
        <v>117265</v>
      </c>
      <c r="L456" s="22" t="b">
        <f t="shared" si="70"/>
        <v>1</v>
      </c>
      <c r="M456" s="9">
        <v>25</v>
      </c>
      <c r="N456" s="9">
        <v>17</v>
      </c>
      <c r="O456" s="9">
        <v>10</v>
      </c>
      <c r="P456" s="22" t="b">
        <f t="shared" si="78"/>
        <v>0</v>
      </c>
      <c r="Q456" s="22" t="b">
        <f t="shared" si="71"/>
        <v>0</v>
      </c>
      <c r="R456" s="22" t="b">
        <f t="shared" si="72"/>
        <v>1</v>
      </c>
      <c r="S456" s="22" t="b">
        <f t="shared" si="73"/>
        <v>0</v>
      </c>
      <c r="T456" s="22" t="str">
        <f t="shared" si="74"/>
        <v>Newcomer</v>
      </c>
      <c r="U456" s="22" t="str">
        <f t="shared" si="75"/>
        <v>Manageble in Boston</v>
      </c>
      <c r="V456" s="22" t="str">
        <f t="shared" si="76"/>
        <v>Manageble in Boston</v>
      </c>
      <c r="W456" s="9">
        <v>3</v>
      </c>
      <c r="X456" s="9">
        <v>57</v>
      </c>
      <c r="Y456" s="23" t="str">
        <f t="shared" si="79"/>
        <v>Needs Improvement</v>
      </c>
      <c r="Z456" s="23" t="str" cm="1">
        <f t="array" ref="Z456">_xlfn.IFS(W456&gt;=9,"Excellent",W456&gt;6,"Good",W456&lt;7,"Needs Improvement")</f>
        <v>Needs Improvement</v>
      </c>
    </row>
    <row r="457" spans="1:26" x14ac:dyDescent="0.45">
      <c r="A457" s="8">
        <v>456</v>
      </c>
      <c r="B457" s="8" t="s">
        <v>545</v>
      </c>
      <c r="C457" s="8" t="s">
        <v>528</v>
      </c>
      <c r="D457" s="8" t="s">
        <v>555</v>
      </c>
      <c r="E457" s="22" t="b">
        <f t="shared" si="77"/>
        <v>1</v>
      </c>
      <c r="F457" s="8" t="s">
        <v>540</v>
      </c>
      <c r="G457" s="8" t="s">
        <v>531</v>
      </c>
      <c r="H457" s="8" t="s">
        <v>544</v>
      </c>
      <c r="I457" s="8" t="s">
        <v>533</v>
      </c>
      <c r="J457" s="8">
        <v>64</v>
      </c>
      <c r="K457" s="8">
        <v>61131</v>
      </c>
      <c r="L457" s="22" t="b">
        <f t="shared" si="70"/>
        <v>0</v>
      </c>
      <c r="M457" s="8">
        <v>39</v>
      </c>
      <c r="N457" s="8">
        <v>17</v>
      </c>
      <c r="O457" s="8">
        <v>13</v>
      </c>
      <c r="P457" s="22" t="b">
        <f t="shared" si="78"/>
        <v>0</v>
      </c>
      <c r="Q457" s="22" t="b">
        <f t="shared" si="71"/>
        <v>0</v>
      </c>
      <c r="R457" s="22" t="b">
        <f t="shared" si="72"/>
        <v>1</v>
      </c>
      <c r="S457" s="22" t="b">
        <f t="shared" si="73"/>
        <v>0</v>
      </c>
      <c r="T457" s="22" t="str">
        <f t="shared" si="74"/>
        <v>Newcomer</v>
      </c>
      <c r="U457" s="22" t="str">
        <f t="shared" si="75"/>
        <v>Busy in Boston</v>
      </c>
      <c r="V457" s="22" t="str">
        <f t="shared" si="76"/>
        <v>Manageble in Boston</v>
      </c>
      <c r="W457" s="8">
        <v>7</v>
      </c>
      <c r="X457" s="8">
        <v>27</v>
      </c>
      <c r="Y457" s="23" t="str">
        <f t="shared" si="79"/>
        <v>Good</v>
      </c>
      <c r="Z457" s="23" t="str" cm="1">
        <f t="array" ref="Z457">_xlfn.IFS(W457&gt;=9,"Excellent",W457&gt;6,"Good",W457&lt;7,"Needs Improvement")</f>
        <v>Good</v>
      </c>
    </row>
    <row r="458" spans="1:26" x14ac:dyDescent="0.45">
      <c r="A458" s="9">
        <v>457</v>
      </c>
      <c r="B458" s="9" t="s">
        <v>557</v>
      </c>
      <c r="C458" s="9" t="s">
        <v>528</v>
      </c>
      <c r="D458" s="9" t="s">
        <v>535</v>
      </c>
      <c r="E458" s="22" t="b">
        <f t="shared" si="77"/>
        <v>1</v>
      </c>
      <c r="F458" s="9" t="s">
        <v>548</v>
      </c>
      <c r="G458" s="9" t="s">
        <v>536</v>
      </c>
      <c r="H458" s="9" t="s">
        <v>544</v>
      </c>
      <c r="I458" s="9" t="s">
        <v>546</v>
      </c>
      <c r="J458" s="9">
        <v>39</v>
      </c>
      <c r="K458" s="9">
        <v>82428</v>
      </c>
      <c r="L458" s="22" t="b">
        <f t="shared" si="70"/>
        <v>0</v>
      </c>
      <c r="M458" s="9">
        <v>28</v>
      </c>
      <c r="N458" s="9">
        <v>5</v>
      </c>
      <c r="O458" s="9">
        <v>14</v>
      </c>
      <c r="P458" s="22" t="b">
        <f t="shared" si="78"/>
        <v>0</v>
      </c>
      <c r="Q458" s="22" t="b">
        <f t="shared" si="71"/>
        <v>0</v>
      </c>
      <c r="R458" s="22" t="b">
        <f t="shared" si="72"/>
        <v>0</v>
      </c>
      <c r="S458" s="22" t="b">
        <f t="shared" si="73"/>
        <v>0</v>
      </c>
      <c r="T458" s="22" t="str">
        <f t="shared" si="74"/>
        <v>Newcomer</v>
      </c>
      <c r="U458" s="22" t="str">
        <f t="shared" si="75"/>
        <v>Busy in Boston</v>
      </c>
      <c r="V458" s="22" t="str">
        <f t="shared" si="76"/>
        <v>Manageble in Boston</v>
      </c>
      <c r="W458" s="9">
        <v>1</v>
      </c>
      <c r="X458" s="9">
        <v>20</v>
      </c>
      <c r="Y458" s="23" t="str">
        <f t="shared" si="79"/>
        <v>Needs Improvement</v>
      </c>
      <c r="Z458" s="23" t="str" cm="1">
        <f t="array" ref="Z458">_xlfn.IFS(W458&gt;=9,"Excellent",W458&gt;6,"Good",W458&lt;7,"Needs Improvement")</f>
        <v>Needs Improvement</v>
      </c>
    </row>
    <row r="459" spans="1:26" x14ac:dyDescent="0.45">
      <c r="A459" s="8">
        <v>458</v>
      </c>
      <c r="B459" s="8" t="s">
        <v>527</v>
      </c>
      <c r="C459" s="8" t="s">
        <v>528</v>
      </c>
      <c r="D459" s="8" t="s">
        <v>555</v>
      </c>
      <c r="E459" s="22" t="b">
        <f t="shared" si="77"/>
        <v>1</v>
      </c>
      <c r="F459" s="8" t="s">
        <v>530</v>
      </c>
      <c r="G459" s="8" t="s">
        <v>536</v>
      </c>
      <c r="H459" s="8" t="s">
        <v>537</v>
      </c>
      <c r="I459" s="8" t="s">
        <v>538</v>
      </c>
      <c r="J459" s="8">
        <v>57</v>
      </c>
      <c r="K459" s="8">
        <v>63870</v>
      </c>
      <c r="L459" s="22" t="b">
        <f t="shared" si="70"/>
        <v>1</v>
      </c>
      <c r="M459" s="8">
        <v>33</v>
      </c>
      <c r="N459" s="8">
        <v>6</v>
      </c>
      <c r="O459" s="8">
        <v>12</v>
      </c>
      <c r="P459" s="22" t="b">
        <f t="shared" si="78"/>
        <v>0</v>
      </c>
      <c r="Q459" s="22" t="b">
        <f t="shared" si="71"/>
        <v>0</v>
      </c>
      <c r="R459" s="22" t="b">
        <f t="shared" si="72"/>
        <v>1</v>
      </c>
      <c r="S459" s="22" t="b">
        <f t="shared" si="73"/>
        <v>1</v>
      </c>
      <c r="T459" s="22" t="str">
        <f t="shared" si="74"/>
        <v>Veteran</v>
      </c>
      <c r="U459" s="22" t="str">
        <f t="shared" si="75"/>
        <v>Busy in Boston</v>
      </c>
      <c r="V459" s="22" t="str">
        <f t="shared" si="76"/>
        <v>Manageble in Boston</v>
      </c>
      <c r="W459" s="8">
        <v>9</v>
      </c>
      <c r="X459" s="8">
        <v>43</v>
      </c>
      <c r="Y459" s="23" t="str">
        <f t="shared" si="79"/>
        <v>Excellent</v>
      </c>
      <c r="Z459" s="23" t="str" cm="1">
        <f t="array" ref="Z459">_xlfn.IFS(W459&gt;=9,"Excellent",W459&gt;6,"Good",W459&lt;7,"Needs Improvement")</f>
        <v>Excellent</v>
      </c>
    </row>
    <row r="460" spans="1:26" x14ac:dyDescent="0.45">
      <c r="A460" s="9">
        <v>459</v>
      </c>
      <c r="B460" s="9" t="s">
        <v>539</v>
      </c>
      <c r="C460" s="9" t="s">
        <v>43</v>
      </c>
      <c r="D460" s="9" t="s">
        <v>529</v>
      </c>
      <c r="E460" s="22" t="b">
        <f t="shared" si="77"/>
        <v>1</v>
      </c>
      <c r="F460" s="9" t="s">
        <v>550</v>
      </c>
      <c r="G460" s="9" t="s">
        <v>543</v>
      </c>
      <c r="H460" s="9" t="s">
        <v>537</v>
      </c>
      <c r="I460" s="9" t="s">
        <v>542</v>
      </c>
      <c r="J460" s="9">
        <v>56</v>
      </c>
      <c r="K460" s="9">
        <v>79067</v>
      </c>
      <c r="L460" s="22" t="b">
        <f t="shared" si="70"/>
        <v>0</v>
      </c>
      <c r="M460" s="9">
        <v>37</v>
      </c>
      <c r="N460" s="9">
        <v>19</v>
      </c>
      <c r="O460" s="9">
        <v>4</v>
      </c>
      <c r="P460" s="22" t="b">
        <f t="shared" si="78"/>
        <v>1</v>
      </c>
      <c r="Q460" s="22" t="b">
        <f t="shared" si="71"/>
        <v>0</v>
      </c>
      <c r="R460" s="22" t="b">
        <f t="shared" si="72"/>
        <v>0</v>
      </c>
      <c r="S460" s="22" t="b">
        <f t="shared" si="73"/>
        <v>0</v>
      </c>
      <c r="T460" s="22" t="str">
        <f t="shared" si="74"/>
        <v>Newcomer</v>
      </c>
      <c r="U460" s="22" t="str">
        <f t="shared" si="75"/>
        <v>Busy in Boston</v>
      </c>
      <c r="V460" s="22" t="str">
        <f t="shared" si="76"/>
        <v>Manageble in Boston</v>
      </c>
      <c r="W460" s="9">
        <v>6</v>
      </c>
      <c r="X460" s="9">
        <v>26</v>
      </c>
      <c r="Y460" s="23" t="str">
        <f t="shared" si="79"/>
        <v>Needs Improvement</v>
      </c>
      <c r="Z460" s="23" t="str" cm="1">
        <f t="array" ref="Z460">_xlfn.IFS(W460&gt;=9,"Excellent",W460&gt;6,"Good",W460&lt;7,"Needs Improvement")</f>
        <v>Needs Improvement</v>
      </c>
    </row>
    <row r="461" spans="1:26" x14ac:dyDescent="0.45">
      <c r="A461" s="8">
        <v>460</v>
      </c>
      <c r="B461" s="8" t="s">
        <v>552</v>
      </c>
      <c r="C461" s="8" t="s">
        <v>42</v>
      </c>
      <c r="D461" s="8" t="s">
        <v>555</v>
      </c>
      <c r="E461" s="22" t="b">
        <f t="shared" si="77"/>
        <v>1</v>
      </c>
      <c r="F461" s="8" t="s">
        <v>550</v>
      </c>
      <c r="G461" s="8" t="s">
        <v>541</v>
      </c>
      <c r="H461" s="8" t="s">
        <v>537</v>
      </c>
      <c r="I461" s="8" t="s">
        <v>554</v>
      </c>
      <c r="J461" s="8">
        <v>30</v>
      </c>
      <c r="K461" s="8">
        <v>88585</v>
      </c>
      <c r="L461" s="22" t="b">
        <f t="shared" si="70"/>
        <v>0</v>
      </c>
      <c r="M461" s="8">
        <v>9</v>
      </c>
      <c r="N461" s="8">
        <v>13</v>
      </c>
      <c r="O461" s="8">
        <v>13</v>
      </c>
      <c r="P461" s="22" t="b">
        <f t="shared" si="78"/>
        <v>0</v>
      </c>
      <c r="Q461" s="22" t="b">
        <f t="shared" si="71"/>
        <v>0</v>
      </c>
      <c r="R461" s="22" t="b">
        <f t="shared" si="72"/>
        <v>0</v>
      </c>
      <c r="S461" s="22" t="b">
        <f t="shared" si="73"/>
        <v>0</v>
      </c>
      <c r="T461" s="22" t="str">
        <f t="shared" si="74"/>
        <v>Newcomer</v>
      </c>
      <c r="U461" s="22" t="str">
        <f t="shared" si="75"/>
        <v>Busy in Boston</v>
      </c>
      <c r="V461" s="22" t="str">
        <f t="shared" si="76"/>
        <v>Manageble in Boston</v>
      </c>
      <c r="W461" s="8">
        <v>5</v>
      </c>
      <c r="X461" s="8">
        <v>38</v>
      </c>
      <c r="Y461" s="23" t="str">
        <f t="shared" si="79"/>
        <v>Needs Improvement</v>
      </c>
      <c r="Z461" s="23" t="str" cm="1">
        <f t="array" ref="Z461">_xlfn.IFS(W461&gt;=9,"Excellent",W461&gt;6,"Good",W461&lt;7,"Needs Improvement")</f>
        <v>Needs Improvement</v>
      </c>
    </row>
    <row r="462" spans="1:26" x14ac:dyDescent="0.45">
      <c r="A462" s="9">
        <v>461</v>
      </c>
      <c r="B462" s="9" t="s">
        <v>527</v>
      </c>
      <c r="C462" s="9" t="s">
        <v>43</v>
      </c>
      <c r="D462" s="9" t="s">
        <v>547</v>
      </c>
      <c r="E462" s="22" t="b">
        <f t="shared" si="77"/>
        <v>0</v>
      </c>
      <c r="F462" s="9" t="s">
        <v>530</v>
      </c>
      <c r="G462" s="9" t="s">
        <v>531</v>
      </c>
      <c r="H462" s="9" t="s">
        <v>537</v>
      </c>
      <c r="I462" s="9" t="s">
        <v>542</v>
      </c>
      <c r="J462" s="9">
        <v>59</v>
      </c>
      <c r="K462" s="9">
        <v>51607</v>
      </c>
      <c r="L462" s="22" t="b">
        <f t="shared" si="70"/>
        <v>0</v>
      </c>
      <c r="M462" s="9">
        <v>18</v>
      </c>
      <c r="N462" s="9">
        <v>14</v>
      </c>
      <c r="O462" s="9">
        <v>7</v>
      </c>
      <c r="P462" s="22" t="b">
        <f t="shared" si="78"/>
        <v>0</v>
      </c>
      <c r="Q462" s="22" t="b">
        <f t="shared" si="71"/>
        <v>0</v>
      </c>
      <c r="R462" s="22" t="b">
        <f t="shared" si="72"/>
        <v>1</v>
      </c>
      <c r="S462" s="22" t="b">
        <f t="shared" si="73"/>
        <v>1</v>
      </c>
      <c r="T462" s="22" t="str">
        <f t="shared" si="74"/>
        <v>Veteran</v>
      </c>
      <c r="U462" s="22" t="str">
        <f t="shared" si="75"/>
        <v>Busy in Boston</v>
      </c>
      <c r="V462" s="22" t="str">
        <f t="shared" si="76"/>
        <v>Manageble in Boston</v>
      </c>
      <c r="W462" s="9">
        <v>7</v>
      </c>
      <c r="X462" s="9">
        <v>41</v>
      </c>
      <c r="Y462" s="23" t="str">
        <f t="shared" si="79"/>
        <v>Good</v>
      </c>
      <c r="Z462" s="23" t="str" cm="1">
        <f t="array" ref="Z462">_xlfn.IFS(W462&gt;=9,"Excellent",W462&gt;6,"Good",W462&lt;7,"Needs Improvement")</f>
        <v>Good</v>
      </c>
    </row>
    <row r="463" spans="1:26" x14ac:dyDescent="0.45">
      <c r="A463" s="8">
        <v>462</v>
      </c>
      <c r="B463" s="8" t="s">
        <v>552</v>
      </c>
      <c r="C463" s="8" t="s">
        <v>42</v>
      </c>
      <c r="D463" s="8" t="s">
        <v>535</v>
      </c>
      <c r="E463" s="22" t="b">
        <f t="shared" si="77"/>
        <v>1</v>
      </c>
      <c r="F463" s="8" t="s">
        <v>540</v>
      </c>
      <c r="G463" s="8" t="s">
        <v>553</v>
      </c>
      <c r="H463" s="8" t="s">
        <v>532</v>
      </c>
      <c r="I463" s="8" t="s">
        <v>546</v>
      </c>
      <c r="J463" s="8">
        <v>51</v>
      </c>
      <c r="K463" s="8">
        <v>54968</v>
      </c>
      <c r="L463" s="22" t="b">
        <f t="shared" si="70"/>
        <v>0</v>
      </c>
      <c r="M463" s="8">
        <v>21</v>
      </c>
      <c r="N463" s="8">
        <v>4</v>
      </c>
      <c r="O463" s="8">
        <v>6</v>
      </c>
      <c r="P463" s="22" t="b">
        <f t="shared" si="78"/>
        <v>0</v>
      </c>
      <c r="Q463" s="22" t="b">
        <f t="shared" si="71"/>
        <v>0</v>
      </c>
      <c r="R463" s="22" t="b">
        <f t="shared" si="72"/>
        <v>1</v>
      </c>
      <c r="S463" s="22" t="b">
        <f t="shared" si="73"/>
        <v>0</v>
      </c>
      <c r="T463" s="22" t="str">
        <f t="shared" si="74"/>
        <v>Newcomer</v>
      </c>
      <c r="U463" s="22" t="str">
        <f t="shared" si="75"/>
        <v>Manageble in Boston</v>
      </c>
      <c r="V463" s="22" t="str">
        <f t="shared" si="76"/>
        <v>Manageble in Boston</v>
      </c>
      <c r="W463" s="8">
        <v>5</v>
      </c>
      <c r="X463" s="8">
        <v>54</v>
      </c>
      <c r="Y463" s="23" t="str">
        <f t="shared" si="79"/>
        <v>Needs Improvement</v>
      </c>
      <c r="Z463" s="23" t="str" cm="1">
        <f t="array" ref="Z463">_xlfn.IFS(W463&gt;=9,"Excellent",W463&gt;6,"Good",W463&lt;7,"Needs Improvement")</f>
        <v>Needs Improvement</v>
      </c>
    </row>
    <row r="464" spans="1:26" x14ac:dyDescent="0.45">
      <c r="A464" s="9">
        <v>463</v>
      </c>
      <c r="B464" s="9" t="s">
        <v>545</v>
      </c>
      <c r="C464" s="9" t="s">
        <v>528</v>
      </c>
      <c r="D464" s="9" t="s">
        <v>535</v>
      </c>
      <c r="E464" s="22" t="b">
        <f t="shared" si="77"/>
        <v>1</v>
      </c>
      <c r="F464" s="9" t="s">
        <v>540</v>
      </c>
      <c r="G464" s="9" t="s">
        <v>553</v>
      </c>
      <c r="H464" s="9" t="s">
        <v>537</v>
      </c>
      <c r="I464" s="9" t="s">
        <v>554</v>
      </c>
      <c r="J464" s="9">
        <v>55</v>
      </c>
      <c r="K464" s="9">
        <v>41908</v>
      </c>
      <c r="L464" s="22" t="b">
        <f t="shared" si="70"/>
        <v>0</v>
      </c>
      <c r="M464" s="9">
        <v>2</v>
      </c>
      <c r="N464" s="9">
        <v>7</v>
      </c>
      <c r="O464" s="9">
        <v>10</v>
      </c>
      <c r="P464" s="22" t="b">
        <f t="shared" si="78"/>
        <v>0</v>
      </c>
      <c r="Q464" s="22" t="b">
        <f t="shared" si="71"/>
        <v>0</v>
      </c>
      <c r="R464" s="22" t="b">
        <f t="shared" si="72"/>
        <v>1</v>
      </c>
      <c r="S464" s="22" t="b">
        <f t="shared" si="73"/>
        <v>0</v>
      </c>
      <c r="T464" s="22" t="str">
        <f t="shared" si="74"/>
        <v>Newcomer</v>
      </c>
      <c r="U464" s="22" t="str">
        <f t="shared" si="75"/>
        <v>Manageble in Boston</v>
      </c>
      <c r="V464" s="22" t="str">
        <f t="shared" si="76"/>
        <v>Manageble in Boston</v>
      </c>
      <c r="W464" s="9">
        <v>5</v>
      </c>
      <c r="X464" s="9">
        <v>49</v>
      </c>
      <c r="Y464" s="23" t="str">
        <f t="shared" si="79"/>
        <v>Needs Improvement</v>
      </c>
      <c r="Z464" s="23" t="str" cm="1">
        <f t="array" ref="Z464">_xlfn.IFS(W464&gt;=9,"Excellent",W464&gt;6,"Good",W464&lt;7,"Needs Improvement")</f>
        <v>Needs Improvement</v>
      </c>
    </row>
    <row r="465" spans="1:26" x14ac:dyDescent="0.45">
      <c r="A465" s="8">
        <v>464</v>
      </c>
      <c r="B465" s="8" t="s">
        <v>552</v>
      </c>
      <c r="C465" s="8" t="s">
        <v>528</v>
      </c>
      <c r="D465" s="8" t="s">
        <v>535</v>
      </c>
      <c r="E465" s="22" t="b">
        <f t="shared" si="77"/>
        <v>1</v>
      </c>
      <c r="F465" s="8" t="s">
        <v>550</v>
      </c>
      <c r="G465" s="8" t="s">
        <v>551</v>
      </c>
      <c r="H465" s="8" t="s">
        <v>544</v>
      </c>
      <c r="I465" s="8" t="s">
        <v>558</v>
      </c>
      <c r="J465" s="8">
        <v>53</v>
      </c>
      <c r="K465" s="8">
        <v>56423</v>
      </c>
      <c r="L465" s="22" t="b">
        <f t="shared" si="70"/>
        <v>0</v>
      </c>
      <c r="M465" s="8">
        <v>38</v>
      </c>
      <c r="N465" s="8">
        <v>8</v>
      </c>
      <c r="O465" s="8">
        <v>2</v>
      </c>
      <c r="P465" s="22" t="b">
        <f t="shared" si="78"/>
        <v>1</v>
      </c>
      <c r="Q465" s="22" t="b">
        <f t="shared" si="71"/>
        <v>0</v>
      </c>
      <c r="R465" s="22" t="b">
        <f t="shared" si="72"/>
        <v>0</v>
      </c>
      <c r="S465" s="22" t="b">
        <f t="shared" si="73"/>
        <v>0</v>
      </c>
      <c r="T465" s="22" t="str">
        <f t="shared" si="74"/>
        <v>Newcomer</v>
      </c>
      <c r="U465" s="22" t="str">
        <f t="shared" si="75"/>
        <v>Manageble in Boston</v>
      </c>
      <c r="V465" s="22" t="str">
        <f t="shared" si="76"/>
        <v>Manageble in Boston</v>
      </c>
      <c r="W465" s="8">
        <v>7</v>
      </c>
      <c r="X465" s="8">
        <v>48</v>
      </c>
      <c r="Y465" s="23" t="str">
        <f t="shared" si="79"/>
        <v>Good</v>
      </c>
      <c r="Z465" s="23" t="str" cm="1">
        <f t="array" ref="Z465">_xlfn.IFS(W465&gt;=9,"Excellent",W465&gt;6,"Good",W465&lt;7,"Needs Improvement")</f>
        <v>Good</v>
      </c>
    </row>
    <row r="466" spans="1:26" x14ac:dyDescent="0.45">
      <c r="A466" s="9">
        <v>465</v>
      </c>
      <c r="B466" s="9" t="s">
        <v>559</v>
      </c>
      <c r="C466" s="9" t="s">
        <v>43</v>
      </c>
      <c r="D466" s="9" t="s">
        <v>529</v>
      </c>
      <c r="E466" s="22" t="b">
        <f t="shared" si="77"/>
        <v>1</v>
      </c>
      <c r="F466" s="9" t="s">
        <v>550</v>
      </c>
      <c r="G466" s="9" t="s">
        <v>536</v>
      </c>
      <c r="H466" s="9" t="s">
        <v>544</v>
      </c>
      <c r="I466" s="9" t="s">
        <v>549</v>
      </c>
      <c r="J466" s="9">
        <v>24</v>
      </c>
      <c r="K466" s="9">
        <v>104707</v>
      </c>
      <c r="L466" s="22" t="b">
        <f t="shared" si="70"/>
        <v>1</v>
      </c>
      <c r="M466" s="9">
        <v>36</v>
      </c>
      <c r="N466" s="9">
        <v>13</v>
      </c>
      <c r="O466" s="9">
        <v>8</v>
      </c>
      <c r="P466" s="22" t="b">
        <f t="shared" si="78"/>
        <v>0</v>
      </c>
      <c r="Q466" s="22" t="b">
        <f t="shared" si="71"/>
        <v>0</v>
      </c>
      <c r="R466" s="22" t="b">
        <f t="shared" si="72"/>
        <v>0</v>
      </c>
      <c r="S466" s="22" t="b">
        <f t="shared" si="73"/>
        <v>0</v>
      </c>
      <c r="T466" s="22" t="str">
        <f t="shared" si="74"/>
        <v>Newcomer</v>
      </c>
      <c r="U466" s="22" t="str">
        <f t="shared" si="75"/>
        <v>Manageble in Boston</v>
      </c>
      <c r="V466" s="22" t="str">
        <f t="shared" si="76"/>
        <v>Manageble in Boston</v>
      </c>
      <c r="W466" s="9">
        <v>7</v>
      </c>
      <c r="X466" s="9">
        <v>41</v>
      </c>
      <c r="Y466" s="23" t="str">
        <f t="shared" si="79"/>
        <v>Good</v>
      </c>
      <c r="Z466" s="23" t="str" cm="1">
        <f t="array" ref="Z466">_xlfn.IFS(W466&gt;=9,"Excellent",W466&gt;6,"Good",W466&lt;7,"Needs Improvement")</f>
        <v>Good</v>
      </c>
    </row>
    <row r="467" spans="1:26" x14ac:dyDescent="0.45">
      <c r="A467" s="8">
        <v>466</v>
      </c>
      <c r="B467" s="8" t="s">
        <v>539</v>
      </c>
      <c r="C467" s="8" t="s">
        <v>43</v>
      </c>
      <c r="D467" s="8" t="s">
        <v>535</v>
      </c>
      <c r="E467" s="22" t="b">
        <f t="shared" si="77"/>
        <v>1</v>
      </c>
      <c r="F467" s="8" t="s">
        <v>540</v>
      </c>
      <c r="G467" s="8" t="s">
        <v>543</v>
      </c>
      <c r="H467" s="8" t="s">
        <v>532</v>
      </c>
      <c r="I467" s="8" t="s">
        <v>542</v>
      </c>
      <c r="J467" s="8">
        <v>24</v>
      </c>
      <c r="K467" s="8">
        <v>108257</v>
      </c>
      <c r="L467" s="22" t="b">
        <f t="shared" si="70"/>
        <v>1</v>
      </c>
      <c r="M467" s="8">
        <v>37</v>
      </c>
      <c r="N467" s="8">
        <v>6</v>
      </c>
      <c r="O467" s="8">
        <v>10</v>
      </c>
      <c r="P467" s="22" t="b">
        <f t="shared" si="78"/>
        <v>0</v>
      </c>
      <c r="Q467" s="22" t="b">
        <f t="shared" si="71"/>
        <v>0</v>
      </c>
      <c r="R467" s="22" t="b">
        <f t="shared" si="72"/>
        <v>1</v>
      </c>
      <c r="S467" s="22" t="b">
        <f t="shared" si="73"/>
        <v>0</v>
      </c>
      <c r="T467" s="22" t="str">
        <f t="shared" si="74"/>
        <v>Newcomer</v>
      </c>
      <c r="U467" s="22" t="str">
        <f t="shared" si="75"/>
        <v>Busy in Boston</v>
      </c>
      <c r="V467" s="22" t="str">
        <f t="shared" si="76"/>
        <v>Manageble in Boston</v>
      </c>
      <c r="W467" s="8">
        <v>3</v>
      </c>
      <c r="X467" s="8">
        <v>30</v>
      </c>
      <c r="Y467" s="23" t="str">
        <f t="shared" si="79"/>
        <v>Needs Improvement</v>
      </c>
      <c r="Z467" s="23" t="str" cm="1">
        <f t="array" ref="Z467">_xlfn.IFS(W467&gt;=9,"Excellent",W467&gt;6,"Good",W467&lt;7,"Needs Improvement")</f>
        <v>Needs Improvement</v>
      </c>
    </row>
    <row r="468" spans="1:26" x14ac:dyDescent="0.45">
      <c r="A468" s="9">
        <v>467</v>
      </c>
      <c r="B468" s="9" t="s">
        <v>534</v>
      </c>
      <c r="C468" s="9" t="s">
        <v>42</v>
      </c>
      <c r="D468" s="9" t="s">
        <v>547</v>
      </c>
      <c r="E468" s="22" t="b">
        <f t="shared" si="77"/>
        <v>0</v>
      </c>
      <c r="F468" s="9" t="s">
        <v>548</v>
      </c>
      <c r="G468" s="9" t="s">
        <v>543</v>
      </c>
      <c r="H468" s="9" t="s">
        <v>544</v>
      </c>
      <c r="I468" s="9" t="s">
        <v>538</v>
      </c>
      <c r="J468" s="9">
        <v>49</v>
      </c>
      <c r="K468" s="9">
        <v>91215</v>
      </c>
      <c r="L468" s="22" t="b">
        <f t="shared" si="70"/>
        <v>0</v>
      </c>
      <c r="M468" s="9">
        <v>15</v>
      </c>
      <c r="N468" s="9">
        <v>6</v>
      </c>
      <c r="O468" s="9">
        <v>9</v>
      </c>
      <c r="P468" s="22" t="b">
        <f t="shared" si="78"/>
        <v>0</v>
      </c>
      <c r="Q468" s="22" t="b">
        <f t="shared" si="71"/>
        <v>0</v>
      </c>
      <c r="R468" s="22" t="b">
        <f t="shared" si="72"/>
        <v>0</v>
      </c>
      <c r="S468" s="22" t="b">
        <f t="shared" si="73"/>
        <v>0</v>
      </c>
      <c r="T468" s="22" t="str">
        <f t="shared" si="74"/>
        <v>Newcomer</v>
      </c>
      <c r="U468" s="22" t="str">
        <f t="shared" si="75"/>
        <v>Manageble in Boston</v>
      </c>
      <c r="V468" s="22" t="str">
        <f t="shared" si="76"/>
        <v>Manageble in Boston</v>
      </c>
      <c r="W468" s="9">
        <v>3</v>
      </c>
      <c r="X468" s="9">
        <v>39</v>
      </c>
      <c r="Y468" s="23" t="str">
        <f t="shared" si="79"/>
        <v>Needs Improvement</v>
      </c>
      <c r="Z468" s="23" t="str" cm="1">
        <f t="array" ref="Z468">_xlfn.IFS(W468&gt;=9,"Excellent",W468&gt;6,"Good",W468&lt;7,"Needs Improvement")</f>
        <v>Needs Improvement</v>
      </c>
    </row>
    <row r="469" spans="1:26" x14ac:dyDescent="0.45">
      <c r="A469" s="8">
        <v>468</v>
      </c>
      <c r="B469" s="8" t="s">
        <v>552</v>
      </c>
      <c r="C469" s="8" t="s">
        <v>42</v>
      </c>
      <c r="D469" s="8" t="s">
        <v>529</v>
      </c>
      <c r="E469" s="22" t="b">
        <f t="shared" si="77"/>
        <v>1</v>
      </c>
      <c r="F469" s="8" t="s">
        <v>530</v>
      </c>
      <c r="G469" s="8" t="s">
        <v>553</v>
      </c>
      <c r="H469" s="8" t="s">
        <v>544</v>
      </c>
      <c r="I469" s="8" t="s">
        <v>558</v>
      </c>
      <c r="J469" s="8">
        <v>36</v>
      </c>
      <c r="K469" s="8">
        <v>85835</v>
      </c>
      <c r="L469" s="22" t="b">
        <f t="shared" si="70"/>
        <v>0</v>
      </c>
      <c r="M469" s="8">
        <v>28</v>
      </c>
      <c r="N469" s="8">
        <v>3</v>
      </c>
      <c r="O469" s="8">
        <v>5</v>
      </c>
      <c r="P469" s="22" t="b">
        <f t="shared" si="78"/>
        <v>1</v>
      </c>
      <c r="Q469" s="22" t="b">
        <f t="shared" si="71"/>
        <v>0</v>
      </c>
      <c r="R469" s="22" t="b">
        <f t="shared" si="72"/>
        <v>1</v>
      </c>
      <c r="S469" s="22" t="b">
        <f t="shared" si="73"/>
        <v>0</v>
      </c>
      <c r="T469" s="22" t="str">
        <f t="shared" si="74"/>
        <v>Newcomer</v>
      </c>
      <c r="U469" s="22" t="str">
        <f t="shared" si="75"/>
        <v>Manageble in Boston</v>
      </c>
      <c r="V469" s="22" t="str">
        <f t="shared" si="76"/>
        <v>Manageble in Boston</v>
      </c>
      <c r="W469" s="8">
        <v>3</v>
      </c>
      <c r="X469" s="8">
        <v>48</v>
      </c>
      <c r="Y469" s="23" t="str">
        <f t="shared" si="79"/>
        <v>Needs Improvement</v>
      </c>
      <c r="Z469" s="23" t="str" cm="1">
        <f t="array" ref="Z469">_xlfn.IFS(W469&gt;=9,"Excellent",W469&gt;6,"Good",W469&lt;7,"Needs Improvement")</f>
        <v>Needs Improvement</v>
      </c>
    </row>
    <row r="470" spans="1:26" x14ac:dyDescent="0.45">
      <c r="A470" s="9">
        <v>469</v>
      </c>
      <c r="B470" s="9" t="s">
        <v>527</v>
      </c>
      <c r="C470" s="9" t="s">
        <v>43</v>
      </c>
      <c r="D470" s="9" t="s">
        <v>547</v>
      </c>
      <c r="E470" s="22" t="b">
        <f t="shared" si="77"/>
        <v>0</v>
      </c>
      <c r="F470" s="9" t="s">
        <v>550</v>
      </c>
      <c r="G470" s="9" t="s">
        <v>551</v>
      </c>
      <c r="H470" s="9" t="s">
        <v>537</v>
      </c>
      <c r="I470" s="9" t="s">
        <v>549</v>
      </c>
      <c r="J470" s="9">
        <v>62</v>
      </c>
      <c r="K470" s="9">
        <v>79429</v>
      </c>
      <c r="L470" s="22" t="b">
        <f t="shared" si="70"/>
        <v>0</v>
      </c>
      <c r="M470" s="9">
        <v>18</v>
      </c>
      <c r="N470" s="9">
        <v>3</v>
      </c>
      <c r="O470" s="9">
        <v>10</v>
      </c>
      <c r="P470" s="22" t="b">
        <f t="shared" si="78"/>
        <v>0</v>
      </c>
      <c r="Q470" s="22" t="b">
        <f t="shared" si="71"/>
        <v>0</v>
      </c>
      <c r="R470" s="22" t="b">
        <f t="shared" si="72"/>
        <v>0</v>
      </c>
      <c r="S470" s="22" t="b">
        <f t="shared" si="73"/>
        <v>1</v>
      </c>
      <c r="T470" s="22" t="str">
        <f t="shared" si="74"/>
        <v>Veteran</v>
      </c>
      <c r="U470" s="22" t="str">
        <f t="shared" si="75"/>
        <v>Manageble in Boston</v>
      </c>
      <c r="V470" s="22" t="str">
        <f t="shared" si="76"/>
        <v>Manageble in Boston</v>
      </c>
      <c r="W470" s="9">
        <v>6</v>
      </c>
      <c r="X470" s="9">
        <v>53</v>
      </c>
      <c r="Y470" s="23" t="str">
        <f t="shared" si="79"/>
        <v>Needs Improvement</v>
      </c>
      <c r="Z470" s="23" t="str" cm="1">
        <f t="array" ref="Z470">_xlfn.IFS(W470&gt;=9,"Excellent",W470&gt;6,"Good",W470&lt;7,"Needs Improvement")</f>
        <v>Needs Improvement</v>
      </c>
    </row>
    <row r="471" spans="1:26" x14ac:dyDescent="0.45">
      <c r="A471" s="8">
        <v>470</v>
      </c>
      <c r="B471" s="8" t="s">
        <v>559</v>
      </c>
      <c r="C471" s="8" t="s">
        <v>42</v>
      </c>
      <c r="D471" s="8" t="s">
        <v>555</v>
      </c>
      <c r="E471" s="22" t="b">
        <f t="shared" si="77"/>
        <v>1</v>
      </c>
      <c r="F471" s="8" t="s">
        <v>550</v>
      </c>
      <c r="G471" s="8" t="s">
        <v>551</v>
      </c>
      <c r="H471" s="8" t="s">
        <v>544</v>
      </c>
      <c r="I471" s="8" t="s">
        <v>538</v>
      </c>
      <c r="J471" s="8">
        <v>44</v>
      </c>
      <c r="K471" s="8">
        <v>112152</v>
      </c>
      <c r="L471" s="22" t="b">
        <f t="shared" si="70"/>
        <v>1</v>
      </c>
      <c r="M471" s="8">
        <v>34</v>
      </c>
      <c r="N471" s="8">
        <v>13</v>
      </c>
      <c r="O471" s="8">
        <v>4</v>
      </c>
      <c r="P471" s="22" t="b">
        <f t="shared" si="78"/>
        <v>1</v>
      </c>
      <c r="Q471" s="22" t="b">
        <f t="shared" si="71"/>
        <v>0</v>
      </c>
      <c r="R471" s="22" t="b">
        <f t="shared" si="72"/>
        <v>0</v>
      </c>
      <c r="S471" s="22" t="b">
        <f t="shared" si="73"/>
        <v>0</v>
      </c>
      <c r="T471" s="22" t="str">
        <f t="shared" si="74"/>
        <v>Newcomer</v>
      </c>
      <c r="U471" s="22" t="str">
        <f t="shared" si="75"/>
        <v>Manageble in Boston</v>
      </c>
      <c r="V471" s="22" t="str">
        <f t="shared" si="76"/>
        <v>Manageble in Boston</v>
      </c>
      <c r="W471" s="8">
        <v>6</v>
      </c>
      <c r="X471" s="8">
        <v>20</v>
      </c>
      <c r="Y471" s="23" t="str">
        <f t="shared" si="79"/>
        <v>Needs Improvement</v>
      </c>
      <c r="Z471" s="23" t="str" cm="1">
        <f t="array" ref="Z471">_xlfn.IFS(W471&gt;=9,"Excellent",W471&gt;6,"Good",W471&lt;7,"Needs Improvement")</f>
        <v>Needs Improvement</v>
      </c>
    </row>
    <row r="472" spans="1:26" x14ac:dyDescent="0.45">
      <c r="A472" s="9">
        <v>471</v>
      </c>
      <c r="B472" s="9" t="s">
        <v>534</v>
      </c>
      <c r="C472" s="9" t="s">
        <v>43</v>
      </c>
      <c r="D472" s="9" t="s">
        <v>555</v>
      </c>
      <c r="E472" s="22" t="b">
        <f t="shared" si="77"/>
        <v>1</v>
      </c>
      <c r="F472" s="9" t="s">
        <v>540</v>
      </c>
      <c r="G472" s="9" t="s">
        <v>551</v>
      </c>
      <c r="H472" s="9" t="s">
        <v>532</v>
      </c>
      <c r="I472" s="9" t="s">
        <v>533</v>
      </c>
      <c r="J472" s="9">
        <v>61</v>
      </c>
      <c r="K472" s="9">
        <v>68458</v>
      </c>
      <c r="L472" s="22" t="b">
        <f t="shared" si="70"/>
        <v>0</v>
      </c>
      <c r="M472" s="9">
        <v>22</v>
      </c>
      <c r="N472" s="9">
        <v>2</v>
      </c>
      <c r="O472" s="9">
        <v>6</v>
      </c>
      <c r="P472" s="22" t="b">
        <f t="shared" si="78"/>
        <v>0</v>
      </c>
      <c r="Q472" s="22" t="b">
        <f t="shared" si="71"/>
        <v>0</v>
      </c>
      <c r="R472" s="22" t="b">
        <f t="shared" si="72"/>
        <v>1</v>
      </c>
      <c r="S472" s="22" t="b">
        <f t="shared" si="73"/>
        <v>0</v>
      </c>
      <c r="T472" s="22" t="str">
        <f t="shared" si="74"/>
        <v>Newcomer</v>
      </c>
      <c r="U472" s="22" t="str">
        <f t="shared" si="75"/>
        <v>Manageble in Boston</v>
      </c>
      <c r="V472" s="22" t="str">
        <f t="shared" si="76"/>
        <v>Manageble in Boston</v>
      </c>
      <c r="W472" s="9">
        <v>3</v>
      </c>
      <c r="X472" s="9">
        <v>50</v>
      </c>
      <c r="Y472" s="23" t="str">
        <f t="shared" si="79"/>
        <v>Needs Improvement</v>
      </c>
      <c r="Z472" s="23" t="str" cm="1">
        <f t="array" ref="Z472">_xlfn.IFS(W472&gt;=9,"Excellent",W472&gt;6,"Good",W472&lt;7,"Needs Improvement")</f>
        <v>Needs Improvement</v>
      </c>
    </row>
    <row r="473" spans="1:26" x14ac:dyDescent="0.45">
      <c r="A473" s="8">
        <v>472</v>
      </c>
      <c r="B473" s="8" t="s">
        <v>539</v>
      </c>
      <c r="C473" s="8" t="s">
        <v>42</v>
      </c>
      <c r="D473" s="8" t="s">
        <v>555</v>
      </c>
      <c r="E473" s="22" t="b">
        <f t="shared" si="77"/>
        <v>1</v>
      </c>
      <c r="F473" s="8" t="s">
        <v>530</v>
      </c>
      <c r="G473" s="8" t="s">
        <v>531</v>
      </c>
      <c r="H473" s="8" t="s">
        <v>537</v>
      </c>
      <c r="I473" s="8" t="s">
        <v>538</v>
      </c>
      <c r="J473" s="8">
        <v>32</v>
      </c>
      <c r="K473" s="8">
        <v>76169</v>
      </c>
      <c r="L473" s="22" t="b">
        <f t="shared" si="70"/>
        <v>0</v>
      </c>
      <c r="M473" s="8">
        <v>11</v>
      </c>
      <c r="N473" s="8">
        <v>16</v>
      </c>
      <c r="O473" s="8">
        <v>8</v>
      </c>
      <c r="P473" s="22" t="b">
        <f t="shared" si="78"/>
        <v>0</v>
      </c>
      <c r="Q473" s="22" t="b">
        <f t="shared" si="71"/>
        <v>0</v>
      </c>
      <c r="R473" s="22" t="b">
        <f t="shared" si="72"/>
        <v>1</v>
      </c>
      <c r="S473" s="22" t="b">
        <f t="shared" si="73"/>
        <v>0</v>
      </c>
      <c r="T473" s="22" t="str">
        <f t="shared" si="74"/>
        <v>Newcomer</v>
      </c>
      <c r="U473" s="22" t="str">
        <f t="shared" si="75"/>
        <v>Manageble in Boston</v>
      </c>
      <c r="V473" s="22" t="str">
        <f t="shared" si="76"/>
        <v>Manageble in Boston</v>
      </c>
      <c r="W473" s="8">
        <v>3</v>
      </c>
      <c r="X473" s="8">
        <v>49</v>
      </c>
      <c r="Y473" s="23" t="str">
        <f t="shared" si="79"/>
        <v>Needs Improvement</v>
      </c>
      <c r="Z473" s="23" t="str" cm="1">
        <f t="array" ref="Z473">_xlfn.IFS(W473&gt;=9,"Excellent",W473&gt;6,"Good",W473&lt;7,"Needs Improvement")</f>
        <v>Needs Improvement</v>
      </c>
    </row>
    <row r="474" spans="1:26" x14ac:dyDescent="0.45">
      <c r="A474" s="9">
        <v>473</v>
      </c>
      <c r="B474" s="9" t="s">
        <v>534</v>
      </c>
      <c r="C474" s="9" t="s">
        <v>43</v>
      </c>
      <c r="D474" s="9" t="s">
        <v>555</v>
      </c>
      <c r="E474" s="22" t="b">
        <f t="shared" si="77"/>
        <v>1</v>
      </c>
      <c r="F474" s="9" t="s">
        <v>540</v>
      </c>
      <c r="G474" s="9" t="s">
        <v>541</v>
      </c>
      <c r="H474" s="9" t="s">
        <v>537</v>
      </c>
      <c r="I474" s="9" t="s">
        <v>554</v>
      </c>
      <c r="J474" s="9">
        <v>53</v>
      </c>
      <c r="K474" s="9">
        <v>37659</v>
      </c>
      <c r="L474" s="22" t="b">
        <f t="shared" si="70"/>
        <v>0</v>
      </c>
      <c r="M474" s="9">
        <v>13</v>
      </c>
      <c r="N474" s="9">
        <v>6</v>
      </c>
      <c r="O474" s="9">
        <v>11</v>
      </c>
      <c r="P474" s="22" t="b">
        <f t="shared" si="78"/>
        <v>0</v>
      </c>
      <c r="Q474" s="22" t="b">
        <f t="shared" si="71"/>
        <v>0</v>
      </c>
      <c r="R474" s="22" t="b">
        <f t="shared" si="72"/>
        <v>1</v>
      </c>
      <c r="S474" s="22" t="b">
        <f t="shared" si="73"/>
        <v>0</v>
      </c>
      <c r="T474" s="22" t="str">
        <f t="shared" si="74"/>
        <v>Newcomer</v>
      </c>
      <c r="U474" s="22" t="str">
        <f t="shared" si="75"/>
        <v>Busy in Boston</v>
      </c>
      <c r="V474" s="22" t="str">
        <f t="shared" si="76"/>
        <v>Manageble in Boston</v>
      </c>
      <c r="W474" s="9">
        <v>8</v>
      </c>
      <c r="X474" s="9">
        <v>37</v>
      </c>
      <c r="Y474" s="23" t="str">
        <f t="shared" si="79"/>
        <v>Good</v>
      </c>
      <c r="Z474" s="23" t="str" cm="1">
        <f t="array" ref="Z474">_xlfn.IFS(W474&gt;=9,"Excellent",W474&gt;6,"Good",W474&lt;7,"Needs Improvement")</f>
        <v>Good</v>
      </c>
    </row>
    <row r="475" spans="1:26" x14ac:dyDescent="0.45">
      <c r="A475" s="8">
        <v>474</v>
      </c>
      <c r="B475" s="8" t="s">
        <v>559</v>
      </c>
      <c r="C475" s="8" t="s">
        <v>43</v>
      </c>
      <c r="D475" s="8" t="s">
        <v>547</v>
      </c>
      <c r="E475" s="22" t="b">
        <f t="shared" si="77"/>
        <v>0</v>
      </c>
      <c r="F475" s="8" t="s">
        <v>530</v>
      </c>
      <c r="G475" s="8" t="s">
        <v>531</v>
      </c>
      <c r="H475" s="8" t="s">
        <v>532</v>
      </c>
      <c r="I475" s="8" t="s">
        <v>554</v>
      </c>
      <c r="J475" s="8">
        <v>57</v>
      </c>
      <c r="K475" s="8">
        <v>90614</v>
      </c>
      <c r="L475" s="22" t="b">
        <f t="shared" si="70"/>
        <v>0</v>
      </c>
      <c r="M475" s="8">
        <v>4</v>
      </c>
      <c r="N475" s="8">
        <v>8</v>
      </c>
      <c r="O475" s="8">
        <v>3</v>
      </c>
      <c r="P475" s="22" t="b">
        <f t="shared" si="78"/>
        <v>1</v>
      </c>
      <c r="Q475" s="22" t="b">
        <f t="shared" si="71"/>
        <v>0</v>
      </c>
      <c r="R475" s="22" t="b">
        <f t="shared" si="72"/>
        <v>1</v>
      </c>
      <c r="S475" s="22" t="b">
        <f t="shared" si="73"/>
        <v>0</v>
      </c>
      <c r="T475" s="22" t="str">
        <f t="shared" si="74"/>
        <v>Newcomer</v>
      </c>
      <c r="U475" s="22" t="str">
        <f t="shared" si="75"/>
        <v>Manageble in Boston</v>
      </c>
      <c r="V475" s="22" t="str">
        <f t="shared" si="76"/>
        <v>Manageble in Boston</v>
      </c>
      <c r="W475" s="8">
        <v>8</v>
      </c>
      <c r="X475" s="8">
        <v>36</v>
      </c>
      <c r="Y475" s="23" t="str">
        <f t="shared" si="79"/>
        <v>Good</v>
      </c>
      <c r="Z475" s="23" t="str" cm="1">
        <f t="array" ref="Z475">_xlfn.IFS(W475&gt;=9,"Excellent",W475&gt;6,"Good",W475&lt;7,"Needs Improvement")</f>
        <v>Good</v>
      </c>
    </row>
    <row r="476" spans="1:26" x14ac:dyDescent="0.45">
      <c r="A476" s="9">
        <v>475</v>
      </c>
      <c r="B476" s="9" t="s">
        <v>557</v>
      </c>
      <c r="C476" s="9" t="s">
        <v>43</v>
      </c>
      <c r="D476" s="9" t="s">
        <v>529</v>
      </c>
      <c r="E476" s="22" t="b">
        <f t="shared" si="77"/>
        <v>1</v>
      </c>
      <c r="F476" s="9" t="s">
        <v>530</v>
      </c>
      <c r="G476" s="9" t="s">
        <v>556</v>
      </c>
      <c r="H476" s="9" t="s">
        <v>537</v>
      </c>
      <c r="I476" s="9" t="s">
        <v>533</v>
      </c>
      <c r="J476" s="9">
        <v>54</v>
      </c>
      <c r="K476" s="9">
        <v>107240</v>
      </c>
      <c r="L476" s="22" t="b">
        <f t="shared" si="70"/>
        <v>1</v>
      </c>
      <c r="M476" s="9">
        <v>22</v>
      </c>
      <c r="N476" s="9">
        <v>8</v>
      </c>
      <c r="O476" s="9">
        <v>10</v>
      </c>
      <c r="P476" s="22" t="b">
        <f t="shared" si="78"/>
        <v>0</v>
      </c>
      <c r="Q476" s="22" t="b">
        <f t="shared" si="71"/>
        <v>0</v>
      </c>
      <c r="R476" s="22" t="b">
        <f t="shared" si="72"/>
        <v>1</v>
      </c>
      <c r="S476" s="22" t="b">
        <f t="shared" si="73"/>
        <v>0</v>
      </c>
      <c r="T476" s="22" t="str">
        <f t="shared" si="74"/>
        <v>Newcomer</v>
      </c>
      <c r="U476" s="22" t="str">
        <f t="shared" si="75"/>
        <v>Manageble in Boston</v>
      </c>
      <c r="V476" s="22" t="str">
        <f t="shared" si="76"/>
        <v>Manageble in Boston</v>
      </c>
      <c r="W476" s="9">
        <v>7</v>
      </c>
      <c r="X476" s="9">
        <v>57</v>
      </c>
      <c r="Y476" s="23" t="str">
        <f t="shared" si="79"/>
        <v>Good</v>
      </c>
      <c r="Z476" s="23" t="str" cm="1">
        <f t="array" ref="Z476">_xlfn.IFS(W476&gt;=9,"Excellent",W476&gt;6,"Good",W476&lt;7,"Needs Improvement")</f>
        <v>Good</v>
      </c>
    </row>
    <row r="477" spans="1:26" x14ac:dyDescent="0.45">
      <c r="A477" s="8">
        <v>476</v>
      </c>
      <c r="B477" s="8" t="s">
        <v>557</v>
      </c>
      <c r="C477" s="8" t="s">
        <v>42</v>
      </c>
      <c r="D477" s="8" t="s">
        <v>529</v>
      </c>
      <c r="E477" s="22" t="b">
        <f t="shared" si="77"/>
        <v>1</v>
      </c>
      <c r="F477" s="8" t="s">
        <v>530</v>
      </c>
      <c r="G477" s="8" t="s">
        <v>556</v>
      </c>
      <c r="H477" s="8" t="s">
        <v>537</v>
      </c>
      <c r="I477" s="8" t="s">
        <v>558</v>
      </c>
      <c r="J477" s="8">
        <v>45</v>
      </c>
      <c r="K477" s="8">
        <v>62793</v>
      </c>
      <c r="L477" s="22" t="b">
        <f t="shared" si="70"/>
        <v>0</v>
      </c>
      <c r="M477" s="8">
        <v>7</v>
      </c>
      <c r="N477" s="8">
        <v>6</v>
      </c>
      <c r="O477" s="8">
        <v>11</v>
      </c>
      <c r="P477" s="22" t="b">
        <f t="shared" si="78"/>
        <v>0</v>
      </c>
      <c r="Q477" s="22" t="b">
        <f t="shared" si="71"/>
        <v>0</v>
      </c>
      <c r="R477" s="22" t="b">
        <f t="shared" si="72"/>
        <v>1</v>
      </c>
      <c r="S477" s="22" t="b">
        <f t="shared" si="73"/>
        <v>0</v>
      </c>
      <c r="T477" s="22" t="str">
        <f t="shared" si="74"/>
        <v>Newcomer</v>
      </c>
      <c r="U477" s="22" t="str">
        <f t="shared" si="75"/>
        <v>Busy in Boston</v>
      </c>
      <c r="V477" s="22" t="str">
        <f t="shared" si="76"/>
        <v>Manageble in Boston</v>
      </c>
      <c r="W477" s="8">
        <v>4</v>
      </c>
      <c r="X477" s="8">
        <v>33</v>
      </c>
      <c r="Y477" s="23" t="str">
        <f t="shared" si="79"/>
        <v>Needs Improvement</v>
      </c>
      <c r="Z477" s="23" t="str" cm="1">
        <f t="array" ref="Z477">_xlfn.IFS(W477&gt;=9,"Excellent",W477&gt;6,"Good",W477&lt;7,"Needs Improvement")</f>
        <v>Needs Improvement</v>
      </c>
    </row>
    <row r="478" spans="1:26" x14ac:dyDescent="0.45">
      <c r="A478" s="9">
        <v>477</v>
      </c>
      <c r="B478" s="9" t="s">
        <v>534</v>
      </c>
      <c r="C478" s="9" t="s">
        <v>42</v>
      </c>
      <c r="D478" s="9" t="s">
        <v>535</v>
      </c>
      <c r="E478" s="22" t="b">
        <f t="shared" si="77"/>
        <v>1</v>
      </c>
      <c r="F478" s="9" t="s">
        <v>550</v>
      </c>
      <c r="G478" s="9" t="s">
        <v>541</v>
      </c>
      <c r="H478" s="9" t="s">
        <v>532</v>
      </c>
      <c r="I478" s="9" t="s">
        <v>549</v>
      </c>
      <c r="J478" s="9">
        <v>60</v>
      </c>
      <c r="K478" s="9">
        <v>76473</v>
      </c>
      <c r="L478" s="22" t="b">
        <f t="shared" si="70"/>
        <v>0</v>
      </c>
      <c r="M478" s="9">
        <v>24</v>
      </c>
      <c r="N478" s="9">
        <v>14</v>
      </c>
      <c r="O478" s="9">
        <v>11</v>
      </c>
      <c r="P478" s="22" t="b">
        <f t="shared" si="78"/>
        <v>0</v>
      </c>
      <c r="Q478" s="22" t="b">
        <f t="shared" si="71"/>
        <v>0</v>
      </c>
      <c r="R478" s="22" t="b">
        <f t="shared" si="72"/>
        <v>0</v>
      </c>
      <c r="S478" s="22" t="b">
        <f t="shared" si="73"/>
        <v>0</v>
      </c>
      <c r="T478" s="22" t="str">
        <f t="shared" si="74"/>
        <v>Newcomer</v>
      </c>
      <c r="U478" s="22" t="str">
        <f t="shared" si="75"/>
        <v>Busy in Boston</v>
      </c>
      <c r="V478" s="22" t="str">
        <f t="shared" si="76"/>
        <v>Manageble in Boston</v>
      </c>
      <c r="W478" s="9">
        <v>4</v>
      </c>
      <c r="X478" s="9">
        <v>42</v>
      </c>
      <c r="Y478" s="23" t="str">
        <f t="shared" si="79"/>
        <v>Needs Improvement</v>
      </c>
      <c r="Z478" s="23" t="str" cm="1">
        <f t="array" ref="Z478">_xlfn.IFS(W478&gt;=9,"Excellent",W478&gt;6,"Good",W478&lt;7,"Needs Improvement")</f>
        <v>Needs Improvement</v>
      </c>
    </row>
    <row r="479" spans="1:26" x14ac:dyDescent="0.45">
      <c r="A479" s="8">
        <v>478</v>
      </c>
      <c r="B479" s="8" t="s">
        <v>545</v>
      </c>
      <c r="C479" s="8" t="s">
        <v>42</v>
      </c>
      <c r="D479" s="8" t="s">
        <v>547</v>
      </c>
      <c r="E479" s="22" t="b">
        <f t="shared" si="77"/>
        <v>0</v>
      </c>
      <c r="F479" s="8" t="s">
        <v>548</v>
      </c>
      <c r="G479" s="8" t="s">
        <v>553</v>
      </c>
      <c r="H479" s="8" t="s">
        <v>537</v>
      </c>
      <c r="I479" s="8" t="s">
        <v>538</v>
      </c>
      <c r="J479" s="8">
        <v>55</v>
      </c>
      <c r="K479" s="8">
        <v>119388</v>
      </c>
      <c r="L479" s="22" t="b">
        <f t="shared" si="70"/>
        <v>1</v>
      </c>
      <c r="M479" s="8">
        <v>4</v>
      </c>
      <c r="N479" s="8">
        <v>3</v>
      </c>
      <c r="O479" s="8">
        <v>1</v>
      </c>
      <c r="P479" s="22" t="b">
        <f t="shared" si="78"/>
        <v>1</v>
      </c>
      <c r="Q479" s="22" t="b">
        <f t="shared" si="71"/>
        <v>0</v>
      </c>
      <c r="R479" s="22" t="b">
        <f t="shared" si="72"/>
        <v>0</v>
      </c>
      <c r="S479" s="22" t="b">
        <f t="shared" si="73"/>
        <v>0</v>
      </c>
      <c r="T479" s="22" t="str">
        <f t="shared" si="74"/>
        <v>Newcomer</v>
      </c>
      <c r="U479" s="22" t="str">
        <f t="shared" si="75"/>
        <v>Manageble in Boston</v>
      </c>
      <c r="V479" s="22" t="str">
        <f t="shared" si="76"/>
        <v>Manageble in Boston</v>
      </c>
      <c r="W479" s="8">
        <v>3</v>
      </c>
      <c r="X479" s="8">
        <v>44</v>
      </c>
      <c r="Y479" s="23" t="str">
        <f t="shared" si="79"/>
        <v>Needs Improvement</v>
      </c>
      <c r="Z479" s="23" t="str" cm="1">
        <f t="array" ref="Z479">_xlfn.IFS(W479&gt;=9,"Excellent",W479&gt;6,"Good",W479&lt;7,"Needs Improvement")</f>
        <v>Needs Improvement</v>
      </c>
    </row>
    <row r="480" spans="1:26" x14ac:dyDescent="0.45">
      <c r="A480" s="9">
        <v>479</v>
      </c>
      <c r="B480" s="9" t="s">
        <v>527</v>
      </c>
      <c r="C480" s="9" t="s">
        <v>43</v>
      </c>
      <c r="D480" s="9" t="s">
        <v>555</v>
      </c>
      <c r="E480" s="22" t="b">
        <f t="shared" si="77"/>
        <v>1</v>
      </c>
      <c r="F480" s="9" t="s">
        <v>540</v>
      </c>
      <c r="G480" s="9" t="s">
        <v>541</v>
      </c>
      <c r="H480" s="9" t="s">
        <v>532</v>
      </c>
      <c r="I480" s="9" t="s">
        <v>554</v>
      </c>
      <c r="J480" s="9">
        <v>49</v>
      </c>
      <c r="K480" s="9">
        <v>118330</v>
      </c>
      <c r="L480" s="22" t="b">
        <f t="shared" si="70"/>
        <v>1</v>
      </c>
      <c r="M480" s="9">
        <v>28</v>
      </c>
      <c r="N480" s="9">
        <v>10</v>
      </c>
      <c r="O480" s="9">
        <v>4</v>
      </c>
      <c r="P480" s="22" t="b">
        <f t="shared" si="78"/>
        <v>1</v>
      </c>
      <c r="Q480" s="22" t="b">
        <f t="shared" si="71"/>
        <v>0</v>
      </c>
      <c r="R480" s="22" t="b">
        <f t="shared" si="72"/>
        <v>1</v>
      </c>
      <c r="S480" s="22" t="b">
        <f t="shared" si="73"/>
        <v>1</v>
      </c>
      <c r="T480" s="22" t="str">
        <f t="shared" si="74"/>
        <v>Veteran</v>
      </c>
      <c r="U480" s="22" t="str">
        <f t="shared" si="75"/>
        <v>Manageble in Boston</v>
      </c>
      <c r="V480" s="22" t="str">
        <f t="shared" si="76"/>
        <v>Manageble in Boston</v>
      </c>
      <c r="W480" s="9">
        <v>5</v>
      </c>
      <c r="X480" s="9">
        <v>34</v>
      </c>
      <c r="Y480" s="23" t="str">
        <f t="shared" si="79"/>
        <v>Needs Improvement</v>
      </c>
      <c r="Z480" s="23" t="str" cm="1">
        <f t="array" ref="Z480">_xlfn.IFS(W480&gt;=9,"Excellent",W480&gt;6,"Good",W480&lt;7,"Needs Improvement")</f>
        <v>Needs Improvement</v>
      </c>
    </row>
    <row r="481" spans="1:26" x14ac:dyDescent="0.45">
      <c r="A481" s="8">
        <v>480</v>
      </c>
      <c r="B481" s="8" t="s">
        <v>527</v>
      </c>
      <c r="C481" s="8" t="s">
        <v>42</v>
      </c>
      <c r="D481" s="8" t="s">
        <v>547</v>
      </c>
      <c r="E481" s="22" t="b">
        <f t="shared" si="77"/>
        <v>0</v>
      </c>
      <c r="F481" s="8" t="s">
        <v>548</v>
      </c>
      <c r="G481" s="8" t="s">
        <v>543</v>
      </c>
      <c r="H481" s="8" t="s">
        <v>532</v>
      </c>
      <c r="I481" s="8" t="s">
        <v>558</v>
      </c>
      <c r="J481" s="8">
        <v>58</v>
      </c>
      <c r="K481" s="8">
        <v>85751</v>
      </c>
      <c r="L481" s="22" t="b">
        <f t="shared" si="70"/>
        <v>0</v>
      </c>
      <c r="M481" s="8">
        <v>15</v>
      </c>
      <c r="N481" s="8">
        <v>3</v>
      </c>
      <c r="O481" s="8">
        <v>4</v>
      </c>
      <c r="P481" s="22" t="b">
        <f t="shared" si="78"/>
        <v>1</v>
      </c>
      <c r="Q481" s="22" t="b">
        <f t="shared" si="71"/>
        <v>0</v>
      </c>
      <c r="R481" s="22" t="b">
        <f t="shared" si="72"/>
        <v>0</v>
      </c>
      <c r="S481" s="22" t="b">
        <f t="shared" si="73"/>
        <v>1</v>
      </c>
      <c r="T481" s="22" t="str">
        <f t="shared" si="74"/>
        <v>Veteran</v>
      </c>
      <c r="U481" s="22" t="str">
        <f t="shared" si="75"/>
        <v>Manageble in Boston</v>
      </c>
      <c r="V481" s="22" t="str">
        <f t="shared" si="76"/>
        <v>Manageble in Boston</v>
      </c>
      <c r="W481" s="8">
        <v>3</v>
      </c>
      <c r="X481" s="8">
        <v>41</v>
      </c>
      <c r="Y481" s="23" t="str">
        <f t="shared" si="79"/>
        <v>Needs Improvement</v>
      </c>
      <c r="Z481" s="23" t="str" cm="1">
        <f t="array" ref="Z481">_xlfn.IFS(W481&gt;=9,"Excellent",W481&gt;6,"Good",W481&lt;7,"Needs Improvement")</f>
        <v>Needs Improvement</v>
      </c>
    </row>
    <row r="482" spans="1:26" x14ac:dyDescent="0.45">
      <c r="A482" s="9">
        <v>481</v>
      </c>
      <c r="B482" s="9" t="s">
        <v>534</v>
      </c>
      <c r="C482" s="9" t="s">
        <v>42</v>
      </c>
      <c r="D482" s="9" t="s">
        <v>535</v>
      </c>
      <c r="E482" s="22" t="b">
        <f t="shared" si="77"/>
        <v>1</v>
      </c>
      <c r="F482" s="9" t="s">
        <v>540</v>
      </c>
      <c r="G482" s="9" t="s">
        <v>556</v>
      </c>
      <c r="H482" s="9" t="s">
        <v>544</v>
      </c>
      <c r="I482" s="9" t="s">
        <v>533</v>
      </c>
      <c r="J482" s="9">
        <v>28</v>
      </c>
      <c r="K482" s="9">
        <v>108915</v>
      </c>
      <c r="L482" s="22" t="b">
        <f t="shared" si="70"/>
        <v>1</v>
      </c>
      <c r="M482" s="9">
        <v>1</v>
      </c>
      <c r="N482" s="9">
        <v>12</v>
      </c>
      <c r="O482" s="9">
        <v>1</v>
      </c>
      <c r="P482" s="22" t="b">
        <f t="shared" si="78"/>
        <v>1</v>
      </c>
      <c r="Q482" s="22" t="b">
        <f t="shared" si="71"/>
        <v>0</v>
      </c>
      <c r="R482" s="22" t="b">
        <f t="shared" si="72"/>
        <v>1</v>
      </c>
      <c r="S482" s="22" t="b">
        <f t="shared" si="73"/>
        <v>0</v>
      </c>
      <c r="T482" s="22" t="str">
        <f t="shared" si="74"/>
        <v>Newcomer</v>
      </c>
      <c r="U482" s="22" t="str">
        <f t="shared" si="75"/>
        <v>Manageble in Boston</v>
      </c>
      <c r="V482" s="22" t="str">
        <f t="shared" si="76"/>
        <v>Manageble in Boston</v>
      </c>
      <c r="W482" s="9">
        <v>8</v>
      </c>
      <c r="X482" s="9">
        <v>22</v>
      </c>
      <c r="Y482" s="23" t="str">
        <f t="shared" si="79"/>
        <v>Good</v>
      </c>
      <c r="Z482" s="23" t="str" cm="1">
        <f t="array" ref="Z482">_xlfn.IFS(W482&gt;=9,"Excellent",W482&gt;6,"Good",W482&lt;7,"Needs Improvement")</f>
        <v>Good</v>
      </c>
    </row>
    <row r="483" spans="1:26" x14ac:dyDescent="0.45">
      <c r="A483" s="8">
        <v>482</v>
      </c>
      <c r="B483" s="8" t="s">
        <v>552</v>
      </c>
      <c r="C483" s="8" t="s">
        <v>43</v>
      </c>
      <c r="D483" s="8" t="s">
        <v>535</v>
      </c>
      <c r="E483" s="22" t="b">
        <f t="shared" si="77"/>
        <v>1</v>
      </c>
      <c r="F483" s="8" t="s">
        <v>530</v>
      </c>
      <c r="G483" s="8" t="s">
        <v>536</v>
      </c>
      <c r="H483" s="8" t="s">
        <v>544</v>
      </c>
      <c r="I483" s="8" t="s">
        <v>546</v>
      </c>
      <c r="J483" s="8">
        <v>25</v>
      </c>
      <c r="K483" s="8">
        <v>84254</v>
      </c>
      <c r="L483" s="22" t="b">
        <f t="shared" si="70"/>
        <v>0</v>
      </c>
      <c r="M483" s="8">
        <v>3</v>
      </c>
      <c r="N483" s="8">
        <v>17</v>
      </c>
      <c r="O483" s="8">
        <v>9</v>
      </c>
      <c r="P483" s="22" t="b">
        <f t="shared" si="78"/>
        <v>0</v>
      </c>
      <c r="Q483" s="22" t="b">
        <f t="shared" si="71"/>
        <v>0</v>
      </c>
      <c r="R483" s="22" t="b">
        <f t="shared" si="72"/>
        <v>1</v>
      </c>
      <c r="S483" s="22" t="b">
        <f t="shared" si="73"/>
        <v>0</v>
      </c>
      <c r="T483" s="22" t="str">
        <f t="shared" si="74"/>
        <v>Newcomer</v>
      </c>
      <c r="U483" s="22" t="str">
        <f t="shared" si="75"/>
        <v>Manageble in Boston</v>
      </c>
      <c r="V483" s="22" t="str">
        <f t="shared" si="76"/>
        <v>Manageble in Boston</v>
      </c>
      <c r="W483" s="8">
        <v>7</v>
      </c>
      <c r="X483" s="8">
        <v>38</v>
      </c>
      <c r="Y483" s="23" t="str">
        <f t="shared" si="79"/>
        <v>Good</v>
      </c>
      <c r="Z483" s="23" t="str" cm="1">
        <f t="array" ref="Z483">_xlfn.IFS(W483&gt;=9,"Excellent",W483&gt;6,"Good",W483&lt;7,"Needs Improvement")</f>
        <v>Good</v>
      </c>
    </row>
    <row r="484" spans="1:26" x14ac:dyDescent="0.45">
      <c r="A484" s="9">
        <v>483</v>
      </c>
      <c r="B484" s="9" t="s">
        <v>552</v>
      </c>
      <c r="C484" s="9" t="s">
        <v>528</v>
      </c>
      <c r="D484" s="9" t="s">
        <v>547</v>
      </c>
      <c r="E484" s="22" t="b">
        <f t="shared" si="77"/>
        <v>0</v>
      </c>
      <c r="F484" s="9" t="s">
        <v>550</v>
      </c>
      <c r="G484" s="9" t="s">
        <v>536</v>
      </c>
      <c r="H484" s="9" t="s">
        <v>537</v>
      </c>
      <c r="I484" s="9" t="s">
        <v>542</v>
      </c>
      <c r="J484" s="9">
        <v>58</v>
      </c>
      <c r="K484" s="9">
        <v>37006</v>
      </c>
      <c r="L484" s="22" t="b">
        <f t="shared" si="70"/>
        <v>0</v>
      </c>
      <c r="M484" s="9">
        <v>14</v>
      </c>
      <c r="N484" s="9">
        <v>5</v>
      </c>
      <c r="O484" s="9">
        <v>3</v>
      </c>
      <c r="P484" s="22" t="b">
        <f t="shared" si="78"/>
        <v>1</v>
      </c>
      <c r="Q484" s="22" t="b">
        <f t="shared" si="71"/>
        <v>0</v>
      </c>
      <c r="R484" s="22" t="b">
        <f t="shared" si="72"/>
        <v>0</v>
      </c>
      <c r="S484" s="22" t="b">
        <f t="shared" si="73"/>
        <v>0</v>
      </c>
      <c r="T484" s="22" t="str">
        <f t="shared" si="74"/>
        <v>Newcomer</v>
      </c>
      <c r="U484" s="22" t="str">
        <f t="shared" si="75"/>
        <v>Busy in Boston</v>
      </c>
      <c r="V484" s="22" t="str">
        <f t="shared" si="76"/>
        <v>Manageble in Boston</v>
      </c>
      <c r="W484" s="9">
        <v>3</v>
      </c>
      <c r="X484" s="9">
        <v>53</v>
      </c>
      <c r="Y484" s="23" t="str">
        <f t="shared" si="79"/>
        <v>Needs Improvement</v>
      </c>
      <c r="Z484" s="23" t="str" cm="1">
        <f t="array" ref="Z484">_xlfn.IFS(W484&gt;=9,"Excellent",W484&gt;6,"Good",W484&lt;7,"Needs Improvement")</f>
        <v>Needs Improvement</v>
      </c>
    </row>
    <row r="485" spans="1:26" x14ac:dyDescent="0.45">
      <c r="A485" s="8">
        <v>484</v>
      </c>
      <c r="B485" s="8" t="s">
        <v>527</v>
      </c>
      <c r="C485" s="8" t="s">
        <v>43</v>
      </c>
      <c r="D485" s="8" t="s">
        <v>547</v>
      </c>
      <c r="E485" s="22" t="b">
        <f t="shared" si="77"/>
        <v>0</v>
      </c>
      <c r="F485" s="8" t="s">
        <v>548</v>
      </c>
      <c r="G485" s="8" t="s">
        <v>553</v>
      </c>
      <c r="H485" s="8" t="s">
        <v>537</v>
      </c>
      <c r="I485" s="8" t="s">
        <v>546</v>
      </c>
      <c r="J485" s="8">
        <v>22</v>
      </c>
      <c r="K485" s="8">
        <v>104218</v>
      </c>
      <c r="L485" s="22" t="b">
        <f t="shared" si="70"/>
        <v>1</v>
      </c>
      <c r="M485" s="8">
        <v>38</v>
      </c>
      <c r="N485" s="8">
        <v>9</v>
      </c>
      <c r="O485" s="8">
        <v>5</v>
      </c>
      <c r="P485" s="22" t="b">
        <f t="shared" si="78"/>
        <v>1</v>
      </c>
      <c r="Q485" s="22" t="b">
        <f t="shared" si="71"/>
        <v>0</v>
      </c>
      <c r="R485" s="22" t="b">
        <f t="shared" si="72"/>
        <v>0</v>
      </c>
      <c r="S485" s="22" t="b">
        <f t="shared" si="73"/>
        <v>1</v>
      </c>
      <c r="T485" s="22" t="str">
        <f t="shared" si="74"/>
        <v>Veteran</v>
      </c>
      <c r="U485" s="22" t="str">
        <f t="shared" si="75"/>
        <v>Manageble in Boston</v>
      </c>
      <c r="V485" s="22" t="str">
        <f t="shared" si="76"/>
        <v>Manageble in Boston</v>
      </c>
      <c r="W485" s="8">
        <v>9</v>
      </c>
      <c r="X485" s="8">
        <v>54</v>
      </c>
      <c r="Y485" s="23" t="str">
        <f t="shared" si="79"/>
        <v>Excellent</v>
      </c>
      <c r="Z485" s="23" t="str" cm="1">
        <f t="array" ref="Z485">_xlfn.IFS(W485&gt;=9,"Excellent",W485&gt;6,"Good",W485&lt;7,"Needs Improvement")</f>
        <v>Excellent</v>
      </c>
    </row>
    <row r="486" spans="1:26" x14ac:dyDescent="0.45">
      <c r="A486" s="9">
        <v>485</v>
      </c>
      <c r="B486" s="9" t="s">
        <v>527</v>
      </c>
      <c r="C486" s="9" t="s">
        <v>42</v>
      </c>
      <c r="D486" s="9" t="s">
        <v>547</v>
      </c>
      <c r="E486" s="22" t="b">
        <f t="shared" si="77"/>
        <v>0</v>
      </c>
      <c r="F486" s="9" t="s">
        <v>550</v>
      </c>
      <c r="G486" s="9" t="s">
        <v>543</v>
      </c>
      <c r="H486" s="9" t="s">
        <v>532</v>
      </c>
      <c r="I486" s="9" t="s">
        <v>546</v>
      </c>
      <c r="J486" s="9">
        <v>22</v>
      </c>
      <c r="K486" s="9">
        <v>95344</v>
      </c>
      <c r="L486" s="22" t="b">
        <f t="shared" si="70"/>
        <v>0</v>
      </c>
      <c r="M486" s="9">
        <v>1</v>
      </c>
      <c r="N486" s="9">
        <v>7</v>
      </c>
      <c r="O486" s="9">
        <v>6</v>
      </c>
      <c r="P486" s="22" t="b">
        <f t="shared" si="78"/>
        <v>0</v>
      </c>
      <c r="Q486" s="22" t="b">
        <f t="shared" si="71"/>
        <v>0</v>
      </c>
      <c r="R486" s="22" t="b">
        <f t="shared" si="72"/>
        <v>0</v>
      </c>
      <c r="S486" s="22" t="b">
        <f t="shared" si="73"/>
        <v>0</v>
      </c>
      <c r="T486" s="22" t="str">
        <f t="shared" si="74"/>
        <v>Newcomer</v>
      </c>
      <c r="U486" s="22" t="str">
        <f t="shared" si="75"/>
        <v>Manageble in Boston</v>
      </c>
      <c r="V486" s="22" t="str">
        <f t="shared" si="76"/>
        <v>Manageble in Boston</v>
      </c>
      <c r="W486" s="9">
        <v>5</v>
      </c>
      <c r="X486" s="9">
        <v>20</v>
      </c>
      <c r="Y486" s="23" t="str">
        <f t="shared" si="79"/>
        <v>Needs Improvement</v>
      </c>
      <c r="Z486" s="23" t="str" cm="1">
        <f t="array" ref="Z486">_xlfn.IFS(W486&gt;=9,"Excellent",W486&gt;6,"Good",W486&lt;7,"Needs Improvement")</f>
        <v>Needs Improvement</v>
      </c>
    </row>
    <row r="487" spans="1:26" x14ac:dyDescent="0.45">
      <c r="A487" s="8">
        <v>486</v>
      </c>
      <c r="B487" s="8" t="s">
        <v>557</v>
      </c>
      <c r="C487" s="8" t="s">
        <v>43</v>
      </c>
      <c r="D487" s="8" t="s">
        <v>529</v>
      </c>
      <c r="E487" s="22" t="b">
        <f t="shared" si="77"/>
        <v>1</v>
      </c>
      <c r="F487" s="8" t="s">
        <v>540</v>
      </c>
      <c r="G487" s="8" t="s">
        <v>531</v>
      </c>
      <c r="H487" s="8" t="s">
        <v>537</v>
      </c>
      <c r="I487" s="8" t="s">
        <v>554</v>
      </c>
      <c r="J487" s="8">
        <v>41</v>
      </c>
      <c r="K487" s="8">
        <v>63840</v>
      </c>
      <c r="L487" s="22" t="b">
        <f t="shared" si="70"/>
        <v>1</v>
      </c>
      <c r="M487" s="8">
        <v>38</v>
      </c>
      <c r="N487" s="8">
        <v>4</v>
      </c>
      <c r="O487" s="8">
        <v>8</v>
      </c>
      <c r="P487" s="22" t="b">
        <f t="shared" si="78"/>
        <v>0</v>
      </c>
      <c r="Q487" s="22" t="b">
        <f t="shared" si="71"/>
        <v>0</v>
      </c>
      <c r="R487" s="22" t="b">
        <f t="shared" si="72"/>
        <v>1</v>
      </c>
      <c r="S487" s="22" t="b">
        <f t="shared" si="73"/>
        <v>0</v>
      </c>
      <c r="T487" s="22" t="str">
        <f t="shared" si="74"/>
        <v>Newcomer</v>
      </c>
      <c r="U487" s="22" t="str">
        <f t="shared" si="75"/>
        <v>Manageble in Boston</v>
      </c>
      <c r="V487" s="22" t="str">
        <f t="shared" si="76"/>
        <v>Manageble in Boston</v>
      </c>
      <c r="W487" s="8">
        <v>9</v>
      </c>
      <c r="X487" s="8">
        <v>40</v>
      </c>
      <c r="Y487" s="23" t="str">
        <f t="shared" si="79"/>
        <v>Excellent</v>
      </c>
      <c r="Z487" s="23" t="str" cm="1">
        <f t="array" ref="Z487">_xlfn.IFS(W487&gt;=9,"Excellent",W487&gt;6,"Good",W487&lt;7,"Needs Improvement")</f>
        <v>Excellent</v>
      </c>
    </row>
    <row r="488" spans="1:26" x14ac:dyDescent="0.45">
      <c r="A488" s="9">
        <v>487</v>
      </c>
      <c r="B488" s="9" t="s">
        <v>545</v>
      </c>
      <c r="C488" s="9" t="s">
        <v>528</v>
      </c>
      <c r="D488" s="9" t="s">
        <v>555</v>
      </c>
      <c r="E488" s="22" t="b">
        <f t="shared" si="77"/>
        <v>1</v>
      </c>
      <c r="F488" s="9" t="s">
        <v>550</v>
      </c>
      <c r="G488" s="9" t="s">
        <v>543</v>
      </c>
      <c r="H488" s="9" t="s">
        <v>532</v>
      </c>
      <c r="I488" s="9" t="s">
        <v>533</v>
      </c>
      <c r="J488" s="9">
        <v>40</v>
      </c>
      <c r="K488" s="9">
        <v>62430</v>
      </c>
      <c r="L488" s="22" t="b">
        <f t="shared" si="70"/>
        <v>0</v>
      </c>
      <c r="M488" s="9">
        <v>38</v>
      </c>
      <c r="N488" s="9">
        <v>13</v>
      </c>
      <c r="O488" s="9">
        <v>6</v>
      </c>
      <c r="P488" s="22" t="b">
        <f t="shared" si="78"/>
        <v>0</v>
      </c>
      <c r="Q488" s="22" t="b">
        <f t="shared" si="71"/>
        <v>0</v>
      </c>
      <c r="R488" s="22" t="b">
        <f t="shared" si="72"/>
        <v>0</v>
      </c>
      <c r="S488" s="22" t="b">
        <f t="shared" si="73"/>
        <v>0</v>
      </c>
      <c r="T488" s="22" t="str">
        <f t="shared" si="74"/>
        <v>Newcomer</v>
      </c>
      <c r="U488" s="22" t="str">
        <f t="shared" si="75"/>
        <v>Manageble in Boston</v>
      </c>
      <c r="V488" s="22" t="str">
        <f t="shared" si="76"/>
        <v>Manageble in Boston</v>
      </c>
      <c r="W488" s="9">
        <v>7</v>
      </c>
      <c r="X488" s="9">
        <v>48</v>
      </c>
      <c r="Y488" s="23" t="str">
        <f t="shared" si="79"/>
        <v>Good</v>
      </c>
      <c r="Z488" s="23" t="str" cm="1">
        <f t="array" ref="Z488">_xlfn.IFS(W488&gt;=9,"Excellent",W488&gt;6,"Good",W488&lt;7,"Needs Improvement")</f>
        <v>Good</v>
      </c>
    </row>
    <row r="489" spans="1:26" x14ac:dyDescent="0.45">
      <c r="A489" s="8">
        <v>488</v>
      </c>
      <c r="B489" s="8" t="s">
        <v>559</v>
      </c>
      <c r="C489" s="8" t="s">
        <v>43</v>
      </c>
      <c r="D489" s="8" t="s">
        <v>547</v>
      </c>
      <c r="E489" s="22" t="b">
        <f t="shared" si="77"/>
        <v>0</v>
      </c>
      <c r="F489" s="8" t="s">
        <v>550</v>
      </c>
      <c r="G489" s="8" t="s">
        <v>536</v>
      </c>
      <c r="H489" s="8" t="s">
        <v>532</v>
      </c>
      <c r="I489" s="8" t="s">
        <v>538</v>
      </c>
      <c r="J489" s="8">
        <v>50</v>
      </c>
      <c r="K489" s="8">
        <v>53091</v>
      </c>
      <c r="L489" s="22" t="b">
        <f t="shared" si="70"/>
        <v>0</v>
      </c>
      <c r="M489" s="8">
        <v>21</v>
      </c>
      <c r="N489" s="8">
        <v>13</v>
      </c>
      <c r="O489" s="8">
        <v>3</v>
      </c>
      <c r="P489" s="22" t="b">
        <f t="shared" si="78"/>
        <v>1</v>
      </c>
      <c r="Q489" s="22" t="b">
        <f t="shared" si="71"/>
        <v>0</v>
      </c>
      <c r="R489" s="22" t="b">
        <f t="shared" si="72"/>
        <v>0</v>
      </c>
      <c r="S489" s="22" t="b">
        <f t="shared" si="73"/>
        <v>0</v>
      </c>
      <c r="T489" s="22" t="str">
        <f t="shared" si="74"/>
        <v>Newcomer</v>
      </c>
      <c r="U489" s="22" t="str">
        <f t="shared" si="75"/>
        <v>Manageble in Boston</v>
      </c>
      <c r="V489" s="22" t="str">
        <f t="shared" si="76"/>
        <v>Manageble in Boston</v>
      </c>
      <c r="W489" s="8">
        <v>7</v>
      </c>
      <c r="X489" s="8">
        <v>25</v>
      </c>
      <c r="Y489" s="23" t="str">
        <f t="shared" si="79"/>
        <v>Good</v>
      </c>
      <c r="Z489" s="23" t="str" cm="1">
        <f t="array" ref="Z489">_xlfn.IFS(W489&gt;=9,"Excellent",W489&gt;6,"Good",W489&lt;7,"Needs Improvement")</f>
        <v>Good</v>
      </c>
    </row>
    <row r="490" spans="1:26" x14ac:dyDescent="0.45">
      <c r="A490" s="9">
        <v>489</v>
      </c>
      <c r="B490" s="9" t="s">
        <v>552</v>
      </c>
      <c r="C490" s="9" t="s">
        <v>42</v>
      </c>
      <c r="D490" s="9" t="s">
        <v>547</v>
      </c>
      <c r="E490" s="22" t="b">
        <f t="shared" si="77"/>
        <v>0</v>
      </c>
      <c r="F490" s="9" t="s">
        <v>548</v>
      </c>
      <c r="G490" s="9" t="s">
        <v>536</v>
      </c>
      <c r="H490" s="9" t="s">
        <v>537</v>
      </c>
      <c r="I490" s="9" t="s">
        <v>546</v>
      </c>
      <c r="J490" s="9">
        <v>31</v>
      </c>
      <c r="K490" s="9">
        <v>62983</v>
      </c>
      <c r="L490" s="22" t="b">
        <f t="shared" si="70"/>
        <v>0</v>
      </c>
      <c r="M490" s="9">
        <v>29</v>
      </c>
      <c r="N490" s="9">
        <v>10</v>
      </c>
      <c r="O490" s="9">
        <v>6</v>
      </c>
      <c r="P490" s="22" t="b">
        <f t="shared" si="78"/>
        <v>0</v>
      </c>
      <c r="Q490" s="22" t="b">
        <f t="shared" si="71"/>
        <v>0</v>
      </c>
      <c r="R490" s="22" t="b">
        <f t="shared" si="72"/>
        <v>0</v>
      </c>
      <c r="S490" s="22" t="b">
        <f t="shared" si="73"/>
        <v>0</v>
      </c>
      <c r="T490" s="22" t="str">
        <f t="shared" si="74"/>
        <v>Newcomer</v>
      </c>
      <c r="U490" s="22" t="str">
        <f t="shared" si="75"/>
        <v>Manageble in Boston</v>
      </c>
      <c r="V490" s="22" t="str">
        <f t="shared" si="76"/>
        <v>Manageble in Boston</v>
      </c>
      <c r="W490" s="9">
        <v>6</v>
      </c>
      <c r="X490" s="9">
        <v>56</v>
      </c>
      <c r="Y490" s="23" t="str">
        <f t="shared" si="79"/>
        <v>Needs Improvement</v>
      </c>
      <c r="Z490" s="23" t="str" cm="1">
        <f t="array" ref="Z490">_xlfn.IFS(W490&gt;=9,"Excellent",W490&gt;6,"Good",W490&lt;7,"Needs Improvement")</f>
        <v>Needs Improvement</v>
      </c>
    </row>
    <row r="491" spans="1:26" x14ac:dyDescent="0.45">
      <c r="A491" s="8">
        <v>490</v>
      </c>
      <c r="B491" s="8" t="s">
        <v>527</v>
      </c>
      <c r="C491" s="8" t="s">
        <v>528</v>
      </c>
      <c r="D491" s="8" t="s">
        <v>547</v>
      </c>
      <c r="E491" s="22" t="b">
        <f t="shared" si="77"/>
        <v>0</v>
      </c>
      <c r="F491" s="8" t="s">
        <v>530</v>
      </c>
      <c r="G491" s="8" t="s">
        <v>556</v>
      </c>
      <c r="H491" s="8" t="s">
        <v>532</v>
      </c>
      <c r="I491" s="8" t="s">
        <v>546</v>
      </c>
      <c r="J491" s="8">
        <v>39</v>
      </c>
      <c r="K491" s="8">
        <v>53989</v>
      </c>
      <c r="L491" s="22" t="b">
        <f t="shared" si="70"/>
        <v>0</v>
      </c>
      <c r="M491" s="8">
        <v>5</v>
      </c>
      <c r="N491" s="8">
        <v>18</v>
      </c>
      <c r="O491" s="8">
        <v>1</v>
      </c>
      <c r="P491" s="22" t="b">
        <f t="shared" si="78"/>
        <v>1</v>
      </c>
      <c r="Q491" s="22" t="b">
        <f t="shared" si="71"/>
        <v>0</v>
      </c>
      <c r="R491" s="22" t="b">
        <f t="shared" si="72"/>
        <v>1</v>
      </c>
      <c r="S491" s="22" t="b">
        <f t="shared" si="73"/>
        <v>0</v>
      </c>
      <c r="T491" s="22" t="str">
        <f t="shared" si="74"/>
        <v>Newcomer</v>
      </c>
      <c r="U491" s="22" t="str">
        <f t="shared" si="75"/>
        <v>Manageble in Boston</v>
      </c>
      <c r="V491" s="22" t="str">
        <f t="shared" si="76"/>
        <v>Manageble in Boston</v>
      </c>
      <c r="W491" s="8">
        <v>2</v>
      </c>
      <c r="X491" s="8">
        <v>20</v>
      </c>
      <c r="Y491" s="23" t="str">
        <f t="shared" si="79"/>
        <v>Needs Improvement</v>
      </c>
      <c r="Z491" s="23" t="str" cm="1">
        <f t="array" ref="Z491">_xlfn.IFS(W491&gt;=9,"Excellent",W491&gt;6,"Good",W491&lt;7,"Needs Improvement")</f>
        <v>Needs Improvement</v>
      </c>
    </row>
    <row r="492" spans="1:26" x14ac:dyDescent="0.45">
      <c r="A492" s="9">
        <v>491</v>
      </c>
      <c r="B492" s="9" t="s">
        <v>557</v>
      </c>
      <c r="C492" s="9" t="s">
        <v>42</v>
      </c>
      <c r="D492" s="9" t="s">
        <v>535</v>
      </c>
      <c r="E492" s="22" t="b">
        <f t="shared" si="77"/>
        <v>1</v>
      </c>
      <c r="F492" s="9" t="s">
        <v>550</v>
      </c>
      <c r="G492" s="9" t="s">
        <v>543</v>
      </c>
      <c r="H492" s="9" t="s">
        <v>544</v>
      </c>
      <c r="I492" s="9" t="s">
        <v>549</v>
      </c>
      <c r="J492" s="9">
        <v>49</v>
      </c>
      <c r="K492" s="9">
        <v>105451</v>
      </c>
      <c r="L492" s="22" t="b">
        <f t="shared" si="70"/>
        <v>1</v>
      </c>
      <c r="M492" s="9">
        <v>10</v>
      </c>
      <c r="N492" s="9">
        <v>17</v>
      </c>
      <c r="O492" s="9">
        <v>4</v>
      </c>
      <c r="P492" s="22" t="b">
        <f t="shared" si="78"/>
        <v>1</v>
      </c>
      <c r="Q492" s="22" t="b">
        <f t="shared" si="71"/>
        <v>0</v>
      </c>
      <c r="R492" s="22" t="b">
        <f t="shared" si="72"/>
        <v>0</v>
      </c>
      <c r="S492" s="22" t="b">
        <f t="shared" si="73"/>
        <v>0</v>
      </c>
      <c r="T492" s="22" t="str">
        <f t="shared" si="74"/>
        <v>Newcomer</v>
      </c>
      <c r="U492" s="22" t="str">
        <f t="shared" si="75"/>
        <v>Manageble in Boston</v>
      </c>
      <c r="V492" s="22" t="str">
        <f t="shared" si="76"/>
        <v>Manageble in Boston</v>
      </c>
      <c r="W492" s="9">
        <v>9</v>
      </c>
      <c r="X492" s="9">
        <v>20</v>
      </c>
      <c r="Y492" s="23" t="str">
        <f t="shared" si="79"/>
        <v>Excellent</v>
      </c>
      <c r="Z492" s="23" t="str" cm="1">
        <f t="array" ref="Z492">_xlfn.IFS(W492&gt;=9,"Excellent",W492&gt;6,"Good",W492&lt;7,"Needs Improvement")</f>
        <v>Excellent</v>
      </c>
    </row>
    <row r="493" spans="1:26" x14ac:dyDescent="0.45">
      <c r="A493" s="8">
        <v>492</v>
      </c>
      <c r="B493" s="8" t="s">
        <v>539</v>
      </c>
      <c r="C493" s="8" t="s">
        <v>528</v>
      </c>
      <c r="D493" s="8" t="s">
        <v>535</v>
      </c>
      <c r="E493" s="22" t="b">
        <f t="shared" si="77"/>
        <v>1</v>
      </c>
      <c r="F493" s="8" t="s">
        <v>530</v>
      </c>
      <c r="G493" s="8" t="s">
        <v>543</v>
      </c>
      <c r="H493" s="8" t="s">
        <v>537</v>
      </c>
      <c r="I493" s="8" t="s">
        <v>554</v>
      </c>
      <c r="J493" s="8">
        <v>56</v>
      </c>
      <c r="K493" s="8">
        <v>48990</v>
      </c>
      <c r="L493" s="22" t="b">
        <f t="shared" si="70"/>
        <v>0</v>
      </c>
      <c r="M493" s="8">
        <v>28</v>
      </c>
      <c r="N493" s="8">
        <v>13</v>
      </c>
      <c r="O493" s="8">
        <v>6</v>
      </c>
      <c r="P493" s="22" t="b">
        <f t="shared" si="78"/>
        <v>0</v>
      </c>
      <c r="Q493" s="22" t="b">
        <f t="shared" si="71"/>
        <v>0</v>
      </c>
      <c r="R493" s="22" t="b">
        <f t="shared" si="72"/>
        <v>1</v>
      </c>
      <c r="S493" s="22" t="b">
        <f t="shared" si="73"/>
        <v>0</v>
      </c>
      <c r="T493" s="22" t="str">
        <f t="shared" si="74"/>
        <v>Newcomer</v>
      </c>
      <c r="U493" s="22" t="str">
        <f t="shared" si="75"/>
        <v>Manageble in Boston</v>
      </c>
      <c r="V493" s="22" t="str">
        <f t="shared" si="76"/>
        <v>Manageble in Boston</v>
      </c>
      <c r="W493" s="8">
        <v>6</v>
      </c>
      <c r="X493" s="8">
        <v>46</v>
      </c>
      <c r="Y493" s="23" t="str">
        <f t="shared" si="79"/>
        <v>Needs Improvement</v>
      </c>
      <c r="Z493" s="23" t="str" cm="1">
        <f t="array" ref="Z493">_xlfn.IFS(W493&gt;=9,"Excellent",W493&gt;6,"Good",W493&lt;7,"Needs Improvement")</f>
        <v>Needs Improvement</v>
      </c>
    </row>
    <row r="494" spans="1:26" x14ac:dyDescent="0.45">
      <c r="A494" s="9">
        <v>493</v>
      </c>
      <c r="B494" s="9" t="s">
        <v>557</v>
      </c>
      <c r="C494" s="9" t="s">
        <v>528</v>
      </c>
      <c r="D494" s="9" t="s">
        <v>529</v>
      </c>
      <c r="E494" s="22" t="b">
        <f t="shared" si="77"/>
        <v>1</v>
      </c>
      <c r="F494" s="9" t="s">
        <v>540</v>
      </c>
      <c r="G494" s="9" t="s">
        <v>536</v>
      </c>
      <c r="H494" s="9" t="s">
        <v>544</v>
      </c>
      <c r="I494" s="9" t="s">
        <v>554</v>
      </c>
      <c r="J494" s="9">
        <v>64</v>
      </c>
      <c r="K494" s="9">
        <v>110360</v>
      </c>
      <c r="L494" s="22" t="b">
        <f t="shared" si="70"/>
        <v>1</v>
      </c>
      <c r="M494" s="9">
        <v>21</v>
      </c>
      <c r="N494" s="9">
        <v>17</v>
      </c>
      <c r="O494" s="9">
        <v>7</v>
      </c>
      <c r="P494" s="22" t="b">
        <f t="shared" si="78"/>
        <v>0</v>
      </c>
      <c r="Q494" s="22" t="b">
        <f t="shared" si="71"/>
        <v>0</v>
      </c>
      <c r="R494" s="22" t="b">
        <f t="shared" si="72"/>
        <v>1</v>
      </c>
      <c r="S494" s="22" t="b">
        <f t="shared" si="73"/>
        <v>0</v>
      </c>
      <c r="T494" s="22" t="str">
        <f t="shared" si="74"/>
        <v>Newcomer</v>
      </c>
      <c r="U494" s="22" t="str">
        <f t="shared" si="75"/>
        <v>Manageble in Boston</v>
      </c>
      <c r="V494" s="22" t="str">
        <f t="shared" si="76"/>
        <v>Manageble in Boston</v>
      </c>
      <c r="W494" s="9">
        <v>8</v>
      </c>
      <c r="X494" s="9">
        <v>40</v>
      </c>
      <c r="Y494" s="23" t="str">
        <f t="shared" si="79"/>
        <v>Good</v>
      </c>
      <c r="Z494" s="23" t="str" cm="1">
        <f t="array" ref="Z494">_xlfn.IFS(W494&gt;=9,"Excellent",W494&gt;6,"Good",W494&lt;7,"Needs Improvement")</f>
        <v>Good</v>
      </c>
    </row>
    <row r="495" spans="1:26" x14ac:dyDescent="0.45">
      <c r="A495" s="8">
        <v>494</v>
      </c>
      <c r="B495" s="8" t="s">
        <v>552</v>
      </c>
      <c r="C495" s="8" t="s">
        <v>43</v>
      </c>
      <c r="D495" s="8" t="s">
        <v>555</v>
      </c>
      <c r="E495" s="22" t="b">
        <f t="shared" si="77"/>
        <v>1</v>
      </c>
      <c r="F495" s="8" t="s">
        <v>550</v>
      </c>
      <c r="G495" s="8" t="s">
        <v>531</v>
      </c>
      <c r="H495" s="8" t="s">
        <v>537</v>
      </c>
      <c r="I495" s="8" t="s">
        <v>538</v>
      </c>
      <c r="J495" s="8">
        <v>52</v>
      </c>
      <c r="K495" s="8">
        <v>66081</v>
      </c>
      <c r="L495" s="22" t="b">
        <f t="shared" si="70"/>
        <v>0</v>
      </c>
      <c r="M495" s="8">
        <v>7</v>
      </c>
      <c r="N495" s="8">
        <v>4</v>
      </c>
      <c r="O495" s="8">
        <v>11</v>
      </c>
      <c r="P495" s="22" t="b">
        <f t="shared" si="78"/>
        <v>0</v>
      </c>
      <c r="Q495" s="22" t="b">
        <f t="shared" si="71"/>
        <v>0</v>
      </c>
      <c r="R495" s="22" t="b">
        <f t="shared" si="72"/>
        <v>0</v>
      </c>
      <c r="S495" s="22" t="b">
        <f t="shared" si="73"/>
        <v>0</v>
      </c>
      <c r="T495" s="22" t="str">
        <f t="shared" si="74"/>
        <v>Newcomer</v>
      </c>
      <c r="U495" s="22" t="str">
        <f t="shared" si="75"/>
        <v>Busy in Boston</v>
      </c>
      <c r="V495" s="22" t="str">
        <f t="shared" si="76"/>
        <v>Manageble in Boston</v>
      </c>
      <c r="W495" s="8">
        <v>1</v>
      </c>
      <c r="X495" s="8">
        <v>35</v>
      </c>
      <c r="Y495" s="23" t="str">
        <f t="shared" si="79"/>
        <v>Needs Improvement</v>
      </c>
      <c r="Z495" s="23" t="str" cm="1">
        <f t="array" ref="Z495">_xlfn.IFS(W495&gt;=9,"Excellent",W495&gt;6,"Good",W495&lt;7,"Needs Improvement")</f>
        <v>Needs Improvement</v>
      </c>
    </row>
    <row r="496" spans="1:26" x14ac:dyDescent="0.45">
      <c r="A496" s="9">
        <v>495</v>
      </c>
      <c r="B496" s="9" t="s">
        <v>552</v>
      </c>
      <c r="C496" s="9" t="s">
        <v>43</v>
      </c>
      <c r="D496" s="9" t="s">
        <v>529</v>
      </c>
      <c r="E496" s="22" t="b">
        <f t="shared" si="77"/>
        <v>1</v>
      </c>
      <c r="F496" s="9" t="s">
        <v>548</v>
      </c>
      <c r="G496" s="9" t="s">
        <v>553</v>
      </c>
      <c r="H496" s="9" t="s">
        <v>532</v>
      </c>
      <c r="I496" s="9" t="s">
        <v>542</v>
      </c>
      <c r="J496" s="9">
        <v>48</v>
      </c>
      <c r="K496" s="9">
        <v>41033</v>
      </c>
      <c r="L496" s="22" t="b">
        <f t="shared" si="70"/>
        <v>0</v>
      </c>
      <c r="M496" s="9">
        <v>3</v>
      </c>
      <c r="N496" s="9">
        <v>1</v>
      </c>
      <c r="O496" s="9">
        <v>13</v>
      </c>
      <c r="P496" s="22" t="b">
        <f t="shared" si="78"/>
        <v>0</v>
      </c>
      <c r="Q496" s="22" t="b">
        <f t="shared" si="71"/>
        <v>0</v>
      </c>
      <c r="R496" s="22" t="b">
        <f t="shared" si="72"/>
        <v>0</v>
      </c>
      <c r="S496" s="22" t="b">
        <f t="shared" si="73"/>
        <v>0</v>
      </c>
      <c r="T496" s="22" t="str">
        <f t="shared" si="74"/>
        <v>Newcomer</v>
      </c>
      <c r="U496" s="22" t="str">
        <f t="shared" si="75"/>
        <v>Busy in Boston</v>
      </c>
      <c r="V496" s="22" t="str">
        <f t="shared" si="76"/>
        <v>Busy in Boston</v>
      </c>
      <c r="W496" s="9">
        <v>5</v>
      </c>
      <c r="X496" s="9">
        <v>59</v>
      </c>
      <c r="Y496" s="23" t="str">
        <f t="shared" si="79"/>
        <v>Needs Improvement</v>
      </c>
      <c r="Z496" s="23" t="str" cm="1">
        <f t="array" ref="Z496">_xlfn.IFS(W496&gt;=9,"Excellent",W496&gt;6,"Good",W496&lt;7,"Needs Improvement")</f>
        <v>Needs Improvement</v>
      </c>
    </row>
    <row r="497" spans="1:26" x14ac:dyDescent="0.45">
      <c r="A497" s="8">
        <v>496</v>
      </c>
      <c r="B497" s="8" t="s">
        <v>557</v>
      </c>
      <c r="C497" s="8" t="s">
        <v>42</v>
      </c>
      <c r="D497" s="8" t="s">
        <v>555</v>
      </c>
      <c r="E497" s="22" t="b">
        <f t="shared" si="77"/>
        <v>1</v>
      </c>
      <c r="F497" s="8" t="s">
        <v>540</v>
      </c>
      <c r="G497" s="8" t="s">
        <v>551</v>
      </c>
      <c r="H497" s="8" t="s">
        <v>537</v>
      </c>
      <c r="I497" s="8" t="s">
        <v>558</v>
      </c>
      <c r="J497" s="8">
        <v>32</v>
      </c>
      <c r="K497" s="8">
        <v>46241</v>
      </c>
      <c r="L497" s="22" t="b">
        <f t="shared" si="70"/>
        <v>0</v>
      </c>
      <c r="M497" s="8">
        <v>20</v>
      </c>
      <c r="N497" s="8">
        <v>1</v>
      </c>
      <c r="O497" s="8">
        <v>11</v>
      </c>
      <c r="P497" s="22" t="b">
        <f t="shared" si="78"/>
        <v>0</v>
      </c>
      <c r="Q497" s="22" t="b">
        <f t="shared" si="71"/>
        <v>0</v>
      </c>
      <c r="R497" s="22" t="b">
        <f t="shared" si="72"/>
        <v>1</v>
      </c>
      <c r="S497" s="22" t="b">
        <f t="shared" si="73"/>
        <v>0</v>
      </c>
      <c r="T497" s="22" t="str">
        <f t="shared" si="74"/>
        <v>Newcomer</v>
      </c>
      <c r="U497" s="22" t="str">
        <f t="shared" si="75"/>
        <v>Busy in Boston</v>
      </c>
      <c r="V497" s="22" t="str">
        <f t="shared" si="76"/>
        <v>Manageble in Boston</v>
      </c>
      <c r="W497" s="8">
        <v>1</v>
      </c>
      <c r="X497" s="8">
        <v>45</v>
      </c>
      <c r="Y497" s="23" t="str">
        <f t="shared" si="79"/>
        <v>Needs Improvement</v>
      </c>
      <c r="Z497" s="23" t="str" cm="1">
        <f t="array" ref="Z497">_xlfn.IFS(W497&gt;=9,"Excellent",W497&gt;6,"Good",W497&lt;7,"Needs Improvement")</f>
        <v>Needs Improvement</v>
      </c>
    </row>
    <row r="498" spans="1:26" x14ac:dyDescent="0.45">
      <c r="A498" s="9">
        <v>497</v>
      </c>
      <c r="B498" s="9" t="s">
        <v>559</v>
      </c>
      <c r="C498" s="9" t="s">
        <v>43</v>
      </c>
      <c r="D498" s="9" t="s">
        <v>535</v>
      </c>
      <c r="E498" s="22" t="b">
        <f t="shared" si="77"/>
        <v>1</v>
      </c>
      <c r="F498" s="9" t="s">
        <v>540</v>
      </c>
      <c r="G498" s="9" t="s">
        <v>553</v>
      </c>
      <c r="H498" s="9" t="s">
        <v>544</v>
      </c>
      <c r="I498" s="9" t="s">
        <v>549</v>
      </c>
      <c r="J498" s="9">
        <v>59</v>
      </c>
      <c r="K498" s="9">
        <v>35939</v>
      </c>
      <c r="L498" s="22" t="b">
        <f t="shared" si="70"/>
        <v>0</v>
      </c>
      <c r="M498" s="9">
        <v>19</v>
      </c>
      <c r="N498" s="9">
        <v>15</v>
      </c>
      <c r="O498" s="9">
        <v>10</v>
      </c>
      <c r="P498" s="22" t="b">
        <f t="shared" si="78"/>
        <v>0</v>
      </c>
      <c r="Q498" s="22" t="b">
        <f t="shared" si="71"/>
        <v>0</v>
      </c>
      <c r="R498" s="22" t="b">
        <f t="shared" si="72"/>
        <v>1</v>
      </c>
      <c r="S498" s="22" t="b">
        <f t="shared" si="73"/>
        <v>0</v>
      </c>
      <c r="T498" s="22" t="str">
        <f t="shared" si="74"/>
        <v>Newcomer</v>
      </c>
      <c r="U498" s="22" t="str">
        <f t="shared" si="75"/>
        <v>Manageble in Boston</v>
      </c>
      <c r="V498" s="22" t="str">
        <f t="shared" si="76"/>
        <v>Manageble in Boston</v>
      </c>
      <c r="W498" s="9">
        <v>8</v>
      </c>
      <c r="X498" s="9">
        <v>35</v>
      </c>
      <c r="Y498" s="23" t="str">
        <f t="shared" si="79"/>
        <v>Good</v>
      </c>
      <c r="Z498" s="23" t="str" cm="1">
        <f t="array" ref="Z498">_xlfn.IFS(W498&gt;=9,"Excellent",W498&gt;6,"Good",W498&lt;7,"Needs Improvement")</f>
        <v>Good</v>
      </c>
    </row>
    <row r="499" spans="1:26" x14ac:dyDescent="0.45">
      <c r="A499" s="8">
        <v>498</v>
      </c>
      <c r="B499" s="8" t="s">
        <v>534</v>
      </c>
      <c r="C499" s="8" t="s">
        <v>43</v>
      </c>
      <c r="D499" s="8" t="s">
        <v>535</v>
      </c>
      <c r="E499" s="22" t="b">
        <f t="shared" si="77"/>
        <v>1</v>
      </c>
      <c r="F499" s="8" t="s">
        <v>548</v>
      </c>
      <c r="G499" s="8" t="s">
        <v>543</v>
      </c>
      <c r="H499" s="8" t="s">
        <v>532</v>
      </c>
      <c r="I499" s="8" t="s">
        <v>554</v>
      </c>
      <c r="J499" s="8">
        <v>26</v>
      </c>
      <c r="K499" s="8">
        <v>77562</v>
      </c>
      <c r="L499" s="22" t="b">
        <f t="shared" si="70"/>
        <v>0</v>
      </c>
      <c r="M499" s="8">
        <v>35</v>
      </c>
      <c r="N499" s="8">
        <v>13</v>
      </c>
      <c r="O499" s="8">
        <v>3</v>
      </c>
      <c r="P499" s="22" t="b">
        <f t="shared" si="78"/>
        <v>1</v>
      </c>
      <c r="Q499" s="22" t="b">
        <f t="shared" si="71"/>
        <v>0</v>
      </c>
      <c r="R499" s="22" t="b">
        <f t="shared" si="72"/>
        <v>0</v>
      </c>
      <c r="S499" s="22" t="b">
        <f t="shared" si="73"/>
        <v>0</v>
      </c>
      <c r="T499" s="22" t="str">
        <f t="shared" si="74"/>
        <v>Newcomer</v>
      </c>
      <c r="U499" s="22" t="str">
        <f t="shared" si="75"/>
        <v>Manageble in Boston</v>
      </c>
      <c r="V499" s="22" t="str">
        <f t="shared" si="76"/>
        <v>Manageble in Boston</v>
      </c>
      <c r="W499" s="8">
        <v>8</v>
      </c>
      <c r="X499" s="8">
        <v>47</v>
      </c>
      <c r="Y499" s="23" t="str">
        <f t="shared" si="79"/>
        <v>Good</v>
      </c>
      <c r="Z499" s="23" t="str" cm="1">
        <f t="array" ref="Z499">_xlfn.IFS(W499&gt;=9,"Excellent",W499&gt;6,"Good",W499&lt;7,"Needs Improvement")</f>
        <v>Good</v>
      </c>
    </row>
    <row r="500" spans="1:26" x14ac:dyDescent="0.45">
      <c r="A500" s="9">
        <v>499</v>
      </c>
      <c r="B500" s="9" t="s">
        <v>552</v>
      </c>
      <c r="C500" s="9" t="s">
        <v>528</v>
      </c>
      <c r="D500" s="9" t="s">
        <v>535</v>
      </c>
      <c r="E500" s="22" t="b">
        <f t="shared" si="77"/>
        <v>1</v>
      </c>
      <c r="F500" s="9" t="s">
        <v>550</v>
      </c>
      <c r="G500" s="9" t="s">
        <v>553</v>
      </c>
      <c r="H500" s="9" t="s">
        <v>537</v>
      </c>
      <c r="I500" s="9" t="s">
        <v>549</v>
      </c>
      <c r="J500" s="9">
        <v>29</v>
      </c>
      <c r="K500" s="9">
        <v>65063</v>
      </c>
      <c r="L500" s="22" t="b">
        <f t="shared" si="70"/>
        <v>0</v>
      </c>
      <c r="M500" s="9">
        <v>4</v>
      </c>
      <c r="N500" s="9">
        <v>17</v>
      </c>
      <c r="O500" s="9">
        <v>9</v>
      </c>
      <c r="P500" s="22" t="b">
        <f t="shared" si="78"/>
        <v>0</v>
      </c>
      <c r="Q500" s="22" t="b">
        <f t="shared" si="71"/>
        <v>0</v>
      </c>
      <c r="R500" s="22" t="b">
        <f t="shared" si="72"/>
        <v>0</v>
      </c>
      <c r="S500" s="22" t="b">
        <f t="shared" si="73"/>
        <v>0</v>
      </c>
      <c r="T500" s="22" t="str">
        <f t="shared" si="74"/>
        <v>Newcomer</v>
      </c>
      <c r="U500" s="22" t="str">
        <f t="shared" si="75"/>
        <v>Manageble in Boston</v>
      </c>
      <c r="V500" s="22" t="str">
        <f t="shared" si="76"/>
        <v>Manageble in Boston</v>
      </c>
      <c r="W500" s="9">
        <v>1</v>
      </c>
      <c r="X500" s="9">
        <v>20</v>
      </c>
      <c r="Y500" s="23" t="str">
        <f t="shared" si="79"/>
        <v>Needs Improvement</v>
      </c>
      <c r="Z500" s="23" t="str" cm="1">
        <f t="array" ref="Z500">_xlfn.IFS(W500&gt;=9,"Excellent",W500&gt;6,"Good",W500&lt;7,"Needs Improvement")</f>
        <v>Needs Improvement</v>
      </c>
    </row>
    <row r="501" spans="1:26" x14ac:dyDescent="0.45">
      <c r="A501" s="10">
        <v>500</v>
      </c>
      <c r="B501" s="10" t="s">
        <v>557</v>
      </c>
      <c r="C501" s="10" t="s">
        <v>43</v>
      </c>
      <c r="D501" s="10" t="s">
        <v>529</v>
      </c>
      <c r="E501" s="22" t="b">
        <f t="shared" si="77"/>
        <v>1</v>
      </c>
      <c r="F501" s="10" t="s">
        <v>550</v>
      </c>
      <c r="G501" s="10" t="s">
        <v>536</v>
      </c>
      <c r="H501" s="10" t="s">
        <v>537</v>
      </c>
      <c r="I501" s="10" t="s">
        <v>554</v>
      </c>
      <c r="J501" s="10">
        <v>55</v>
      </c>
      <c r="K501" s="10">
        <v>106721</v>
      </c>
      <c r="L501" s="22" t="b">
        <f t="shared" si="70"/>
        <v>1</v>
      </c>
      <c r="M501" s="10">
        <v>5</v>
      </c>
      <c r="N501" s="10">
        <v>8</v>
      </c>
      <c r="O501" s="10">
        <v>12</v>
      </c>
      <c r="P501" s="22" t="b">
        <f t="shared" si="78"/>
        <v>0</v>
      </c>
      <c r="Q501" s="22" t="b">
        <f t="shared" si="71"/>
        <v>0</v>
      </c>
      <c r="R501" s="22" t="b">
        <f t="shared" si="72"/>
        <v>0</v>
      </c>
      <c r="S501" s="22" t="b">
        <f t="shared" si="73"/>
        <v>0</v>
      </c>
      <c r="T501" s="22" t="str">
        <f t="shared" si="74"/>
        <v>Newcomer</v>
      </c>
      <c r="U501" s="22" t="str">
        <f t="shared" si="75"/>
        <v>Busy in Boston</v>
      </c>
      <c r="V501" s="22" t="str">
        <f t="shared" si="76"/>
        <v>Manageble in Boston</v>
      </c>
      <c r="W501" s="10">
        <v>9</v>
      </c>
      <c r="X501" s="10">
        <v>55</v>
      </c>
      <c r="Y501" s="23" t="str">
        <f t="shared" si="79"/>
        <v>Excellent</v>
      </c>
      <c r="Z501" s="23" t="str" cm="1">
        <f t="array" ref="Z501">_xlfn.IFS(W501&gt;=9,"Excellent",W501&gt;6,"Good",W501&lt;7,"Needs Improvement")</f>
        <v>Excellent</v>
      </c>
    </row>
  </sheetData>
  <autoFilter ref="A1:X501" xr:uid="{49399B88-CACB-40D1-9F9C-7B8826C8F510}"/>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6AFCF-53FA-4B47-8185-CB0DAC861C2F}">
  <sheetPr>
    <tabColor theme="7" tint="0.39997558519241921"/>
  </sheetPr>
  <dimension ref="B2:D98"/>
  <sheetViews>
    <sheetView topLeftCell="A69" zoomScale="130" zoomScaleNormal="130" workbookViewId="0">
      <selection activeCell="C109" sqref="C109"/>
    </sheetView>
  </sheetViews>
  <sheetFormatPr defaultRowHeight="14.25" x14ac:dyDescent="0.45"/>
  <cols>
    <col min="2" max="2" width="5.265625" bestFit="1" customWidth="1"/>
    <col min="3" max="3" width="61.1328125" bestFit="1" customWidth="1"/>
    <col min="4" max="4" width="26.46484375" bestFit="1" customWidth="1"/>
  </cols>
  <sheetData>
    <row r="2" spans="2:3" s="11" customFormat="1" x14ac:dyDescent="0.45">
      <c r="B2" s="11" t="s">
        <v>1</v>
      </c>
    </row>
    <row r="4" spans="2:3" x14ac:dyDescent="0.45">
      <c r="C4" t="s">
        <v>560</v>
      </c>
    </row>
    <row r="5" spans="2:3" x14ac:dyDescent="0.45">
      <c r="C5" t="s">
        <v>561</v>
      </c>
    </row>
    <row r="6" spans="2:3" x14ac:dyDescent="0.45">
      <c r="C6" t="s">
        <v>562</v>
      </c>
    </row>
    <row r="8" spans="2:3" x14ac:dyDescent="0.45">
      <c r="C8" t="s">
        <v>563</v>
      </c>
    </row>
    <row r="9" spans="2:3" x14ac:dyDescent="0.45">
      <c r="C9" t="s">
        <v>564</v>
      </c>
    </row>
    <row r="10" spans="2:3" x14ac:dyDescent="0.45">
      <c r="C10" t="s">
        <v>565</v>
      </c>
    </row>
    <row r="11" spans="2:3" x14ac:dyDescent="0.45">
      <c r="C11" t="s">
        <v>566</v>
      </c>
    </row>
    <row r="12" spans="2:3" x14ac:dyDescent="0.45">
      <c r="C12" t="s">
        <v>567</v>
      </c>
    </row>
    <row r="14" spans="2:3" x14ac:dyDescent="0.45">
      <c r="C14" t="s">
        <v>568</v>
      </c>
    </row>
    <row r="16" spans="2:3" x14ac:dyDescent="0.45">
      <c r="C16" t="s">
        <v>569</v>
      </c>
    </row>
    <row r="17" spans="3:4" x14ac:dyDescent="0.45">
      <c r="D17" t="s">
        <v>570</v>
      </c>
    </row>
    <row r="18" spans="3:4" x14ac:dyDescent="0.45">
      <c r="D18" t="s">
        <v>571</v>
      </c>
    </row>
    <row r="19" spans="3:4" x14ac:dyDescent="0.45">
      <c r="D19" t="s">
        <v>572</v>
      </c>
    </row>
    <row r="20" spans="3:4" x14ac:dyDescent="0.45">
      <c r="D20" t="s">
        <v>0</v>
      </c>
    </row>
    <row r="21" spans="3:4" x14ac:dyDescent="0.45">
      <c r="D21" t="s">
        <v>573</v>
      </c>
    </row>
    <row r="22" spans="3:4" x14ac:dyDescent="0.45">
      <c r="D22" t="s">
        <v>574</v>
      </c>
    </row>
    <row r="23" spans="3:4" x14ac:dyDescent="0.45">
      <c r="C23" t="s">
        <v>575</v>
      </c>
    </row>
    <row r="24" spans="3:4" x14ac:dyDescent="0.45">
      <c r="C24" s="12">
        <f ca="1">TODAY()</f>
        <v>45914</v>
      </c>
    </row>
    <row r="25" spans="3:4" x14ac:dyDescent="0.45">
      <c r="C25" t="s">
        <v>576</v>
      </c>
      <c r="D25" t="s">
        <v>577</v>
      </c>
    </row>
    <row r="26" spans="3:4" x14ac:dyDescent="0.45">
      <c r="C26" t="s">
        <v>578</v>
      </c>
      <c r="D26" t="s">
        <v>579</v>
      </c>
    </row>
    <row r="27" spans="3:4" x14ac:dyDescent="0.45">
      <c r="D27" t="s">
        <v>580</v>
      </c>
    </row>
    <row r="28" spans="3:4" x14ac:dyDescent="0.45">
      <c r="D28" t="s">
        <v>581</v>
      </c>
    </row>
    <row r="29" spans="3:4" x14ac:dyDescent="0.45">
      <c r="D29" t="s">
        <v>582</v>
      </c>
    </row>
    <row r="30" spans="3:4" x14ac:dyDescent="0.45">
      <c r="D30" t="s">
        <v>583</v>
      </c>
    </row>
    <row r="31" spans="3:4" x14ac:dyDescent="0.45">
      <c r="D31" t="s">
        <v>584</v>
      </c>
    </row>
    <row r="32" spans="3:4" x14ac:dyDescent="0.45">
      <c r="D32" t="s">
        <v>585</v>
      </c>
    </row>
    <row r="33" spans="2:4" x14ac:dyDescent="0.45">
      <c r="D33" t="s">
        <v>586</v>
      </c>
    </row>
    <row r="34" spans="2:4" x14ac:dyDescent="0.45">
      <c r="D34" t="s">
        <v>587</v>
      </c>
    </row>
    <row r="35" spans="2:4" x14ac:dyDescent="0.45">
      <c r="D35" t="s">
        <v>588</v>
      </c>
    </row>
    <row r="38" spans="2:4" s="11" customFormat="1" x14ac:dyDescent="0.45">
      <c r="B38" s="11" t="s">
        <v>2</v>
      </c>
    </row>
    <row r="40" spans="2:4" x14ac:dyDescent="0.45">
      <c r="C40" t="s">
        <v>589</v>
      </c>
    </row>
    <row r="41" spans="2:4" x14ac:dyDescent="0.45">
      <c r="C41" t="s">
        <v>590</v>
      </c>
    </row>
    <row r="43" spans="2:4" x14ac:dyDescent="0.45">
      <c r="C43" t="s">
        <v>591</v>
      </c>
    </row>
    <row r="44" spans="2:4" x14ac:dyDescent="0.45">
      <c r="C44" t="s">
        <v>592</v>
      </c>
    </row>
    <row r="45" spans="2:4" x14ac:dyDescent="0.45">
      <c r="C45" t="s">
        <v>593</v>
      </c>
    </row>
    <row r="46" spans="2:4" x14ac:dyDescent="0.45">
      <c r="C46" t="s">
        <v>594</v>
      </c>
    </row>
    <row r="47" spans="2:4" x14ac:dyDescent="0.45">
      <c r="C47" t="s">
        <v>595</v>
      </c>
    </row>
    <row r="49" spans="3:3" x14ac:dyDescent="0.45">
      <c r="C49" t="s">
        <v>596</v>
      </c>
    </row>
    <row r="50" spans="3:3" x14ac:dyDescent="0.45">
      <c r="C50" t="s">
        <v>597</v>
      </c>
    </row>
    <row r="51" spans="3:3" x14ac:dyDescent="0.45">
      <c r="C51" t="s">
        <v>598</v>
      </c>
    </row>
    <row r="52" spans="3:3" x14ac:dyDescent="0.45">
      <c r="C52" t="s">
        <v>599</v>
      </c>
    </row>
    <row r="53" spans="3:3" x14ac:dyDescent="0.45">
      <c r="C53" t="s">
        <v>600</v>
      </c>
    </row>
    <row r="54" spans="3:3" x14ac:dyDescent="0.45">
      <c r="C54" t="s">
        <v>601</v>
      </c>
    </row>
    <row r="56" spans="3:3" x14ac:dyDescent="0.45">
      <c r="C56" t="s">
        <v>602</v>
      </c>
    </row>
    <row r="57" spans="3:3" x14ac:dyDescent="0.45">
      <c r="C57" t="s">
        <v>603</v>
      </c>
    </row>
    <row r="58" spans="3:3" x14ac:dyDescent="0.45">
      <c r="C58" t="s">
        <v>604</v>
      </c>
    </row>
    <row r="60" spans="3:3" x14ac:dyDescent="0.45">
      <c r="C60" t="s">
        <v>605</v>
      </c>
    </row>
    <row r="61" spans="3:3" x14ac:dyDescent="0.45">
      <c r="C61" t="s">
        <v>606</v>
      </c>
    </row>
    <row r="63" spans="3:3" x14ac:dyDescent="0.45">
      <c r="C63" t="s">
        <v>607</v>
      </c>
    </row>
    <row r="65" spans="2:3" x14ac:dyDescent="0.45">
      <c r="C65" t="s">
        <v>608</v>
      </c>
    </row>
    <row r="66" spans="2:3" x14ac:dyDescent="0.45">
      <c r="C66" t="s">
        <v>609</v>
      </c>
    </row>
    <row r="67" spans="2:3" x14ac:dyDescent="0.45">
      <c r="C67" t="s">
        <v>610</v>
      </c>
    </row>
    <row r="69" spans="2:3" s="11" customFormat="1" x14ac:dyDescent="0.45">
      <c r="B69" s="11" t="s">
        <v>19</v>
      </c>
    </row>
    <row r="71" spans="2:3" x14ac:dyDescent="0.45">
      <c r="C71" t="s">
        <v>3</v>
      </c>
    </row>
    <row r="72" spans="2:3" x14ac:dyDescent="0.45">
      <c r="C72" t="s">
        <v>4</v>
      </c>
    </row>
    <row r="73" spans="2:3" x14ac:dyDescent="0.45">
      <c r="C73" t="s">
        <v>5</v>
      </c>
    </row>
    <row r="74" spans="2:3" x14ac:dyDescent="0.45">
      <c r="C74" t="s">
        <v>6</v>
      </c>
    </row>
    <row r="75" spans="2:3" x14ac:dyDescent="0.45">
      <c r="C75" t="s">
        <v>7</v>
      </c>
    </row>
    <row r="76" spans="2:3" x14ac:dyDescent="0.45">
      <c r="C76" t="s">
        <v>8</v>
      </c>
    </row>
    <row r="77" spans="2:3" x14ac:dyDescent="0.45">
      <c r="C77" t="s">
        <v>9</v>
      </c>
    </row>
    <row r="78" spans="2:3" x14ac:dyDescent="0.45">
      <c r="C78" t="s">
        <v>10</v>
      </c>
    </row>
    <row r="79" spans="2:3" x14ac:dyDescent="0.45">
      <c r="C79" t="s">
        <v>11</v>
      </c>
    </row>
    <row r="80" spans="2:3" x14ac:dyDescent="0.45">
      <c r="C80" t="s">
        <v>12</v>
      </c>
    </row>
    <row r="81" spans="3:3" x14ac:dyDescent="0.45">
      <c r="C81" t="s">
        <v>13</v>
      </c>
    </row>
    <row r="82" spans="3:3" x14ac:dyDescent="0.45">
      <c r="C82" t="s">
        <v>14</v>
      </c>
    </row>
    <row r="83" spans="3:3" x14ac:dyDescent="0.45">
      <c r="C83" t="s">
        <v>15</v>
      </c>
    </row>
    <row r="84" spans="3:3" x14ac:dyDescent="0.45">
      <c r="C84" t="s">
        <v>16</v>
      </c>
    </row>
    <row r="85" spans="3:3" x14ac:dyDescent="0.45">
      <c r="C85" t="s">
        <v>17</v>
      </c>
    </row>
    <row r="87" spans="3:3" x14ac:dyDescent="0.45">
      <c r="C87" t="s">
        <v>18</v>
      </c>
    </row>
    <row r="89" spans="3:3" x14ac:dyDescent="0.45">
      <c r="C89" t="s">
        <v>21</v>
      </c>
    </row>
    <row r="90" spans="3:3" x14ac:dyDescent="0.45">
      <c r="C90" t="s">
        <v>22</v>
      </c>
    </row>
    <row r="91" spans="3:3" x14ac:dyDescent="0.45">
      <c r="C91" t="s">
        <v>23</v>
      </c>
    </row>
    <row r="92" spans="3:3" x14ac:dyDescent="0.45">
      <c r="C92" t="s">
        <v>24</v>
      </c>
    </row>
    <row r="93" spans="3:3" x14ac:dyDescent="0.45">
      <c r="C93" t="s">
        <v>25</v>
      </c>
    </row>
    <row r="94" spans="3:3" x14ac:dyDescent="0.45">
      <c r="C94" t="s">
        <v>26</v>
      </c>
    </row>
    <row r="95" spans="3:3" x14ac:dyDescent="0.45">
      <c r="C95" t="s">
        <v>27</v>
      </c>
    </row>
    <row r="96" spans="3:3" x14ac:dyDescent="0.45">
      <c r="C96" t="s">
        <v>28</v>
      </c>
    </row>
    <row r="97" spans="3:3" x14ac:dyDescent="0.45">
      <c r="C97" t="s">
        <v>29</v>
      </c>
    </row>
    <row r="98" spans="3:3" x14ac:dyDescent="0.45">
      <c r="C98" t="s">
        <v>30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FB98E-B180-48FA-A102-206782E3C0F3}">
  <sheetPr>
    <tabColor theme="8" tint="0.39997558519241921"/>
  </sheetPr>
  <dimension ref="A1:B31"/>
  <sheetViews>
    <sheetView tabSelected="1" topLeftCell="A13" zoomScale="145" zoomScaleNormal="145" workbookViewId="0">
      <selection activeCell="E30" sqref="E30"/>
    </sheetView>
  </sheetViews>
  <sheetFormatPr defaultRowHeight="14.25" x14ac:dyDescent="0.45"/>
  <cols>
    <col min="1" max="1" width="5.265625" bestFit="1" customWidth="1"/>
    <col min="2" max="2" width="14.59765625" bestFit="1" customWidth="1"/>
    <col min="3" max="3" width="47.265625" bestFit="1" customWidth="1"/>
    <col min="4" max="4" width="11.53125" bestFit="1" customWidth="1"/>
    <col min="5" max="5" width="9.53125" bestFit="1" customWidth="1"/>
    <col min="6" max="6" width="8.59765625" bestFit="1" customWidth="1"/>
    <col min="7" max="7" width="11.9296875" bestFit="1" customWidth="1"/>
    <col min="8" max="8" width="3.33203125" customWidth="1"/>
  </cols>
  <sheetData>
    <row r="1" spans="1:2" s="1" customFormat="1" x14ac:dyDescent="0.45">
      <c r="A1" s="1" t="s">
        <v>20</v>
      </c>
    </row>
    <row r="3" spans="1:2" x14ac:dyDescent="0.45">
      <c r="B3" s="5" t="s">
        <v>513</v>
      </c>
    </row>
    <row r="5" spans="1:2" x14ac:dyDescent="0.45">
      <c r="B5" s="1" t="s">
        <v>31</v>
      </c>
    </row>
    <row r="6" spans="1:2" x14ac:dyDescent="0.45">
      <c r="B6" s="1" t="s">
        <v>32</v>
      </c>
    </row>
    <row r="7" spans="1:2" x14ac:dyDescent="0.45">
      <c r="B7" s="1" t="s">
        <v>33</v>
      </c>
    </row>
    <row r="8" spans="1:2" x14ac:dyDescent="0.45">
      <c r="B8" s="1" t="s">
        <v>34</v>
      </c>
    </row>
    <row r="9" spans="1:2" x14ac:dyDescent="0.45">
      <c r="B9" s="1" t="s">
        <v>35</v>
      </c>
    </row>
    <row r="10" spans="1:2" x14ac:dyDescent="0.45">
      <c r="B10" s="1" t="s">
        <v>36</v>
      </c>
    </row>
    <row r="11" spans="1:2" x14ac:dyDescent="0.45">
      <c r="B11" s="1" t="s">
        <v>37</v>
      </c>
    </row>
    <row r="12" spans="1:2" x14ac:dyDescent="0.45">
      <c r="B12" s="1" t="s">
        <v>38</v>
      </c>
    </row>
    <row r="14" spans="1:2" x14ac:dyDescent="0.45">
      <c r="B14" s="5" t="s">
        <v>514</v>
      </c>
    </row>
    <row r="16" spans="1:2" x14ac:dyDescent="0.45">
      <c r="B16" s="1" t="s">
        <v>60</v>
      </c>
    </row>
    <row r="17" spans="2:2" x14ac:dyDescent="0.45">
      <c r="B17" s="1" t="s">
        <v>61</v>
      </c>
    </row>
    <row r="18" spans="2:2" x14ac:dyDescent="0.45">
      <c r="B18" s="1" t="s">
        <v>62</v>
      </c>
    </row>
    <row r="19" spans="2:2" x14ac:dyDescent="0.45">
      <c r="B19" s="1" t="s">
        <v>63</v>
      </c>
    </row>
    <row r="21" spans="2:2" x14ac:dyDescent="0.45">
      <c r="B21" s="1" t="s">
        <v>55</v>
      </c>
    </row>
    <row r="22" spans="2:2" x14ac:dyDescent="0.45">
      <c r="B22" s="1" t="s">
        <v>56</v>
      </c>
    </row>
    <row r="23" spans="2:2" x14ac:dyDescent="0.45">
      <c r="B23" s="1" t="s">
        <v>54</v>
      </c>
    </row>
    <row r="25" spans="2:2" x14ac:dyDescent="0.45">
      <c r="B25" s="1" t="s">
        <v>57</v>
      </c>
    </row>
    <row r="26" spans="2:2" x14ac:dyDescent="0.45">
      <c r="B26" s="1" t="s">
        <v>58</v>
      </c>
    </row>
    <row r="27" spans="2:2" x14ac:dyDescent="0.45">
      <c r="B27" s="1" t="s">
        <v>209</v>
      </c>
    </row>
    <row r="29" spans="2:2" x14ac:dyDescent="0.45">
      <c r="B29" s="1" t="s">
        <v>64</v>
      </c>
    </row>
    <row r="30" spans="2:2" x14ac:dyDescent="0.45">
      <c r="B30" s="1" t="s">
        <v>413</v>
      </c>
    </row>
    <row r="31" spans="2:2" x14ac:dyDescent="0.45">
      <c r="B31" s="1" t="s">
        <v>59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423C-4131-4500-AE43-217D44B98427}">
  <dimension ref="B2:B367"/>
  <sheetViews>
    <sheetView workbookViewId="0">
      <selection activeCell="B11" sqref="B11"/>
    </sheetView>
  </sheetViews>
  <sheetFormatPr defaultRowHeight="14.25" x14ac:dyDescent="0.45"/>
  <sheetData>
    <row r="2" spans="2:2" ht="17.649999999999999" x14ac:dyDescent="0.45">
      <c r="B2" s="2" t="s">
        <v>44</v>
      </c>
    </row>
    <row r="3" spans="2:2" x14ac:dyDescent="0.45">
      <c r="B3" s="3"/>
    </row>
    <row r="4" spans="2:2" x14ac:dyDescent="0.45">
      <c r="B4" s="4" t="s">
        <v>233</v>
      </c>
    </row>
    <row r="5" spans="2:2" x14ac:dyDescent="0.45">
      <c r="B5" s="4" t="s">
        <v>234</v>
      </c>
    </row>
    <row r="6" spans="2:2" x14ac:dyDescent="0.45">
      <c r="B6" s="4" t="s">
        <v>235</v>
      </c>
    </row>
    <row r="7" spans="2:2" x14ac:dyDescent="0.45">
      <c r="B7" s="4" t="s">
        <v>236</v>
      </c>
    </row>
    <row r="8" spans="2:2" x14ac:dyDescent="0.45">
      <c r="B8" s="4" t="s">
        <v>237</v>
      </c>
    </row>
    <row r="9" spans="2:2" x14ac:dyDescent="0.45">
      <c r="B9" s="4" t="s">
        <v>238</v>
      </c>
    </row>
    <row r="10" spans="2:2" x14ac:dyDescent="0.45">
      <c r="B10" s="4" t="s">
        <v>239</v>
      </c>
    </row>
    <row r="11" spans="2:2" x14ac:dyDescent="0.45">
      <c r="B11" s="4" t="s">
        <v>240</v>
      </c>
    </row>
    <row r="12" spans="2:2" x14ac:dyDescent="0.45">
      <c r="B12" s="4" t="s">
        <v>241</v>
      </c>
    </row>
    <row r="13" spans="2:2" x14ac:dyDescent="0.45">
      <c r="B13" s="4" t="s">
        <v>242</v>
      </c>
    </row>
    <row r="14" spans="2:2" x14ac:dyDescent="0.45">
      <c r="B14" s="4" t="s">
        <v>243</v>
      </c>
    </row>
    <row r="15" spans="2:2" x14ac:dyDescent="0.45">
      <c r="B15" s="4" t="s">
        <v>244</v>
      </c>
    </row>
    <row r="16" spans="2:2" x14ac:dyDescent="0.45">
      <c r="B16" s="4" t="s">
        <v>245</v>
      </c>
    </row>
    <row r="17" spans="2:2" x14ac:dyDescent="0.45">
      <c r="B17" s="4" t="s">
        <v>246</v>
      </c>
    </row>
    <row r="18" spans="2:2" x14ac:dyDescent="0.45">
      <c r="B18" s="4" t="s">
        <v>247</v>
      </c>
    </row>
    <row r="22" spans="2:2" ht="17.649999999999999" x14ac:dyDescent="0.45">
      <c r="B22" s="2" t="s">
        <v>45</v>
      </c>
    </row>
    <row r="23" spans="2:2" x14ac:dyDescent="0.45">
      <c r="B23" s="3"/>
    </row>
    <row r="24" spans="2:2" x14ac:dyDescent="0.45">
      <c r="B24" s="4" t="s">
        <v>248</v>
      </c>
    </row>
    <row r="25" spans="2:2" x14ac:dyDescent="0.45">
      <c r="B25" s="4" t="s">
        <v>249</v>
      </c>
    </row>
    <row r="26" spans="2:2" x14ac:dyDescent="0.45">
      <c r="B26" s="4" t="s">
        <v>250</v>
      </c>
    </row>
    <row r="27" spans="2:2" x14ac:dyDescent="0.45">
      <c r="B27" s="4" t="s">
        <v>251</v>
      </c>
    </row>
    <row r="28" spans="2:2" x14ac:dyDescent="0.45">
      <c r="B28" s="4" t="s">
        <v>252</v>
      </c>
    </row>
    <row r="29" spans="2:2" x14ac:dyDescent="0.45">
      <c r="B29" s="4" t="s">
        <v>253</v>
      </c>
    </row>
    <row r="30" spans="2:2" x14ac:dyDescent="0.45">
      <c r="B30" s="4" t="s">
        <v>254</v>
      </c>
    </row>
    <row r="31" spans="2:2" x14ac:dyDescent="0.45">
      <c r="B31" s="4" t="s">
        <v>255</v>
      </c>
    </row>
    <row r="32" spans="2:2" x14ac:dyDescent="0.45">
      <c r="B32" s="4" t="s">
        <v>256</v>
      </c>
    </row>
    <row r="33" spans="2:2" x14ac:dyDescent="0.45">
      <c r="B33" s="4" t="s">
        <v>257</v>
      </c>
    </row>
    <row r="34" spans="2:2" x14ac:dyDescent="0.45">
      <c r="B34" s="4" t="s">
        <v>258</v>
      </c>
    </row>
    <row r="35" spans="2:2" x14ac:dyDescent="0.45">
      <c r="B35" s="4" t="s">
        <v>259</v>
      </c>
    </row>
    <row r="36" spans="2:2" x14ac:dyDescent="0.45">
      <c r="B36" s="4" t="s">
        <v>260</v>
      </c>
    </row>
    <row r="37" spans="2:2" x14ac:dyDescent="0.45">
      <c r="B37" s="4" t="s">
        <v>261</v>
      </c>
    </row>
    <row r="38" spans="2:2" x14ac:dyDescent="0.45">
      <c r="B38" s="4" t="s">
        <v>262</v>
      </c>
    </row>
    <row r="42" spans="2:2" ht="17.649999999999999" x14ac:dyDescent="0.45">
      <c r="B42" s="2" t="s">
        <v>214</v>
      </c>
    </row>
    <row r="43" spans="2:2" x14ac:dyDescent="0.45">
      <c r="B43" s="3"/>
    </row>
    <row r="44" spans="2:2" x14ac:dyDescent="0.45">
      <c r="B44" s="4" t="s">
        <v>263</v>
      </c>
    </row>
    <row r="45" spans="2:2" x14ac:dyDescent="0.45">
      <c r="B45" s="4" t="s">
        <v>264</v>
      </c>
    </row>
    <row r="46" spans="2:2" x14ac:dyDescent="0.45">
      <c r="B46" s="4" t="s">
        <v>265</v>
      </c>
    </row>
    <row r="47" spans="2:2" x14ac:dyDescent="0.45">
      <c r="B47" s="4" t="s">
        <v>266</v>
      </c>
    </row>
    <row r="48" spans="2:2" x14ac:dyDescent="0.45">
      <c r="B48" s="4" t="s">
        <v>267</v>
      </c>
    </row>
    <row r="49" spans="2:2" x14ac:dyDescent="0.45">
      <c r="B49" s="4" t="s">
        <v>268</v>
      </c>
    </row>
    <row r="50" spans="2:2" x14ac:dyDescent="0.45">
      <c r="B50" s="4" t="s">
        <v>269</v>
      </c>
    </row>
    <row r="51" spans="2:2" x14ac:dyDescent="0.45">
      <c r="B51" s="4" t="s">
        <v>270</v>
      </c>
    </row>
    <row r="52" spans="2:2" x14ac:dyDescent="0.45">
      <c r="B52" s="4" t="s">
        <v>271</v>
      </c>
    </row>
    <row r="53" spans="2:2" x14ac:dyDescent="0.45">
      <c r="B53" s="4" t="s">
        <v>272</v>
      </c>
    </row>
    <row r="54" spans="2:2" x14ac:dyDescent="0.45">
      <c r="B54" s="4" t="s">
        <v>273</v>
      </c>
    </row>
    <row r="55" spans="2:2" x14ac:dyDescent="0.45">
      <c r="B55" s="4" t="s">
        <v>274</v>
      </c>
    </row>
    <row r="56" spans="2:2" x14ac:dyDescent="0.45">
      <c r="B56" s="4" t="s">
        <v>275</v>
      </c>
    </row>
    <row r="57" spans="2:2" x14ac:dyDescent="0.45">
      <c r="B57" s="4" t="s">
        <v>276</v>
      </c>
    </row>
    <row r="58" spans="2:2" x14ac:dyDescent="0.45">
      <c r="B58" s="4" t="s">
        <v>277</v>
      </c>
    </row>
    <row r="62" spans="2:2" ht="17.649999999999999" x14ac:dyDescent="0.45">
      <c r="B62" s="2" t="s">
        <v>46</v>
      </c>
    </row>
    <row r="63" spans="2:2" x14ac:dyDescent="0.45">
      <c r="B63" s="3"/>
    </row>
    <row r="64" spans="2:2" x14ac:dyDescent="0.45">
      <c r="B64" s="4" t="s">
        <v>278</v>
      </c>
    </row>
    <row r="65" spans="2:2" x14ac:dyDescent="0.45">
      <c r="B65" s="4" t="s">
        <v>279</v>
      </c>
    </row>
    <row r="66" spans="2:2" x14ac:dyDescent="0.45">
      <c r="B66" s="4" t="s">
        <v>280</v>
      </c>
    </row>
    <row r="67" spans="2:2" x14ac:dyDescent="0.45">
      <c r="B67" s="4" t="s">
        <v>281</v>
      </c>
    </row>
    <row r="68" spans="2:2" x14ac:dyDescent="0.45">
      <c r="B68" s="4" t="s">
        <v>282</v>
      </c>
    </row>
    <row r="69" spans="2:2" x14ac:dyDescent="0.45">
      <c r="B69" s="4" t="s">
        <v>283</v>
      </c>
    </row>
    <row r="70" spans="2:2" x14ac:dyDescent="0.45">
      <c r="B70" s="4" t="s">
        <v>284</v>
      </c>
    </row>
    <row r="71" spans="2:2" x14ac:dyDescent="0.45">
      <c r="B71" s="4" t="s">
        <v>285</v>
      </c>
    </row>
    <row r="72" spans="2:2" x14ac:dyDescent="0.45">
      <c r="B72" s="4" t="s">
        <v>286</v>
      </c>
    </row>
    <row r="73" spans="2:2" x14ac:dyDescent="0.45">
      <c r="B73" s="4" t="s">
        <v>287</v>
      </c>
    </row>
    <row r="74" spans="2:2" x14ac:dyDescent="0.45">
      <c r="B74" s="4" t="s">
        <v>288</v>
      </c>
    </row>
    <row r="75" spans="2:2" x14ac:dyDescent="0.45">
      <c r="B75" s="4" t="s">
        <v>289</v>
      </c>
    </row>
    <row r="76" spans="2:2" x14ac:dyDescent="0.45">
      <c r="B76" s="4" t="s">
        <v>290</v>
      </c>
    </row>
    <row r="77" spans="2:2" x14ac:dyDescent="0.45">
      <c r="B77" s="4" t="s">
        <v>291</v>
      </c>
    </row>
    <row r="78" spans="2:2" x14ac:dyDescent="0.45">
      <c r="B78" s="4" t="s">
        <v>292</v>
      </c>
    </row>
    <row r="82" spans="2:2" ht="17.649999999999999" x14ac:dyDescent="0.45">
      <c r="B82" s="2" t="s">
        <v>47</v>
      </c>
    </row>
    <row r="83" spans="2:2" x14ac:dyDescent="0.45">
      <c r="B83" s="3"/>
    </row>
    <row r="84" spans="2:2" x14ac:dyDescent="0.45">
      <c r="B84" s="4" t="s">
        <v>293</v>
      </c>
    </row>
    <row r="85" spans="2:2" x14ac:dyDescent="0.45">
      <c r="B85" s="4" t="s">
        <v>294</v>
      </c>
    </row>
    <row r="86" spans="2:2" x14ac:dyDescent="0.45">
      <c r="B86" s="4" t="s">
        <v>295</v>
      </c>
    </row>
    <row r="87" spans="2:2" x14ac:dyDescent="0.45">
      <c r="B87" s="4" t="s">
        <v>296</v>
      </c>
    </row>
    <row r="88" spans="2:2" x14ac:dyDescent="0.45">
      <c r="B88" s="4" t="s">
        <v>297</v>
      </c>
    </row>
    <row r="89" spans="2:2" x14ac:dyDescent="0.45">
      <c r="B89" s="4" t="s">
        <v>298</v>
      </c>
    </row>
    <row r="90" spans="2:2" x14ac:dyDescent="0.45">
      <c r="B90" s="4" t="s">
        <v>299</v>
      </c>
    </row>
    <row r="91" spans="2:2" x14ac:dyDescent="0.45">
      <c r="B91" s="4" t="s">
        <v>300</v>
      </c>
    </row>
    <row r="92" spans="2:2" x14ac:dyDescent="0.45">
      <c r="B92" s="4" t="s">
        <v>301</v>
      </c>
    </row>
    <row r="93" spans="2:2" x14ac:dyDescent="0.45">
      <c r="B93" s="4" t="s">
        <v>302</v>
      </c>
    </row>
    <row r="94" spans="2:2" x14ac:dyDescent="0.45">
      <c r="B94" s="4" t="s">
        <v>303</v>
      </c>
    </row>
    <row r="95" spans="2:2" x14ac:dyDescent="0.45">
      <c r="B95" s="4" t="s">
        <v>304</v>
      </c>
    </row>
    <row r="96" spans="2:2" x14ac:dyDescent="0.45">
      <c r="B96" s="4" t="s">
        <v>305</v>
      </c>
    </row>
    <row r="97" spans="2:2" x14ac:dyDescent="0.45">
      <c r="B97" s="4" t="s">
        <v>306</v>
      </c>
    </row>
    <row r="98" spans="2:2" x14ac:dyDescent="0.45">
      <c r="B98" s="4" t="s">
        <v>307</v>
      </c>
    </row>
    <row r="102" spans="2:2" ht="17.649999999999999" x14ac:dyDescent="0.45">
      <c r="B102" s="2" t="s">
        <v>48</v>
      </c>
    </row>
    <row r="103" spans="2:2" x14ac:dyDescent="0.45">
      <c r="B103" s="3"/>
    </row>
    <row r="104" spans="2:2" x14ac:dyDescent="0.45">
      <c r="B104" s="4" t="s">
        <v>308</v>
      </c>
    </row>
    <row r="105" spans="2:2" x14ac:dyDescent="0.45">
      <c r="B105" s="4" t="s">
        <v>309</v>
      </c>
    </row>
    <row r="106" spans="2:2" x14ac:dyDescent="0.45">
      <c r="B106" s="4" t="s">
        <v>310</v>
      </c>
    </row>
    <row r="107" spans="2:2" x14ac:dyDescent="0.45">
      <c r="B107" s="4" t="s">
        <v>311</v>
      </c>
    </row>
    <row r="108" spans="2:2" x14ac:dyDescent="0.45">
      <c r="B108" s="4" t="s">
        <v>312</v>
      </c>
    </row>
    <row r="109" spans="2:2" x14ac:dyDescent="0.45">
      <c r="B109" s="4" t="s">
        <v>313</v>
      </c>
    </row>
    <row r="110" spans="2:2" x14ac:dyDescent="0.45">
      <c r="B110" s="4" t="s">
        <v>314</v>
      </c>
    </row>
    <row r="111" spans="2:2" x14ac:dyDescent="0.45">
      <c r="B111" s="4" t="s">
        <v>315</v>
      </c>
    </row>
    <row r="112" spans="2:2" x14ac:dyDescent="0.45">
      <c r="B112" s="4" t="s">
        <v>316</v>
      </c>
    </row>
    <row r="113" spans="2:2" x14ac:dyDescent="0.45">
      <c r="B113" s="4" t="s">
        <v>317</v>
      </c>
    </row>
    <row r="114" spans="2:2" x14ac:dyDescent="0.45">
      <c r="B114" s="4" t="s">
        <v>318</v>
      </c>
    </row>
    <row r="115" spans="2:2" x14ac:dyDescent="0.45">
      <c r="B115" s="4" t="s">
        <v>319</v>
      </c>
    </row>
    <row r="116" spans="2:2" x14ac:dyDescent="0.45">
      <c r="B116" s="4" t="s">
        <v>320</v>
      </c>
    </row>
    <row r="117" spans="2:2" x14ac:dyDescent="0.45">
      <c r="B117" s="4" t="s">
        <v>321</v>
      </c>
    </row>
    <row r="118" spans="2:2" x14ac:dyDescent="0.45">
      <c r="B118" s="4" t="s">
        <v>322</v>
      </c>
    </row>
    <row r="122" spans="2:2" ht="17.649999999999999" x14ac:dyDescent="0.45">
      <c r="B122" s="2" t="s">
        <v>49</v>
      </c>
    </row>
    <row r="123" spans="2:2" x14ac:dyDescent="0.45">
      <c r="B123" s="3"/>
    </row>
    <row r="124" spans="2:2" x14ac:dyDescent="0.45">
      <c r="B124" s="4" t="s">
        <v>323</v>
      </c>
    </row>
    <row r="125" spans="2:2" x14ac:dyDescent="0.45">
      <c r="B125" s="4" t="s">
        <v>324</v>
      </c>
    </row>
    <row r="126" spans="2:2" x14ac:dyDescent="0.45">
      <c r="B126" s="4" t="s">
        <v>325</v>
      </c>
    </row>
    <row r="127" spans="2:2" x14ac:dyDescent="0.45">
      <c r="B127" s="4" t="s">
        <v>326</v>
      </c>
    </row>
    <row r="128" spans="2:2" x14ac:dyDescent="0.45">
      <c r="B128" s="4" t="s">
        <v>327</v>
      </c>
    </row>
    <row r="129" spans="2:2" x14ac:dyDescent="0.45">
      <c r="B129" s="4" t="s">
        <v>328</v>
      </c>
    </row>
    <row r="130" spans="2:2" x14ac:dyDescent="0.45">
      <c r="B130" s="4" t="s">
        <v>329</v>
      </c>
    </row>
    <row r="131" spans="2:2" x14ac:dyDescent="0.45">
      <c r="B131" s="4" t="s">
        <v>330</v>
      </c>
    </row>
    <row r="132" spans="2:2" x14ac:dyDescent="0.45">
      <c r="B132" s="4" t="s">
        <v>331</v>
      </c>
    </row>
    <row r="133" spans="2:2" x14ac:dyDescent="0.45">
      <c r="B133" s="4" t="s">
        <v>332</v>
      </c>
    </row>
    <row r="134" spans="2:2" x14ac:dyDescent="0.45">
      <c r="B134" s="4" t="s">
        <v>333</v>
      </c>
    </row>
    <row r="135" spans="2:2" x14ac:dyDescent="0.45">
      <c r="B135" s="4" t="s">
        <v>334</v>
      </c>
    </row>
    <row r="136" spans="2:2" x14ac:dyDescent="0.45">
      <c r="B136" s="4" t="s">
        <v>335</v>
      </c>
    </row>
    <row r="137" spans="2:2" x14ac:dyDescent="0.45">
      <c r="B137" s="4" t="s">
        <v>336</v>
      </c>
    </row>
    <row r="138" spans="2:2" x14ac:dyDescent="0.45">
      <c r="B138" s="4" t="s">
        <v>337</v>
      </c>
    </row>
    <row r="142" spans="2:2" ht="17.649999999999999" x14ac:dyDescent="0.45">
      <c r="B142" s="2" t="s">
        <v>50</v>
      </c>
    </row>
    <row r="143" spans="2:2" x14ac:dyDescent="0.45">
      <c r="B143" s="3"/>
    </row>
    <row r="144" spans="2:2" x14ac:dyDescent="0.45">
      <c r="B144" s="4" t="s">
        <v>338</v>
      </c>
    </row>
    <row r="145" spans="2:2" x14ac:dyDescent="0.45">
      <c r="B145" s="4" t="s">
        <v>339</v>
      </c>
    </row>
    <row r="146" spans="2:2" x14ac:dyDescent="0.45">
      <c r="B146" s="4" t="s">
        <v>340</v>
      </c>
    </row>
    <row r="147" spans="2:2" x14ac:dyDescent="0.45">
      <c r="B147" s="4" t="s">
        <v>341</v>
      </c>
    </row>
    <row r="148" spans="2:2" x14ac:dyDescent="0.45">
      <c r="B148" s="4" t="s">
        <v>342</v>
      </c>
    </row>
    <row r="149" spans="2:2" x14ac:dyDescent="0.45">
      <c r="B149" s="4" t="s">
        <v>343</v>
      </c>
    </row>
    <row r="150" spans="2:2" x14ac:dyDescent="0.45">
      <c r="B150" s="4" t="s">
        <v>344</v>
      </c>
    </row>
    <row r="151" spans="2:2" x14ac:dyDescent="0.45">
      <c r="B151" s="4" t="s">
        <v>345</v>
      </c>
    </row>
    <row r="152" spans="2:2" x14ac:dyDescent="0.45">
      <c r="B152" s="4" t="s">
        <v>346</v>
      </c>
    </row>
    <row r="153" spans="2:2" x14ac:dyDescent="0.45">
      <c r="B153" s="4" t="s">
        <v>347</v>
      </c>
    </row>
    <row r="154" spans="2:2" x14ac:dyDescent="0.45">
      <c r="B154" s="4" t="s">
        <v>348</v>
      </c>
    </row>
    <row r="155" spans="2:2" x14ac:dyDescent="0.45">
      <c r="B155" s="4" t="s">
        <v>349</v>
      </c>
    </row>
    <row r="156" spans="2:2" x14ac:dyDescent="0.45">
      <c r="B156" s="4" t="s">
        <v>350</v>
      </c>
    </row>
    <row r="157" spans="2:2" x14ac:dyDescent="0.45">
      <c r="B157" s="4" t="s">
        <v>351</v>
      </c>
    </row>
    <row r="158" spans="2:2" x14ac:dyDescent="0.45">
      <c r="B158" s="4" t="s">
        <v>352</v>
      </c>
    </row>
    <row r="162" spans="2:2" ht="17.649999999999999" x14ac:dyDescent="0.45">
      <c r="B162" s="2" t="s">
        <v>51</v>
      </c>
    </row>
    <row r="163" spans="2:2" x14ac:dyDescent="0.45">
      <c r="B163" s="3"/>
    </row>
    <row r="164" spans="2:2" x14ac:dyDescent="0.45">
      <c r="B164" s="4" t="s">
        <v>353</v>
      </c>
    </row>
    <row r="165" spans="2:2" x14ac:dyDescent="0.45">
      <c r="B165" s="4" t="s">
        <v>354</v>
      </c>
    </row>
    <row r="166" spans="2:2" x14ac:dyDescent="0.45">
      <c r="B166" s="4" t="s">
        <v>355</v>
      </c>
    </row>
    <row r="167" spans="2:2" x14ac:dyDescent="0.45">
      <c r="B167" s="4" t="s">
        <v>356</v>
      </c>
    </row>
    <row r="168" spans="2:2" x14ac:dyDescent="0.45">
      <c r="B168" s="4" t="s">
        <v>357</v>
      </c>
    </row>
    <row r="169" spans="2:2" x14ac:dyDescent="0.45">
      <c r="B169" s="4" t="s">
        <v>358</v>
      </c>
    </row>
    <row r="170" spans="2:2" x14ac:dyDescent="0.45">
      <c r="B170" s="4" t="s">
        <v>359</v>
      </c>
    </row>
    <row r="171" spans="2:2" x14ac:dyDescent="0.45">
      <c r="B171" s="4" t="s">
        <v>360</v>
      </c>
    </row>
    <row r="172" spans="2:2" x14ac:dyDescent="0.45">
      <c r="B172" s="4" t="s">
        <v>361</v>
      </c>
    </row>
    <row r="173" spans="2:2" x14ac:dyDescent="0.45">
      <c r="B173" s="4" t="s">
        <v>362</v>
      </c>
    </row>
    <row r="174" spans="2:2" x14ac:dyDescent="0.45">
      <c r="B174" s="4" t="s">
        <v>363</v>
      </c>
    </row>
    <row r="175" spans="2:2" x14ac:dyDescent="0.45">
      <c r="B175" s="4" t="s">
        <v>364</v>
      </c>
    </row>
    <row r="176" spans="2:2" x14ac:dyDescent="0.45">
      <c r="B176" s="4" t="s">
        <v>365</v>
      </c>
    </row>
    <row r="177" spans="2:2" x14ac:dyDescent="0.45">
      <c r="B177" s="4" t="s">
        <v>366</v>
      </c>
    </row>
    <row r="178" spans="2:2" x14ac:dyDescent="0.45">
      <c r="B178" s="4" t="s">
        <v>367</v>
      </c>
    </row>
    <row r="182" spans="2:2" ht="17.649999999999999" x14ac:dyDescent="0.45">
      <c r="B182" s="2" t="s">
        <v>52</v>
      </c>
    </row>
    <row r="183" spans="2:2" x14ac:dyDescent="0.45">
      <c r="B183" s="3"/>
    </row>
    <row r="184" spans="2:2" x14ac:dyDescent="0.45">
      <c r="B184" s="4" t="s">
        <v>368</v>
      </c>
    </row>
    <row r="185" spans="2:2" x14ac:dyDescent="0.45">
      <c r="B185" s="4" t="s">
        <v>369</v>
      </c>
    </row>
    <row r="186" spans="2:2" x14ac:dyDescent="0.45">
      <c r="B186" s="4" t="s">
        <v>370</v>
      </c>
    </row>
    <row r="187" spans="2:2" x14ac:dyDescent="0.45">
      <c r="B187" s="4" t="s">
        <v>371</v>
      </c>
    </row>
    <row r="188" spans="2:2" x14ac:dyDescent="0.45">
      <c r="B188" s="4" t="s">
        <v>372</v>
      </c>
    </row>
    <row r="189" spans="2:2" x14ac:dyDescent="0.45">
      <c r="B189" s="4" t="s">
        <v>373</v>
      </c>
    </row>
    <row r="190" spans="2:2" x14ac:dyDescent="0.45">
      <c r="B190" s="4" t="s">
        <v>374</v>
      </c>
    </row>
    <row r="191" spans="2:2" x14ac:dyDescent="0.45">
      <c r="B191" s="4" t="s">
        <v>375</v>
      </c>
    </row>
    <row r="192" spans="2:2" x14ac:dyDescent="0.45">
      <c r="B192" s="4" t="s">
        <v>376</v>
      </c>
    </row>
    <row r="193" spans="2:2" x14ac:dyDescent="0.45">
      <c r="B193" s="4" t="s">
        <v>377</v>
      </c>
    </row>
    <row r="194" spans="2:2" x14ac:dyDescent="0.45">
      <c r="B194" s="4" t="s">
        <v>378</v>
      </c>
    </row>
    <row r="195" spans="2:2" x14ac:dyDescent="0.45">
      <c r="B195" s="4" t="s">
        <v>379</v>
      </c>
    </row>
    <row r="196" spans="2:2" x14ac:dyDescent="0.45">
      <c r="B196" s="4" t="s">
        <v>380</v>
      </c>
    </row>
    <row r="197" spans="2:2" x14ac:dyDescent="0.45">
      <c r="B197" s="4" t="s">
        <v>381</v>
      </c>
    </row>
    <row r="199" spans="2:2" ht="17.649999999999999" x14ac:dyDescent="0.45">
      <c r="B199" s="2" t="s">
        <v>53</v>
      </c>
    </row>
    <row r="200" spans="2:2" x14ac:dyDescent="0.45">
      <c r="B200" s="3"/>
    </row>
    <row r="201" spans="2:2" x14ac:dyDescent="0.45">
      <c r="B201" s="4" t="s">
        <v>382</v>
      </c>
    </row>
    <row r="202" spans="2:2" x14ac:dyDescent="0.45">
      <c r="B202" s="4" t="s">
        <v>383</v>
      </c>
    </row>
    <row r="203" spans="2:2" x14ac:dyDescent="0.45">
      <c r="B203" s="4" t="s">
        <v>384</v>
      </c>
    </row>
    <row r="204" spans="2:2" x14ac:dyDescent="0.45">
      <c r="B204" s="4" t="s">
        <v>385</v>
      </c>
    </row>
    <row r="205" spans="2:2" x14ac:dyDescent="0.45">
      <c r="B205" s="4" t="s">
        <v>386</v>
      </c>
    </row>
    <row r="206" spans="2:2" x14ac:dyDescent="0.45">
      <c r="B206" s="4" t="s">
        <v>387</v>
      </c>
    </row>
    <row r="207" spans="2:2" x14ac:dyDescent="0.45">
      <c r="B207" s="4" t="s">
        <v>388</v>
      </c>
    </row>
    <row r="208" spans="2:2" x14ac:dyDescent="0.45">
      <c r="B208" s="4" t="s">
        <v>389</v>
      </c>
    </row>
    <row r="209" spans="2:2" x14ac:dyDescent="0.45">
      <c r="B209" s="4" t="s">
        <v>390</v>
      </c>
    </row>
    <row r="210" spans="2:2" x14ac:dyDescent="0.45">
      <c r="B210" s="4" t="s">
        <v>391</v>
      </c>
    </row>
    <row r="211" spans="2:2" x14ac:dyDescent="0.45">
      <c r="B211" s="4" t="s">
        <v>392</v>
      </c>
    </row>
    <row r="212" spans="2:2" x14ac:dyDescent="0.45">
      <c r="B212" s="4" t="s">
        <v>393</v>
      </c>
    </row>
    <row r="213" spans="2:2" x14ac:dyDescent="0.45">
      <c r="B213" s="4" t="s">
        <v>394</v>
      </c>
    </row>
    <row r="214" spans="2:2" x14ac:dyDescent="0.45">
      <c r="B214" s="4" t="s">
        <v>395</v>
      </c>
    </row>
    <row r="215" spans="2:2" x14ac:dyDescent="0.45">
      <c r="B215" s="4" t="s">
        <v>396</v>
      </c>
    </row>
    <row r="219" spans="2:2" ht="17.649999999999999" x14ac:dyDescent="0.45">
      <c r="B219" s="2" t="s">
        <v>397</v>
      </c>
    </row>
    <row r="220" spans="2:2" x14ac:dyDescent="0.45">
      <c r="B220" s="3"/>
    </row>
    <row r="221" spans="2:2" x14ac:dyDescent="0.45">
      <c r="B221" s="4" t="s">
        <v>398</v>
      </c>
    </row>
    <row r="222" spans="2:2" x14ac:dyDescent="0.45">
      <c r="B222" s="4" t="s">
        <v>399</v>
      </c>
    </row>
    <row r="223" spans="2:2" x14ac:dyDescent="0.45">
      <c r="B223" s="4" t="s">
        <v>400</v>
      </c>
    </row>
    <row r="224" spans="2:2" x14ac:dyDescent="0.45">
      <c r="B224" s="4" t="s">
        <v>401</v>
      </c>
    </row>
    <row r="225" spans="2:2" x14ac:dyDescent="0.45">
      <c r="B225" s="4" t="s">
        <v>402</v>
      </c>
    </row>
    <row r="226" spans="2:2" x14ac:dyDescent="0.45">
      <c r="B226" s="4" t="s">
        <v>403</v>
      </c>
    </row>
    <row r="227" spans="2:2" x14ac:dyDescent="0.45">
      <c r="B227" s="4" t="s">
        <v>404</v>
      </c>
    </row>
    <row r="228" spans="2:2" x14ac:dyDescent="0.45">
      <c r="B228" s="4" t="s">
        <v>405</v>
      </c>
    </row>
    <row r="229" spans="2:2" x14ac:dyDescent="0.45">
      <c r="B229" s="4" t="s">
        <v>406</v>
      </c>
    </row>
    <row r="230" spans="2:2" x14ac:dyDescent="0.45">
      <c r="B230" s="4" t="s">
        <v>407</v>
      </c>
    </row>
    <row r="231" spans="2:2" x14ac:dyDescent="0.45">
      <c r="B231" s="4" t="s">
        <v>408</v>
      </c>
    </row>
    <row r="232" spans="2:2" x14ac:dyDescent="0.45">
      <c r="B232" s="4" t="s">
        <v>409</v>
      </c>
    </row>
    <row r="233" spans="2:2" x14ac:dyDescent="0.45">
      <c r="B233" s="4" t="s">
        <v>410</v>
      </c>
    </row>
    <row r="234" spans="2:2" x14ac:dyDescent="0.45">
      <c r="B234" s="4" t="s">
        <v>411</v>
      </c>
    </row>
    <row r="235" spans="2:2" x14ac:dyDescent="0.45">
      <c r="B235" s="4" t="s">
        <v>412</v>
      </c>
    </row>
    <row r="238" spans="2:2" ht="17.649999999999999" x14ac:dyDescent="0.45">
      <c r="B238" s="2" t="s">
        <v>414</v>
      </c>
    </row>
    <row r="239" spans="2:2" x14ac:dyDescent="0.45">
      <c r="B239" s="3"/>
    </row>
    <row r="240" spans="2:2" x14ac:dyDescent="0.45">
      <c r="B240" s="3" t="s">
        <v>415</v>
      </c>
    </row>
    <row r="241" spans="2:2" x14ac:dyDescent="0.45">
      <c r="B241" s="3" t="s">
        <v>416</v>
      </c>
    </row>
    <row r="242" spans="2:2" x14ac:dyDescent="0.45">
      <c r="B242" s="3" t="s">
        <v>417</v>
      </c>
    </row>
    <row r="243" spans="2:2" x14ac:dyDescent="0.45">
      <c r="B243" s="3" t="s">
        <v>418</v>
      </c>
    </row>
    <row r="244" spans="2:2" x14ac:dyDescent="0.45">
      <c r="B244" s="3" t="s">
        <v>419</v>
      </c>
    </row>
    <row r="245" spans="2:2" x14ac:dyDescent="0.45">
      <c r="B245" s="3" t="s">
        <v>420</v>
      </c>
    </row>
    <row r="246" spans="2:2" x14ac:dyDescent="0.45">
      <c r="B246" s="3" t="s">
        <v>421</v>
      </c>
    </row>
    <row r="247" spans="2:2" x14ac:dyDescent="0.45">
      <c r="B247" s="3" t="s">
        <v>422</v>
      </c>
    </row>
    <row r="248" spans="2:2" x14ac:dyDescent="0.45">
      <c r="B248" s="3" t="s">
        <v>423</v>
      </c>
    </row>
    <row r="249" spans="2:2" x14ac:dyDescent="0.45">
      <c r="B249" s="3" t="s">
        <v>424</v>
      </c>
    </row>
    <row r="251" spans="2:2" ht="17.649999999999999" x14ac:dyDescent="0.45">
      <c r="B251" s="2" t="s">
        <v>425</v>
      </c>
    </row>
    <row r="252" spans="2:2" x14ac:dyDescent="0.45">
      <c r="B252" s="3"/>
    </row>
    <row r="253" spans="2:2" x14ac:dyDescent="0.45">
      <c r="B253" s="3" t="s">
        <v>426</v>
      </c>
    </row>
    <row r="254" spans="2:2" x14ac:dyDescent="0.45">
      <c r="B254" s="3" t="s">
        <v>427</v>
      </c>
    </row>
    <row r="255" spans="2:2" x14ac:dyDescent="0.45">
      <c r="B255" s="3" t="s">
        <v>428</v>
      </c>
    </row>
    <row r="256" spans="2:2" x14ac:dyDescent="0.45">
      <c r="B256" s="3" t="s">
        <v>429</v>
      </c>
    </row>
    <row r="257" spans="2:2" x14ac:dyDescent="0.45">
      <c r="B257" s="3" t="s">
        <v>430</v>
      </c>
    </row>
    <row r="258" spans="2:2" x14ac:dyDescent="0.45">
      <c r="B258" s="3" t="s">
        <v>431</v>
      </c>
    </row>
    <row r="259" spans="2:2" x14ac:dyDescent="0.45">
      <c r="B259" s="3" t="s">
        <v>432</v>
      </c>
    </row>
    <row r="260" spans="2:2" x14ac:dyDescent="0.45">
      <c r="B260" s="3" t="s">
        <v>433</v>
      </c>
    </row>
    <row r="261" spans="2:2" x14ac:dyDescent="0.45">
      <c r="B261" s="3" t="s">
        <v>434</v>
      </c>
    </row>
    <row r="262" spans="2:2" x14ac:dyDescent="0.45">
      <c r="B262" s="3" t="s">
        <v>435</v>
      </c>
    </row>
    <row r="266" spans="2:2" ht="17.649999999999999" x14ac:dyDescent="0.45">
      <c r="B266" s="2" t="s">
        <v>436</v>
      </c>
    </row>
    <row r="267" spans="2:2" x14ac:dyDescent="0.45">
      <c r="B267" s="3"/>
    </row>
    <row r="268" spans="2:2" x14ac:dyDescent="0.45">
      <c r="B268" s="3" t="s">
        <v>437</v>
      </c>
    </row>
    <row r="269" spans="2:2" x14ac:dyDescent="0.45">
      <c r="B269" s="3" t="s">
        <v>438</v>
      </c>
    </row>
    <row r="270" spans="2:2" x14ac:dyDescent="0.45">
      <c r="B270" s="3" t="s">
        <v>439</v>
      </c>
    </row>
    <row r="271" spans="2:2" x14ac:dyDescent="0.45">
      <c r="B271" s="3" t="s">
        <v>440</v>
      </c>
    </row>
    <row r="272" spans="2:2" x14ac:dyDescent="0.45">
      <c r="B272" s="3" t="s">
        <v>441</v>
      </c>
    </row>
    <row r="273" spans="2:2" x14ac:dyDescent="0.45">
      <c r="B273" s="3" t="s">
        <v>442</v>
      </c>
    </row>
    <row r="274" spans="2:2" x14ac:dyDescent="0.45">
      <c r="B274" s="3" t="s">
        <v>443</v>
      </c>
    </row>
    <row r="275" spans="2:2" x14ac:dyDescent="0.45">
      <c r="B275" s="3" t="s">
        <v>444</v>
      </c>
    </row>
    <row r="276" spans="2:2" x14ac:dyDescent="0.45">
      <c r="B276" s="3" t="s">
        <v>445</v>
      </c>
    </row>
    <row r="277" spans="2:2" x14ac:dyDescent="0.45">
      <c r="B277" s="3" t="s">
        <v>446</v>
      </c>
    </row>
    <row r="281" spans="2:2" ht="17.649999999999999" x14ac:dyDescent="0.45">
      <c r="B281" s="2" t="s">
        <v>447</v>
      </c>
    </row>
    <row r="282" spans="2:2" x14ac:dyDescent="0.45">
      <c r="B282" s="3"/>
    </row>
    <row r="283" spans="2:2" x14ac:dyDescent="0.45">
      <c r="B283" s="3" t="s">
        <v>448</v>
      </c>
    </row>
    <row r="284" spans="2:2" x14ac:dyDescent="0.45">
      <c r="B284" s="3" t="s">
        <v>449</v>
      </c>
    </row>
    <row r="285" spans="2:2" x14ac:dyDescent="0.45">
      <c r="B285" s="3" t="s">
        <v>450</v>
      </c>
    </row>
    <row r="286" spans="2:2" x14ac:dyDescent="0.45">
      <c r="B286" s="3" t="s">
        <v>451</v>
      </c>
    </row>
    <row r="287" spans="2:2" x14ac:dyDescent="0.45">
      <c r="B287" s="3" t="s">
        <v>452</v>
      </c>
    </row>
    <row r="288" spans="2:2" x14ac:dyDescent="0.45">
      <c r="B288" s="3" t="s">
        <v>453</v>
      </c>
    </row>
    <row r="289" spans="2:2" x14ac:dyDescent="0.45">
      <c r="B289" s="3" t="s">
        <v>454</v>
      </c>
    </row>
    <row r="290" spans="2:2" x14ac:dyDescent="0.45">
      <c r="B290" s="3" t="s">
        <v>455</v>
      </c>
    </row>
    <row r="291" spans="2:2" x14ac:dyDescent="0.45">
      <c r="B291" s="3" t="s">
        <v>456</v>
      </c>
    </row>
    <row r="292" spans="2:2" x14ac:dyDescent="0.45">
      <c r="B292" s="3" t="s">
        <v>457</v>
      </c>
    </row>
    <row r="296" spans="2:2" ht="17.649999999999999" x14ac:dyDescent="0.45">
      <c r="B296" s="2" t="s">
        <v>458</v>
      </c>
    </row>
    <row r="297" spans="2:2" x14ac:dyDescent="0.45">
      <c r="B297" s="3"/>
    </row>
    <row r="298" spans="2:2" x14ac:dyDescent="0.45">
      <c r="B298" s="3" t="s">
        <v>459</v>
      </c>
    </row>
    <row r="299" spans="2:2" x14ac:dyDescent="0.45">
      <c r="B299" s="3" t="s">
        <v>460</v>
      </c>
    </row>
    <row r="300" spans="2:2" x14ac:dyDescent="0.45">
      <c r="B300" s="3" t="s">
        <v>461</v>
      </c>
    </row>
    <row r="301" spans="2:2" x14ac:dyDescent="0.45">
      <c r="B301" s="3" t="s">
        <v>462</v>
      </c>
    </row>
    <row r="302" spans="2:2" x14ac:dyDescent="0.45">
      <c r="B302" s="3" t="s">
        <v>463</v>
      </c>
    </row>
    <row r="303" spans="2:2" x14ac:dyDescent="0.45">
      <c r="B303" s="3" t="s">
        <v>464</v>
      </c>
    </row>
    <row r="304" spans="2:2" x14ac:dyDescent="0.45">
      <c r="B304" s="3" t="s">
        <v>465</v>
      </c>
    </row>
    <row r="305" spans="2:2" x14ac:dyDescent="0.45">
      <c r="B305" s="3" t="s">
        <v>466</v>
      </c>
    </row>
    <row r="306" spans="2:2" x14ac:dyDescent="0.45">
      <c r="B306" s="3" t="s">
        <v>467</v>
      </c>
    </row>
    <row r="307" spans="2:2" x14ac:dyDescent="0.45">
      <c r="B307" s="3" t="s">
        <v>468</v>
      </c>
    </row>
    <row r="311" spans="2:2" ht="17.649999999999999" x14ac:dyDescent="0.45">
      <c r="B311" s="2" t="s">
        <v>469</v>
      </c>
    </row>
    <row r="312" spans="2:2" x14ac:dyDescent="0.45">
      <c r="B312" s="3"/>
    </row>
    <row r="313" spans="2:2" x14ac:dyDescent="0.45">
      <c r="B313" s="3" t="s">
        <v>470</v>
      </c>
    </row>
    <row r="314" spans="2:2" x14ac:dyDescent="0.45">
      <c r="B314" s="3" t="s">
        <v>471</v>
      </c>
    </row>
    <row r="315" spans="2:2" x14ac:dyDescent="0.45">
      <c r="B315" s="3" t="s">
        <v>472</v>
      </c>
    </row>
    <row r="316" spans="2:2" x14ac:dyDescent="0.45">
      <c r="B316" s="3" t="s">
        <v>473</v>
      </c>
    </row>
    <row r="317" spans="2:2" x14ac:dyDescent="0.45">
      <c r="B317" s="3" t="s">
        <v>474</v>
      </c>
    </row>
    <row r="318" spans="2:2" x14ac:dyDescent="0.45">
      <c r="B318" s="3" t="s">
        <v>475</v>
      </c>
    </row>
    <row r="319" spans="2:2" x14ac:dyDescent="0.45">
      <c r="B319" s="3" t="s">
        <v>476</v>
      </c>
    </row>
    <row r="320" spans="2:2" x14ac:dyDescent="0.45">
      <c r="B320" s="3" t="s">
        <v>477</v>
      </c>
    </row>
    <row r="321" spans="2:2" x14ac:dyDescent="0.45">
      <c r="B321" s="3" t="s">
        <v>478</v>
      </c>
    </row>
    <row r="322" spans="2:2" x14ac:dyDescent="0.45">
      <c r="B322" s="3" t="s">
        <v>479</v>
      </c>
    </row>
    <row r="326" spans="2:2" ht="17.649999999999999" x14ac:dyDescent="0.45">
      <c r="B326" s="2" t="s">
        <v>480</v>
      </c>
    </row>
    <row r="327" spans="2:2" x14ac:dyDescent="0.45">
      <c r="B327" s="3"/>
    </row>
    <row r="328" spans="2:2" x14ac:dyDescent="0.45">
      <c r="B328" s="3" t="s">
        <v>481</v>
      </c>
    </row>
    <row r="329" spans="2:2" x14ac:dyDescent="0.45">
      <c r="B329" s="3" t="s">
        <v>482</v>
      </c>
    </row>
    <row r="330" spans="2:2" x14ac:dyDescent="0.45">
      <c r="B330" s="3" t="s">
        <v>483</v>
      </c>
    </row>
    <row r="331" spans="2:2" x14ac:dyDescent="0.45">
      <c r="B331" s="3" t="s">
        <v>484</v>
      </c>
    </row>
    <row r="332" spans="2:2" x14ac:dyDescent="0.45">
      <c r="B332" s="3" t="s">
        <v>485</v>
      </c>
    </row>
    <row r="333" spans="2:2" x14ac:dyDescent="0.45">
      <c r="B333" s="3" t="s">
        <v>486</v>
      </c>
    </row>
    <row r="334" spans="2:2" x14ac:dyDescent="0.45">
      <c r="B334" s="3" t="s">
        <v>487</v>
      </c>
    </row>
    <row r="335" spans="2:2" x14ac:dyDescent="0.45">
      <c r="B335" s="3" t="s">
        <v>488</v>
      </c>
    </row>
    <row r="336" spans="2:2" x14ac:dyDescent="0.45">
      <c r="B336" s="3" t="s">
        <v>489</v>
      </c>
    </row>
    <row r="337" spans="2:2" x14ac:dyDescent="0.45">
      <c r="B337" s="3" t="s">
        <v>490</v>
      </c>
    </row>
    <row r="341" spans="2:2" ht="17.649999999999999" x14ac:dyDescent="0.45">
      <c r="B341" s="2" t="s">
        <v>491</v>
      </c>
    </row>
    <row r="342" spans="2:2" x14ac:dyDescent="0.45">
      <c r="B342" s="3"/>
    </row>
    <row r="343" spans="2:2" x14ac:dyDescent="0.45">
      <c r="B343" s="3" t="s">
        <v>492</v>
      </c>
    </row>
    <row r="344" spans="2:2" x14ac:dyDescent="0.45">
      <c r="B344" s="3" t="s">
        <v>493</v>
      </c>
    </row>
    <row r="345" spans="2:2" x14ac:dyDescent="0.45">
      <c r="B345" s="3" t="s">
        <v>494</v>
      </c>
    </row>
    <row r="346" spans="2:2" x14ac:dyDescent="0.45">
      <c r="B346" s="3" t="s">
        <v>495</v>
      </c>
    </row>
    <row r="347" spans="2:2" x14ac:dyDescent="0.45">
      <c r="B347" s="3" t="s">
        <v>496</v>
      </c>
    </row>
    <row r="348" spans="2:2" x14ac:dyDescent="0.45">
      <c r="B348" s="3" t="s">
        <v>497</v>
      </c>
    </row>
    <row r="349" spans="2:2" x14ac:dyDescent="0.45">
      <c r="B349" s="3" t="s">
        <v>498</v>
      </c>
    </row>
    <row r="350" spans="2:2" x14ac:dyDescent="0.45">
      <c r="B350" s="3" t="s">
        <v>499</v>
      </c>
    </row>
    <row r="351" spans="2:2" x14ac:dyDescent="0.45">
      <c r="B351" s="3" t="s">
        <v>500</v>
      </c>
    </row>
    <row r="352" spans="2:2" x14ac:dyDescent="0.45">
      <c r="B352" s="3" t="s">
        <v>501</v>
      </c>
    </row>
    <row r="356" spans="2:2" ht="17.649999999999999" x14ac:dyDescent="0.45">
      <c r="B356" s="2" t="s">
        <v>502</v>
      </c>
    </row>
    <row r="357" spans="2:2" x14ac:dyDescent="0.45">
      <c r="B357" s="3"/>
    </row>
    <row r="358" spans="2:2" x14ac:dyDescent="0.45">
      <c r="B358" s="3" t="s">
        <v>503</v>
      </c>
    </row>
    <row r="359" spans="2:2" x14ac:dyDescent="0.45">
      <c r="B359" s="3" t="s">
        <v>504</v>
      </c>
    </row>
    <row r="360" spans="2:2" x14ac:dyDescent="0.45">
      <c r="B360" s="3" t="s">
        <v>505</v>
      </c>
    </row>
    <row r="361" spans="2:2" x14ac:dyDescent="0.45">
      <c r="B361" s="3" t="s">
        <v>506</v>
      </c>
    </row>
    <row r="362" spans="2:2" x14ac:dyDescent="0.45">
      <c r="B362" s="3" t="s">
        <v>507</v>
      </c>
    </row>
    <row r="363" spans="2:2" x14ac:dyDescent="0.45">
      <c r="B363" s="3" t="s">
        <v>508</v>
      </c>
    </row>
    <row r="364" spans="2:2" x14ac:dyDescent="0.45">
      <c r="B364" s="3" t="s">
        <v>509</v>
      </c>
    </row>
    <row r="365" spans="2:2" x14ac:dyDescent="0.45">
      <c r="B365" s="3" t="s">
        <v>510</v>
      </c>
    </row>
    <row r="366" spans="2:2" x14ac:dyDescent="0.45">
      <c r="B366" s="3" t="s">
        <v>511</v>
      </c>
    </row>
    <row r="367" spans="2:2" x14ac:dyDescent="0.45">
      <c r="B367" s="3" t="s">
        <v>512</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5FB51-CCA8-4030-868B-A00812BE0327}">
  <dimension ref="B2:B62"/>
  <sheetViews>
    <sheetView topLeftCell="A6" zoomScaleNormal="100" workbookViewId="0">
      <selection activeCell="B16" sqref="B16"/>
    </sheetView>
  </sheetViews>
  <sheetFormatPr defaultRowHeight="14.25" x14ac:dyDescent="0.45"/>
  <cols>
    <col min="1" max="1" width="3.86328125" customWidth="1"/>
  </cols>
  <sheetData>
    <row r="2" spans="2:2" ht="17.649999999999999" x14ac:dyDescent="0.45">
      <c r="B2" s="2" t="s">
        <v>44</v>
      </c>
    </row>
    <row r="3" spans="2:2" x14ac:dyDescent="0.45">
      <c r="B3" s="3"/>
    </row>
    <row r="4" spans="2:2" x14ac:dyDescent="0.45">
      <c r="B4" s="4" t="s">
        <v>210</v>
      </c>
    </row>
    <row r="5" spans="2:2" x14ac:dyDescent="0.45">
      <c r="B5" s="4" t="s">
        <v>211</v>
      </c>
    </row>
    <row r="7" spans="2:2" ht="17.649999999999999" x14ac:dyDescent="0.45">
      <c r="B7" s="2" t="s">
        <v>45</v>
      </c>
    </row>
    <row r="8" spans="2:2" x14ac:dyDescent="0.45">
      <c r="B8" s="3"/>
    </row>
    <row r="9" spans="2:2" x14ac:dyDescent="0.45">
      <c r="B9" s="4" t="s">
        <v>212</v>
      </c>
    </row>
    <row r="10" spans="2:2" x14ac:dyDescent="0.45">
      <c r="B10" s="4" t="s">
        <v>213</v>
      </c>
    </row>
    <row r="12" spans="2:2" ht="17.649999999999999" x14ac:dyDescent="0.45">
      <c r="B12" s="2" t="s">
        <v>214</v>
      </c>
    </row>
    <row r="13" spans="2:2" x14ac:dyDescent="0.45">
      <c r="B13" s="3"/>
    </row>
    <row r="14" spans="2:2" x14ac:dyDescent="0.45">
      <c r="B14" s="4" t="s">
        <v>215</v>
      </c>
    </row>
    <row r="15" spans="2:2" x14ac:dyDescent="0.45">
      <c r="B15" s="3"/>
    </row>
    <row r="16" spans="2:2" x14ac:dyDescent="0.45">
      <c r="B16" s="4" t="s">
        <v>216</v>
      </c>
    </row>
    <row r="18" spans="2:2" ht="17.649999999999999" x14ac:dyDescent="0.45">
      <c r="B18" s="2" t="s">
        <v>46</v>
      </c>
    </row>
    <row r="19" spans="2:2" x14ac:dyDescent="0.45">
      <c r="B19" s="3"/>
    </row>
    <row r="20" spans="2:2" x14ac:dyDescent="0.45">
      <c r="B20" s="4" t="s">
        <v>217</v>
      </c>
    </row>
    <row r="21" spans="2:2" x14ac:dyDescent="0.45">
      <c r="B21" s="4" t="s">
        <v>218</v>
      </c>
    </row>
    <row r="23" spans="2:2" ht="17.649999999999999" x14ac:dyDescent="0.45">
      <c r="B23" s="2" t="s">
        <v>47</v>
      </c>
    </row>
    <row r="24" spans="2:2" x14ac:dyDescent="0.45">
      <c r="B24" s="3"/>
    </row>
    <row r="25" spans="2:2" x14ac:dyDescent="0.45">
      <c r="B25" s="4" t="s">
        <v>219</v>
      </c>
    </row>
    <row r="26" spans="2:2" x14ac:dyDescent="0.45">
      <c r="B26" s="4" t="s">
        <v>220</v>
      </c>
    </row>
    <row r="28" spans="2:2" ht="17.649999999999999" x14ac:dyDescent="0.45">
      <c r="B28" s="2" t="s">
        <v>48</v>
      </c>
    </row>
    <row r="29" spans="2:2" x14ac:dyDescent="0.45">
      <c r="B29" s="3"/>
    </row>
    <row r="30" spans="2:2" x14ac:dyDescent="0.45">
      <c r="B30" s="4" t="s">
        <v>221</v>
      </c>
    </row>
    <row r="31" spans="2:2" x14ac:dyDescent="0.45">
      <c r="B31" s="3"/>
    </row>
    <row r="32" spans="2:2" x14ac:dyDescent="0.45">
      <c r="B32" s="4" t="s">
        <v>222</v>
      </c>
    </row>
    <row r="34" spans="2:2" ht="17.649999999999999" x14ac:dyDescent="0.45">
      <c r="B34" s="2" t="s">
        <v>49</v>
      </c>
    </row>
    <row r="35" spans="2:2" x14ac:dyDescent="0.45">
      <c r="B35" s="3"/>
    </row>
    <row r="36" spans="2:2" x14ac:dyDescent="0.45">
      <c r="B36" s="4" t="s">
        <v>223</v>
      </c>
    </row>
    <row r="37" spans="2:2" x14ac:dyDescent="0.45">
      <c r="B37" s="3"/>
    </row>
    <row r="38" spans="2:2" x14ac:dyDescent="0.45">
      <c r="B38" s="4" t="s">
        <v>224</v>
      </c>
    </row>
    <row r="40" spans="2:2" ht="17.649999999999999" x14ac:dyDescent="0.45">
      <c r="B40" s="2" t="s">
        <v>50</v>
      </c>
    </row>
    <row r="41" spans="2:2" x14ac:dyDescent="0.45">
      <c r="B41" s="3"/>
    </row>
    <row r="42" spans="2:2" x14ac:dyDescent="0.45">
      <c r="B42" s="4" t="s">
        <v>225</v>
      </c>
    </row>
    <row r="43" spans="2:2" x14ac:dyDescent="0.45">
      <c r="B43" s="3"/>
    </row>
    <row r="44" spans="2:2" x14ac:dyDescent="0.45">
      <c r="B44" s="4" t="s">
        <v>226</v>
      </c>
    </row>
    <row r="46" spans="2:2" ht="17.649999999999999" x14ac:dyDescent="0.45">
      <c r="B46" s="2" t="s">
        <v>51</v>
      </c>
    </row>
    <row r="47" spans="2:2" x14ac:dyDescent="0.45">
      <c r="B47" s="3"/>
    </row>
    <row r="48" spans="2:2" x14ac:dyDescent="0.45">
      <c r="B48" s="4" t="s">
        <v>227</v>
      </c>
    </row>
    <row r="49" spans="2:2" x14ac:dyDescent="0.45">
      <c r="B49" s="3"/>
    </row>
    <row r="50" spans="2:2" x14ac:dyDescent="0.45">
      <c r="B50" s="4" t="s">
        <v>228</v>
      </c>
    </row>
    <row r="52" spans="2:2" ht="17.649999999999999" x14ac:dyDescent="0.45">
      <c r="B52" s="2" t="s">
        <v>52</v>
      </c>
    </row>
    <row r="53" spans="2:2" x14ac:dyDescent="0.45">
      <c r="B53" s="3"/>
    </row>
    <row r="54" spans="2:2" x14ac:dyDescent="0.45">
      <c r="B54" s="4" t="s">
        <v>229</v>
      </c>
    </row>
    <row r="55" spans="2:2" x14ac:dyDescent="0.45">
      <c r="B55" s="3"/>
    </row>
    <row r="56" spans="2:2" x14ac:dyDescent="0.45">
      <c r="B56" s="4" t="s">
        <v>230</v>
      </c>
    </row>
    <row r="58" spans="2:2" ht="17.649999999999999" x14ac:dyDescent="0.45">
      <c r="B58" s="2" t="s">
        <v>53</v>
      </c>
    </row>
    <row r="59" spans="2:2" x14ac:dyDescent="0.45">
      <c r="B59" s="3"/>
    </row>
    <row r="60" spans="2:2" x14ac:dyDescent="0.45">
      <c r="B60" s="4" t="s">
        <v>231</v>
      </c>
    </row>
    <row r="61" spans="2:2" x14ac:dyDescent="0.45">
      <c r="B61" s="3"/>
    </row>
    <row r="62" spans="2:2" x14ac:dyDescent="0.45">
      <c r="B62" s="4" t="s">
        <v>232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471D2-FC6C-4C23-91A9-BA0B99FEAE55}">
  <dimension ref="B2:L176"/>
  <sheetViews>
    <sheetView topLeftCell="A169" zoomScale="190" zoomScaleNormal="190" workbookViewId="0">
      <selection activeCell="B173" sqref="B173:F176"/>
    </sheetView>
  </sheetViews>
  <sheetFormatPr defaultRowHeight="14.25" x14ac:dyDescent="0.45"/>
  <cols>
    <col min="1" max="1" width="4.265625" customWidth="1"/>
    <col min="3" max="3" width="15.9296875" bestFit="1" customWidth="1"/>
  </cols>
  <sheetData>
    <row r="2" spans="2:6" x14ac:dyDescent="0.45">
      <c r="B2" t="s">
        <v>611</v>
      </c>
      <c r="C2" t="s">
        <v>638</v>
      </c>
      <c r="D2">
        <v>1</v>
      </c>
      <c r="E2" t="b">
        <v>1</v>
      </c>
      <c r="F2" t="s">
        <v>613</v>
      </c>
    </row>
    <row r="3" spans="2:6" x14ac:dyDescent="0.45">
      <c r="B3" t="s">
        <v>612</v>
      </c>
      <c r="C3" t="s">
        <v>615</v>
      </c>
      <c r="D3">
        <v>0</v>
      </c>
      <c r="E3" t="b">
        <v>0</v>
      </c>
      <c r="F3" t="s">
        <v>614</v>
      </c>
    </row>
    <row r="5" spans="2:6" x14ac:dyDescent="0.45">
      <c r="B5" t="b">
        <v>1</v>
      </c>
      <c r="C5" t="b">
        <v>1</v>
      </c>
    </row>
    <row r="6" spans="2:6" x14ac:dyDescent="0.45">
      <c r="B6" t="b">
        <v>0</v>
      </c>
    </row>
    <row r="8" spans="2:6" x14ac:dyDescent="0.45">
      <c r="B8">
        <v>1</v>
      </c>
      <c r="C8">
        <v>1</v>
      </c>
    </row>
    <row r="10" spans="2:6" x14ac:dyDescent="0.45">
      <c r="B10" t="b">
        <f>B8=C8</f>
        <v>1</v>
      </c>
    </row>
    <row r="11" spans="2:6" x14ac:dyDescent="0.45">
      <c r="B11" t="b">
        <f>1&gt;2</f>
        <v>0</v>
      </c>
    </row>
    <row r="14" spans="2:6" x14ac:dyDescent="0.45">
      <c r="B14" t="s">
        <v>616</v>
      </c>
      <c r="D14" t="b">
        <v>1</v>
      </c>
      <c r="E14" t="b">
        <v>0</v>
      </c>
      <c r="F14" t="b">
        <v>1</v>
      </c>
    </row>
    <row r="16" spans="2:6" x14ac:dyDescent="0.45">
      <c r="B16" t="s">
        <v>618</v>
      </c>
    </row>
    <row r="18" spans="2:12" x14ac:dyDescent="0.45">
      <c r="B18" t="s">
        <v>617</v>
      </c>
      <c r="D18" t="s">
        <v>617</v>
      </c>
    </row>
    <row r="19" spans="2:12" x14ac:dyDescent="0.45">
      <c r="D19" t="s">
        <v>619</v>
      </c>
      <c r="E19" t="s">
        <v>620</v>
      </c>
      <c r="F19" t="s">
        <v>621</v>
      </c>
    </row>
    <row r="20" spans="2:12" x14ac:dyDescent="0.45">
      <c r="D20" t="b">
        <v>1</v>
      </c>
      <c r="E20" t="b">
        <v>1</v>
      </c>
      <c r="F20" t="b">
        <v>1</v>
      </c>
      <c r="H20" s="26" t="s">
        <v>639</v>
      </c>
      <c r="I20" s="26"/>
      <c r="J20" s="26"/>
      <c r="K20" s="26"/>
      <c r="L20" s="26"/>
    </row>
    <row r="21" spans="2:12" x14ac:dyDescent="0.45">
      <c r="D21" t="b">
        <v>1</v>
      </c>
      <c r="E21" t="b">
        <v>0</v>
      </c>
      <c r="F21" t="b">
        <v>1</v>
      </c>
      <c r="H21" s="26"/>
      <c r="I21" s="26"/>
      <c r="J21" s="26"/>
      <c r="K21" s="26"/>
      <c r="L21" s="26"/>
    </row>
    <row r="22" spans="2:12" x14ac:dyDescent="0.45">
      <c r="D22" t="b">
        <v>0</v>
      </c>
      <c r="E22" t="b">
        <v>1</v>
      </c>
      <c r="F22" t="b">
        <v>1</v>
      </c>
      <c r="H22" s="26"/>
      <c r="I22" s="26"/>
      <c r="J22" s="26"/>
      <c r="K22" s="26"/>
      <c r="L22" s="26"/>
    </row>
    <row r="23" spans="2:12" x14ac:dyDescent="0.45">
      <c r="D23" t="b">
        <v>0</v>
      </c>
      <c r="E23" t="b">
        <v>0</v>
      </c>
      <c r="F23" t="b">
        <v>0</v>
      </c>
      <c r="H23" s="26"/>
      <c r="I23" s="26"/>
      <c r="J23" s="26"/>
      <c r="K23" s="26"/>
      <c r="L23" s="26"/>
    </row>
    <row r="25" spans="2:12" x14ac:dyDescent="0.45">
      <c r="D25" t="s">
        <v>618</v>
      </c>
    </row>
    <row r="26" spans="2:12" x14ac:dyDescent="0.45">
      <c r="D26" t="s">
        <v>619</v>
      </c>
      <c r="E26" t="s">
        <v>620</v>
      </c>
      <c r="F26" t="s">
        <v>621</v>
      </c>
    </row>
    <row r="27" spans="2:12" x14ac:dyDescent="0.45">
      <c r="D27" t="b">
        <v>1</v>
      </c>
      <c r="E27" t="b">
        <v>1</v>
      </c>
      <c r="F27" t="b">
        <v>1</v>
      </c>
      <c r="H27" s="26" t="s">
        <v>640</v>
      </c>
      <c r="I27" s="26"/>
      <c r="J27" s="26"/>
      <c r="K27" s="26"/>
      <c r="L27" s="26"/>
    </row>
    <row r="28" spans="2:12" x14ac:dyDescent="0.45">
      <c r="D28" t="b">
        <v>1</v>
      </c>
      <c r="E28" t="b">
        <v>0</v>
      </c>
      <c r="F28" t="b">
        <v>0</v>
      </c>
      <c r="H28" s="26"/>
      <c r="I28" s="26"/>
      <c r="J28" s="26"/>
      <c r="K28" s="26"/>
      <c r="L28" s="26"/>
    </row>
    <row r="29" spans="2:12" x14ac:dyDescent="0.45">
      <c r="D29" t="b">
        <v>0</v>
      </c>
      <c r="E29" t="b">
        <v>1</v>
      </c>
      <c r="F29" t="b">
        <v>0</v>
      </c>
      <c r="H29" s="26"/>
      <c r="I29" s="26"/>
      <c r="J29" s="26"/>
      <c r="K29" s="26"/>
      <c r="L29" s="26"/>
    </row>
    <row r="30" spans="2:12" x14ac:dyDescent="0.45">
      <c r="D30" t="b">
        <v>0</v>
      </c>
      <c r="E30" t="b">
        <v>0</v>
      </c>
      <c r="F30" t="b">
        <v>0</v>
      </c>
      <c r="H30" s="26"/>
      <c r="I30" s="26"/>
      <c r="J30" s="26"/>
      <c r="K30" s="26"/>
      <c r="L30" s="26"/>
    </row>
    <row r="33" spans="2:6" x14ac:dyDescent="0.45">
      <c r="B33" s="26" t="s">
        <v>472</v>
      </c>
      <c r="C33" s="26"/>
      <c r="D33" s="26"/>
      <c r="E33" s="26"/>
      <c r="F33" s="26"/>
    </row>
    <row r="34" spans="2:6" x14ac:dyDescent="0.45">
      <c r="B34" s="26"/>
      <c r="C34" s="26"/>
      <c r="D34" s="26"/>
      <c r="E34" s="26"/>
      <c r="F34" s="26"/>
    </row>
    <row r="35" spans="2:6" x14ac:dyDescent="0.45">
      <c r="B35" s="26"/>
      <c r="C35" s="26"/>
      <c r="D35" s="26"/>
      <c r="E35" s="26"/>
      <c r="F35" s="26"/>
    </row>
    <row r="36" spans="2:6" x14ac:dyDescent="0.45">
      <c r="B36" s="26"/>
      <c r="C36" s="26"/>
      <c r="D36" s="26"/>
      <c r="E36" s="26"/>
      <c r="F36" s="26"/>
    </row>
    <row r="44" spans="2:6" x14ac:dyDescent="0.45">
      <c r="B44" s="26" t="s">
        <v>477</v>
      </c>
      <c r="C44" s="26"/>
      <c r="D44" s="26"/>
      <c r="E44" s="26"/>
      <c r="F44" s="26"/>
    </row>
    <row r="45" spans="2:6" x14ac:dyDescent="0.45">
      <c r="B45" s="26"/>
      <c r="C45" s="26"/>
      <c r="D45" s="26"/>
      <c r="E45" s="26"/>
      <c r="F45" s="26"/>
    </row>
    <row r="46" spans="2:6" x14ac:dyDescent="0.45">
      <c r="B46" s="26"/>
      <c r="C46" s="26"/>
      <c r="D46" s="26"/>
      <c r="E46" s="26"/>
      <c r="F46" s="26"/>
    </row>
    <row r="47" spans="2:6" x14ac:dyDescent="0.45">
      <c r="B47" s="26"/>
      <c r="C47" s="26"/>
      <c r="D47" s="26"/>
      <c r="E47" s="26"/>
      <c r="F47" s="26"/>
    </row>
    <row r="57" spans="2:6" x14ac:dyDescent="0.45">
      <c r="B57" s="26" t="s">
        <v>463</v>
      </c>
      <c r="C57" s="26"/>
      <c r="D57" s="26"/>
      <c r="E57" s="26"/>
      <c r="F57" s="26"/>
    </row>
    <row r="58" spans="2:6" x14ac:dyDescent="0.45">
      <c r="B58" s="26"/>
      <c r="C58" s="26"/>
      <c r="D58" s="26"/>
      <c r="E58" s="26"/>
      <c r="F58" s="26"/>
    </row>
    <row r="59" spans="2:6" x14ac:dyDescent="0.45">
      <c r="B59" s="26"/>
      <c r="C59" s="26"/>
      <c r="D59" s="26"/>
      <c r="E59" s="26"/>
      <c r="F59" s="26"/>
    </row>
    <row r="60" spans="2:6" x14ac:dyDescent="0.45">
      <c r="B60" s="26"/>
      <c r="C60" s="26"/>
      <c r="D60" s="26"/>
      <c r="E60" s="26"/>
      <c r="F60" s="26"/>
    </row>
    <row r="65" spans="2:6" x14ac:dyDescent="0.45">
      <c r="B65" s="26" t="s">
        <v>467</v>
      </c>
      <c r="C65" s="26"/>
      <c r="D65" s="26"/>
      <c r="E65" s="26"/>
      <c r="F65" s="26"/>
    </row>
    <row r="66" spans="2:6" x14ac:dyDescent="0.45">
      <c r="B66" s="26"/>
      <c r="C66" s="26"/>
      <c r="D66" s="26"/>
      <c r="E66" s="26"/>
      <c r="F66" s="26"/>
    </row>
    <row r="67" spans="2:6" x14ac:dyDescent="0.45">
      <c r="B67" s="26"/>
      <c r="C67" s="26"/>
      <c r="D67" s="26"/>
      <c r="E67" s="26"/>
      <c r="F67" s="26"/>
    </row>
    <row r="68" spans="2:6" x14ac:dyDescent="0.45">
      <c r="B68" s="26"/>
      <c r="C68" s="26"/>
      <c r="D68" s="26"/>
      <c r="E68" s="26"/>
      <c r="F68" s="26"/>
    </row>
    <row r="74" spans="2:6" x14ac:dyDescent="0.45">
      <c r="B74" s="26" t="s">
        <v>440</v>
      </c>
      <c r="C74" s="26"/>
      <c r="D74" s="26"/>
      <c r="E74" s="26"/>
      <c r="F74" s="26"/>
    </row>
    <row r="75" spans="2:6" x14ac:dyDescent="0.45">
      <c r="B75" s="26"/>
      <c r="C75" s="26"/>
      <c r="D75" s="26"/>
      <c r="E75" s="26"/>
      <c r="F75" s="26"/>
    </row>
    <row r="76" spans="2:6" x14ac:dyDescent="0.45">
      <c r="B76" s="26"/>
      <c r="C76" s="26"/>
      <c r="D76" s="26"/>
      <c r="E76" s="26"/>
      <c r="F76" s="26"/>
    </row>
    <row r="77" spans="2:6" x14ac:dyDescent="0.45">
      <c r="B77" s="26"/>
      <c r="C77" s="26"/>
      <c r="D77" s="26"/>
      <c r="E77" s="26"/>
      <c r="F77" s="26"/>
    </row>
    <row r="82" spans="2:5" s="13" customFormat="1" x14ac:dyDescent="0.45">
      <c r="B82" s="13" t="s">
        <v>646</v>
      </c>
    </row>
    <row r="84" spans="2:5" x14ac:dyDescent="0.45">
      <c r="B84" t="s">
        <v>647</v>
      </c>
      <c r="D84" t="b">
        <f>ISBLANK(C84)</f>
        <v>1</v>
      </c>
      <c r="E84" t="b">
        <f>ISBLANK(B84)</f>
        <v>0</v>
      </c>
    </row>
    <row r="85" spans="2:5" x14ac:dyDescent="0.45">
      <c r="B85" t="s">
        <v>648</v>
      </c>
      <c r="C85" t="e">
        <f>5/0</f>
        <v>#DIV/0!</v>
      </c>
      <c r="D85" t="b">
        <f>ISERR(C85)</f>
        <v>1</v>
      </c>
    </row>
    <row r="86" spans="2:5" x14ac:dyDescent="0.45">
      <c r="B86" t="s">
        <v>649</v>
      </c>
      <c r="C86">
        <v>1</v>
      </c>
      <c r="D86" t="b">
        <f>ISEVEN(C86)</f>
        <v>0</v>
      </c>
    </row>
    <row r="87" spans="2:5" x14ac:dyDescent="0.45">
      <c r="B87" t="s">
        <v>650</v>
      </c>
      <c r="C87">
        <f>5+4</f>
        <v>9</v>
      </c>
      <c r="D87" t="b">
        <f>_xlfn.ISFORMULA(C87)</f>
        <v>1</v>
      </c>
    </row>
    <row r="88" spans="2:5" x14ac:dyDescent="0.45">
      <c r="B88" t="s">
        <v>651</v>
      </c>
      <c r="C88" t="b">
        <v>0</v>
      </c>
      <c r="D88" t="b">
        <f>ISLOGICAL(C88)</f>
        <v>1</v>
      </c>
    </row>
    <row r="89" spans="2:5" x14ac:dyDescent="0.45">
      <c r="B89" t="s">
        <v>654</v>
      </c>
      <c r="C89" t="e">
        <v>#N/A</v>
      </c>
      <c r="D89" t="b">
        <f>ISNA(C89)</f>
        <v>1</v>
      </c>
    </row>
    <row r="90" spans="2:5" x14ac:dyDescent="0.45">
      <c r="B90" t="s">
        <v>653</v>
      </c>
      <c r="C90" t="s">
        <v>652</v>
      </c>
      <c r="D90" t="b">
        <f>ISNONTEXT(C90)</f>
        <v>0</v>
      </c>
    </row>
    <row r="92" spans="2:5" s="13" customFormat="1" x14ac:dyDescent="0.45">
      <c r="B92" s="13" t="s">
        <v>655</v>
      </c>
    </row>
    <row r="107" spans="2:3" ht="14.65" thickBot="1" x14ac:dyDescent="0.5"/>
    <row r="108" spans="2:3" ht="14.65" thickBot="1" x14ac:dyDescent="0.5">
      <c r="B108" t="s">
        <v>40</v>
      </c>
      <c r="C108" s="25">
        <v>18</v>
      </c>
    </row>
    <row r="109" spans="2:3" x14ac:dyDescent="0.45">
      <c r="C109" t="str">
        <f>IF(C108&gt;=18,"Welcome to the life","Live your Life")</f>
        <v>Welcome to the life</v>
      </c>
    </row>
    <row r="115" spans="2:6" x14ac:dyDescent="0.45">
      <c r="B115" s="26" t="s">
        <v>423</v>
      </c>
      <c r="C115" s="26"/>
      <c r="D115" s="26"/>
      <c r="E115" s="26"/>
      <c r="F115" s="26"/>
    </row>
    <row r="116" spans="2:6" x14ac:dyDescent="0.45">
      <c r="B116" s="26"/>
      <c r="C116" s="26"/>
      <c r="D116" s="26"/>
      <c r="E116" s="26"/>
      <c r="F116" s="26"/>
    </row>
    <row r="117" spans="2:6" x14ac:dyDescent="0.45">
      <c r="B117" s="26"/>
      <c r="C117" s="26"/>
      <c r="D117" s="26"/>
      <c r="E117" s="26"/>
      <c r="F117" s="26"/>
    </row>
    <row r="118" spans="2:6" x14ac:dyDescent="0.45">
      <c r="B118" s="26"/>
      <c r="C118" s="26"/>
      <c r="D118" s="26"/>
      <c r="E118" s="26"/>
      <c r="F118" s="26"/>
    </row>
    <row r="132" spans="2:6" x14ac:dyDescent="0.45">
      <c r="B132" s="26" t="s">
        <v>420</v>
      </c>
      <c r="C132" s="26"/>
      <c r="D132" s="26"/>
      <c r="E132" s="26"/>
      <c r="F132" s="26"/>
    </row>
    <row r="133" spans="2:6" x14ac:dyDescent="0.45">
      <c r="B133" s="26"/>
      <c r="C133" s="26"/>
      <c r="D133" s="26"/>
      <c r="E133" s="26"/>
      <c r="F133" s="26"/>
    </row>
    <row r="134" spans="2:6" x14ac:dyDescent="0.45">
      <c r="B134" s="26"/>
      <c r="C134" s="26"/>
      <c r="D134" s="26"/>
      <c r="E134" s="26"/>
      <c r="F134" s="26"/>
    </row>
    <row r="135" spans="2:6" x14ac:dyDescent="0.45">
      <c r="B135" s="26"/>
      <c r="C135" s="26"/>
      <c r="D135" s="26"/>
      <c r="E135" s="26"/>
      <c r="F135" s="26"/>
    </row>
    <row r="150" spans="2:6" x14ac:dyDescent="0.45">
      <c r="B150" s="26" t="s">
        <v>419</v>
      </c>
      <c r="C150" s="26"/>
      <c r="D150" s="26"/>
      <c r="E150" s="26"/>
      <c r="F150" s="26"/>
    </row>
    <row r="151" spans="2:6" x14ac:dyDescent="0.45">
      <c r="B151" s="26"/>
      <c r="C151" s="26"/>
      <c r="D151" s="26"/>
      <c r="E151" s="26"/>
      <c r="F151" s="26"/>
    </row>
    <row r="152" spans="2:6" x14ac:dyDescent="0.45">
      <c r="B152" s="26"/>
      <c r="C152" s="26"/>
      <c r="D152" s="26"/>
      <c r="E152" s="26"/>
      <c r="F152" s="26"/>
    </row>
    <row r="153" spans="2:6" x14ac:dyDescent="0.45">
      <c r="B153" s="26"/>
      <c r="C153" s="26"/>
      <c r="D153" s="26"/>
      <c r="E153" s="26"/>
      <c r="F153" s="26"/>
    </row>
    <row r="173" spans="2:6" ht="14.25" customHeight="1" x14ac:dyDescent="0.45">
      <c r="B173" s="26" t="s">
        <v>661</v>
      </c>
      <c r="C173" s="26"/>
      <c r="D173" s="26"/>
      <c r="E173" s="26"/>
      <c r="F173" s="26"/>
    </row>
    <row r="174" spans="2:6" x14ac:dyDescent="0.45">
      <c r="B174" s="26"/>
      <c r="C174" s="26"/>
      <c r="D174" s="26"/>
      <c r="E174" s="26"/>
      <c r="F174" s="26"/>
    </row>
    <row r="175" spans="2:6" x14ac:dyDescent="0.45">
      <c r="B175" s="26"/>
      <c r="C175" s="26"/>
      <c r="D175" s="26"/>
      <c r="E175" s="26"/>
      <c r="F175" s="26"/>
    </row>
    <row r="176" spans="2:6" x14ac:dyDescent="0.45">
      <c r="B176" s="26"/>
      <c r="C176" s="26"/>
      <c r="D176" s="26"/>
      <c r="E176" s="26"/>
      <c r="F176" s="26"/>
    </row>
  </sheetData>
  <mergeCells count="11">
    <mergeCell ref="B65:F68"/>
    <mergeCell ref="H20:L23"/>
    <mergeCell ref="H27:L30"/>
    <mergeCell ref="B33:F36"/>
    <mergeCell ref="B44:F47"/>
    <mergeCell ref="B57:F60"/>
    <mergeCell ref="B74:F77"/>
    <mergeCell ref="B115:F118"/>
    <mergeCell ref="B132:F135"/>
    <mergeCell ref="B150:F153"/>
    <mergeCell ref="B173:F176"/>
  </mergeCells>
  <pageMargins left="0.7" right="0.7" top="0.75" bottom="0.75" header="0.3" footer="0.3"/>
  <pageSetup paperSize="9"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7DE14-A8B2-46D6-95A0-FF8E61DE19EB}">
  <dimension ref="B12:O32"/>
  <sheetViews>
    <sheetView topLeftCell="A10" zoomScale="160" zoomScaleNormal="160" workbookViewId="0">
      <selection activeCell="B13" sqref="B13:O32"/>
    </sheetView>
  </sheetViews>
  <sheetFormatPr defaultRowHeight="14.25" x14ac:dyDescent="0.45"/>
  <cols>
    <col min="2" max="2" width="19.6640625" bestFit="1" customWidth="1"/>
    <col min="3" max="3" width="7.59765625" bestFit="1" customWidth="1"/>
    <col min="4" max="4" width="4.796875" bestFit="1" customWidth="1"/>
    <col min="5" max="5" width="7.6640625" bestFit="1" customWidth="1"/>
    <col min="6" max="6" width="9.19921875" bestFit="1" customWidth="1"/>
    <col min="7" max="7" width="5.3984375" bestFit="1" customWidth="1"/>
    <col min="8" max="8" width="7.265625" bestFit="1" customWidth="1"/>
    <col min="9" max="9" width="7.1328125" bestFit="1" customWidth="1"/>
    <col min="10" max="10" width="5.86328125" bestFit="1" customWidth="1"/>
    <col min="11" max="11" width="9.53125" bestFit="1" customWidth="1"/>
    <col min="12" max="12" width="4.796875" bestFit="1" customWidth="1"/>
    <col min="13" max="13" width="5.59765625" bestFit="1" customWidth="1"/>
    <col min="14" max="14" width="7.1328125" bestFit="1" customWidth="1"/>
    <col min="15" max="15" width="9.46484375" bestFit="1" customWidth="1"/>
  </cols>
  <sheetData>
    <row r="12" spans="2:15" ht="14.65" thickBot="1" x14ac:dyDescent="0.5"/>
    <row r="13" spans="2:15" x14ac:dyDescent="0.45">
      <c r="B13" s="14" t="s">
        <v>622</v>
      </c>
      <c r="C13" s="15" t="s">
        <v>630</v>
      </c>
      <c r="D13" s="15" t="s">
        <v>632</v>
      </c>
      <c r="E13" s="15" t="s">
        <v>631</v>
      </c>
      <c r="F13" s="15" t="s">
        <v>636</v>
      </c>
      <c r="G13" s="15" t="s">
        <v>674</v>
      </c>
      <c r="H13" s="15" t="s">
        <v>634</v>
      </c>
      <c r="I13" s="15" t="s">
        <v>675</v>
      </c>
      <c r="J13" s="15" t="s">
        <v>676</v>
      </c>
      <c r="K13" s="15" t="s">
        <v>677</v>
      </c>
      <c r="L13" s="15" t="s">
        <v>633</v>
      </c>
      <c r="M13" s="15" t="s">
        <v>678</v>
      </c>
      <c r="N13" s="15" t="s">
        <v>635</v>
      </c>
      <c r="O13" s="16" t="s">
        <v>679</v>
      </c>
    </row>
    <row r="14" spans="2:15" x14ac:dyDescent="0.45">
      <c r="B14" s="17" t="s">
        <v>623</v>
      </c>
      <c r="C14">
        <v>495</v>
      </c>
      <c r="D14">
        <v>494</v>
      </c>
      <c r="E14">
        <v>412</v>
      </c>
      <c r="F14">
        <v>213</v>
      </c>
      <c r="G14">
        <v>261</v>
      </c>
      <c r="H14">
        <v>135</v>
      </c>
      <c r="I14">
        <v>360</v>
      </c>
      <c r="J14">
        <v>296</v>
      </c>
      <c r="K14">
        <v>326</v>
      </c>
      <c r="L14">
        <v>415</v>
      </c>
      <c r="M14">
        <v>486</v>
      </c>
      <c r="N14">
        <v>223</v>
      </c>
      <c r="O14" s="18">
        <v>149</v>
      </c>
    </row>
    <row r="15" spans="2:15" x14ac:dyDescent="0.45">
      <c r="B15" s="17" t="s">
        <v>662</v>
      </c>
      <c r="C15">
        <v>362</v>
      </c>
      <c r="D15">
        <v>219</v>
      </c>
      <c r="E15">
        <v>414</v>
      </c>
      <c r="F15">
        <v>408</v>
      </c>
      <c r="G15">
        <v>478</v>
      </c>
      <c r="H15">
        <v>332</v>
      </c>
      <c r="I15">
        <v>184</v>
      </c>
      <c r="J15">
        <v>322</v>
      </c>
      <c r="K15">
        <v>441</v>
      </c>
      <c r="L15">
        <v>387</v>
      </c>
      <c r="M15">
        <v>271</v>
      </c>
      <c r="N15">
        <v>290</v>
      </c>
      <c r="O15" s="18">
        <v>494</v>
      </c>
    </row>
    <row r="16" spans="2:15" x14ac:dyDescent="0.45">
      <c r="B16" s="17" t="s">
        <v>628</v>
      </c>
      <c r="C16">
        <v>483</v>
      </c>
      <c r="D16">
        <v>442</v>
      </c>
      <c r="E16">
        <v>334</v>
      </c>
      <c r="F16">
        <v>378</v>
      </c>
      <c r="G16">
        <v>156</v>
      </c>
      <c r="H16">
        <v>219</v>
      </c>
      <c r="I16">
        <v>354</v>
      </c>
      <c r="J16">
        <v>135</v>
      </c>
      <c r="K16">
        <v>108</v>
      </c>
      <c r="L16">
        <v>111</v>
      </c>
      <c r="M16">
        <v>173</v>
      </c>
      <c r="N16">
        <v>278</v>
      </c>
      <c r="O16" s="18">
        <v>406</v>
      </c>
    </row>
    <row r="17" spans="2:15" x14ac:dyDescent="0.45">
      <c r="B17" s="17" t="s">
        <v>663</v>
      </c>
      <c r="C17">
        <v>376</v>
      </c>
      <c r="D17">
        <v>283</v>
      </c>
      <c r="E17">
        <v>145</v>
      </c>
      <c r="F17">
        <v>213</v>
      </c>
      <c r="G17">
        <v>313</v>
      </c>
      <c r="H17">
        <v>267</v>
      </c>
      <c r="I17">
        <v>383</v>
      </c>
      <c r="J17">
        <v>232</v>
      </c>
      <c r="K17">
        <v>487</v>
      </c>
      <c r="L17">
        <v>299</v>
      </c>
      <c r="M17">
        <v>452</v>
      </c>
      <c r="N17">
        <v>131</v>
      </c>
      <c r="O17" s="18">
        <v>265</v>
      </c>
    </row>
    <row r="18" spans="2:15" x14ac:dyDescent="0.45">
      <c r="B18" s="17" t="s">
        <v>664</v>
      </c>
      <c r="C18">
        <v>301</v>
      </c>
      <c r="D18">
        <v>148</v>
      </c>
      <c r="E18">
        <v>129</v>
      </c>
      <c r="F18">
        <v>107</v>
      </c>
      <c r="G18">
        <v>394</v>
      </c>
      <c r="H18">
        <v>146</v>
      </c>
      <c r="I18">
        <v>411</v>
      </c>
      <c r="J18">
        <v>378</v>
      </c>
      <c r="K18">
        <v>444</v>
      </c>
      <c r="L18">
        <v>348</v>
      </c>
      <c r="M18">
        <v>296</v>
      </c>
      <c r="N18">
        <v>174</v>
      </c>
      <c r="O18" s="18">
        <v>170</v>
      </c>
    </row>
    <row r="19" spans="2:15" x14ac:dyDescent="0.45">
      <c r="B19" s="17" t="s">
        <v>627</v>
      </c>
      <c r="C19">
        <v>211</v>
      </c>
      <c r="D19">
        <v>138</v>
      </c>
      <c r="E19">
        <v>268</v>
      </c>
      <c r="F19">
        <v>282</v>
      </c>
      <c r="G19">
        <v>359</v>
      </c>
      <c r="H19">
        <v>465</v>
      </c>
      <c r="I19">
        <v>131</v>
      </c>
      <c r="J19">
        <v>302</v>
      </c>
      <c r="K19">
        <v>120</v>
      </c>
      <c r="L19">
        <v>437</v>
      </c>
      <c r="M19">
        <v>342</v>
      </c>
      <c r="N19">
        <v>336</v>
      </c>
      <c r="O19" s="18">
        <v>385</v>
      </c>
    </row>
    <row r="20" spans="2:15" x14ac:dyDescent="0.45">
      <c r="B20" s="17" t="s">
        <v>665</v>
      </c>
      <c r="C20">
        <v>374</v>
      </c>
      <c r="D20">
        <v>394</v>
      </c>
      <c r="E20">
        <v>402</v>
      </c>
      <c r="F20">
        <v>264</v>
      </c>
      <c r="G20">
        <v>365</v>
      </c>
      <c r="H20">
        <v>163</v>
      </c>
      <c r="I20">
        <v>411</v>
      </c>
      <c r="J20">
        <v>373</v>
      </c>
      <c r="K20">
        <v>455</v>
      </c>
      <c r="L20">
        <v>163</v>
      </c>
      <c r="M20">
        <v>199</v>
      </c>
      <c r="N20">
        <v>392</v>
      </c>
      <c r="O20" s="18">
        <v>342</v>
      </c>
    </row>
    <row r="21" spans="2:15" x14ac:dyDescent="0.45">
      <c r="B21" s="17" t="s">
        <v>666</v>
      </c>
      <c r="C21">
        <v>444</v>
      </c>
      <c r="D21">
        <v>249</v>
      </c>
      <c r="E21">
        <v>472</v>
      </c>
      <c r="F21">
        <v>313</v>
      </c>
      <c r="G21">
        <v>256</v>
      </c>
      <c r="H21">
        <v>313</v>
      </c>
      <c r="I21">
        <v>485</v>
      </c>
      <c r="J21">
        <v>249</v>
      </c>
      <c r="K21">
        <v>134</v>
      </c>
      <c r="L21">
        <v>121</v>
      </c>
      <c r="M21">
        <v>204</v>
      </c>
      <c r="N21">
        <v>472</v>
      </c>
      <c r="O21" s="18">
        <v>347</v>
      </c>
    </row>
    <row r="22" spans="2:15" x14ac:dyDescent="0.45">
      <c r="B22" s="17" t="s">
        <v>667</v>
      </c>
      <c r="C22">
        <v>297</v>
      </c>
      <c r="D22">
        <v>439</v>
      </c>
      <c r="E22">
        <v>318</v>
      </c>
      <c r="F22">
        <v>403</v>
      </c>
      <c r="G22">
        <v>324</v>
      </c>
      <c r="H22">
        <v>327</v>
      </c>
      <c r="I22">
        <v>146</v>
      </c>
      <c r="J22">
        <v>183</v>
      </c>
      <c r="K22">
        <v>293</v>
      </c>
      <c r="L22">
        <v>227</v>
      </c>
      <c r="M22">
        <v>225</v>
      </c>
      <c r="N22">
        <v>419</v>
      </c>
      <c r="O22" s="18">
        <v>361</v>
      </c>
    </row>
    <row r="23" spans="2:15" x14ac:dyDescent="0.45">
      <c r="B23" s="17" t="s">
        <v>625</v>
      </c>
      <c r="C23">
        <v>492</v>
      </c>
      <c r="D23">
        <v>384</v>
      </c>
      <c r="E23">
        <v>105</v>
      </c>
      <c r="F23">
        <v>163</v>
      </c>
      <c r="G23">
        <v>194</v>
      </c>
      <c r="H23">
        <v>387</v>
      </c>
      <c r="I23">
        <v>378</v>
      </c>
      <c r="J23">
        <v>185</v>
      </c>
      <c r="K23">
        <v>286</v>
      </c>
      <c r="L23">
        <v>135</v>
      </c>
      <c r="M23">
        <v>475</v>
      </c>
      <c r="N23">
        <v>233</v>
      </c>
      <c r="O23" s="18">
        <v>361</v>
      </c>
    </row>
    <row r="24" spans="2:15" x14ac:dyDescent="0.45">
      <c r="B24" s="17" t="s">
        <v>629</v>
      </c>
      <c r="C24">
        <v>489</v>
      </c>
      <c r="D24">
        <v>253</v>
      </c>
      <c r="E24">
        <v>453</v>
      </c>
      <c r="F24">
        <v>410</v>
      </c>
      <c r="G24">
        <v>386</v>
      </c>
      <c r="H24">
        <v>214</v>
      </c>
      <c r="I24">
        <v>433</v>
      </c>
      <c r="J24">
        <v>222</v>
      </c>
      <c r="K24">
        <v>225</v>
      </c>
      <c r="L24">
        <v>489</v>
      </c>
      <c r="M24">
        <v>476</v>
      </c>
      <c r="N24">
        <v>108</v>
      </c>
      <c r="O24" s="18">
        <v>415</v>
      </c>
    </row>
    <row r="25" spans="2:15" x14ac:dyDescent="0.45">
      <c r="B25" s="17" t="s">
        <v>624</v>
      </c>
      <c r="C25">
        <v>283</v>
      </c>
      <c r="D25">
        <v>161</v>
      </c>
      <c r="E25">
        <v>172</v>
      </c>
      <c r="F25">
        <v>143</v>
      </c>
      <c r="G25">
        <v>458</v>
      </c>
      <c r="H25">
        <v>321</v>
      </c>
      <c r="I25">
        <v>500</v>
      </c>
      <c r="J25">
        <v>223</v>
      </c>
      <c r="K25">
        <v>291</v>
      </c>
      <c r="L25">
        <v>199</v>
      </c>
      <c r="M25">
        <v>290</v>
      </c>
      <c r="N25">
        <v>119</v>
      </c>
      <c r="O25" s="18">
        <v>252</v>
      </c>
    </row>
    <row r="26" spans="2:15" x14ac:dyDescent="0.45">
      <c r="B26" s="17" t="s">
        <v>668</v>
      </c>
      <c r="C26">
        <v>491</v>
      </c>
      <c r="D26">
        <v>482</v>
      </c>
      <c r="E26">
        <v>265</v>
      </c>
      <c r="F26">
        <v>160</v>
      </c>
      <c r="G26">
        <v>169</v>
      </c>
      <c r="H26">
        <v>108</v>
      </c>
      <c r="I26">
        <v>225</v>
      </c>
      <c r="J26">
        <v>178</v>
      </c>
      <c r="K26">
        <v>452</v>
      </c>
      <c r="L26">
        <v>353</v>
      </c>
      <c r="M26">
        <v>452</v>
      </c>
      <c r="N26">
        <v>180</v>
      </c>
      <c r="O26" s="18">
        <v>388</v>
      </c>
    </row>
    <row r="27" spans="2:15" x14ac:dyDescent="0.45">
      <c r="B27" s="17" t="s">
        <v>669</v>
      </c>
      <c r="C27">
        <v>236</v>
      </c>
      <c r="D27">
        <v>345</v>
      </c>
      <c r="E27">
        <v>227</v>
      </c>
      <c r="F27">
        <v>339</v>
      </c>
      <c r="G27">
        <v>195</v>
      </c>
      <c r="H27">
        <v>359</v>
      </c>
      <c r="I27">
        <v>134</v>
      </c>
      <c r="J27">
        <v>373</v>
      </c>
      <c r="K27">
        <v>236</v>
      </c>
      <c r="L27">
        <v>134</v>
      </c>
      <c r="M27">
        <v>204</v>
      </c>
      <c r="N27">
        <v>240</v>
      </c>
      <c r="O27" s="18">
        <v>456</v>
      </c>
    </row>
    <row r="28" spans="2:15" x14ac:dyDescent="0.45">
      <c r="B28" s="17" t="s">
        <v>670</v>
      </c>
      <c r="C28">
        <v>336</v>
      </c>
      <c r="D28">
        <v>317</v>
      </c>
      <c r="E28">
        <v>478</v>
      </c>
      <c r="F28">
        <v>141</v>
      </c>
      <c r="G28">
        <v>423</v>
      </c>
      <c r="H28">
        <v>394</v>
      </c>
      <c r="I28">
        <v>135</v>
      </c>
      <c r="J28">
        <v>266</v>
      </c>
      <c r="K28">
        <v>420</v>
      </c>
      <c r="L28">
        <v>494</v>
      </c>
      <c r="M28">
        <v>160</v>
      </c>
      <c r="N28">
        <v>194</v>
      </c>
      <c r="O28" s="18">
        <v>395</v>
      </c>
    </row>
    <row r="29" spans="2:15" x14ac:dyDescent="0.45">
      <c r="B29" s="17" t="s">
        <v>626</v>
      </c>
      <c r="C29">
        <v>482</v>
      </c>
      <c r="D29">
        <v>470</v>
      </c>
      <c r="E29">
        <v>485</v>
      </c>
      <c r="F29">
        <v>300</v>
      </c>
      <c r="G29">
        <v>441</v>
      </c>
      <c r="H29">
        <v>479</v>
      </c>
      <c r="I29">
        <v>180</v>
      </c>
      <c r="J29">
        <v>342</v>
      </c>
      <c r="K29">
        <v>312</v>
      </c>
      <c r="L29">
        <v>343</v>
      </c>
      <c r="M29">
        <v>353</v>
      </c>
      <c r="N29">
        <v>248</v>
      </c>
      <c r="O29" s="18">
        <v>409</v>
      </c>
    </row>
    <row r="30" spans="2:15" x14ac:dyDescent="0.45">
      <c r="B30" s="17" t="s">
        <v>671</v>
      </c>
      <c r="C30">
        <v>115</v>
      </c>
      <c r="D30">
        <v>407</v>
      </c>
      <c r="E30">
        <v>329</v>
      </c>
      <c r="F30">
        <v>487</v>
      </c>
      <c r="G30">
        <v>267</v>
      </c>
      <c r="H30">
        <v>135</v>
      </c>
      <c r="I30">
        <v>474</v>
      </c>
      <c r="J30">
        <v>211</v>
      </c>
      <c r="K30">
        <v>395</v>
      </c>
      <c r="L30">
        <v>284</v>
      </c>
      <c r="M30">
        <v>166</v>
      </c>
      <c r="N30">
        <v>381</v>
      </c>
      <c r="O30" s="18">
        <v>330</v>
      </c>
    </row>
    <row r="31" spans="2:15" x14ac:dyDescent="0.45">
      <c r="B31" s="17" t="s">
        <v>672</v>
      </c>
      <c r="C31">
        <v>248</v>
      </c>
      <c r="D31">
        <v>299</v>
      </c>
      <c r="E31">
        <v>400</v>
      </c>
      <c r="F31">
        <v>372</v>
      </c>
      <c r="G31">
        <v>458</v>
      </c>
      <c r="H31">
        <v>194</v>
      </c>
      <c r="I31">
        <v>465</v>
      </c>
      <c r="J31">
        <v>339</v>
      </c>
      <c r="K31">
        <v>252</v>
      </c>
      <c r="L31">
        <v>306</v>
      </c>
      <c r="M31">
        <v>315</v>
      </c>
      <c r="N31">
        <v>292</v>
      </c>
      <c r="O31" s="18">
        <v>446</v>
      </c>
    </row>
    <row r="32" spans="2:15" ht="14.65" thickBot="1" x14ac:dyDescent="0.5">
      <c r="B32" s="19" t="s">
        <v>673</v>
      </c>
      <c r="C32" s="20">
        <v>124</v>
      </c>
      <c r="D32" s="20">
        <v>134</v>
      </c>
      <c r="E32" s="20">
        <v>175</v>
      </c>
      <c r="F32" s="20">
        <v>427</v>
      </c>
      <c r="G32" s="20">
        <v>351</v>
      </c>
      <c r="H32" s="20">
        <v>173</v>
      </c>
      <c r="I32" s="20">
        <v>437</v>
      </c>
      <c r="J32" s="20">
        <v>368</v>
      </c>
      <c r="K32" s="20">
        <v>386</v>
      </c>
      <c r="L32" s="20">
        <v>483</v>
      </c>
      <c r="M32" s="20">
        <v>249</v>
      </c>
      <c r="N32" s="20">
        <v>331</v>
      </c>
      <c r="O32" s="21">
        <v>249</v>
      </c>
    </row>
  </sheetData>
  <pageMargins left="0.7" right="0.7" top="0.75" bottom="0.75" header="0.3" footer="0.3"/>
  <pageSetup paperSize="9" orientation="portrait" horizontalDpi="4294967293"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3E5AB-F845-4E27-9B40-5F579D3EEB04}">
  <dimension ref="B2:F1048576"/>
  <sheetViews>
    <sheetView topLeftCell="A11" zoomScale="220" zoomScaleNormal="220" workbookViewId="0">
      <selection activeCell="B15" sqref="B15"/>
    </sheetView>
  </sheetViews>
  <sheetFormatPr defaultRowHeight="14.25" x14ac:dyDescent="0.45"/>
  <sheetData>
    <row r="2" spans="2:6" x14ac:dyDescent="0.45">
      <c r="B2">
        <f>ROW()</f>
        <v>2</v>
      </c>
      <c r="D2">
        <f>COLUMN()</f>
        <v>4</v>
      </c>
    </row>
    <row r="6" spans="2:6" x14ac:dyDescent="0.45">
      <c r="B6">
        <f>ROW()</f>
        <v>6</v>
      </c>
      <c r="F6">
        <f>COLUMN()</f>
        <v>6</v>
      </c>
    </row>
    <row r="8" spans="2:6" x14ac:dyDescent="0.45">
      <c r="B8">
        <f>ROW(B1048576)</f>
        <v>1048576</v>
      </c>
      <c r="D8">
        <f>COLUMN(H6)</f>
        <v>8</v>
      </c>
    </row>
    <row r="9" spans="2:6" x14ac:dyDescent="0.45">
      <c r="D9">
        <f>COLUMN(XFD7)</f>
        <v>16384</v>
      </c>
    </row>
    <row r="11" spans="2:6" s="13" customFormat="1" x14ac:dyDescent="0.45"/>
    <row r="13" spans="2:6" x14ac:dyDescent="0.45">
      <c r="B13">
        <f>ROWS(D13:D16)</f>
        <v>4</v>
      </c>
    </row>
    <row r="14" spans="2:6" x14ac:dyDescent="0.45">
      <c r="B14">
        <f>COLUMNS(D14:D20)</f>
        <v>1</v>
      </c>
    </row>
    <row r="1048576" spans="2:2" x14ac:dyDescent="0.45">
      <c r="B1048576">
        <f>ROW()</f>
        <v>1048576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68716-D105-4191-B83C-B730B7C8A09C}">
  <dimension ref="B2:S139"/>
  <sheetViews>
    <sheetView topLeftCell="B1" zoomScale="160" zoomScaleNormal="160" workbookViewId="0">
      <selection activeCell="B2" sqref="B2:P22"/>
    </sheetView>
  </sheetViews>
  <sheetFormatPr defaultRowHeight="14.25" x14ac:dyDescent="0.45"/>
  <cols>
    <col min="1" max="1" width="3.33203125" customWidth="1"/>
    <col min="2" max="2" width="3" bestFit="1" customWidth="1"/>
    <col min="3" max="3" width="26.19921875" bestFit="1" customWidth="1"/>
    <col min="4" max="4" width="7.9296875" bestFit="1" customWidth="1"/>
    <col min="5" max="5" width="10.86328125" bestFit="1" customWidth="1"/>
    <col min="6" max="6" width="7.9296875" bestFit="1" customWidth="1"/>
    <col min="7" max="7" width="9.3984375" bestFit="1" customWidth="1"/>
    <col min="8" max="8" width="19.6640625" bestFit="1" customWidth="1"/>
    <col min="9" max="9" width="7.3984375" bestFit="1" customWidth="1"/>
    <col min="10" max="10" width="7.265625" bestFit="1" customWidth="1"/>
    <col min="11" max="11" width="5.9296875" bestFit="1" customWidth="1"/>
    <col min="12" max="12" width="9.6640625" bestFit="1" customWidth="1"/>
    <col min="13" max="13" width="4.86328125" bestFit="1" customWidth="1"/>
    <col min="14" max="14" width="5.6640625" bestFit="1" customWidth="1"/>
    <col min="15" max="15" width="7.3984375" bestFit="1" customWidth="1"/>
    <col min="16" max="16" width="9.796875" bestFit="1" customWidth="1"/>
    <col min="18" max="18" width="11.796875" bestFit="1" customWidth="1"/>
    <col min="19" max="19" width="10.46484375" bestFit="1" customWidth="1"/>
  </cols>
  <sheetData>
    <row r="2" spans="2:19" ht="14.65" thickBot="1" x14ac:dyDescent="0.5">
      <c r="C2">
        <v>1</v>
      </c>
      <c r="D2">
        <v>2</v>
      </c>
      <c r="E2">
        <v>3</v>
      </c>
      <c r="F2">
        <v>4</v>
      </c>
      <c r="G2">
        <v>5</v>
      </c>
      <c r="H2">
        <v>6</v>
      </c>
      <c r="I2">
        <v>7</v>
      </c>
      <c r="J2">
        <v>8</v>
      </c>
      <c r="K2">
        <v>9</v>
      </c>
      <c r="L2">
        <v>10</v>
      </c>
      <c r="M2">
        <v>11</v>
      </c>
      <c r="N2">
        <v>12</v>
      </c>
      <c r="O2">
        <v>13</v>
      </c>
      <c r="P2">
        <v>14</v>
      </c>
    </row>
    <row r="3" spans="2:19" x14ac:dyDescent="0.45">
      <c r="B3">
        <v>1</v>
      </c>
      <c r="C3" s="14" t="s">
        <v>622</v>
      </c>
      <c r="D3" s="15" t="s">
        <v>630</v>
      </c>
      <c r="E3" s="15" t="s">
        <v>632</v>
      </c>
      <c r="F3" s="15" t="s">
        <v>631</v>
      </c>
      <c r="G3" s="15" t="s">
        <v>636</v>
      </c>
      <c r="H3" s="15" t="s">
        <v>674</v>
      </c>
      <c r="I3" s="15" t="s">
        <v>634</v>
      </c>
      <c r="J3" s="15" t="s">
        <v>675</v>
      </c>
      <c r="K3" s="15" t="s">
        <v>676</v>
      </c>
      <c r="L3" s="15" t="s">
        <v>677</v>
      </c>
      <c r="M3" s="15" t="s">
        <v>633</v>
      </c>
      <c r="N3" s="15" t="s">
        <v>678</v>
      </c>
      <c r="O3" s="15" t="s">
        <v>635</v>
      </c>
      <c r="P3" s="16" t="s">
        <v>679</v>
      </c>
      <c r="R3" t="s">
        <v>680</v>
      </c>
      <c r="S3" t="s">
        <v>629</v>
      </c>
    </row>
    <row r="4" spans="2:19" x14ac:dyDescent="0.45">
      <c r="B4">
        <v>2</v>
      </c>
      <c r="C4" s="17" t="s">
        <v>623</v>
      </c>
      <c r="D4">
        <v>495</v>
      </c>
      <c r="E4">
        <v>494</v>
      </c>
      <c r="F4">
        <v>412</v>
      </c>
      <c r="G4">
        <v>213</v>
      </c>
      <c r="H4">
        <v>261</v>
      </c>
      <c r="I4">
        <v>135</v>
      </c>
      <c r="J4">
        <v>360</v>
      </c>
      <c r="K4">
        <v>296</v>
      </c>
      <c r="L4">
        <v>326</v>
      </c>
      <c r="M4">
        <v>415</v>
      </c>
      <c r="N4">
        <v>486</v>
      </c>
      <c r="O4">
        <v>223</v>
      </c>
      <c r="P4" s="18">
        <v>149</v>
      </c>
      <c r="R4" t="s">
        <v>681</v>
      </c>
      <c r="S4" t="s">
        <v>682</v>
      </c>
    </row>
    <row r="5" spans="2:19" x14ac:dyDescent="0.45">
      <c r="B5">
        <v>3</v>
      </c>
      <c r="C5" s="17" t="s">
        <v>662</v>
      </c>
      <c r="D5">
        <v>362</v>
      </c>
      <c r="E5">
        <v>219</v>
      </c>
      <c r="F5">
        <v>414</v>
      </c>
      <c r="G5">
        <v>408</v>
      </c>
      <c r="H5">
        <v>478</v>
      </c>
      <c r="I5">
        <v>332</v>
      </c>
      <c r="J5">
        <v>184</v>
      </c>
      <c r="K5">
        <v>322</v>
      </c>
      <c r="L5">
        <v>441</v>
      </c>
      <c r="M5">
        <v>387</v>
      </c>
      <c r="N5">
        <v>271</v>
      </c>
      <c r="O5">
        <v>290</v>
      </c>
      <c r="P5" s="18">
        <v>494</v>
      </c>
      <c r="R5" t="s">
        <v>683</v>
      </c>
      <c r="S5">
        <v>11</v>
      </c>
    </row>
    <row r="6" spans="2:19" x14ac:dyDescent="0.45">
      <c r="B6">
        <v>4</v>
      </c>
      <c r="C6" s="17" t="s">
        <v>628</v>
      </c>
      <c r="D6">
        <v>483</v>
      </c>
      <c r="E6">
        <v>442</v>
      </c>
      <c r="F6">
        <v>334</v>
      </c>
      <c r="G6">
        <v>378</v>
      </c>
      <c r="H6">
        <v>156</v>
      </c>
      <c r="I6">
        <v>219</v>
      </c>
      <c r="J6">
        <v>354</v>
      </c>
      <c r="K6">
        <v>135</v>
      </c>
      <c r="L6">
        <v>108</v>
      </c>
      <c r="M6">
        <v>111</v>
      </c>
      <c r="N6">
        <v>173</v>
      </c>
      <c r="O6">
        <v>278</v>
      </c>
      <c r="P6" s="18">
        <v>406</v>
      </c>
      <c r="S6" t="s">
        <v>684</v>
      </c>
    </row>
    <row r="7" spans="2:19" x14ac:dyDescent="0.45">
      <c r="B7">
        <v>5</v>
      </c>
      <c r="C7" s="17" t="s">
        <v>663</v>
      </c>
      <c r="D7">
        <v>376</v>
      </c>
      <c r="E7">
        <v>283</v>
      </c>
      <c r="F7">
        <v>145</v>
      </c>
      <c r="G7">
        <v>213</v>
      </c>
      <c r="H7">
        <v>313</v>
      </c>
      <c r="I7">
        <v>267</v>
      </c>
      <c r="J7">
        <v>383</v>
      </c>
      <c r="K7">
        <v>232</v>
      </c>
      <c r="L7">
        <v>487</v>
      </c>
      <c r="M7">
        <v>299</v>
      </c>
      <c r="N7">
        <v>452</v>
      </c>
      <c r="O7">
        <v>131</v>
      </c>
      <c r="P7" s="18">
        <v>265</v>
      </c>
    </row>
    <row r="8" spans="2:19" x14ac:dyDescent="0.45">
      <c r="B8">
        <v>6</v>
      </c>
      <c r="C8" s="17" t="s">
        <v>664</v>
      </c>
      <c r="D8">
        <v>301</v>
      </c>
      <c r="E8">
        <v>148</v>
      </c>
      <c r="F8">
        <v>129</v>
      </c>
      <c r="G8">
        <v>107</v>
      </c>
      <c r="H8">
        <v>394</v>
      </c>
      <c r="I8">
        <v>146</v>
      </c>
      <c r="J8">
        <v>411</v>
      </c>
      <c r="K8">
        <v>378</v>
      </c>
      <c r="L8">
        <v>444</v>
      </c>
      <c r="M8">
        <v>348</v>
      </c>
      <c r="N8">
        <v>296</v>
      </c>
      <c r="O8">
        <v>174</v>
      </c>
      <c r="P8" s="18">
        <v>170</v>
      </c>
    </row>
    <row r="9" spans="2:19" x14ac:dyDescent="0.45">
      <c r="B9">
        <v>7</v>
      </c>
      <c r="C9" s="17" t="s">
        <v>627</v>
      </c>
      <c r="D9">
        <v>211</v>
      </c>
      <c r="E9">
        <v>138</v>
      </c>
      <c r="F9">
        <v>268</v>
      </c>
      <c r="G9">
        <v>282</v>
      </c>
      <c r="H9">
        <v>359</v>
      </c>
      <c r="I9">
        <v>465</v>
      </c>
      <c r="J9">
        <v>131</v>
      </c>
      <c r="K9">
        <v>302</v>
      </c>
      <c r="L9">
        <v>120</v>
      </c>
      <c r="M9">
        <v>437</v>
      </c>
      <c r="N9">
        <v>342</v>
      </c>
      <c r="O9">
        <v>336</v>
      </c>
      <c r="P9" s="18">
        <v>385</v>
      </c>
    </row>
    <row r="10" spans="2:19" x14ac:dyDescent="0.45">
      <c r="B10">
        <v>8</v>
      </c>
      <c r="C10" s="17" t="s">
        <v>665</v>
      </c>
      <c r="D10">
        <v>374</v>
      </c>
      <c r="E10">
        <v>394</v>
      </c>
      <c r="F10">
        <v>402</v>
      </c>
      <c r="G10">
        <v>264</v>
      </c>
      <c r="H10">
        <v>365</v>
      </c>
      <c r="I10">
        <v>163</v>
      </c>
      <c r="J10">
        <v>411</v>
      </c>
      <c r="K10">
        <v>373</v>
      </c>
      <c r="L10">
        <v>455</v>
      </c>
      <c r="M10">
        <v>163</v>
      </c>
      <c r="N10">
        <v>199</v>
      </c>
      <c r="O10">
        <v>392</v>
      </c>
      <c r="P10" s="18">
        <v>342</v>
      </c>
    </row>
    <row r="11" spans="2:19" x14ac:dyDescent="0.45">
      <c r="B11">
        <v>9</v>
      </c>
      <c r="C11" s="17" t="s">
        <v>666</v>
      </c>
      <c r="D11">
        <v>444</v>
      </c>
      <c r="E11">
        <v>249</v>
      </c>
      <c r="F11">
        <v>472</v>
      </c>
      <c r="G11">
        <v>313</v>
      </c>
      <c r="H11">
        <v>256</v>
      </c>
      <c r="I11">
        <v>313</v>
      </c>
      <c r="J11">
        <v>485</v>
      </c>
      <c r="K11">
        <v>249</v>
      </c>
      <c r="L11">
        <v>134</v>
      </c>
      <c r="M11">
        <v>121</v>
      </c>
      <c r="N11">
        <v>204</v>
      </c>
      <c r="O11">
        <v>472</v>
      </c>
      <c r="P11" s="18">
        <v>347</v>
      </c>
    </row>
    <row r="12" spans="2:19" x14ac:dyDescent="0.45">
      <c r="B12">
        <v>10</v>
      </c>
      <c r="C12" s="17" t="s">
        <v>667</v>
      </c>
      <c r="D12">
        <v>297</v>
      </c>
      <c r="E12">
        <v>439</v>
      </c>
      <c r="F12">
        <v>318</v>
      </c>
      <c r="G12">
        <v>403</v>
      </c>
      <c r="H12">
        <v>324</v>
      </c>
      <c r="I12">
        <v>327</v>
      </c>
      <c r="J12">
        <v>146</v>
      </c>
      <c r="K12">
        <v>183</v>
      </c>
      <c r="L12">
        <v>293</v>
      </c>
      <c r="M12">
        <v>227</v>
      </c>
      <c r="N12">
        <v>225</v>
      </c>
      <c r="O12">
        <v>419</v>
      </c>
      <c r="P12" s="18">
        <v>361</v>
      </c>
    </row>
    <row r="13" spans="2:19" x14ac:dyDescent="0.45">
      <c r="B13">
        <v>11</v>
      </c>
      <c r="C13" s="17" t="s">
        <v>625</v>
      </c>
      <c r="D13">
        <v>492</v>
      </c>
      <c r="E13">
        <v>384</v>
      </c>
      <c r="F13">
        <v>105</v>
      </c>
      <c r="G13">
        <v>163</v>
      </c>
      <c r="H13">
        <v>194</v>
      </c>
      <c r="I13">
        <v>387</v>
      </c>
      <c r="J13">
        <v>378</v>
      </c>
      <c r="K13">
        <v>185</v>
      </c>
      <c r="L13">
        <v>286</v>
      </c>
      <c r="M13">
        <v>135</v>
      </c>
      <c r="N13">
        <v>475</v>
      </c>
      <c r="O13">
        <v>233</v>
      </c>
      <c r="P13" s="18">
        <v>361</v>
      </c>
    </row>
    <row r="14" spans="2:19" x14ac:dyDescent="0.45">
      <c r="B14">
        <v>12</v>
      </c>
      <c r="C14" s="17" t="s">
        <v>629</v>
      </c>
      <c r="D14">
        <v>489</v>
      </c>
      <c r="E14">
        <v>253</v>
      </c>
      <c r="F14">
        <v>453</v>
      </c>
      <c r="G14">
        <v>410</v>
      </c>
      <c r="H14">
        <v>386</v>
      </c>
      <c r="I14">
        <v>214</v>
      </c>
      <c r="J14">
        <v>433</v>
      </c>
      <c r="K14">
        <v>222</v>
      </c>
      <c r="L14">
        <v>225</v>
      </c>
      <c r="M14">
        <v>489</v>
      </c>
      <c r="N14">
        <v>476</v>
      </c>
      <c r="O14">
        <v>108</v>
      </c>
      <c r="P14" s="18">
        <v>415</v>
      </c>
    </row>
    <row r="15" spans="2:19" x14ac:dyDescent="0.45">
      <c r="B15">
        <v>13</v>
      </c>
      <c r="C15" s="17" t="s">
        <v>624</v>
      </c>
      <c r="D15">
        <v>283</v>
      </c>
      <c r="E15">
        <v>161</v>
      </c>
      <c r="F15">
        <v>172</v>
      </c>
      <c r="G15">
        <v>143</v>
      </c>
      <c r="H15">
        <v>458</v>
      </c>
      <c r="I15">
        <v>321</v>
      </c>
      <c r="J15">
        <v>500</v>
      </c>
      <c r="K15">
        <v>223</v>
      </c>
      <c r="L15">
        <v>291</v>
      </c>
      <c r="M15">
        <v>199</v>
      </c>
      <c r="N15">
        <v>290</v>
      </c>
      <c r="O15">
        <v>119</v>
      </c>
      <c r="P15" s="18">
        <v>252</v>
      </c>
    </row>
    <row r="16" spans="2:19" x14ac:dyDescent="0.45">
      <c r="B16">
        <v>14</v>
      </c>
      <c r="C16" s="17" t="s">
        <v>668</v>
      </c>
      <c r="D16">
        <v>491</v>
      </c>
      <c r="E16">
        <v>482</v>
      </c>
      <c r="F16">
        <v>265</v>
      </c>
      <c r="G16">
        <v>160</v>
      </c>
      <c r="H16">
        <v>169</v>
      </c>
      <c r="I16">
        <v>108</v>
      </c>
      <c r="J16">
        <v>225</v>
      </c>
      <c r="K16">
        <v>178</v>
      </c>
      <c r="L16">
        <v>452</v>
      </c>
      <c r="M16">
        <v>353</v>
      </c>
      <c r="N16">
        <v>452</v>
      </c>
      <c r="O16">
        <v>180</v>
      </c>
      <c r="P16" s="18">
        <v>388</v>
      </c>
    </row>
    <row r="17" spans="2:16" x14ac:dyDescent="0.45">
      <c r="B17">
        <v>15</v>
      </c>
      <c r="C17" s="17" t="s">
        <v>669</v>
      </c>
      <c r="D17">
        <v>236</v>
      </c>
      <c r="E17">
        <v>345</v>
      </c>
      <c r="F17">
        <v>227</v>
      </c>
      <c r="G17">
        <v>339</v>
      </c>
      <c r="H17">
        <v>195</v>
      </c>
      <c r="I17">
        <v>359</v>
      </c>
      <c r="J17">
        <v>134</v>
      </c>
      <c r="K17">
        <v>373</v>
      </c>
      <c r="L17">
        <v>236</v>
      </c>
      <c r="M17">
        <v>134</v>
      </c>
      <c r="N17">
        <v>204</v>
      </c>
      <c r="O17">
        <v>240</v>
      </c>
      <c r="P17" s="18">
        <v>456</v>
      </c>
    </row>
    <row r="18" spans="2:16" x14ac:dyDescent="0.45">
      <c r="B18">
        <v>16</v>
      </c>
      <c r="C18" s="17" t="s">
        <v>670</v>
      </c>
      <c r="D18">
        <v>336</v>
      </c>
      <c r="E18">
        <v>317</v>
      </c>
      <c r="F18">
        <v>478</v>
      </c>
      <c r="G18">
        <v>141</v>
      </c>
      <c r="H18">
        <v>423</v>
      </c>
      <c r="I18">
        <v>394</v>
      </c>
      <c r="J18">
        <v>135</v>
      </c>
      <c r="K18">
        <v>266</v>
      </c>
      <c r="L18">
        <v>420</v>
      </c>
      <c r="M18">
        <v>494</v>
      </c>
      <c r="N18">
        <v>160</v>
      </c>
      <c r="O18">
        <v>194</v>
      </c>
      <c r="P18" s="18">
        <v>395</v>
      </c>
    </row>
    <row r="19" spans="2:16" x14ac:dyDescent="0.45">
      <c r="B19">
        <v>17</v>
      </c>
      <c r="C19" s="17" t="s">
        <v>626</v>
      </c>
      <c r="D19">
        <v>482</v>
      </c>
      <c r="E19">
        <v>470</v>
      </c>
      <c r="F19">
        <v>485</v>
      </c>
      <c r="G19">
        <v>300</v>
      </c>
      <c r="H19">
        <v>441</v>
      </c>
      <c r="I19">
        <v>479</v>
      </c>
      <c r="J19">
        <v>180</v>
      </c>
      <c r="K19">
        <v>342</v>
      </c>
      <c r="L19">
        <v>312</v>
      </c>
      <c r="M19">
        <v>343</v>
      </c>
      <c r="N19">
        <v>353</v>
      </c>
      <c r="O19">
        <v>248</v>
      </c>
      <c r="P19" s="18">
        <v>409</v>
      </c>
    </row>
    <row r="20" spans="2:16" x14ac:dyDescent="0.45">
      <c r="B20">
        <v>18</v>
      </c>
      <c r="C20" s="17" t="s">
        <v>671</v>
      </c>
      <c r="D20">
        <v>115</v>
      </c>
      <c r="E20">
        <v>407</v>
      </c>
      <c r="F20">
        <v>329</v>
      </c>
      <c r="G20">
        <v>487</v>
      </c>
      <c r="H20">
        <v>267</v>
      </c>
      <c r="I20">
        <v>135</v>
      </c>
      <c r="J20">
        <v>474</v>
      </c>
      <c r="K20">
        <v>211</v>
      </c>
      <c r="L20">
        <v>395</v>
      </c>
      <c r="M20">
        <v>284</v>
      </c>
      <c r="N20">
        <v>166</v>
      </c>
      <c r="O20">
        <v>381</v>
      </c>
      <c r="P20" s="18">
        <v>330</v>
      </c>
    </row>
    <row r="21" spans="2:16" x14ac:dyDescent="0.45">
      <c r="B21">
        <v>19</v>
      </c>
      <c r="C21" s="17" t="s">
        <v>672</v>
      </c>
      <c r="D21">
        <v>248</v>
      </c>
      <c r="E21">
        <v>299</v>
      </c>
      <c r="F21">
        <v>400</v>
      </c>
      <c r="G21">
        <v>372</v>
      </c>
      <c r="H21">
        <v>458</v>
      </c>
      <c r="I21">
        <v>194</v>
      </c>
      <c r="J21">
        <v>465</v>
      </c>
      <c r="K21">
        <v>339</v>
      </c>
      <c r="L21">
        <v>252</v>
      </c>
      <c r="M21">
        <v>306</v>
      </c>
      <c r="N21">
        <v>315</v>
      </c>
      <c r="O21">
        <v>292</v>
      </c>
      <c r="P21" s="18">
        <v>446</v>
      </c>
    </row>
    <row r="22" spans="2:16" ht="14.65" thickBot="1" x14ac:dyDescent="0.5">
      <c r="B22">
        <v>20</v>
      </c>
      <c r="C22" s="19" t="s">
        <v>673</v>
      </c>
      <c r="D22" s="20">
        <v>124</v>
      </c>
      <c r="E22" s="20">
        <v>134</v>
      </c>
      <c r="F22" s="20">
        <v>175</v>
      </c>
      <c r="G22" s="20">
        <v>427</v>
      </c>
      <c r="H22" s="20">
        <v>351</v>
      </c>
      <c r="I22" s="20">
        <v>173</v>
      </c>
      <c r="J22" s="20">
        <v>437</v>
      </c>
      <c r="K22" s="20">
        <v>368</v>
      </c>
      <c r="L22" s="20">
        <v>386</v>
      </c>
      <c r="M22" s="20">
        <v>483</v>
      </c>
      <c r="N22" s="20">
        <v>249</v>
      </c>
      <c r="O22" s="20">
        <v>331</v>
      </c>
      <c r="P22" s="21">
        <v>249</v>
      </c>
    </row>
    <row r="31" spans="2:16" x14ac:dyDescent="0.45">
      <c r="C31">
        <f>VLOOKUP(S3,C3:P22,11,0)</f>
        <v>489</v>
      </c>
      <c r="K31">
        <f>VLOOKUP("Litti Chokha",C3:P22,COLUMNS(C3:M3),0)</f>
        <v>489</v>
      </c>
    </row>
    <row r="32" spans="2:16" x14ac:dyDescent="0.45">
      <c r="K32">
        <f>COLUMNS(C3:M3)</f>
        <v>11</v>
      </c>
    </row>
    <row r="34" spans="3:5" x14ac:dyDescent="0.45">
      <c r="C34">
        <f>VLOOKUP("Vada Pav",C3:P22,10,0)</f>
        <v>312</v>
      </c>
    </row>
    <row r="38" spans="3:5" x14ac:dyDescent="0.45">
      <c r="C38" t="s">
        <v>685</v>
      </c>
      <c r="D38">
        <v>25</v>
      </c>
    </row>
    <row r="39" spans="3:5" x14ac:dyDescent="0.45">
      <c r="C39" t="s">
        <v>522</v>
      </c>
      <c r="D39">
        <f>VLOOKUP(D38,Employee_Dataset!A1:T501,COLUMNS(Employee_Dataset!A1:K1),0)</f>
        <v>103851</v>
      </c>
    </row>
    <row r="40" spans="3:5" x14ac:dyDescent="0.45">
      <c r="D40" cm="1">
        <f t="array" ref="D40:E40">VLOOKUP(D38,Employee_Dataset!A1:T501,{11,7},0)</f>
        <v>103851</v>
      </c>
      <c r="E40" t="str">
        <v>HR Executive</v>
      </c>
    </row>
    <row r="46" spans="3:5" x14ac:dyDescent="0.45">
      <c r="C46" t="e">
        <f>VLOOKUP("Marketing",Employee_Dataset!A1:T501,1,0)</f>
        <v>#N/A</v>
      </c>
    </row>
    <row r="57" spans="2:16" ht="14.65" thickBot="1" x14ac:dyDescent="0.5">
      <c r="H57">
        <v>1</v>
      </c>
      <c r="I57">
        <v>2</v>
      </c>
      <c r="J57">
        <v>3</v>
      </c>
      <c r="K57">
        <v>4</v>
      </c>
      <c r="L57">
        <v>5</v>
      </c>
      <c r="M57">
        <v>6</v>
      </c>
      <c r="N57">
        <v>7</v>
      </c>
      <c r="O57">
        <v>8</v>
      </c>
      <c r="P57">
        <v>9</v>
      </c>
    </row>
    <row r="58" spans="2:16" x14ac:dyDescent="0.45">
      <c r="B58">
        <v>1</v>
      </c>
      <c r="C58" s="15" t="s">
        <v>674</v>
      </c>
      <c r="D58" s="15" t="s">
        <v>630</v>
      </c>
      <c r="E58" s="15" t="s">
        <v>632</v>
      </c>
      <c r="F58" s="15" t="s">
        <v>631</v>
      </c>
      <c r="G58" s="15" t="s">
        <v>636</v>
      </c>
      <c r="H58" s="14" t="s">
        <v>622</v>
      </c>
      <c r="I58" s="15" t="s">
        <v>634</v>
      </c>
      <c r="J58" s="15" t="s">
        <v>675</v>
      </c>
      <c r="K58" s="15" t="s">
        <v>676</v>
      </c>
      <c r="L58" s="15" t="s">
        <v>677</v>
      </c>
      <c r="M58" s="15" t="s">
        <v>633</v>
      </c>
      <c r="N58" s="15" t="s">
        <v>678</v>
      </c>
      <c r="O58" s="15" t="s">
        <v>635</v>
      </c>
      <c r="P58" s="16" t="s">
        <v>679</v>
      </c>
    </row>
    <row r="59" spans="2:16" x14ac:dyDescent="0.45">
      <c r="B59">
        <v>2</v>
      </c>
      <c r="C59">
        <v>261</v>
      </c>
      <c r="D59">
        <v>495</v>
      </c>
      <c r="E59">
        <v>494</v>
      </c>
      <c r="F59">
        <v>412</v>
      </c>
      <c r="G59">
        <v>213</v>
      </c>
      <c r="H59" s="17" t="s">
        <v>623</v>
      </c>
      <c r="I59">
        <v>135</v>
      </c>
      <c r="J59">
        <v>360</v>
      </c>
      <c r="K59">
        <v>296</v>
      </c>
      <c r="L59">
        <v>326</v>
      </c>
      <c r="M59">
        <v>415</v>
      </c>
      <c r="N59">
        <v>486</v>
      </c>
      <c r="O59">
        <v>223</v>
      </c>
      <c r="P59" s="18">
        <v>149</v>
      </c>
    </row>
    <row r="60" spans="2:16" x14ac:dyDescent="0.45">
      <c r="B60">
        <v>3</v>
      </c>
      <c r="C60">
        <v>478</v>
      </c>
      <c r="D60">
        <v>362</v>
      </c>
      <c r="E60">
        <v>219</v>
      </c>
      <c r="F60">
        <v>414</v>
      </c>
      <c r="G60">
        <v>408</v>
      </c>
      <c r="H60" s="17" t="s">
        <v>662</v>
      </c>
      <c r="I60">
        <v>332</v>
      </c>
      <c r="J60">
        <v>184</v>
      </c>
      <c r="K60">
        <v>322</v>
      </c>
      <c r="L60">
        <v>441</v>
      </c>
      <c r="M60">
        <v>387</v>
      </c>
      <c r="N60">
        <v>271</v>
      </c>
      <c r="O60">
        <v>290</v>
      </c>
      <c r="P60" s="18">
        <v>494</v>
      </c>
    </row>
    <row r="61" spans="2:16" x14ac:dyDescent="0.45">
      <c r="B61">
        <v>4</v>
      </c>
      <c r="C61">
        <v>156</v>
      </c>
      <c r="D61">
        <v>483</v>
      </c>
      <c r="E61">
        <v>442</v>
      </c>
      <c r="F61">
        <v>334</v>
      </c>
      <c r="G61">
        <v>378</v>
      </c>
      <c r="H61" s="17" t="s">
        <v>628</v>
      </c>
      <c r="I61">
        <v>219</v>
      </c>
      <c r="J61">
        <v>354</v>
      </c>
      <c r="K61">
        <v>135</v>
      </c>
      <c r="L61">
        <v>108</v>
      </c>
      <c r="M61">
        <v>111</v>
      </c>
      <c r="N61">
        <v>173</v>
      </c>
      <c r="O61">
        <v>278</v>
      </c>
      <c r="P61" s="18">
        <v>406</v>
      </c>
    </row>
    <row r="62" spans="2:16" x14ac:dyDescent="0.45">
      <c r="B62">
        <v>5</v>
      </c>
      <c r="C62">
        <v>313</v>
      </c>
      <c r="D62">
        <v>376</v>
      </c>
      <c r="E62">
        <v>283</v>
      </c>
      <c r="F62">
        <v>145</v>
      </c>
      <c r="G62">
        <v>213</v>
      </c>
      <c r="H62" s="17" t="s">
        <v>663</v>
      </c>
      <c r="I62">
        <v>267</v>
      </c>
      <c r="J62">
        <v>383</v>
      </c>
      <c r="K62">
        <v>232</v>
      </c>
      <c r="L62">
        <v>487</v>
      </c>
      <c r="M62">
        <v>299</v>
      </c>
      <c r="N62">
        <v>452</v>
      </c>
      <c r="O62">
        <v>131</v>
      </c>
      <c r="P62" s="18">
        <v>265</v>
      </c>
    </row>
    <row r="63" spans="2:16" x14ac:dyDescent="0.45">
      <c r="B63">
        <v>6</v>
      </c>
      <c r="C63">
        <v>394</v>
      </c>
      <c r="D63">
        <v>301</v>
      </c>
      <c r="E63">
        <v>148</v>
      </c>
      <c r="F63">
        <v>129</v>
      </c>
      <c r="G63">
        <v>107</v>
      </c>
      <c r="H63" s="17" t="s">
        <v>664</v>
      </c>
      <c r="I63">
        <v>146</v>
      </c>
      <c r="J63">
        <v>411</v>
      </c>
      <c r="K63">
        <v>378</v>
      </c>
      <c r="L63">
        <v>444</v>
      </c>
      <c r="M63">
        <v>348</v>
      </c>
      <c r="N63">
        <v>296</v>
      </c>
      <c r="O63">
        <v>174</v>
      </c>
      <c r="P63" s="18">
        <v>170</v>
      </c>
    </row>
    <row r="64" spans="2:16" x14ac:dyDescent="0.45">
      <c r="B64">
        <v>7</v>
      </c>
      <c r="C64">
        <v>359</v>
      </c>
      <c r="D64">
        <v>211</v>
      </c>
      <c r="E64">
        <v>138</v>
      </c>
      <c r="F64">
        <v>268</v>
      </c>
      <c r="G64">
        <v>282</v>
      </c>
      <c r="H64" s="17" t="s">
        <v>627</v>
      </c>
      <c r="I64">
        <v>465</v>
      </c>
      <c r="J64">
        <v>131</v>
      </c>
      <c r="K64">
        <v>302</v>
      </c>
      <c r="L64">
        <v>120</v>
      </c>
      <c r="M64">
        <v>437</v>
      </c>
      <c r="N64">
        <v>342</v>
      </c>
      <c r="O64">
        <v>336</v>
      </c>
      <c r="P64" s="18">
        <v>385</v>
      </c>
    </row>
    <row r="65" spans="2:16" x14ac:dyDescent="0.45">
      <c r="B65">
        <v>8</v>
      </c>
      <c r="C65">
        <v>365</v>
      </c>
      <c r="D65">
        <v>374</v>
      </c>
      <c r="E65">
        <v>394</v>
      </c>
      <c r="F65">
        <v>402</v>
      </c>
      <c r="G65">
        <v>264</v>
      </c>
      <c r="H65" s="17" t="s">
        <v>665</v>
      </c>
      <c r="I65">
        <v>163</v>
      </c>
      <c r="J65">
        <v>411</v>
      </c>
      <c r="K65">
        <v>373</v>
      </c>
      <c r="L65">
        <v>455</v>
      </c>
      <c r="M65">
        <v>163</v>
      </c>
      <c r="N65">
        <v>199</v>
      </c>
      <c r="O65">
        <v>392</v>
      </c>
      <c r="P65" s="18">
        <v>342</v>
      </c>
    </row>
    <row r="66" spans="2:16" x14ac:dyDescent="0.45">
      <c r="B66">
        <v>9</v>
      </c>
      <c r="C66">
        <v>256</v>
      </c>
      <c r="D66">
        <v>444</v>
      </c>
      <c r="E66">
        <v>249</v>
      </c>
      <c r="F66">
        <v>472</v>
      </c>
      <c r="G66">
        <v>313</v>
      </c>
      <c r="H66" s="17" t="s">
        <v>666</v>
      </c>
      <c r="I66">
        <v>313</v>
      </c>
      <c r="J66">
        <v>485</v>
      </c>
      <c r="K66">
        <v>249</v>
      </c>
      <c r="L66">
        <v>134</v>
      </c>
      <c r="M66">
        <v>121</v>
      </c>
      <c r="N66">
        <v>204</v>
      </c>
      <c r="O66">
        <v>472</v>
      </c>
      <c r="P66" s="18">
        <v>347</v>
      </c>
    </row>
    <row r="67" spans="2:16" x14ac:dyDescent="0.45">
      <c r="B67">
        <v>10</v>
      </c>
      <c r="C67">
        <v>324</v>
      </c>
      <c r="D67">
        <v>297</v>
      </c>
      <c r="E67">
        <v>439</v>
      </c>
      <c r="F67">
        <v>318</v>
      </c>
      <c r="G67">
        <v>403</v>
      </c>
      <c r="H67" s="17" t="s">
        <v>667</v>
      </c>
      <c r="I67">
        <v>327</v>
      </c>
      <c r="J67">
        <v>146</v>
      </c>
      <c r="K67">
        <v>183</v>
      </c>
      <c r="L67">
        <v>293</v>
      </c>
      <c r="M67">
        <v>227</v>
      </c>
      <c r="N67">
        <v>225</v>
      </c>
      <c r="O67">
        <v>419</v>
      </c>
      <c r="P67" s="18">
        <v>361</v>
      </c>
    </row>
    <row r="68" spans="2:16" x14ac:dyDescent="0.45">
      <c r="B68">
        <v>11</v>
      </c>
      <c r="C68">
        <v>194</v>
      </c>
      <c r="D68">
        <v>492</v>
      </c>
      <c r="E68">
        <v>384</v>
      </c>
      <c r="F68">
        <v>105</v>
      </c>
      <c r="G68">
        <v>163</v>
      </c>
      <c r="H68" s="17" t="s">
        <v>625</v>
      </c>
      <c r="I68">
        <v>387</v>
      </c>
      <c r="J68">
        <v>378</v>
      </c>
      <c r="K68">
        <v>185</v>
      </c>
      <c r="L68">
        <v>286</v>
      </c>
      <c r="M68">
        <v>135</v>
      </c>
      <c r="N68">
        <v>475</v>
      </c>
      <c r="O68">
        <v>233</v>
      </c>
      <c r="P68" s="18">
        <v>361</v>
      </c>
    </row>
    <row r="69" spans="2:16" x14ac:dyDescent="0.45">
      <c r="B69">
        <v>12</v>
      </c>
      <c r="C69">
        <v>386</v>
      </c>
      <c r="D69">
        <v>489</v>
      </c>
      <c r="E69">
        <v>253</v>
      </c>
      <c r="F69">
        <v>453</v>
      </c>
      <c r="G69">
        <v>410</v>
      </c>
      <c r="H69" s="17" t="s">
        <v>629</v>
      </c>
      <c r="I69">
        <v>214</v>
      </c>
      <c r="J69">
        <v>433</v>
      </c>
      <c r="K69">
        <v>222</v>
      </c>
      <c r="L69">
        <v>225</v>
      </c>
      <c r="M69">
        <v>489</v>
      </c>
      <c r="N69">
        <v>476</v>
      </c>
      <c r="O69">
        <v>108</v>
      </c>
      <c r="P69" s="18">
        <v>415</v>
      </c>
    </row>
    <row r="70" spans="2:16" x14ac:dyDescent="0.45">
      <c r="B70">
        <v>13</v>
      </c>
      <c r="C70">
        <v>458</v>
      </c>
      <c r="D70">
        <v>283</v>
      </c>
      <c r="E70">
        <v>161</v>
      </c>
      <c r="F70">
        <v>172</v>
      </c>
      <c r="G70">
        <v>143</v>
      </c>
      <c r="H70" s="17" t="s">
        <v>624</v>
      </c>
      <c r="I70">
        <v>321</v>
      </c>
      <c r="J70">
        <v>500</v>
      </c>
      <c r="K70">
        <v>223</v>
      </c>
      <c r="L70">
        <v>291</v>
      </c>
      <c r="M70">
        <v>199</v>
      </c>
      <c r="N70">
        <v>290</v>
      </c>
      <c r="O70">
        <v>119</v>
      </c>
      <c r="P70" s="18">
        <v>252</v>
      </c>
    </row>
    <row r="71" spans="2:16" x14ac:dyDescent="0.45">
      <c r="B71">
        <v>14</v>
      </c>
      <c r="C71">
        <v>169</v>
      </c>
      <c r="D71">
        <v>491</v>
      </c>
      <c r="E71">
        <v>482</v>
      </c>
      <c r="F71">
        <v>265</v>
      </c>
      <c r="G71">
        <v>160</v>
      </c>
      <c r="H71" s="17" t="s">
        <v>668</v>
      </c>
      <c r="I71">
        <v>108</v>
      </c>
      <c r="J71">
        <v>225</v>
      </c>
      <c r="K71">
        <v>178</v>
      </c>
      <c r="L71">
        <v>452</v>
      </c>
      <c r="M71">
        <v>353</v>
      </c>
      <c r="N71">
        <v>452</v>
      </c>
      <c r="O71">
        <v>180</v>
      </c>
      <c r="P71" s="18">
        <v>388</v>
      </c>
    </row>
    <row r="72" spans="2:16" x14ac:dyDescent="0.45">
      <c r="B72">
        <v>15</v>
      </c>
      <c r="C72">
        <v>195</v>
      </c>
      <c r="D72">
        <v>236</v>
      </c>
      <c r="E72">
        <v>345</v>
      </c>
      <c r="F72">
        <v>227</v>
      </c>
      <c r="G72">
        <v>339</v>
      </c>
      <c r="H72" s="17" t="s">
        <v>669</v>
      </c>
      <c r="I72">
        <v>359</v>
      </c>
      <c r="J72">
        <v>134</v>
      </c>
      <c r="K72">
        <v>373</v>
      </c>
      <c r="L72">
        <v>236</v>
      </c>
      <c r="M72">
        <v>134</v>
      </c>
      <c r="N72">
        <v>204</v>
      </c>
      <c r="O72">
        <v>240</v>
      </c>
      <c r="P72" s="18">
        <v>456</v>
      </c>
    </row>
    <row r="73" spans="2:16" x14ac:dyDescent="0.45">
      <c r="B73">
        <v>16</v>
      </c>
      <c r="C73">
        <v>423</v>
      </c>
      <c r="D73">
        <v>336</v>
      </c>
      <c r="E73">
        <v>317</v>
      </c>
      <c r="F73">
        <v>478</v>
      </c>
      <c r="G73">
        <v>141</v>
      </c>
      <c r="H73" s="17" t="s">
        <v>670</v>
      </c>
      <c r="I73">
        <v>394</v>
      </c>
      <c r="J73">
        <v>135</v>
      </c>
      <c r="K73">
        <v>266</v>
      </c>
      <c r="L73">
        <v>420</v>
      </c>
      <c r="M73">
        <v>494</v>
      </c>
      <c r="N73">
        <v>160</v>
      </c>
      <c r="O73">
        <v>194</v>
      </c>
      <c r="P73" s="18">
        <v>395</v>
      </c>
    </row>
    <row r="74" spans="2:16" x14ac:dyDescent="0.45">
      <c r="B74">
        <v>17</v>
      </c>
      <c r="C74">
        <v>441</v>
      </c>
      <c r="D74">
        <v>482</v>
      </c>
      <c r="E74">
        <v>470</v>
      </c>
      <c r="F74">
        <v>485</v>
      </c>
      <c r="G74">
        <v>300</v>
      </c>
      <c r="H74" s="17" t="s">
        <v>626</v>
      </c>
      <c r="I74">
        <v>479</v>
      </c>
      <c r="J74">
        <v>180</v>
      </c>
      <c r="K74">
        <v>342</v>
      </c>
      <c r="L74">
        <v>312</v>
      </c>
      <c r="M74">
        <v>343</v>
      </c>
      <c r="N74">
        <v>353</v>
      </c>
      <c r="O74">
        <v>248</v>
      </c>
      <c r="P74" s="18">
        <v>409</v>
      </c>
    </row>
    <row r="75" spans="2:16" x14ac:dyDescent="0.45">
      <c r="B75">
        <v>18</v>
      </c>
      <c r="C75">
        <v>267</v>
      </c>
      <c r="D75">
        <v>115</v>
      </c>
      <c r="E75">
        <v>407</v>
      </c>
      <c r="F75">
        <v>329</v>
      </c>
      <c r="G75">
        <v>487</v>
      </c>
      <c r="H75" s="17" t="s">
        <v>671</v>
      </c>
      <c r="I75">
        <v>135</v>
      </c>
      <c r="J75">
        <v>474</v>
      </c>
      <c r="K75">
        <v>211</v>
      </c>
      <c r="L75">
        <v>395</v>
      </c>
      <c r="M75">
        <v>284</v>
      </c>
      <c r="N75">
        <v>166</v>
      </c>
      <c r="O75">
        <v>381</v>
      </c>
      <c r="P75" s="18">
        <v>330</v>
      </c>
    </row>
    <row r="76" spans="2:16" x14ac:dyDescent="0.45">
      <c r="B76">
        <v>19</v>
      </c>
      <c r="C76">
        <v>458</v>
      </c>
      <c r="D76">
        <v>248</v>
      </c>
      <c r="E76">
        <v>299</v>
      </c>
      <c r="F76">
        <v>400</v>
      </c>
      <c r="G76">
        <v>372</v>
      </c>
      <c r="H76" s="17" t="s">
        <v>672</v>
      </c>
      <c r="I76">
        <v>194</v>
      </c>
      <c r="J76">
        <v>465</v>
      </c>
      <c r="K76">
        <v>339</v>
      </c>
      <c r="L76">
        <v>252</v>
      </c>
      <c r="M76">
        <v>306</v>
      </c>
      <c r="N76">
        <v>315</v>
      </c>
      <c r="O76">
        <v>292</v>
      </c>
      <c r="P76" s="18">
        <v>446</v>
      </c>
    </row>
    <row r="77" spans="2:16" ht="14.65" thickBot="1" x14ac:dyDescent="0.5">
      <c r="B77">
        <v>20</v>
      </c>
      <c r="C77" s="20">
        <v>351</v>
      </c>
      <c r="D77" s="20">
        <v>124</v>
      </c>
      <c r="E77" s="20">
        <v>134</v>
      </c>
      <c r="F77" s="20">
        <v>175</v>
      </c>
      <c r="G77" s="20">
        <v>427</v>
      </c>
      <c r="H77" s="19" t="s">
        <v>673</v>
      </c>
      <c r="I77" s="20">
        <v>173</v>
      </c>
      <c r="J77" s="20">
        <v>437</v>
      </c>
      <c r="K77" s="20">
        <v>368</v>
      </c>
      <c r="L77" s="20">
        <v>386</v>
      </c>
      <c r="M77" s="20">
        <v>483</v>
      </c>
      <c r="N77" s="20">
        <v>249</v>
      </c>
      <c r="O77" s="20">
        <v>331</v>
      </c>
      <c r="P77" s="21">
        <v>249</v>
      </c>
    </row>
    <row r="80" spans="2:16" ht="14.65" thickBot="1" x14ac:dyDescent="0.5">
      <c r="C80">
        <v>1</v>
      </c>
      <c r="D80">
        <v>2</v>
      </c>
      <c r="E80">
        <v>3</v>
      </c>
      <c r="F80">
        <v>4</v>
      </c>
      <c r="G80">
        <v>5</v>
      </c>
      <c r="H80">
        <v>6</v>
      </c>
      <c r="I80">
        <v>7</v>
      </c>
      <c r="J80">
        <v>8</v>
      </c>
      <c r="K80">
        <v>9</v>
      </c>
      <c r="L80">
        <v>10</v>
      </c>
      <c r="M80">
        <v>11</v>
      </c>
      <c r="N80">
        <v>12</v>
      </c>
      <c r="O80">
        <v>13</v>
      </c>
      <c r="P80">
        <v>14</v>
      </c>
    </row>
    <row r="81" spans="2:16" x14ac:dyDescent="0.45">
      <c r="B81">
        <v>1</v>
      </c>
      <c r="C81" s="14" t="s">
        <v>622</v>
      </c>
      <c r="D81" s="15" t="s">
        <v>630</v>
      </c>
      <c r="E81" s="15" t="s">
        <v>632</v>
      </c>
      <c r="F81" s="15" t="s">
        <v>631</v>
      </c>
      <c r="G81" s="15" t="s">
        <v>636</v>
      </c>
      <c r="H81" s="15" t="s">
        <v>674</v>
      </c>
      <c r="I81" s="15" t="s">
        <v>634</v>
      </c>
      <c r="J81" s="15" t="s">
        <v>675</v>
      </c>
      <c r="K81" s="15" t="s">
        <v>676</v>
      </c>
      <c r="L81" s="15" t="s">
        <v>677</v>
      </c>
      <c r="M81" s="15" t="s">
        <v>633</v>
      </c>
      <c r="N81" s="15" t="s">
        <v>678</v>
      </c>
      <c r="O81" s="15" t="s">
        <v>635</v>
      </c>
      <c r="P81" s="16" t="s">
        <v>679</v>
      </c>
    </row>
    <row r="82" spans="2:16" x14ac:dyDescent="0.45">
      <c r="B82">
        <v>2</v>
      </c>
      <c r="C82" s="17" t="s">
        <v>623</v>
      </c>
      <c r="D82">
        <v>495</v>
      </c>
      <c r="E82">
        <v>494</v>
      </c>
      <c r="F82">
        <v>412</v>
      </c>
      <c r="G82">
        <v>213</v>
      </c>
      <c r="H82">
        <v>261</v>
      </c>
      <c r="I82">
        <v>135</v>
      </c>
      <c r="J82">
        <v>360</v>
      </c>
      <c r="K82">
        <v>296</v>
      </c>
      <c r="L82">
        <v>326</v>
      </c>
      <c r="M82">
        <v>415</v>
      </c>
      <c r="N82">
        <v>486</v>
      </c>
      <c r="O82">
        <v>223</v>
      </c>
      <c r="P82" s="18">
        <v>149</v>
      </c>
    </row>
    <row r="83" spans="2:16" x14ac:dyDescent="0.45">
      <c r="B83">
        <v>3</v>
      </c>
      <c r="C83" s="17" t="s">
        <v>662</v>
      </c>
      <c r="D83">
        <v>362</v>
      </c>
      <c r="E83">
        <v>219</v>
      </c>
      <c r="F83">
        <v>414</v>
      </c>
      <c r="G83">
        <v>408</v>
      </c>
      <c r="H83">
        <v>478</v>
      </c>
      <c r="I83">
        <v>332</v>
      </c>
      <c r="J83">
        <v>184</v>
      </c>
      <c r="K83">
        <v>322</v>
      </c>
      <c r="L83">
        <v>441</v>
      </c>
      <c r="M83">
        <v>387</v>
      </c>
      <c r="N83">
        <v>271</v>
      </c>
      <c r="O83">
        <v>290</v>
      </c>
      <c r="P83" s="18">
        <v>494</v>
      </c>
    </row>
    <row r="84" spans="2:16" x14ac:dyDescent="0.45">
      <c r="B84">
        <v>4</v>
      </c>
      <c r="C84" s="17" t="s">
        <v>628</v>
      </c>
      <c r="D84">
        <v>483</v>
      </c>
      <c r="E84">
        <v>442</v>
      </c>
      <c r="F84">
        <v>334</v>
      </c>
      <c r="G84">
        <v>378</v>
      </c>
      <c r="H84">
        <v>156</v>
      </c>
      <c r="I84">
        <v>219</v>
      </c>
      <c r="J84">
        <v>354</v>
      </c>
      <c r="K84">
        <v>135</v>
      </c>
      <c r="L84">
        <v>108</v>
      </c>
      <c r="M84">
        <v>111</v>
      </c>
      <c r="N84">
        <v>173</v>
      </c>
      <c r="O84">
        <v>278</v>
      </c>
      <c r="P84" s="18">
        <v>406</v>
      </c>
    </row>
    <row r="85" spans="2:16" x14ac:dyDescent="0.45">
      <c r="B85">
        <v>5</v>
      </c>
      <c r="C85" s="17" t="s">
        <v>663</v>
      </c>
      <c r="D85">
        <v>376</v>
      </c>
      <c r="E85">
        <v>283</v>
      </c>
      <c r="F85">
        <v>145</v>
      </c>
      <c r="G85">
        <v>213</v>
      </c>
      <c r="H85">
        <v>313</v>
      </c>
      <c r="I85">
        <v>267</v>
      </c>
      <c r="J85">
        <v>383</v>
      </c>
      <c r="K85">
        <v>232</v>
      </c>
      <c r="L85">
        <v>487</v>
      </c>
      <c r="M85">
        <v>299</v>
      </c>
      <c r="N85">
        <v>452</v>
      </c>
      <c r="O85">
        <v>131</v>
      </c>
      <c r="P85" s="18">
        <v>265</v>
      </c>
    </row>
    <row r="86" spans="2:16" x14ac:dyDescent="0.45">
      <c r="B86">
        <v>6</v>
      </c>
      <c r="C86" s="17" t="s">
        <v>664</v>
      </c>
      <c r="D86">
        <v>301</v>
      </c>
      <c r="E86">
        <v>148</v>
      </c>
      <c r="F86">
        <v>129</v>
      </c>
      <c r="G86">
        <v>107</v>
      </c>
      <c r="H86">
        <v>394</v>
      </c>
      <c r="I86">
        <v>146</v>
      </c>
      <c r="J86">
        <v>411</v>
      </c>
      <c r="K86">
        <v>378</v>
      </c>
      <c r="L86">
        <v>444</v>
      </c>
      <c r="M86">
        <v>348</v>
      </c>
      <c r="N86">
        <v>296</v>
      </c>
      <c r="O86">
        <v>174</v>
      </c>
      <c r="P86" s="18">
        <v>170</v>
      </c>
    </row>
    <row r="87" spans="2:16" x14ac:dyDescent="0.45">
      <c r="B87">
        <v>7</v>
      </c>
      <c r="C87" s="17" t="s">
        <v>627</v>
      </c>
      <c r="D87">
        <v>211</v>
      </c>
      <c r="E87">
        <v>138</v>
      </c>
      <c r="F87">
        <v>268</v>
      </c>
      <c r="G87">
        <v>282</v>
      </c>
      <c r="H87">
        <v>359</v>
      </c>
      <c r="I87">
        <v>465</v>
      </c>
      <c r="J87">
        <v>131</v>
      </c>
      <c r="K87">
        <v>302</v>
      </c>
      <c r="L87">
        <v>120</v>
      </c>
      <c r="M87">
        <v>437</v>
      </c>
      <c r="N87">
        <v>342</v>
      </c>
      <c r="O87">
        <v>336</v>
      </c>
      <c r="P87" s="18">
        <v>385</v>
      </c>
    </row>
    <row r="88" spans="2:16" x14ac:dyDescent="0.45">
      <c r="B88">
        <v>8</v>
      </c>
      <c r="C88" s="17" t="s">
        <v>665</v>
      </c>
      <c r="D88">
        <v>374</v>
      </c>
      <c r="E88">
        <v>394</v>
      </c>
      <c r="F88">
        <v>402</v>
      </c>
      <c r="G88">
        <v>264</v>
      </c>
      <c r="H88">
        <v>365</v>
      </c>
      <c r="I88">
        <v>163</v>
      </c>
      <c r="J88">
        <v>411</v>
      </c>
      <c r="K88">
        <v>373</v>
      </c>
      <c r="L88">
        <v>455</v>
      </c>
      <c r="M88">
        <v>163</v>
      </c>
      <c r="N88">
        <v>199</v>
      </c>
      <c r="O88">
        <v>392</v>
      </c>
      <c r="P88" s="18">
        <v>342</v>
      </c>
    </row>
    <row r="89" spans="2:16" x14ac:dyDescent="0.45">
      <c r="B89">
        <v>9</v>
      </c>
      <c r="C89" s="17" t="s">
        <v>666</v>
      </c>
      <c r="D89">
        <v>444</v>
      </c>
      <c r="E89">
        <v>249</v>
      </c>
      <c r="F89">
        <v>472</v>
      </c>
      <c r="G89">
        <v>313</v>
      </c>
      <c r="H89">
        <v>256</v>
      </c>
      <c r="I89">
        <v>313</v>
      </c>
      <c r="J89">
        <v>485</v>
      </c>
      <c r="K89">
        <v>249</v>
      </c>
      <c r="L89">
        <v>134</v>
      </c>
      <c r="M89">
        <v>121</v>
      </c>
      <c r="N89">
        <v>204</v>
      </c>
      <c r="O89">
        <v>472</v>
      </c>
      <c r="P89" s="18">
        <v>347</v>
      </c>
    </row>
    <row r="90" spans="2:16" x14ac:dyDescent="0.45">
      <c r="B90">
        <v>10</v>
      </c>
      <c r="C90" s="17" t="s">
        <v>667</v>
      </c>
      <c r="D90">
        <v>297</v>
      </c>
      <c r="E90">
        <v>439</v>
      </c>
      <c r="F90">
        <v>318</v>
      </c>
      <c r="G90">
        <v>403</v>
      </c>
      <c r="H90">
        <v>324</v>
      </c>
      <c r="I90">
        <v>327</v>
      </c>
      <c r="J90">
        <v>146</v>
      </c>
      <c r="K90">
        <v>183</v>
      </c>
      <c r="L90">
        <v>293</v>
      </c>
      <c r="M90">
        <v>227</v>
      </c>
      <c r="N90">
        <v>225</v>
      </c>
      <c r="O90">
        <v>419</v>
      </c>
      <c r="P90" s="18">
        <v>361</v>
      </c>
    </row>
    <row r="91" spans="2:16" x14ac:dyDescent="0.45">
      <c r="B91">
        <v>11</v>
      </c>
      <c r="C91" s="17" t="s">
        <v>625</v>
      </c>
      <c r="D91">
        <v>492</v>
      </c>
      <c r="E91">
        <v>384</v>
      </c>
      <c r="F91">
        <v>105</v>
      </c>
      <c r="G91">
        <v>163</v>
      </c>
      <c r="H91">
        <v>194</v>
      </c>
      <c r="I91">
        <v>387</v>
      </c>
      <c r="J91">
        <v>378</v>
      </c>
      <c r="K91">
        <v>185</v>
      </c>
      <c r="L91">
        <v>286</v>
      </c>
      <c r="M91">
        <v>135</v>
      </c>
      <c r="N91">
        <v>475</v>
      </c>
      <c r="O91">
        <v>233</v>
      </c>
      <c r="P91" s="18">
        <v>361</v>
      </c>
    </row>
    <row r="92" spans="2:16" x14ac:dyDescent="0.45">
      <c r="B92">
        <v>12</v>
      </c>
      <c r="C92" s="17" t="s">
        <v>629</v>
      </c>
      <c r="D92">
        <v>489</v>
      </c>
      <c r="E92">
        <v>253</v>
      </c>
      <c r="F92">
        <v>453</v>
      </c>
      <c r="G92">
        <v>410</v>
      </c>
      <c r="H92">
        <v>386</v>
      </c>
      <c r="I92">
        <v>214</v>
      </c>
      <c r="J92">
        <v>433</v>
      </c>
      <c r="K92">
        <v>222</v>
      </c>
      <c r="L92">
        <v>225</v>
      </c>
      <c r="M92">
        <v>489</v>
      </c>
      <c r="N92">
        <v>476</v>
      </c>
      <c r="O92">
        <v>108</v>
      </c>
      <c r="P92" s="18">
        <v>415</v>
      </c>
    </row>
    <row r="93" spans="2:16" x14ac:dyDescent="0.45">
      <c r="B93">
        <v>13</v>
      </c>
      <c r="C93" s="17" t="s">
        <v>624</v>
      </c>
      <c r="D93">
        <v>283</v>
      </c>
      <c r="E93">
        <v>161</v>
      </c>
      <c r="F93">
        <v>172</v>
      </c>
      <c r="G93">
        <v>143</v>
      </c>
      <c r="H93">
        <v>458</v>
      </c>
      <c r="I93">
        <v>321</v>
      </c>
      <c r="J93">
        <v>500</v>
      </c>
      <c r="K93">
        <v>223</v>
      </c>
      <c r="L93">
        <v>291</v>
      </c>
      <c r="M93">
        <v>199</v>
      </c>
      <c r="N93">
        <v>290</v>
      </c>
      <c r="O93">
        <v>119</v>
      </c>
      <c r="P93" s="18">
        <v>252</v>
      </c>
    </row>
    <row r="94" spans="2:16" x14ac:dyDescent="0.45">
      <c r="B94">
        <v>14</v>
      </c>
      <c r="C94" s="17" t="s">
        <v>668</v>
      </c>
      <c r="D94">
        <v>491</v>
      </c>
      <c r="E94">
        <v>482</v>
      </c>
      <c r="F94">
        <v>265</v>
      </c>
      <c r="G94">
        <v>160</v>
      </c>
      <c r="H94">
        <v>169</v>
      </c>
      <c r="I94">
        <v>108</v>
      </c>
      <c r="J94">
        <v>225</v>
      </c>
      <c r="K94">
        <v>178</v>
      </c>
      <c r="L94">
        <v>452</v>
      </c>
      <c r="M94">
        <v>353</v>
      </c>
      <c r="N94">
        <v>452</v>
      </c>
      <c r="O94">
        <v>180</v>
      </c>
      <c r="P94" s="18">
        <v>388</v>
      </c>
    </row>
    <row r="95" spans="2:16" x14ac:dyDescent="0.45">
      <c r="B95">
        <v>15</v>
      </c>
      <c r="C95" s="17" t="s">
        <v>669</v>
      </c>
      <c r="D95">
        <v>236</v>
      </c>
      <c r="E95">
        <v>345</v>
      </c>
      <c r="F95">
        <v>227</v>
      </c>
      <c r="G95">
        <v>339</v>
      </c>
      <c r="H95">
        <v>195</v>
      </c>
      <c r="I95">
        <v>359</v>
      </c>
      <c r="J95">
        <v>134</v>
      </c>
      <c r="K95">
        <v>373</v>
      </c>
      <c r="L95">
        <v>236</v>
      </c>
      <c r="M95">
        <v>134</v>
      </c>
      <c r="N95">
        <v>204</v>
      </c>
      <c r="O95">
        <v>240</v>
      </c>
      <c r="P95" s="18">
        <v>456</v>
      </c>
    </row>
    <row r="96" spans="2:16" x14ac:dyDescent="0.45">
      <c r="B96">
        <v>16</v>
      </c>
      <c r="C96" s="17" t="s">
        <v>670</v>
      </c>
      <c r="D96">
        <v>336</v>
      </c>
      <c r="E96">
        <v>317</v>
      </c>
      <c r="F96">
        <v>478</v>
      </c>
      <c r="G96">
        <v>141</v>
      </c>
      <c r="H96">
        <v>423</v>
      </c>
      <c r="I96">
        <v>394</v>
      </c>
      <c r="J96">
        <v>135</v>
      </c>
      <c r="K96">
        <v>266</v>
      </c>
      <c r="L96">
        <v>420</v>
      </c>
      <c r="M96">
        <v>494</v>
      </c>
      <c r="N96">
        <v>160</v>
      </c>
      <c r="O96">
        <v>194</v>
      </c>
      <c r="P96" s="18">
        <v>395</v>
      </c>
    </row>
    <row r="97" spans="2:16" x14ac:dyDescent="0.45">
      <c r="B97">
        <v>17</v>
      </c>
      <c r="C97" s="17" t="s">
        <v>626</v>
      </c>
      <c r="D97">
        <v>482</v>
      </c>
      <c r="E97">
        <v>470</v>
      </c>
      <c r="F97">
        <v>485</v>
      </c>
      <c r="G97">
        <v>300</v>
      </c>
      <c r="H97">
        <v>441</v>
      </c>
      <c r="I97">
        <v>479</v>
      </c>
      <c r="J97">
        <v>180</v>
      </c>
      <c r="K97">
        <v>342</v>
      </c>
      <c r="L97">
        <v>312</v>
      </c>
      <c r="M97">
        <v>343</v>
      </c>
      <c r="N97">
        <v>353</v>
      </c>
      <c r="O97">
        <v>248</v>
      </c>
      <c r="P97" s="18">
        <v>409</v>
      </c>
    </row>
    <row r="98" spans="2:16" x14ac:dyDescent="0.45">
      <c r="B98">
        <v>18</v>
      </c>
      <c r="C98" s="17" t="s">
        <v>671</v>
      </c>
      <c r="D98">
        <v>115</v>
      </c>
      <c r="E98">
        <v>407</v>
      </c>
      <c r="F98">
        <v>329</v>
      </c>
      <c r="G98">
        <v>487</v>
      </c>
      <c r="H98">
        <v>267</v>
      </c>
      <c r="I98">
        <v>135</v>
      </c>
      <c r="J98">
        <v>474</v>
      </c>
      <c r="K98">
        <v>211</v>
      </c>
      <c r="L98">
        <v>395</v>
      </c>
      <c r="M98">
        <v>284</v>
      </c>
      <c r="N98">
        <v>166</v>
      </c>
      <c r="O98">
        <v>381</v>
      </c>
      <c r="P98" s="18">
        <v>330</v>
      </c>
    </row>
    <row r="99" spans="2:16" x14ac:dyDescent="0.45">
      <c r="B99">
        <v>19</v>
      </c>
      <c r="C99" s="17" t="s">
        <v>672</v>
      </c>
      <c r="D99">
        <v>248</v>
      </c>
      <c r="E99">
        <v>299</v>
      </c>
      <c r="F99">
        <v>400</v>
      </c>
      <c r="G99">
        <v>372</v>
      </c>
      <c r="H99">
        <v>458</v>
      </c>
      <c r="I99">
        <v>194</v>
      </c>
      <c r="J99">
        <v>465</v>
      </c>
      <c r="K99">
        <v>339</v>
      </c>
      <c r="L99">
        <v>252</v>
      </c>
      <c r="M99">
        <v>306</v>
      </c>
      <c r="N99">
        <v>315</v>
      </c>
      <c r="O99">
        <v>292</v>
      </c>
      <c r="P99" s="18">
        <v>446</v>
      </c>
    </row>
    <row r="100" spans="2:16" ht="14.65" thickBot="1" x14ac:dyDescent="0.5">
      <c r="B100">
        <v>20</v>
      </c>
      <c r="C100" s="19" t="s">
        <v>673</v>
      </c>
      <c r="D100" s="20">
        <v>124</v>
      </c>
      <c r="E100" s="20">
        <v>134</v>
      </c>
      <c r="F100" s="20">
        <v>175</v>
      </c>
      <c r="G100" s="20">
        <v>427</v>
      </c>
      <c r="H100" s="20">
        <v>351</v>
      </c>
      <c r="I100" s="20">
        <v>173</v>
      </c>
      <c r="J100" s="20">
        <v>437</v>
      </c>
      <c r="K100" s="20">
        <v>368</v>
      </c>
      <c r="L100" s="20">
        <v>386</v>
      </c>
      <c r="M100" s="20">
        <v>483</v>
      </c>
      <c r="N100" s="20">
        <v>249</v>
      </c>
      <c r="O100" s="20">
        <v>331</v>
      </c>
      <c r="P100" s="21">
        <v>249</v>
      </c>
    </row>
    <row r="103" spans="2:16" x14ac:dyDescent="0.45">
      <c r="C103">
        <f>VLOOKUP("Aloo*",C81:P100,6,0)</f>
        <v>313</v>
      </c>
      <c r="H103">
        <v>4500</v>
      </c>
      <c r="J103">
        <v>2000</v>
      </c>
      <c r="K103" cm="1">
        <f t="array" ref="K103:K106">_xlfn._xlws.SORT(J103:J106)</f>
        <v>2000</v>
      </c>
      <c r="M103" t="e">
        <f>VLOOKUP(H103,J103:J106,1,0)</f>
        <v>#N/A</v>
      </c>
      <c r="N103">
        <f>VLOOKUP(H103,J103:J106,1,1)</f>
        <v>3000</v>
      </c>
      <c r="O103">
        <f>VLOOKUP(H103,_xlfn.ANCHORARRAY(K103),1,1)</f>
        <v>4000</v>
      </c>
    </row>
    <row r="104" spans="2:16" x14ac:dyDescent="0.45">
      <c r="C104" t="e">
        <f>VLOOKUP("Siraj*",C81:P100,4,0)</f>
        <v>#N/A</v>
      </c>
      <c r="J104">
        <v>3000</v>
      </c>
      <c r="K104">
        <v>3000</v>
      </c>
    </row>
    <row r="105" spans="2:16" x14ac:dyDescent="0.45">
      <c r="C105">
        <f>VLOOKUP("Siraj*",C81:P100,4,1)</f>
        <v>175</v>
      </c>
      <c r="J105">
        <v>5000</v>
      </c>
      <c r="K105">
        <v>4000</v>
      </c>
    </row>
    <row r="106" spans="2:16" x14ac:dyDescent="0.45">
      <c r="J106">
        <v>4000</v>
      </c>
      <c r="K106">
        <v>5000</v>
      </c>
    </row>
    <row r="114" spans="3:15" x14ac:dyDescent="0.45">
      <c r="C114" s="26" t="s">
        <v>637</v>
      </c>
      <c r="D114" s="26"/>
      <c r="E114" s="26"/>
      <c r="F114" s="26"/>
      <c r="G114" s="26"/>
      <c r="H114" s="26"/>
      <c r="I114" s="26"/>
      <c r="J114" s="26"/>
      <c r="K114" s="26"/>
      <c r="L114" s="26"/>
      <c r="M114" s="26"/>
      <c r="N114" s="26"/>
      <c r="O114" s="26"/>
    </row>
    <row r="115" spans="3:15" x14ac:dyDescent="0.45">
      <c r="C115" s="26"/>
      <c r="D115" s="26"/>
      <c r="E115" s="26"/>
      <c r="F115" s="26"/>
      <c r="G115" s="26"/>
      <c r="H115" s="26"/>
      <c r="I115" s="26"/>
      <c r="J115" s="26"/>
      <c r="K115" s="26"/>
      <c r="L115" s="26"/>
      <c r="M115" s="26"/>
      <c r="N115" s="26"/>
      <c r="O115" s="26"/>
    </row>
    <row r="116" spans="3:15" x14ac:dyDescent="0.45">
      <c r="C116" s="26"/>
      <c r="D116" s="26"/>
      <c r="E116" s="26"/>
      <c r="F116" s="26"/>
      <c r="G116" s="26"/>
      <c r="H116" s="26"/>
      <c r="I116" s="26"/>
      <c r="J116" s="26"/>
      <c r="K116" s="26"/>
      <c r="L116" s="26"/>
      <c r="M116" s="26"/>
      <c r="N116" s="26"/>
      <c r="O116" s="26"/>
    </row>
    <row r="117" spans="3:15" x14ac:dyDescent="0.45">
      <c r="C117" s="26"/>
      <c r="D117" s="26"/>
      <c r="E117" s="26"/>
      <c r="F117" s="26"/>
      <c r="G117" s="26"/>
      <c r="H117" s="26"/>
      <c r="I117" s="26"/>
      <c r="J117" s="26"/>
      <c r="K117" s="26"/>
      <c r="L117" s="26"/>
      <c r="M117" s="26"/>
      <c r="N117" s="26"/>
      <c r="O117" s="26"/>
    </row>
    <row r="127" spans="3:15" x14ac:dyDescent="0.45">
      <c r="C127" t="str">
        <f>VLOOKUP("john Smith",Sports_Dataset!A1:M501,2,0)</f>
        <v>Weightlifting</v>
      </c>
    </row>
    <row r="130" spans="3:15" x14ac:dyDescent="0.45">
      <c r="C130" s="26" t="s">
        <v>211</v>
      </c>
      <c r="D130" s="26"/>
      <c r="E130" s="26"/>
      <c r="F130" s="26"/>
      <c r="G130" s="26"/>
      <c r="H130" s="26"/>
      <c r="I130" s="26"/>
      <c r="J130" s="26"/>
      <c r="K130" s="26"/>
      <c r="L130" s="26"/>
      <c r="M130" s="26"/>
      <c r="N130" s="26"/>
      <c r="O130" s="26"/>
    </row>
    <row r="131" spans="3:15" x14ac:dyDescent="0.45">
      <c r="C131" s="26"/>
      <c r="D131" s="26"/>
      <c r="E131" s="26"/>
      <c r="F131" s="26"/>
      <c r="G131" s="26"/>
      <c r="H131" s="26"/>
      <c r="I131" s="26"/>
      <c r="J131" s="26"/>
      <c r="K131" s="26"/>
      <c r="L131" s="26"/>
      <c r="M131" s="26"/>
      <c r="N131" s="26"/>
      <c r="O131" s="26"/>
    </row>
    <row r="132" spans="3:15" x14ac:dyDescent="0.45">
      <c r="C132" s="26"/>
      <c r="D132" s="26"/>
      <c r="E132" s="26"/>
      <c r="F132" s="26"/>
      <c r="G132" s="26"/>
      <c r="H132" s="26"/>
      <c r="I132" s="26"/>
      <c r="J132" s="26"/>
      <c r="K132" s="26"/>
      <c r="L132" s="26"/>
      <c r="M132" s="26"/>
      <c r="N132" s="26"/>
      <c r="O132" s="26"/>
    </row>
    <row r="133" spans="3:15" x14ac:dyDescent="0.45">
      <c r="C133" s="26"/>
      <c r="D133" s="26"/>
      <c r="E133" s="26"/>
      <c r="F133" s="26"/>
      <c r="G133" s="26"/>
      <c r="H133" s="26"/>
      <c r="I133" s="26"/>
      <c r="J133" s="26"/>
      <c r="K133" s="26"/>
      <c r="L133" s="26"/>
      <c r="M133" s="26"/>
      <c r="N133" s="26"/>
      <c r="O133" s="26"/>
    </row>
    <row r="135" spans="3:15" x14ac:dyDescent="0.45">
      <c r="C135" t="s">
        <v>155</v>
      </c>
    </row>
    <row r="136" spans="3:15" x14ac:dyDescent="0.45">
      <c r="C136" t="s">
        <v>72</v>
      </c>
      <c r="D136" t="s">
        <v>73</v>
      </c>
    </row>
    <row r="137" spans="3:15" x14ac:dyDescent="0.45">
      <c r="C137">
        <f>VLOOKUP(C135,Sports_Dataset!A1:M501,10,0)</f>
        <v>60.75</v>
      </c>
      <c r="D137">
        <f>VLOOKUP(C135,Sports_Dataset!A1:M501,11,0)</f>
        <v>174.77</v>
      </c>
    </row>
    <row r="139" spans="3:15" x14ac:dyDescent="0.45">
      <c r="C139" t="str">
        <f>_xlfn.CONCAT("Weight : ",VLOOKUP(C135,Sports_Dataset!A1:M501,10,0)," | Height : ",VLOOKUP(Vlookup!C135,Sports_Dataset!A1:M501,11,0))</f>
        <v>Weight : 60.75 | Height : 174.77</v>
      </c>
    </row>
  </sheetData>
  <mergeCells count="2">
    <mergeCell ref="C114:O117"/>
    <mergeCell ref="C130:O133"/>
  </mergeCells>
  <pageMargins left="0.7" right="0.7" top="0.75" bottom="0.75" header="0.3" footer="0.3"/>
  <pageSetup paperSize="9" orientation="portrait" horizontalDpi="4294967293"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1C4C-76BD-4806-A6A1-3555EC8E620D}">
  <dimension ref="B16:L24"/>
  <sheetViews>
    <sheetView topLeftCell="A17" zoomScale="130" zoomScaleNormal="130" workbookViewId="0">
      <selection activeCell="H39" sqref="H39"/>
    </sheetView>
  </sheetViews>
  <sheetFormatPr defaultRowHeight="14.25" x14ac:dyDescent="0.45"/>
  <cols>
    <col min="2" max="2" width="10.46484375" bestFit="1" customWidth="1"/>
  </cols>
  <sheetData>
    <row r="16" spans="2:12" x14ac:dyDescent="0.45">
      <c r="B16" s="26" t="s">
        <v>686</v>
      </c>
      <c r="C16" s="26"/>
      <c r="D16" s="26"/>
      <c r="E16" s="26"/>
      <c r="F16" s="26"/>
      <c r="G16" s="26"/>
      <c r="H16" s="26"/>
      <c r="I16" s="26"/>
      <c r="J16" s="26"/>
      <c r="K16" s="26"/>
      <c r="L16" s="26"/>
    </row>
    <row r="17" spans="2:12" x14ac:dyDescent="0.45">
      <c r="B17" s="26"/>
      <c r="C17" s="26"/>
      <c r="D17" s="26"/>
      <c r="E17" s="26"/>
      <c r="F17" s="26"/>
      <c r="G17" s="26"/>
      <c r="H17" s="26"/>
      <c r="I17" s="26"/>
      <c r="J17" s="26"/>
      <c r="K17" s="26"/>
      <c r="L17" s="26"/>
    </row>
    <row r="18" spans="2:12" x14ac:dyDescent="0.45">
      <c r="B18" s="26"/>
      <c r="C18" s="26"/>
      <c r="D18" s="26"/>
      <c r="E18" s="26"/>
      <c r="F18" s="26"/>
      <c r="G18" s="26"/>
      <c r="H18" s="26"/>
      <c r="I18" s="26"/>
      <c r="J18" s="26"/>
      <c r="K18" s="26"/>
      <c r="L18" s="26"/>
    </row>
    <row r="19" spans="2:12" x14ac:dyDescent="0.45">
      <c r="B19" s="26"/>
      <c r="C19" s="26"/>
      <c r="D19" s="26"/>
      <c r="E19" s="26"/>
      <c r="F19" s="26"/>
      <c r="G19" s="26"/>
      <c r="H19" s="26"/>
      <c r="I19" s="26"/>
      <c r="J19" s="26"/>
      <c r="K19" s="26"/>
      <c r="L19" s="26"/>
    </row>
    <row r="21" spans="2:12" x14ac:dyDescent="0.45">
      <c r="B21" t="s">
        <v>201</v>
      </c>
    </row>
    <row r="22" spans="2:12" x14ac:dyDescent="0.45">
      <c r="B22" t="s">
        <v>67</v>
      </c>
    </row>
    <row r="24" spans="2:12" x14ac:dyDescent="0.45">
      <c r="B24" t="str">
        <f>HLOOKUP(B21,Sports_Horiztonal_Dataset!A1:SG13,3,0)</f>
        <v>Japan</v>
      </c>
    </row>
  </sheetData>
  <mergeCells count="1">
    <mergeCell ref="B16:L19"/>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14302-0C7F-494B-831F-A37DA23E4F18}">
  <dimension ref="B2:Y68"/>
  <sheetViews>
    <sheetView topLeftCell="D62" zoomScale="130" zoomScaleNormal="130" workbookViewId="0">
      <selection activeCell="J67" sqref="J67"/>
    </sheetView>
  </sheetViews>
  <sheetFormatPr defaultRowHeight="14.25" x14ac:dyDescent="0.45"/>
  <cols>
    <col min="2" max="2" width="4.06640625" bestFit="1" customWidth="1"/>
    <col min="5" max="5" width="10.86328125" bestFit="1" customWidth="1"/>
    <col min="6" max="6" width="4.73046875" bestFit="1" customWidth="1"/>
    <col min="7" max="7" width="20.19921875" bestFit="1" customWidth="1"/>
    <col min="8" max="8" width="15.3984375" bestFit="1" customWidth="1"/>
    <col min="9" max="9" width="5.796875" bestFit="1" customWidth="1"/>
    <col min="10" max="10" width="12.06640625" bestFit="1" customWidth="1"/>
    <col min="11" max="11" width="11.6640625" bestFit="1" customWidth="1"/>
    <col min="12" max="12" width="12.19921875" bestFit="1" customWidth="1"/>
    <col min="13" max="13" width="7.6640625" bestFit="1" customWidth="1"/>
    <col min="14" max="14" width="12.06640625" bestFit="1" customWidth="1"/>
    <col min="15" max="15" width="11.6640625" bestFit="1" customWidth="1"/>
    <col min="16" max="16" width="12.19921875" bestFit="1" customWidth="1"/>
    <col min="17" max="17" width="5" bestFit="1" customWidth="1"/>
    <col min="18" max="18" width="5.796875" bestFit="1" customWidth="1"/>
    <col min="19" max="19" width="7.53125" bestFit="1" customWidth="1"/>
    <col min="20" max="20" width="9.9296875" bestFit="1" customWidth="1"/>
    <col min="22" max="22" width="6.86328125" bestFit="1" customWidth="1"/>
    <col min="23" max="23" width="5.265625" bestFit="1" customWidth="1"/>
    <col min="24" max="24" width="5.796875" bestFit="1" customWidth="1"/>
    <col min="25" max="25" width="4.06640625" bestFit="1" customWidth="1"/>
  </cols>
  <sheetData>
    <row r="2" spans="6:25" ht="14.65" thickBot="1" x14ac:dyDescent="0.5">
      <c r="G2">
        <v>1</v>
      </c>
      <c r="H2">
        <v>2</v>
      </c>
      <c r="I2">
        <v>3</v>
      </c>
      <c r="J2">
        <v>4</v>
      </c>
      <c r="K2">
        <v>5</v>
      </c>
      <c r="L2">
        <v>6</v>
      </c>
      <c r="M2">
        <v>7</v>
      </c>
      <c r="N2">
        <v>8</v>
      </c>
      <c r="O2">
        <v>9</v>
      </c>
      <c r="P2">
        <v>10</v>
      </c>
      <c r="Q2">
        <v>11</v>
      </c>
      <c r="R2">
        <v>12</v>
      </c>
      <c r="S2">
        <v>13</v>
      </c>
      <c r="T2">
        <v>14</v>
      </c>
    </row>
    <row r="3" spans="6:25" x14ac:dyDescent="0.45">
      <c r="F3">
        <v>1</v>
      </c>
      <c r="G3" s="14" t="s">
        <v>622</v>
      </c>
      <c r="H3" s="15" t="s">
        <v>630</v>
      </c>
      <c r="I3" s="15" t="s">
        <v>632</v>
      </c>
      <c r="J3" s="15" t="s">
        <v>631</v>
      </c>
      <c r="K3" s="15" t="s">
        <v>636</v>
      </c>
      <c r="L3" s="15" t="s">
        <v>674</v>
      </c>
      <c r="M3" s="15" t="s">
        <v>634</v>
      </c>
      <c r="N3" s="15" t="s">
        <v>675</v>
      </c>
      <c r="O3" s="15" t="s">
        <v>676</v>
      </c>
      <c r="P3" s="15" t="s">
        <v>677</v>
      </c>
      <c r="Q3" s="15" t="s">
        <v>633</v>
      </c>
      <c r="R3" s="15" t="s">
        <v>678</v>
      </c>
      <c r="S3" s="15" t="s">
        <v>635</v>
      </c>
      <c r="T3" s="16" t="s">
        <v>679</v>
      </c>
      <c r="V3" t="s">
        <v>58</v>
      </c>
      <c r="X3">
        <f>MATCH("Pani Poori",G3:G22,0)</f>
        <v>16</v>
      </c>
    </row>
    <row r="4" spans="6:25" x14ac:dyDescent="0.45">
      <c r="F4">
        <v>2</v>
      </c>
      <c r="G4" s="17" t="s">
        <v>623</v>
      </c>
      <c r="H4">
        <v>495</v>
      </c>
      <c r="I4">
        <v>494</v>
      </c>
      <c r="J4">
        <v>412</v>
      </c>
      <c r="K4">
        <v>213</v>
      </c>
      <c r="L4">
        <v>261</v>
      </c>
      <c r="M4">
        <v>135</v>
      </c>
      <c r="N4">
        <v>360</v>
      </c>
      <c r="O4">
        <v>296</v>
      </c>
      <c r="P4">
        <v>326</v>
      </c>
      <c r="Q4">
        <v>415</v>
      </c>
      <c r="R4">
        <v>486</v>
      </c>
      <c r="S4">
        <v>223</v>
      </c>
      <c r="T4" s="18">
        <v>149</v>
      </c>
    </row>
    <row r="5" spans="6:25" x14ac:dyDescent="0.45">
      <c r="F5">
        <v>3</v>
      </c>
      <c r="G5" s="17" t="s">
        <v>662</v>
      </c>
      <c r="H5">
        <v>362</v>
      </c>
      <c r="I5">
        <v>219</v>
      </c>
      <c r="J5">
        <v>414</v>
      </c>
      <c r="K5">
        <v>408</v>
      </c>
      <c r="L5">
        <v>478</v>
      </c>
      <c r="M5">
        <v>332</v>
      </c>
      <c r="N5">
        <v>184</v>
      </c>
      <c r="O5">
        <v>322</v>
      </c>
      <c r="P5">
        <v>441</v>
      </c>
      <c r="Q5">
        <v>387</v>
      </c>
      <c r="R5">
        <v>271</v>
      </c>
      <c r="S5">
        <v>290</v>
      </c>
      <c r="T5" s="18">
        <v>494</v>
      </c>
      <c r="X5">
        <f>MATCH("Kashmir",G3:T3,0)</f>
        <v>8</v>
      </c>
    </row>
    <row r="6" spans="6:25" x14ac:dyDescent="0.45">
      <c r="F6">
        <v>4</v>
      </c>
      <c r="G6" s="17" t="s">
        <v>628</v>
      </c>
      <c r="H6">
        <v>483</v>
      </c>
      <c r="I6">
        <v>442</v>
      </c>
      <c r="J6">
        <v>334</v>
      </c>
      <c r="K6">
        <v>378</v>
      </c>
      <c r="L6">
        <v>156</v>
      </c>
      <c r="M6">
        <v>219</v>
      </c>
      <c r="N6">
        <v>354</v>
      </c>
      <c r="O6">
        <v>135</v>
      </c>
      <c r="P6">
        <v>108</v>
      </c>
      <c r="Q6">
        <v>111</v>
      </c>
      <c r="R6">
        <v>173</v>
      </c>
      <c r="S6">
        <v>278</v>
      </c>
      <c r="T6" s="18">
        <v>406</v>
      </c>
    </row>
    <row r="7" spans="6:25" x14ac:dyDescent="0.45">
      <c r="F7">
        <v>5</v>
      </c>
      <c r="G7" s="17" t="s">
        <v>663</v>
      </c>
      <c r="H7">
        <v>376</v>
      </c>
      <c r="I7">
        <v>283</v>
      </c>
      <c r="J7">
        <v>145</v>
      </c>
      <c r="K7">
        <v>213</v>
      </c>
      <c r="L7">
        <v>313</v>
      </c>
      <c r="M7">
        <v>267</v>
      </c>
      <c r="N7">
        <v>383</v>
      </c>
      <c r="O7">
        <v>232</v>
      </c>
      <c r="P7">
        <v>487</v>
      </c>
      <c r="Q7">
        <v>299</v>
      </c>
      <c r="R7">
        <v>452</v>
      </c>
      <c r="S7">
        <v>131</v>
      </c>
      <c r="T7" s="18">
        <v>265</v>
      </c>
    </row>
    <row r="8" spans="6:25" x14ac:dyDescent="0.45">
      <c r="F8">
        <v>6</v>
      </c>
      <c r="G8" s="17" t="s">
        <v>664</v>
      </c>
      <c r="H8">
        <v>301</v>
      </c>
      <c r="I8">
        <v>148</v>
      </c>
      <c r="J8">
        <v>129</v>
      </c>
      <c r="K8">
        <v>107</v>
      </c>
      <c r="L8">
        <v>394</v>
      </c>
      <c r="M8">
        <v>146</v>
      </c>
      <c r="N8">
        <v>411</v>
      </c>
      <c r="O8">
        <v>378</v>
      </c>
      <c r="P8">
        <v>444</v>
      </c>
      <c r="Q8">
        <v>348</v>
      </c>
      <c r="R8">
        <v>296</v>
      </c>
      <c r="S8">
        <v>174</v>
      </c>
      <c r="T8" s="18">
        <v>170</v>
      </c>
      <c r="V8" t="s">
        <v>627</v>
      </c>
      <c r="X8" t="s">
        <v>58</v>
      </c>
      <c r="Y8">
        <f>MATCH(V8,G3:G22,0)</f>
        <v>7</v>
      </c>
    </row>
    <row r="9" spans="6:25" x14ac:dyDescent="0.45">
      <c r="F9">
        <v>7</v>
      </c>
      <c r="G9" s="17" t="s">
        <v>627</v>
      </c>
      <c r="H9">
        <v>211</v>
      </c>
      <c r="I9">
        <v>138</v>
      </c>
      <c r="J9">
        <v>268</v>
      </c>
      <c r="K9">
        <v>282</v>
      </c>
      <c r="L9">
        <v>359</v>
      </c>
      <c r="M9">
        <v>465</v>
      </c>
      <c r="N9">
        <v>131</v>
      </c>
      <c r="O9">
        <v>302</v>
      </c>
      <c r="P9">
        <v>120</v>
      </c>
      <c r="Q9">
        <v>437</v>
      </c>
      <c r="R9">
        <v>342</v>
      </c>
      <c r="S9">
        <v>336</v>
      </c>
      <c r="T9" s="18">
        <v>385</v>
      </c>
      <c r="V9" t="s">
        <v>678</v>
      </c>
      <c r="X9" t="s">
        <v>58</v>
      </c>
      <c r="Y9">
        <f>MATCH(V9,G3:T3,0)</f>
        <v>12</v>
      </c>
    </row>
    <row r="10" spans="6:25" x14ac:dyDescent="0.45">
      <c r="F10">
        <v>8</v>
      </c>
      <c r="G10" s="17" t="s">
        <v>665</v>
      </c>
      <c r="H10">
        <v>374</v>
      </c>
      <c r="I10">
        <v>394</v>
      </c>
      <c r="J10">
        <v>402</v>
      </c>
      <c r="K10">
        <v>264</v>
      </c>
      <c r="L10">
        <v>365</v>
      </c>
      <c r="M10">
        <v>163</v>
      </c>
      <c r="N10">
        <v>411</v>
      </c>
      <c r="O10">
        <v>373</v>
      </c>
      <c r="P10">
        <v>455</v>
      </c>
      <c r="Q10">
        <v>163</v>
      </c>
      <c r="R10">
        <v>199</v>
      </c>
      <c r="S10">
        <v>392</v>
      </c>
      <c r="T10" s="18">
        <v>342</v>
      </c>
    </row>
    <row r="11" spans="6:25" x14ac:dyDescent="0.45">
      <c r="F11">
        <v>9</v>
      </c>
      <c r="G11" s="17" t="s">
        <v>666</v>
      </c>
      <c r="H11">
        <v>444</v>
      </c>
      <c r="I11">
        <v>249</v>
      </c>
      <c r="J11">
        <v>472</v>
      </c>
      <c r="K11">
        <v>313</v>
      </c>
      <c r="L11">
        <v>256</v>
      </c>
      <c r="M11">
        <v>313</v>
      </c>
      <c r="N11">
        <v>485</v>
      </c>
      <c r="O11">
        <v>249</v>
      </c>
      <c r="P11">
        <v>134</v>
      </c>
      <c r="Q11">
        <v>121</v>
      </c>
      <c r="R11">
        <v>204</v>
      </c>
      <c r="S11">
        <v>472</v>
      </c>
      <c r="T11" s="18">
        <v>347</v>
      </c>
      <c r="W11" t="s">
        <v>57</v>
      </c>
      <c r="X11" t="s">
        <v>58</v>
      </c>
      <c r="Y11">
        <f>INDEX(G3:T22,MATCH(V8,G3:G22,0),MATCH(V9,G3:T3,0))</f>
        <v>342</v>
      </c>
    </row>
    <row r="12" spans="6:25" x14ac:dyDescent="0.45">
      <c r="F12">
        <v>10</v>
      </c>
      <c r="G12" s="17" t="s">
        <v>667</v>
      </c>
      <c r="H12">
        <v>297</v>
      </c>
      <c r="I12">
        <v>439</v>
      </c>
      <c r="J12">
        <v>318</v>
      </c>
      <c r="K12">
        <v>403</v>
      </c>
      <c r="L12">
        <v>324</v>
      </c>
      <c r="M12">
        <v>327</v>
      </c>
      <c r="N12">
        <v>146</v>
      </c>
      <c r="O12">
        <v>183</v>
      </c>
      <c r="P12">
        <v>293</v>
      </c>
      <c r="Q12">
        <v>227</v>
      </c>
      <c r="R12">
        <v>225</v>
      </c>
      <c r="S12">
        <v>419</v>
      </c>
      <c r="T12" s="18">
        <v>361</v>
      </c>
    </row>
    <row r="13" spans="6:25" x14ac:dyDescent="0.45">
      <c r="F13">
        <v>11</v>
      </c>
      <c r="G13" s="17" t="s">
        <v>625</v>
      </c>
      <c r="H13">
        <v>492</v>
      </c>
      <c r="I13">
        <v>384</v>
      </c>
      <c r="J13">
        <v>105</v>
      </c>
      <c r="K13">
        <v>163</v>
      </c>
      <c r="L13">
        <v>194</v>
      </c>
      <c r="M13">
        <v>387</v>
      </c>
      <c r="N13">
        <v>378</v>
      </c>
      <c r="O13">
        <v>185</v>
      </c>
      <c r="P13">
        <v>286</v>
      </c>
      <c r="Q13">
        <v>135</v>
      </c>
      <c r="R13">
        <v>475</v>
      </c>
      <c r="S13">
        <v>233</v>
      </c>
      <c r="T13" s="18">
        <v>361</v>
      </c>
    </row>
    <row r="14" spans="6:25" x14ac:dyDescent="0.45">
      <c r="F14">
        <v>12</v>
      </c>
      <c r="G14" s="17" t="s">
        <v>629</v>
      </c>
      <c r="H14">
        <v>489</v>
      </c>
      <c r="I14">
        <v>253</v>
      </c>
      <c r="J14">
        <v>453</v>
      </c>
      <c r="K14">
        <v>410</v>
      </c>
      <c r="L14">
        <v>386</v>
      </c>
      <c r="M14">
        <v>214</v>
      </c>
      <c r="N14">
        <v>433</v>
      </c>
      <c r="O14">
        <v>222</v>
      </c>
      <c r="P14">
        <v>225</v>
      </c>
      <c r="Q14">
        <v>489</v>
      </c>
      <c r="R14">
        <v>476</v>
      </c>
      <c r="S14">
        <v>108</v>
      </c>
      <c r="T14" s="18">
        <v>415</v>
      </c>
    </row>
    <row r="15" spans="6:25" x14ac:dyDescent="0.45">
      <c r="F15">
        <v>13</v>
      </c>
      <c r="G15" s="17" t="s">
        <v>624</v>
      </c>
      <c r="H15">
        <v>283</v>
      </c>
      <c r="I15">
        <v>161</v>
      </c>
      <c r="J15">
        <v>172</v>
      </c>
      <c r="K15">
        <v>143</v>
      </c>
      <c r="L15">
        <v>458</v>
      </c>
      <c r="M15">
        <v>321</v>
      </c>
      <c r="N15">
        <v>500</v>
      </c>
      <c r="O15">
        <v>223</v>
      </c>
      <c r="P15">
        <v>291</v>
      </c>
      <c r="Q15">
        <v>199</v>
      </c>
      <c r="R15">
        <v>290</v>
      </c>
      <c r="S15">
        <v>119</v>
      </c>
      <c r="T15" s="18">
        <v>252</v>
      </c>
    </row>
    <row r="16" spans="6:25" x14ac:dyDescent="0.45">
      <c r="F16">
        <v>14</v>
      </c>
      <c r="G16" s="17" t="s">
        <v>668</v>
      </c>
      <c r="H16">
        <v>491</v>
      </c>
      <c r="I16">
        <v>482</v>
      </c>
      <c r="J16">
        <v>265</v>
      </c>
      <c r="K16">
        <v>160</v>
      </c>
      <c r="L16">
        <v>169</v>
      </c>
      <c r="M16">
        <v>108</v>
      </c>
      <c r="N16">
        <v>225</v>
      </c>
      <c r="O16">
        <v>178</v>
      </c>
      <c r="P16">
        <v>452</v>
      </c>
      <c r="Q16">
        <v>353</v>
      </c>
      <c r="R16">
        <v>452</v>
      </c>
      <c r="S16">
        <v>180</v>
      </c>
      <c r="T16" s="18">
        <v>388</v>
      </c>
    </row>
    <row r="17" spans="2:20" x14ac:dyDescent="0.45">
      <c r="F17">
        <v>15</v>
      </c>
      <c r="G17" s="17" t="s">
        <v>669</v>
      </c>
      <c r="H17">
        <v>236</v>
      </c>
      <c r="I17">
        <v>345</v>
      </c>
      <c r="J17">
        <v>227</v>
      </c>
      <c r="K17">
        <v>339</v>
      </c>
      <c r="L17">
        <v>195</v>
      </c>
      <c r="M17">
        <v>359</v>
      </c>
      <c r="N17">
        <v>134</v>
      </c>
      <c r="O17">
        <v>373</v>
      </c>
      <c r="P17">
        <v>236</v>
      </c>
      <c r="Q17">
        <v>134</v>
      </c>
      <c r="R17">
        <v>204</v>
      </c>
      <c r="S17">
        <v>240</v>
      </c>
      <c r="T17" s="18">
        <v>456</v>
      </c>
    </row>
    <row r="18" spans="2:20" x14ac:dyDescent="0.45">
      <c r="F18">
        <v>16</v>
      </c>
      <c r="G18" s="17" t="s">
        <v>670</v>
      </c>
      <c r="H18">
        <v>336</v>
      </c>
      <c r="I18">
        <v>317</v>
      </c>
      <c r="J18">
        <v>478</v>
      </c>
      <c r="K18">
        <v>141</v>
      </c>
      <c r="L18">
        <v>423</v>
      </c>
      <c r="M18">
        <v>394</v>
      </c>
      <c r="N18">
        <v>135</v>
      </c>
      <c r="O18">
        <v>266</v>
      </c>
      <c r="P18">
        <v>420</v>
      </c>
      <c r="Q18">
        <v>494</v>
      </c>
      <c r="R18">
        <v>160</v>
      </c>
      <c r="S18">
        <v>194</v>
      </c>
      <c r="T18" s="18">
        <v>395</v>
      </c>
    </row>
    <row r="19" spans="2:20" x14ac:dyDescent="0.45">
      <c r="F19">
        <v>17</v>
      </c>
      <c r="G19" s="17" t="s">
        <v>626</v>
      </c>
      <c r="H19">
        <v>482</v>
      </c>
      <c r="I19">
        <v>470</v>
      </c>
      <c r="J19">
        <v>485</v>
      </c>
      <c r="K19">
        <v>300</v>
      </c>
      <c r="L19">
        <v>441</v>
      </c>
      <c r="M19">
        <v>479</v>
      </c>
      <c r="N19">
        <v>180</v>
      </c>
      <c r="O19">
        <v>342</v>
      </c>
      <c r="P19">
        <v>312</v>
      </c>
      <c r="Q19">
        <v>343</v>
      </c>
      <c r="R19">
        <v>353</v>
      </c>
      <c r="S19">
        <v>248</v>
      </c>
      <c r="T19" s="18">
        <v>409</v>
      </c>
    </row>
    <row r="20" spans="2:20" x14ac:dyDescent="0.45">
      <c r="B20">
        <f>INDEX(G3:T22,14,9)</f>
        <v>178</v>
      </c>
      <c r="F20">
        <v>18</v>
      </c>
      <c r="G20" s="17" t="s">
        <v>671</v>
      </c>
      <c r="H20">
        <v>115</v>
      </c>
      <c r="I20">
        <v>407</v>
      </c>
      <c r="J20">
        <v>329</v>
      </c>
      <c r="K20">
        <v>487</v>
      </c>
      <c r="L20">
        <v>267</v>
      </c>
      <c r="M20">
        <v>135</v>
      </c>
      <c r="N20">
        <v>474</v>
      </c>
      <c r="O20">
        <v>211</v>
      </c>
      <c r="P20">
        <v>395</v>
      </c>
      <c r="Q20">
        <v>284</v>
      </c>
      <c r="R20">
        <v>166</v>
      </c>
      <c r="S20">
        <v>381</v>
      </c>
      <c r="T20" s="18">
        <v>330</v>
      </c>
    </row>
    <row r="21" spans="2:20" x14ac:dyDescent="0.45">
      <c r="F21">
        <v>19</v>
      </c>
      <c r="G21" s="17" t="s">
        <v>672</v>
      </c>
      <c r="H21">
        <v>248</v>
      </c>
      <c r="I21">
        <v>299</v>
      </c>
      <c r="J21">
        <v>400</v>
      </c>
      <c r="K21">
        <v>372</v>
      </c>
      <c r="L21">
        <v>458</v>
      </c>
      <c r="M21">
        <v>194</v>
      </c>
      <c r="N21">
        <v>465</v>
      </c>
      <c r="O21">
        <v>339</v>
      </c>
      <c r="P21">
        <v>252</v>
      </c>
      <c r="Q21">
        <v>306</v>
      </c>
      <c r="R21">
        <v>315</v>
      </c>
      <c r="S21">
        <v>292</v>
      </c>
      <c r="T21" s="18">
        <v>446</v>
      </c>
    </row>
    <row r="22" spans="2:20" ht="14.65" thickBot="1" x14ac:dyDescent="0.5">
      <c r="F22">
        <v>20</v>
      </c>
      <c r="G22" s="19" t="s">
        <v>673</v>
      </c>
      <c r="H22" s="20">
        <v>124</v>
      </c>
      <c r="I22" s="20">
        <v>134</v>
      </c>
      <c r="J22" s="20">
        <v>175</v>
      </c>
      <c r="K22" s="20">
        <v>427</v>
      </c>
      <c r="L22" s="20">
        <v>351</v>
      </c>
      <c r="M22" s="20">
        <v>173</v>
      </c>
      <c r="N22" s="20">
        <v>437</v>
      </c>
      <c r="O22" s="20">
        <v>368</v>
      </c>
      <c r="P22" s="20">
        <v>386</v>
      </c>
      <c r="Q22" s="20">
        <v>483</v>
      </c>
      <c r="R22" s="20">
        <v>249</v>
      </c>
      <c r="S22" s="20">
        <v>331</v>
      </c>
      <c r="T22" s="21">
        <v>249</v>
      </c>
    </row>
    <row r="33" spans="5:16" ht="14.65" thickBot="1" x14ac:dyDescent="0.5"/>
    <row r="34" spans="5:16" ht="14.65" thickBot="1" x14ac:dyDescent="0.5">
      <c r="G34" s="34"/>
      <c r="H34" s="35"/>
      <c r="I34" s="35"/>
      <c r="J34" s="35"/>
      <c r="K34" s="35"/>
      <c r="L34" s="35"/>
      <c r="M34" s="35"/>
      <c r="N34" s="35"/>
      <c r="O34" s="35"/>
      <c r="P34" s="36"/>
    </row>
    <row r="35" spans="5:16" x14ac:dyDescent="0.45">
      <c r="G35" s="37" t="s">
        <v>57</v>
      </c>
      <c r="H35" s="38" t="s">
        <v>687</v>
      </c>
      <c r="I35" s="28" t="s">
        <v>58</v>
      </c>
      <c r="J35" s="29" t="s">
        <v>680</v>
      </c>
      <c r="K35" s="29" t="s">
        <v>688</v>
      </c>
      <c r="L35" s="30" t="s">
        <v>689</v>
      </c>
      <c r="M35" s="28" t="s">
        <v>58</v>
      </c>
      <c r="N35" s="29" t="s">
        <v>680</v>
      </c>
      <c r="O35" s="29" t="s">
        <v>688</v>
      </c>
      <c r="P35" s="30" t="s">
        <v>689</v>
      </c>
    </row>
    <row r="36" spans="5:16" ht="14.65" thickBot="1" x14ac:dyDescent="0.5">
      <c r="G36" s="39"/>
      <c r="H36" s="40"/>
      <c r="I36" s="31"/>
      <c r="J36" s="32"/>
      <c r="K36" s="32"/>
      <c r="L36" s="33"/>
      <c r="M36" s="31"/>
      <c r="N36" s="32"/>
      <c r="O36" s="32"/>
      <c r="P36" s="33"/>
    </row>
    <row r="40" spans="5:16" ht="14.65" thickBot="1" x14ac:dyDescent="0.5"/>
    <row r="41" spans="5:16" ht="14.65" thickBot="1" x14ac:dyDescent="0.5">
      <c r="I41" s="25"/>
    </row>
    <row r="44" spans="5:16" x14ac:dyDescent="0.45">
      <c r="E44" s="26" t="s">
        <v>690</v>
      </c>
      <c r="F44" s="26"/>
      <c r="G44" s="26"/>
      <c r="H44" s="26"/>
      <c r="I44" s="26"/>
      <c r="J44" s="26"/>
      <c r="K44" s="26"/>
      <c r="L44" s="26"/>
      <c r="M44" s="26"/>
      <c r="N44" s="26"/>
      <c r="O44" s="26"/>
      <c r="P44" s="26"/>
    </row>
    <row r="45" spans="5:16" x14ac:dyDescent="0.45">
      <c r="E45" s="26"/>
      <c r="F45" s="26"/>
      <c r="G45" s="26"/>
      <c r="H45" s="26"/>
      <c r="I45" s="26"/>
      <c r="J45" s="26"/>
      <c r="K45" s="26"/>
      <c r="L45" s="26"/>
      <c r="M45" s="26"/>
      <c r="N45" s="26"/>
      <c r="O45" s="26"/>
      <c r="P45" s="26"/>
    </row>
    <row r="46" spans="5:16" x14ac:dyDescent="0.45">
      <c r="E46" s="26"/>
      <c r="F46" s="26"/>
      <c r="G46" s="26"/>
      <c r="H46" s="26"/>
      <c r="I46" s="26"/>
      <c r="J46" s="26"/>
      <c r="K46" s="26"/>
      <c r="L46" s="26"/>
      <c r="M46" s="26"/>
      <c r="N46" s="26"/>
      <c r="O46" s="26"/>
      <c r="P46" s="26"/>
    </row>
    <row r="47" spans="5:16" x14ac:dyDescent="0.45">
      <c r="E47" s="26"/>
      <c r="F47" s="26"/>
      <c r="G47" s="26"/>
      <c r="H47" s="26"/>
      <c r="I47" s="26"/>
      <c r="J47" s="26"/>
      <c r="K47" s="26"/>
      <c r="L47" s="26"/>
      <c r="M47" s="26"/>
      <c r="N47" s="26"/>
      <c r="O47" s="26"/>
      <c r="P47" s="26"/>
    </row>
    <row r="49" spans="5:16" x14ac:dyDescent="0.45">
      <c r="E49" t="s">
        <v>74</v>
      </c>
      <c r="G49" t="s">
        <v>184</v>
      </c>
    </row>
    <row r="51" spans="5:16" x14ac:dyDescent="0.45">
      <c r="E51">
        <f>INDEX(Sports_Dataset!A1:M501,MATCH("Ethan Garcia",Sports_Dataset!A1:A501,0),MATCH("Total Medals",Sports_Dataset!A1:M1,0))</f>
        <v>10</v>
      </c>
    </row>
    <row r="54" spans="5:16" x14ac:dyDescent="0.45">
      <c r="E54" t="s">
        <v>73</v>
      </c>
    </row>
    <row r="55" spans="5:16" x14ac:dyDescent="0.45">
      <c r="E55" t="s">
        <v>72</v>
      </c>
    </row>
    <row r="57" spans="5:16" x14ac:dyDescent="0.45">
      <c r="E57" t="s">
        <v>184</v>
      </c>
      <c r="F57" t="s">
        <v>127</v>
      </c>
      <c r="H57" t="str">
        <f>_xlfn.CONCAT(E57,F57)</f>
        <v>Ethan GarciaIndia</v>
      </c>
    </row>
    <row r="59" spans="5:16" x14ac:dyDescent="0.45">
      <c r="E59" cm="1">
        <f t="array" ref="E59:F59">INDEX(Sports_Dataset!A1:N501,MATCH('Index Match'!H57,Sports_Dataset!N1:N501,0),{11,10})</f>
        <v>180.72</v>
      </c>
      <c r="F59">
        <v>83.76</v>
      </c>
    </row>
    <row r="62" spans="5:16" x14ac:dyDescent="0.45">
      <c r="E62" s="26" t="s">
        <v>692</v>
      </c>
      <c r="F62" s="26"/>
      <c r="G62" s="26"/>
      <c r="H62" s="26"/>
      <c r="I62" s="26"/>
      <c r="J62" s="26"/>
      <c r="K62" s="26"/>
      <c r="L62" s="26"/>
      <c r="M62" s="26"/>
      <c r="N62" s="26"/>
      <c r="O62" s="26"/>
      <c r="P62" s="26"/>
    </row>
    <row r="63" spans="5:16" x14ac:dyDescent="0.45">
      <c r="E63" s="26"/>
      <c r="F63" s="26"/>
      <c r="G63" s="26"/>
      <c r="H63" s="26"/>
      <c r="I63" s="26"/>
      <c r="J63" s="26"/>
      <c r="K63" s="26"/>
      <c r="L63" s="26"/>
      <c r="M63" s="26"/>
      <c r="N63" s="26"/>
      <c r="O63" s="26"/>
      <c r="P63" s="26"/>
    </row>
    <row r="64" spans="5:16" x14ac:dyDescent="0.45">
      <c r="E64" s="26"/>
      <c r="F64" s="26"/>
      <c r="G64" s="26"/>
      <c r="H64" s="26"/>
      <c r="I64" s="26"/>
      <c r="J64" s="26"/>
      <c r="K64" s="26"/>
      <c r="L64" s="26"/>
      <c r="M64" s="26"/>
      <c r="N64" s="26"/>
      <c r="O64" s="26"/>
      <c r="P64" s="26"/>
    </row>
    <row r="65" spans="5:16" x14ac:dyDescent="0.45">
      <c r="E65" s="26"/>
      <c r="F65" s="26"/>
      <c r="G65" s="26"/>
      <c r="H65" s="26"/>
      <c r="I65" s="26"/>
      <c r="J65" s="26"/>
      <c r="K65" s="26"/>
      <c r="L65" s="26"/>
      <c r="M65" s="26"/>
      <c r="N65" s="26"/>
      <c r="O65" s="26"/>
      <c r="P65" s="26"/>
    </row>
    <row r="68" spans="5:16" x14ac:dyDescent="0.45">
      <c r="E68" t="str" cm="1">
        <f t="array" ref="E68:F68">INDEX(s_data[#Data],MATCH("Noah Smith",s_data[Athlete Name],0),{3,6})</f>
        <v>Germany</v>
      </c>
      <c r="F68" t="str">
        <v>400m</v>
      </c>
    </row>
  </sheetData>
  <mergeCells count="2">
    <mergeCell ref="E44:P47"/>
    <mergeCell ref="E62:P65"/>
  </mergeCells>
  <pageMargins left="0.7" right="0.7" top="0.75" bottom="0.75" header="0.3" footer="0.3"/>
  <pageSetup paperSize="9" orientation="portrait" horizontalDpi="4294967293"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2A51F-CA80-4855-8178-BB7072C20059}">
  <dimension ref="B9:Q17"/>
  <sheetViews>
    <sheetView zoomScale="145" zoomScaleNormal="145" workbookViewId="0">
      <selection activeCell="E17" sqref="E17:E18"/>
    </sheetView>
  </sheetViews>
  <sheetFormatPr defaultRowHeight="14.25" x14ac:dyDescent="0.45"/>
  <sheetData>
    <row r="9" spans="2:17" x14ac:dyDescent="0.45">
      <c r="B9" s="26" t="s">
        <v>693</v>
      </c>
      <c r="C9" s="26"/>
      <c r="D9" s="26"/>
      <c r="E9" s="26"/>
      <c r="F9" s="26"/>
      <c r="G9" s="26"/>
      <c r="H9" s="26"/>
      <c r="I9" s="26"/>
      <c r="J9" s="26"/>
      <c r="K9" s="26"/>
      <c r="L9" s="26"/>
      <c r="M9" s="26"/>
      <c r="N9" s="26"/>
      <c r="O9" s="26"/>
      <c r="P9" s="26"/>
      <c r="Q9" s="26"/>
    </row>
    <row r="10" spans="2:17" x14ac:dyDescent="0.45">
      <c r="B10" s="26"/>
      <c r="C10" s="26"/>
      <c r="D10" s="26"/>
      <c r="E10" s="26"/>
      <c r="F10" s="26"/>
      <c r="G10" s="26"/>
      <c r="H10" s="26"/>
      <c r="I10" s="26"/>
      <c r="J10" s="26"/>
      <c r="K10" s="26"/>
      <c r="L10" s="26"/>
      <c r="M10" s="26"/>
      <c r="N10" s="26"/>
      <c r="O10" s="26"/>
      <c r="P10" s="26"/>
      <c r="Q10" s="26"/>
    </row>
    <row r="11" spans="2:17" x14ac:dyDescent="0.45">
      <c r="B11" s="26"/>
      <c r="C11" s="26"/>
      <c r="D11" s="26"/>
      <c r="E11" s="26"/>
      <c r="F11" s="26"/>
      <c r="G11" s="26"/>
      <c r="H11" s="26"/>
      <c r="I11" s="26"/>
      <c r="J11" s="26"/>
      <c r="K11" s="26"/>
      <c r="L11" s="26"/>
      <c r="M11" s="26"/>
      <c r="N11" s="26"/>
      <c r="O11" s="26"/>
      <c r="P11" s="26"/>
      <c r="Q11" s="26"/>
    </row>
    <row r="12" spans="2:17" x14ac:dyDescent="0.45">
      <c r="B12" s="26"/>
      <c r="C12" s="26"/>
      <c r="D12" s="26"/>
      <c r="E12" s="26"/>
      <c r="F12" s="26"/>
      <c r="G12" s="26"/>
      <c r="H12" s="26"/>
      <c r="I12" s="26"/>
      <c r="J12" s="26"/>
      <c r="K12" s="26"/>
      <c r="L12" s="26"/>
      <c r="M12" s="26"/>
      <c r="N12" s="26"/>
      <c r="O12" s="26"/>
      <c r="P12" s="26"/>
      <c r="Q12" s="26"/>
    </row>
    <row r="15" spans="2:17" x14ac:dyDescent="0.45">
      <c r="B15" cm="1">
        <f t="array" ref="B15">_xlfn.XLOOKUP("Ethan Garcia",s_data[[#All],[Athlete Name]],s_data[[#All],[Total Medals]],"No Data",0,1)</f>
        <v>10</v>
      </c>
    </row>
    <row r="17" spans="2:3" x14ac:dyDescent="0.45">
      <c r="B17" cm="1">
        <f t="array" ref="B17:C17">_xlfn.XLOOKUP("Ethan Garcia",s_data[[#All],[Athlete Name]],s_data[[#All],[Weight]:[Height]])</f>
        <v>93.32</v>
      </c>
      <c r="C17">
        <v>177.06</v>
      </c>
    </row>
  </sheetData>
  <mergeCells count="1">
    <mergeCell ref="B9:Q1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F2FAA-E33A-4566-99D6-A262AE988184}">
  <dimension ref="B2:R40"/>
  <sheetViews>
    <sheetView topLeftCell="A22" zoomScale="145" zoomScaleNormal="145" workbookViewId="0">
      <selection activeCell="E29" sqref="E29"/>
    </sheetView>
  </sheetViews>
  <sheetFormatPr defaultRowHeight="14.25" x14ac:dyDescent="0.45"/>
  <cols>
    <col min="2" max="2" width="4.73046875" bestFit="1" customWidth="1"/>
    <col min="4" max="4" width="10.73046875" bestFit="1" customWidth="1"/>
    <col min="5" max="5" width="10" bestFit="1" customWidth="1"/>
    <col min="6" max="6" width="5.265625" bestFit="1" customWidth="1"/>
    <col min="7" max="7" width="6.46484375" bestFit="1" customWidth="1"/>
    <col min="8" max="8" width="5" bestFit="1" customWidth="1"/>
    <col min="9" max="9" width="8.86328125" bestFit="1" customWidth="1"/>
    <col min="10" max="10" width="5.796875" bestFit="1" customWidth="1"/>
    <col min="11" max="11" width="8.46484375" bestFit="1" customWidth="1"/>
    <col min="12" max="12" width="2.86328125" bestFit="1" customWidth="1"/>
    <col min="13" max="13" width="5.796875" bestFit="1" customWidth="1"/>
    <col min="14" max="14" width="6.86328125" bestFit="1" customWidth="1"/>
    <col min="15" max="16" width="2.86328125" bestFit="1" customWidth="1"/>
    <col min="17" max="17" width="15.265625" bestFit="1" customWidth="1"/>
  </cols>
  <sheetData>
    <row r="2" spans="2:17" x14ac:dyDescent="0.45">
      <c r="B2" t="s">
        <v>413</v>
      </c>
      <c r="D2" t="str" cm="1">
        <f t="array" ref="D2:Q5">_xlfn._xlws.FILTER(s_data[#All],s_data[[#All],[Athlete Name]]="Ethan Garcia")</f>
        <v>Ethan Garcia</v>
      </c>
      <c r="E2" t="str">
        <v>Gymnastics</v>
      </c>
      <c r="F2" t="str">
        <v>Japan</v>
      </c>
      <c r="G2" t="str">
        <v>Female</v>
      </c>
      <c r="H2" t="str">
        <v>Gold</v>
      </c>
      <c r="I2" t="str">
        <v>Shot Put</v>
      </c>
      <c r="J2" t="str">
        <v>Senior</v>
      </c>
      <c r="K2" t="str">
        <v>Team</v>
      </c>
      <c r="L2">
        <v>28</v>
      </c>
      <c r="M2">
        <v>93.32</v>
      </c>
      <c r="N2">
        <v>177.06</v>
      </c>
      <c r="O2">
        <v>8</v>
      </c>
      <c r="P2">
        <v>10</v>
      </c>
      <c r="Q2" t="str">
        <v>Ethan GarciaJapan</v>
      </c>
    </row>
    <row r="3" spans="2:17" x14ac:dyDescent="0.45">
      <c r="D3" t="str">
        <v>Ethan Garcia</v>
      </c>
      <c r="E3" t="str">
        <v>Swimming</v>
      </c>
      <c r="F3" t="str">
        <v>Brazil</v>
      </c>
      <c r="G3" t="str">
        <v>Female</v>
      </c>
      <c r="H3" t="str">
        <v>Silver</v>
      </c>
      <c r="I3" t="str">
        <v>High Jump</v>
      </c>
      <c r="J3" t="str">
        <v>Senior</v>
      </c>
      <c r="K3" t="str">
        <v>Team</v>
      </c>
      <c r="L3">
        <v>29</v>
      </c>
      <c r="M3">
        <v>63.14</v>
      </c>
      <c r="N3">
        <v>156.29</v>
      </c>
      <c r="O3">
        <v>17</v>
      </c>
      <c r="P3">
        <v>6</v>
      </c>
      <c r="Q3" t="str">
        <v>Ethan GarciaBrazil</v>
      </c>
    </row>
    <row r="4" spans="2:17" x14ac:dyDescent="0.45">
      <c r="D4" t="str">
        <v>Ethan Garcia</v>
      </c>
      <c r="E4" t="str">
        <v>Wrestling</v>
      </c>
      <c r="F4" t="str">
        <v>Brazil</v>
      </c>
      <c r="G4" t="str">
        <v>Male</v>
      </c>
      <c r="H4" t="str">
        <v>None</v>
      </c>
      <c r="I4" t="str">
        <v>Marathon</v>
      </c>
      <c r="J4" t="str">
        <v>Adult</v>
      </c>
      <c r="K4" t="str">
        <v>Individual</v>
      </c>
      <c r="L4">
        <v>37</v>
      </c>
      <c r="M4">
        <v>84.57</v>
      </c>
      <c r="N4">
        <v>156.13999999999999</v>
      </c>
      <c r="O4">
        <v>20</v>
      </c>
      <c r="P4">
        <v>7</v>
      </c>
      <c r="Q4" t="str">
        <v>Ethan GarciaBrazil</v>
      </c>
    </row>
    <row r="5" spans="2:17" x14ac:dyDescent="0.45">
      <c r="D5" t="str">
        <v>Ethan Garcia</v>
      </c>
      <c r="E5" t="str">
        <v>Cycling</v>
      </c>
      <c r="F5" t="str">
        <v>India</v>
      </c>
      <c r="G5" t="str">
        <v>Female</v>
      </c>
      <c r="H5" t="str">
        <v>Gold</v>
      </c>
      <c r="I5" t="str">
        <v>200m</v>
      </c>
      <c r="J5" t="str">
        <v>Adult</v>
      </c>
      <c r="K5" t="str">
        <v>Individual</v>
      </c>
      <c r="L5">
        <v>25</v>
      </c>
      <c r="M5">
        <v>83.76</v>
      </c>
      <c r="N5">
        <v>180.72</v>
      </c>
      <c r="O5">
        <v>5</v>
      </c>
      <c r="P5">
        <v>7</v>
      </c>
      <c r="Q5" t="str">
        <v>Ethan GarciaIndia</v>
      </c>
    </row>
    <row r="8" spans="2:17" x14ac:dyDescent="0.45">
      <c r="D8" t="str" cm="1">
        <f t="array" ref="D8:H11">_xlfn._xlws.FILTER(s_data[[#All],[Athlete Name]:[Medal]],s_data[[#All],[Athlete Name]]="Ethan Garcia")</f>
        <v>Ethan Garcia</v>
      </c>
      <c r="E8" t="str">
        <v>Gymnastics</v>
      </c>
      <c r="F8" t="str">
        <v>Japan</v>
      </c>
      <c r="G8" t="str">
        <v>Female</v>
      </c>
      <c r="H8" t="str">
        <v>Gold</v>
      </c>
    </row>
    <row r="9" spans="2:17" x14ac:dyDescent="0.45">
      <c r="D9" t="str">
        <v>Ethan Garcia</v>
      </c>
      <c r="E9" t="str">
        <v>Swimming</v>
      </c>
      <c r="F9" t="str">
        <v>Brazil</v>
      </c>
      <c r="G9" t="str">
        <v>Female</v>
      </c>
      <c r="H9" t="str">
        <v>Silver</v>
      </c>
    </row>
    <row r="10" spans="2:17" x14ac:dyDescent="0.45">
      <c r="D10" t="str">
        <v>Ethan Garcia</v>
      </c>
      <c r="E10" t="str">
        <v>Wrestling</v>
      </c>
      <c r="F10" t="str">
        <v>Brazil</v>
      </c>
      <c r="G10" t="str">
        <v>Male</v>
      </c>
      <c r="H10" t="str">
        <v>None</v>
      </c>
    </row>
    <row r="11" spans="2:17" x14ac:dyDescent="0.45">
      <c r="D11" t="str">
        <v>Ethan Garcia</v>
      </c>
      <c r="E11" t="str">
        <v>Cycling</v>
      </c>
      <c r="F11" t="str">
        <v>India</v>
      </c>
      <c r="G11" t="str">
        <v>Female</v>
      </c>
      <c r="H11" t="str">
        <v>Gold</v>
      </c>
    </row>
    <row r="13" spans="2:17" x14ac:dyDescent="0.45">
      <c r="D13" cm="1">
        <f t="array" ref="D13">SUM(_xlfn._xlws.FILTER(s_data[Total Medals],s_data[Athlete Name]="Ethan Garcia"))</f>
        <v>30</v>
      </c>
    </row>
    <row r="19" spans="2:18" x14ac:dyDescent="0.45">
      <c r="B19" t="s">
        <v>694</v>
      </c>
    </row>
    <row r="20" spans="2:18" x14ac:dyDescent="0.45">
      <c r="B20" t="s">
        <v>184</v>
      </c>
    </row>
    <row r="24" spans="2:18" x14ac:dyDescent="0.45">
      <c r="E24" t="str" cm="1">
        <f t="array" ref="E24:R27">_xlfn._xlws.FILTER(s_data[#All],s_data[[#All],[Athlete Name]]=Filter!B20)</f>
        <v>Ethan Garcia</v>
      </c>
      <c r="F24" t="str">
        <v>Gymnastics</v>
      </c>
      <c r="G24" t="str">
        <v>Japan</v>
      </c>
      <c r="H24" t="str">
        <v>Female</v>
      </c>
      <c r="I24" t="str">
        <v>Gold</v>
      </c>
      <c r="J24" t="str">
        <v>Shot Put</v>
      </c>
      <c r="K24" t="str">
        <v>Senior</v>
      </c>
      <c r="L24" t="str">
        <v>Team</v>
      </c>
      <c r="M24">
        <v>28</v>
      </c>
      <c r="N24">
        <v>93.32</v>
      </c>
      <c r="O24">
        <v>177.06</v>
      </c>
      <c r="P24">
        <v>8</v>
      </c>
      <c r="Q24">
        <v>10</v>
      </c>
      <c r="R24" t="str">
        <v>Ethan GarciaJapan</v>
      </c>
    </row>
    <row r="25" spans="2:18" x14ac:dyDescent="0.45">
      <c r="E25" t="str">
        <v>Ethan Garcia</v>
      </c>
      <c r="F25" t="str">
        <v>Swimming</v>
      </c>
      <c r="G25" t="str">
        <v>Brazil</v>
      </c>
      <c r="H25" t="str">
        <v>Female</v>
      </c>
      <c r="I25" t="str">
        <v>Silver</v>
      </c>
      <c r="J25" t="str">
        <v>High Jump</v>
      </c>
      <c r="K25" t="str">
        <v>Senior</v>
      </c>
      <c r="L25" t="str">
        <v>Team</v>
      </c>
      <c r="M25">
        <v>29</v>
      </c>
      <c r="N25">
        <v>63.14</v>
      </c>
      <c r="O25">
        <v>156.29</v>
      </c>
      <c r="P25">
        <v>17</v>
      </c>
      <c r="Q25">
        <v>6</v>
      </c>
      <c r="R25" t="str">
        <v>Ethan GarciaBrazil</v>
      </c>
    </row>
    <row r="26" spans="2:18" x14ac:dyDescent="0.45">
      <c r="E26" t="str">
        <v>Ethan Garcia</v>
      </c>
      <c r="F26" t="str">
        <v>Wrestling</v>
      </c>
      <c r="G26" t="str">
        <v>Brazil</v>
      </c>
      <c r="H26" t="str">
        <v>Male</v>
      </c>
      <c r="I26" t="str">
        <v>None</v>
      </c>
      <c r="J26" t="str">
        <v>Marathon</v>
      </c>
      <c r="K26" t="str">
        <v>Adult</v>
      </c>
      <c r="L26" t="str">
        <v>Individual</v>
      </c>
      <c r="M26">
        <v>37</v>
      </c>
      <c r="N26">
        <v>84.57</v>
      </c>
      <c r="O26">
        <v>156.13999999999999</v>
      </c>
      <c r="P26">
        <v>20</v>
      </c>
      <c r="Q26">
        <v>7</v>
      </c>
      <c r="R26" t="str">
        <v>Ethan GarciaBrazil</v>
      </c>
    </row>
    <row r="27" spans="2:18" x14ac:dyDescent="0.45">
      <c r="E27" t="str">
        <v>Ethan Garcia</v>
      </c>
      <c r="F27" t="str">
        <v>Cycling</v>
      </c>
      <c r="G27" t="str">
        <v>India</v>
      </c>
      <c r="H27" t="str">
        <v>Female</v>
      </c>
      <c r="I27" t="str">
        <v>Gold</v>
      </c>
      <c r="J27" t="str">
        <v>200m</v>
      </c>
      <c r="K27" t="str">
        <v>Adult</v>
      </c>
      <c r="L27" t="str">
        <v>Individual</v>
      </c>
      <c r="M27">
        <v>25</v>
      </c>
      <c r="N27">
        <v>83.76</v>
      </c>
      <c r="O27">
        <v>180.72</v>
      </c>
      <c r="P27">
        <v>5</v>
      </c>
      <c r="Q27">
        <v>7</v>
      </c>
      <c r="R27" t="str">
        <v>Ethan GarciaIndia</v>
      </c>
    </row>
    <row r="32" spans="2:18" x14ac:dyDescent="0.45">
      <c r="E32" t="str" cm="1">
        <f t="array" ref="E32:I35">_xlfn._xlws.FILTER(s_data[[#All],[Athlete Name]:[Medal]],s_data[[#All],[Athlete Name]]=Filter!B20)</f>
        <v>Ethan Garcia</v>
      </c>
      <c r="F32" t="str">
        <v>Gymnastics</v>
      </c>
      <c r="G32" t="str">
        <v>Japan</v>
      </c>
      <c r="H32" t="str">
        <v>Female</v>
      </c>
      <c r="I32" t="str">
        <v>Gold</v>
      </c>
    </row>
    <row r="33" spans="5:9" x14ac:dyDescent="0.45">
      <c r="E33" t="str">
        <v>Ethan Garcia</v>
      </c>
      <c r="F33" t="str">
        <v>Swimming</v>
      </c>
      <c r="G33" t="str">
        <v>Brazil</v>
      </c>
      <c r="H33" t="str">
        <v>Female</v>
      </c>
      <c r="I33" t="str">
        <v>Silver</v>
      </c>
    </row>
    <row r="34" spans="5:9" x14ac:dyDescent="0.45">
      <c r="E34" t="str">
        <v>Ethan Garcia</v>
      </c>
      <c r="F34" t="str">
        <v>Wrestling</v>
      </c>
      <c r="G34" t="str">
        <v>Brazil</v>
      </c>
      <c r="H34" t="str">
        <v>Male</v>
      </c>
      <c r="I34" t="str">
        <v>None</v>
      </c>
    </row>
    <row r="35" spans="5:9" x14ac:dyDescent="0.45">
      <c r="E35" t="str">
        <v>Ethan Garcia</v>
      </c>
      <c r="F35" t="str">
        <v>Cycling</v>
      </c>
      <c r="G35" t="str">
        <v>India</v>
      </c>
      <c r="H35" t="str">
        <v>Female</v>
      </c>
      <c r="I35" t="str">
        <v>Gold</v>
      </c>
    </row>
    <row r="40" spans="5:9" x14ac:dyDescent="0.45">
      <c r="E40" cm="1">
        <f t="array" ref="E40">SUM(_xlfn._xlws.FILTER(s_data[[#All],[Total Medals]],s_data[[#All],[Athlete Name]]=Filter!B20))</f>
        <v>30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E66D9-8BE9-4C14-8EED-35DD1AA68989}">
  <dimension ref="B12:G19"/>
  <sheetViews>
    <sheetView topLeftCell="A4" zoomScale="220" zoomScaleNormal="220" workbookViewId="0">
      <selection activeCell="E20" sqref="E20"/>
    </sheetView>
  </sheetViews>
  <sheetFormatPr defaultRowHeight="14.25" x14ac:dyDescent="0.45"/>
  <cols>
    <col min="2" max="2" width="25.796875" bestFit="1" customWidth="1"/>
  </cols>
  <sheetData>
    <row r="12" spans="2:7" x14ac:dyDescent="0.45">
      <c r="B12" s="27" t="s">
        <v>695</v>
      </c>
      <c r="E12" t="s">
        <v>696</v>
      </c>
      <c r="G12" t="str" cm="1">
        <f t="array" aca="1" ref="G12" ca="1">INDIRECT(E12)</f>
        <v>Hello</v>
      </c>
    </row>
    <row r="14" spans="2:7" x14ac:dyDescent="0.45">
      <c r="G14" t="str" cm="1">
        <f t="array" aca="1" ref="G14" ca="1">INDIRECT("B12")</f>
        <v>Hello</v>
      </c>
    </row>
    <row r="15" spans="2:7" x14ac:dyDescent="0.45">
      <c r="B15" t="s">
        <v>698</v>
      </c>
    </row>
    <row r="18" spans="2:2" x14ac:dyDescent="0.45">
      <c r="B18" t="str" cm="1">
        <f t="array" aca="1" ref="B18" ca="1">INDIRECT("Sports_Horiztonal_Dataset!C17")</f>
        <v>Acciojob India</v>
      </c>
    </row>
    <row r="19" spans="2:2" x14ac:dyDescent="0.45">
      <c r="B19" t="str" cm="1">
        <f t="array" aca="1" ref="B19" ca="1">INDIRECT(B15)</f>
        <v>Acciojob India</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98270-4009-45A2-BB9F-4A2A8100EF63}">
  <dimension ref="C11:Z30"/>
  <sheetViews>
    <sheetView topLeftCell="A10" zoomScale="160" zoomScaleNormal="160" workbookViewId="0">
      <selection activeCell="X25" sqref="X25"/>
    </sheetView>
  </sheetViews>
  <sheetFormatPr defaultRowHeight="14.25" x14ac:dyDescent="0.45"/>
  <cols>
    <col min="3" max="22" width="2.73046875" bestFit="1" customWidth="1"/>
  </cols>
  <sheetData>
    <row r="11" spans="3:26" x14ac:dyDescent="0.45">
      <c r="C11">
        <v>39</v>
      </c>
      <c r="D11">
        <v>43</v>
      </c>
      <c r="E11">
        <v>29</v>
      </c>
      <c r="F11">
        <v>86</v>
      </c>
      <c r="G11">
        <v>15</v>
      </c>
      <c r="H11">
        <v>19</v>
      </c>
      <c r="I11">
        <v>32</v>
      </c>
      <c r="J11">
        <v>10</v>
      </c>
      <c r="K11">
        <v>89</v>
      </c>
      <c r="L11">
        <v>41</v>
      </c>
      <c r="M11">
        <v>17</v>
      </c>
      <c r="N11">
        <v>42</v>
      </c>
      <c r="O11">
        <v>60</v>
      </c>
      <c r="P11">
        <v>84</v>
      </c>
      <c r="Q11">
        <v>82</v>
      </c>
      <c r="R11">
        <v>39</v>
      </c>
      <c r="S11">
        <v>66</v>
      </c>
      <c r="T11">
        <v>62</v>
      </c>
      <c r="U11">
        <v>21</v>
      </c>
      <c r="V11">
        <v>73</v>
      </c>
    </row>
    <row r="12" spans="3:26" x14ac:dyDescent="0.45">
      <c r="C12">
        <v>62</v>
      </c>
      <c r="D12">
        <v>39</v>
      </c>
      <c r="E12">
        <v>71</v>
      </c>
      <c r="F12">
        <v>40</v>
      </c>
      <c r="G12">
        <v>65</v>
      </c>
      <c r="H12">
        <v>27</v>
      </c>
      <c r="I12">
        <v>19</v>
      </c>
      <c r="J12">
        <v>58</v>
      </c>
      <c r="K12">
        <v>45</v>
      </c>
      <c r="L12">
        <v>55</v>
      </c>
      <c r="M12">
        <v>51</v>
      </c>
      <c r="N12">
        <v>89</v>
      </c>
      <c r="O12">
        <v>61</v>
      </c>
      <c r="P12">
        <v>84</v>
      </c>
      <c r="Q12">
        <v>75</v>
      </c>
      <c r="R12">
        <v>83</v>
      </c>
      <c r="S12">
        <v>14</v>
      </c>
      <c r="T12">
        <v>35</v>
      </c>
      <c r="U12">
        <v>58</v>
      </c>
      <c r="V12">
        <v>25</v>
      </c>
    </row>
    <row r="13" spans="3:26" x14ac:dyDescent="0.45">
      <c r="C13">
        <v>88</v>
      </c>
      <c r="D13">
        <v>36</v>
      </c>
      <c r="E13">
        <v>47</v>
      </c>
      <c r="F13">
        <v>40</v>
      </c>
      <c r="G13" s="41">
        <v>79</v>
      </c>
      <c r="H13">
        <v>76</v>
      </c>
      <c r="I13">
        <v>48</v>
      </c>
      <c r="J13">
        <v>69</v>
      </c>
      <c r="K13">
        <v>93</v>
      </c>
      <c r="L13">
        <v>74</v>
      </c>
      <c r="M13">
        <v>68</v>
      </c>
      <c r="N13">
        <v>51</v>
      </c>
      <c r="O13">
        <v>29</v>
      </c>
      <c r="P13">
        <v>30</v>
      </c>
      <c r="Q13">
        <v>80</v>
      </c>
      <c r="R13">
        <v>89</v>
      </c>
      <c r="S13">
        <v>29</v>
      </c>
      <c r="T13">
        <v>10</v>
      </c>
      <c r="U13">
        <v>93</v>
      </c>
      <c r="V13">
        <v>32</v>
      </c>
      <c r="Y13">
        <f ca="1">OFFSET(G13,6,14)</f>
        <v>61</v>
      </c>
    </row>
    <row r="14" spans="3:26" x14ac:dyDescent="0.45">
      <c r="C14">
        <v>68</v>
      </c>
      <c r="D14">
        <v>54</v>
      </c>
      <c r="E14">
        <v>88</v>
      </c>
      <c r="F14">
        <v>35</v>
      </c>
      <c r="G14" s="27">
        <v>63</v>
      </c>
      <c r="H14">
        <v>91</v>
      </c>
      <c r="I14">
        <v>49</v>
      </c>
      <c r="J14">
        <v>87</v>
      </c>
      <c r="K14">
        <v>75</v>
      </c>
      <c r="L14">
        <v>85</v>
      </c>
      <c r="M14">
        <v>65</v>
      </c>
      <c r="N14">
        <v>76</v>
      </c>
      <c r="O14">
        <v>22</v>
      </c>
      <c r="P14">
        <v>61</v>
      </c>
      <c r="Q14">
        <v>34</v>
      </c>
      <c r="R14">
        <v>47</v>
      </c>
      <c r="S14">
        <v>52</v>
      </c>
      <c r="T14">
        <v>80</v>
      </c>
      <c r="U14">
        <v>93</v>
      </c>
      <c r="V14">
        <v>23</v>
      </c>
    </row>
    <row r="15" spans="3:26" x14ac:dyDescent="0.45">
      <c r="C15">
        <v>11</v>
      </c>
      <c r="D15">
        <v>14</v>
      </c>
      <c r="E15">
        <v>69</v>
      </c>
      <c r="F15">
        <v>82</v>
      </c>
      <c r="G15" s="27">
        <v>45</v>
      </c>
      <c r="H15">
        <v>75</v>
      </c>
      <c r="I15">
        <v>40</v>
      </c>
      <c r="J15">
        <v>10</v>
      </c>
      <c r="K15">
        <v>36</v>
      </c>
      <c r="L15">
        <v>48</v>
      </c>
      <c r="M15">
        <v>42</v>
      </c>
      <c r="N15">
        <v>61</v>
      </c>
      <c r="O15">
        <v>17</v>
      </c>
      <c r="P15">
        <v>15</v>
      </c>
      <c r="Q15">
        <v>16</v>
      </c>
      <c r="R15">
        <v>83</v>
      </c>
      <c r="S15">
        <v>81</v>
      </c>
      <c r="T15">
        <v>51</v>
      </c>
      <c r="U15">
        <v>93</v>
      </c>
      <c r="V15">
        <v>32</v>
      </c>
      <c r="Y15" cm="1">
        <f t="array" aca="1" ref="Y15:Z19" ca="1">OFFSET(G13,6,14,5,2)</f>
        <v>61</v>
      </c>
      <c r="Z15">
        <f ca="1"/>
        <v>70</v>
      </c>
    </row>
    <row r="16" spans="3:26" x14ac:dyDescent="0.45">
      <c r="C16">
        <v>53</v>
      </c>
      <c r="D16">
        <v>85</v>
      </c>
      <c r="E16">
        <v>89</v>
      </c>
      <c r="F16">
        <v>81</v>
      </c>
      <c r="G16" s="27">
        <v>96</v>
      </c>
      <c r="H16">
        <v>61</v>
      </c>
      <c r="I16">
        <v>55</v>
      </c>
      <c r="J16">
        <v>47</v>
      </c>
      <c r="K16">
        <v>66</v>
      </c>
      <c r="L16">
        <v>71</v>
      </c>
      <c r="M16">
        <v>56</v>
      </c>
      <c r="N16">
        <v>33</v>
      </c>
      <c r="O16">
        <v>67</v>
      </c>
      <c r="P16">
        <v>81</v>
      </c>
      <c r="Q16">
        <v>35</v>
      </c>
      <c r="R16">
        <v>36</v>
      </c>
      <c r="S16">
        <v>23</v>
      </c>
      <c r="T16">
        <v>72</v>
      </c>
      <c r="U16">
        <v>93</v>
      </c>
      <c r="V16">
        <v>25</v>
      </c>
      <c r="Y16">
        <f ca="1"/>
        <v>56</v>
      </c>
      <c r="Z16">
        <f ca="1"/>
        <v>34</v>
      </c>
    </row>
    <row r="17" spans="3:26" x14ac:dyDescent="0.45">
      <c r="C17">
        <v>71</v>
      </c>
      <c r="D17">
        <v>46</v>
      </c>
      <c r="E17">
        <v>97</v>
      </c>
      <c r="F17">
        <v>19</v>
      </c>
      <c r="G17" s="27">
        <v>52</v>
      </c>
      <c r="H17">
        <v>44</v>
      </c>
      <c r="I17">
        <v>92</v>
      </c>
      <c r="J17">
        <v>70</v>
      </c>
      <c r="K17">
        <v>38</v>
      </c>
      <c r="L17">
        <v>94</v>
      </c>
      <c r="M17">
        <v>58</v>
      </c>
      <c r="N17">
        <v>82</v>
      </c>
      <c r="O17">
        <v>29</v>
      </c>
      <c r="P17">
        <v>55</v>
      </c>
      <c r="Q17">
        <v>54</v>
      </c>
      <c r="R17">
        <v>82</v>
      </c>
      <c r="S17">
        <v>61</v>
      </c>
      <c r="T17">
        <v>56</v>
      </c>
      <c r="U17">
        <v>93</v>
      </c>
      <c r="V17">
        <v>19</v>
      </c>
      <c r="Y17">
        <f ca="1"/>
        <v>99</v>
      </c>
      <c r="Z17">
        <f ca="1"/>
        <v>50</v>
      </c>
    </row>
    <row r="18" spans="3:26" x14ac:dyDescent="0.45">
      <c r="C18">
        <v>48</v>
      </c>
      <c r="D18">
        <v>87</v>
      </c>
      <c r="E18">
        <v>86</v>
      </c>
      <c r="F18">
        <v>92</v>
      </c>
      <c r="G18" s="27">
        <v>21</v>
      </c>
      <c r="H18">
        <v>85</v>
      </c>
      <c r="I18">
        <v>23</v>
      </c>
      <c r="J18">
        <v>98</v>
      </c>
      <c r="K18">
        <v>22</v>
      </c>
      <c r="L18">
        <v>11</v>
      </c>
      <c r="M18">
        <v>99</v>
      </c>
      <c r="N18">
        <v>69</v>
      </c>
      <c r="O18">
        <v>46</v>
      </c>
      <c r="P18">
        <v>50</v>
      </c>
      <c r="Q18">
        <v>41</v>
      </c>
      <c r="R18">
        <v>97</v>
      </c>
      <c r="S18">
        <v>33</v>
      </c>
      <c r="T18">
        <v>18</v>
      </c>
      <c r="U18">
        <v>93</v>
      </c>
      <c r="V18">
        <v>91</v>
      </c>
      <c r="Y18">
        <f ca="1"/>
        <v>77</v>
      </c>
      <c r="Z18">
        <f ca="1"/>
        <v>17</v>
      </c>
    </row>
    <row r="19" spans="3:26" x14ac:dyDescent="0.45">
      <c r="C19">
        <v>14</v>
      </c>
      <c r="D19">
        <v>86</v>
      </c>
      <c r="E19">
        <v>55</v>
      </c>
      <c r="F19">
        <v>85</v>
      </c>
      <c r="G19" s="27">
        <v>68</v>
      </c>
      <c r="H19" s="27">
        <v>51</v>
      </c>
      <c r="I19" s="27">
        <v>90</v>
      </c>
      <c r="J19" s="27">
        <v>93</v>
      </c>
      <c r="K19" s="27">
        <v>34</v>
      </c>
      <c r="L19" s="27">
        <v>10</v>
      </c>
      <c r="M19" s="27">
        <v>60</v>
      </c>
      <c r="N19" s="27">
        <v>48</v>
      </c>
      <c r="O19" s="27">
        <v>56</v>
      </c>
      <c r="P19" s="27">
        <v>73</v>
      </c>
      <c r="Q19" s="27">
        <v>59</v>
      </c>
      <c r="R19" s="27">
        <v>55</v>
      </c>
      <c r="S19" s="27">
        <v>40</v>
      </c>
      <c r="T19" s="27">
        <v>30</v>
      </c>
      <c r="U19" s="41">
        <v>61</v>
      </c>
      <c r="V19" s="41">
        <v>70</v>
      </c>
      <c r="Y19">
        <f ca="1"/>
        <v>98</v>
      </c>
      <c r="Z19">
        <f ca="1"/>
        <v>50</v>
      </c>
    </row>
    <row r="20" spans="3:26" x14ac:dyDescent="0.45">
      <c r="C20">
        <v>44</v>
      </c>
      <c r="D20">
        <v>59</v>
      </c>
      <c r="E20">
        <v>15</v>
      </c>
      <c r="F20">
        <v>22</v>
      </c>
      <c r="G20" s="27">
        <v>68</v>
      </c>
      <c r="H20">
        <v>80</v>
      </c>
      <c r="I20">
        <v>96</v>
      </c>
      <c r="J20">
        <v>93</v>
      </c>
      <c r="K20">
        <v>48</v>
      </c>
      <c r="L20">
        <v>71</v>
      </c>
      <c r="M20">
        <v>81</v>
      </c>
      <c r="N20">
        <v>60</v>
      </c>
      <c r="O20">
        <v>75</v>
      </c>
      <c r="P20">
        <v>59</v>
      </c>
      <c r="Q20">
        <v>33</v>
      </c>
      <c r="R20">
        <v>60</v>
      </c>
      <c r="S20">
        <v>39</v>
      </c>
      <c r="T20">
        <v>93</v>
      </c>
      <c r="U20" s="41">
        <v>56</v>
      </c>
      <c r="V20" s="41">
        <v>34</v>
      </c>
    </row>
    <row r="21" spans="3:26" x14ac:dyDescent="0.45">
      <c r="C21">
        <v>30</v>
      </c>
      <c r="D21">
        <v>43</v>
      </c>
      <c r="E21">
        <v>52</v>
      </c>
      <c r="F21">
        <v>23</v>
      </c>
      <c r="G21" s="27">
        <v>68</v>
      </c>
      <c r="H21">
        <v>40</v>
      </c>
      <c r="I21">
        <v>74</v>
      </c>
      <c r="J21">
        <v>14</v>
      </c>
      <c r="K21">
        <v>85</v>
      </c>
      <c r="L21">
        <v>77</v>
      </c>
      <c r="M21">
        <v>55</v>
      </c>
      <c r="N21">
        <v>57</v>
      </c>
      <c r="O21">
        <v>59</v>
      </c>
      <c r="P21">
        <v>50</v>
      </c>
      <c r="Q21">
        <v>48</v>
      </c>
      <c r="R21">
        <v>85</v>
      </c>
      <c r="S21">
        <v>49</v>
      </c>
      <c r="T21">
        <v>23</v>
      </c>
      <c r="U21" s="41">
        <v>99</v>
      </c>
      <c r="V21" s="41">
        <v>50</v>
      </c>
    </row>
    <row r="22" spans="3:26" x14ac:dyDescent="0.45">
      <c r="C22">
        <v>90</v>
      </c>
      <c r="D22">
        <v>62</v>
      </c>
      <c r="E22">
        <v>86</v>
      </c>
      <c r="F22">
        <v>12</v>
      </c>
      <c r="G22" s="27">
        <v>68</v>
      </c>
      <c r="H22">
        <v>70</v>
      </c>
      <c r="I22">
        <v>61</v>
      </c>
      <c r="J22">
        <v>73</v>
      </c>
      <c r="K22">
        <v>53</v>
      </c>
      <c r="L22">
        <v>70</v>
      </c>
      <c r="M22">
        <v>96</v>
      </c>
      <c r="N22">
        <v>98</v>
      </c>
      <c r="O22">
        <v>29</v>
      </c>
      <c r="P22">
        <v>33</v>
      </c>
      <c r="Q22">
        <v>91</v>
      </c>
      <c r="R22">
        <v>15</v>
      </c>
      <c r="S22">
        <v>94</v>
      </c>
      <c r="T22">
        <v>57</v>
      </c>
      <c r="U22" s="41">
        <v>77</v>
      </c>
      <c r="V22" s="41">
        <v>17</v>
      </c>
    </row>
    <row r="23" spans="3:26" x14ac:dyDescent="0.45">
      <c r="C23">
        <v>39</v>
      </c>
      <c r="D23">
        <v>40</v>
      </c>
      <c r="E23">
        <v>53</v>
      </c>
      <c r="F23">
        <v>39</v>
      </c>
      <c r="G23" s="27">
        <v>68</v>
      </c>
      <c r="H23">
        <v>79</v>
      </c>
      <c r="I23">
        <v>87</v>
      </c>
      <c r="J23">
        <v>59</v>
      </c>
      <c r="K23">
        <v>96</v>
      </c>
      <c r="L23">
        <v>49</v>
      </c>
      <c r="M23">
        <v>23</v>
      </c>
      <c r="N23">
        <v>93</v>
      </c>
      <c r="O23">
        <v>78</v>
      </c>
      <c r="P23">
        <v>11</v>
      </c>
      <c r="Q23">
        <v>74</v>
      </c>
      <c r="R23">
        <v>64</v>
      </c>
      <c r="S23">
        <v>16</v>
      </c>
      <c r="T23">
        <v>59</v>
      </c>
      <c r="U23" s="41">
        <v>98</v>
      </c>
      <c r="V23" s="41">
        <v>50</v>
      </c>
    </row>
    <row r="24" spans="3:26" x14ac:dyDescent="0.45">
      <c r="C24">
        <v>91</v>
      </c>
      <c r="D24">
        <v>27</v>
      </c>
      <c r="E24">
        <v>15</v>
      </c>
      <c r="F24">
        <v>95</v>
      </c>
      <c r="G24">
        <v>56</v>
      </c>
      <c r="H24">
        <v>17</v>
      </c>
      <c r="I24">
        <v>47</v>
      </c>
      <c r="J24">
        <v>75</v>
      </c>
      <c r="K24">
        <v>28</v>
      </c>
      <c r="L24">
        <v>79</v>
      </c>
      <c r="M24">
        <v>69</v>
      </c>
      <c r="N24">
        <v>51</v>
      </c>
      <c r="O24">
        <v>61</v>
      </c>
      <c r="P24">
        <v>28</v>
      </c>
      <c r="Q24">
        <v>14</v>
      </c>
      <c r="R24">
        <v>71</v>
      </c>
      <c r="S24">
        <v>25</v>
      </c>
      <c r="T24">
        <v>34</v>
      </c>
      <c r="U24">
        <v>63</v>
      </c>
      <c r="V24">
        <v>43</v>
      </c>
    </row>
    <row r="25" spans="3:26" x14ac:dyDescent="0.45">
      <c r="C25">
        <v>41</v>
      </c>
      <c r="D25">
        <v>10</v>
      </c>
      <c r="E25">
        <v>52</v>
      </c>
      <c r="F25">
        <v>32</v>
      </c>
      <c r="G25">
        <v>91</v>
      </c>
      <c r="H25">
        <v>61</v>
      </c>
      <c r="I25">
        <v>70</v>
      </c>
      <c r="J25">
        <v>44</v>
      </c>
      <c r="K25">
        <v>86</v>
      </c>
      <c r="L25">
        <v>98</v>
      </c>
      <c r="M25">
        <v>90</v>
      </c>
      <c r="N25">
        <v>96</v>
      </c>
      <c r="O25">
        <v>20</v>
      </c>
      <c r="P25">
        <v>34</v>
      </c>
      <c r="Q25">
        <v>37</v>
      </c>
      <c r="R25">
        <v>45</v>
      </c>
      <c r="S25">
        <v>34</v>
      </c>
      <c r="T25">
        <v>30</v>
      </c>
      <c r="U25">
        <v>76</v>
      </c>
      <c r="V25">
        <v>59</v>
      </c>
    </row>
    <row r="26" spans="3:26" x14ac:dyDescent="0.45">
      <c r="C26">
        <v>46</v>
      </c>
      <c r="D26">
        <v>81</v>
      </c>
      <c r="E26">
        <v>55</v>
      </c>
      <c r="F26">
        <v>11</v>
      </c>
      <c r="G26">
        <v>15</v>
      </c>
      <c r="H26">
        <v>51</v>
      </c>
      <c r="I26">
        <v>59</v>
      </c>
      <c r="J26">
        <v>49</v>
      </c>
      <c r="K26">
        <v>32</v>
      </c>
      <c r="L26">
        <v>79</v>
      </c>
      <c r="M26">
        <v>61</v>
      </c>
      <c r="N26">
        <v>48</v>
      </c>
      <c r="O26">
        <v>80</v>
      </c>
      <c r="P26">
        <v>54</v>
      </c>
      <c r="Q26">
        <v>18</v>
      </c>
      <c r="R26">
        <v>26</v>
      </c>
      <c r="S26">
        <v>45</v>
      </c>
      <c r="T26">
        <v>67</v>
      </c>
      <c r="U26">
        <v>74</v>
      </c>
      <c r="V26">
        <v>40</v>
      </c>
      <c r="Y26">
        <f ca="1">SUM(OFFSET(G13,10,15,-5,-2))</f>
        <v>612</v>
      </c>
    </row>
    <row r="27" spans="3:26" x14ac:dyDescent="0.45">
      <c r="C27">
        <v>64</v>
      </c>
      <c r="D27">
        <v>45</v>
      </c>
      <c r="E27">
        <v>30</v>
      </c>
      <c r="F27">
        <v>12</v>
      </c>
      <c r="G27">
        <v>41</v>
      </c>
      <c r="H27">
        <v>46</v>
      </c>
      <c r="I27">
        <v>56</v>
      </c>
      <c r="J27">
        <v>63</v>
      </c>
      <c r="K27">
        <v>25</v>
      </c>
      <c r="L27">
        <v>49</v>
      </c>
      <c r="M27">
        <v>61</v>
      </c>
      <c r="N27">
        <v>25</v>
      </c>
      <c r="O27">
        <v>51</v>
      </c>
      <c r="P27">
        <v>57</v>
      </c>
      <c r="Q27">
        <v>77</v>
      </c>
      <c r="R27">
        <v>71</v>
      </c>
      <c r="S27">
        <v>24</v>
      </c>
      <c r="T27">
        <v>67</v>
      </c>
      <c r="U27">
        <v>71</v>
      </c>
      <c r="V27">
        <v>22</v>
      </c>
    </row>
    <row r="28" spans="3:26" x14ac:dyDescent="0.45">
      <c r="C28">
        <v>75</v>
      </c>
      <c r="D28">
        <v>46</v>
      </c>
      <c r="E28">
        <v>32</v>
      </c>
      <c r="F28">
        <v>85</v>
      </c>
      <c r="G28">
        <v>65</v>
      </c>
      <c r="H28">
        <v>49</v>
      </c>
      <c r="I28">
        <v>48</v>
      </c>
      <c r="J28">
        <v>46</v>
      </c>
      <c r="K28">
        <v>39</v>
      </c>
      <c r="L28">
        <v>56</v>
      </c>
      <c r="M28">
        <v>14</v>
      </c>
      <c r="N28">
        <v>90</v>
      </c>
      <c r="O28">
        <v>22</v>
      </c>
      <c r="P28">
        <v>80</v>
      </c>
      <c r="Q28">
        <v>16</v>
      </c>
      <c r="R28">
        <v>40</v>
      </c>
      <c r="S28">
        <v>37</v>
      </c>
      <c r="T28">
        <v>69</v>
      </c>
      <c r="U28">
        <v>89</v>
      </c>
      <c r="V28">
        <v>91</v>
      </c>
    </row>
    <row r="29" spans="3:26" x14ac:dyDescent="0.45">
      <c r="C29">
        <v>73</v>
      </c>
      <c r="D29">
        <v>54</v>
      </c>
      <c r="E29">
        <v>62</v>
      </c>
      <c r="F29">
        <v>39</v>
      </c>
      <c r="G29">
        <v>21</v>
      </c>
      <c r="H29">
        <v>89</v>
      </c>
      <c r="I29">
        <v>31</v>
      </c>
      <c r="J29">
        <v>81</v>
      </c>
      <c r="K29">
        <v>42</v>
      </c>
      <c r="L29">
        <v>51</v>
      </c>
      <c r="M29">
        <v>39</v>
      </c>
      <c r="N29">
        <v>20</v>
      </c>
      <c r="O29">
        <v>37</v>
      </c>
      <c r="P29">
        <v>58</v>
      </c>
      <c r="Q29">
        <v>85</v>
      </c>
      <c r="R29">
        <v>34</v>
      </c>
      <c r="S29">
        <v>64</v>
      </c>
      <c r="T29">
        <v>36</v>
      </c>
      <c r="U29">
        <v>63</v>
      </c>
      <c r="V29">
        <v>15</v>
      </c>
    </row>
    <row r="30" spans="3:26" x14ac:dyDescent="0.45">
      <c r="C30">
        <v>42</v>
      </c>
      <c r="D30">
        <v>85</v>
      </c>
      <c r="E30">
        <v>65</v>
      </c>
      <c r="F30">
        <v>66</v>
      </c>
      <c r="G30">
        <v>14</v>
      </c>
      <c r="H30">
        <v>93</v>
      </c>
      <c r="I30">
        <v>28</v>
      </c>
      <c r="J30">
        <v>80</v>
      </c>
      <c r="K30">
        <v>57</v>
      </c>
      <c r="L30">
        <v>69</v>
      </c>
      <c r="M30">
        <v>77</v>
      </c>
      <c r="N30">
        <v>29</v>
      </c>
      <c r="O30">
        <v>63</v>
      </c>
      <c r="P30">
        <v>82</v>
      </c>
      <c r="Q30">
        <v>49</v>
      </c>
      <c r="R30">
        <v>65</v>
      </c>
      <c r="S30">
        <v>19</v>
      </c>
      <c r="T30">
        <v>90</v>
      </c>
      <c r="U30">
        <v>85</v>
      </c>
      <c r="V30">
        <v>74</v>
      </c>
    </row>
  </sheetData>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Sports_Dataset</vt:lpstr>
      <vt:lpstr>Sports_Horiztonal_Dataset</vt:lpstr>
      <vt:lpstr>Employee_Dataset</vt:lpstr>
      <vt:lpstr>Recap</vt:lpstr>
      <vt:lpstr>Agenda</vt:lpstr>
      <vt:lpstr>Questions</vt:lpstr>
      <vt:lpstr>Class Questions</vt:lpstr>
      <vt:lpstr>Logical Functions</vt:lpstr>
      <vt:lpstr>Lookup</vt:lpstr>
      <vt:lpstr>Row_Column</vt:lpstr>
      <vt:lpstr>Vlookup</vt:lpstr>
      <vt:lpstr>Hlookup</vt:lpstr>
      <vt:lpstr>Index Match</vt:lpstr>
      <vt:lpstr>Xlookup</vt:lpstr>
      <vt:lpstr>Filter</vt:lpstr>
      <vt:lpstr>Indirect</vt:lpstr>
      <vt:lpstr>Offset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Shiraj Ahmad</dc:creator>
  <cp:lastModifiedBy>Shiraj Ahmad</cp:lastModifiedBy>
  <dcterms:created xsi:type="dcterms:W3CDTF">2024-10-05T14:07:15Z</dcterms:created>
  <dcterms:modified xsi:type="dcterms:W3CDTF">2025-09-14T16:14:48Z</dcterms:modified>
</cp:coreProperties>
</file>