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drawings/drawing2.xml" ContentType="application/vnd.openxmlformats-officedocument.drawing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217573afc2a6e8/Work/Acciojob/Modules/Excel/Batch/17/"/>
    </mc:Choice>
  </mc:AlternateContent>
  <xr:revisionPtr revIDLastSave="997" documentId="13_ncr:1_{F63D20EC-6F69-4BB4-95B8-0812F1EB203D}" xr6:coauthVersionLast="47" xr6:coauthVersionMax="47" xr10:uidLastSave="{4B899912-5AF3-4ACD-B2A1-EE41E838CA47}"/>
  <bookViews>
    <workbookView xWindow="-28920" yWindow="30" windowWidth="29040" windowHeight="15720" activeTab="5" xr2:uid="{1D0C6BE8-60CF-47DE-94BA-E0DD3FD3C259}"/>
  </bookViews>
  <sheets>
    <sheet name="Recap" sheetId="1" r:id="rId1"/>
    <sheet name="Agenda" sheetId="2" r:id="rId2"/>
    <sheet name="Dataset" sheetId="7" r:id="rId3"/>
    <sheet name="Questions" sheetId="5" r:id="rId4"/>
    <sheet name="Statistical Functions" sheetId="11" r:id="rId5"/>
    <sheet name="Logical Functions" sheetId="12" r:id="rId6"/>
  </sheets>
  <definedNames>
    <definedName name="_xlnm._FilterDatabase" localSheetId="2" hidden="1">Dataset!$A$1:$Q$501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7" l="1" a="1"/>
  <c r="U2" i="7" s="1"/>
  <c r="F117" i="12" a="1"/>
  <c r="F117" i="12" s="1"/>
  <c r="E117" i="12" a="1"/>
  <c r="E117" i="12" s="1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T488" i="7"/>
  <c r="T489" i="7"/>
  <c r="T490" i="7"/>
  <c r="T491" i="7"/>
  <c r="T492" i="7"/>
  <c r="T493" i="7"/>
  <c r="T494" i="7"/>
  <c r="T495" i="7"/>
  <c r="T496" i="7"/>
  <c r="T497" i="7"/>
  <c r="T498" i="7"/>
  <c r="T499" i="7"/>
  <c r="T500" i="7"/>
  <c r="T501" i="7"/>
  <c r="T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01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181" i="7"/>
  <c r="R182" i="7"/>
  <c r="R183" i="7"/>
  <c r="R184" i="7"/>
  <c r="R185" i="7"/>
  <c r="R186" i="7"/>
  <c r="R187" i="7"/>
  <c r="R188" i="7"/>
  <c r="R189" i="7"/>
  <c r="R190" i="7"/>
  <c r="R191" i="7"/>
  <c r="R192" i="7"/>
  <c r="R193" i="7"/>
  <c r="R194" i="7"/>
  <c r="R195" i="7"/>
  <c r="R196" i="7"/>
  <c r="R197" i="7"/>
  <c r="R198" i="7"/>
  <c r="R199" i="7"/>
  <c r="R200" i="7"/>
  <c r="R201" i="7"/>
  <c r="R202" i="7"/>
  <c r="R203" i="7"/>
  <c r="R204" i="7"/>
  <c r="R205" i="7"/>
  <c r="R206" i="7"/>
  <c r="R207" i="7"/>
  <c r="R208" i="7"/>
  <c r="R209" i="7"/>
  <c r="R210" i="7"/>
  <c r="R211" i="7"/>
  <c r="R212" i="7"/>
  <c r="R213" i="7"/>
  <c r="R214" i="7"/>
  <c r="R215" i="7"/>
  <c r="R216" i="7"/>
  <c r="R217" i="7"/>
  <c r="R218" i="7"/>
  <c r="R219" i="7"/>
  <c r="R220" i="7"/>
  <c r="R221" i="7"/>
  <c r="R222" i="7"/>
  <c r="R223" i="7"/>
  <c r="R224" i="7"/>
  <c r="R225" i="7"/>
  <c r="R226" i="7"/>
  <c r="R227" i="7"/>
  <c r="R228" i="7"/>
  <c r="R229" i="7"/>
  <c r="R230" i="7"/>
  <c r="R231" i="7"/>
  <c r="R232" i="7"/>
  <c r="R233" i="7"/>
  <c r="R234" i="7"/>
  <c r="R235" i="7"/>
  <c r="R236" i="7"/>
  <c r="R237" i="7"/>
  <c r="R238" i="7"/>
  <c r="R239" i="7"/>
  <c r="R240" i="7"/>
  <c r="R241" i="7"/>
  <c r="R242" i="7"/>
  <c r="R243" i="7"/>
  <c r="R244" i="7"/>
  <c r="R245" i="7"/>
  <c r="R246" i="7"/>
  <c r="R247" i="7"/>
  <c r="R248" i="7"/>
  <c r="R249" i="7"/>
  <c r="R250" i="7"/>
  <c r="R251" i="7"/>
  <c r="R252" i="7"/>
  <c r="R253" i="7"/>
  <c r="R254" i="7"/>
  <c r="R255" i="7"/>
  <c r="R256" i="7"/>
  <c r="R257" i="7"/>
  <c r="R258" i="7"/>
  <c r="R259" i="7"/>
  <c r="R260" i="7"/>
  <c r="R261" i="7"/>
  <c r="R262" i="7"/>
  <c r="R263" i="7"/>
  <c r="R264" i="7"/>
  <c r="R265" i="7"/>
  <c r="R266" i="7"/>
  <c r="R267" i="7"/>
  <c r="R268" i="7"/>
  <c r="R269" i="7"/>
  <c r="R270" i="7"/>
  <c r="R271" i="7"/>
  <c r="R272" i="7"/>
  <c r="R273" i="7"/>
  <c r="R274" i="7"/>
  <c r="R275" i="7"/>
  <c r="R276" i="7"/>
  <c r="R277" i="7"/>
  <c r="R278" i="7"/>
  <c r="R279" i="7"/>
  <c r="R280" i="7"/>
  <c r="R281" i="7"/>
  <c r="R282" i="7"/>
  <c r="R283" i="7"/>
  <c r="R284" i="7"/>
  <c r="R285" i="7"/>
  <c r="R286" i="7"/>
  <c r="R287" i="7"/>
  <c r="R288" i="7"/>
  <c r="R289" i="7"/>
  <c r="R290" i="7"/>
  <c r="R291" i="7"/>
  <c r="R292" i="7"/>
  <c r="R293" i="7"/>
  <c r="R294" i="7"/>
  <c r="R295" i="7"/>
  <c r="R296" i="7"/>
  <c r="R297" i="7"/>
  <c r="R298" i="7"/>
  <c r="R299" i="7"/>
  <c r="R300" i="7"/>
  <c r="R301" i="7"/>
  <c r="R302" i="7"/>
  <c r="R303" i="7"/>
  <c r="R304" i="7"/>
  <c r="R305" i="7"/>
  <c r="R306" i="7"/>
  <c r="R307" i="7"/>
  <c r="R308" i="7"/>
  <c r="R309" i="7"/>
  <c r="R310" i="7"/>
  <c r="R311" i="7"/>
  <c r="R312" i="7"/>
  <c r="R313" i="7"/>
  <c r="R314" i="7"/>
  <c r="R315" i="7"/>
  <c r="R316" i="7"/>
  <c r="R317" i="7"/>
  <c r="R318" i="7"/>
  <c r="R319" i="7"/>
  <c r="R320" i="7"/>
  <c r="R321" i="7"/>
  <c r="R322" i="7"/>
  <c r="R323" i="7"/>
  <c r="R324" i="7"/>
  <c r="R325" i="7"/>
  <c r="R326" i="7"/>
  <c r="R327" i="7"/>
  <c r="R328" i="7"/>
  <c r="R329" i="7"/>
  <c r="R330" i="7"/>
  <c r="R331" i="7"/>
  <c r="R332" i="7"/>
  <c r="R333" i="7"/>
  <c r="R334" i="7"/>
  <c r="R335" i="7"/>
  <c r="R336" i="7"/>
  <c r="R337" i="7"/>
  <c r="R338" i="7"/>
  <c r="R339" i="7"/>
  <c r="R340" i="7"/>
  <c r="R341" i="7"/>
  <c r="R342" i="7"/>
  <c r="R343" i="7"/>
  <c r="R344" i="7"/>
  <c r="R345" i="7"/>
  <c r="R346" i="7"/>
  <c r="R347" i="7"/>
  <c r="R348" i="7"/>
  <c r="R349" i="7"/>
  <c r="R350" i="7"/>
  <c r="R351" i="7"/>
  <c r="R352" i="7"/>
  <c r="R353" i="7"/>
  <c r="R354" i="7"/>
  <c r="R355" i="7"/>
  <c r="R356" i="7"/>
  <c r="R357" i="7"/>
  <c r="R358" i="7"/>
  <c r="R359" i="7"/>
  <c r="R360" i="7"/>
  <c r="R361" i="7"/>
  <c r="R362" i="7"/>
  <c r="R363" i="7"/>
  <c r="R364" i="7"/>
  <c r="R365" i="7"/>
  <c r="R366" i="7"/>
  <c r="R367" i="7"/>
  <c r="R368" i="7"/>
  <c r="R369" i="7"/>
  <c r="R370" i="7"/>
  <c r="R371" i="7"/>
  <c r="R372" i="7"/>
  <c r="R373" i="7"/>
  <c r="R374" i="7"/>
  <c r="R375" i="7"/>
  <c r="R376" i="7"/>
  <c r="R377" i="7"/>
  <c r="R378" i="7"/>
  <c r="R379" i="7"/>
  <c r="R380" i="7"/>
  <c r="R381" i="7"/>
  <c r="R382" i="7"/>
  <c r="R383" i="7"/>
  <c r="R384" i="7"/>
  <c r="R385" i="7"/>
  <c r="R386" i="7"/>
  <c r="R387" i="7"/>
  <c r="R388" i="7"/>
  <c r="R389" i="7"/>
  <c r="R390" i="7"/>
  <c r="R391" i="7"/>
  <c r="R392" i="7"/>
  <c r="R393" i="7"/>
  <c r="R394" i="7"/>
  <c r="R395" i="7"/>
  <c r="R396" i="7"/>
  <c r="R397" i="7"/>
  <c r="R398" i="7"/>
  <c r="R399" i="7"/>
  <c r="R400" i="7"/>
  <c r="R401" i="7"/>
  <c r="R402" i="7"/>
  <c r="R403" i="7"/>
  <c r="R404" i="7"/>
  <c r="R405" i="7"/>
  <c r="R406" i="7"/>
  <c r="R407" i="7"/>
  <c r="R408" i="7"/>
  <c r="R409" i="7"/>
  <c r="R410" i="7"/>
  <c r="R411" i="7"/>
  <c r="R412" i="7"/>
  <c r="R413" i="7"/>
  <c r="R414" i="7"/>
  <c r="R415" i="7"/>
  <c r="R416" i="7"/>
  <c r="R417" i="7"/>
  <c r="R418" i="7"/>
  <c r="R419" i="7"/>
  <c r="R420" i="7"/>
  <c r="R421" i="7"/>
  <c r="R422" i="7"/>
  <c r="R423" i="7"/>
  <c r="R424" i="7"/>
  <c r="R425" i="7"/>
  <c r="R426" i="7"/>
  <c r="R427" i="7"/>
  <c r="R428" i="7"/>
  <c r="R429" i="7"/>
  <c r="R430" i="7"/>
  <c r="R431" i="7"/>
  <c r="R432" i="7"/>
  <c r="R433" i="7"/>
  <c r="R434" i="7"/>
  <c r="R435" i="7"/>
  <c r="R436" i="7"/>
  <c r="R437" i="7"/>
  <c r="R438" i="7"/>
  <c r="R439" i="7"/>
  <c r="R440" i="7"/>
  <c r="R441" i="7"/>
  <c r="R442" i="7"/>
  <c r="R443" i="7"/>
  <c r="R444" i="7"/>
  <c r="R445" i="7"/>
  <c r="R446" i="7"/>
  <c r="R447" i="7"/>
  <c r="R448" i="7"/>
  <c r="R449" i="7"/>
  <c r="R450" i="7"/>
  <c r="R451" i="7"/>
  <c r="R452" i="7"/>
  <c r="R453" i="7"/>
  <c r="R454" i="7"/>
  <c r="R455" i="7"/>
  <c r="R456" i="7"/>
  <c r="R457" i="7"/>
  <c r="R458" i="7"/>
  <c r="R459" i="7"/>
  <c r="R460" i="7"/>
  <c r="R461" i="7"/>
  <c r="R462" i="7"/>
  <c r="R463" i="7"/>
  <c r="R464" i="7"/>
  <c r="R465" i="7"/>
  <c r="R466" i="7"/>
  <c r="R467" i="7"/>
  <c r="R468" i="7"/>
  <c r="R469" i="7"/>
  <c r="R470" i="7"/>
  <c r="R471" i="7"/>
  <c r="R472" i="7"/>
  <c r="R473" i="7"/>
  <c r="R474" i="7"/>
  <c r="R475" i="7"/>
  <c r="R476" i="7"/>
  <c r="R477" i="7"/>
  <c r="R478" i="7"/>
  <c r="R479" i="7"/>
  <c r="R480" i="7"/>
  <c r="R481" i="7"/>
  <c r="R482" i="7"/>
  <c r="R483" i="7"/>
  <c r="R484" i="7"/>
  <c r="R485" i="7"/>
  <c r="R486" i="7"/>
  <c r="R487" i="7"/>
  <c r="R488" i="7"/>
  <c r="R489" i="7"/>
  <c r="R490" i="7"/>
  <c r="R491" i="7"/>
  <c r="R492" i="7"/>
  <c r="R493" i="7"/>
  <c r="R494" i="7"/>
  <c r="R495" i="7"/>
  <c r="R496" i="7"/>
  <c r="R497" i="7"/>
  <c r="R498" i="7"/>
  <c r="R499" i="7"/>
  <c r="R500" i="7"/>
  <c r="R501" i="7"/>
  <c r="R2" i="7"/>
  <c r="D66" i="12"/>
  <c r="F61" i="12"/>
  <c r="E61" i="12"/>
  <c r="F59" i="12"/>
  <c r="L14" i="12"/>
  <c r="L13" i="12"/>
  <c r="K14" i="12"/>
  <c r="K13" i="1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2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3" i="7"/>
  <c r="P2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7" i="7"/>
  <c r="O6" i="7"/>
  <c r="O5" i="7"/>
  <c r="O4" i="7"/>
  <c r="O3" i="7"/>
  <c r="O2" i="7"/>
  <c r="E33" i="12"/>
  <c r="E32" i="12"/>
  <c r="E31" i="12"/>
  <c r="E30" i="12"/>
  <c r="E24" i="12"/>
  <c r="E23" i="12"/>
  <c r="E22" i="12"/>
  <c r="E21" i="12"/>
  <c r="F12" i="12"/>
  <c r="E12" i="12"/>
  <c r="B9" i="12"/>
  <c r="D6" i="12"/>
  <c r="C6" i="12"/>
  <c r="E154" i="11"/>
  <c r="D154" i="11"/>
  <c r="E157" i="11"/>
  <c r="E152" i="11"/>
  <c r="F118" i="11"/>
  <c r="I100" i="11"/>
  <c r="I101" i="11"/>
  <c r="I102" i="11"/>
  <c r="I103" i="11"/>
  <c r="I104" i="11"/>
  <c r="I99" i="11"/>
  <c r="H100" i="11"/>
  <c r="H101" i="11"/>
  <c r="H102" i="11"/>
  <c r="H103" i="11"/>
  <c r="H104" i="11"/>
  <c r="H99" i="11"/>
  <c r="G99" i="11"/>
  <c r="F99" i="11"/>
  <c r="G87" i="11" a="1"/>
  <c r="G87" i="11" s="1"/>
  <c r="D89" i="11"/>
  <c r="D88" i="11"/>
  <c r="D87" i="11"/>
  <c r="E87" i="11" a="1"/>
  <c r="E87" i="11" s="1"/>
  <c r="L87" i="11" a="1"/>
  <c r="L87" i="11" s="1"/>
  <c r="J87" i="11" a="1"/>
  <c r="J87" i="11" s="1"/>
  <c r="H83" i="11"/>
  <c r="G83" i="11"/>
  <c r="F83" i="11"/>
  <c r="E83" i="11"/>
  <c r="D84" i="11"/>
  <c r="D83" i="11"/>
  <c r="E63" i="11" a="1"/>
  <c r="D63" i="11"/>
  <c r="F54" i="11"/>
  <c r="F49" i="11"/>
  <c r="D49" i="11" a="1"/>
  <c r="D49" i="11" s="1"/>
  <c r="B44" i="11"/>
  <c r="C24" i="1"/>
  <c r="E63" i="1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<sst xmlns="http://schemas.openxmlformats.org/spreadsheetml/2006/main" count="4016" uniqueCount="485">
  <si>
    <t>Day 1</t>
  </si>
  <si>
    <t>Intro To Data Science</t>
  </si>
  <si>
    <t>Difference Between Data Analytics Data Science Data Engineering AI ML</t>
  </si>
  <si>
    <t>Different Roles</t>
  </si>
  <si>
    <t xml:space="preserve">Module Discussion </t>
  </si>
  <si>
    <t>Roadmap</t>
  </si>
  <si>
    <t>Guidelines</t>
  </si>
  <si>
    <t>Curriculum Discussion</t>
  </si>
  <si>
    <t>Github</t>
  </si>
  <si>
    <t>Intro To Excel</t>
  </si>
  <si>
    <t>Components of the Excel</t>
  </si>
  <si>
    <t>Menu / Tab</t>
  </si>
  <si>
    <t>Ribbion</t>
  </si>
  <si>
    <t>Group</t>
  </si>
  <si>
    <t>Commands</t>
  </si>
  <si>
    <t>Name Box</t>
  </si>
  <si>
    <t>Formulae Bar</t>
  </si>
  <si>
    <t>Acciojob</t>
  </si>
  <si>
    <t>Numbers</t>
  </si>
  <si>
    <t>Rows =&gt; Horizontal Space</t>
  </si>
  <si>
    <t>Alphabet</t>
  </si>
  <si>
    <t>Columns =&gt; Vertical Space</t>
  </si>
  <si>
    <t>Cell</t>
  </si>
  <si>
    <t>Cell Address</t>
  </si>
  <si>
    <t>Column Alphabet Row Number</t>
  </si>
  <si>
    <t>Search Box</t>
  </si>
  <si>
    <t xml:space="preserve">Sheets </t>
  </si>
  <si>
    <t>Scroll Bar</t>
  </si>
  <si>
    <t xml:space="preserve">Page Layout </t>
  </si>
  <si>
    <t>Customize Quick Access Bar</t>
  </si>
  <si>
    <t>Customize a Ribbion</t>
  </si>
  <si>
    <t>Day 2</t>
  </si>
  <si>
    <t>Entering Text, Numbers, and Dates into Cells</t>
  </si>
  <si>
    <t>Relative and Absolute Cell Referencing</t>
  </si>
  <si>
    <t>AutoFill Feature for Quickly Populating Data Series</t>
  </si>
  <si>
    <t>Navigating through Worksheets and Workbooks</t>
  </si>
  <si>
    <t>Using Mouse and Keyboard Shortcuts to Move within Worksheets</t>
  </si>
  <si>
    <t>Selecting Cells, Ranges, Rows, and Columns</t>
  </si>
  <si>
    <t>Inserting and Deleting Rows and Columns</t>
  </si>
  <si>
    <t>Insert Row, Delete Row, and Format Options</t>
  </si>
  <si>
    <t>Customizing the Excel Interface for Personal Preferences</t>
  </si>
  <si>
    <t>Understanding the Active Cell and Its Importance</t>
  </si>
  <si>
    <t>Editing Data in Cells Using Various Techniques</t>
  </si>
  <si>
    <t>Adjusting Row Height and Column Width</t>
  </si>
  <si>
    <t>Renaming, Adding, and Deleting Worksheets</t>
  </si>
  <si>
    <t>Moving and Copying Worksheets within a Workbook</t>
  </si>
  <si>
    <t>Applying Cell Formatting Options (Bold, Font, Color, Alignment)</t>
  </si>
  <si>
    <t>Using Number Formatting to Display Values in Desired Formats</t>
  </si>
  <si>
    <t>Formatting Text (Font Style, Size, Effects)</t>
  </si>
  <si>
    <t>Applying Conditional Formatting to Highlight Data Based on Rules</t>
  </si>
  <si>
    <t>Highlight Cells Rule, Top/Bottom Rule, Data Bars, Color Scales, Icon Sets</t>
  </si>
  <si>
    <t>Manage Rules in Conditional Formatting</t>
  </si>
  <si>
    <t>Table Formatting</t>
  </si>
  <si>
    <t>Cell Styles</t>
  </si>
  <si>
    <t>Day 3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</si>
  <si>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</si>
  <si>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</si>
  <si>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</si>
  <si>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</si>
  <si>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</si>
  <si>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</si>
  <si>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</si>
  <si>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</si>
  <si>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</si>
  <si>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</si>
  <si>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</si>
  <si>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</si>
  <si>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</si>
  <si>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</si>
  <si>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</si>
  <si>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</si>
  <si>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</si>
  <si>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</si>
  <si>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</si>
  <si>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</si>
  <si>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</si>
  <si>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</si>
  <si>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</si>
  <si>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</si>
  <si>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</si>
  <si>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</si>
  <si>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</si>
  <si>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</si>
  <si>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</si>
  <si>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</si>
  <si>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</si>
  <si>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</si>
  <si>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</si>
  <si>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</si>
  <si>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</si>
  <si>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Logical</t>
  </si>
  <si>
    <t>NOT</t>
  </si>
  <si>
    <t>OR</t>
  </si>
  <si>
    <t>AND</t>
  </si>
  <si>
    <r>
      <t xml:space="preserve">6. Find employees who are located in Seattle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Boston using the OR function.</t>
    </r>
  </si>
  <si>
    <t>Location</t>
  </si>
  <si>
    <t>Department</t>
  </si>
  <si>
    <t>Gender</t>
  </si>
  <si>
    <t>Marital Status</t>
  </si>
  <si>
    <t>Education</t>
  </si>
  <si>
    <t>Job Title</t>
  </si>
  <si>
    <t>Employment Status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</si>
  <si>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</si>
  <si>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</si>
  <si>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</si>
  <si>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</si>
  <si>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</si>
  <si>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</si>
  <si>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</si>
  <si>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</si>
  <si>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</si>
  <si>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</si>
  <si>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</si>
  <si>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</si>
  <si>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</si>
  <si>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</si>
  <si>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</si>
  <si>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</si>
  <si>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</si>
  <si>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</si>
  <si>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</si>
  <si>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</si>
  <si>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</si>
  <si>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</si>
  <si>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</si>
  <si>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</si>
  <si>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</si>
  <si>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</si>
  <si>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</si>
  <si>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</si>
  <si>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</si>
  <si>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</si>
  <si>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</si>
  <si>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</si>
  <si>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</si>
  <si>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</si>
  <si>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</si>
  <si>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</si>
  <si>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</si>
  <si>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</si>
  <si>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</si>
  <si>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</si>
  <si>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</si>
  <si>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</si>
  <si>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1. MEAN (Average)</t>
  </si>
  <si>
    <t>1. What is the mean salary of all employees in the dataset?</t>
  </si>
  <si>
    <t>2. Calculate the mean work hours per week for all employees.</t>
  </si>
  <si>
    <t>3. What is the mean number of years of experience for employees in the Customer Support department?</t>
  </si>
  <si>
    <t>4. Calculate the mean performance rating for employees with the job title "Manager."</t>
  </si>
  <si>
    <t>5. What is the average salary of employees with a performance rating of 7 or more?</t>
  </si>
  <si>
    <t>6. Find the mean work hours per week for employees who are widowed.</t>
  </si>
  <si>
    <t>7. What is the mean salary of employees in Boston with more than 10 years of experience?</t>
  </si>
  <si>
    <t>8. Calculate the mean years of experience for employees with a performance rating above 8 and working as developers.</t>
  </si>
  <si>
    <t>9. What is the average number of projects handled by employees who are interns and have a performance rating of 7 or more?</t>
  </si>
  <si>
    <t>10. Find the mean salary of employees in the Finance department who work under a contract and have more than 10 years of experience.</t>
  </si>
  <si>
    <t>2. MEDIAN</t>
  </si>
  <si>
    <t>1. Find the median salary of all employees in the dataset.</t>
  </si>
  <si>
    <t>2. What is the median number of projects handled by employees?</t>
  </si>
  <si>
    <t>3. Calculate the median performance rating of employees in the Finance department.</t>
  </si>
  <si>
    <t>4. Find the median work hours per week for employees in Seattle.</t>
  </si>
  <si>
    <t>5. What is the median number of years in the current role for employees working under a contract?</t>
  </si>
  <si>
    <t>6. Calculate the median salary for employees who are married and have more than 5 projects.</t>
  </si>
  <si>
    <t>7. What is the median number of projects handled by employees with a salary greater than $70,000 and more than 20 years of experience?</t>
  </si>
  <si>
    <t>8. Find the median salary of employees in the Marketing department who have a performance rating of 8 or more.</t>
  </si>
  <si>
    <t>9. Calculate the median number of work hours per week for employees who are widowed and have more than 30 years of experience.</t>
  </si>
  <si>
    <t>10. Determine the median years of experience for employees who are working as sales executives and have more than 10 years in their current role.</t>
  </si>
  <si>
    <t>3. MODE</t>
  </si>
  <si>
    <t>1. What is the mode of the "Gender" column in the dataset?</t>
  </si>
  <si>
    <t>2. Find the mode of the "Job Title" column.</t>
  </si>
  <si>
    <t>3. Calculate the mode for the number of projects handled by employees.</t>
  </si>
  <si>
    <t>4. What is the most frequent education level among employees?</t>
  </si>
  <si>
    <t>5. Find the mode for performance ratings among employees in the Marketing department.</t>
  </si>
  <si>
    <t>6. What is the most common marital status among employees in Seattle?</t>
  </si>
  <si>
    <t>7. Determine the mode for years of experience among employees who are working in permanent roles and have more than 7 projects.</t>
  </si>
  <si>
    <t>8. What is the mode of work hours per week for employees in Customer Support with more than 10 years of experience?</t>
  </si>
  <si>
    <t>9. Find the mode of performance ratings for employees who are married and work in Finance.</t>
  </si>
  <si>
    <t>10. What is the most frequent number of years in the current role for employees in the dataset?</t>
  </si>
  <si>
    <t>4. PERCENTILE</t>
  </si>
  <si>
    <t>1. What is the 90th percentile for employee salaries in the dataset?</t>
  </si>
  <si>
    <t>2. Find the 50th percentile for years of experience among all employees.</t>
  </si>
  <si>
    <t>3. Calculate the 75th percentile for the number of projects handled by employees in the Marketing department.</t>
  </si>
  <si>
    <t>4. What is the 25th percentile for work hours per week for employees who are interns?</t>
  </si>
  <si>
    <t>5. Determine the 90th percentile for the salary of employees who are working in a contract role.</t>
  </si>
  <si>
    <t>6. Find the 10th percentile of performance ratings for employees in the Customer Support department.</t>
  </si>
  <si>
    <t>7. Calculate the 75th percentile for the number of years employees have been in their current role.</t>
  </si>
  <si>
    <t>8. What is the 90th percentile for the salary of employees who are married and have a performance rating above 7?</t>
  </si>
  <si>
    <t>9. Find the 25th percentile for the years of experience for employees who are divorced and work in Finance.</t>
  </si>
  <si>
    <t>10. What is the 10th percentile for the number of projects handled by employees with a PhD?</t>
  </si>
  <si>
    <t>5. AVERAGE</t>
  </si>
  <si>
    <t>1. What is the average salary of all employees in the dataset?</t>
  </si>
  <si>
    <t>2. Find the average number of work hours per week for all employees.</t>
  </si>
  <si>
    <t>3. Calculate the average number of years of experience for employees in the Marketing department.</t>
  </si>
  <si>
    <t>4. What is the average performance rating of employees with the job title "Analyst"?</t>
  </si>
  <si>
    <t>5. Determine the average salary of employees who work under a contract in the Boston office.</t>
  </si>
  <si>
    <t>6. What is the average number of projects handled by employees who have a performance rating of 9 or higher?</t>
  </si>
  <si>
    <t>7. Find the average number of work hours per week for employees who are widowed and have more than 30 years of experience.</t>
  </si>
  <si>
    <t>8. Calculate the average years of experience for employees who are married and have a PhD.</t>
  </si>
  <si>
    <t>9. What is the average salary of employees in the Finance department who have handled more than 10 projects?</t>
  </si>
  <si>
    <t>10. Find the average number of years in the current role for employees in the Customer Support department.</t>
  </si>
  <si>
    <t>6. LARGE Function</t>
  </si>
  <si>
    <t>1. Find the largest salary in the dataset.</t>
  </si>
  <si>
    <t>2. What is the second largest number of work hours per week among all employees?</t>
  </si>
  <si>
    <t>3. Determine the third largest performance rating in the Marketing department.</t>
  </si>
  <si>
    <t>4. What are the top two largest values for years of experience in the Customer Support department?</t>
  </si>
  <si>
    <t>5. Find the fourth largest salary for employees working under a contract.</t>
  </si>
  <si>
    <t>6. What is the largest number of projects handled by employees in the Finance department?</t>
  </si>
  <si>
    <t>7. Determine the second largest number of work hours per week for employees who are divorced and work in Finance.</t>
  </si>
  <si>
    <t>8. Find the third largest performance rating for employees who work in Seattle and have a Master's degree.</t>
  </si>
  <si>
    <t>9. What is the fifth largest salary of employees in the dataset?</t>
  </si>
  <si>
    <t>10. Determine the largest number of projects handled by employees who are widowed and work in the Engineering department.</t>
  </si>
  <si>
    <t>7. SMALL Function</t>
  </si>
  <si>
    <t>1. Find the smallest salary in the dataset.</t>
  </si>
  <si>
    <t>2. What is the second smallest number of work hours per week?</t>
  </si>
  <si>
    <t>3. Determine the third smallest performance rating among all employees.</t>
  </si>
  <si>
    <t>4. Find the smallest number of projects handled by employees in the Finance department.</t>
  </si>
  <si>
    <t>5. What is the second smallest salary for employees working under a contract?</t>
  </si>
  <si>
    <t>6. Find the smallest number of years in the current role for employees who are married and have more than 20 years of experience.</t>
  </si>
  <si>
    <t>7. What is the third smallest number of projects handled by employees who work as developers?</t>
  </si>
  <si>
    <t>8. Determine the smallest number of work hours per week for employees who are working as analysts.</t>
  </si>
  <si>
    <t>9. Find the second smallest salary for employees with more than 30 years of experience.</t>
  </si>
  <si>
    <t>10. Determine the smallest performance rating for employees in the Marketing department.</t>
  </si>
  <si>
    <t>8. RANK Function</t>
  </si>
  <si>
    <t>1. What is the rank of an employee's salary of $78,515 in the dataset?</t>
  </si>
  <si>
    <t>2. Determine the rank of an employee's work hours per week of 36 among all employees.</t>
  </si>
  <si>
    <t>3. Rank an employee with 12 projects compared to other employees in the dataset.</t>
  </si>
  <si>
    <t>4. What is the rank of a performance rating of 8 among all employees in the Marketing department?</t>
  </si>
  <si>
    <t>5. Determine the rank of an employee's years of experience of 21 among all employees in Seattle.</t>
  </si>
  <si>
    <t>6. Rank the number of work hours per week of 45 for employees in the Customer Support department.</t>
  </si>
  <si>
    <t>7. What is the rank of an employee's salary of $113,820 in Denver compared to other employees in the dataset?</t>
  </si>
  <si>
    <t>8. Determine the rank of an employee with a performance rating of 9 and more than 10 projects.</t>
  </si>
  <si>
    <t>9. Rank an employee's years of experience of 34 compared to other employees in the Finance department.</t>
  </si>
  <si>
    <t>10. Determine the rank of an employee's salary of $72,417 among employees working as managers.</t>
  </si>
  <si>
    <t>9. MAX Function</t>
  </si>
  <si>
    <t>1. What is the maximum salary in the dataset?</t>
  </si>
  <si>
    <t>2. Find the maximum number of work hours per week.</t>
  </si>
  <si>
    <t>3. What is the maximum number of projects handled by an employee in the dataset?</t>
  </si>
  <si>
    <t>4. Determine the highest performance rating among employees in the Finance department.</t>
  </si>
  <si>
    <t>5. Find the maximum years of experience for employees working under a contract.</t>
  </si>
  <si>
    <t>6. What is the highest salary of employees working in Boston?</t>
  </si>
  <si>
    <t>7. Determine the maximum number of years in the current role for employees in the Marketing department.</t>
  </si>
  <si>
    <t>8. What is the highest performance rating for employees working in Seattle and handling more than 5 projects?</t>
  </si>
  <si>
    <t>9. Find the maximum number of work hours per week for employees with a Master's degree.</t>
  </si>
  <si>
    <t>10. Determine the maximum salary of employees in the Engineering department.</t>
  </si>
  <si>
    <t>10. MIN Function</t>
  </si>
  <si>
    <t>1. What is the minimum salary in the dataset?</t>
  </si>
  <si>
    <t>2. Find the minimum number of work hours per week.</t>
  </si>
  <si>
    <t>3. What is the minimum number of projects handled by an employee in the dataset?</t>
  </si>
  <si>
    <t>4. Determine the lowest performance rating among employees in the Customer Support department.</t>
  </si>
  <si>
    <t>5. Find the minimum years of experience for employees working in Seattle.</t>
  </si>
  <si>
    <t>6. What is the lowest salary of employees working under a contract in Boston?</t>
  </si>
  <si>
    <t>7. Determine the minimum number of years in the current role for employees who have a PhD.</t>
  </si>
  <si>
    <t>8. Find the lowest number of work hours per week for employees with more than 30 years of experience.</t>
  </si>
  <si>
    <t>9. What is the lowest performance rating of employees who work as managers?</t>
  </si>
  <si>
    <t>10. Determine the minimum salary for employees working in the Finance department.</t>
  </si>
  <si>
    <t>1. IF Function</t>
  </si>
  <si>
    <t>1. Create a formula to label employees with a performance rating of 7 or higher as "High Performer" and those below 7 as "Low Performer."</t>
  </si>
  <si>
    <t>2. Use the IF function to label employees who work more than 40 hours per week as "Overworked" and those who work 40 hours or less as "Normal."</t>
  </si>
  <si>
    <t>3. Write an IF formula to mark employees with a salary greater than $80,000 as "Well Paid" and those below $80,000 as "Moderate."</t>
  </si>
  <si>
    <t>4. Label employees who are "Married" and work under a contract as "Contract Married" and all others as "Not Contract Married."</t>
  </si>
  <si>
    <t>5. Write a nested IF formula that labels employees with performance ratings of 9 or more as "Excellent," 7 or 8 as "Good," and below 7 as "Needs Improvement."</t>
  </si>
  <si>
    <t>6. If an employee is from Boston and has more than 10 projects, label them as "Busy in Boston." Otherwise, label them "Manageable in Boston."</t>
  </si>
  <si>
    <t>7. Use IF to label employees who work more than 40 hours and are married as "Busy Family," and others as "Not Busy."</t>
  </si>
  <si>
    <t>8. If an employee is in Marketing and their performance rating is above 8, label them as "Marketing Star," otherwise label them as "Marketing Team."</t>
  </si>
  <si>
    <t>9. Create an IF statement to check if employees in Customer Support with more than 5 years of experience are "Veteran" or "Newcomer."</t>
  </si>
  <si>
    <t>10. Use the IF function to label employees in Finance with salaries above $70,000 and performance ratings of 9 or more as "Top Performer."</t>
  </si>
  <si>
    <t>2. IFERROR Function</t>
  </si>
  <si>
    <t>1. When calculating the average salary, use the IFERROR function to return "Salary Not Available" if an error occurs.</t>
  </si>
  <si>
    <t>2. Create a formula to divide the salary by the number of years of experience, and use IFERROR to return "No Experience" if the employee has 0 years of experience.</t>
  </si>
  <si>
    <t>3. Write a formula to calculate the number of projects per year of experience. Use IFERROR to return "No Projects" if the number of projects is zero.</t>
  </si>
  <si>
    <t>4. Use IFERROR to replace errors with "Data Missing" when calculating performance ratings divided by years in the current role.</t>
  </si>
  <si>
    <t>5. Create a lookup formula to find employees' salaries and use IFERROR to return "Salary Not Found" if the employee’s salary data is missing.</t>
  </si>
  <si>
    <t>6. Write a formula to calculate the work hours per project. If any error occurs, return "Invalid Hours" using IFERROR.</t>
  </si>
  <si>
    <t>7. Use IFERROR to return "Not Applicable" if dividing years in the current role by the number of projects results in an error.</t>
  </si>
  <si>
    <t>8. When calculating the salary per hour, use IFERROR to return "Not Calculated" if the number of work hours is zero.</t>
  </si>
  <si>
    <t>9. Create a formula that uses VLOOKUP to find performance ratings and use IFERROR to return "Rating Not Found" if there's no match.</t>
  </si>
  <si>
    <t>10. If an employee's years of experience are missing, use IFERROR to return "Experience Missing" instead of an error message.</t>
  </si>
  <si>
    <t>3. AND Function</t>
  </si>
  <si>
    <t>1. Use the AND function to determine if employees are "Permanent" and have a performance rating of 8 or higher.</t>
  </si>
  <si>
    <r>
      <t xml:space="preserve">2. Create a formula to check if employees work in Seattle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5 projects assigned.</t>
    </r>
  </si>
  <si>
    <r>
      <t xml:space="preserve">3. Use the AND function to find employees who are divorced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more than 10 years of experience.</t>
    </r>
  </si>
  <si>
    <r>
      <t xml:space="preserve">4. Check if employees are in the Finance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above 7 using AND.</t>
    </r>
  </si>
  <si>
    <r>
      <t xml:space="preserve">5. Find employees who work under a contract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PhD using the AND function.</t>
    </r>
  </si>
  <si>
    <r>
      <t xml:space="preserve">6. Create a formula using AND to check if employees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worked more than 15 years.</t>
    </r>
  </si>
  <si>
    <r>
      <t xml:space="preserve">7. Use AND to find employees who are in Customer Support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work more than 40 hours per week.</t>
    </r>
  </si>
  <si>
    <r>
      <t xml:space="preserve">8. Check if employees are in the Marketing department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10 projects using AND.</t>
    </r>
  </si>
  <si>
    <r>
      <t xml:space="preserve">9. Use the AND function to determine if employees work in Boston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a performance rating of 8 or more.</t>
    </r>
  </si>
  <si>
    <r>
      <t xml:space="preserve">10. Find employees who are married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have handled more than 7 projects using AND.</t>
    </r>
  </si>
  <si>
    <t>4. FILTER Function</t>
  </si>
  <si>
    <t>1. Use the FILTER function to find all employees who work in Finance.</t>
  </si>
  <si>
    <t>2. Filter employees who have a performance rating of 9 or more.</t>
  </si>
  <si>
    <t>3. Use the FILTER function to show employees in Seattle with more than 5 projects.</t>
  </si>
  <si>
    <t>4. Create a filtered list of employees in Marketing who work more than 40 hours per week.</t>
  </si>
  <si>
    <t>5. Filter out employees who are married and work in Customer Support.</t>
  </si>
  <si>
    <t>6. Find employees with salaries above $70,000 and who have worked more than 10 years in their current role using FILTER.</t>
  </si>
  <si>
    <t>7. Use FILTER to show only employees with a PhD and who work in Boston.</t>
  </si>
  <si>
    <t>8. Filter out employees who have a performance rating below 7 and work more than 40 hours per week.</t>
  </si>
  <si>
    <t>9. Create a filtered list of employees who are permanent and have handled more than 8 projects.</t>
  </si>
  <si>
    <t>10. Use the FILTER function to find employees in Finance with a Master's degree and more than 20 years of experience.</t>
  </si>
  <si>
    <t>5. OR Function</t>
  </si>
  <si>
    <r>
      <t xml:space="preserve">1. Use the OR function to check if employees are in Marketing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Finance.</t>
    </r>
  </si>
  <si>
    <r>
      <t xml:space="preserve">2. Create a formula to see if employees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divorced using OR.</t>
    </r>
  </si>
  <si>
    <r>
      <t xml:space="preserve">3. Find employees who have more than 10 years of experience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handle more than 5 projects using OR.</t>
    </r>
  </si>
  <si>
    <r>
      <t xml:space="preserve">4. Use OR to check if employees are permanent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under a contract.</t>
    </r>
  </si>
  <si>
    <r>
      <t xml:space="preserve">5. Create a formula using OR to determine if employees have a salary greater than $100,000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a performance rating of 9 or more.</t>
    </r>
  </si>
  <si>
    <r>
      <t xml:space="preserve">7. Use OR to check if employees work more than 40 hours per week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have more than 5 years in their current role.</t>
    </r>
  </si>
  <si>
    <r>
      <t xml:space="preserve">8. Create a formula using OR to see if employees in Customer Support are married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widowed.</t>
    </r>
  </si>
  <si>
    <r>
      <t xml:space="preserve">9. Use OR to find employees who have a Bachelor's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Master's degree.</t>
    </r>
  </si>
  <si>
    <r>
      <t xml:space="preserve">10. Check if employees have handled more than 10 projects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work in the Engineering department using OR.</t>
    </r>
  </si>
  <si>
    <t>6. NOT Function</t>
  </si>
  <si>
    <r>
      <t xml:space="preserve">1. Use the NOT function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Marketing.</t>
    </r>
  </si>
  <si>
    <r>
      <t xml:space="preserve">2. Create a formula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more than 40 hours per week.</t>
    </r>
  </si>
  <si>
    <r>
      <t xml:space="preserve">3. Use NOT to filter out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married.</t>
    </r>
  </si>
  <si>
    <r>
      <t xml:space="preserve">4. Find employees who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have a performance rating of 9 or higher using NOT.</t>
    </r>
  </si>
  <si>
    <r>
      <t xml:space="preserve">5. Use the NOT function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permanent roles.</t>
    </r>
  </si>
  <si>
    <r>
      <t xml:space="preserve">6. Create a formula using NOT to see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located in Boston.</t>
    </r>
  </si>
  <si>
    <r>
      <t xml:space="preserve">7. Use NOT to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as developers.</t>
    </r>
  </si>
  <si>
    <r>
      <t xml:space="preserve">8. Find employees who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handling more than 5 projects using the NOT function.</t>
    </r>
  </si>
  <si>
    <r>
      <t xml:space="preserve">9. Use NOT to check if employees are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working in Finance.</t>
    </r>
  </si>
  <si>
    <r>
      <t xml:space="preserve">10. Create a formula to see if employees have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handled any projects using NOT.</t>
    </r>
  </si>
  <si>
    <t>7. TRUE Function</t>
  </si>
  <si>
    <t>1. Use the TRUE function to automatically return "True" for employees in Boston.</t>
  </si>
  <si>
    <t>2. Create a formula that always returns TRUE for employees who work more than 40 hours per week.</t>
  </si>
  <si>
    <t>3. Return TRUE for employees who have handled more than 5 projects using the TRUE function.</t>
  </si>
  <si>
    <t>4. Use the TRUE function to mark employees in Finance as "Finance Team."</t>
  </si>
  <si>
    <t>5. Create a formula using TRUE to label employees who have a performance rating of 9 or more as "Top Performer."</t>
  </si>
  <si>
    <t>6. Use TRUE to automatically return "Eligible" for employees with more than 10 years of experience.</t>
  </si>
  <si>
    <t>7. Create a formula using TRUE to mark employees in Seattle as "Seattle Team."</t>
  </si>
  <si>
    <t>8. Use TRUE to return "High Performer" for employees who work in Marketing and have a rating of 8 or more.</t>
  </si>
  <si>
    <t>9. Create a formula that uses TRUE to return "Busy Employee" for anyone working more than 45 hours per week.</t>
  </si>
  <si>
    <t>10. Use TRUE to automatically label employees with a salary over $90,000 as "High Salary."</t>
  </si>
  <si>
    <t>8. FALSE Function</t>
  </si>
  <si>
    <t>1. Use the FALSE function to return "False" for employees who work less than 40 hours per week.</t>
  </si>
  <si>
    <t>2. Create a formula that returns FALSE for employees who are not in Marketing.</t>
  </si>
  <si>
    <t>3. Use FALSE to automatically mark employees as "Low Performer" if their performance rating is below 5.</t>
  </si>
  <si>
    <t>4. Create a formula using FALSE to label employees who are not permanent as "Not Permanent."</t>
  </si>
  <si>
    <t>5. Use FALSE to return "False" for employees who do not have a PhD.</t>
  </si>
  <si>
    <t>6. Create a formula using FALSE to mark employees with a salary below $50,000 as "Low Salary."</t>
  </si>
  <si>
    <t>7. Use FALSE to return "False" for employees who do not work in Finance.</t>
  </si>
  <si>
    <t>8. Automatically return "False" for employees who have handled fewer than 3 projects using the FALSE function.</t>
  </si>
  <si>
    <t>9. Create a formula that returns FALSE for employees who have less than 5 years of experience.</t>
  </si>
  <si>
    <t>10. Use FALSE to automatically label employees as "Not Eligible" if they work fewer than 40 hours per week.</t>
  </si>
  <si>
    <t>9. IS Function (ISBLANK, ISERROR, ISNUMBER, etc.)</t>
  </si>
  <si>
    <t>1. Use the ISBLANK function to check if any employees have missing data in the "Salary" column.</t>
  </si>
  <si>
    <t>2. Create a formula using ISNUMBER to check if all employees have valid performance ratings.</t>
  </si>
  <si>
    <t>3. Use ISERROR to identify any errors in the lookup formula for employee salaries.</t>
  </si>
  <si>
    <t>4. Apply ISBLANK to see which employees have no data in the "Years in Current Role" column.</t>
  </si>
  <si>
    <t>5. Create a formula using ISNUMBER to check if the number of projects is a valid number for all employees.</t>
  </si>
  <si>
    <t>6. Use ISERROR to catch errors in a formula dividing salary by years of experience, returning "Error in Calculation" if needed.</t>
  </si>
  <si>
    <t>7. Use ISBLANK to find any employees who do not have an education level listed.</t>
  </si>
  <si>
    <t>8. Apply ISNUMBER to determine if all employees have valid ages listed in the dataset.</t>
  </si>
  <si>
    <t>9. Use ISERROR to detect any issues in a VLOOKUP formula used to retrieve employee work hours.</t>
  </si>
  <si>
    <t>10. Create a formula using ISBLANK to identify which employees do not have a performance rating recorded.</t>
  </si>
  <si>
    <t>IF</t>
  </si>
  <si>
    <t>Mean</t>
  </si>
  <si>
    <t>Median</t>
  </si>
  <si>
    <t>Mode</t>
  </si>
  <si>
    <t>Range</t>
  </si>
  <si>
    <t>Max</t>
  </si>
  <si>
    <t>Min</t>
  </si>
  <si>
    <t>Standard Deviation</t>
  </si>
  <si>
    <t>Variance</t>
  </si>
  <si>
    <t>IQR</t>
  </si>
  <si>
    <t>Kurtosis</t>
  </si>
  <si>
    <t>Skewness</t>
  </si>
  <si>
    <t>Minimum</t>
  </si>
  <si>
    <t>Maximum</t>
  </si>
  <si>
    <t>Large</t>
  </si>
  <si>
    <t>Small</t>
  </si>
  <si>
    <t>Percentile</t>
  </si>
  <si>
    <t>Percentage</t>
  </si>
  <si>
    <t>Rank</t>
  </si>
  <si>
    <t>Cond1</t>
  </si>
  <si>
    <t>Cond2</t>
  </si>
  <si>
    <t>Data Collection</t>
  </si>
  <si>
    <t>Data Exploration</t>
  </si>
  <si>
    <t>Data Preparation</t>
  </si>
  <si>
    <t>Data Analysis</t>
  </si>
  <si>
    <t>Salad</t>
  </si>
  <si>
    <t>Collected all the ingredients</t>
  </si>
  <si>
    <t>Fresh Ripe</t>
  </si>
  <si>
    <t>Peeling Wash Cut</t>
  </si>
  <si>
    <t>Making A salad</t>
  </si>
  <si>
    <t>Data Types</t>
  </si>
  <si>
    <t>Numeric</t>
  </si>
  <si>
    <t>Text</t>
  </si>
  <si>
    <t>Blank Values</t>
  </si>
  <si>
    <t>Duplicate values</t>
  </si>
  <si>
    <t>Data Quality</t>
  </si>
  <si>
    <t>Measure Of Central Tendency</t>
  </si>
  <si>
    <t>Measure Of Deviation / Spread</t>
  </si>
  <si>
    <t>Measure Of Shape  / Assymentry</t>
  </si>
  <si>
    <t>Arithmatic</t>
  </si>
  <si>
    <t>Pivot Table</t>
  </si>
  <si>
    <t>Data Visualization</t>
  </si>
  <si>
    <t>Charts</t>
  </si>
  <si>
    <t>Data Present</t>
  </si>
  <si>
    <t>Dashboard</t>
  </si>
  <si>
    <t>Average</t>
  </si>
  <si>
    <t xml:space="preserve">4. Calculate the mean performance rating for employees </t>
  </si>
  <si>
    <t>MIN</t>
  </si>
  <si>
    <t>MAX</t>
  </si>
  <si>
    <t>SMALL</t>
  </si>
  <si>
    <t>LARGE</t>
  </si>
  <si>
    <t>Descending Order</t>
  </si>
  <si>
    <t>Ascending Order</t>
  </si>
  <si>
    <t>Descending</t>
  </si>
  <si>
    <t>Ascending</t>
  </si>
  <si>
    <t>Obtained Value</t>
  </si>
  <si>
    <t>Maximum Value</t>
  </si>
  <si>
    <t>Positions</t>
  </si>
  <si>
    <t>100th</t>
  </si>
  <si>
    <t>0th</t>
  </si>
  <si>
    <t>50th</t>
  </si>
  <si>
    <t xml:space="preserve">Max </t>
  </si>
  <si>
    <t xml:space="preserve">Positive </t>
  </si>
  <si>
    <t>Negative</t>
  </si>
  <si>
    <t>ON</t>
  </si>
  <si>
    <t>OFF</t>
  </si>
  <si>
    <t>Yes</t>
  </si>
  <si>
    <t>No</t>
  </si>
  <si>
    <t>Boolean</t>
  </si>
  <si>
    <t>1=1</t>
  </si>
  <si>
    <t>Correct</t>
  </si>
  <si>
    <t>Wrong</t>
  </si>
  <si>
    <t>1&gt;2</t>
  </si>
  <si>
    <t>cond1</t>
  </si>
  <si>
    <t>cond2</t>
  </si>
  <si>
    <t>If all the condition are returning false then it will return false otherwise it will return true</t>
  </si>
  <si>
    <t>If all the condition are returning true then it will return true otherwise it will return false</t>
  </si>
  <si>
    <t>Salary &gt;100000</t>
  </si>
  <si>
    <t>PR &gt;=9</t>
  </si>
  <si>
    <t>OR_5</t>
  </si>
  <si>
    <t>AND_OR_5</t>
  </si>
  <si>
    <t>Department = Customer Support</t>
  </si>
  <si>
    <t>Work Hour&gt;40</t>
  </si>
  <si>
    <t>AND_7</t>
  </si>
  <si>
    <t>Condition</t>
  </si>
  <si>
    <t>Hello</t>
  </si>
  <si>
    <t>Bye</t>
  </si>
  <si>
    <t>If</t>
  </si>
  <si>
    <t>Logical Expression</t>
  </si>
  <si>
    <t>Value_If_True</t>
  </si>
  <si>
    <t>Value_IF_False</t>
  </si>
  <si>
    <t>Marital Status = Married</t>
  </si>
  <si>
    <t>Employement Status = Contract</t>
  </si>
  <si>
    <t>if(and(cond1,cond2),"Contract Married","Not Contract Married")</t>
  </si>
  <si>
    <t>If_4</t>
  </si>
  <si>
    <t>Red</t>
  </si>
  <si>
    <t>Yellow</t>
  </si>
  <si>
    <t>green</t>
  </si>
  <si>
    <t>M</t>
  </si>
  <si>
    <t>S</t>
  </si>
  <si>
    <t>L</t>
  </si>
  <si>
    <t>red</t>
  </si>
  <si>
    <t>and</t>
  </si>
  <si>
    <t>take it</t>
  </si>
  <si>
    <t>Don’t take it</t>
  </si>
  <si>
    <t>Department = Finance</t>
  </si>
  <si>
    <t>Salary&gt;70000</t>
  </si>
  <si>
    <t>Cond3</t>
  </si>
  <si>
    <t>if(and(cond1,cond2,cond3),"Top Performer")</t>
  </si>
  <si>
    <t>If_10</t>
  </si>
  <si>
    <t>10. Use the IF function to label employees who is either in Finance or with salaries above $70,000 or performance ratings of 9 or more as "Top Performer."</t>
  </si>
  <si>
    <t>if(or(cond1,cond2,cond3),"Top Performer")</t>
  </si>
  <si>
    <t>IF_10_1</t>
  </si>
  <si>
    <t>4. Calculate the median performance rating for employees with the job title "Manager."</t>
  </si>
  <si>
    <t>4. Calculate the mode performance rating for employees with the job title "Manager."</t>
  </si>
  <si>
    <t>Average_manager</t>
  </si>
  <si>
    <t>Grading</t>
  </si>
  <si>
    <t>Score</t>
  </si>
  <si>
    <t>Grade</t>
  </si>
  <si>
    <t>100-89</t>
  </si>
  <si>
    <t>A</t>
  </si>
  <si>
    <t>89-79</t>
  </si>
  <si>
    <t>B</t>
  </si>
  <si>
    <t>79-69</t>
  </si>
  <si>
    <t>C</t>
  </si>
  <si>
    <t>69-59</t>
  </si>
  <si>
    <t>D</t>
  </si>
  <si>
    <t>F</t>
  </si>
  <si>
    <t>if C164&gt;89</t>
  </si>
  <si>
    <t>if c164&gt;79</t>
  </si>
  <si>
    <t>if C164 &gt;69</t>
  </si>
  <si>
    <t>if C164&gt;59</t>
  </si>
  <si>
    <t>&lt;=59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</si>
</sst>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9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5" borderId="0" xfId="0" applyFill="1"/>
    <xf numFmtId="0" fontId="4" fillId="0" borderId="1" xfId="0" applyFont="1" applyBorder="1"/>
    <xf numFmtId="0" fontId="5" fillId="0" borderId="0" xfId="0" applyFont="1"/>
    <xf numFmtId="0" fontId="5" fillId="6" borderId="0" xfId="0" applyFont="1" applyFill="1"/>
    <xf numFmtId="0" fontId="5" fillId="0" borderId="1" xfId="0" applyFont="1" applyBorder="1"/>
    <xf numFmtId="0" fontId="5" fillId="6" borderId="2" xfId="0" applyFont="1" applyFill="1" applyBorder="1"/>
    <xf numFmtId="9" fontId="0" fillId="0" borderId="0" xfId="1" applyFont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8" borderId="0" xfId="0" applyFill="1"/>
    <xf numFmtId="0" fontId="4" fillId="0" borderId="0" xfId="0" applyFont="1" applyFill="1" applyBorder="1"/>
    <xf numFmtId="0" fontId="6" fillId="9" borderId="3" xfId="0" applyFont="1" applyFill="1" applyBorder="1" applyAlignment="1">
      <alignment horizontal="center" vertical="center"/>
    </xf>
    <xf numFmtId="0" fontId="7" fillId="0" borderId="4" xfId="0" applyFont="1" applyBorder="1"/>
    <xf numFmtId="0" fontId="6" fillId="9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9E8DEB34-7E80-477D-ADD8-A9DF63ACB1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8.xml"/><Relationship Id="rId21" Type="http://schemas.openxmlformats.org/officeDocument/2006/relationships/customXml" Target="../ink/ink11.xml"/><Relationship Id="rId42" Type="http://schemas.openxmlformats.org/officeDocument/2006/relationships/customXml" Target="../ink/ink20.xml"/><Relationship Id="rId63" Type="http://schemas.openxmlformats.org/officeDocument/2006/relationships/image" Target="../media/image33.png"/><Relationship Id="rId84" Type="http://schemas.openxmlformats.org/officeDocument/2006/relationships/customXml" Target="../ink/ink41.xml"/><Relationship Id="rId138" Type="http://schemas.openxmlformats.org/officeDocument/2006/relationships/customXml" Target="../ink/ink69.xml"/><Relationship Id="rId159" Type="http://schemas.openxmlformats.org/officeDocument/2006/relationships/image" Target="../media/image80.png"/><Relationship Id="rId170" Type="http://schemas.openxmlformats.org/officeDocument/2006/relationships/customXml" Target="../ink/ink85.xml"/><Relationship Id="rId107" Type="http://schemas.openxmlformats.org/officeDocument/2006/relationships/image" Target="../media/image55.png"/><Relationship Id="rId11" Type="http://schemas.openxmlformats.org/officeDocument/2006/relationships/customXml" Target="../ink/ink6.xml"/><Relationship Id="rId32" Type="http://schemas.openxmlformats.org/officeDocument/2006/relationships/customXml" Target="../ink/ink15.xml"/><Relationship Id="rId53" Type="http://schemas.openxmlformats.org/officeDocument/2006/relationships/image" Target="../media/image28.png"/><Relationship Id="rId74" Type="http://schemas.openxmlformats.org/officeDocument/2006/relationships/customXml" Target="../ink/ink36.xml"/><Relationship Id="rId128" Type="http://schemas.openxmlformats.org/officeDocument/2006/relationships/customXml" Target="../ink/ink64.xml"/><Relationship Id="rId149" Type="http://schemas.openxmlformats.org/officeDocument/2006/relationships/image" Target="../media/image75.png"/><Relationship Id="rId5" Type="http://schemas.openxmlformats.org/officeDocument/2006/relationships/customXml" Target="../ink/ink3.xml"/><Relationship Id="rId95" Type="http://schemas.openxmlformats.org/officeDocument/2006/relationships/image" Target="../media/image49.png"/><Relationship Id="rId160" Type="http://schemas.openxmlformats.org/officeDocument/2006/relationships/customXml" Target="../ink/ink80.xml"/><Relationship Id="rId181" Type="http://schemas.openxmlformats.org/officeDocument/2006/relationships/image" Target="../media/image91.png"/><Relationship Id="rId22" Type="http://schemas.openxmlformats.org/officeDocument/2006/relationships/image" Target="../media/image11.png"/><Relationship Id="rId43" Type="http://schemas.openxmlformats.org/officeDocument/2006/relationships/image" Target="../media/image23.png"/><Relationship Id="rId64" Type="http://schemas.openxmlformats.org/officeDocument/2006/relationships/customXml" Target="../ink/ink31.xml"/><Relationship Id="rId118" Type="http://schemas.openxmlformats.org/officeDocument/2006/relationships/image" Target="../media/image60.png"/><Relationship Id="rId139" Type="http://schemas.openxmlformats.org/officeDocument/2006/relationships/image" Target="../media/image70.png"/><Relationship Id="rId85" Type="http://schemas.openxmlformats.org/officeDocument/2006/relationships/image" Target="../media/image44.png"/><Relationship Id="rId150" Type="http://schemas.openxmlformats.org/officeDocument/2006/relationships/customXml" Target="../ink/ink75.xml"/><Relationship Id="rId171" Type="http://schemas.openxmlformats.org/officeDocument/2006/relationships/image" Target="../media/image86.png"/><Relationship Id="rId12" Type="http://schemas.openxmlformats.org/officeDocument/2006/relationships/image" Target="../media/image6.png"/><Relationship Id="rId33" Type="http://schemas.openxmlformats.org/officeDocument/2006/relationships/image" Target="../media/image18.png"/><Relationship Id="rId108" Type="http://schemas.openxmlformats.org/officeDocument/2006/relationships/customXml" Target="../ink/ink53.xml"/><Relationship Id="rId129" Type="http://schemas.openxmlformats.org/officeDocument/2006/relationships/image" Target="../media/image65.png"/><Relationship Id="rId54" Type="http://schemas.openxmlformats.org/officeDocument/2006/relationships/customXml" Target="../ink/ink26.xml"/><Relationship Id="rId75" Type="http://schemas.openxmlformats.org/officeDocument/2006/relationships/image" Target="../media/image39.png"/><Relationship Id="rId96" Type="http://schemas.openxmlformats.org/officeDocument/2006/relationships/customXml" Target="../ink/ink47.xml"/><Relationship Id="rId140" Type="http://schemas.openxmlformats.org/officeDocument/2006/relationships/customXml" Target="../ink/ink70.xml"/><Relationship Id="rId161" Type="http://schemas.openxmlformats.org/officeDocument/2006/relationships/image" Target="../media/image81.png"/><Relationship Id="rId182" Type="http://schemas.openxmlformats.org/officeDocument/2006/relationships/customXml" Target="../ink/ink91.xml"/><Relationship Id="rId6" Type="http://schemas.openxmlformats.org/officeDocument/2006/relationships/image" Target="../media/image3.png"/><Relationship Id="rId23" Type="http://schemas.openxmlformats.org/officeDocument/2006/relationships/image" Target="../media/image12.png"/><Relationship Id="rId119" Type="http://schemas.openxmlformats.org/officeDocument/2006/relationships/customXml" Target="../ink/ink59.xml"/><Relationship Id="rId44" Type="http://schemas.openxmlformats.org/officeDocument/2006/relationships/customXml" Target="../ink/ink21.xml"/><Relationship Id="rId60" Type="http://schemas.openxmlformats.org/officeDocument/2006/relationships/customXml" Target="../ink/ink29.xml"/><Relationship Id="rId65" Type="http://schemas.openxmlformats.org/officeDocument/2006/relationships/image" Target="../media/image34.png"/><Relationship Id="rId81" Type="http://schemas.openxmlformats.org/officeDocument/2006/relationships/image" Target="../media/image42.png"/><Relationship Id="rId86" Type="http://schemas.openxmlformats.org/officeDocument/2006/relationships/customXml" Target="../ink/ink42.xml"/><Relationship Id="rId130" Type="http://schemas.openxmlformats.org/officeDocument/2006/relationships/customXml" Target="../ink/ink65.xml"/><Relationship Id="rId135" Type="http://schemas.openxmlformats.org/officeDocument/2006/relationships/image" Target="../media/image68.png"/><Relationship Id="rId151" Type="http://schemas.openxmlformats.org/officeDocument/2006/relationships/image" Target="../media/image76.png"/><Relationship Id="rId156" Type="http://schemas.openxmlformats.org/officeDocument/2006/relationships/customXml" Target="../ink/ink78.xml"/><Relationship Id="rId177" Type="http://schemas.openxmlformats.org/officeDocument/2006/relationships/image" Target="../media/image89.png"/><Relationship Id="rId172" Type="http://schemas.openxmlformats.org/officeDocument/2006/relationships/customXml" Target="../ink/ink86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image" Target="../media/image21.png"/><Relationship Id="rId109" Type="http://schemas.openxmlformats.org/officeDocument/2006/relationships/image" Target="../media/image56.png"/><Relationship Id="rId34" Type="http://schemas.openxmlformats.org/officeDocument/2006/relationships/customXml" Target="../ink/ink16.xml"/><Relationship Id="rId50" Type="http://schemas.openxmlformats.org/officeDocument/2006/relationships/customXml" Target="../ink/ink24.xml"/><Relationship Id="rId55" Type="http://schemas.openxmlformats.org/officeDocument/2006/relationships/image" Target="../media/image29.png"/><Relationship Id="rId76" Type="http://schemas.openxmlformats.org/officeDocument/2006/relationships/customXml" Target="../ink/ink37.xml"/><Relationship Id="rId97" Type="http://schemas.openxmlformats.org/officeDocument/2006/relationships/image" Target="../media/image50.png"/><Relationship Id="rId104" Type="http://schemas.openxmlformats.org/officeDocument/2006/relationships/customXml" Target="../ink/ink51.xml"/><Relationship Id="rId120" Type="http://schemas.openxmlformats.org/officeDocument/2006/relationships/image" Target="../media/image61.png"/><Relationship Id="rId125" Type="http://schemas.openxmlformats.org/officeDocument/2006/relationships/customXml" Target="../ink/ink62.xml"/><Relationship Id="rId141" Type="http://schemas.openxmlformats.org/officeDocument/2006/relationships/image" Target="../media/image71.png"/><Relationship Id="rId146" Type="http://schemas.openxmlformats.org/officeDocument/2006/relationships/customXml" Target="../ink/ink73.xml"/><Relationship Id="rId167" Type="http://schemas.openxmlformats.org/officeDocument/2006/relationships/image" Target="../media/image84.png"/><Relationship Id="rId7" Type="http://schemas.openxmlformats.org/officeDocument/2006/relationships/customXml" Target="../ink/ink4.xml"/><Relationship Id="rId71" Type="http://schemas.openxmlformats.org/officeDocument/2006/relationships/image" Target="../media/image37.png"/><Relationship Id="rId92" Type="http://schemas.openxmlformats.org/officeDocument/2006/relationships/customXml" Target="../ink/ink45.xml"/><Relationship Id="rId162" Type="http://schemas.openxmlformats.org/officeDocument/2006/relationships/customXml" Target="../ink/ink81.xml"/><Relationship Id="rId183" Type="http://schemas.openxmlformats.org/officeDocument/2006/relationships/image" Target="../media/image92.png"/><Relationship Id="rId2" Type="http://schemas.openxmlformats.org/officeDocument/2006/relationships/image" Target="../media/image1.png"/><Relationship Id="rId29" Type="http://schemas.openxmlformats.org/officeDocument/2006/relationships/image" Target="../media/image16.png"/><Relationship Id="rId24" Type="http://schemas.openxmlformats.org/officeDocument/2006/relationships/customXml" Target="../ink/ink12.xml"/><Relationship Id="rId40" Type="http://schemas.openxmlformats.org/officeDocument/2006/relationships/customXml" Target="../ink/ink19.xml"/><Relationship Id="rId45" Type="http://schemas.openxmlformats.org/officeDocument/2006/relationships/image" Target="../media/image24.png"/><Relationship Id="rId66" Type="http://schemas.openxmlformats.org/officeDocument/2006/relationships/customXml" Target="../ink/ink32.xml"/><Relationship Id="rId87" Type="http://schemas.openxmlformats.org/officeDocument/2006/relationships/image" Target="../media/image45.png"/><Relationship Id="rId110" Type="http://schemas.openxmlformats.org/officeDocument/2006/relationships/customXml" Target="../ink/ink54.xml"/><Relationship Id="rId115" Type="http://schemas.openxmlformats.org/officeDocument/2006/relationships/image" Target="../media/image59.png"/><Relationship Id="rId131" Type="http://schemas.openxmlformats.org/officeDocument/2006/relationships/image" Target="../media/image66.png"/><Relationship Id="rId136" Type="http://schemas.openxmlformats.org/officeDocument/2006/relationships/customXml" Target="../ink/ink68.xml"/><Relationship Id="rId157" Type="http://schemas.openxmlformats.org/officeDocument/2006/relationships/image" Target="../media/image79.png"/><Relationship Id="rId178" Type="http://schemas.openxmlformats.org/officeDocument/2006/relationships/customXml" Target="../ink/ink89.xml"/><Relationship Id="rId61" Type="http://schemas.openxmlformats.org/officeDocument/2006/relationships/image" Target="../media/image32.png"/><Relationship Id="rId82" Type="http://schemas.openxmlformats.org/officeDocument/2006/relationships/customXml" Target="../ink/ink40.xml"/><Relationship Id="rId152" Type="http://schemas.openxmlformats.org/officeDocument/2006/relationships/customXml" Target="../ink/ink76.xml"/><Relationship Id="rId173" Type="http://schemas.openxmlformats.org/officeDocument/2006/relationships/image" Target="../media/image87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customXml" Target="../ink/ink14.xml"/><Relationship Id="rId35" Type="http://schemas.openxmlformats.org/officeDocument/2006/relationships/image" Target="../media/image19.png"/><Relationship Id="rId56" Type="http://schemas.openxmlformats.org/officeDocument/2006/relationships/customXml" Target="../ink/ink27.xml"/><Relationship Id="rId77" Type="http://schemas.openxmlformats.org/officeDocument/2006/relationships/image" Target="../media/image40.png"/><Relationship Id="rId100" Type="http://schemas.openxmlformats.org/officeDocument/2006/relationships/customXml" Target="../ink/ink49.xml"/><Relationship Id="rId105" Type="http://schemas.openxmlformats.org/officeDocument/2006/relationships/image" Target="../media/image54.png"/><Relationship Id="rId126" Type="http://schemas.openxmlformats.org/officeDocument/2006/relationships/image" Target="../media/image64.png"/><Relationship Id="rId147" Type="http://schemas.openxmlformats.org/officeDocument/2006/relationships/image" Target="../media/image74.png"/><Relationship Id="rId168" Type="http://schemas.openxmlformats.org/officeDocument/2006/relationships/customXml" Target="../ink/ink84.xml"/><Relationship Id="rId8" Type="http://schemas.openxmlformats.org/officeDocument/2006/relationships/image" Target="../media/image4.png"/><Relationship Id="rId51" Type="http://schemas.openxmlformats.org/officeDocument/2006/relationships/image" Target="../media/image27.png"/><Relationship Id="rId72" Type="http://schemas.openxmlformats.org/officeDocument/2006/relationships/customXml" Target="../ink/ink35.xml"/><Relationship Id="rId93" Type="http://schemas.openxmlformats.org/officeDocument/2006/relationships/image" Target="../media/image48.png"/><Relationship Id="rId98" Type="http://schemas.openxmlformats.org/officeDocument/2006/relationships/customXml" Target="../ink/ink48.xml"/><Relationship Id="rId121" Type="http://schemas.openxmlformats.org/officeDocument/2006/relationships/customXml" Target="../ink/ink60.xml"/><Relationship Id="rId142" Type="http://schemas.openxmlformats.org/officeDocument/2006/relationships/customXml" Target="../ink/ink71.xml"/><Relationship Id="rId163" Type="http://schemas.openxmlformats.org/officeDocument/2006/relationships/image" Target="../media/image82.png"/><Relationship Id="rId3" Type="http://schemas.openxmlformats.org/officeDocument/2006/relationships/customXml" Target="../ink/ink2.xml"/><Relationship Id="rId25" Type="http://schemas.openxmlformats.org/officeDocument/2006/relationships/image" Target="../media/image13.png"/><Relationship Id="rId46" Type="http://schemas.openxmlformats.org/officeDocument/2006/relationships/customXml" Target="../ink/ink22.xml"/><Relationship Id="rId67" Type="http://schemas.openxmlformats.org/officeDocument/2006/relationships/image" Target="../media/image35.png"/><Relationship Id="rId116" Type="http://schemas.openxmlformats.org/officeDocument/2006/relationships/customXml" Target="../ink/ink57.xml"/><Relationship Id="rId137" Type="http://schemas.openxmlformats.org/officeDocument/2006/relationships/image" Target="../media/image69.png"/><Relationship Id="rId158" Type="http://schemas.openxmlformats.org/officeDocument/2006/relationships/customXml" Target="../ink/ink79.xml"/><Relationship Id="rId20" Type="http://schemas.openxmlformats.org/officeDocument/2006/relationships/image" Target="../media/image10.png"/><Relationship Id="rId41" Type="http://schemas.openxmlformats.org/officeDocument/2006/relationships/image" Target="../media/image22.png"/><Relationship Id="rId62" Type="http://schemas.openxmlformats.org/officeDocument/2006/relationships/customXml" Target="../ink/ink30.xml"/><Relationship Id="rId83" Type="http://schemas.openxmlformats.org/officeDocument/2006/relationships/image" Target="../media/image43.png"/><Relationship Id="rId88" Type="http://schemas.openxmlformats.org/officeDocument/2006/relationships/customXml" Target="../ink/ink43.xml"/><Relationship Id="rId111" Type="http://schemas.openxmlformats.org/officeDocument/2006/relationships/image" Target="../media/image57.png"/><Relationship Id="rId132" Type="http://schemas.openxmlformats.org/officeDocument/2006/relationships/customXml" Target="../ink/ink66.xml"/><Relationship Id="rId153" Type="http://schemas.openxmlformats.org/officeDocument/2006/relationships/image" Target="../media/image77.png"/><Relationship Id="rId174" Type="http://schemas.openxmlformats.org/officeDocument/2006/relationships/customXml" Target="../ink/ink87.xml"/><Relationship Id="rId179" Type="http://schemas.openxmlformats.org/officeDocument/2006/relationships/image" Target="../media/image90.png"/><Relationship Id="rId15" Type="http://schemas.openxmlformats.org/officeDocument/2006/relationships/customXml" Target="../ink/ink8.xml"/><Relationship Id="rId36" Type="http://schemas.openxmlformats.org/officeDocument/2006/relationships/customXml" Target="../ink/ink17.xml"/><Relationship Id="rId57" Type="http://schemas.openxmlformats.org/officeDocument/2006/relationships/image" Target="../media/image30.png"/><Relationship Id="rId106" Type="http://schemas.openxmlformats.org/officeDocument/2006/relationships/customXml" Target="../ink/ink52.xml"/><Relationship Id="rId127" Type="http://schemas.openxmlformats.org/officeDocument/2006/relationships/customXml" Target="../ink/ink63.xml"/><Relationship Id="rId10" Type="http://schemas.openxmlformats.org/officeDocument/2006/relationships/image" Target="../media/image5.png"/><Relationship Id="rId31" Type="http://schemas.openxmlformats.org/officeDocument/2006/relationships/image" Target="../media/image17.png"/><Relationship Id="rId52" Type="http://schemas.openxmlformats.org/officeDocument/2006/relationships/customXml" Target="../ink/ink25.xml"/><Relationship Id="rId73" Type="http://schemas.openxmlformats.org/officeDocument/2006/relationships/image" Target="../media/image38.png"/><Relationship Id="rId78" Type="http://schemas.openxmlformats.org/officeDocument/2006/relationships/customXml" Target="../ink/ink38.xml"/><Relationship Id="rId94" Type="http://schemas.openxmlformats.org/officeDocument/2006/relationships/customXml" Target="../ink/ink46.xml"/><Relationship Id="rId99" Type="http://schemas.openxmlformats.org/officeDocument/2006/relationships/image" Target="../media/image51.png"/><Relationship Id="rId101" Type="http://schemas.openxmlformats.org/officeDocument/2006/relationships/image" Target="../media/image52.png"/><Relationship Id="rId122" Type="http://schemas.openxmlformats.org/officeDocument/2006/relationships/image" Target="../media/image62.png"/><Relationship Id="rId143" Type="http://schemas.openxmlformats.org/officeDocument/2006/relationships/image" Target="../media/image72.png"/><Relationship Id="rId148" Type="http://schemas.openxmlformats.org/officeDocument/2006/relationships/customXml" Target="../ink/ink74.xml"/><Relationship Id="rId164" Type="http://schemas.openxmlformats.org/officeDocument/2006/relationships/customXml" Target="../ink/ink82.xml"/><Relationship Id="rId169" Type="http://schemas.openxmlformats.org/officeDocument/2006/relationships/image" Target="../media/image8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customXml" Target="../ink/ink90.xml"/><Relationship Id="rId26" Type="http://schemas.openxmlformats.org/officeDocument/2006/relationships/customXml" Target="../ink/ink13.xml"/><Relationship Id="rId47" Type="http://schemas.openxmlformats.org/officeDocument/2006/relationships/image" Target="../media/image25.png"/><Relationship Id="rId68" Type="http://schemas.openxmlformats.org/officeDocument/2006/relationships/customXml" Target="../ink/ink33.xml"/><Relationship Id="rId89" Type="http://schemas.openxmlformats.org/officeDocument/2006/relationships/image" Target="../media/image46.png"/><Relationship Id="rId112" Type="http://schemas.openxmlformats.org/officeDocument/2006/relationships/customXml" Target="../ink/ink55.xml"/><Relationship Id="rId133" Type="http://schemas.openxmlformats.org/officeDocument/2006/relationships/image" Target="../media/image67.png"/><Relationship Id="rId154" Type="http://schemas.openxmlformats.org/officeDocument/2006/relationships/customXml" Target="../ink/ink77.xml"/><Relationship Id="rId175" Type="http://schemas.openxmlformats.org/officeDocument/2006/relationships/image" Target="../media/image88.png"/><Relationship Id="rId16" Type="http://schemas.openxmlformats.org/officeDocument/2006/relationships/image" Target="../media/image8.png"/><Relationship Id="rId37" Type="http://schemas.openxmlformats.org/officeDocument/2006/relationships/image" Target="../media/image20.png"/><Relationship Id="rId58" Type="http://schemas.openxmlformats.org/officeDocument/2006/relationships/customXml" Target="../ink/ink28.xml"/><Relationship Id="rId79" Type="http://schemas.openxmlformats.org/officeDocument/2006/relationships/image" Target="../media/image41.png"/><Relationship Id="rId102" Type="http://schemas.openxmlformats.org/officeDocument/2006/relationships/customXml" Target="../ink/ink50.xml"/><Relationship Id="rId123" Type="http://schemas.openxmlformats.org/officeDocument/2006/relationships/customXml" Target="../ink/ink61.xml"/><Relationship Id="rId144" Type="http://schemas.openxmlformats.org/officeDocument/2006/relationships/customXml" Target="../ink/ink72.xml"/><Relationship Id="rId90" Type="http://schemas.openxmlformats.org/officeDocument/2006/relationships/customXml" Target="../ink/ink44.xml"/><Relationship Id="rId165" Type="http://schemas.openxmlformats.org/officeDocument/2006/relationships/image" Target="../media/image83.png"/><Relationship Id="rId27" Type="http://schemas.openxmlformats.org/officeDocument/2006/relationships/image" Target="../media/image14.png"/><Relationship Id="rId48" Type="http://schemas.openxmlformats.org/officeDocument/2006/relationships/customXml" Target="../ink/ink23.xml"/><Relationship Id="rId69" Type="http://schemas.openxmlformats.org/officeDocument/2006/relationships/image" Target="../media/image36.png"/><Relationship Id="rId113" Type="http://schemas.openxmlformats.org/officeDocument/2006/relationships/image" Target="../media/image58.png"/><Relationship Id="rId134" Type="http://schemas.openxmlformats.org/officeDocument/2006/relationships/customXml" Target="../ink/ink67.xml"/><Relationship Id="rId80" Type="http://schemas.openxmlformats.org/officeDocument/2006/relationships/customXml" Target="../ink/ink39.xml"/><Relationship Id="rId155" Type="http://schemas.openxmlformats.org/officeDocument/2006/relationships/image" Target="../media/image78.png"/><Relationship Id="rId176" Type="http://schemas.openxmlformats.org/officeDocument/2006/relationships/customXml" Target="../ink/ink88.xml"/><Relationship Id="rId17" Type="http://schemas.openxmlformats.org/officeDocument/2006/relationships/customXml" Target="../ink/ink9.xml"/><Relationship Id="rId38" Type="http://schemas.openxmlformats.org/officeDocument/2006/relationships/customXml" Target="../ink/ink18.xml"/><Relationship Id="rId59" Type="http://schemas.openxmlformats.org/officeDocument/2006/relationships/image" Target="../media/image31.png"/><Relationship Id="rId103" Type="http://schemas.openxmlformats.org/officeDocument/2006/relationships/image" Target="../media/image53.png"/><Relationship Id="rId124" Type="http://schemas.openxmlformats.org/officeDocument/2006/relationships/image" Target="../media/image63.png"/><Relationship Id="rId70" Type="http://schemas.openxmlformats.org/officeDocument/2006/relationships/customXml" Target="../ink/ink34.xml"/><Relationship Id="rId91" Type="http://schemas.openxmlformats.org/officeDocument/2006/relationships/image" Target="../media/image47.png"/><Relationship Id="rId145" Type="http://schemas.openxmlformats.org/officeDocument/2006/relationships/image" Target="../media/image73.png"/><Relationship Id="rId166" Type="http://schemas.openxmlformats.org/officeDocument/2006/relationships/customXml" Target="../ink/ink83.xml"/><Relationship Id="rId1" Type="http://schemas.openxmlformats.org/officeDocument/2006/relationships/customXml" Target="../ink/ink1.xml"/><Relationship Id="rId28" Type="http://schemas.openxmlformats.org/officeDocument/2006/relationships/image" Target="../media/image15.png"/><Relationship Id="rId49" Type="http://schemas.openxmlformats.org/officeDocument/2006/relationships/image" Target="../media/image26.png"/><Relationship Id="rId114" Type="http://schemas.openxmlformats.org/officeDocument/2006/relationships/customXml" Target="../ink/ink56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00.xml"/><Relationship Id="rId21" Type="http://schemas.openxmlformats.org/officeDocument/2006/relationships/image" Target="../media/image107.png"/><Relationship Id="rId42" Type="http://schemas.openxmlformats.org/officeDocument/2006/relationships/image" Target="../media/image118.png"/><Relationship Id="rId47" Type="http://schemas.openxmlformats.org/officeDocument/2006/relationships/customXml" Target="../ink/ink110.xml"/><Relationship Id="rId63" Type="http://schemas.openxmlformats.org/officeDocument/2006/relationships/customXml" Target="../ink/ink118.xml"/><Relationship Id="rId68" Type="http://schemas.openxmlformats.org/officeDocument/2006/relationships/image" Target="../media/image131.png"/><Relationship Id="rId84" Type="http://schemas.openxmlformats.org/officeDocument/2006/relationships/image" Target="../media/image139.png"/><Relationship Id="rId89" Type="http://schemas.openxmlformats.org/officeDocument/2006/relationships/customXml" Target="../ink/ink131.xml"/><Relationship Id="rId16" Type="http://schemas.openxmlformats.org/officeDocument/2006/relationships/customXml" Target="../ink/ink95.xml"/><Relationship Id="rId11" Type="http://schemas.openxmlformats.org/officeDocument/2006/relationships/image" Target="../media/image102.png"/><Relationship Id="rId32" Type="http://schemas.openxmlformats.org/officeDocument/2006/relationships/image" Target="../media/image113.png"/><Relationship Id="rId37" Type="http://schemas.openxmlformats.org/officeDocument/2006/relationships/customXml" Target="../ink/ink105.xml"/><Relationship Id="rId53" Type="http://schemas.openxmlformats.org/officeDocument/2006/relationships/customXml" Target="../ink/ink113.xml"/><Relationship Id="rId58" Type="http://schemas.openxmlformats.org/officeDocument/2006/relationships/image" Target="../media/image126.png"/><Relationship Id="rId74" Type="http://schemas.openxmlformats.org/officeDocument/2006/relationships/image" Target="../media/image134.png"/><Relationship Id="rId79" Type="http://schemas.openxmlformats.org/officeDocument/2006/relationships/customXml" Target="../ink/ink126.xml"/><Relationship Id="rId102" Type="http://schemas.openxmlformats.org/officeDocument/2006/relationships/image" Target="../media/image148.png"/><Relationship Id="rId5" Type="http://schemas.openxmlformats.org/officeDocument/2006/relationships/image" Target="../media/image97.png"/><Relationship Id="rId90" Type="http://schemas.openxmlformats.org/officeDocument/2006/relationships/image" Target="../media/image142.png"/><Relationship Id="rId95" Type="http://schemas.openxmlformats.org/officeDocument/2006/relationships/customXml" Target="../ink/ink134.xml"/><Relationship Id="rId22" Type="http://schemas.openxmlformats.org/officeDocument/2006/relationships/customXml" Target="../ink/ink98.xml"/><Relationship Id="rId27" Type="http://schemas.openxmlformats.org/officeDocument/2006/relationships/image" Target="../media/image110.png"/><Relationship Id="rId43" Type="http://schemas.openxmlformats.org/officeDocument/2006/relationships/customXml" Target="../ink/ink108.xml"/><Relationship Id="rId48" Type="http://schemas.openxmlformats.org/officeDocument/2006/relationships/image" Target="../media/image121.png"/><Relationship Id="rId64" Type="http://schemas.openxmlformats.org/officeDocument/2006/relationships/image" Target="../media/image129.png"/><Relationship Id="rId69" Type="http://schemas.openxmlformats.org/officeDocument/2006/relationships/customXml" Target="../ink/ink121.xml"/><Relationship Id="rId80" Type="http://schemas.openxmlformats.org/officeDocument/2006/relationships/image" Target="../media/image137.png"/><Relationship Id="rId85" Type="http://schemas.openxmlformats.org/officeDocument/2006/relationships/customXml" Target="../ink/ink129.xml"/><Relationship Id="rId12" Type="http://schemas.openxmlformats.org/officeDocument/2006/relationships/customXml" Target="../ink/ink93.xml"/><Relationship Id="rId17" Type="http://schemas.openxmlformats.org/officeDocument/2006/relationships/image" Target="../media/image105.png"/><Relationship Id="rId33" Type="http://schemas.openxmlformats.org/officeDocument/2006/relationships/customXml" Target="../ink/ink103.xml"/><Relationship Id="rId38" Type="http://schemas.openxmlformats.org/officeDocument/2006/relationships/image" Target="../media/image116.png"/><Relationship Id="rId59" Type="http://schemas.openxmlformats.org/officeDocument/2006/relationships/customXml" Target="../ink/ink116.xml"/><Relationship Id="rId103" Type="http://schemas.openxmlformats.org/officeDocument/2006/relationships/customXml" Target="../ink/ink138.xml"/><Relationship Id="rId20" Type="http://schemas.openxmlformats.org/officeDocument/2006/relationships/customXml" Target="../ink/ink97.xml"/><Relationship Id="rId41" Type="http://schemas.openxmlformats.org/officeDocument/2006/relationships/customXml" Target="../ink/ink107.xml"/><Relationship Id="rId54" Type="http://schemas.openxmlformats.org/officeDocument/2006/relationships/image" Target="../media/image124.png"/><Relationship Id="rId62" Type="http://schemas.openxmlformats.org/officeDocument/2006/relationships/image" Target="../media/image128.png"/><Relationship Id="rId70" Type="http://schemas.openxmlformats.org/officeDocument/2006/relationships/image" Target="../media/image132.png"/><Relationship Id="rId75" Type="http://schemas.openxmlformats.org/officeDocument/2006/relationships/customXml" Target="../ink/ink124.xml"/><Relationship Id="rId83" Type="http://schemas.openxmlformats.org/officeDocument/2006/relationships/customXml" Target="../ink/ink128.xml"/><Relationship Id="rId88" Type="http://schemas.openxmlformats.org/officeDocument/2006/relationships/image" Target="../media/image141.png"/><Relationship Id="rId91" Type="http://schemas.openxmlformats.org/officeDocument/2006/relationships/customXml" Target="../ink/ink132.xml"/><Relationship Id="rId96" Type="http://schemas.openxmlformats.org/officeDocument/2006/relationships/image" Target="../media/image145.png"/><Relationship Id="rId1" Type="http://schemas.openxmlformats.org/officeDocument/2006/relationships/image" Target="../media/image93.png"/><Relationship Id="rId6" Type="http://schemas.openxmlformats.org/officeDocument/2006/relationships/image" Target="../media/image98.png"/><Relationship Id="rId15" Type="http://schemas.openxmlformats.org/officeDocument/2006/relationships/image" Target="../media/image104.png"/><Relationship Id="rId23" Type="http://schemas.openxmlformats.org/officeDocument/2006/relationships/image" Target="../media/image108.png"/><Relationship Id="rId28" Type="http://schemas.openxmlformats.org/officeDocument/2006/relationships/image" Target="../media/image111.png"/><Relationship Id="rId36" Type="http://schemas.openxmlformats.org/officeDocument/2006/relationships/image" Target="../media/image115.png"/><Relationship Id="rId49" Type="http://schemas.openxmlformats.org/officeDocument/2006/relationships/customXml" Target="../ink/ink111.xml"/><Relationship Id="rId57" Type="http://schemas.openxmlformats.org/officeDocument/2006/relationships/customXml" Target="../ink/ink115.xml"/><Relationship Id="rId106" Type="http://schemas.openxmlformats.org/officeDocument/2006/relationships/image" Target="../media/image150.png"/><Relationship Id="rId10" Type="http://schemas.openxmlformats.org/officeDocument/2006/relationships/customXml" Target="../ink/ink92.xml"/><Relationship Id="rId31" Type="http://schemas.openxmlformats.org/officeDocument/2006/relationships/customXml" Target="../ink/ink102.xml"/><Relationship Id="rId44" Type="http://schemas.openxmlformats.org/officeDocument/2006/relationships/image" Target="../media/image119.png"/><Relationship Id="rId52" Type="http://schemas.openxmlformats.org/officeDocument/2006/relationships/image" Target="../media/image123.png"/><Relationship Id="rId60" Type="http://schemas.openxmlformats.org/officeDocument/2006/relationships/image" Target="../media/image127.png"/><Relationship Id="rId65" Type="http://schemas.openxmlformats.org/officeDocument/2006/relationships/customXml" Target="../ink/ink119.xml"/><Relationship Id="rId73" Type="http://schemas.openxmlformats.org/officeDocument/2006/relationships/customXml" Target="../ink/ink123.xml"/><Relationship Id="rId78" Type="http://schemas.openxmlformats.org/officeDocument/2006/relationships/image" Target="../media/image136.png"/><Relationship Id="rId81" Type="http://schemas.openxmlformats.org/officeDocument/2006/relationships/customXml" Target="../ink/ink127.xml"/><Relationship Id="rId86" Type="http://schemas.openxmlformats.org/officeDocument/2006/relationships/image" Target="../media/image140.png"/><Relationship Id="rId94" Type="http://schemas.openxmlformats.org/officeDocument/2006/relationships/image" Target="../media/image144.png"/><Relationship Id="rId99" Type="http://schemas.openxmlformats.org/officeDocument/2006/relationships/customXml" Target="../ink/ink136.xml"/><Relationship Id="rId101" Type="http://schemas.openxmlformats.org/officeDocument/2006/relationships/customXml" Target="../ink/ink137.xml"/><Relationship Id="rId4" Type="http://schemas.openxmlformats.org/officeDocument/2006/relationships/image" Target="../media/image96.png"/><Relationship Id="rId9" Type="http://schemas.openxmlformats.org/officeDocument/2006/relationships/image" Target="../media/image101.png"/><Relationship Id="rId13" Type="http://schemas.openxmlformats.org/officeDocument/2006/relationships/image" Target="../media/image103.png"/><Relationship Id="rId18" Type="http://schemas.openxmlformats.org/officeDocument/2006/relationships/customXml" Target="../ink/ink96.xml"/><Relationship Id="rId39" Type="http://schemas.openxmlformats.org/officeDocument/2006/relationships/customXml" Target="../ink/ink106.xml"/><Relationship Id="rId34" Type="http://schemas.openxmlformats.org/officeDocument/2006/relationships/image" Target="../media/image114.png"/><Relationship Id="rId50" Type="http://schemas.openxmlformats.org/officeDocument/2006/relationships/image" Target="../media/image122.png"/><Relationship Id="rId55" Type="http://schemas.openxmlformats.org/officeDocument/2006/relationships/customXml" Target="../ink/ink114.xml"/><Relationship Id="rId76" Type="http://schemas.openxmlformats.org/officeDocument/2006/relationships/image" Target="../media/image135.png"/><Relationship Id="rId97" Type="http://schemas.openxmlformats.org/officeDocument/2006/relationships/customXml" Target="../ink/ink135.xml"/><Relationship Id="rId104" Type="http://schemas.openxmlformats.org/officeDocument/2006/relationships/image" Target="../media/image149.png"/><Relationship Id="rId7" Type="http://schemas.openxmlformats.org/officeDocument/2006/relationships/image" Target="../media/image99.png"/><Relationship Id="rId71" Type="http://schemas.openxmlformats.org/officeDocument/2006/relationships/customXml" Target="../ink/ink122.xml"/><Relationship Id="rId92" Type="http://schemas.openxmlformats.org/officeDocument/2006/relationships/image" Target="../media/image143.png"/><Relationship Id="rId2" Type="http://schemas.openxmlformats.org/officeDocument/2006/relationships/image" Target="../media/image94.png"/><Relationship Id="rId29" Type="http://schemas.openxmlformats.org/officeDocument/2006/relationships/customXml" Target="../ink/ink101.xml"/><Relationship Id="rId24" Type="http://schemas.openxmlformats.org/officeDocument/2006/relationships/customXml" Target="../ink/ink99.xml"/><Relationship Id="rId40" Type="http://schemas.openxmlformats.org/officeDocument/2006/relationships/image" Target="../media/image117.png"/><Relationship Id="rId45" Type="http://schemas.openxmlformats.org/officeDocument/2006/relationships/customXml" Target="../ink/ink109.xml"/><Relationship Id="rId66" Type="http://schemas.openxmlformats.org/officeDocument/2006/relationships/image" Target="../media/image130.png"/><Relationship Id="rId87" Type="http://schemas.openxmlformats.org/officeDocument/2006/relationships/customXml" Target="../ink/ink130.xml"/><Relationship Id="rId61" Type="http://schemas.openxmlformats.org/officeDocument/2006/relationships/customXml" Target="../ink/ink117.xml"/><Relationship Id="rId82" Type="http://schemas.openxmlformats.org/officeDocument/2006/relationships/image" Target="../media/image138.png"/><Relationship Id="rId19" Type="http://schemas.openxmlformats.org/officeDocument/2006/relationships/image" Target="../media/image106.png"/><Relationship Id="rId14" Type="http://schemas.openxmlformats.org/officeDocument/2006/relationships/customXml" Target="../ink/ink94.xml"/><Relationship Id="rId30" Type="http://schemas.openxmlformats.org/officeDocument/2006/relationships/image" Target="../media/image112.png"/><Relationship Id="rId35" Type="http://schemas.openxmlformats.org/officeDocument/2006/relationships/customXml" Target="../ink/ink104.xml"/><Relationship Id="rId56" Type="http://schemas.openxmlformats.org/officeDocument/2006/relationships/image" Target="../media/image125.png"/><Relationship Id="rId77" Type="http://schemas.openxmlformats.org/officeDocument/2006/relationships/customXml" Target="../ink/ink125.xml"/><Relationship Id="rId100" Type="http://schemas.openxmlformats.org/officeDocument/2006/relationships/image" Target="../media/image147.png"/><Relationship Id="rId105" Type="http://schemas.openxmlformats.org/officeDocument/2006/relationships/customXml" Target="../ink/ink139.xml"/><Relationship Id="rId8" Type="http://schemas.openxmlformats.org/officeDocument/2006/relationships/image" Target="../media/image100.png"/><Relationship Id="rId51" Type="http://schemas.openxmlformats.org/officeDocument/2006/relationships/customXml" Target="../ink/ink112.xml"/><Relationship Id="rId72" Type="http://schemas.openxmlformats.org/officeDocument/2006/relationships/image" Target="../media/image133.png"/><Relationship Id="rId93" Type="http://schemas.openxmlformats.org/officeDocument/2006/relationships/customXml" Target="../ink/ink133.xml"/><Relationship Id="rId98" Type="http://schemas.openxmlformats.org/officeDocument/2006/relationships/image" Target="../media/image146.png"/><Relationship Id="rId3" Type="http://schemas.openxmlformats.org/officeDocument/2006/relationships/image" Target="../media/image95.png"/><Relationship Id="rId25" Type="http://schemas.openxmlformats.org/officeDocument/2006/relationships/image" Target="../media/image109.png"/><Relationship Id="rId46" Type="http://schemas.openxmlformats.org/officeDocument/2006/relationships/image" Target="../media/image120.png"/><Relationship Id="rId67" Type="http://schemas.openxmlformats.org/officeDocument/2006/relationships/customXml" Target="../ink/ink1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351600</xdr:colOff>
      <xdr:row>51</xdr:row>
      <xdr:rowOff>165394</xdr:rowOff>
    </xdr:from>
    <xdr:to>
      <xdr:col>8</xdr:col>
      <xdr:colOff>438000</xdr:colOff>
      <xdr:row>52</xdr:row>
      <xdr:rowOff>170542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132FE60-906A-A076-8E83-657BD0E0C551}"/>
                </a:ext>
              </a:extLst>
            </xdr14:cNvPr>
            <xdr14:cNvContentPartPr/>
          </xdr14:nvContentPartPr>
          <xdr14:nvPr macro=""/>
          <xdr14:xfrm>
            <a:off x="8276400" y="9325723"/>
            <a:ext cx="86400" cy="1800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1132FE60-906A-A076-8E83-657BD0E0C5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270280" y="9319603"/>
              <a:ext cx="98640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293280</xdr:colOff>
      <xdr:row>48</xdr:row>
      <xdr:rowOff>26357</xdr:rowOff>
    </xdr:from>
    <xdr:to>
      <xdr:col>8</xdr:col>
      <xdr:colOff>439604</xdr:colOff>
      <xdr:row>51</xdr:row>
      <xdr:rowOff>76998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A732AB2-02D4-7881-F192-75015F5F73CA}"/>
                </a:ext>
              </a:extLst>
            </xdr14:cNvPr>
            <xdr14:cNvContentPartPr/>
          </xdr14:nvContentPartPr>
          <xdr14:nvPr macro=""/>
          <xdr14:xfrm>
            <a:off x="8218080" y="8647843"/>
            <a:ext cx="141562" cy="584722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A732AB2-02D4-7881-F192-75015F5F73C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12167" y="8641905"/>
              <a:ext cx="153388" cy="5965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302760</xdr:colOff>
      <xdr:row>53</xdr:row>
      <xdr:rowOff>59328</xdr:rowOff>
    </xdr:from>
    <xdr:to>
      <xdr:col>7</xdr:col>
      <xdr:colOff>572422</xdr:colOff>
      <xdr:row>55</xdr:row>
      <xdr:rowOff>121659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F80F6C24-ECF1-97CF-533B-C1B0A1F6805D}"/>
                </a:ext>
              </a:extLst>
            </xdr14:cNvPr>
            <xdr14:cNvContentPartPr/>
          </xdr14:nvContentPartPr>
          <xdr14:nvPr macro=""/>
          <xdr14:xfrm>
            <a:off x="6932160" y="9578885"/>
            <a:ext cx="917362" cy="4215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F80F6C24-ECF1-97CF-533B-C1B0A1F6805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926042" y="9572765"/>
              <a:ext cx="929598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465840</xdr:colOff>
      <xdr:row>48</xdr:row>
      <xdr:rowOff>19877</xdr:rowOff>
    </xdr:from>
    <xdr:to>
      <xdr:col>7</xdr:col>
      <xdr:colOff>143302</xdr:colOff>
      <xdr:row>51</xdr:row>
      <xdr:rowOff>143156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1733E456-C56F-7FB3-A748-5D80E7396BF5}"/>
                </a:ext>
              </a:extLst>
            </xdr14:cNvPr>
            <xdr14:cNvContentPartPr/>
          </xdr14:nvContentPartPr>
          <xdr14:nvPr macro=""/>
          <xdr14:xfrm>
            <a:off x="7095240" y="8641363"/>
            <a:ext cx="325162" cy="66212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1733E456-C56F-7FB3-A748-5D80E7396B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089172" y="8635363"/>
              <a:ext cx="337298" cy="6741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83902</xdr:colOff>
      <xdr:row>55</xdr:row>
      <xdr:rowOff>96017</xdr:rowOff>
    </xdr:from>
    <xdr:to>
      <xdr:col>8</xdr:col>
      <xdr:colOff>512242</xdr:colOff>
      <xdr:row>58</xdr:row>
      <xdr:rowOff>55136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7ECB8EF-0251-3C29-FABA-6AC7169BB6F7}"/>
                </a:ext>
              </a:extLst>
            </xdr14:cNvPr>
            <xdr14:cNvContentPartPr/>
          </xdr14:nvContentPartPr>
          <xdr14:nvPr macro=""/>
          <xdr14:xfrm>
            <a:off x="7361002" y="9974803"/>
            <a:ext cx="1076040" cy="497962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7ECB8EF-0251-3C29-FABA-6AC7169BB6F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54898" y="9968841"/>
              <a:ext cx="1088247" cy="509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239302</xdr:colOff>
      <xdr:row>49</xdr:row>
      <xdr:rowOff>55543</xdr:rowOff>
    </xdr:from>
    <xdr:to>
      <xdr:col>10</xdr:col>
      <xdr:colOff>645323</xdr:colOff>
      <xdr:row>53</xdr:row>
      <xdr:rowOff>105408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4263854F-6ED7-BE2C-6861-9221CD3D84FB}"/>
                </a:ext>
              </a:extLst>
            </xdr14:cNvPr>
            <xdr14:cNvContentPartPr/>
          </xdr14:nvContentPartPr>
          <xdr14:nvPr macro=""/>
          <xdr14:xfrm>
            <a:off x="8811802" y="8856643"/>
            <a:ext cx="1053720" cy="768322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4263854F-6ED7-BE2C-6861-9221CD3D84F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805699" y="8850660"/>
              <a:ext cx="1065927" cy="7802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7402</xdr:colOff>
      <xdr:row>54</xdr:row>
      <xdr:rowOff>66554</xdr:rowOff>
    </xdr:from>
    <xdr:to>
      <xdr:col>10</xdr:col>
      <xdr:colOff>474322</xdr:colOff>
      <xdr:row>57</xdr:row>
      <xdr:rowOff>57271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8EABE63B-E43B-FF6F-A08A-D008C0419D76}"/>
                </a:ext>
              </a:extLst>
            </xdr14:cNvPr>
            <xdr14:cNvContentPartPr/>
          </xdr14:nvContentPartPr>
          <xdr14:nvPr macro=""/>
          <xdr14:xfrm>
            <a:off x="9227602" y="9765725"/>
            <a:ext cx="466920" cy="5295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8EABE63B-E43B-FF6F-A08A-D008C0419D7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21482" y="9759751"/>
              <a:ext cx="479160" cy="5415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344902</xdr:colOff>
      <xdr:row>47</xdr:row>
      <xdr:rowOff>178972</xdr:rowOff>
    </xdr:from>
    <xdr:to>
      <xdr:col>4</xdr:col>
      <xdr:colOff>714622</xdr:colOff>
      <xdr:row>49</xdr:row>
      <xdr:rowOff>125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EA9D2103-31EF-96C3-2083-16442A3289A9}"/>
                </a:ext>
              </a:extLst>
            </xdr14:cNvPr>
            <xdr14:cNvContentPartPr/>
          </xdr14:nvContentPartPr>
          <xdr14:nvPr macro=""/>
          <xdr14:xfrm>
            <a:off x="3964402" y="8620843"/>
            <a:ext cx="369720" cy="179362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EA9D2103-31EF-96C3-2083-16442A3289A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958282" y="8615046"/>
              <a:ext cx="381960" cy="190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285502</xdr:colOff>
      <xdr:row>54</xdr:row>
      <xdr:rowOff>142072</xdr:rowOff>
    </xdr:from>
    <xdr:to>
      <xdr:col>4</xdr:col>
      <xdr:colOff>446504</xdr:colOff>
      <xdr:row>55</xdr:row>
      <xdr:rowOff>116177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78B65BE-04A1-2F00-05CB-7392F707DD83}"/>
                </a:ext>
              </a:extLst>
            </xdr14:cNvPr>
            <xdr14:cNvContentPartPr/>
          </xdr14:nvContentPartPr>
          <xdr14:nvPr macro=""/>
          <xdr14:xfrm>
            <a:off x="3905002" y="9841243"/>
            <a:ext cx="156240" cy="15372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78B65BE-04A1-2F00-05CB-7392F707DD8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898882" y="9835123"/>
              <a:ext cx="16848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219540</xdr:colOff>
      <xdr:row>49</xdr:row>
      <xdr:rowOff>97303</xdr:rowOff>
    </xdr:from>
    <xdr:to>
      <xdr:col>4</xdr:col>
      <xdr:colOff>1379182</xdr:colOff>
      <xdr:row>53</xdr:row>
      <xdr:rowOff>59328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470F2B77-BC61-9CD4-7F9F-CEA3BE805940}"/>
                </a:ext>
              </a:extLst>
            </xdr14:cNvPr>
            <xdr14:cNvContentPartPr/>
          </xdr14:nvContentPartPr>
          <xdr14:nvPr macro=""/>
          <xdr14:xfrm>
            <a:off x="3839040" y="8898403"/>
            <a:ext cx="1159642" cy="67572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470F2B77-BC61-9CD4-7F9F-CEA3BE80594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832921" y="8892479"/>
              <a:ext cx="1171879" cy="687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590340</xdr:colOff>
      <xdr:row>53</xdr:row>
      <xdr:rowOff>170208</xdr:rowOff>
    </xdr:from>
    <xdr:to>
      <xdr:col>4</xdr:col>
      <xdr:colOff>1856182</xdr:colOff>
      <xdr:row>56</xdr:row>
      <xdr:rowOff>143285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1DE0C3FD-6E1B-02CB-19C4-E6EA25ACACAA}"/>
                </a:ext>
              </a:extLst>
            </xdr14:cNvPr>
            <xdr14:cNvContentPartPr/>
          </xdr14:nvContentPartPr>
          <xdr14:nvPr macro=""/>
          <xdr14:xfrm>
            <a:off x="4209840" y="9689765"/>
            <a:ext cx="1265842" cy="51192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1DE0C3FD-6E1B-02CB-19C4-E6EA25ACACA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203721" y="9683796"/>
              <a:ext cx="1278079" cy="523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1861458</xdr:colOff>
      <xdr:row>49</xdr:row>
      <xdr:rowOff>141515</xdr:rowOff>
    </xdr:from>
    <xdr:to>
      <xdr:col>6</xdr:col>
      <xdr:colOff>75690</xdr:colOff>
      <xdr:row>51</xdr:row>
      <xdr:rowOff>68076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6FA9A34C-F5D6-F632-5FFF-ACCB312A5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80958" y="8942615"/>
          <a:ext cx="1219370" cy="285790"/>
        </a:xfrm>
        <a:prstGeom prst="rect">
          <a:avLst/>
        </a:prstGeom>
      </xdr:spPr>
    </xdr:pic>
    <xdr:clientData/>
  </xdr:twoCellAnchor>
  <xdr:twoCellAnchor editAs="oneCell">
    <xdr:from>
      <xdr:col>2</xdr:col>
      <xdr:colOff>95340</xdr:colOff>
      <xdr:row>87</xdr:row>
      <xdr:rowOff>70155</xdr:rowOff>
    </xdr:from>
    <xdr:to>
      <xdr:col>2</xdr:col>
      <xdr:colOff>102540</xdr:colOff>
      <xdr:row>87</xdr:row>
      <xdr:rowOff>173557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9673CA80-B98D-743C-7641-840AA59CD74A}"/>
                </a:ext>
              </a:extLst>
            </xdr14:cNvPr>
            <xdr14:cNvContentPartPr/>
          </xdr14:nvContentPartPr>
          <xdr14:nvPr macro=""/>
          <xdr14:xfrm>
            <a:off x="1428840" y="15607811"/>
            <a:ext cx="7200" cy="9864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9673CA80-B98D-743C-7641-840AA59CD74A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422720" y="15601691"/>
              <a:ext cx="19440" cy="11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58620</xdr:colOff>
      <xdr:row>81</xdr:row>
      <xdr:rowOff>20039</xdr:rowOff>
    </xdr:from>
    <xdr:to>
      <xdr:col>2</xdr:col>
      <xdr:colOff>207742</xdr:colOff>
      <xdr:row>86</xdr:row>
      <xdr:rowOff>132108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B523241D-CCF8-6EEF-58EF-BAED5FB6451B}"/>
                </a:ext>
              </a:extLst>
            </xdr14:cNvPr>
            <xdr14:cNvContentPartPr/>
          </xdr14:nvContentPartPr>
          <xdr14:nvPr macro=""/>
          <xdr14:xfrm>
            <a:off x="1392120" y="14486133"/>
            <a:ext cx="149122" cy="1005038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B523241D-CCF8-6EEF-58EF-BAED5FB6451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386011" y="14480172"/>
              <a:ext cx="161339" cy="10169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5953</xdr:colOff>
      <xdr:row>81</xdr:row>
      <xdr:rowOff>148828</xdr:rowOff>
    </xdr:from>
    <xdr:to>
      <xdr:col>12</xdr:col>
      <xdr:colOff>121730</xdr:colOff>
      <xdr:row>83</xdr:row>
      <xdr:rowOff>29797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E9F469E-0491-9C67-8012-741269DE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78453" y="14614922"/>
          <a:ext cx="2062449" cy="233394"/>
        </a:xfrm>
        <a:prstGeom prst="rect">
          <a:avLst/>
        </a:prstGeom>
      </xdr:spPr>
    </xdr:pic>
    <xdr:clientData/>
  </xdr:twoCellAnchor>
  <xdr:twoCellAnchor editAs="oneCell">
    <xdr:from>
      <xdr:col>9</xdr:col>
      <xdr:colOff>17859</xdr:colOff>
      <xdr:row>83</xdr:row>
      <xdr:rowOff>113109</xdr:rowOff>
    </xdr:from>
    <xdr:to>
      <xdr:col>11</xdr:col>
      <xdr:colOff>287158</xdr:colOff>
      <xdr:row>85</xdr:row>
      <xdr:rowOff>36947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2BCC549-471E-A1E5-CEC9-F031B50AA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90359" y="14936390"/>
          <a:ext cx="1562318" cy="281026"/>
        </a:xfrm>
        <a:prstGeom prst="rect">
          <a:avLst/>
        </a:prstGeom>
      </xdr:spPr>
    </xdr:pic>
    <xdr:clientData/>
  </xdr:twoCellAnchor>
  <xdr:twoCellAnchor editAs="oneCell">
    <xdr:from>
      <xdr:col>10</xdr:col>
      <xdr:colOff>262697</xdr:colOff>
      <xdr:row>107</xdr:row>
      <xdr:rowOff>31597</xdr:rowOff>
    </xdr:from>
    <xdr:to>
      <xdr:col>10</xdr:col>
      <xdr:colOff>427577</xdr:colOff>
      <xdr:row>108</xdr:row>
      <xdr:rowOff>8965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FD0E7FF6-EFF2-FBD4-E4D8-3664799D11B3}"/>
                </a:ext>
              </a:extLst>
            </xdr14:cNvPr>
            <xdr14:cNvContentPartPr/>
          </xdr14:nvContentPartPr>
          <xdr14:nvPr macro=""/>
          <xdr14:xfrm>
            <a:off x="9892800" y="19712218"/>
            <a:ext cx="164880" cy="15120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FD0E7FF6-EFF2-FBD4-E4D8-3664799D11B3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9886680" y="19706098"/>
              <a:ext cx="17712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345137</xdr:colOff>
      <xdr:row>108</xdr:row>
      <xdr:rowOff>120186</xdr:rowOff>
    </xdr:from>
    <xdr:to>
      <xdr:col>10</xdr:col>
      <xdr:colOff>370697</xdr:colOff>
      <xdr:row>109</xdr:row>
      <xdr:rowOff>143697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9F1F178D-A8A0-6AE3-4F8A-909ECC19F9C5}"/>
                </a:ext>
              </a:extLst>
            </xdr14:cNvPr>
            <xdr14:cNvContentPartPr/>
          </xdr14:nvContentPartPr>
          <xdr14:nvPr macro=""/>
          <xdr14:xfrm>
            <a:off x="9975240" y="19984738"/>
            <a:ext cx="25560" cy="20268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9F1F178D-A8A0-6AE3-4F8A-909ECC19F9C5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9969120" y="19978618"/>
              <a:ext cx="3780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213569</xdr:colOff>
      <xdr:row>97</xdr:row>
      <xdr:rowOff>147588</xdr:rowOff>
    </xdr:from>
    <xdr:to>
      <xdr:col>11</xdr:col>
      <xdr:colOff>370889</xdr:colOff>
      <xdr:row>98</xdr:row>
      <xdr:rowOff>124577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6132223D-C693-C4A2-E152-981AB5900E05}"/>
                </a:ext>
              </a:extLst>
            </xdr14:cNvPr>
            <xdr14:cNvContentPartPr/>
          </xdr14:nvContentPartPr>
          <xdr14:nvPr macro=""/>
          <xdr14:xfrm>
            <a:off x="10494000" y="17988898"/>
            <a:ext cx="157320" cy="16092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6132223D-C693-C4A2-E152-981AB5900E05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0487880" y="17982778"/>
              <a:ext cx="169560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217337</xdr:colOff>
      <xdr:row>97</xdr:row>
      <xdr:rowOff>170988</xdr:rowOff>
    </xdr:from>
    <xdr:to>
      <xdr:col>10</xdr:col>
      <xdr:colOff>411181</xdr:colOff>
      <xdr:row>106</xdr:row>
      <xdr:rowOff>102488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3FD99FCB-BCD5-67A5-0285-3A5098216DBF}"/>
                </a:ext>
              </a:extLst>
            </xdr14:cNvPr>
            <xdr14:cNvContentPartPr/>
          </xdr14:nvContentPartPr>
          <xdr14:nvPr macro=""/>
          <xdr14:xfrm>
            <a:off x="9847440" y="18012298"/>
            <a:ext cx="189082" cy="158688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3FD99FCB-BCD5-67A5-0285-3A5098216DB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9841476" y="18006178"/>
              <a:ext cx="201009" cy="159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198891</xdr:colOff>
      <xdr:row>99</xdr:row>
      <xdr:rowOff>56648</xdr:rowOff>
    </xdr:from>
    <xdr:to>
      <xdr:col>11</xdr:col>
      <xdr:colOff>381133</xdr:colOff>
      <xdr:row>103</xdr:row>
      <xdr:rowOff>37323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44AA979E-FB65-22A9-7AC2-FDB02AFD91A8}"/>
                </a:ext>
              </a:extLst>
            </xdr14:cNvPr>
            <xdr14:cNvContentPartPr/>
          </xdr14:nvContentPartPr>
          <xdr14:nvPr macro=""/>
          <xdr14:xfrm>
            <a:off x="10479322" y="18265820"/>
            <a:ext cx="182242" cy="71640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44AA979E-FB65-22A9-7AC2-FDB02AFD91A8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473211" y="18259700"/>
              <a:ext cx="194463" cy="72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412817</xdr:colOff>
      <xdr:row>101</xdr:row>
      <xdr:rowOff>131144</xdr:rowOff>
    </xdr:from>
    <xdr:to>
      <xdr:col>11</xdr:col>
      <xdr:colOff>247851</xdr:colOff>
      <xdr:row>101</xdr:row>
      <xdr:rowOff>170466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89AA2F87-E3A8-3778-9FC8-84BBB2D61BE8}"/>
                </a:ext>
              </a:extLst>
            </xdr14:cNvPr>
            <xdr14:cNvContentPartPr/>
          </xdr14:nvContentPartPr>
          <xdr14:nvPr macro=""/>
          <xdr14:xfrm>
            <a:off x="10042920" y="18708178"/>
            <a:ext cx="480600" cy="3456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89AA2F87-E3A8-3778-9FC8-84BBB2D61BE8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0036800" y="18702058"/>
              <a:ext cx="4928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199889</xdr:colOff>
      <xdr:row>103</xdr:row>
      <xdr:rowOff>152441</xdr:rowOff>
    </xdr:from>
    <xdr:to>
      <xdr:col>11</xdr:col>
      <xdr:colOff>324891</xdr:colOff>
      <xdr:row>105</xdr:row>
      <xdr:rowOff>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C08E4982-91FF-358F-6C82-FB0F7103E301}"/>
                </a:ext>
              </a:extLst>
            </xdr14:cNvPr>
            <xdr14:cNvContentPartPr/>
          </xdr14:nvContentPartPr>
          <xdr14:nvPr macro=""/>
          <xdr14:xfrm>
            <a:off x="10480320" y="19097338"/>
            <a:ext cx="120240" cy="205920"/>
          </xdr14:xfrm>
        </xdr:contentPart>
      </mc:Choice>
      <mc:Fallback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C08E4982-91FF-358F-6C82-FB0F7103E30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474200" y="19091218"/>
              <a:ext cx="13248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151649</xdr:colOff>
      <xdr:row>105</xdr:row>
      <xdr:rowOff>103179</xdr:rowOff>
    </xdr:from>
    <xdr:to>
      <xdr:col>11</xdr:col>
      <xdr:colOff>277731</xdr:colOff>
      <xdr:row>106</xdr:row>
      <xdr:rowOff>102570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151B60DB-C2DA-00D3-6D79-FA968CFD8836}"/>
                </a:ext>
              </a:extLst>
            </xdr14:cNvPr>
            <xdr14:cNvContentPartPr/>
          </xdr14:nvContentPartPr>
          <xdr14:nvPr macro=""/>
          <xdr14:xfrm>
            <a:off x="10432080" y="19415938"/>
            <a:ext cx="121320" cy="17856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151B60DB-C2DA-00D3-6D79-FA968CFD8836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0425960" y="19409818"/>
              <a:ext cx="13356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523504</xdr:colOff>
      <xdr:row>106</xdr:row>
      <xdr:rowOff>21488</xdr:rowOff>
    </xdr:from>
    <xdr:to>
      <xdr:col>9</xdr:col>
      <xdr:colOff>609544</xdr:colOff>
      <xdr:row>107</xdr:row>
      <xdr:rowOff>30157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65A004C1-AC80-5C83-8C91-A71D6D08DF1D}"/>
                </a:ext>
              </a:extLst>
            </xdr14:cNvPr>
            <xdr14:cNvContentPartPr/>
          </xdr14:nvContentPartPr>
          <xdr14:nvPr macro=""/>
          <xdr14:xfrm>
            <a:off x="9503280" y="19518178"/>
            <a:ext cx="86040" cy="19260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65A004C1-AC80-5C83-8C91-A71D6D08DF1D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497160" y="19512058"/>
              <a:ext cx="9828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568504</xdr:colOff>
      <xdr:row>107</xdr:row>
      <xdr:rowOff>144637</xdr:rowOff>
    </xdr:from>
    <xdr:to>
      <xdr:col>10</xdr:col>
      <xdr:colOff>4</xdr:colOff>
      <xdr:row>108</xdr:row>
      <xdr:rowOff>104706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D068E6C0-36CC-4046-7BC1-8032588E9501}"/>
                </a:ext>
              </a:extLst>
            </xdr14:cNvPr>
            <xdr14:cNvContentPartPr/>
          </xdr14:nvContentPartPr>
          <xdr14:nvPr macro=""/>
          <xdr14:xfrm>
            <a:off x="9548280" y="19825258"/>
            <a:ext cx="79200" cy="14400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D068E6C0-36CC-4046-7BC1-8032588E950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542160" y="19819138"/>
              <a:ext cx="9144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609544</xdr:colOff>
      <xdr:row>109</xdr:row>
      <xdr:rowOff>15815</xdr:rowOff>
    </xdr:from>
    <xdr:to>
      <xdr:col>10</xdr:col>
      <xdr:colOff>64419</xdr:colOff>
      <xdr:row>109</xdr:row>
      <xdr:rowOff>152615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1469159B-0F64-EA28-7741-B7DB4DBD47FF}"/>
                </a:ext>
              </a:extLst>
            </xdr14:cNvPr>
            <xdr14:cNvContentPartPr/>
          </xdr14:nvContentPartPr>
          <xdr14:nvPr macro=""/>
          <xdr14:xfrm>
            <a:off x="9589320" y="20064298"/>
            <a:ext cx="100440" cy="13680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1469159B-0F64-EA28-7741-B7DB4DBD47FF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9583200" y="20058178"/>
              <a:ext cx="112680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486064</xdr:colOff>
      <xdr:row>104</xdr:row>
      <xdr:rowOff>39872</xdr:rowOff>
    </xdr:from>
    <xdr:to>
      <xdr:col>9</xdr:col>
      <xdr:colOff>639588</xdr:colOff>
      <xdr:row>105</xdr:row>
      <xdr:rowOff>35941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5C36C1B7-2DC7-2701-7F97-463739CEE259}"/>
                </a:ext>
              </a:extLst>
            </xdr14:cNvPr>
            <xdr14:cNvContentPartPr/>
          </xdr14:nvContentPartPr>
          <xdr14:nvPr macro=""/>
          <xdr14:xfrm>
            <a:off x="9465840" y="19168700"/>
            <a:ext cx="148762" cy="180000"/>
          </xdr14:xfrm>
        </xdr:contentPart>
      </mc:Choice>
      <mc:Fallback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5C36C1B7-2DC7-2701-7F97-463739CEE259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9459717" y="19162580"/>
              <a:ext cx="161009" cy="1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382024</xdr:colOff>
      <xdr:row>101</xdr:row>
      <xdr:rowOff>54906</xdr:rowOff>
    </xdr:from>
    <xdr:to>
      <xdr:col>9</xdr:col>
      <xdr:colOff>561108</xdr:colOff>
      <xdr:row>103</xdr:row>
      <xdr:rowOff>113365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D66228E8-2214-85DD-2CE1-0C052BB54BEA}"/>
                </a:ext>
              </a:extLst>
            </xdr14:cNvPr>
            <xdr14:cNvContentPartPr/>
          </xdr14:nvContentPartPr>
          <xdr14:nvPr macro=""/>
          <xdr14:xfrm>
            <a:off x="9361800" y="18631940"/>
            <a:ext cx="174322" cy="42156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D66228E8-2214-85DD-2CE1-0C052BB54BE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9355677" y="18625820"/>
              <a:ext cx="186568" cy="43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343946</xdr:colOff>
      <xdr:row>98</xdr:row>
      <xdr:rowOff>27017</xdr:rowOff>
    </xdr:from>
    <xdr:to>
      <xdr:col>9</xdr:col>
      <xdr:colOff>420986</xdr:colOff>
      <xdr:row>100</xdr:row>
      <xdr:rowOff>67837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2E20D66F-EA35-1AEA-AD54-D87C2CABC037}"/>
                </a:ext>
              </a:extLst>
            </xdr14:cNvPr>
            <xdr14:cNvContentPartPr/>
          </xdr14:nvContentPartPr>
          <xdr14:nvPr macro=""/>
          <xdr14:xfrm>
            <a:off x="9323722" y="18052258"/>
            <a:ext cx="77040" cy="408682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2E20D66F-EA35-1AEA-AD54-D87C2CABC037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317602" y="18046071"/>
              <a:ext cx="89280" cy="421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238409</xdr:colOff>
      <xdr:row>107</xdr:row>
      <xdr:rowOff>997</xdr:rowOff>
    </xdr:from>
    <xdr:to>
      <xdr:col>11</xdr:col>
      <xdr:colOff>474291</xdr:colOff>
      <xdr:row>108</xdr:row>
      <xdr:rowOff>1026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E01A00C6-3E45-2E34-8751-2D7230F93302}"/>
                </a:ext>
              </a:extLst>
            </xdr14:cNvPr>
            <xdr14:cNvContentPartPr/>
          </xdr14:nvContentPartPr>
          <xdr14:nvPr macro=""/>
          <xdr14:xfrm>
            <a:off x="10518840" y="19681618"/>
            <a:ext cx="235882" cy="183960"/>
          </xdr14:xfrm>
        </xdr:contentPart>
      </mc:Choice>
      <mc:Fallback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E01A00C6-3E45-2E34-8751-2D7230F93302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0512594" y="19675498"/>
              <a:ext cx="248374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234809</xdr:colOff>
      <xdr:row>108</xdr:row>
      <xdr:rowOff>106146</xdr:rowOff>
    </xdr:from>
    <xdr:to>
      <xdr:col>11</xdr:col>
      <xdr:colOff>382049</xdr:colOff>
      <xdr:row>109</xdr:row>
      <xdr:rowOff>163857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AD87BF2F-FCA3-F66F-E075-838F2DE0B50E}"/>
                </a:ext>
              </a:extLst>
            </xdr14:cNvPr>
            <xdr14:cNvContentPartPr/>
          </xdr14:nvContentPartPr>
          <xdr14:nvPr macro=""/>
          <xdr14:xfrm>
            <a:off x="10515240" y="19970698"/>
            <a:ext cx="147240" cy="2368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AD87BF2F-FCA3-F66F-E075-838F2DE0B50E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0509120" y="19964578"/>
              <a:ext cx="15948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170091</xdr:colOff>
      <xdr:row>96</xdr:row>
      <xdr:rowOff>28399</xdr:rowOff>
    </xdr:from>
    <xdr:to>
      <xdr:col>11</xdr:col>
      <xdr:colOff>580049</xdr:colOff>
      <xdr:row>97</xdr:row>
      <xdr:rowOff>9007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39257E55-9AA7-1C9D-ACE9-53F10C8BC851}"/>
                </a:ext>
              </a:extLst>
            </xdr14:cNvPr>
            <xdr14:cNvContentPartPr/>
          </xdr14:nvContentPartPr>
          <xdr14:nvPr macro=""/>
          <xdr14:xfrm>
            <a:off x="10450522" y="17685778"/>
            <a:ext cx="409958" cy="15444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39257E55-9AA7-1C9D-ACE9-53F10C8BC851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0444403" y="17679658"/>
              <a:ext cx="422196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296561</xdr:colOff>
      <xdr:row>96</xdr:row>
      <xdr:rowOff>11839</xdr:rowOff>
    </xdr:from>
    <xdr:to>
      <xdr:col>13</xdr:col>
      <xdr:colOff>542716</xdr:colOff>
      <xdr:row>97</xdr:row>
      <xdr:rowOff>20230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8E997856-DA49-A5B5-A333-1B68545DEE84}"/>
                </a:ext>
              </a:extLst>
            </xdr14:cNvPr>
            <xdr14:cNvContentPartPr/>
          </xdr14:nvContentPartPr>
          <xdr14:nvPr macro=""/>
          <xdr14:xfrm>
            <a:off x="11227320" y="17669218"/>
            <a:ext cx="896482" cy="192322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8E997856-DA49-A5B5-A333-1B68545DEE84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1221199" y="17662943"/>
              <a:ext cx="908723" cy="2048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151264</xdr:colOff>
      <xdr:row>96</xdr:row>
      <xdr:rowOff>66641</xdr:rowOff>
    </xdr:from>
    <xdr:to>
      <xdr:col>9</xdr:col>
      <xdr:colOff>582184</xdr:colOff>
      <xdr:row>97</xdr:row>
      <xdr:rowOff>28788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E9FE3B37-2E9A-5903-BDC1-A2ADC72DAF21}"/>
                </a:ext>
              </a:extLst>
            </xdr14:cNvPr>
            <xdr14:cNvContentPartPr/>
          </xdr14:nvContentPartPr>
          <xdr14:nvPr macro=""/>
          <xdr14:xfrm>
            <a:off x="9131040" y="17724020"/>
            <a:ext cx="430920" cy="146078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E9FE3B37-2E9A-5903-BDC1-A2ADC72DAF21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9124920" y="17718093"/>
              <a:ext cx="443160" cy="157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322481</xdr:colOff>
      <xdr:row>102</xdr:row>
      <xdr:rowOff>9214</xdr:rowOff>
    </xdr:from>
    <xdr:to>
      <xdr:col>12</xdr:col>
      <xdr:colOff>467201</xdr:colOff>
      <xdr:row>106</xdr:row>
      <xdr:rowOff>56130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FDCEB594-D536-9B8C-46D4-952057E049B7}"/>
                </a:ext>
              </a:extLst>
            </xdr14:cNvPr>
            <xdr14:cNvContentPartPr/>
          </xdr14:nvContentPartPr>
          <xdr14:nvPr macro=""/>
          <xdr14:xfrm>
            <a:off x="11253240" y="18770180"/>
            <a:ext cx="144720" cy="78264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FDCEB594-D536-9B8C-46D4-952057E049B7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1247120" y="18764060"/>
              <a:ext cx="156960" cy="79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369281</xdr:colOff>
      <xdr:row>97</xdr:row>
      <xdr:rowOff>163068</xdr:rowOff>
    </xdr:from>
    <xdr:to>
      <xdr:col>12</xdr:col>
      <xdr:colOff>561603</xdr:colOff>
      <xdr:row>101</xdr:row>
      <xdr:rowOff>95946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5E474C55-4DCB-EEF4-C95D-53C9B99AA959}"/>
                </a:ext>
              </a:extLst>
            </xdr14:cNvPr>
            <xdr14:cNvContentPartPr/>
          </xdr14:nvContentPartPr>
          <xdr14:nvPr macro=""/>
          <xdr14:xfrm>
            <a:off x="11300040" y="18004378"/>
            <a:ext cx="192322" cy="668602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5E474C55-4DCB-EEF4-C95D-53C9B99AA95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1293929" y="17998261"/>
              <a:ext cx="204544" cy="6808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267123</xdr:colOff>
      <xdr:row>107</xdr:row>
      <xdr:rowOff>38077</xdr:rowOff>
    </xdr:from>
    <xdr:to>
      <xdr:col>12</xdr:col>
      <xdr:colOff>487001</xdr:colOff>
      <xdr:row>109</xdr:row>
      <xdr:rowOff>144139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E244DBB0-8949-2129-0781-3B3E9E57EB18}"/>
                </a:ext>
              </a:extLst>
            </xdr14:cNvPr>
            <xdr14:cNvContentPartPr/>
          </xdr14:nvContentPartPr>
          <xdr14:nvPr macro=""/>
          <xdr14:xfrm>
            <a:off x="11197882" y="19718698"/>
            <a:ext cx="219878" cy="469162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E244DBB0-8949-2129-0781-3B3E9E57EB18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1191774" y="19712572"/>
              <a:ext cx="232093" cy="4814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579893</xdr:colOff>
      <xdr:row>112</xdr:row>
      <xdr:rowOff>66974</xdr:rowOff>
    </xdr:from>
    <xdr:to>
      <xdr:col>11</xdr:col>
      <xdr:colOff>161010</xdr:colOff>
      <xdr:row>113</xdr:row>
      <xdr:rowOff>59357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13B7916F-9BB8-C960-D059-5650C7D2DED3}"/>
                </a:ext>
              </a:extLst>
            </xdr14:cNvPr>
            <xdr14:cNvContentPartPr/>
          </xdr14:nvContentPartPr>
          <xdr14:nvPr macro=""/>
          <xdr14:xfrm>
            <a:off x="10196002" y="20475322"/>
            <a:ext cx="227160" cy="17460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13B7916F-9BB8-C960-D059-5650C7D2DED3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0189882" y="20469202"/>
              <a:ext cx="239400" cy="18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171055</xdr:colOff>
      <xdr:row>112</xdr:row>
      <xdr:rowOff>11174</xdr:rowOff>
    </xdr:from>
    <xdr:to>
      <xdr:col>10</xdr:col>
      <xdr:colOff>392611</xdr:colOff>
      <xdr:row>113</xdr:row>
      <xdr:rowOff>106435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F7FFCF3C-4A7B-57E5-0C49-53002AE54048}"/>
                </a:ext>
              </a:extLst>
            </xdr14:cNvPr>
            <xdr14:cNvContentPartPr/>
          </xdr14:nvContentPartPr>
          <xdr14:nvPr macro=""/>
          <xdr14:xfrm>
            <a:off x="9141120" y="20419522"/>
            <a:ext cx="867600" cy="277478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F7FFCF3C-4A7B-57E5-0C49-53002AE54048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9135003" y="20413505"/>
              <a:ext cx="879835" cy="289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371168</xdr:colOff>
      <xdr:row>111</xdr:row>
      <xdr:rowOff>165230</xdr:rowOff>
    </xdr:from>
    <xdr:to>
      <xdr:col>12</xdr:col>
      <xdr:colOff>467166</xdr:colOff>
      <xdr:row>113</xdr:row>
      <xdr:rowOff>153235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EF1F15DB-C550-DDF1-9396-DE8793E41E50}"/>
                </a:ext>
              </a:extLst>
            </xdr14:cNvPr>
            <xdr14:cNvContentPartPr/>
          </xdr14:nvContentPartPr>
          <xdr14:nvPr macro=""/>
          <xdr14:xfrm>
            <a:off x="10633320" y="20391360"/>
            <a:ext cx="737280" cy="35244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EF1F15DB-C550-DDF1-9396-DE8793E41E50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0627200" y="20385240"/>
              <a:ext cx="749520" cy="36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551058</xdr:colOff>
      <xdr:row>110</xdr:row>
      <xdr:rowOff>173567</xdr:rowOff>
    </xdr:from>
    <xdr:to>
      <xdr:col>9</xdr:col>
      <xdr:colOff>122815</xdr:colOff>
      <xdr:row>115</xdr:row>
      <xdr:rowOff>85162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13366C28-1810-DDEB-3B92-3D27416AD9F6}"/>
                </a:ext>
              </a:extLst>
            </xdr14:cNvPr>
            <xdr14:cNvContentPartPr/>
          </xdr14:nvContentPartPr>
          <xdr14:nvPr macro=""/>
          <xdr14:xfrm>
            <a:off x="8875080" y="20217480"/>
            <a:ext cx="217800" cy="81792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13366C28-1810-DDEB-3B92-3D27416AD9F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8869079" y="20211461"/>
              <a:ext cx="229802" cy="8299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333716</xdr:colOff>
      <xdr:row>110</xdr:row>
      <xdr:rowOff>125409</xdr:rowOff>
    </xdr:from>
    <xdr:to>
      <xdr:col>17</xdr:col>
      <xdr:colOff>96429</xdr:colOff>
      <xdr:row>114</xdr:row>
      <xdr:rowOff>169541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AA2EA454-D86C-7860-DD39-F412511E5330}"/>
                </a:ext>
              </a:extLst>
            </xdr14:cNvPr>
            <xdr14:cNvContentPartPr/>
          </xdr14:nvContentPartPr>
          <xdr14:nvPr macro=""/>
          <xdr14:xfrm>
            <a:off x="13180042" y="20169322"/>
            <a:ext cx="1050038" cy="76824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AA2EA454-D86C-7860-DD39-F412511E5330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3173999" y="20163295"/>
              <a:ext cx="1062124" cy="7802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77877</xdr:colOff>
      <xdr:row>111</xdr:row>
      <xdr:rowOff>114912</xdr:rowOff>
    </xdr:from>
    <xdr:to>
      <xdr:col>15</xdr:col>
      <xdr:colOff>93874</xdr:colOff>
      <xdr:row>113</xdr:row>
      <xdr:rowOff>65837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2901AFB6-605F-D5E5-3968-6579C0009F73}"/>
                </a:ext>
              </a:extLst>
            </xdr14:cNvPr>
            <xdr14:cNvContentPartPr/>
          </xdr14:nvContentPartPr>
          <xdr14:nvPr macro=""/>
          <xdr14:xfrm>
            <a:off x="12278160" y="20341042"/>
            <a:ext cx="662040" cy="31536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2901AFB6-605F-D5E5-3968-6579C0009F73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2272040" y="20334922"/>
              <a:ext cx="674280" cy="3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94003</xdr:colOff>
      <xdr:row>112</xdr:row>
      <xdr:rowOff>84614</xdr:rowOff>
    </xdr:from>
    <xdr:to>
      <xdr:col>13</xdr:col>
      <xdr:colOff>417201</xdr:colOff>
      <xdr:row>113</xdr:row>
      <xdr:rowOff>85997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80CD429D-8479-B251-4FB2-9BCE9DCDECEF}"/>
                </a:ext>
              </a:extLst>
            </xdr14:cNvPr>
            <xdr14:cNvContentPartPr/>
          </xdr14:nvContentPartPr>
          <xdr14:nvPr macro=""/>
          <xdr14:xfrm>
            <a:off x="11648242" y="20492962"/>
            <a:ext cx="323198" cy="183600"/>
          </xdr14:xfrm>
        </xdr:contentPart>
      </mc:Choice>
      <mc:Fallback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80CD429D-8479-B251-4FB2-9BCE9DCDECEF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1642117" y="20486842"/>
              <a:ext cx="335449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25466</xdr:colOff>
      <xdr:row>132</xdr:row>
      <xdr:rowOff>76705</xdr:rowOff>
    </xdr:from>
    <xdr:to>
      <xdr:col>3</xdr:col>
      <xdr:colOff>55068</xdr:colOff>
      <xdr:row>135</xdr:row>
      <xdr:rowOff>113224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69500BA7-7561-E97B-226B-6198C6F343F3}"/>
                </a:ext>
              </a:extLst>
            </xdr14:cNvPr>
            <xdr14:cNvContentPartPr/>
          </xdr14:nvContentPartPr>
          <xdr14:nvPr macro=""/>
          <xdr14:xfrm>
            <a:off x="2414880" y="23785791"/>
            <a:ext cx="24840" cy="57060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69500BA7-7561-E97B-226B-6198C6F343F3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2408760" y="23779858"/>
              <a:ext cx="37080" cy="5824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1028100</xdr:colOff>
      <xdr:row>133</xdr:row>
      <xdr:rowOff>40011</xdr:rowOff>
    </xdr:from>
    <xdr:to>
      <xdr:col>3</xdr:col>
      <xdr:colOff>49946</xdr:colOff>
      <xdr:row>134</xdr:row>
      <xdr:rowOff>59117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21F3E8E3-A10F-988A-C7A4-6AE443F56D41}"/>
                </a:ext>
              </a:extLst>
            </xdr14:cNvPr>
            <xdr14:cNvContentPartPr/>
          </xdr14:nvContentPartPr>
          <xdr14:nvPr macro=""/>
          <xdr14:xfrm>
            <a:off x="2361600" y="23928711"/>
            <a:ext cx="77760" cy="19872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21F3E8E3-A10F-988A-C7A4-6AE443F56D41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2355480" y="23922591"/>
              <a:ext cx="9000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166586</xdr:colOff>
      <xdr:row>133</xdr:row>
      <xdr:rowOff>94011</xdr:rowOff>
    </xdr:from>
    <xdr:to>
      <xdr:col>3</xdr:col>
      <xdr:colOff>221028</xdr:colOff>
      <xdr:row>134</xdr:row>
      <xdr:rowOff>28599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F05E6B35-E881-4B67-81AA-9B7431F1C337}"/>
                </a:ext>
              </a:extLst>
            </xdr14:cNvPr>
            <xdr14:cNvContentPartPr/>
          </xdr14:nvContentPartPr>
          <xdr14:nvPr macro=""/>
          <xdr14:xfrm>
            <a:off x="2556000" y="23982711"/>
            <a:ext cx="49680" cy="109440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F05E6B35-E881-4B67-81AA-9B7431F1C337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2549880" y="23976591"/>
              <a:ext cx="6192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301226</xdr:colOff>
      <xdr:row>133</xdr:row>
      <xdr:rowOff>119571</xdr:rowOff>
    </xdr:from>
    <xdr:to>
      <xdr:col>3</xdr:col>
      <xdr:colOff>364308</xdr:colOff>
      <xdr:row>134</xdr:row>
      <xdr:rowOff>40037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241" name="Ink 240">
              <a:extLst>
                <a:ext uri="{FF2B5EF4-FFF2-40B4-BE49-F238E27FC236}">
                  <a16:creationId xmlns:a16="http://schemas.microsoft.com/office/drawing/2014/main" id="{E49F84AB-55D4-E34C-BBB9-15303DA743CA}"/>
                </a:ext>
              </a:extLst>
            </xdr14:cNvPr>
            <xdr14:cNvContentPartPr/>
          </xdr14:nvContentPartPr>
          <xdr14:nvPr macro=""/>
          <xdr14:xfrm>
            <a:off x="2690640" y="24008271"/>
            <a:ext cx="58320" cy="100080"/>
          </xdr14:xfrm>
        </xdr:contentPart>
      </mc:Choice>
      <mc:Fallback>
        <xdr:pic>
          <xdr:nvPicPr>
            <xdr:cNvPr id="241" name="Ink 240">
              <a:extLst>
                <a:ext uri="{FF2B5EF4-FFF2-40B4-BE49-F238E27FC236}">
                  <a16:creationId xmlns:a16="http://schemas.microsoft.com/office/drawing/2014/main" id="{E49F84AB-55D4-E34C-BBB9-15303DA743CA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2684520" y="24002151"/>
              <a:ext cx="7056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516146</xdr:colOff>
      <xdr:row>133</xdr:row>
      <xdr:rowOff>117771</xdr:rowOff>
    </xdr:from>
    <xdr:to>
      <xdr:col>3</xdr:col>
      <xdr:colOff>572028</xdr:colOff>
      <xdr:row>134</xdr:row>
      <xdr:rowOff>37239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EF2BE046-1494-9A8C-ECB4-CC3B7EA0E81E}"/>
                </a:ext>
              </a:extLst>
            </xdr14:cNvPr>
            <xdr14:cNvContentPartPr/>
          </xdr14:nvContentPartPr>
          <xdr14:nvPr macro=""/>
          <xdr14:xfrm>
            <a:off x="2905560" y="24006471"/>
            <a:ext cx="51120" cy="9432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EF2BE046-1494-9A8C-ECB4-CC3B7EA0E81E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2899440" y="24000351"/>
              <a:ext cx="6336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675266</xdr:colOff>
      <xdr:row>133</xdr:row>
      <xdr:rowOff>120291</xdr:rowOff>
    </xdr:from>
    <xdr:to>
      <xdr:col>3</xdr:col>
      <xdr:colOff>740786</xdr:colOff>
      <xdr:row>134</xdr:row>
      <xdr:rowOff>47957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252C0419-CAFE-BA13-CDB1-80184DC593A0}"/>
                </a:ext>
              </a:extLst>
            </xdr14:cNvPr>
            <xdr14:cNvContentPartPr/>
          </xdr14:nvContentPartPr>
          <xdr14:nvPr macro=""/>
          <xdr14:xfrm>
            <a:off x="3064680" y="24008991"/>
            <a:ext cx="65520" cy="10728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252C0419-CAFE-BA13-CDB1-80184DC593A0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3058560" y="24002871"/>
              <a:ext cx="77760" cy="1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842666</xdr:colOff>
      <xdr:row>133</xdr:row>
      <xdr:rowOff>175731</xdr:rowOff>
    </xdr:from>
    <xdr:to>
      <xdr:col>3</xdr:col>
      <xdr:colOff>914028</xdr:colOff>
      <xdr:row>134</xdr:row>
      <xdr:rowOff>87197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DC60E9BF-E7C7-8404-6133-BD88E1E62DDB}"/>
                </a:ext>
              </a:extLst>
            </xdr14:cNvPr>
            <xdr14:cNvContentPartPr/>
          </xdr14:nvContentPartPr>
          <xdr14:nvPr macro=""/>
          <xdr14:xfrm>
            <a:off x="3232080" y="24064431"/>
            <a:ext cx="66600" cy="91080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DC60E9BF-E7C7-8404-6133-BD88E1E62DDB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3225960" y="24058311"/>
              <a:ext cx="7884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999266</xdr:colOff>
      <xdr:row>134</xdr:row>
      <xdr:rowOff>10877</xdr:rowOff>
    </xdr:from>
    <xdr:to>
      <xdr:col>3</xdr:col>
      <xdr:colOff>1055066</xdr:colOff>
      <xdr:row>134</xdr:row>
      <xdr:rowOff>94479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3E6EBB18-D93E-F2E4-CB85-DDFF0C0CF089}"/>
                </a:ext>
              </a:extLst>
            </xdr14:cNvPr>
            <xdr14:cNvContentPartPr/>
          </xdr14:nvContentPartPr>
          <xdr14:nvPr macro=""/>
          <xdr14:xfrm>
            <a:off x="3388680" y="24079191"/>
            <a:ext cx="55800" cy="7884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3E6EBB18-D93E-F2E4-CB85-DDFF0C0CF089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3382560" y="24073071"/>
              <a:ext cx="6804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1175306</xdr:colOff>
      <xdr:row>134</xdr:row>
      <xdr:rowOff>27077</xdr:rowOff>
    </xdr:from>
    <xdr:to>
      <xdr:col>3</xdr:col>
      <xdr:colOff>1239468</xdr:colOff>
      <xdr:row>134</xdr:row>
      <xdr:rowOff>113837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22A156B8-2287-B75B-8BE9-9F09919C55B8}"/>
                </a:ext>
              </a:extLst>
            </xdr14:cNvPr>
            <xdr14:cNvContentPartPr/>
          </xdr14:nvContentPartPr>
          <xdr14:nvPr macro=""/>
          <xdr14:xfrm>
            <a:off x="3564720" y="24095391"/>
            <a:ext cx="59400" cy="8676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22A156B8-2287-B75B-8BE9-9F09919C55B8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3558600" y="24089271"/>
              <a:ext cx="71640" cy="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1308866</xdr:colOff>
      <xdr:row>134</xdr:row>
      <xdr:rowOff>46157</xdr:rowOff>
    </xdr:from>
    <xdr:to>
      <xdr:col>3</xdr:col>
      <xdr:colOff>1370426</xdr:colOff>
      <xdr:row>134</xdr:row>
      <xdr:rowOff>131919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271FE854-2BA4-784E-E594-5959A4194613}"/>
                </a:ext>
              </a:extLst>
            </xdr14:cNvPr>
            <xdr14:cNvContentPartPr/>
          </xdr14:nvContentPartPr>
          <xdr14:nvPr macro=""/>
          <xdr14:xfrm>
            <a:off x="3698280" y="24114471"/>
            <a:ext cx="61560" cy="8100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271FE854-2BA4-784E-E594-5959A4194613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3692160" y="24108351"/>
              <a:ext cx="7380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1493186</xdr:colOff>
      <xdr:row>134</xdr:row>
      <xdr:rowOff>97997</xdr:rowOff>
    </xdr:from>
    <xdr:to>
      <xdr:col>3</xdr:col>
      <xdr:colOff>1522346</xdr:colOff>
      <xdr:row>134</xdr:row>
      <xdr:rowOff>112037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663726A2-7ABD-3DBE-4F95-8AA49DC70B89}"/>
                </a:ext>
              </a:extLst>
            </xdr14:cNvPr>
            <xdr14:cNvContentPartPr/>
          </xdr14:nvContentPartPr>
          <xdr14:nvPr macro=""/>
          <xdr14:xfrm>
            <a:off x="3882600" y="24166311"/>
            <a:ext cx="29160" cy="1404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663726A2-7ABD-3DBE-4F95-8AA49DC70B8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3876480" y="24160191"/>
              <a:ext cx="41400" cy="2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58774</xdr:colOff>
      <xdr:row>134</xdr:row>
      <xdr:rowOff>110597</xdr:rowOff>
    </xdr:from>
    <xdr:to>
      <xdr:col>4</xdr:col>
      <xdr:colOff>87934</xdr:colOff>
      <xdr:row>134</xdr:row>
      <xdr:rowOff>121643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7909B8ED-7765-86DB-133D-94C56039D1CE}"/>
                </a:ext>
              </a:extLst>
            </xdr14:cNvPr>
            <xdr14:cNvContentPartPr/>
          </xdr14:nvContentPartPr>
          <xdr14:nvPr macro=""/>
          <xdr14:xfrm>
            <a:off x="4070160" y="24178911"/>
            <a:ext cx="29160" cy="324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7909B8ED-7765-86DB-133D-94C56039D1CE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4064040" y="24172791"/>
              <a:ext cx="41400" cy="1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273694</xdr:colOff>
      <xdr:row>134</xdr:row>
      <xdr:rowOff>105197</xdr:rowOff>
    </xdr:from>
    <xdr:to>
      <xdr:col>4</xdr:col>
      <xdr:colOff>287620</xdr:colOff>
      <xdr:row>134</xdr:row>
      <xdr:rowOff>105557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F0C9DF47-8F30-B385-8115-26D6F21E2DA8}"/>
                </a:ext>
              </a:extLst>
            </xdr14:cNvPr>
            <xdr14:cNvContentPartPr/>
          </xdr14:nvContentPartPr>
          <xdr14:nvPr macro=""/>
          <xdr14:xfrm>
            <a:off x="4285080" y="24173511"/>
            <a:ext cx="360" cy="36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F0C9DF47-8F30-B385-8115-26D6F21E2DA8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4278960" y="2416739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456574</xdr:colOff>
      <xdr:row>134</xdr:row>
      <xdr:rowOff>109877</xdr:rowOff>
    </xdr:from>
    <xdr:to>
      <xdr:col>4</xdr:col>
      <xdr:colOff>474574</xdr:colOff>
      <xdr:row>134</xdr:row>
      <xdr:rowOff>114999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197B8669-42CF-6AF3-8F5D-B0FF6CABFF28}"/>
                </a:ext>
              </a:extLst>
            </xdr14:cNvPr>
            <xdr14:cNvContentPartPr/>
          </xdr14:nvContentPartPr>
          <xdr14:nvPr macro=""/>
          <xdr14:xfrm>
            <a:off x="4467960" y="24178191"/>
            <a:ext cx="18000" cy="36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197B8669-42CF-6AF3-8F5D-B0FF6CABFF28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4461840" y="24172071"/>
              <a:ext cx="3024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652414</xdr:colOff>
      <xdr:row>134</xdr:row>
      <xdr:rowOff>121757</xdr:rowOff>
    </xdr:from>
    <xdr:to>
      <xdr:col>4</xdr:col>
      <xdr:colOff>657536</xdr:colOff>
      <xdr:row>134</xdr:row>
      <xdr:rowOff>122117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731A0B83-C0E7-30D2-54F5-D058CFC68157}"/>
                </a:ext>
              </a:extLst>
            </xdr14:cNvPr>
            <xdr14:cNvContentPartPr/>
          </xdr14:nvContentPartPr>
          <xdr14:nvPr macro=""/>
          <xdr14:xfrm>
            <a:off x="4663800" y="24190071"/>
            <a:ext cx="360" cy="36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731A0B83-C0E7-30D2-54F5-D058CFC68157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4657680" y="2418395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742414</xdr:colOff>
      <xdr:row>134</xdr:row>
      <xdr:rowOff>105197</xdr:rowOff>
    </xdr:from>
    <xdr:to>
      <xdr:col>4</xdr:col>
      <xdr:colOff>781376</xdr:colOff>
      <xdr:row>134</xdr:row>
      <xdr:rowOff>112037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EC79EDA-0B67-E8C4-BAB6-45B07EBE2B91}"/>
                </a:ext>
              </a:extLst>
            </xdr14:cNvPr>
            <xdr14:cNvContentPartPr/>
          </xdr14:nvContentPartPr>
          <xdr14:nvPr macro=""/>
          <xdr14:xfrm>
            <a:off x="4753800" y="24173511"/>
            <a:ext cx="34200" cy="6840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EC79EDA-0B67-E8C4-BAB6-45B07EBE2B91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4747680" y="24167391"/>
              <a:ext cx="46440" cy="1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984334</xdr:colOff>
      <xdr:row>134</xdr:row>
      <xdr:rowOff>25277</xdr:rowOff>
    </xdr:from>
    <xdr:to>
      <xdr:col>4</xdr:col>
      <xdr:colOff>1084414</xdr:colOff>
      <xdr:row>134</xdr:row>
      <xdr:rowOff>141917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9C2D9096-273E-DED0-3DE7-1A2EEC30B10E}"/>
                </a:ext>
              </a:extLst>
            </xdr14:cNvPr>
            <xdr14:cNvContentPartPr/>
          </xdr14:nvContentPartPr>
          <xdr14:nvPr macro=""/>
          <xdr14:xfrm>
            <a:off x="4995720" y="24093591"/>
            <a:ext cx="100080" cy="11664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9C2D9096-273E-DED0-3DE7-1A2EEC30B10E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4989600" y="24087471"/>
              <a:ext cx="112320" cy="12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1138414</xdr:colOff>
      <xdr:row>134</xdr:row>
      <xdr:rowOff>14477</xdr:rowOff>
    </xdr:from>
    <xdr:to>
      <xdr:col>4</xdr:col>
      <xdr:colOff>1274854</xdr:colOff>
      <xdr:row>134</xdr:row>
      <xdr:rowOff>125357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D387670D-0022-9C6E-9FD6-621397C9DC68}"/>
                </a:ext>
              </a:extLst>
            </xdr14:cNvPr>
            <xdr14:cNvContentPartPr/>
          </xdr14:nvContentPartPr>
          <xdr14:nvPr macro=""/>
          <xdr14:xfrm>
            <a:off x="5149800" y="24082791"/>
            <a:ext cx="136440" cy="11088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D387670D-0022-9C6E-9FD6-621397C9DC68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5143680" y="24076671"/>
              <a:ext cx="148680" cy="12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157226</xdr:colOff>
      <xdr:row>132</xdr:row>
      <xdr:rowOff>78865</xdr:rowOff>
    </xdr:from>
    <xdr:to>
      <xdr:col>3</xdr:col>
      <xdr:colOff>181346</xdr:colOff>
      <xdr:row>132</xdr:row>
      <xdr:rowOff>172825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DAA7CACE-67A9-C1C4-C956-1ABFB4B3DCB9}"/>
                </a:ext>
              </a:extLst>
            </xdr14:cNvPr>
            <xdr14:cNvContentPartPr/>
          </xdr14:nvContentPartPr>
          <xdr14:nvPr macro=""/>
          <xdr14:xfrm>
            <a:off x="2546640" y="23787951"/>
            <a:ext cx="24120" cy="9396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DAA7CACE-67A9-C1C4-C956-1ABFB4B3DCB9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2540520" y="23781831"/>
              <a:ext cx="36360" cy="10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188906</xdr:colOff>
      <xdr:row>131</xdr:row>
      <xdr:rowOff>32400</xdr:rowOff>
    </xdr:from>
    <xdr:to>
      <xdr:col>3</xdr:col>
      <xdr:colOff>237506</xdr:colOff>
      <xdr:row>131</xdr:row>
      <xdr:rowOff>132480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57" name="Ink 256">
              <a:extLst>
                <a:ext uri="{FF2B5EF4-FFF2-40B4-BE49-F238E27FC236}">
                  <a16:creationId xmlns:a16="http://schemas.microsoft.com/office/drawing/2014/main" id="{A985CAAC-26AD-B819-6FBE-4875C6C1CB89}"/>
                </a:ext>
              </a:extLst>
            </xdr14:cNvPr>
            <xdr14:cNvContentPartPr/>
          </xdr14:nvContentPartPr>
          <xdr14:nvPr macro=""/>
          <xdr14:xfrm>
            <a:off x="2578320" y="23561871"/>
            <a:ext cx="48600" cy="100080"/>
          </xdr14:xfrm>
        </xdr:contentPart>
      </mc:Choice>
      <mc:Fallback>
        <xdr:pic>
          <xdr:nvPicPr>
            <xdr:cNvPr id="257" name="Ink 256">
              <a:extLst>
                <a:ext uri="{FF2B5EF4-FFF2-40B4-BE49-F238E27FC236}">
                  <a16:creationId xmlns:a16="http://schemas.microsoft.com/office/drawing/2014/main" id="{A985CAAC-26AD-B819-6FBE-4875C6C1CB89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572200" y="23555751"/>
              <a:ext cx="60840" cy="11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188906</xdr:colOff>
      <xdr:row>131</xdr:row>
      <xdr:rowOff>82080</xdr:rowOff>
    </xdr:from>
    <xdr:to>
      <xdr:col>3</xdr:col>
      <xdr:colOff>189266</xdr:colOff>
      <xdr:row>131</xdr:row>
      <xdr:rowOff>87202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58" name="Ink 257">
              <a:extLst>
                <a:ext uri="{FF2B5EF4-FFF2-40B4-BE49-F238E27FC236}">
                  <a16:creationId xmlns:a16="http://schemas.microsoft.com/office/drawing/2014/main" id="{8072C931-ADB6-9FEB-D9A9-C42D9B3F7B0F}"/>
                </a:ext>
              </a:extLst>
            </xdr14:cNvPr>
            <xdr14:cNvContentPartPr/>
          </xdr14:nvContentPartPr>
          <xdr14:nvPr macro=""/>
          <xdr14:xfrm>
            <a:off x="2578320" y="23611551"/>
            <a:ext cx="360" cy="360"/>
          </xdr14:xfrm>
        </xdr:contentPart>
      </mc:Choice>
      <mc:Fallback>
        <xdr:pic>
          <xdr:nvPicPr>
            <xdr:cNvPr id="258" name="Ink 257">
              <a:extLst>
                <a:ext uri="{FF2B5EF4-FFF2-40B4-BE49-F238E27FC236}">
                  <a16:creationId xmlns:a16="http://schemas.microsoft.com/office/drawing/2014/main" id="{8072C931-ADB6-9FEB-D9A9-C42D9B3F7B0F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2572200" y="23605431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188906</xdr:colOff>
      <xdr:row>131</xdr:row>
      <xdr:rowOff>80280</xdr:rowOff>
    </xdr:from>
    <xdr:to>
      <xdr:col>3</xdr:col>
      <xdr:colOff>255146</xdr:colOff>
      <xdr:row>131</xdr:row>
      <xdr:rowOff>96562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7CD60D5A-01CE-4409-BBA7-428A1ACCDEC2}"/>
                </a:ext>
              </a:extLst>
            </xdr14:cNvPr>
            <xdr14:cNvContentPartPr/>
          </xdr14:nvContentPartPr>
          <xdr14:nvPr macro=""/>
          <xdr14:xfrm>
            <a:off x="2578320" y="23609751"/>
            <a:ext cx="66240" cy="1152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7CD60D5A-01CE-4409-BBA7-428A1ACCDEC2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2572200" y="23603631"/>
              <a:ext cx="78480" cy="2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264506</xdr:colOff>
      <xdr:row>131</xdr:row>
      <xdr:rowOff>74880</xdr:rowOff>
    </xdr:from>
    <xdr:to>
      <xdr:col>3</xdr:col>
      <xdr:colOff>264866</xdr:colOff>
      <xdr:row>131</xdr:row>
      <xdr:rowOff>113842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CEA95D68-4403-7263-8956-E01C54FC202E}"/>
                </a:ext>
              </a:extLst>
            </xdr14:cNvPr>
            <xdr14:cNvContentPartPr/>
          </xdr14:nvContentPartPr>
          <xdr14:nvPr macro=""/>
          <xdr14:xfrm>
            <a:off x="2653920" y="23604351"/>
            <a:ext cx="360" cy="3420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CEA95D68-4403-7263-8956-E01C54FC202E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2647800" y="23598231"/>
              <a:ext cx="1260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264506</xdr:colOff>
      <xdr:row>131</xdr:row>
      <xdr:rowOff>39960</xdr:rowOff>
    </xdr:from>
    <xdr:to>
      <xdr:col>3</xdr:col>
      <xdr:colOff>296988</xdr:colOff>
      <xdr:row>131</xdr:row>
      <xdr:rowOff>75240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0620DCF4-8211-A05B-4ED0-69C10F4DA6E6}"/>
                </a:ext>
              </a:extLst>
            </xdr14:cNvPr>
            <xdr14:cNvContentPartPr/>
          </xdr14:nvContentPartPr>
          <xdr14:nvPr macro=""/>
          <xdr14:xfrm>
            <a:off x="2653920" y="23569431"/>
            <a:ext cx="27720" cy="3528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0620DCF4-8211-A05B-4ED0-69C10F4DA6E6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2647800" y="23563311"/>
              <a:ext cx="3996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294746</xdr:colOff>
      <xdr:row>131</xdr:row>
      <xdr:rowOff>12240</xdr:rowOff>
    </xdr:from>
    <xdr:to>
      <xdr:col>3</xdr:col>
      <xdr:colOff>429746</xdr:colOff>
      <xdr:row>131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0EAC0393-FEB2-C704-F380-26E983B0A533}"/>
                </a:ext>
              </a:extLst>
            </xdr14:cNvPr>
            <xdr14:cNvContentPartPr/>
          </xdr14:nvContentPartPr>
          <xdr14:nvPr macro=""/>
          <xdr14:xfrm>
            <a:off x="2684160" y="23541711"/>
            <a:ext cx="135000" cy="11160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0EAC0393-FEB2-C704-F380-26E983B0A533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2678040" y="23535591"/>
              <a:ext cx="147240" cy="12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395906</xdr:colOff>
      <xdr:row>130</xdr:row>
      <xdr:rowOff>167374</xdr:rowOff>
    </xdr:from>
    <xdr:to>
      <xdr:col>3</xdr:col>
      <xdr:colOff>514788</xdr:colOff>
      <xdr:row>131</xdr:row>
      <xdr:rowOff>38520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DF3AB2AD-ADC9-0A66-1276-52A9B981FEB6}"/>
                </a:ext>
              </a:extLst>
            </xdr14:cNvPr>
            <xdr14:cNvContentPartPr/>
          </xdr14:nvContentPartPr>
          <xdr14:nvPr macro=""/>
          <xdr14:xfrm>
            <a:off x="2785320" y="23517231"/>
            <a:ext cx="114120" cy="5076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DF3AB2AD-ADC9-0A66-1276-52A9B981FEB6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2779200" y="23511111"/>
              <a:ext cx="126360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1302214</xdr:colOff>
      <xdr:row>132</xdr:row>
      <xdr:rowOff>118465</xdr:rowOff>
    </xdr:from>
    <xdr:to>
      <xdr:col>4</xdr:col>
      <xdr:colOff>1316140</xdr:colOff>
      <xdr:row>133</xdr:row>
      <xdr:rowOff>30291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816A3F1F-5578-A1AC-AF07-1725D4D6D5FF}"/>
                </a:ext>
              </a:extLst>
            </xdr14:cNvPr>
            <xdr14:cNvContentPartPr/>
          </xdr14:nvContentPartPr>
          <xdr14:nvPr macro=""/>
          <xdr14:xfrm>
            <a:off x="5313600" y="23827551"/>
            <a:ext cx="360" cy="9144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816A3F1F-5578-A1AC-AF07-1725D4D6D5FF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5307480" y="23821431"/>
              <a:ext cx="1260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1300414</xdr:colOff>
      <xdr:row>133</xdr:row>
      <xdr:rowOff>2571</xdr:rowOff>
    </xdr:from>
    <xdr:to>
      <xdr:col>4</xdr:col>
      <xdr:colOff>1392296</xdr:colOff>
      <xdr:row>133</xdr:row>
      <xdr:rowOff>17773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265" name="Ink 264">
              <a:extLst>
                <a:ext uri="{FF2B5EF4-FFF2-40B4-BE49-F238E27FC236}">
                  <a16:creationId xmlns:a16="http://schemas.microsoft.com/office/drawing/2014/main" id="{C40787E1-FEBE-B77D-1929-A1FE3EB1DCAE}"/>
                </a:ext>
              </a:extLst>
            </xdr14:cNvPr>
            <xdr14:cNvContentPartPr/>
          </xdr14:nvContentPartPr>
          <xdr14:nvPr macro=""/>
          <xdr14:xfrm>
            <a:off x="5311800" y="23891271"/>
            <a:ext cx="87120" cy="10440"/>
          </xdr14:xfrm>
        </xdr:contentPart>
      </mc:Choice>
      <mc:Fallback>
        <xdr:pic>
          <xdr:nvPicPr>
            <xdr:cNvPr id="265" name="Ink 264">
              <a:extLst>
                <a:ext uri="{FF2B5EF4-FFF2-40B4-BE49-F238E27FC236}">
                  <a16:creationId xmlns:a16="http://schemas.microsoft.com/office/drawing/2014/main" id="{C40787E1-FEBE-B77D-1929-A1FE3EB1DCAE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5305680" y="23885151"/>
              <a:ext cx="9936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1378894</xdr:colOff>
      <xdr:row>132</xdr:row>
      <xdr:rowOff>68425</xdr:rowOff>
    </xdr:from>
    <xdr:to>
      <xdr:col>4</xdr:col>
      <xdr:colOff>1512176</xdr:colOff>
      <xdr:row>133</xdr:row>
      <xdr:rowOff>21013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7561A3D2-F792-D843-9BF7-E21AB1E2A9B7}"/>
                </a:ext>
              </a:extLst>
            </xdr14:cNvPr>
            <xdr14:cNvContentPartPr/>
          </xdr14:nvContentPartPr>
          <xdr14:nvPr macro=""/>
          <xdr14:xfrm>
            <a:off x="5390280" y="23777511"/>
            <a:ext cx="128520" cy="12744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7561A3D2-F792-D843-9BF7-E21AB1E2A9B7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5384160" y="23771391"/>
              <a:ext cx="14076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79826</xdr:colOff>
      <xdr:row>137</xdr:row>
      <xdr:rowOff>89563</xdr:rowOff>
    </xdr:from>
    <xdr:to>
      <xdr:col>6</xdr:col>
      <xdr:colOff>551314</xdr:colOff>
      <xdr:row>140</xdr:row>
      <xdr:rowOff>150562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4AD01CB3-696A-D6F6-2A04-842C19889A5A}"/>
                </a:ext>
              </a:extLst>
            </xdr14:cNvPr>
            <xdr14:cNvContentPartPr/>
          </xdr14:nvContentPartPr>
          <xdr14:nvPr macro=""/>
          <xdr14:xfrm>
            <a:off x="2469240" y="24696720"/>
            <a:ext cx="5103360" cy="59508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4AD01CB3-696A-D6F6-2A04-842C19889A5A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2463121" y="24690730"/>
              <a:ext cx="5115597" cy="607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780656</xdr:colOff>
      <xdr:row>135</xdr:row>
      <xdr:rowOff>169153</xdr:rowOff>
    </xdr:from>
    <xdr:to>
      <xdr:col>4</xdr:col>
      <xdr:colOff>1122656</xdr:colOff>
      <xdr:row>136</xdr:row>
      <xdr:rowOff>153977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4780E1A4-EA86-3A63-1B12-2752B36570B7}"/>
                </a:ext>
              </a:extLst>
            </xdr14:cNvPr>
            <xdr14:cNvContentPartPr/>
          </xdr14:nvContentPartPr>
          <xdr14:nvPr macro=""/>
          <xdr14:xfrm>
            <a:off x="4792042" y="24417082"/>
            <a:ext cx="337238" cy="164438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4780E1A4-EA86-3A63-1B12-2752B36570B7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4785923" y="24411134"/>
              <a:ext cx="349475" cy="1763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457354</xdr:colOff>
      <xdr:row>141</xdr:row>
      <xdr:rowOff>7946</xdr:rowOff>
    </xdr:from>
    <xdr:to>
      <xdr:col>7</xdr:col>
      <xdr:colOff>477618</xdr:colOff>
      <xdr:row>141</xdr:row>
      <xdr:rowOff>162468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51170C7C-E296-9F7D-DC6B-53120302086A}"/>
                </a:ext>
              </a:extLst>
            </xdr14:cNvPr>
            <xdr14:cNvContentPartPr/>
          </xdr14:nvContentPartPr>
          <xdr14:nvPr macro=""/>
          <xdr14:xfrm>
            <a:off x="7478640" y="25333560"/>
            <a:ext cx="663202" cy="154522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51170C7C-E296-9F7D-DC6B-53120302086A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472519" y="25327422"/>
              <a:ext cx="675444" cy="166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809734</xdr:colOff>
      <xdr:row>142</xdr:row>
      <xdr:rowOff>163851</xdr:rowOff>
    </xdr:from>
    <xdr:to>
      <xdr:col>4</xdr:col>
      <xdr:colOff>1217336</xdr:colOff>
      <xdr:row>143</xdr:row>
      <xdr:rowOff>171159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535C58BF-DD64-F2CC-6D6A-2B155D9078C5}"/>
                </a:ext>
              </a:extLst>
            </xdr14:cNvPr>
            <xdr14:cNvContentPartPr/>
          </xdr14:nvContentPartPr>
          <xdr14:nvPr macro=""/>
          <xdr14:xfrm>
            <a:off x="4821120" y="25669080"/>
            <a:ext cx="407602" cy="186922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535C58BF-DD64-F2CC-6D6A-2B155D9078C5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4814928" y="25662788"/>
              <a:ext cx="419987" cy="1995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703616</xdr:colOff>
      <xdr:row>140</xdr:row>
      <xdr:rowOff>78480</xdr:rowOff>
    </xdr:from>
    <xdr:to>
      <xdr:col>4</xdr:col>
      <xdr:colOff>1334696</xdr:colOff>
      <xdr:row>142</xdr:row>
      <xdr:rowOff>78531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318" name="Ink 317">
              <a:extLst>
                <a:ext uri="{FF2B5EF4-FFF2-40B4-BE49-F238E27FC236}">
                  <a16:creationId xmlns:a16="http://schemas.microsoft.com/office/drawing/2014/main" id="{30CAB9CA-5E1E-C113-3C58-D7A3DCA1B0CE}"/>
                </a:ext>
              </a:extLst>
            </xdr14:cNvPr>
            <xdr14:cNvContentPartPr/>
          </xdr14:nvContentPartPr>
          <xdr14:nvPr macro=""/>
          <xdr14:xfrm>
            <a:off x="4715002" y="25224480"/>
            <a:ext cx="631080" cy="359280"/>
          </xdr14:xfrm>
        </xdr:contentPart>
      </mc:Choice>
      <mc:Fallback>
        <xdr:pic>
          <xdr:nvPicPr>
            <xdr:cNvPr id="318" name="Ink 317">
              <a:extLst>
                <a:ext uri="{FF2B5EF4-FFF2-40B4-BE49-F238E27FC236}">
                  <a16:creationId xmlns:a16="http://schemas.microsoft.com/office/drawing/2014/main" id="{30CAB9CA-5E1E-C113-3C58-D7A3DCA1B0CE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4708882" y="25218360"/>
              <a:ext cx="643320" cy="37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848820</xdr:colOff>
      <xdr:row>142</xdr:row>
      <xdr:rowOff>170413</xdr:rowOff>
    </xdr:from>
    <xdr:to>
      <xdr:col>3</xdr:col>
      <xdr:colOff>49750</xdr:colOff>
      <xdr:row>143</xdr:row>
      <xdr:rowOff>145239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6158F7BF-1FBF-415F-5BBE-C4942D677E83}"/>
                </a:ext>
              </a:extLst>
            </xdr14:cNvPr>
            <xdr14:cNvContentPartPr/>
          </xdr14:nvContentPartPr>
          <xdr14:nvPr macro=""/>
          <xdr14:xfrm>
            <a:off x="2182320" y="25675642"/>
            <a:ext cx="252082" cy="154440"/>
          </xdr14:xfrm>
        </xdr:contentPart>
      </mc:Choice>
      <mc:Fallback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6158F7BF-1FBF-415F-5BBE-C4942D677E83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2176198" y="25669331"/>
              <a:ext cx="264326" cy="1670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799942</xdr:colOff>
      <xdr:row>141</xdr:row>
      <xdr:rowOff>54828</xdr:rowOff>
    </xdr:from>
    <xdr:to>
      <xdr:col>3</xdr:col>
      <xdr:colOff>240468</xdr:colOff>
      <xdr:row>141</xdr:row>
      <xdr:rowOff>170666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320" name="Ink 319">
              <a:extLst>
                <a:ext uri="{FF2B5EF4-FFF2-40B4-BE49-F238E27FC236}">
                  <a16:creationId xmlns:a16="http://schemas.microsoft.com/office/drawing/2014/main" id="{802FD31B-5E54-10A3-6DDF-5E505FDB795D}"/>
                </a:ext>
              </a:extLst>
            </xdr14:cNvPr>
            <xdr14:cNvContentPartPr/>
          </xdr14:nvContentPartPr>
          <xdr14:nvPr macro=""/>
          <xdr14:xfrm>
            <a:off x="2133442" y="25380442"/>
            <a:ext cx="491678" cy="115838"/>
          </xdr14:xfrm>
        </xdr:contentPart>
      </mc:Choice>
      <mc:Fallback>
        <xdr:pic>
          <xdr:nvPicPr>
            <xdr:cNvPr id="320" name="Ink 319">
              <a:extLst>
                <a:ext uri="{FF2B5EF4-FFF2-40B4-BE49-F238E27FC236}">
                  <a16:creationId xmlns:a16="http://schemas.microsoft.com/office/drawing/2014/main" id="{802FD31B-5E54-10A3-6DDF-5E505FDB795D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2127319" y="25374564"/>
              <a:ext cx="503925" cy="1275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550676</xdr:colOff>
      <xdr:row>142</xdr:row>
      <xdr:rowOff>67731</xdr:rowOff>
    </xdr:from>
    <xdr:to>
      <xdr:col>8</xdr:col>
      <xdr:colOff>354716</xdr:colOff>
      <xdr:row>143</xdr:row>
      <xdr:rowOff>171519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8">
          <xdr14:nvContentPartPr>
            <xdr14:cNvPr id="321" name="Ink 320">
              <a:extLst>
                <a:ext uri="{FF2B5EF4-FFF2-40B4-BE49-F238E27FC236}">
                  <a16:creationId xmlns:a16="http://schemas.microsoft.com/office/drawing/2014/main" id="{963CB573-1243-8DF8-079D-40471F935DE7}"/>
                </a:ext>
              </a:extLst>
            </xdr14:cNvPr>
            <xdr14:cNvContentPartPr/>
          </xdr14:nvContentPartPr>
          <xdr14:nvPr macro=""/>
          <xdr14:xfrm>
            <a:off x="7571962" y="25572960"/>
            <a:ext cx="1099440" cy="283402"/>
          </xdr14:xfrm>
        </xdr:contentPart>
      </mc:Choice>
      <mc:Fallback>
        <xdr:pic>
          <xdr:nvPicPr>
            <xdr:cNvPr id="321" name="Ink 320">
              <a:extLst>
                <a:ext uri="{FF2B5EF4-FFF2-40B4-BE49-F238E27FC236}">
                  <a16:creationId xmlns:a16="http://schemas.microsoft.com/office/drawing/2014/main" id="{963CB573-1243-8DF8-079D-40471F935DE7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7565814" y="25566743"/>
              <a:ext cx="1111736" cy="2958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607586</xdr:colOff>
      <xdr:row>145</xdr:row>
      <xdr:rowOff>17491</xdr:rowOff>
    </xdr:from>
    <xdr:to>
      <xdr:col>3</xdr:col>
      <xdr:colOff>925548</xdr:colOff>
      <xdr:row>145</xdr:row>
      <xdr:rowOff>169493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0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679EDCA8-F7C3-3B03-C170-6FB189BAC3D4}"/>
                </a:ext>
              </a:extLst>
            </xdr14:cNvPr>
            <xdr14:cNvContentPartPr/>
          </xdr14:nvContentPartPr>
          <xdr14:nvPr macro=""/>
          <xdr14:xfrm>
            <a:off x="2997000" y="26061562"/>
            <a:ext cx="317962" cy="14724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679EDCA8-F7C3-3B03-C170-6FB189BAC3D4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2990878" y="26055457"/>
              <a:ext cx="330205" cy="1594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850054</xdr:colOff>
      <xdr:row>144</xdr:row>
      <xdr:rowOff>84343</xdr:rowOff>
    </xdr:from>
    <xdr:to>
      <xdr:col>4</xdr:col>
      <xdr:colOff>1161176</xdr:colOff>
      <xdr:row>145</xdr:row>
      <xdr:rowOff>78249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2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5046100E-D2BD-3987-E542-376E4DF95E33}"/>
                </a:ext>
              </a:extLst>
            </xdr14:cNvPr>
            <xdr14:cNvContentPartPr/>
          </xdr14:nvContentPartPr>
          <xdr14:nvPr macro=""/>
          <xdr14:xfrm>
            <a:off x="4861440" y="25948800"/>
            <a:ext cx="311122" cy="173520"/>
          </xdr14:xfrm>
        </xdr:contentPart>
      </mc:Choice>
      <mc:Fallback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5046100E-D2BD-3987-E542-376E4DF95E33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4855225" y="25942841"/>
              <a:ext cx="323552" cy="1854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1341814</xdr:colOff>
      <xdr:row>144</xdr:row>
      <xdr:rowOff>134825</xdr:rowOff>
    </xdr:from>
    <xdr:to>
      <xdr:col>4</xdr:col>
      <xdr:colOff>1658418</xdr:colOff>
      <xdr:row>145</xdr:row>
      <xdr:rowOff>93811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4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4BAE7C69-6414-C7C9-E50D-52C06D2AA8B3}"/>
                </a:ext>
              </a:extLst>
            </xdr14:cNvPr>
            <xdr14:cNvContentPartPr/>
          </xdr14:nvContentPartPr>
          <xdr14:nvPr macro=""/>
          <xdr14:xfrm>
            <a:off x="5353200" y="25999282"/>
            <a:ext cx="311842" cy="138600"/>
          </xdr14:xfrm>
        </xdr:contentPart>
      </mc:Choice>
      <mc:Fallback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4BAE7C69-6414-C7C9-E50D-52C06D2AA8B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5347078" y="25992948"/>
              <a:ext cx="324085" cy="1512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448908</xdr:colOff>
      <xdr:row>149</xdr:row>
      <xdr:rowOff>40042</xdr:rowOff>
    </xdr:from>
    <xdr:to>
      <xdr:col>3</xdr:col>
      <xdr:colOff>914388</xdr:colOff>
      <xdr:row>150</xdr:row>
      <xdr:rowOff>125748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6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03BC547C-71E2-5707-1930-4D9D0D4CE571}"/>
                </a:ext>
              </a:extLst>
            </xdr14:cNvPr>
            <xdr14:cNvContentPartPr/>
          </xdr14:nvContentPartPr>
          <xdr14:nvPr macro=""/>
          <xdr14:xfrm>
            <a:off x="2838322" y="26802571"/>
            <a:ext cx="465480" cy="265320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03BC547C-71E2-5707-1930-4D9D0D4CE571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2832202" y="26796451"/>
              <a:ext cx="47772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1378894</xdr:colOff>
      <xdr:row>148</xdr:row>
      <xdr:rowOff>128855</xdr:rowOff>
    </xdr:from>
    <xdr:to>
      <xdr:col>4</xdr:col>
      <xdr:colOff>1818454</xdr:colOff>
      <xdr:row>149</xdr:row>
      <xdr:rowOff>87562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344" name="Ink 343">
              <a:extLst>
                <a:ext uri="{FF2B5EF4-FFF2-40B4-BE49-F238E27FC236}">
                  <a16:creationId xmlns:a16="http://schemas.microsoft.com/office/drawing/2014/main" id="{0E540C86-1715-BF07-E87A-6089FCACBA9E}"/>
                </a:ext>
              </a:extLst>
            </xdr14:cNvPr>
            <xdr14:cNvContentPartPr/>
          </xdr14:nvContentPartPr>
          <xdr14:nvPr macro=""/>
          <xdr14:xfrm>
            <a:off x="5390280" y="26711769"/>
            <a:ext cx="439560" cy="133560"/>
          </xdr14:xfrm>
        </xdr:contentPart>
      </mc:Choice>
      <mc:Fallback>
        <xdr:pic>
          <xdr:nvPicPr>
            <xdr:cNvPr id="344" name="Ink 343">
              <a:extLst>
                <a:ext uri="{FF2B5EF4-FFF2-40B4-BE49-F238E27FC236}">
                  <a16:creationId xmlns:a16="http://schemas.microsoft.com/office/drawing/2014/main" id="{0E540C86-1715-BF07-E87A-6089FCACBA9E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5384160" y="26705649"/>
              <a:ext cx="4518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143314</xdr:colOff>
      <xdr:row>150</xdr:row>
      <xdr:rowOff>83546</xdr:rowOff>
    </xdr:from>
    <xdr:to>
      <xdr:col>8</xdr:col>
      <xdr:colOff>455516</xdr:colOff>
      <xdr:row>151</xdr:row>
      <xdr:rowOff>46852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363" name="Ink 362">
              <a:extLst>
                <a:ext uri="{FF2B5EF4-FFF2-40B4-BE49-F238E27FC236}">
                  <a16:creationId xmlns:a16="http://schemas.microsoft.com/office/drawing/2014/main" id="{2B1C1AFE-E082-94BB-3F7F-9CE56A20E9F8}"/>
                </a:ext>
              </a:extLst>
            </xdr14:cNvPr>
            <xdr14:cNvContentPartPr/>
          </xdr14:nvContentPartPr>
          <xdr14:nvPr macro=""/>
          <xdr14:xfrm>
            <a:off x="8460000" y="27025689"/>
            <a:ext cx="312202" cy="142920"/>
          </xdr14:xfrm>
        </xdr:contentPart>
      </mc:Choice>
      <mc:Fallback>
        <xdr:pic>
          <xdr:nvPicPr>
            <xdr:cNvPr id="363" name="Ink 362">
              <a:extLst>
                <a:ext uri="{FF2B5EF4-FFF2-40B4-BE49-F238E27FC236}">
                  <a16:creationId xmlns:a16="http://schemas.microsoft.com/office/drawing/2014/main" id="{2B1C1AFE-E082-94BB-3F7F-9CE56A20E9F8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8453785" y="27019777"/>
              <a:ext cx="324632" cy="154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1058191</xdr:colOff>
      <xdr:row>150</xdr:row>
      <xdr:rowOff>56628</xdr:rowOff>
    </xdr:from>
    <xdr:to>
      <xdr:col>6</xdr:col>
      <xdr:colOff>210394</xdr:colOff>
      <xdr:row>151</xdr:row>
      <xdr:rowOff>9052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364" name="Ink 363">
              <a:extLst>
                <a:ext uri="{FF2B5EF4-FFF2-40B4-BE49-F238E27FC236}">
                  <a16:creationId xmlns:a16="http://schemas.microsoft.com/office/drawing/2014/main" id="{9D7BEDC6-A0D6-91F8-9932-E3A981FB9F23}"/>
                </a:ext>
              </a:extLst>
            </xdr14:cNvPr>
            <xdr14:cNvContentPartPr/>
          </xdr14:nvContentPartPr>
          <xdr14:nvPr macro=""/>
          <xdr14:xfrm>
            <a:off x="6947362" y="26998771"/>
            <a:ext cx="284318" cy="132038"/>
          </xdr14:xfrm>
        </xdr:contentPart>
      </mc:Choice>
      <mc:Fallback>
        <xdr:pic>
          <xdr:nvPicPr>
            <xdr:cNvPr id="364" name="Ink 363">
              <a:extLst>
                <a:ext uri="{FF2B5EF4-FFF2-40B4-BE49-F238E27FC236}">
                  <a16:creationId xmlns:a16="http://schemas.microsoft.com/office/drawing/2014/main" id="{9D7BEDC6-A0D6-91F8-9932-E3A981FB9F23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6941251" y="26992864"/>
              <a:ext cx="296539" cy="1438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73916</xdr:colOff>
      <xdr:row>149</xdr:row>
      <xdr:rowOff>802</xdr:rowOff>
    </xdr:from>
    <xdr:to>
      <xdr:col>8</xdr:col>
      <xdr:colOff>571076</xdr:colOff>
      <xdr:row>150</xdr:row>
      <xdr:rowOff>8388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365" name="Ink 364">
              <a:extLst>
                <a:ext uri="{FF2B5EF4-FFF2-40B4-BE49-F238E27FC236}">
                  <a16:creationId xmlns:a16="http://schemas.microsoft.com/office/drawing/2014/main" id="{DD54AECB-F0CD-6DEC-4783-B05F620E9A5D}"/>
                </a:ext>
              </a:extLst>
            </xdr14:cNvPr>
            <xdr14:cNvContentPartPr/>
          </xdr14:nvContentPartPr>
          <xdr14:nvPr macro=""/>
          <xdr14:xfrm>
            <a:off x="8390602" y="26763331"/>
            <a:ext cx="497160" cy="187200"/>
          </xdr14:xfrm>
        </xdr:contentPart>
      </mc:Choice>
      <mc:Fallback>
        <xdr:pic>
          <xdr:nvPicPr>
            <xdr:cNvPr id="365" name="Ink 364">
              <a:extLst>
                <a:ext uri="{FF2B5EF4-FFF2-40B4-BE49-F238E27FC236}">
                  <a16:creationId xmlns:a16="http://schemas.microsoft.com/office/drawing/2014/main" id="{DD54AECB-F0CD-6DEC-4783-B05F620E9A5D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8384482" y="26757211"/>
              <a:ext cx="509400" cy="19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124294</xdr:colOff>
      <xdr:row>149</xdr:row>
      <xdr:rowOff>38242</xdr:rowOff>
    </xdr:from>
    <xdr:to>
      <xdr:col>7</xdr:col>
      <xdr:colOff>221134</xdr:colOff>
      <xdr:row>149</xdr:row>
      <xdr:rowOff>93044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46EF9000-0055-C814-C23B-3490E3E9B3B0}"/>
                </a:ext>
              </a:extLst>
            </xdr14:cNvPr>
            <xdr14:cNvContentPartPr/>
          </xdr14:nvContentPartPr>
          <xdr14:nvPr macro=""/>
          <xdr14:xfrm>
            <a:off x="7793280" y="26800771"/>
            <a:ext cx="96840" cy="50040"/>
          </xdr14:xfrm>
        </xdr:contentPart>
      </mc:Choice>
      <mc:Fallback>
        <xdr:pic>
          <xdr:nvPicPr>
            <xdr:cNvPr id="366" name="Ink 365">
              <a:extLst>
                <a:ext uri="{FF2B5EF4-FFF2-40B4-BE49-F238E27FC236}">
                  <a16:creationId xmlns:a16="http://schemas.microsoft.com/office/drawing/2014/main" id="{46EF9000-0055-C814-C23B-3490E3E9B3B0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787137" y="26794607"/>
              <a:ext cx="109126" cy="623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1039471</xdr:colOff>
      <xdr:row>148</xdr:row>
      <xdr:rowOff>163137</xdr:rowOff>
    </xdr:from>
    <xdr:to>
      <xdr:col>6</xdr:col>
      <xdr:colOff>626358</xdr:colOff>
      <xdr:row>149</xdr:row>
      <xdr:rowOff>153082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367" name="Ink 366">
              <a:extLst>
                <a:ext uri="{FF2B5EF4-FFF2-40B4-BE49-F238E27FC236}">
                  <a16:creationId xmlns:a16="http://schemas.microsoft.com/office/drawing/2014/main" id="{BDD535E3-7162-D068-D8E4-AFBDD98E96B6}"/>
                </a:ext>
              </a:extLst>
            </xdr14:cNvPr>
            <xdr14:cNvContentPartPr/>
          </xdr14:nvContentPartPr>
          <xdr14:nvPr macro=""/>
          <xdr14:xfrm>
            <a:off x="6928642" y="26746051"/>
            <a:ext cx="714240" cy="169560"/>
          </xdr14:xfrm>
        </xdr:contentPart>
      </mc:Choice>
      <mc:Fallback>
        <xdr:pic>
          <xdr:nvPicPr>
            <xdr:cNvPr id="367" name="Ink 366">
              <a:extLst>
                <a:ext uri="{FF2B5EF4-FFF2-40B4-BE49-F238E27FC236}">
                  <a16:creationId xmlns:a16="http://schemas.microsoft.com/office/drawing/2014/main" id="{BDD535E3-7162-D068-D8E4-AFBDD98E96B6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6922522" y="26739771"/>
              <a:ext cx="726480" cy="18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931496</xdr:colOff>
      <xdr:row>148</xdr:row>
      <xdr:rowOff>151895</xdr:rowOff>
    </xdr:from>
    <xdr:to>
      <xdr:col>4</xdr:col>
      <xdr:colOff>1238216</xdr:colOff>
      <xdr:row>149</xdr:row>
      <xdr:rowOff>133200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368" name="Ink 367">
              <a:extLst>
                <a:ext uri="{FF2B5EF4-FFF2-40B4-BE49-F238E27FC236}">
                  <a16:creationId xmlns:a16="http://schemas.microsoft.com/office/drawing/2014/main" id="{F1F1F90A-8F8F-9944-7F46-7B8755CA9E2D}"/>
                </a:ext>
              </a:extLst>
            </xdr14:cNvPr>
            <xdr14:cNvContentPartPr/>
          </xdr14:nvContentPartPr>
          <xdr14:nvPr macro=""/>
          <xdr14:xfrm>
            <a:off x="4942882" y="26734809"/>
            <a:ext cx="306720" cy="160920"/>
          </xdr14:xfrm>
        </xdr:contentPart>
      </mc:Choice>
      <mc:Fallback>
        <xdr:pic>
          <xdr:nvPicPr>
            <xdr:cNvPr id="368" name="Ink 367">
              <a:extLst>
                <a:ext uri="{FF2B5EF4-FFF2-40B4-BE49-F238E27FC236}">
                  <a16:creationId xmlns:a16="http://schemas.microsoft.com/office/drawing/2014/main" id="{F1F1F90A-8F8F-9944-7F46-7B8755CA9E2D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4936769" y="26728689"/>
              <a:ext cx="318946" cy="17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943711</xdr:colOff>
      <xdr:row>152</xdr:row>
      <xdr:rowOff>74242</xdr:rowOff>
    </xdr:from>
    <xdr:to>
      <xdr:col>7</xdr:col>
      <xdr:colOff>221216</xdr:colOff>
      <xdr:row>153</xdr:row>
      <xdr:rowOff>106307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2C910116-616A-C719-842F-4702EF2D9F80}"/>
                </a:ext>
              </a:extLst>
            </xdr14:cNvPr>
            <xdr14:cNvContentPartPr/>
          </xdr14:nvContentPartPr>
          <xdr14:nvPr macro=""/>
          <xdr14:xfrm>
            <a:off x="6832882" y="27375613"/>
            <a:ext cx="1057320" cy="211680"/>
          </xdr14:xfrm>
        </xdr:contentPart>
      </mc:Choice>
      <mc:Fallback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2C910116-616A-C719-842F-4702EF2D9F80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6826760" y="27369483"/>
              <a:ext cx="1069564" cy="22394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606592</xdr:colOff>
      <xdr:row>49</xdr:row>
      <xdr:rowOff>35092</xdr:rowOff>
    </xdr:from>
    <xdr:to>
      <xdr:col>11</xdr:col>
      <xdr:colOff>171299</xdr:colOff>
      <xdr:row>50</xdr:row>
      <xdr:rowOff>154697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236EB-055B-DC3D-E7D3-821527FBD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0658" y="8878303"/>
          <a:ext cx="2881713" cy="295316"/>
        </a:xfrm>
        <a:prstGeom prst="rect">
          <a:avLst/>
        </a:prstGeom>
      </xdr:spPr>
    </xdr:pic>
    <xdr:clientData/>
  </xdr:twoCellAnchor>
  <xdr:twoCellAnchor editAs="oneCell">
    <xdr:from>
      <xdr:col>3</xdr:col>
      <xdr:colOff>632460</xdr:colOff>
      <xdr:row>60</xdr:row>
      <xdr:rowOff>175260</xdr:rowOff>
    </xdr:from>
    <xdr:to>
      <xdr:col>4</xdr:col>
      <xdr:colOff>583187</xdr:colOff>
      <xdr:row>62</xdr:row>
      <xdr:rowOff>66711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4321D-FEC2-4216-6AEB-729D3D3E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2190" y="11148060"/>
          <a:ext cx="1848108" cy="25721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61</xdr:row>
      <xdr:rowOff>0</xdr:rowOff>
    </xdr:from>
    <xdr:to>
      <xdr:col>8</xdr:col>
      <xdr:colOff>37720</xdr:colOff>
      <xdr:row>62</xdr:row>
      <xdr:rowOff>93384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79FA8-96F3-BED7-4100-5E4AE3D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7670" y="11155680"/>
          <a:ext cx="1943371" cy="276264"/>
        </a:xfrm>
        <a:prstGeom prst="rect">
          <a:avLst/>
        </a:prstGeom>
      </xdr:spPr>
    </xdr:pic>
    <xdr:clientData/>
  </xdr:twoCellAnchor>
  <xdr:twoCellAnchor editAs="oneCell">
    <xdr:from>
      <xdr:col>3</xdr:col>
      <xdr:colOff>576147</xdr:colOff>
      <xdr:row>66</xdr:row>
      <xdr:rowOff>157975</xdr:rowOff>
    </xdr:from>
    <xdr:to>
      <xdr:col>8</xdr:col>
      <xdr:colOff>315049</xdr:colOff>
      <xdr:row>68</xdr:row>
      <xdr:rowOff>55861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A8DCA5-8B20-88DD-8781-E55D1DD38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0952" y="12117658"/>
          <a:ext cx="4199275" cy="255539"/>
        </a:xfrm>
        <a:prstGeom prst="rect">
          <a:avLst/>
        </a:prstGeom>
      </xdr:spPr>
    </xdr:pic>
    <xdr:clientData/>
  </xdr:twoCellAnchor>
  <xdr:twoCellAnchor editAs="oneCell">
    <xdr:from>
      <xdr:col>3</xdr:col>
      <xdr:colOff>399585</xdr:colOff>
      <xdr:row>78</xdr:row>
      <xdr:rowOff>32524</xdr:rowOff>
    </xdr:from>
    <xdr:to>
      <xdr:col>11</xdr:col>
      <xdr:colOff>160459</xdr:colOff>
      <xdr:row>79</xdr:row>
      <xdr:rowOff>122816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E7488A-7911-65C6-3213-A906F46CD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4390" y="14166695"/>
          <a:ext cx="6158771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41817</xdr:colOff>
      <xdr:row>93</xdr:row>
      <xdr:rowOff>27878</xdr:rowOff>
    </xdr:from>
    <xdr:to>
      <xdr:col>10</xdr:col>
      <xdr:colOff>639030</xdr:colOff>
      <xdr:row>94</xdr:row>
      <xdr:rowOff>56249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633FB0-387F-71FF-3188-B3087A764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82329" y="16880158"/>
          <a:ext cx="4458322" cy="209579"/>
        </a:xfrm>
        <a:prstGeom prst="rect">
          <a:avLst/>
        </a:prstGeom>
      </xdr:spPr>
    </xdr:pic>
    <xdr:clientData/>
  </xdr:twoCellAnchor>
  <xdr:twoCellAnchor editAs="oneCell">
    <xdr:from>
      <xdr:col>4</xdr:col>
      <xdr:colOff>60403</xdr:colOff>
      <xdr:row>94</xdr:row>
      <xdr:rowOff>60402</xdr:rowOff>
    </xdr:from>
    <xdr:to>
      <xdr:col>10</xdr:col>
      <xdr:colOff>352771</xdr:colOff>
      <xdr:row>95</xdr:row>
      <xdr:rowOff>160221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99E6EE-DAB9-5BF5-D86F-57CBB72FD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915" y="17093890"/>
          <a:ext cx="4148715" cy="276264"/>
        </a:xfrm>
        <a:prstGeom prst="rect">
          <a:avLst/>
        </a:prstGeom>
      </xdr:spPr>
    </xdr:pic>
    <xdr:clientData/>
  </xdr:twoCellAnchor>
  <xdr:twoCellAnchor editAs="oneCell">
    <xdr:from>
      <xdr:col>6</xdr:col>
      <xdr:colOff>731670</xdr:colOff>
      <xdr:row>115</xdr:row>
      <xdr:rowOff>120316</xdr:rowOff>
    </xdr:from>
    <xdr:to>
      <xdr:col>11</xdr:col>
      <xdr:colOff>27935</xdr:colOff>
      <xdr:row>117</xdr:row>
      <xdr:rowOff>11816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391A6A-677A-8ED8-B235-03C5FFF87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10525" y="20874790"/>
          <a:ext cx="2614976" cy="252447"/>
        </a:xfrm>
        <a:prstGeom prst="rect">
          <a:avLst/>
        </a:prstGeom>
      </xdr:spPr>
    </xdr:pic>
    <xdr:clientData/>
  </xdr:twoCellAnchor>
  <xdr:twoCellAnchor editAs="oneCell">
    <xdr:from>
      <xdr:col>6</xdr:col>
      <xdr:colOff>731921</xdr:colOff>
      <xdr:row>118</xdr:row>
      <xdr:rowOff>0</xdr:rowOff>
    </xdr:from>
    <xdr:to>
      <xdr:col>11</xdr:col>
      <xdr:colOff>609292</xdr:colOff>
      <xdr:row>119</xdr:row>
      <xdr:rowOff>105317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E4402B6-B694-B985-FE0A-AB90FAC9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10776" y="21295895"/>
          <a:ext cx="3191320" cy="285790"/>
        </a:xfrm>
        <a:prstGeom prst="rect">
          <a:avLst/>
        </a:prstGeom>
      </xdr:spPr>
    </xdr:pic>
    <xdr:clientData/>
  </xdr:twoCellAnchor>
  <xdr:twoCellAnchor editAs="oneCell">
    <xdr:from>
      <xdr:col>7</xdr:col>
      <xdr:colOff>67464</xdr:colOff>
      <xdr:row>122</xdr:row>
      <xdr:rowOff>891</xdr:rowOff>
    </xdr:from>
    <xdr:to>
      <xdr:col>7</xdr:col>
      <xdr:colOff>378946</xdr:colOff>
      <xdr:row>123</xdr:row>
      <xdr:rowOff>74659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2D4C5A0-CC71-560E-4150-6251C20480A5}"/>
                </a:ext>
              </a:extLst>
            </xdr14:cNvPr>
            <xdr14:cNvContentPartPr/>
          </xdr14:nvContentPartPr>
          <xdr14:nvPr macro=""/>
          <xdr14:xfrm>
            <a:off x="6078240" y="22018680"/>
            <a:ext cx="311482" cy="254242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2D4C5A0-CC71-560E-4150-6251C20480A5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072018" y="22012567"/>
              <a:ext cx="323927" cy="2664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246109</xdr:colOff>
      <xdr:row>122</xdr:row>
      <xdr:rowOff>157851</xdr:rowOff>
    </xdr:from>
    <xdr:to>
      <xdr:col>9</xdr:col>
      <xdr:colOff>592511</xdr:colOff>
      <xdr:row>122</xdr:row>
      <xdr:rowOff>173053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C4251E5-F9CF-FEAB-A17A-8BE4EDF64695}"/>
                </a:ext>
              </a:extLst>
            </xdr14:cNvPr>
            <xdr14:cNvContentPartPr/>
          </xdr14:nvContentPartPr>
          <xdr14:nvPr macro=""/>
          <xdr14:xfrm>
            <a:off x="7550280" y="22175640"/>
            <a:ext cx="341640" cy="1044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C4251E5-F9CF-FEAB-A17A-8BE4EDF6469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544160" y="22169520"/>
              <a:ext cx="35388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208172</xdr:colOff>
      <xdr:row>122</xdr:row>
      <xdr:rowOff>58573</xdr:rowOff>
    </xdr:from>
    <xdr:to>
      <xdr:col>11</xdr:col>
      <xdr:colOff>553798</xdr:colOff>
      <xdr:row>122</xdr:row>
      <xdr:rowOff>179173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2D0B953F-B51C-29D2-1BAC-641F1B73DA5F}"/>
                </a:ext>
              </a:extLst>
            </xdr14:cNvPr>
            <xdr14:cNvContentPartPr/>
          </xdr14:nvContentPartPr>
          <xdr14:nvPr macro=""/>
          <xdr14:xfrm>
            <a:off x="8159040" y="22076362"/>
            <a:ext cx="987562" cy="1206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2D0B953F-B51C-29D2-1BAC-641F1B73DA5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152919" y="22070242"/>
              <a:ext cx="999803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443705</xdr:colOff>
      <xdr:row>124</xdr:row>
      <xdr:rowOff>170943</xdr:rowOff>
    </xdr:from>
    <xdr:to>
      <xdr:col>6</xdr:col>
      <xdr:colOff>609747</xdr:colOff>
      <xdr:row>126</xdr:row>
      <xdr:rowOff>64876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7ED4ABE-D90A-FB96-EA1D-463AE82AEA36}"/>
                </a:ext>
              </a:extLst>
            </xdr14:cNvPr>
            <xdr14:cNvContentPartPr/>
          </xdr14:nvContentPartPr>
          <xdr14:nvPr macro=""/>
          <xdr14:xfrm>
            <a:off x="5722560" y="22549680"/>
            <a:ext cx="166042" cy="2548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7ED4ABE-D90A-FB96-EA1D-463AE82AEA36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716437" y="22543560"/>
              <a:ext cx="178288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9504</xdr:colOff>
      <xdr:row>125</xdr:row>
      <xdr:rowOff>37989</xdr:rowOff>
    </xdr:from>
    <xdr:to>
      <xdr:col>7</xdr:col>
      <xdr:colOff>617544</xdr:colOff>
      <xdr:row>131</xdr:row>
      <xdr:rowOff>84549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380F7CC0-8081-58D8-F2FC-36752EE43DCA}"/>
                </a:ext>
              </a:extLst>
            </xdr14:cNvPr>
            <xdr14:cNvContentPartPr/>
          </xdr14:nvContentPartPr>
          <xdr14:nvPr macro=""/>
          <xdr14:xfrm>
            <a:off x="6020280" y="22597200"/>
            <a:ext cx="608040" cy="11246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380F7CC0-8081-58D8-F2FC-36752EE43DC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6014160" y="22591216"/>
              <a:ext cx="620280" cy="11366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23989</xdr:colOff>
      <xdr:row>125</xdr:row>
      <xdr:rowOff>36189</xdr:rowOff>
    </xdr:from>
    <xdr:to>
      <xdr:col>9</xdr:col>
      <xdr:colOff>629509</xdr:colOff>
      <xdr:row>131</xdr:row>
      <xdr:rowOff>93189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1D55E89-57A5-5386-8A39-612C6F2786B7}"/>
                </a:ext>
              </a:extLst>
            </xdr14:cNvPr>
            <xdr14:cNvContentPartPr/>
          </xdr14:nvContentPartPr>
          <xdr14:nvPr macro=""/>
          <xdr14:xfrm>
            <a:off x="7328160" y="22595400"/>
            <a:ext cx="605520" cy="113508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01D55E89-57A5-5386-8A39-612C6F2786B7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7321992" y="22589415"/>
              <a:ext cx="617855" cy="11470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419881</xdr:colOff>
      <xdr:row>134</xdr:row>
      <xdr:rowOff>18706</xdr:rowOff>
    </xdr:from>
    <xdr:to>
      <xdr:col>7</xdr:col>
      <xdr:colOff>115052</xdr:colOff>
      <xdr:row>135</xdr:row>
      <xdr:rowOff>17244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6158B072-C246-FDFC-4B2D-5E75BE4ECD17}"/>
                </a:ext>
              </a:extLst>
            </xdr14:cNvPr>
            <xdr14:cNvContentPartPr/>
          </xdr14:nvContentPartPr>
          <xdr14:nvPr macro=""/>
          <xdr14:xfrm>
            <a:off x="5698736" y="24202180"/>
            <a:ext cx="422330" cy="179011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6158B072-C246-FDFC-4B2D-5E75BE4ECD1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692615" y="24196201"/>
              <a:ext cx="434571" cy="190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413064</xdr:colOff>
      <xdr:row>134</xdr:row>
      <xdr:rowOff>12088</xdr:rowOff>
    </xdr:from>
    <xdr:to>
      <xdr:col>8</xdr:col>
      <xdr:colOff>152008</xdr:colOff>
      <xdr:row>134</xdr:row>
      <xdr:rowOff>170128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86404C9-D2EA-76CD-4FA8-04C86E71FB51}"/>
                </a:ext>
              </a:extLst>
            </xdr14:cNvPr>
            <xdr14:cNvContentPartPr/>
          </xdr14:nvContentPartPr>
          <xdr14:nvPr macro=""/>
          <xdr14:xfrm>
            <a:off x="6423840" y="24195562"/>
            <a:ext cx="380880" cy="15804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86404C9-D2EA-76CD-4FA8-04C86E71FB5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6417720" y="24189442"/>
              <a:ext cx="39312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137389</xdr:colOff>
      <xdr:row>133</xdr:row>
      <xdr:rowOff>178882</xdr:rowOff>
    </xdr:from>
    <xdr:to>
      <xdr:col>9</xdr:col>
      <xdr:colOff>619429</xdr:colOff>
      <xdr:row>134</xdr:row>
      <xdr:rowOff>171568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5CE527CF-9862-98AE-25B7-3EE7AE08D052}"/>
                </a:ext>
              </a:extLst>
            </xdr14:cNvPr>
            <xdr14:cNvContentPartPr/>
          </xdr14:nvContentPartPr>
          <xdr14:nvPr macro=""/>
          <xdr14:xfrm>
            <a:off x="7441560" y="24181882"/>
            <a:ext cx="482040" cy="17316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5CE527CF-9862-98AE-25B7-3EE7AE08D052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7435440" y="24175762"/>
              <a:ext cx="49428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481263</xdr:colOff>
      <xdr:row>137</xdr:row>
      <xdr:rowOff>145381</xdr:rowOff>
    </xdr:from>
    <xdr:to>
      <xdr:col>9</xdr:col>
      <xdr:colOff>467582</xdr:colOff>
      <xdr:row>139</xdr:row>
      <xdr:rowOff>36881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61F0CDE-360B-3904-352B-E9D36DFA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218697" y="24870276"/>
          <a:ext cx="255305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155157</xdr:colOff>
      <xdr:row>137</xdr:row>
      <xdr:rowOff>105277</xdr:rowOff>
    </xdr:from>
    <xdr:to>
      <xdr:col>4</xdr:col>
      <xdr:colOff>611192</xdr:colOff>
      <xdr:row>139</xdr:row>
      <xdr:rowOff>7926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DEEB9BF-B162-4E62-8DFB-068F86457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6078" y="24830172"/>
          <a:ext cx="4195851" cy="258834"/>
        </a:xfrm>
        <a:prstGeom prst="rect">
          <a:avLst/>
        </a:prstGeom>
      </xdr:spPr>
    </xdr:pic>
    <xdr:clientData/>
  </xdr:twoCellAnchor>
  <xdr:twoCellAnchor editAs="oneCell">
    <xdr:from>
      <xdr:col>1</xdr:col>
      <xdr:colOff>571759</xdr:colOff>
      <xdr:row>138</xdr:row>
      <xdr:rowOff>140059</xdr:rowOff>
    </xdr:from>
    <xdr:to>
      <xdr:col>2</xdr:col>
      <xdr:colOff>151224</xdr:colOff>
      <xdr:row>138</xdr:row>
      <xdr:rowOff>163901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FAA1DF81-F4D1-4DA9-AB5D-4D1B12AAD7B2}"/>
                </a:ext>
              </a:extLst>
            </xdr14:cNvPr>
            <xdr14:cNvContentPartPr/>
          </xdr14:nvContentPartPr>
          <xdr14:nvPr macro=""/>
          <xdr14:xfrm>
            <a:off x="922680" y="25045427"/>
            <a:ext cx="221400" cy="1908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FAA1DF81-F4D1-4DA9-AB5D-4D1B12AAD7B2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16560" y="25039307"/>
              <a:ext cx="23364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409768</xdr:colOff>
      <xdr:row>134</xdr:row>
      <xdr:rowOff>47728</xdr:rowOff>
    </xdr:from>
    <xdr:to>
      <xdr:col>8</xdr:col>
      <xdr:colOff>592730</xdr:colOff>
      <xdr:row>135</xdr:row>
      <xdr:rowOff>7737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46C30C61-96E5-2E00-7C7F-87E052DAEB28}"/>
                </a:ext>
              </a:extLst>
            </xdr14:cNvPr>
            <xdr14:cNvContentPartPr/>
          </xdr14:nvContentPartPr>
          <xdr14:nvPr macro=""/>
          <xdr14:xfrm>
            <a:off x="7067242" y="24231202"/>
            <a:ext cx="178200" cy="13572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46C30C61-96E5-2E00-7C7F-87E052DAEB2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061122" y="24225082"/>
              <a:ext cx="190440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56787</xdr:colOff>
      <xdr:row>133</xdr:row>
      <xdr:rowOff>172762</xdr:rowOff>
    </xdr:from>
    <xdr:to>
      <xdr:col>6</xdr:col>
      <xdr:colOff>267387</xdr:colOff>
      <xdr:row>135</xdr:row>
      <xdr:rowOff>112497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DC4B777A-9C6D-1D8D-949F-965FA9475ACA}"/>
                </a:ext>
              </a:extLst>
            </xdr14:cNvPr>
            <xdr14:cNvContentPartPr/>
          </xdr14:nvContentPartPr>
          <xdr14:nvPr macro=""/>
          <xdr14:xfrm>
            <a:off x="5335642" y="24175762"/>
            <a:ext cx="210600" cy="300682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DC4B777A-9C6D-1D8D-949F-965FA9475AC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5329522" y="24169544"/>
              <a:ext cx="222840" cy="313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143646</xdr:colOff>
      <xdr:row>125</xdr:row>
      <xdr:rowOff>19269</xdr:rowOff>
    </xdr:from>
    <xdr:to>
      <xdr:col>8</xdr:col>
      <xdr:colOff>372688</xdr:colOff>
      <xdr:row>125</xdr:row>
      <xdr:rowOff>163269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F69DD716-894C-3325-2931-9F0589E90A54}"/>
                </a:ext>
              </a:extLst>
            </xdr14:cNvPr>
            <xdr14:cNvContentPartPr/>
          </xdr14:nvContentPartPr>
          <xdr14:nvPr macro=""/>
          <xdr14:xfrm>
            <a:off x="6801120" y="22578480"/>
            <a:ext cx="229042" cy="14400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F69DD716-894C-3325-2931-9F0589E90A5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794870" y="22572360"/>
              <a:ext cx="241542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632239</xdr:colOff>
      <xdr:row>139</xdr:row>
      <xdr:rowOff>166585</xdr:rowOff>
    </xdr:from>
    <xdr:to>
      <xdr:col>2</xdr:col>
      <xdr:colOff>465504</xdr:colOff>
      <xdr:row>141</xdr:row>
      <xdr:rowOff>18840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98609CC8-D8F1-DCD5-C099-840C6349AB71}"/>
                </a:ext>
              </a:extLst>
            </xdr14:cNvPr>
            <xdr14:cNvContentPartPr/>
          </xdr14:nvContentPartPr>
          <xdr14:nvPr macro=""/>
          <xdr14:xfrm>
            <a:off x="983160" y="25252427"/>
            <a:ext cx="475200" cy="20844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98609CC8-D8F1-DCD5-C099-840C6349AB71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77040" y="25246307"/>
              <a:ext cx="487440" cy="2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34077</xdr:colOff>
      <xdr:row>140</xdr:row>
      <xdr:rowOff>11671</xdr:rowOff>
    </xdr:from>
    <xdr:to>
      <xdr:col>3</xdr:col>
      <xdr:colOff>1516197</xdr:colOff>
      <xdr:row>141</xdr:row>
      <xdr:rowOff>45398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D6F38B2-A9CA-EC60-8B01-E25B46BE8B34}"/>
                </a:ext>
              </a:extLst>
            </xdr14:cNvPr>
            <xdr14:cNvContentPartPr/>
          </xdr14:nvContentPartPr>
          <xdr14:nvPr macro=""/>
          <xdr14:xfrm>
            <a:off x="2229840" y="25277987"/>
            <a:ext cx="1482120" cy="21420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D6F38B2-A9CA-EC60-8B01-E25B46BE8B34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223720" y="25271867"/>
              <a:ext cx="149436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295879</xdr:colOff>
      <xdr:row>140</xdr:row>
      <xdr:rowOff>17638</xdr:rowOff>
    </xdr:from>
    <xdr:to>
      <xdr:col>7</xdr:col>
      <xdr:colOff>465458</xdr:colOff>
      <xdr:row>149</xdr:row>
      <xdr:rowOff>94485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76233B4-D5A7-CA87-A23E-8F0EA5F266FA}"/>
                </a:ext>
              </a:extLst>
            </xdr14:cNvPr>
            <xdr14:cNvContentPartPr/>
          </xdr14:nvContentPartPr>
          <xdr14:nvPr macro=""/>
          <xdr14:xfrm>
            <a:off x="5574734" y="25283954"/>
            <a:ext cx="901500" cy="170111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76233B4-D5A7-CA87-A23E-8F0EA5F266F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568640" y="25277944"/>
              <a:ext cx="913687" cy="17131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517505</xdr:colOff>
      <xdr:row>144</xdr:row>
      <xdr:rowOff>82136</xdr:rowOff>
    </xdr:from>
    <xdr:to>
      <xdr:col>6</xdr:col>
      <xdr:colOff>611105</xdr:colOff>
      <xdr:row>144</xdr:row>
      <xdr:rowOff>162776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8294F633-F455-95DF-617A-BEC6EAFE4F01}"/>
                </a:ext>
              </a:extLst>
            </xdr14:cNvPr>
            <xdr14:cNvContentPartPr/>
          </xdr14:nvContentPartPr>
          <xdr14:nvPr macro=""/>
          <xdr14:xfrm>
            <a:off x="5796360" y="26070347"/>
            <a:ext cx="93600" cy="8064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8294F633-F455-95DF-617A-BEC6EAFE4F0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5790240" y="26064227"/>
              <a:ext cx="10584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531267</xdr:colOff>
      <xdr:row>145</xdr:row>
      <xdr:rowOff>58345</xdr:rowOff>
    </xdr:from>
    <xdr:to>
      <xdr:col>6</xdr:col>
      <xdr:colOff>678147</xdr:colOff>
      <xdr:row>149</xdr:row>
      <xdr:rowOff>11810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6A05FE1A-CF0D-C533-CAC5-6D49D453CB9B}"/>
                </a:ext>
              </a:extLst>
            </xdr14:cNvPr>
            <xdr14:cNvContentPartPr/>
          </xdr14:nvContentPartPr>
          <xdr14:nvPr macro=""/>
          <xdr14:xfrm>
            <a:off x="5810122" y="26227029"/>
            <a:ext cx="146880" cy="67536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6A05FE1A-CF0D-C533-CAC5-6D49D453CB9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804002" y="26221034"/>
              <a:ext cx="159120" cy="6873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542067</xdr:colOff>
      <xdr:row>143</xdr:row>
      <xdr:rowOff>83690</xdr:rowOff>
    </xdr:from>
    <xdr:to>
      <xdr:col>6</xdr:col>
      <xdr:colOff>629187</xdr:colOff>
      <xdr:row>144</xdr:row>
      <xdr:rowOff>8336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9178A3AA-075D-86DD-0D7B-2DBA8856808A}"/>
                </a:ext>
              </a:extLst>
            </xdr14:cNvPr>
            <xdr14:cNvContentPartPr/>
          </xdr14:nvContentPartPr>
          <xdr14:nvPr macro=""/>
          <xdr14:xfrm>
            <a:off x="5820922" y="25891427"/>
            <a:ext cx="87120" cy="10512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9178A3AA-075D-86DD-0D7B-2DBA8856808A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814426" y="25885307"/>
              <a:ext cx="100112" cy="11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476547</xdr:colOff>
      <xdr:row>140</xdr:row>
      <xdr:rowOff>67831</xdr:rowOff>
    </xdr:from>
    <xdr:to>
      <xdr:col>6</xdr:col>
      <xdr:colOff>629187</xdr:colOff>
      <xdr:row>143</xdr:row>
      <xdr:rowOff>7534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653665C4-2C6B-C2A1-C4F6-D422DDCFCE64}"/>
                </a:ext>
              </a:extLst>
            </xdr14:cNvPr>
            <xdr14:cNvContentPartPr/>
          </xdr14:nvContentPartPr>
          <xdr14:nvPr macro=""/>
          <xdr14:xfrm>
            <a:off x="5755402" y="25334147"/>
            <a:ext cx="152640" cy="481124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653665C4-2C6B-C2A1-C4F6-D422DDCFCE6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749282" y="25328159"/>
              <a:ext cx="164880" cy="493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49145</xdr:colOff>
      <xdr:row>139</xdr:row>
      <xdr:rowOff>180347</xdr:rowOff>
    </xdr:from>
    <xdr:to>
      <xdr:col>6</xdr:col>
      <xdr:colOff>200345</xdr:colOff>
      <xdr:row>141</xdr:row>
      <xdr:rowOff>48360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5247752-2F09-DECE-2AEC-7DAC8BC578A4}"/>
                </a:ext>
              </a:extLst>
            </xdr14:cNvPr>
            <xdr14:cNvContentPartPr/>
          </xdr14:nvContentPartPr>
          <xdr14:nvPr macro=""/>
          <xdr14:xfrm>
            <a:off x="5328000" y="25266189"/>
            <a:ext cx="151200" cy="22896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5247752-2F09-DECE-2AEC-7DAC8BC578A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321880" y="25260059"/>
              <a:ext cx="163440" cy="2412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810744</xdr:colOff>
      <xdr:row>140</xdr:row>
      <xdr:rowOff>59273</xdr:rowOff>
    </xdr:from>
    <xdr:to>
      <xdr:col>2</xdr:col>
      <xdr:colOff>982824</xdr:colOff>
      <xdr:row>141</xdr:row>
      <xdr:rowOff>18922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0F457AE-CF87-E83A-9E68-F64F0F9FD4BB}"/>
                </a:ext>
              </a:extLst>
            </xdr14:cNvPr>
            <xdr14:cNvContentPartPr/>
          </xdr14:nvContentPartPr>
          <xdr14:nvPr macro=""/>
          <xdr14:xfrm>
            <a:off x="1808362" y="25325589"/>
            <a:ext cx="167318" cy="13536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0F457AE-CF87-E83A-9E68-F64F0F9FD4B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802245" y="25319469"/>
              <a:ext cx="179552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277721</xdr:colOff>
      <xdr:row>140</xdr:row>
      <xdr:rowOff>18151</xdr:rowOff>
    </xdr:from>
    <xdr:to>
      <xdr:col>1</xdr:col>
      <xdr:colOff>419921</xdr:colOff>
      <xdr:row>141</xdr:row>
      <xdr:rowOff>85080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ADEF6B7-5C1C-59F7-18D4-953AE094FF1C}"/>
                </a:ext>
              </a:extLst>
            </xdr14:cNvPr>
            <xdr14:cNvContentPartPr/>
          </xdr14:nvContentPartPr>
          <xdr14:nvPr macro=""/>
          <xdr14:xfrm>
            <a:off x="628642" y="25284467"/>
            <a:ext cx="142200" cy="24740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ADEF6B7-5C1C-59F7-18D4-953AE094FF1C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622522" y="25278227"/>
              <a:ext cx="154440" cy="2598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354246</xdr:colOff>
      <xdr:row>140</xdr:row>
      <xdr:rowOff>26431</xdr:rowOff>
    </xdr:from>
    <xdr:to>
      <xdr:col>9</xdr:col>
      <xdr:colOff>541669</xdr:colOff>
      <xdr:row>149</xdr:row>
      <xdr:rowOff>105688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D6CCB791-E364-2034-E294-4710619CE197}"/>
                </a:ext>
              </a:extLst>
            </xdr14:cNvPr>
            <xdr14:cNvContentPartPr/>
          </xdr14:nvContentPartPr>
          <xdr14:nvPr macro=""/>
          <xdr14:xfrm>
            <a:off x="7011720" y="25292747"/>
            <a:ext cx="834120" cy="170352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D6CCB791-E364-2034-E294-4710619CE19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005629" y="25286737"/>
              <a:ext cx="846302" cy="17155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37669</xdr:colOff>
      <xdr:row>140</xdr:row>
      <xdr:rowOff>57031</xdr:rowOff>
    </xdr:from>
    <xdr:to>
      <xdr:col>9</xdr:col>
      <xdr:colOff>144589</xdr:colOff>
      <xdr:row>141</xdr:row>
      <xdr:rowOff>9398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FE27A670-44A9-D768-7292-617AD3DBF312}"/>
                </a:ext>
              </a:extLst>
            </xdr14:cNvPr>
            <xdr14:cNvContentPartPr/>
          </xdr14:nvContentPartPr>
          <xdr14:nvPr macro=""/>
          <xdr14:xfrm>
            <a:off x="7341840" y="25323347"/>
            <a:ext cx="106920" cy="13284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FE27A670-44A9-D768-7292-617AD3DBF31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335720" y="25317227"/>
              <a:ext cx="119160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639504</xdr:colOff>
      <xdr:row>140</xdr:row>
      <xdr:rowOff>47393</xdr:rowOff>
    </xdr:from>
    <xdr:to>
      <xdr:col>8</xdr:col>
      <xdr:colOff>152286</xdr:colOff>
      <xdr:row>141</xdr:row>
      <xdr:rowOff>40162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352648F-2EB2-6D56-ADC4-B8E016023899}"/>
                </a:ext>
              </a:extLst>
            </xdr14:cNvPr>
            <xdr14:cNvContentPartPr/>
          </xdr14:nvContentPartPr>
          <xdr14:nvPr macro=""/>
          <xdr14:xfrm>
            <a:off x="6650280" y="25313709"/>
            <a:ext cx="159480" cy="16848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352648F-2EB2-6D56-ADC4-B8E016023899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6644160" y="25307589"/>
              <a:ext cx="171720" cy="1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527766</xdr:colOff>
      <xdr:row>141</xdr:row>
      <xdr:rowOff>47918</xdr:rowOff>
    </xdr:from>
    <xdr:to>
      <xdr:col>8</xdr:col>
      <xdr:colOff>551886</xdr:colOff>
      <xdr:row>141</xdr:row>
      <xdr:rowOff>172200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A61AACA2-0C68-FC70-1D3B-1A2B28B66141}"/>
                </a:ext>
              </a:extLst>
            </xdr14:cNvPr>
            <xdr14:cNvContentPartPr/>
          </xdr14:nvContentPartPr>
          <xdr14:nvPr macro=""/>
          <xdr14:xfrm>
            <a:off x="7185240" y="25494707"/>
            <a:ext cx="24120" cy="11952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A61AACA2-0C68-FC70-1D3B-1A2B28B6614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7179120" y="25488587"/>
              <a:ext cx="3636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524886</xdr:colOff>
      <xdr:row>141</xdr:row>
      <xdr:rowOff>24878</xdr:rowOff>
    </xdr:from>
    <xdr:to>
      <xdr:col>8</xdr:col>
      <xdr:colOff>600928</xdr:colOff>
      <xdr:row>141</xdr:row>
      <xdr:rowOff>36284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5C42E4CC-22F1-27D6-29A2-7547E0DB7E1D}"/>
                </a:ext>
              </a:extLst>
            </xdr14:cNvPr>
            <xdr14:cNvContentPartPr/>
          </xdr14:nvContentPartPr>
          <xdr14:nvPr macro=""/>
          <xdr14:xfrm>
            <a:off x="7182360" y="25471667"/>
            <a:ext cx="71280" cy="288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5C42E4CC-22F1-27D6-29A2-7547E0DB7E1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7176240" y="25465547"/>
              <a:ext cx="83520" cy="1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515886</xdr:colOff>
      <xdr:row>141</xdr:row>
      <xdr:rowOff>105158</xdr:rowOff>
    </xdr:from>
    <xdr:to>
      <xdr:col>8</xdr:col>
      <xdr:colOff>600928</xdr:colOff>
      <xdr:row>141</xdr:row>
      <xdr:rowOff>116318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3A9C89CE-C2B0-EFEF-1E15-973CD2602587}"/>
                </a:ext>
              </a:extLst>
            </xdr14:cNvPr>
            <xdr14:cNvContentPartPr/>
          </xdr14:nvContentPartPr>
          <xdr14:nvPr macro=""/>
          <xdr14:xfrm>
            <a:off x="7173360" y="25551947"/>
            <a:ext cx="80280" cy="111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3A9C89CE-C2B0-EFEF-1E15-973CD260258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167240" y="25545827"/>
              <a:ext cx="9252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610566</xdr:colOff>
      <xdr:row>141</xdr:row>
      <xdr:rowOff>24158</xdr:rowOff>
    </xdr:from>
    <xdr:to>
      <xdr:col>9</xdr:col>
      <xdr:colOff>275989</xdr:colOff>
      <xdr:row>141</xdr:row>
      <xdr:rowOff>161040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8D62501B-998E-5329-9C7F-85ED20EC69E2}"/>
                </a:ext>
              </a:extLst>
            </xdr14:cNvPr>
            <xdr14:cNvContentPartPr/>
          </xdr14:nvContentPartPr>
          <xdr14:nvPr macro=""/>
          <xdr14:xfrm>
            <a:off x="7268040" y="25470947"/>
            <a:ext cx="312120" cy="13212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8D62501B-998E-5329-9C7F-85ED20EC69E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261920" y="25464827"/>
              <a:ext cx="324360" cy="1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523806</xdr:colOff>
      <xdr:row>142</xdr:row>
      <xdr:rowOff>57164</xdr:rowOff>
    </xdr:from>
    <xdr:to>
      <xdr:col>8</xdr:col>
      <xdr:colOff>621448</xdr:colOff>
      <xdr:row>142</xdr:row>
      <xdr:rowOff>172086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304C8B7F-F40E-F3B1-7CA1-58D603095473}"/>
                </a:ext>
              </a:extLst>
            </xdr14:cNvPr>
            <xdr14:cNvContentPartPr/>
          </xdr14:nvContentPartPr>
          <xdr14:nvPr macro=""/>
          <xdr14:xfrm>
            <a:off x="7181280" y="25684427"/>
            <a:ext cx="92880" cy="11016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304C8B7F-F40E-F3B1-7CA1-58D603095473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7175160" y="25678307"/>
              <a:ext cx="10512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533526</xdr:colOff>
      <xdr:row>142</xdr:row>
      <xdr:rowOff>119804</xdr:rowOff>
    </xdr:from>
    <xdr:to>
      <xdr:col>8</xdr:col>
      <xdr:colOff>640086</xdr:colOff>
      <xdr:row>142</xdr:row>
      <xdr:rowOff>131930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2E08D75C-A93C-6C69-4687-03583E62C1C1}"/>
                </a:ext>
              </a:extLst>
            </xdr14:cNvPr>
            <xdr14:cNvContentPartPr/>
          </xdr14:nvContentPartPr>
          <xdr14:nvPr macro=""/>
          <xdr14:xfrm>
            <a:off x="7191000" y="25747067"/>
            <a:ext cx="106560" cy="216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2E08D75C-A93C-6C69-4687-03583E62C1C1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7184880" y="25740947"/>
              <a:ext cx="118800" cy="1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622446</xdr:colOff>
      <xdr:row>142</xdr:row>
      <xdr:rowOff>62924</xdr:rowOff>
    </xdr:from>
    <xdr:to>
      <xdr:col>9</xdr:col>
      <xdr:colOff>305951</xdr:colOff>
      <xdr:row>143</xdr:row>
      <xdr:rowOff>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F567F1D2-3E83-A88E-61E8-01D788E80C1A}"/>
                </a:ext>
              </a:extLst>
            </xdr14:cNvPr>
            <xdr14:cNvContentPartPr/>
          </xdr14:nvContentPartPr>
          <xdr14:nvPr macro=""/>
          <xdr14:xfrm>
            <a:off x="7279920" y="25690187"/>
            <a:ext cx="325440" cy="11808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F567F1D2-3E83-A88E-61E8-01D788E80C1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273800" y="25684067"/>
              <a:ext cx="33768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504006</xdr:colOff>
      <xdr:row>143</xdr:row>
      <xdr:rowOff>45890</xdr:rowOff>
    </xdr:from>
    <xdr:to>
      <xdr:col>8</xdr:col>
      <xdr:colOff>591486</xdr:colOff>
      <xdr:row>143</xdr:row>
      <xdr:rowOff>170532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B5ED10B6-4233-D75E-B699-7B557257576A}"/>
                </a:ext>
              </a:extLst>
            </xdr14:cNvPr>
            <xdr14:cNvContentPartPr/>
          </xdr14:nvContentPartPr>
          <xdr14:nvPr macro=""/>
          <xdr14:xfrm>
            <a:off x="7161480" y="25853627"/>
            <a:ext cx="87480" cy="11988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B5ED10B6-4233-D75E-B699-7B557257576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155360" y="25847507"/>
              <a:ext cx="997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529206</xdr:colOff>
      <xdr:row>143</xdr:row>
      <xdr:rowOff>102050</xdr:rowOff>
    </xdr:from>
    <xdr:to>
      <xdr:col>8</xdr:col>
      <xdr:colOff>608128</xdr:colOff>
      <xdr:row>143</xdr:row>
      <xdr:rowOff>112212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0C25A3B3-4CBF-1CA5-E35B-40BE57CB00D7}"/>
                </a:ext>
              </a:extLst>
            </xdr14:cNvPr>
            <xdr14:cNvContentPartPr/>
          </xdr14:nvContentPartPr>
          <xdr14:nvPr macro=""/>
          <xdr14:xfrm>
            <a:off x="7186680" y="25909787"/>
            <a:ext cx="74160" cy="540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0C25A3B3-4CBF-1CA5-E35B-40BE57CB00D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7180560" y="25903667"/>
              <a:ext cx="8640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599766</xdr:colOff>
      <xdr:row>143</xdr:row>
      <xdr:rowOff>54890</xdr:rowOff>
    </xdr:from>
    <xdr:to>
      <xdr:col>9</xdr:col>
      <xdr:colOff>227029</xdr:colOff>
      <xdr:row>144</xdr:row>
      <xdr:rowOff>9776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5E9B1A99-5229-D1E6-AC30-3FCB5A51ACA3}"/>
                </a:ext>
              </a:extLst>
            </xdr14:cNvPr>
            <xdr14:cNvContentPartPr/>
          </xdr14:nvContentPartPr>
          <xdr14:nvPr macro=""/>
          <xdr14:xfrm>
            <a:off x="7257240" y="25862627"/>
            <a:ext cx="273960" cy="13536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5E9B1A99-5229-D1E6-AC30-3FCB5A51ACA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251120" y="25856507"/>
              <a:ext cx="28620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512728</xdr:colOff>
      <xdr:row>147</xdr:row>
      <xdr:rowOff>77557</xdr:rowOff>
    </xdr:from>
    <xdr:to>
      <xdr:col>9</xdr:col>
      <xdr:colOff>409713</xdr:colOff>
      <xdr:row>149</xdr:row>
      <xdr:rowOff>28370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D4C6AE6B-9F4B-6207-5461-77B3AEBE8D9D}"/>
                </a:ext>
              </a:extLst>
            </xdr14:cNvPr>
            <xdr14:cNvContentPartPr/>
          </xdr14:nvContentPartPr>
          <xdr14:nvPr macro=""/>
          <xdr14:xfrm>
            <a:off x="7170202" y="26607189"/>
            <a:ext cx="538920" cy="311760"/>
          </xdr14:xfrm>
        </xdr:contentPart>
      </mc:Choice>
      <mc:Fallback>
        <xdr:pic>
          <xdr:nvPicPr>
            <xdr:cNvPr id="121" name="Ink 120">
              <a:extLst>
                <a:ext uri="{FF2B5EF4-FFF2-40B4-BE49-F238E27FC236}">
                  <a16:creationId xmlns:a16="http://schemas.microsoft.com/office/drawing/2014/main" id="{D4C6AE6B-9F4B-6207-5461-77B3AEBE8D9D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7164082" y="26601069"/>
              <a:ext cx="551160" cy="32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542968</xdr:colOff>
      <xdr:row>146</xdr:row>
      <xdr:rowOff>56709</xdr:rowOff>
    </xdr:from>
    <xdr:to>
      <xdr:col>9</xdr:col>
      <xdr:colOff>353111</xdr:colOff>
      <xdr:row>147</xdr:row>
      <xdr:rowOff>8437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24FE980B-15CD-AACD-372A-B91473750F74}"/>
                </a:ext>
              </a:extLst>
            </xdr14:cNvPr>
            <xdr14:cNvContentPartPr/>
          </xdr14:nvContentPartPr>
          <xdr14:nvPr macro=""/>
          <xdr14:xfrm>
            <a:off x="7200442" y="26405867"/>
            <a:ext cx="456840" cy="132202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24FE980B-15CD-AACD-372A-B91473750F74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7194259" y="26399518"/>
              <a:ext cx="469207" cy="1448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582928</xdr:colOff>
      <xdr:row>144</xdr:row>
      <xdr:rowOff>74298</xdr:rowOff>
    </xdr:from>
    <xdr:to>
      <xdr:col>9</xdr:col>
      <xdr:colOff>296509</xdr:colOff>
      <xdr:row>145</xdr:row>
      <xdr:rowOff>161305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471EBCC3-C837-8744-B2F5-89925A737E90}"/>
                </a:ext>
              </a:extLst>
            </xdr14:cNvPr>
            <xdr14:cNvContentPartPr/>
          </xdr14:nvContentPartPr>
          <xdr14:nvPr macro=""/>
          <xdr14:xfrm>
            <a:off x="7240402" y="26062509"/>
            <a:ext cx="360278" cy="26748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471EBCC3-C837-8744-B2F5-89925A737E9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234289" y="26056381"/>
              <a:ext cx="372503" cy="279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196142</xdr:colOff>
      <xdr:row>146</xdr:row>
      <xdr:rowOff>155349</xdr:rowOff>
    </xdr:from>
    <xdr:to>
      <xdr:col>2</xdr:col>
      <xdr:colOff>457862</xdr:colOff>
      <xdr:row>148</xdr:row>
      <xdr:rowOff>56122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A2F1C214-0AAB-E768-7A48-AC5B2EC76408}"/>
                </a:ext>
              </a:extLst>
            </xdr14:cNvPr>
            <xdr14:cNvContentPartPr/>
          </xdr14:nvContentPartPr>
          <xdr14:nvPr macro=""/>
          <xdr14:xfrm>
            <a:off x="1193760" y="26504507"/>
            <a:ext cx="261720" cy="26172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A2F1C214-0AAB-E768-7A48-AC5B2EC76408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187640" y="26498387"/>
              <a:ext cx="273960" cy="27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31197</xdr:colOff>
      <xdr:row>146</xdr:row>
      <xdr:rowOff>165429</xdr:rowOff>
    </xdr:from>
    <xdr:to>
      <xdr:col>3</xdr:col>
      <xdr:colOff>763077</xdr:colOff>
      <xdr:row>148</xdr:row>
      <xdr:rowOff>57562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EF8B5071-40BD-8505-A718-DD251FA8BB89}"/>
                </a:ext>
              </a:extLst>
            </xdr14:cNvPr>
            <xdr14:cNvContentPartPr/>
          </xdr14:nvContentPartPr>
          <xdr14:nvPr macro=""/>
          <xdr14:xfrm>
            <a:off x="2226960" y="26514587"/>
            <a:ext cx="731880" cy="253080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EF8B5071-40BD-8505-A718-DD251FA8BB89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220840" y="26508467"/>
              <a:ext cx="744120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106159</xdr:colOff>
      <xdr:row>147</xdr:row>
      <xdr:rowOff>76837</xdr:rowOff>
    </xdr:from>
    <xdr:to>
      <xdr:col>3</xdr:col>
      <xdr:colOff>648957</xdr:colOff>
      <xdr:row>148</xdr:row>
      <xdr:rowOff>11564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BD575DEA-59C6-64AA-72D4-23EA83D3AE3F}"/>
                </a:ext>
              </a:extLst>
            </xdr14:cNvPr>
            <xdr14:cNvContentPartPr/>
          </xdr14:nvContentPartPr>
          <xdr14:nvPr macro=""/>
          <xdr14:xfrm>
            <a:off x="2301922" y="26606469"/>
            <a:ext cx="542798" cy="11520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BD575DEA-59C6-64AA-72D4-23EA83D3AE3F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2295803" y="26600090"/>
              <a:ext cx="555036" cy="1279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609864</xdr:colOff>
      <xdr:row>147</xdr:row>
      <xdr:rowOff>37875</xdr:rowOff>
    </xdr:from>
    <xdr:to>
      <xdr:col>2</xdr:col>
      <xdr:colOff>969586</xdr:colOff>
      <xdr:row>148</xdr:row>
      <xdr:rowOff>125242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F866CEE6-F7B7-6BC3-68C1-80E5A3A9451E}"/>
                </a:ext>
              </a:extLst>
            </xdr14:cNvPr>
            <xdr14:cNvContentPartPr/>
          </xdr14:nvContentPartPr>
          <xdr14:nvPr macro=""/>
          <xdr14:xfrm>
            <a:off x="1607482" y="26567507"/>
            <a:ext cx="354960" cy="26784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F866CEE6-F7B7-6BC3-68C1-80E5A3A9451E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601362" y="26561387"/>
              <a:ext cx="36720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265982</xdr:colOff>
      <xdr:row>147</xdr:row>
      <xdr:rowOff>37875</xdr:rowOff>
    </xdr:from>
    <xdr:to>
      <xdr:col>2</xdr:col>
      <xdr:colOff>369302</xdr:colOff>
      <xdr:row>148</xdr:row>
      <xdr:rowOff>28124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B3C78898-F4AE-C661-B168-25E0F40A5924}"/>
                </a:ext>
              </a:extLst>
            </xdr14:cNvPr>
            <xdr14:cNvContentPartPr/>
          </xdr14:nvContentPartPr>
          <xdr14:nvPr macro=""/>
          <xdr14:xfrm>
            <a:off x="1263600" y="26567507"/>
            <a:ext cx="103320" cy="170722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B3C78898-F4AE-C661-B168-25E0F40A5924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257480" y="26561211"/>
              <a:ext cx="115560" cy="1833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1790517</xdr:colOff>
      <xdr:row>145</xdr:row>
      <xdr:rowOff>133863</xdr:rowOff>
    </xdr:from>
    <xdr:to>
      <xdr:col>4</xdr:col>
      <xdr:colOff>525985</xdr:colOff>
      <xdr:row>146</xdr:row>
      <xdr:rowOff>172989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749EA4B2-B319-D019-7D3D-5603CA34EAD4}"/>
                </a:ext>
              </a:extLst>
            </xdr14:cNvPr>
            <xdr14:cNvContentPartPr/>
          </xdr14:nvContentPartPr>
          <xdr14:nvPr macro=""/>
          <xdr14:xfrm>
            <a:off x="3986280" y="26302547"/>
            <a:ext cx="630442" cy="219600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749EA4B2-B319-D019-7D3D-5603CA34EAD4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3980159" y="26296437"/>
              <a:ext cx="642684" cy="2318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1608765</xdr:colOff>
      <xdr:row>147</xdr:row>
      <xdr:rowOff>49053</xdr:rowOff>
    </xdr:from>
    <xdr:to>
      <xdr:col>4</xdr:col>
      <xdr:colOff>172663</xdr:colOff>
      <xdr:row>153</xdr:row>
      <xdr:rowOff>122381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89684319-D818-CF38-C4C9-EABDAEDD93B7}"/>
                </a:ext>
              </a:extLst>
            </xdr14:cNvPr>
            <xdr14:cNvContentPartPr/>
          </xdr14:nvContentPartPr>
          <xdr14:nvPr macro=""/>
          <xdr14:xfrm>
            <a:off x="3804528" y="26578685"/>
            <a:ext cx="458872" cy="115617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89684319-D818-CF38-C4C9-EABDAEDD93B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798457" y="26572674"/>
              <a:ext cx="471013" cy="1168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442383</xdr:colOff>
      <xdr:row>147</xdr:row>
      <xdr:rowOff>79275</xdr:rowOff>
    </xdr:from>
    <xdr:to>
      <xdr:col>5</xdr:col>
      <xdr:colOff>152528</xdr:colOff>
      <xdr:row>153</xdr:row>
      <xdr:rowOff>96315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094B7719-F726-105E-4ADC-DA1D3B1066C4}"/>
                </a:ext>
              </a:extLst>
            </xdr14:cNvPr>
            <xdr14:cNvContentPartPr/>
          </xdr14:nvContentPartPr>
          <xdr14:nvPr macro=""/>
          <xdr14:xfrm>
            <a:off x="4533120" y="26608907"/>
            <a:ext cx="352080" cy="109512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094B7719-F726-105E-4ADC-DA1D3B1066C4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4527068" y="26602902"/>
              <a:ext cx="364184" cy="1107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544263</xdr:colOff>
      <xdr:row>147</xdr:row>
      <xdr:rowOff>143077</xdr:rowOff>
    </xdr:from>
    <xdr:to>
      <xdr:col>5</xdr:col>
      <xdr:colOff>134888</xdr:colOff>
      <xdr:row>149</xdr:row>
      <xdr:rowOff>55010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D7EF6581-CDF4-73DC-9FD2-3AC6F4D73D32}"/>
                </a:ext>
              </a:extLst>
            </xdr14:cNvPr>
            <xdr14:cNvContentPartPr/>
          </xdr14:nvContentPartPr>
          <xdr14:nvPr macro=""/>
          <xdr14:xfrm>
            <a:off x="4635000" y="26672709"/>
            <a:ext cx="237322" cy="2728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D7EF6581-CDF4-73DC-9FD2-3AC6F4D73D32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628869" y="26666589"/>
              <a:ext cx="249585" cy="285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2:58.31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36 9364,'0'0'6830,"2"-6"-6035,-1 5-535,-1 0-143,0-1 0,0 1 0,0-1 0,1 1 0,-1-1 0,1 1 0,-1 0 0,1-1 0,0 1 0,-1 0 0,1-1 0,0 1 0,0 0 0,0 0 0,0 0 0,0 0 0,0 0 0,0 0 0,0 0 0,1 0 0,-1 0 0,2-1 0,-3 9 88,0 200 1196,1-206-1397,-1-1 0,0 1 0,1 0 0,-1 0 0,1 0 0,-1-1 0,1 1 0,-1 0 0,1-1 0,-1 1 0,1 0 0,0-1 0,-1 1 0,1-1 0,0 1 0,-1-1 0,1 1 0,0-1 0,0 1 0,0-1 0,0 0 0,-1 1 0,1-1 0,0 0 0,0 0 0,0 0 0,0 0 0,0 0 0,0 0 0,0 0-1,-1 0 1,2 0 0,37-2 98,-34 2-87,5-2-59,0-1-1,-1 0 1,1-1 0,-1 0 0,0 0-1,0-1 1,0 0 0,-1 0-1,1-1 1,-1 0 0,-1-1 0,1 0-1,-1 0 1,11-15 0,-16 17 55,0 0 0,-1 0-1,0 0 1,0 0 0,0 0 0,-1 0 0,1 0 0,-2-9 0,-1-15 139,2 461-22,0-429-501,-1 5-1107,-4-5-4391,-7-3-6534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2:55.85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29 17 8756,'0'0'9338,"0"-16"-5961,2 40-3376,1 1 1,8 34-1,1 7 75,-5 16-67,-5-53 39,0 1 0,14 54-1,-15-80-1481,-2-10-2430,-3-2-2648</inkml:trace>
  <inkml:trace contextRef="#ctx0" brushRef="#br0" timeOffset="837.2">2 792 5394,'0'0'10165,"0"-9"-8601,0 2-1404,-1 4-64,1-1 1,0 1 0,-1 0 0,1 0 0,1-1 0,-1 1-1,1 0 1,-1 0 0,1-1 0,0 1 0,0 0 0,0 0-1,0 0 1,1 0 0,-1 0 0,1 0 0,0 1 0,0-1-1,0 0 1,0 1 0,0 0 0,1-1 0,-1 1 0,1 0-1,-1 0 1,5-2 0,3-2-16,0 2 0,0-1-1,1 1 1,-1 1 0,1-1 0,0 2-1,0 0 1,0 0 0,0 1 0,16 0 0,-25 2-77,0-1 1,0 1-1,0 0 1,0 0-1,0 0 1,-1 0-1,1 0 1,0 0 0,0 0-1,-1 1 1,1-1-1,-1 1 1,1-1-1,-1 1 1,0-1 0,0 1-1,0 0 1,0 0-1,0-1 1,0 1-1,0 0 1,0 0 0,-1 0-1,1 0 1,-1 0-1,1 0 1,-1 0-1,0 0 1,0 3 0,5 65 122,-5-59-117,-1-1 0,0 1 0,-1 0 0,0-1 0,-1 0 0,0 0 1,-1 0-1,0 0 0,-1 0 0,0-1 0,0 1 0,-9 10 0,-8 8 57,-1-1-1,-36 32 1,43-43-20,15-15-48,0 0 0,0 0 0,0-1 0,0 1 0,0 0 0,0 0 0,0 0 0,1 0 0,-1 0 0,0 0 0,1 1 0,-1-1 0,1 0 0,-1 0 0,1 0 0,-1 1 0,1-1 0,0 0 0,0 0 0,-1 1 0,1 1 0,1-2 1,-1 0 0,1-1 0,0 1-1,-1 0 1,1 0 0,0-1 0,-1 1 0,1 0 0,0-1 0,0 1 0,0-1 0,-1 1 0,1-1-1,0 1 1,0-1 0,0 0 0,0 1 0,0-1 0,0 0 0,0 0 0,1 0 0,11 2 20,1-1 1,-1-1-1,17-1 1,-15 0 39,20 2 12,-24 0-28,0 0 1,1-1 0,-1 0-1,0-1 1,0 0-1,1-1 1,-1 0-1,0-1 1,20-7-1,-26 6 1047</inkml:trace>
  <inkml:trace contextRef="#ctx0" brushRef="#br0" timeOffset="1474.93">38 1385 3666,'0'0'14337,"3"0"-13860,13-2-306,0 0 0,0-2 0,0 1 0,-1-2 0,0 0 0,26-13 0,41-13 393,-65 26-486,26-4 218,-42 9-264,-2 9-5,0 0 0,-1 0 1,0 0-1,-1-1 0,1 1 0,-2-1 1,1 1-1,-1-1 0,0 0 0,-1-1 1,0 1-1,-6 7 0,-5 5 1,-1-1 0,-1 0 1,-21 17-1,43-35-85,-1 0 1,1 0-1,0 0 0,-1 0 1,1-1-1,0 1 1,-1-1-1,1 0 1,4-1-1,38 0-43,57 3-715,-102-2 805,1 1 1,0-1-1,-1 0 0,1 1 1,-1-1-1,1 1 0,-1 0 1,1-1-1,-1 1 0,1 0 1,-1 0-1,0 0 1,1 0-1,-1 0 0,0 0 1,0 0-1,0 0 0,0 1 1,0-1-1,0 0 0,0 1 1,0-1-1,0 1 0,-1-1 1,1 1-1,-1-1 0,1 1 1,-1-1-1,0 1 0,1 0 1,-1-1-1,0 1 1,0-1-1,0 1 0,0 0 1,0-1-1,-1 1 0,1 0 1,-1 1-1,0 2 78,0-1 0,0 1-1,0-1 1,-1 0 0,0 1 0,0-1-1,0 0 1,0 0 0,-1 0 0,1-1 0,-1 1-1,0-1 1,-3 4 0,-4-1 39,1 0 0,-1 0 0,0-1 0,0-1 0,-1 1 0,1-2 0,-1 0 0,0 0 0,0-1 1,0 0-1,0 0 0,-1-2 0,-17 0 0,17 0-1753,0-2 0,0 1 0,1-2 0,-15-3 0,8 0-5496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3:08.92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223 212 5314,'0'0'6705,"-40"-11"-4504,32 12-2145,1 0 0,0 0 0,0 1 0,0-1-1,0 2 1,0-1 0,0 1 0,0 0 0,1 0 0,-1 1 0,1 0 0,0 0 0,0 0 0,1 1 0,-1 0 0,1 0 0,0 0-1,0 1 1,-5 7 0,4-4-9,0 1-1,0-1 0,0 1 1,2 0-1,-1 0 0,1 1 1,0-1-1,1 1 0,1 0 1,0 0-1,0 0 0,0 13 1,2-23-45,1 0 1,-1 1 0,1-1 0,0 0 0,-1 0 0,1 0-1,0 0 1,0 1 0,0-1 0,0 0 0,0 0-1,0-1 1,0 1 0,0 0 0,0 0 0,0 0 0,0-1-1,0 1 1,1-1 0,-1 1 0,0-1 0,0 1-1,1-1 1,-1 0 0,0 1 0,1-1 0,-1 0 0,0 0-1,1 0 1,-1 0 0,3-1 0,0 2-22,0-1-1,-1 0 1,1-1 0,0 1-1,0 0 1,-1-1 0,1 0-1,0 0 1,-1 0 0,1-1 0,4-1-1,-3-3 22,0 1-1,0-1 1,0 0-1,-1 0 1,0 0 0,0 0-1,-1-1 1,1 0-1,-1 0 1,-1 0-1,0 0 1,0 0-1,0 0 1,0-1-1,-1 1 1,-1 0-1,1-1 1,-2-11 0,0 18 20,0-1 1,1 1-1,-2 0 1,1-1 0,0 1-1,0 0 1,0 0 0,0 0-1,-1 0 1,1 0-1,0 0 1,-1 0 0,1 1-1,-1-1 1,1 0-1,-1 1 1,1-1 0,-1 1-1,1 0 1,-1-1 0,0 1-1,1 0 1,-1 0-1,0 0 1,1 0 0,-4 1-1,1-1-79,-1-1 0,1 1 0,0 1-1,-1-1 1,1 1 0,0-1 0,0 1 0,-1 0-1,1 1 1,-6 2 0,9-3-98,-1 0 0,1 0 1,0 0-1,0 0 0,1 0 0,-1 0 1,0 0-1,0 0 0,0 0 1,1 0-1,-1 0 0,1 1 0,-1-1 1,1 0-1,-1 1 0,1-1 0,0 0 1,0 1-1,-1-1 0,1 2 0,0 8-4225</inkml:trace>
  <inkml:trace contextRef="#ctx0" brushRef="#br0" timeOffset="529.3">347 283 1345,'0'0'10620,"-18"4"-10198,-54 14-113,69-17-280,1 0-1,-1 0 0,1 0 1,0 1-1,0-1 0,0 0 0,0 1 1,0 0-1,0 0 0,0-1 0,0 1 1,1 0-1,-1 1 0,1-1 0,-1 0 1,1 0-1,0 1 0,0-1 0,0 0 1,-1 4-1,-3 42 311,5-45-319,-1-1-8,1-1-1,0 1 1,0 0 0,0-1 0,0 1-1,1 0 1,-1 0 0,0-1-1,1 1 1,-1 0 0,1-1 0,0 1-1,-1-1 1,1 1 0,0-1 0,0 1-1,0-1 1,0 0 0,0 1 0,3 1-1,-3-2-14,1-1-1,0 1 1,0 0-1,0-1 0,0 0 1,0 1-1,0-1 1,0 0-1,0 0 1,0 0-1,0 0 1,0 0-1,0-1 0,0 1 1,0-1-1,0 1 1,0-1-1,3-1 1,0-1-41,0 0 1,0 0-1,0 0 0,-1-1 1,0 1-1,1-1 1,-1-1-1,0 1 1,-1 0-1,1-1 0,-1 0 1,3-5-1,33-63-458,-38 71 487,6-15-54,-1 0 0,-1-1-1,0 1 1,-1-1 0,-1 0-1,-1 0 1,0-1 0,-1 1-1,-1 0 1,-3-24-1,-2 34 2488,1 19-1982,-1 18-451,4-13-37,-2 4 177,2 0 1,0 1 0,2-1-1,0 1 1,5 26 0,-5-42-258,1 0 1,-1 0 0,1 0 0,1-1-1,-1 1 1,0 0 0,1-1-1,0 1 1,0-1 0,7 6 0,-6-6-245,0-1 0,0 1 0,1-1 1,-1-1-1,1 1 0,0-1 1,0 0-1,0 0 0,0 0 1,0 0-1,0-1 0,7 1 1,17 1-3678,1-3-880</inkml:trace>
  <inkml:trace contextRef="#ctx0" brushRef="#br0" timeOffset="910.73">606 318 720,'0'0'12294,"-8"-3"-11784,6 1-474,-1 1 1,1 0 0,-1 0 0,0 0 0,1 0 0,-1 0-1,1 1 1,-1-1 0,0 1 0,0 0 0,1 0 0,-6 0-1,7 1-17,-1 0 0,1 0-1,-1 0 1,1 0-1,0 0 1,-1 0-1,1 0 1,0 1-1,0-1 1,0 0-1,0 1 1,0-1-1,0 1 1,1-1 0,-1 1-1,0-1 1,1 1-1,-1 0 1,1-1-1,-1 1 1,1 0-1,0-1 1,0 1-1,0 0 1,0 0 0,0-1-1,0 1 1,0 0-1,1 1 1,-1-2-20,0-1 1,0 1 0,0-1-1,1 0 1,-1 1 0,0-1-1,0 1 1,0-1 0,0 1-1,1-1 1,-1 0 0,0 1-1,0-1 1,1 0 0,-1 1-1,0-1 1,1 0 0,-1 1-1,0-1 1,1 0 0,-1 1-1,1-1 1,-1 0 0,0 0-1,1 0 1,-1 1 0,1-1-1,-1 0 1,1 0 0,-1 0-1,1 0 1,-1 0 0,0 0-1,1 0 1,-1 0 0,1 0-1,-1 0 1,1 0 0,-1 0-1,1 0 1,-1 0 0,1 0-1,-1-1 1,0 1 0,1 0-1,-1 0 1,1 0 0,-1-1-1,0 1 1,1 0 0,-1-1-1,0 1 1,1 0 0,-1-1-1,1 0 1,23-17-93,-17 7 65,-1 0 0,0 0 0,0 0 0,-2-1 1,1 1-1,-1-1 0,-1 0 0,0 0 0,1-14 1,0-15-58,-2-58 1,-2 75 45,0 22 98,-1-22-192,1 23 177,0 0 0,0 0 0,0 0 0,0 1 0,0-1 0,0 0 0,0 0 0,0 0 0,0 1 0,-1-1 1,1 0-1,0 0 0,-1 1 0,1-1 0,0 0 0,-1 1 0,1-1 0,-1 0 0,1 1 0,-1-1 0,1 1 0,-1-1 0,0 0 0,0 0 0,0 3-35,0-1 0,0 1 0,1-1-1,-1 1 1,1 0 0,-1-1 0,1 1-1,0 0 1,0 0 0,0-1 0,0 1-1,0 0 1,0-1 0,0 1 0,1 2-1,-1 1 12,-2 50 131,0-35-170,2 1 1,0-1-1,1 1 1,0-1 0,7 25-1,-7-41-314,1 1-1,-1-1 1,1 0-1,0 0 1,0 0-1,1-1 1,-1 1-1,1-1 1,0 1-1,6 5 1,8 3-4864</inkml:trace>
  <inkml:trace contextRef="#ctx0" brushRef="#br0" timeOffset="1145.14">833 227 6723,'0'0'7796,"9"18"-7588,9-18-64,-1 0-144,10 0-336,0 0-561,-5 0-1536,-4 0-896,-9 0-881</inkml:trace>
  <inkml:trace contextRef="#ctx0" brushRef="#br0" timeOffset="1389.41">856 359 5859,'0'0'7443,"4"8"-6707,9-8-367,10 0-81,-1-8-256,9-7-32,0-3-785,-4 0-1680,0 0-1409</inkml:trace>
  <inkml:trace contextRef="#ctx0" brushRef="#br0" timeOffset="1732.24">833 206 4802,'0'0'9647,"-8"-6"-9289,14 3-297,0 1 0,1 0 0,-1 1 1,1-1-1,10 0 0,-4 0-25,5-2-19,1 1 1,-1 0-1,1 2 1,0 0-1,-1 1 1,27 3-1,-43-2-17,-1-1-1,1 1 1,0 0-1,0-1 0,-1 1 1,1 0-1,0 0 1,-1 0-1,1 1 0,-1-1 1,1 0-1,-1 0 1,0 1-1,1-1 0,-1 1 1,0-1-1,0 1 1,0 0-1,1 2 0,0 1 8,0 1 0,0 0 0,0-1 0,-1 1 0,0 0 0,1 7 0,-1 10 75,-1-1 0,-4 30 0,4-51-74,-1 6 29,-1-1-1,0 0 0,0 1 1,-1-1-1,0 0 0,0 0 1,0-1-1,-1 1 1,1-1-1,-1 0 0,-1 1 1,-4 3-1,-2 3-91,-1-1 0,-1 0 0,-21 14 1,16-16-1392,4-6-2100</inkml:trace>
  <inkml:trace contextRef="#ctx0" brushRef="#br0" timeOffset="35902.7">1434 242 3986,'0'0'11856,"0"-6"-10880,0 5-870,2-20 650,-2 20-665,0 1 1,0-1 0,0 0 0,0 1-1,0-1 1,0 1 0,0-1-1,1 0 1,-1 1 0,0-1-1,0 0 1,1 1 0,-1-1 0,0 1-1,1-1 1,-1 1 0,1-1-1,-1 1 1,0-1 0,1 1-1,-1-1 1,1 1 0,0 0-1,-1-1 1,1 1 0,-1 0 0,1-1-1,0 1 1,0 0 0,0 17 3620,-1 38-4103,0-40 679,0 130-213,0-143 109,0-31-88,0-143-93,0 168-10,1 0 0,-1 1 0,1-1 0,0 1 0,0-1 0,1 1 0,-1-1 0,1 1 1,-1 0-1,1-1 0,0 1 0,0 0 0,1 0 0,-1 1 0,0-1 0,1 0 0,0 1 0,0 0 0,0-1 0,0 1 0,0 0 1,0 0-1,0 1 0,1-1 0,-1 1 0,0 0 0,1 0 0,0 0 0,-1 0 0,1 0 0,-1 1 0,1-1 0,0 1 0,-1 0 1,1 1-1,0-1 0,-1 0 0,1 1 0,0 0 0,-1 0 0,5 1 0,-5 1 13,1-1 1,0 0-1,-1 1 1,0 0-1,1 0 1,-1 0-1,0 0 1,-1 0-1,1 0 1,-1 1-1,1-1 1,-1 1-1,0 0 0,0 0 1,0 0-1,-1 0 1,0 0-1,2 6 1,0 4 21,0-1-1,0 1 1,-2 0 0,1 18-1,-2 31-1667</inkml:trace>
  <inkml:trace contextRef="#ctx0" brushRef="#br0" timeOffset="36240.53">1697 293 9412,'0'0'9557,"18"0"-7842,-13 1-1461,19 2 277,0-2 1,0 0-1,47-5 1,-61 0-1761,-7-4-6648</inkml:trace>
  <inkml:trace contextRef="#ctx0" brushRef="#br0" timeOffset="36552.9">1782 206 9236,'0'0'7964,"13"64"-4349,-8-39-3289,-1 0 0,-1 0 0,-1 1 0,-2 33 1,0-38-686,0-21 163,0 0 0,1 1-1,-1-1 1,0 0-1,0 0 1,0 0-1,1 1 1,-1-1-1,0 0 1,0 0-1,0 0 1,1 0-1,-1 0 1,0 1-1,0-1 1,1 0 0,-1 0-1,0 0 1,0 0-1,1 0 1,-1 0-1,0 0 1,1 0-1,-1 0 1,0 0-1,0 0 1,1 0-1,-1 0 1,0 0-1,0 0 1,1 0 0,-1 0-1,0 0 1,0-1-1,1 1 1,-1 0-1,0 0 1,1 0-1,7-5-6256</inkml:trace>
  <inkml:trace contextRef="#ctx0" brushRef="#br0" timeOffset="36907.37">1978 156 10613,'0'0'8414,"-3"-3"-7643,-10 0 212,23 18 194,9 17-973,-14-16-147,-1 1-1,0 0 0,-1-1 1,-1 1-1,-1 0 1,-1 0-1,-2 31 0,1-23-203,1 1 1,3 31-1,3-47-1852,0-9-2466</inkml:trace>
  <inkml:trace contextRef="#ctx0" brushRef="#br0" timeOffset="37750.32">1350 71 4530,'0'0'8295,"-31"-4"-5612,22 3-11041</inkml:trace>
  <inkml:trace contextRef="#ctx0" brushRef="#br0" timeOffset="37938.17">1350 71 2145</inkml:trace>
  <inkml:trace contextRef="#ctx0" brushRef="#br0" timeOffset="38338.82">1350 71 2145,'-33'-11'2201,"32"10"-1860,0 0 0,0 0 0,0 0 0,1 0 0,-1 0 0,0 0 0,1 0 0,-1 0 0,1 0 0,0-1 0,-1 1 0,1 0 0,0 0 0,-1-1 0,1 1 0,0 0 0,0-2 0,-4-11 5054,4 14-5333,-1 0 0,0 0 0,1 0 0,-1 0 0,1 0 0,-1 1 0,1-1 0,-1 0-1,1 1 1,-1-1 0,1 0 0,-1 1 0,1-1 0,-1 1 0,1-1 0,-1 0 0,1 1 0,0-1 0,-1 1 0,1-1 0,0 1 0,-1-1 0,1 1 0,0 0 0,0-1 0,0 1-1,-1 1 1,-14 17 200,12-17-234,1 0 1,0 1 0,0-1 0,0 1 0,0 0-1,0 0 1,0 0 0,-1 5 0,3-12 35,-1 4-166,1-1 0,0 1-1,0 0 1,0-1 0,0 1 0,0 0 0,0 0-1,0-1 1,0 1 0,0 0 0,0-1-1,0 1 1,0 0 0,0 0 0,0-1 0,0 1-1,0 0 1,0-1 0,0 1 0,1 0 0,-1 0-1,0-1 1,0 1 0,0 0 0,0 0-1,1-1 1,-1 1 0,0 0 0,0 0 0,0 0-1,1-1 1,-1 1 0,0 0 0,0 0 0,1 0-1,-1 0 1,0 0 0,1-1 0,-1 1-1,0 0 1,0 0 0,1 0 0,-1 0 0,0 0-1,1 0 1,-1 0 0,0 0 0,0 0 0,1 0-1,-1 0 1,0 0 0,1 0 0,-1 0-1,0 1 1,0-1 0,1 0 0,-1 0 0,3 0-819,2 0-3929</inkml:trace>
  <inkml:trace contextRef="#ctx0" brushRef="#br0" timeOffset="38782.71">1408 662 7171,'0'0'6785,"-5"12"-5286,-11 35 115,16-46-1550,0-1 0,0 1 0,0 0 0,0 0 0,0 0 0,0 0 0,0 0 0,0 0-1,0 0 1,0-1 0,1 1 0,-1 0 0,0 0 0,1 0 0,-1-1 0,0 1 0,1 0 0,-1 0 0,1-1 0,0 1 0,-1 0-1,1-1 1,-1 1 0,1 0 0,0-1 0,-1 1 0,1-1 0,0 1 0,0-1 0,0 0 0,-1 1 0,1-1 0,0 0-1,0 1 1,1-1 0,32 5 874,-31-5-730,35 3 133,1-3-1,-1-1 1,0-2-1,0-2 1,0-1-1,0-2 0,67-23 1,153-64-82,-274 91-5568,-17 3-361,11 6-415</inkml:trace>
  <inkml:trace contextRef="#ctx0" brushRef="#br0" timeOffset="39122.39">1742 838 9716,'0'0'6483,"16"2"-5962,48 10-193,-62-12-317,0 0 0,0 1 0,0-1 1,0 1-1,0-1 0,0 1 0,0 0 0,-1 0 1,1 0-1,0 0 0,-1 0 0,1 0 0,-1 1 1,1-1-1,-1 0 0,0 1 0,1-1 0,-1 1 0,0 0 1,0-1-1,0 1 0,0 0 0,0-1 0,-1 1 1,1 0-1,0 0 0,-1 0 0,1 0 0,-1 0 1,0 0-1,0 0 0,0 0 0,0 0 0,0 0 1,0 0-1,0 0 0,0-1 0,-1 1 0,1 0 1,-1 0-1,-1 3 0,-2 6 36,0 0 1,-1 0-1,-1-1 0,-11 17 1,17-26-46,-52 64 218,40-52 203,0 1 1,1 1-1,0 0 1,-15 28 0,27-42-404,0-1 1,-1 1-1,1-1 0,0 0 1,0 1-1,-1-1 1,1 0-1,0 0 1,0 0-1,-1 1 1,1-1-1,0 0 1,0 0-1,-1 0 1,1 0-1,0 0 1,0 0-1,0-1 1,-1 1-1,1 0 1,0 0-1,-1-1 1,1 1-1,1-1 1,15-7-100,0-1 0,0-1 1,-1-1-1,0 0 0,-1-1 1,27-27-1,-10 9-910,24-18-1828,-6-3-1219</inkml:trace>
  <inkml:trace contextRef="#ctx0" brushRef="#br0" timeOffset="39449.87">2170 112 9540,'0'0'10640,"14"-3"-9896,-5 1-636,1 0-1,-1 1 0,1 0 1,-1 0-1,1 1 1,0 0-1,-1 1 0,1 0 1,-1 1-1,1 0 0,-1 0 1,0 1-1,0 0 1,0 0-1,10 7 0,0 0-34,-1 1 0,-1 1 0,0 1 0,0 0 0,-2 1-1,23 26 1,-30-30-69,-1 0 0,-1 0 0,1 0 0,-2 1 0,0 0 0,0 0 0,-1 0 0,0 1 0,-1 0 0,0-1 0,-1 1 0,0 0 0,0 14 0,-2-6-216,-1 0 0,-1 0 0,-1 0 1,0 0-1,-2-1 0,0 1 0,-1-1 0,-11 23 0,3-13-1616,-1 0-1,-2-1 0,-1 0 0,-28 32 1,-11 5-9930</inkml:trace>
  <inkml:trace contextRef="#ctx0" brushRef="#br0" timeOffset="40031.86">1243 102 4322,'0'0'8729,"0"5"-8363,-3 22 183,0-1 0,-2 1-1,-1-1 1,-1 0 0,-15 35 0,-9 33 627,14-18-703,3 0 1,4 1 0,3 0 0,3 81 0,4-141-461,1-1 1,1 1 0,0-1 0,1 0 0,1 0 0,0 0 0,2 0-1,-1-1 1,2 0 0,13 22 0,-15-28-22,1-1 0,0 0 0,0 0 0,0-1 0,1 1 0,1-2 0,-1 1 0,1-1 0,0 0 0,0-1 0,1 1 0,0-2 0,0 1 0,0-1 0,0-1 0,1 0 0,-1 0 0,17 2 0,-5-2-508,-1-2-1,28-1 1,-37-1-304,0 0 0,0-1 0,0 0-1,0-1 1,20-7 0,16-18-6194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2:46.2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539 4 3682,'0'0'9244,"0"-4"-8486,5 30 7756,13 148-8448,-20-146-31,1-20-19,0 1 0,1 0 0,0-1 0,0 1 0,1-1 0,0 1-1,2 8 1,0-14 6,-2-3-180</inkml:trace>
  <inkml:trace contextRef="#ctx0" brushRef="#br0" timeOffset="1108.7">412 701 10293,'0'0'10023,"24"-23"-8569,-18 18-1443,0 1 0,0 0 0,0 1 0,0-1 0,0 1 0,1 0 0,0 1 0,-1 0 0,1 0 0,0 0 0,0 1 0,0 0 0,0 0 0,0 0 0,1 1 0,7 1 0,-13-1-18,-1 1 0,0-1-1,1 1 1,-1 0 0,0-1 0,0 1 0,0 0 0,1-1 0,-1 1 0,0 0 0,0 0 0,0 0 0,0 0 0,-1 0 0,1 0-1,0 1 1,0-1 0,-1 0 0,1 0 0,0 1 0,-1-1 0,1 0 0,-1 0 0,0 1 0,1-1 0,-1 1 0,0-1-1,0 0 1,0 1 0,0-1 0,0 3 0,-2 47-52,-4-36 82,-1 1 0,0-2 0,-1 1 0,-1-1-1,0 0 1,0-1 0,-2 0 0,-17 17 0,-3 7 57,20-25-58,7-8-29,0 0 0,0 1 0,0-1 0,1 1 0,0 0 0,0 0 0,0 0 0,0 0 0,1 0 0,0 1 0,-3 10 0,8-15 5,0 0 0,0 0 0,0 1 0,0-2 0,0 1 0,0 0 0,0-1 0,0 1 0,1-1 0,-1 0 0,0 0 0,0 0 0,4-1 0,-2 1-2,22 0 93,0-1 0,1-1 0,-1-1 0,0-2 0,43-12 0,-58 14-26,-9 2-39,-1 1-1,1 0 1,0-1-1,-1 0 1,1 0 0,0 0-1,-1 0 1,1 0-1,-1 0 1,0 0 0,1-1-1,-1 1 1,0-1-1,0 0 1,0 0 0,4-3-1,-6 4-202</inkml:trace>
  <inkml:trace contextRef="#ctx0" brushRef="#br0" timeOffset="1971.98">453 1472 7283,'0'0'11091,"4"-7"-10408,0 0-539,1 0 0,-1 0 0,1 1-1,1-1 1,-1 1 0,1 1 0,0-1 0,0 1 0,1 0 0,0 0 0,0 1 0,0 0 0,0 0 0,1 1 0,-1-1 0,1 2 0,0-1 0,0 1 0,0 0 0,15-1-1,-22 4-146,0 0 0,0 0-1,0 0 1,-1 0 0,1 0-1,0 0 1,0 0 0,-1 0-1,1 0 1,-1 0 0,1 0-1,-1 1 1,1-1 0,-1 0-1,0 0 1,1 1 0,-1-1-1,0 0 1,0 0 0,0 1-1,0-1 1,0 0 0,-1 0-1,1 1 1,0-1 0,0 0-1,-1 2 1,-7 39 160,2-30-103,-1 1 0,0-1-1,-1-1 1,0 1-1,-17 16 1,-25 36 161,50-63-223,0 0 1,0 0 0,0-1-1,0 1 1,0 0 0,0-1-1,0 1 1,1 0-1,-1-1 1,0 1 0,0 0-1,0 0 1,1-1 0,-1 1-1,0-1 1,1 1 0,-1 0-1,0-1 1,1 1-1,-1-1 1,1 1 0,-1-1-1,1 1 1,-1-1 0,1 1-1,-1-1 1,1 0 0,0 1-1,-1-1 1,1 0 0,0 1-1,-1-1 1,1 0-1,0 0 1,-1 1 0,1-1-1,0 0 1,-1 0 0,2 0-1,39 10 90,-31-8-112,0 1 23,-1 0-1,0 0 1,1 0 0,-1 1-1,0 1 1,-1-1 0,1 1-1,-1 1 1,8 6 0,-13-8 11,0-1 1,0 1 0,0 0 0,0 0-1,0 1 1,-1-1 0,0 0 0,0 1-1,0 0 1,-1-1 0,1 1 0,-1 0 0,0 0-1,-1 0 1,1-1 0,-1 1 0,0 0-1,0 0 1,0 0 0,-2 5 0,1-6 7,0-1 0,-1 0 1,1 1-1,-1-1 1,0 0-1,1 0 1,-2 0-1,1 0 0,0 0 1,0 0-1,-1-1 1,0 1-1,0-1 0,1 0 1,-1 0-1,0 0 1,-1 0-1,1 0 0,-7 2 1,-3 2 66,0-1-1,0 0 1,-26 5 0,33-9-84,-23 5 210,-60 3 0,84-8-259,-1-1-1,1 0 0,-1 0 1,0 0-1,1-1 0,-1 0 1,1 0-1,-1 0 1,1-1-1,0 0 0,-1 0 1,1 0-1,0-1 0,0 1 1,1-1-1,-1 0 1,0-1-1,-4-3 0,8 5-224,0 0-1,0 1 1,0-1-1,0 0 1,0 1-1,0-1 1,1 0 0,-1 0-1,1 0 1,-1 0-1,1 1 1,0-1-1,-1 0 1,1 0-1,0-3 1,0-15-4454</inkml:trace>
  <inkml:trace contextRef="#ctx0" brushRef="#br0" timeOffset="81670.72">522 563 4498,'0'0'9263,"0"-5"-8297,0 2-791,0-3 194,0 0 0,0 0 0,-1 0 0,0 1 0,0-1 0,-2-8 0,2 11-350,-1 1 1,1-1 0,-1 1 0,1-1-1,-1 1 1,0 0 0,0 0 0,0-1-1,0 2 1,0-1 0,-1 0 0,1 0-1,-1 1 1,1-1 0,-1 1 0,1 0-1,-4-2 1,-1 0-82,-1 0 0,1 1 0,-1-1 0,0 1 0,0 1 0,0 0 0,0 0 0,0 0 0,0 1 0,0 0 0,0 1 0,0-1 0,0 2 0,-13 3 0,9-1-31,0 1-1,0 1 1,0 0-1,1 1 1,0 0-1,0 1 1,-19 18-1,4-3 84,1 1 1,1 2-1,1 0 0,2 2 0,0 0 0,2 1 1,1 1-1,-23 55 0,37-74 12,1 0-1,1 1 1,-1-1 0,2 0-1,0 1 1,0-1-1,1 1 1,0-1 0,1 1-1,1-1 1,-1 1 0,2-1-1,0 0 1,0 0-1,1 0 1,0 0 0,1 0-1,0-1 1,1 0 0,0 0-1,0-1 1,14 15-1,-8-12 23,0 0-1,1-1 0,0-1 0,1 0 1,0-1-1,0-1 0,1 0 1,0-1-1,23 8 0,-13-8 32,0-2 0,0 0 0,1-2 0,0 0 0,33-2 0,6 1 21,-33-1 6,1 0 1,42-6-1,-59 1-50,0-1 0,-1 0 0,0-1 0,0-1 0,0 0 0,-1-1 0,0-1 0,-1 0 0,0-1 0,0 0 0,-1-1 0,18-20 0,-18 14 34,-1-2 0,-1 0 0,-1 0 0,0-1 0,-1 0 0,-1-1 0,-2 1 0,0-1 0,0 0 0,0-30 0,-3 40 73,-1 1-1,-1-1 1,0 0 0,0 1 0,-1-1-1,-1 0 1,1 1 0,-2-1 0,0 1-1,0 0 1,-1 0 0,0 0-1,0 0 1,-1 0 0,-7-9 0,1 2-113,-1 1 1,0 0-1,-1 1 1,0 0-1,-2 1 1,0 1-1,-29-21 1,31 26-55,-1 0 0,0 1 0,0 1 0,-1 0 0,0 1 0,0 1 0,0 0 0,0 1 0,-1 1 0,-23-1 0,19 2-95,6 0 51,1 0-1,-1 1 1,-26 4-1,36-3-299,0 0-1,0 1 1,0-1 0,0 1 0,1-1-1,-1 1 1,0 0 0,1 1-1,-1-1 1,1 1 0,0-1-1,-1 1 1,2 0 0,-1 0-1,0 0 1,-4 7 0,-2 3-3574,4-2-1819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3:54.63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302 461 6931,'0'0'14618,"24"-18"-14400,-19 13-243,1 1-1,0 0 1,0 0 0,0 1-1,0-1 1,0 1-1,1 1 1,-1-1-1,1 1 1,-1 0-1,1 1 1,12-2-1,-18 8 2,1 0 0,-1 0 0,-1 0 0,1 0 0,-1 0 0,0 0 0,0 0 0,-1 6 0,1-4 14,-1 1 29,0-1-1,0 0 1,0 0 0,-1 0 0,0 0 0,0 0 0,-1-1-1,0 1 1,0-1 0,-5 8 0,-8 18-40,15-31-48,1 0 0,0 0-1,-1 0 1,1 0 0,0 0-1,0 0 1,0 0-1,0-1 1,0 1 0,0 0-1,0 0 1,0 0 0,0 0-1,0 0 1,0 0-1,1 0 1,-1 0 0,0-1-1,1 1 1,-1 0-1,0 0 1,1 0 0,-1-1-1,1 1 1,-1 0 0,1 0-1,0-1 1,-1 1-1,1 0 1,0-1 0,-1 1-1,2 0 1,34 17-8,-32-17 91,0 0-1,-1 1 1,1 0 0,0-1-1,-1 1 1,0 0-1,1 1 1,-1-1-1,0 1 1,5 4-1,-8-6-12,1 0 0,-1 0-1,0 0 1,0 0-1,1 0 1,-1 0-1,0 0 1,0 0 0,0 0-1,0-1 1,0 1-1,0 0 1,0 0-1,0 0 1,-1 0 0,1 0-1,0 0 1,0 0-1,-1 0 1,1 0 0,-1 0-1,1 0 1,-1-1-1,1 1 1,-1 0-1,1 0 1,-1-1 0,0 1-1,1 0 1,-1-1-1,0 1 1,0 0-1,1-1 1,-1 1 0,0-1-1,0 0 1,0 1-1,0-1 1,0 0-1,1 1 1,-1-1 0,0 0-1,0 0 1,0 0-1,-2 0 1,-51 10 325,45-9-318,-67 7-651</inkml:trace>
  <inkml:trace contextRef="#ctx0" brushRef="#br0" timeOffset="3581.32">646 636 5555,'0'0'8427,"0"-1"-8216,0 0 0,0 1 0,1-1-1,-1 1 1,0-1 0,0 0 0,0 1 0,0-1-1,1 1 1,-1-1 0,0 1 0,1-1-1,-1 1 1,0-1 0,1 1 0,-1-1-1,1 1 1,-1-1 0,1 1 0,-1 0-1,0-1 1,1 1 0,0 0 0,-1-1-1,1 1 1,-1 0 0,2-1 0,29-1-157,0-1-1,0-2 1,0-1 0,48-18 0,-49 15-91,-25 7-4215,-7 2 1304,-14 1-895,5-1 687,-8 0-2761</inkml:trace>
  <inkml:trace contextRef="#ctx0" brushRef="#br0" timeOffset="3812.02">758 470 4866,'0'0'8316,"-4"-9"-7638,3 41-583,0-12 364,1 0 0,0 0 0,2 0 0,6 33 0,-7-49-584,0 1-1,1-1 0,0 0 1,-1 0-1,2 0 0,-1 0 1,0 0-1,1 0 0,-1-1 1,7 7-1,-6-7-237,0-1-1,0 0 1,0 0-1,0 0 1,1-1-1,-1 1 1,0-1-1,1 0 1,-1 0-1,1 0 1,-1 0-1,1 0 1,0-1-1,-1 0 1,5 0-1,18 0-4766</inkml:trace>
  <inkml:trace contextRef="#ctx0" brushRef="#br0" timeOffset="4111.91">1075 353 10149,'0'0'5922,"-4"27"-6066,4 4 144,0 4 144,4-4-80,10 3 16,-5-2-32,-5-3-48,5 0-176,-4-8-688,4-2-1025,-9-9-3457</inkml:trace>
  <inkml:trace contextRef="#ctx0" brushRef="#br0" timeOffset="4598.92">249 978 5891,'0'0'4490,"24"-6"-3359,19-6-765,329-85 1736,-53 33-1259,-291 61-648,-28-2-4019</inkml:trace>
  <inkml:trace contextRef="#ctx0" brushRef="#br0" timeOffset="5023.91">513 1110 8612,'0'0'6768,"14"-14"-6608,52-47 17,-61 57-145,0 0 1,1 1 0,-1-1 0,1 1 0,0 0 0,-1 1 0,1-1 0,1 1 0,-1 1-1,0-1 1,0 1 0,1 0 0,-1 0 0,0 1 0,1 0 0,7 1 0,1-1-14,-14 0-20,0 1 0,0 0-1,1-1 1,-1 1-1,0 0 1,0-1 0,0 1-1,1 0 1,-1 0-1,0 0 1,0 0-1,-1 0 1,1 0 0,0 1-1,0-1 1,0 0-1,-1 0 1,1 1 0,-1-1-1,1 0 1,-1 1-1,1-1 1,-1 0 0,0 1-1,1-1 1,-1 1-1,0-1 1,0 1-1,0-1 1,0 1 0,0-1-1,-1 2 1,1 4 10,0 1 1,0-1-1,-1 0 1,0 1 0,-3 9-1,-1-6 83,0-1 0,-1 1 1,0-1-1,-1 0 0,0-1 0,0 0 0,-11 10 1,9-10 52,1 0 1,0 1-1,1 0 1,0 0 0,0 0-1,1 1 1,-6 14-1,12-24-142,0-1-1,0 0 0,0 0 0,0 0 0,0 0 1,0 1-1,-1-1 0,1 0 0,0 0 1,0 0-1,0 1 0,0-1 0,0 0 0,0 0 1,0 0-1,0 1 0,0-1 0,0 0 0,0 0 1,1 0-1,-1 1 0,0-1 0,0 0 1,0 0-1,0 0 0,0 1 0,0-1 0,0 0 1,0 0-1,1 0 0,-1 0 0,0 0 1,0 1-1,0-1 0,0 0 0,0 0 0,1 0 1,-1 0-1,0 0 0,0 0 0,0 0 1,0 0-1,1 1 0,-1-1 0,0 0 0,14-2 76,16-9 109,-30 11-180,204-98-762,-72 22-7190,-78 40-1729</inkml:trace>
  <inkml:trace contextRef="#ctx0" brushRef="#br0" timeOffset="5446.78">1486 224 12934,'0'0'6261,"5"3"-6277,7 5 33,0 2 0,0 0-1,-1 0 1,-1 1 0,1 0-1,-2 1 1,16 22 0,51 100 276,-63-108-242,-1 1 0,-1 0 1,-2 0-1,13 53 0,-20-68-162,0 1 1,-1-1 0,0 0-1,-1 0 1,0 1-1,-1-1 1,-1 0 0,1 0-1,-2 0 1,0 0-1,0 0 1,-1 0-1,0-1 1,-8 15 0,-2-4-1028,-1-1 0,-1 0 0,0-1 0,-2-1 0,-30 27 1,-34 19-5168</inkml:trace>
  <inkml:trace contextRef="#ctx0" brushRef="#br0" timeOffset="5851.8">16 490 7507,'0'0'4298,"0"15"-4025,-7 157 890,1-93-705,3 0 0,10 109 0,-3-165-436,1-1 0,0 1 1,2-1-1,1 0 1,0 0-1,1-1 0,2-1 1,0 1-1,23 31 0,-25-40-313,0 0-1,1-1 1,1 0-1,0 0 0,0-1 1,1 0-1,0-1 1,0-1-1,1 0 0,0-1 1,0 0-1,1-1 1,0-1-1,0 0 0,25 5 1,44-4-4167</inkml:trace>
  <inkml:trace contextRef="#ctx0" brushRef="#br0" timeOffset="6548.57">1973 467 368,'0'0'14460,"-6"0"-12666,3 0-1380,6 0 1399,10-1-1617,0-1 1,-1 0 0,1-1-1,23-8 1,10-3-2120,1 7-8636</inkml:trace>
  <inkml:trace contextRef="#ctx0" brushRef="#br0" timeOffset="6756.4">2027 517 5795,'0'0'6899,"0"16"-6851,14-14 48,3-2-64,6 0-16,4 0-32,-1-8-240,-3 0-2289,-14-2-1969</inkml:trace>
  <inkml:trace contextRef="#ctx0" brushRef="#br0" timeOffset="8560.85">2456 343 4994,'0'0'7967,"-7"-8"-824,5 2-7505,2 1 432,0-1-1,0 1 1,1-1-1,0 1 1,0-1-1,0 1 1,0 0-1,1 0 1,0 0-1,0 0 1,1 0-1,3-6 1,-4 8-78,1 0 0,-1 0 0,1 1 0,-1-1 0,1 1 0,0 0 0,0 0 0,0 0 0,0 0 0,0 1 0,0-1 0,0 1 0,1 0 0,-1-1 0,0 2 1,1-1-1,-1 0 0,1 1 0,-1 0 0,6 0 0,-8 0 0,0 1 0,0-1 1,0 1-1,0 0 0,0 0 0,0-1 1,0 1-1,0 0 0,0 0 1,0 0-1,-1 0 0,1 0 1,0 0-1,-1 0 0,1 0 0,-1 1 1,1-1-1,-1 0 0,1 0 1,-1 0-1,0 1 0,0-1 0,0 0 1,1 2-1,4 35 33,-4-24-10,-1 1 1,0-1 0,-1 1 0,0-1 0,-1 0 0,-1 0-1,0 0 1,-1 0 0,0 0 0,-1 0 0,-12 21-1,7-18 2,-1 0-1,-1-1 0,0 0 1,-1-1-1,0-1 0,-1 0 0,-31 22 1,44-36-25,0 1 0,0-1 0,0 1 0,0-1 0,0 1 0,0 0 0,0-1 0,0 1 0,0 0 0,0 0-1,0 0 1,1 0 0,-1-1 0,0 1 0,1 0 0,-1 0 0,0 1 0,1-1 0,-1 0 0,1 0 0,-1 0 0,1 0 0,0 0 0,0 1 0,-1 0 0,3-1 3,-1-1-1,0 1 1,1-1 0,-1 1 0,1-1-1,0 0 1,-1 0 0,1 1 0,-1-1-1,1 0 1,-1 0 0,1-1-1,-1 1 1,1 0 0,1-1 0,69-17-17,55-31 196,-39 12 196,-84 36-410,-3 1-408</inkml:trace>
  <inkml:trace contextRef="#ctx0" brushRef="#br0" timeOffset="10925.21">2710 45 592,'0'0'7983,"-3"-6"-6996,-4-7 1730,-4-6 2635,7 14-3277,3 7-1244,5 228-11251</inkml:trace>
  <inkml:trace contextRef="#ctx0" brushRef="#br0" timeOffset="11387.05">2684 97 6019,'0'0'7339,"5"-10"-7213,1 1-64,0 1 1,1-1 0,-1 1 0,2 0 0,-1 1 0,1 0 0,0 0 0,0 0 0,10-5 0,-17 12-5,-1-1 1,1 1-1,-1-1 0,1 1 0,-1 0 1,1-1-1,-1 1 0,1 0 0,-1-1 0,1 1 1,-1 0-1,1 0 0,0 0 0,-1-1 1,1 1-1,-1 0 0,1 0 0,0 0 1,-1 0-1,1 0 0,-1 0 0,1 0 1,0 0-1,-1 0 0,1 1 0,-1-1 0,2 0 1,-2 17 1922,-2 2-2418,1 19 652,0-25-171,0 0 1,1 0 0,0-1 0,1 1 0,1 0-1,3 16 1,-4-28-45,-1 0-1,0-1 1,1 1-1,-1 0 1,0-1 0,1 1-1,-1-1 1,0 1-1,1-1 1,-1 1-1,1-1 1,-1 1 0,1-1-1,-1 1 1,1-1-1,0 0 1,-1 1-1,1-1 1,-1 0 0,1 0-1,0 1 1,-1-1-1,1 0 1,0 0-1,-1 0 1,1 0 0,0 0-1,-1 0 1,1 0-1,0 0 1,-1 0-1,1 0 1,0 0 0,-1 0-1,1 0 1,0-1-1,-1 1 1,1 0-1,-1-1 1,1 1 0,0 0-1,-1-1 1,1 1-1,-1 0 1,1-1-1,-1 1 1,1-1 0,-1 1-1,1-1 1,-1 0-1,25-25 205,-19 16-167,-5 8-23,0-1 1,0 1-1,1 0 1,-1 0-1,1 0 0,-1 0 1,1 1-1,-1-1 1,1 0-1,0 1 1,2-3-1,-2 4-34,-1 0-1,0 0 1,0-1-1,0 1 0,0 0 1,1 0-1,-1 0 1,0 1-1,0-1 1,0 0-1,0 0 0,1 1 1,-1-1-1,0 0 1,0 1-1,0-1 0,0 1 1,0 0-1,0-1 1,0 1-1,0 0 1,1 1-1,25 22 270,-17-15-233,23 9-129,-10-14-3327,-17-4-714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4:15.2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360 505 4482,'0'0'10362,"0"-5"-9239,0-10-322,0 4 4556,-13 136-4914,13-59-257,0-56 182,0-45-191,0 25-188,0-1 0,1 1 0,1-1 0,-1 1 1,2-1-1,-1 1 0,2 0 0,-1 0 0,1 1 0,1-1 1,-1 1-1,2 0 0,-1 0 0,1 0 0,1 1 0,7-9 1,-13 17 0,0-1 1,0 0-1,-1 0 1,1 0 0,0 1-1,0-1 1,0 1 0,0-1-1,1 1 1,-1-1 0,0 1-1,0-1 1,0 1 0,0 0-1,0 0 1,1 0-1,-1 0 1,0 0 0,0 0-1,0 0 1,0 0 0,1 0-1,-1 0 1,0 1 0,0-1-1,0 0 1,0 1-1,0-1 1,0 1 0,0-1-1,0 1 1,0 0 0,0-1-1,1 2 1,18 27-245,-1 28 236,7 21 57,-24-73-42,0 0-1,1-1 1,-1 1 0,1-1 0,0 1-1,0-1 1,1 0 0,-1 0 0,1 0-1,0-1 1,0 0 0,5 4 0,-6-6 1,-1 0 0,1 0 0,0 0 0,0 0 0,-1-1 1,1 1-1,0-1 0,0 0 0,0 0 0,0 0 0,0 0 0,-1 0 1,1-1-1,0 1 0,0-1 0,0 0 0,-1 0 0,1 0 0,0 0 1,-1 0-1,1-1 0,3-2 0,24-20-1955,-8-1-3807,-16 14 1005</inkml:trace>
  <inkml:trace contextRef="#ctx0" brushRef="#br0" timeOffset="1903.29">396 929 4162,'0'0'16202,"4"-6"-15623,27-11-491,2 1-1,0 1 1,1 2 0,49-12-1,-55 16-50,19-8-36,-36 12-216,2 0 0,-1 1 1,0 0-1,1 1 0,0 0 0,15 0 1,-38 13-4664,4-4 3449,-23 17-2560</inkml:trace>
  <inkml:trace contextRef="#ctx0" brushRef="#br0" timeOffset="2188.34">472 1115 9957,'0'0'6619,"21"-10"-6438,65-31-72,-81 38-101,0 1-1,1 0 0,-1 0 0,0 0 0,1 0 0,-1 1 0,1 0 0,0 0 0,-1 1 1,1-1-1,-1 1 0,1 1 0,0-1 0,7 2 0,-12-1-16,0 0 0,0-1 0,0 1 0,0 0 0,0-1 0,0 1 0,0 0 0,0 0 0,0 0 0,-1 0 0,1 0 0,0 0 0,0 0-1,-1 0 1,1 0 0,-1 0 0,1 1 0,-1-1 0,0 0 0,1 0 0,-1 0 0,0 1 0,0-1 0,0 0 0,0 0 0,0 1 0,0-1 0,0 0 0,0 0 0,-1 0 0,1 2 0,-1 2 5,0 0 1,0 0 0,0 0 0,0 0-1,-1 0 1,-4 9 0,-5 2 58,-1 0 0,0 0 0,-2-2 0,-20 20 0,-18 19 337,51-52-264,9-3-27,19-10-19,-1 0-1,-1-2 0,0-1 1,23-19-1,13-8-509,36-27-4660,-59 37-1341</inkml:trace>
  <inkml:trace contextRef="#ctx0" brushRef="#br0" timeOffset="2525.44">818 351 7075,'0'0'7830,"-3"-12"-6343,-9-34-471,9 34 385,18 28-1172,54 68 29,-5 2 0,92 161 0,-145-225-263,-1 2 1,-1-1 0,-1 1 0,-1 1-1,-2-1 1,4 26 0,-7-35-256,-1-1 0,0 0 0,-1 0 0,-1 0 0,0 1 0,-1-1 0,0 0 0,-1 0 0,-1-1 0,0 1 0,-1-1 0,-7 15 0,-5-1-1453,-1 0 0,-1-2-1,-1 0 1,-1-1 0,-43 36 0,2-9-2809</inkml:trace>
  <inkml:trace contextRef="#ctx0" brushRef="#br0" timeOffset="2987.52">46 359 8260,'0'0'4215,"-3"19"-3879,-19 162 826,2 238 0,20-395-1131,2-1-1,0 0 1,1 0 0,1 0-1,2-1 1,0 1 0,1-1-1,1-1 1,17 34 0,-18-43-213,1 1 0,0-1 0,0 0 0,1-1 0,1 0 0,0-1-1,1 0 1,-1 0 0,2-1 0,-1-1 0,1 0 0,1 0 0,-1-1 0,1-1 0,1 0 0,15 4 0,48 6-3553</inkml:trace>
  <inkml:trace contextRef="#ctx0" brushRef="#br0" timeOffset="3484.54">1379 737 288,'0'0'16234,"0"-1"-16024,0 0 0,-1 1 1,1-1-1,0 0 0,0 0 0,0 0 0,-1 0 0,1 0 0,0 1 0,0-1 1,0 0-1,0 0 0,1 0 0,-1 0 0,0 0 0,0 1 0,0-1 0,1 0 1,-1 0-1,0 0 0,1 1 0,-1-1 0,1 0 0,0-1 0,233-78-6919,-225 75 3126,-8 0-1577</inkml:trace>
  <inkml:trace contextRef="#ctx0" brushRef="#br0" timeOffset="3726.65">1523 570 4946,'0'0'11894,"-9"-2"-11894,9 15-96,0 8 96,4 12 96,1-1 16,-1 4-80,5-2-32,0 0-80,5-3-2017,-5-5-2097,-5-8-2305</inkml:trace>
  <inkml:trace contextRef="#ctx0" brushRef="#br0" timeOffset="4663.49">1815 250 6051,'0'0'14142,"0"14"-13920,0 18-207,-1-15 29,0 0-1,1 0 1,1 0 0,1-1 0,1 1 0,0 0-1,7 22 1,7-104 897,-11 37-884,-6 27-55,19-62 2,-18 60-44,0 0 1,0 0-1,1 0 1,-1 0-1,1 0 1,0 1 0,-1-1-1,1 0 1,1 1-1,-1 0 1,0-1-1,0 1 1,1 0-1,-1 0 1,1 0 0,0 1-1,4-3 1,-5 4 26,-1 0 0,1 1 0,-1-1 1,1 0-1,0 1 0,-1-1 1,1 1-1,-1 0 0,1-1 0,-1 1 1,1 0-1,-1 0 0,0 0 0,1 0 1,-1 0-1,0 0 0,0 0 0,0 1 1,0-1-1,0 0 0,0 1 0,0-1 1,0 1-1,0-1 0,-1 1 1,1-1-1,0 1 0,-1 1 0,19 50 28,-13-32-344,14 43 850,-1-30-6561,-10-25-491</inkml:trace>
  <inkml:trace contextRef="#ctx0" brushRef="#br0" timeOffset="5336.57">2160 330 5715,'-2'0'14680,"7"0"-14225,75-12-708,-37-2-2407,-12-7-5067,-26 14 2831</inkml:trace>
  <inkml:trace contextRef="#ctx0" brushRef="#br0" timeOffset="5564.33">2237 190 5426,'0'0'9973,"-5"13"-9845,5 8 112,0 2 192,0 0-352,0-2 33,0 0 31,9 0-128,-4-3-16,4-5-625,0-5-1328,0-5-4722</inkml:trace>
  <inkml:trace contextRef="#ctx0" brushRef="#br0" timeOffset="5840.32">2367 65 6787,'0'0'10165,"13"21"-10165,-4 7 0,5 1 80,-5 2-16,0-2 144,-5-1-176,5 1-32,-9-3-64,0 0-1793,0-2-336,0 2-4498</inkml:trace>
  <inkml:trace contextRef="#ctx0" brushRef="#br0" timeOffset="6237.96">1914 718 11669,'0'0'3941,"24"-6"-3330,155-50 181,-110 34-730,1 2 0,1 4 0,89-9 0,-160 25-268,20 0-1389,-16 10-10215</inkml:trace>
  <inkml:trace contextRef="#ctx0" brushRef="#br0" timeOffset="6689.63">2259 917 5523,'0'0'13467,"2"-5"-12779,0 1-647,0 0-1,0 1 1,1-1-1,0 0 1,0 1-1,0 0 0,0-1 1,0 1-1,1 1 1,-1-1-1,1 0 1,0 1-1,0 0 1,0 0-1,0 0 0,0 0 1,0 1-1,0-1 1,5 0-1,3-1 6,0 0 0,0 1 0,0 1 0,0-1 0,1 2 0,15 1 1,-26-1-45,0 1 1,-1 0-1,1 0 1,0 0 0,-1 0-1,1 0 1,-1 0-1,1 0 1,-1 1 0,1-1-1,-1 1 1,0-1-1,0 1 1,0-1 0,0 1-1,0-1 1,0 1-1,0 0 1,0 0 0,-1-1-1,1 1 1,-1 0-1,1 0 1,-1 0 0,0 0-1,0 0 1,1 0-1,-1 0 1,-1 3 0,1 2 20,0 0 1,0-1-1,0 1 1,-1-1 0,0 1-1,0 0 1,-1-1 0,-2 7-1,-5 2 29,-1 0-1,-1-1 0,0 0 0,-13 12 0,2-2 13,18-20-48,50-14-354,-11-4-220,-1-2-1,44-27 1,14-17-5840,-54 34-608</inkml:trace>
  <inkml:trace contextRef="#ctx0" brushRef="#br0" timeOffset="9109.34">2664 10 4770,'0'0'9541,"-2"-9"-3063,2 8-6321,74 98-218,-50-68 76,-1 1-1,-1 1 1,-1 1-1,-2 1 1,18 42-1,-25-42 24,-2 1 1,-1 1-1,-1-1 0,3 46 0,-9-60-276,-1-1 0,-1 0 0,0 0 0,-2 1-1,0-1 1,-1 0 0,-1 0 0,0-1 0,-11 28 0,-49 80-4601,21-43-2253,30-58 4051</inkml:trace>
  <inkml:trace contextRef="#ctx0" brushRef="#br0" timeOffset="9730.56">1788 200 4514,'0'0'9759,"-2"-6"-9177,-2 13-569,1 1 1,0 0-1,0 0 0,0 1 1,1-1-1,0 1 1,1-1-1,-1 10 0,-4 80 240,6-91-231,-1 39 149,-1 327 820,6-313-928,2-1-1,2 0 1,3 0-1,21 67 1,-27-111-130,1-1 1,0 0-1,1 0 1,0-1-1,1 0 1,15 21-1,-18-28-334,1-1 1,-1 1-1,1-1 0,0 0 0,0 0 0,0-1 1,1 1-1,-1-2 0,1 1 0,0-1 1,0 0-1,0 0 0,1-1 0,11 3 0,4-4-5124</inkml:trace>
  <inkml:trace contextRef="#ctx0" brushRef="#br0" timeOffset="11835.76">661 1927 4434,'0'0'8591,"-2"-7"-3766,2-12-3840,2 16-950,1 0 0,-1 1-1,1-1 1,0 1-1,0-1 1,0 1 0,0 0-1,1 1 1,-1-1-1,0 0 1,1 1 0,-1 0-1,1 0 1,5-1 0,0 0 24,0 1 1,1 0 0,-1 1 0,15 1 0,-21 0-57,-1-1 0,0 1 1,1 0-1,-1 1 0,0-1 0,0 0 0,0 1 0,0-1 0,0 1 0,0-1 0,0 1 0,0 0 0,-1 0 0,1 0 0,-1 0 0,1 0 1,-1 0-1,0 1 0,0-1 0,0 0 0,0 1 0,0-1 0,-1 1 0,1-1 0,-1 1 0,1 3 0,1 3 6,-1-1 0,0 0 0,0 0 0,-1 1 0,0-1 0,-1 1 0,-1 9 0,-1-10 10,0 1-1,-1-1 1,0 0 0,0 0-1,-1 0 1,0-1 0,0 0-1,-1 0 1,-7 8 0,-3 1-16,0 0 1,-28 19-1,42-33-66,1-1 0,0 0 0,-1 0 0,0 0 0,1 0-1,-1 0 1,0 0 0,1 0 0,-1-1 0,0 1-1,0-1 1,1 1 0,-1-1 0,0 0 0,0 1-1,0-1 1,-2 0 0,3-1 35,0 0 0,0 1 0,0-1 0,0 0 0,0 0 0,1 0 0,-1 0 0,0 1 0,1-1 0,-1 0 0,0 0 0,1-1 0,-1 1 0,1 0 0,0 0 0,-1 0 0,1 0 0,0 0 0,-1 0-1,1 0 1,0-1 0,0 1 0,0 0 0,0 0 0,0 0 0,1-3 0,-1 3 24,1 0-1,0-1 1,-1 1-1,1 0 1,0-1-1,0 1 1,0 0 0,0 0-1,0 0 1,0 0-1,0 0 1,0 0-1,0 0 1,1 0-1,-1 0 1,0 1-1,1-1 1,-1 1-1,0-1 1,1 0-1,-1 1 1,1 0 0,-1-1-1,1 1 1,-1 0-1,0 0 1,1 0-1,-1 0 1,3 0-1,49 2-93,-49 0 105,0-1 1,-1 1-1,1 0 0,0 0 0,-1 0 0,1 0 0,-1 1 1,0-1-1,0 1 0,0 0 0,0 0 0,0 0 0,0 0 1,2 5-1,20 19-400,-12-26-4775,-4-1-344</inkml:trace>
  <inkml:trace contextRef="#ctx0" brushRef="#br0" timeOffset="12521.57">876 1810 6867,'0'0'6144,"3"6"-5994,8 18 357,-2 0 1,-1 1-1,0 0 0,4 32 1,-6-36-690,-17-39-1050,11 18 1236,0-1 1,-1 1-1,1 0 0,0-1 1,0 1-1,0-1 0,-1 1 1,1-1-1,0 1 1,0-1-1,0 1 0,0-1 1,0 1-1,0-1 0,0 1 1,0 0-1,0-1 1,0 1-1,0-1 0,0 1 1,1-1-1,-1 1 0,0-1 1,0 1-1,0 0 1,1-1-1,-1 1 0,0-1 1,0 1-1,1 0 0,-1-1 1,0 1-1,1 0 1,-1-1-1,0 1 0,1 0 1,-1-1-1,1 1 0,-1 0 1,0 0-1,1 0 1,0-1-1,22-9-56,-20 8 92,28-11 17,-11 6-86,-1-2 0,0 0 0,29-20 0,-46 27 52,0-1 0,-1 1 0,1-1 0,-1 1 1,0-1-1,0 0 0,1 0 0,-2 0 0,1 0 0,0 0 0,-1 1 0,1-1 0,-1 0 0,0-4 0,0-3 653,-1 31-548,8 38 17,-7-58-138,0 0 0,0 0 0,1 0-1,-1 1 1,1-1 0,-1 0 0,1 0-1,-1 0 1,1 0 0,0 0 0,-1 0-1,1 0 1,0 0 0,0 0 0,0 0 0,0-1-1,0 1 1,1 1 0,-1-2 5,0 0 0,1 0 0,-1 0-1,0 0 1,0 0 0,0-1 0,0 1 0,0 0 0,1 0 0,-1-1 0,0 1 0,0-1-1,0 1 1,0-1 0,0 1 0,0-1 0,0 0 0,0 1 0,-1-1 0,1 0 0,0 0-1,0 0 1,0 0 0,0-1 0,15-17 110,-11 11-102,2 0 1,-1 1 0,1 0 0,11-10 0,-17 16-32,1 0 0,-1 0 0,1 0 0,0 0 0,-1 0 0,1 0 0,0 1 0,-1-1 0,1 0 0,0 1 0,0-1 0,-1 1 0,1 0 0,0 0 0,0 0 0,0 0 0,-1 0 0,1 0 0,0 0 0,0 0 0,0 1 0,0-1 0,-1 1 0,1 0 0,0-1 0,-1 1 0,1 0 0,0 0 0,2 2 0,54 39-3849,-37-31-2391</inkml:trace>
  <inkml:trace contextRef="#ctx0" brushRef="#br0" timeOffset="13319.81">1644 1841 8868,'0'0'8383,"10"-4"-5651,-2 0-3101,19-6 399,8-5-42,37-17 366,-27 9-3167,-62 20-12007</inkml:trace>
  <inkml:trace contextRef="#ctx0" brushRef="#br0" timeOffset="13492.48">1761 1729 6659,'0'0'8724,"-5"16"-8468,5 5 673,0 5-225,0 2-304,5-7-208,-1 0-112,5-3-64,-4-2-16,4 0-608,9-9-1393,0-1-1104,0-6-3410</inkml:trace>
  <inkml:trace contextRef="#ctx0" brushRef="#br0" timeOffset="14085.32">2098 1693 5394,'0'0'12315,"1"-8"-11656,0 4-644,0 0 0,0 0 0,1 0 0,-1 1 0,1-1 0,0 1 0,0-1 0,0 1 0,0 0 0,0-1 0,1 1 0,0 0 0,0 1 0,-1-1 0,1 0 0,1 1 0,-1 0 0,0 0 0,1 0 0,-1 0 0,1 0 0,-1 1 0,1-1 0,0 1 0,0 0 0,-1 0 0,1 1 0,0-1 0,0 1 0,6 0 0,-10 0-26,1 0 1,-1 0 0,1 0 0,-1 0-1,1 0 1,0 0 0,-1 0 0,1 0-1,-1 0 1,1 0 0,-1 0 0,1 1-1,-1-1 1,1 0 0,-1 0 0,1 1-1,-1-1 1,0 0 0,1 0 0,-1 1-1,1-1 1,-1 1 0,0-1-1,1 0 1,-1 1 0,0-1 0,1 1-1,-1-1 1,0 1 0,0-1 0,1 1-1,-1-1 1,0 1 0,0-1 0,0 1-1,0-1 1,0 2 0,-7 25 212,-24 28 357,29-52-589,0-1 22,0 1-1,0 0 0,0-1 1,0 1-1,1 0 1,-1 0-1,1 0 1,0 0-1,0 1 1,0-1-1,1 0 0,-1 0 1,1 1-1,-1-1 1,1 0-1,0 1 1,1-1-1,-1 0 1,0 1-1,1-1 0,0 0 1,1 6-1,1-5-6,0 0-1,0 0 1,0 0-1,0 0 1,0-1-1,1 0 1,-1 0-1,1 0 1,0 0-1,0 0 1,0-1-1,1 1 1,-1-1-1,8 2 1,-11-3 14,1-1 1,-1 1-1,1-1 1,-1 1 0,1-1-1,-1 1 1,1 0 0,-1 0-1,1 0 1,-1 0-1,0 0 1,0 0 0,1 0-1,-1 0 1,0 0 0,0 1-1,0-1 1,0 1-1,0-1 1,-1 0 0,1 1-1,1 2 1,-3-2 0,1 0 1,-1 0 0,0 0-1,1 0 1,-1-1-1,0 1 1,0 0-1,0-1 1,0 1 0,-1 0-1,1-1 1,0 1-1,-1-1 1,1 0-1,-1 1 1,1-1 0,-1 0-1,1 0 1,-4 1-1,4-1-137,-36 22-405,11-16-7436</inkml:trace>
  <inkml:trace contextRef="#ctx0" brushRef="#br0" timeOffset="14608.93">2286 1550 4818,'0'0'9015,"3"3"-8706,6 14 381,-1 0 0,-1 1 0,8 24 0,-8-20-325,-7-34-404,0 0 1,1 1-1,1-1 0,0 0 1,0 1-1,1-1 1,1 1-1,6-16 1,-5 21-79,1-1 0,0 1-1,0 0 1,1 1 0,-1-1 0,14-7 0,26-5-6341,-36 15 914</inkml:trace>
  <inkml:trace contextRef="#ctx0" brushRef="#br0" timeOffset="15025.5">2569 1508 9668,'0'0'7310,"-16"-1"-6635,-47 1-306,63 0-389,1 1 0,0-1 1,-1 0-1,1 0 0,0 1 1,-1-1-1,1 1 1,0-1-1,-1 1 0,1-1 1,-1 1-1,1-1 0,-1 1 1,1-1-1,-1 1 1,1 0-1,-1-1 0,1 1 1,-1 0-1,0-1 0,0 1 1,1 0-1,-1 0 1,0-1-1,0 1 0,0 0 1,0 0-1,1-1 0,-1 1 1,0 0-1,-1 0 0,1-1 1,0 1-1,0 0 1,0 0-1,0-1 0,0 1 1,-1 0-1,1 0 0,0-1 1,-1 1-1,1 0 1,-1-1-1,1 1 0,-1-1 1,1 1-1,-1 0 0,1-1 1,-1 1-1,1-1 1,-1 1-1,1-1 0,-1 0 1,0 1-1,1-1 0,-1 0 1,0 1-1,0-1 1,1 0-1,-1 0 0,0 0 1,0 1-1,1-1 0,-1 0 1,0 0-1,0 0 0,1 0 1,-1 0-1,-1-1 1,7 2-40,-1-1 0,1 0 0,0 0 0,-1 0 0,1 0 0,-1-1 0,1 0 0,-1 0 0,0 0 0,1 0 0,-1-1 0,0 0 1,0 0-1,0 0 0,0 0 0,0-1 0,0 0 0,-1 1 0,1-1 0,-1-1 0,0 1 0,1 0 0,-2-1 0,5-6 0,-2 1 49,-1 0-1,0 0 1,0-1-1,-1 1 0,-1-1 1,0 0-1,0 0 0,0 0 1,-2 0-1,1-15 1,-1 24 49,-1 0 1,1 0-1,0 0 1,0 0-1,0 0 1,0 0-1,0 0 1,0 0-1,0 0 1,0 0-1,0 0 1,0 0-1,1 1 1,-1-1-1,0 0 1,1 0-1,-1 0 1,0 0-1,1 0 1,-1 0-1,2-1 1,8 19 24,10 48-189,-19-60 277,20 64-92,10 35-261,-20-37-5191,-10-37-1940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4:31.6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13 175 4210,'0'0'7828,"-13"-21"-911,14 18-6894,-1-1-1,1 1 0,0-1 0,0 1 0,0 0 0,1 0 0,-1 0 1,1 0-1,-1 0 0,1 0 0,0 0 0,0 1 0,0-1 1,1 0-1,-1 1 0,1 0 0,-1 0 0,1 0 0,0 0 1,0 0-1,0 0 0,0 1 0,0-1 0,0 1 0,0 0 0,0 0 1,6-1-1,0-1-44,0 1 0,1 0 0,-1 1 0,1 0 0,-1 0 0,1 1 0,0 0 0,-1 1 0,11 2 0,-18-3 12,-1 1 1,1 0 0,0 0 0,-1 0-1,1 0 1,-1 1 0,0-1 0,1 0 0,-1 1-1,0-1 1,0 1 0,0-1 0,0 1 0,0-1-1,0 1 1,0 0 0,0 0 0,0-1 0,-1 1-1,1 0 1,-1 0 0,0 0 0,1 0 0,-1 0-1,0 3 1,1 60 61,-2-46 15,1-12-70,-1 0 0,0 0 0,0 0 0,-1 0 0,0 0 0,0-1-1,0 1 1,-1-1 0,0 1 0,0-1 0,-4 6 0,-51 62 128,19-26-36,39-48-95,0 0 1,0 1 0,-1-1-1,1 0 1,0 0 0,0 1 0,0-1-1,0 0 1,0 0 0,0 1-1,0-1 1,0 0 0,0 0 0,-1 1-1,1-1 1,0 0 0,0 0-1,0 1 1,1-1 0,-1 0 0,0 0-1,0 1 1,0-1 0,0 0-1,0 0 1,0 1 0,0-1 0,0 0-1,0 0 1,1 1 0,-1-1-1,0 0 1,0 0 0,0 0 0,0 1-1,1-1 1,-1 0 0,0 0 0,0 0-1,0 0 1,1 0 0,-1 1-1,0-1 1,0 0 0,1 0 0,-1 0-1,0 0 1,0 0 0,1 0-1,-1 0 1,0 0 0,0 0 0,1 0-1,-1 0 1,28 2 46,32-11 182,-52 7-205,212-72 871,-216 73-345,-1 0-1697</inkml:trace>
  <inkml:trace contextRef="#ctx0" brushRef="#br0" timeOffset="786.07">717 113 3282,'0'0'10852,"7"-13"-10563,23-42 87,-27 52-297,-1 0 0,1-1 0,0 1 0,0 0 0,1 0 0,-1 1 1,1-1-1,-1 1 0,1-1 0,0 1 0,0 0 0,0 1 0,0-1 0,0 1 0,6-2 1,3 1 391,0 1 1,1 0-1,17 0 1,-18 2 143,-12 0-598,0 0 0,0 0 0,0 0 0,0 1 1,0-1-1,-1 0 0,1 1 0,0-1 0,-1 0 0,1 1 0,-1-1 0,1 1 1,-1-1-1,0 1 0,0-1 0,0 1 0,0-1 0,0 1 0,0-1 0,0 1 1,-1 2-1,-2 41 409,-2-32-356,0-1-1,0 0 1,-1 0 0,-1 0-1,0-1 1,-1 0 0,-13 15-1,21-25-109,12-1-1296,2-1 1220,0 1 0,0 0-1,0 2 1,0-1 0,0 2 0,13 4 0,-23-6 114,-1 1-1,0-1 1,0 1 0,0 0-1,1 0 1,-2 0 0,1 1-1,0-1 1,0 1 0,-1-1-1,1 1 1,-1 0 0,0 0-1,0 0 1,0 0 0,0 0-1,-1 1 1,1-1 0,-1 1-1,0-1 1,0 1 0,0-1-1,0 1 1,-1 0 0,1-1-1,-1 1 1,0 0 0,0 5-1,-1-2 101,1-1-1,-1 0 1,0 1-1,0-1 1,-1 0-1,0 0 1,0 0-1,0 0 1,-1 0-1,1-1 0,-2 1 1,1-1-1,0 0 1,-1 0-1,0 0 1,-7 7-1,-36 24-1412,-7-13-5699,27-14-3823</inkml:trace>
  <inkml:trace contextRef="#ctx0" brushRef="#br0" timeOffset="1252.28">36 786 6163,'0'0'7555,"6"1"-6890,12-1-78,1 0 1,0-2-1,0 0 1,0-1-1,21-6 1,98-36 477,-64 19-682,489-154 676,-405 122-835,14-4-117,-169 61-551,6-1 1099,-6 8-6368,-3 9 1034</inkml:trace>
  <inkml:trace contextRef="#ctx0" brushRef="#br0" timeOffset="2562.63">343 1246 9204,'0'0'9597,"2"-8"-8837,1 3-738,-1-1 0,1 1 0,0 0-1,0 1 1,0-1 0,0 0 0,1 1 0,0 0 0,0 0 0,0 0 0,0 0-1,1 1 1,-1 0 0,1-1 0,0 2 0,0-1 0,0 1 0,0 0 0,1 0-1,-1 0 1,0 0 0,1 1 0,-1 0 0,6 0 0,-8 1-24,-1-1 0,1 1-1,-1 0 1,0-1 0,1 1 0,-1 1 0,1-1 0,-1 0 0,0 0 0,1 1-1,-1 0 1,0-1 0,0 1 0,1 0 0,-1 0 0,0 0 0,0 0-1,0 1 1,0-1 0,0 0 0,2 3 0,-2-1 9,0 1 0,0 0-1,0-1 1,-1 1 0,1 0 0,-1 0 0,0 0-1,0 0 1,0 0 0,-1 0 0,1 8 0,-1-4 18,0 1 0,0-1 1,-1 0-1,0 0 0,-1 0 0,0 0 1,0 0-1,0 0 0,-1 0 1,0-1-1,-1 1 0,0-1 1,0 0-1,0 0 0,-1-1 1,0 1-1,0-1 0,-1 0 1,1 0-1,-8 5 0,4-4-109,0 0 0,0 0 1,-1-1-1,0 0 0,0-1 0,0 0 0,-1-1 0,0 0 0,0 0 0,0-1 0,0-1 0,0 0 1,-20 1-1,30-3 27,0-1 0,1 1 0,-1 0 1,0 0-1,0-1 0,1 1 1,-1 0-1,0-1 0,1 1 0,-1 0 1,0-1-1,1 1 0,-1-1 1,1 1-1,-1-1 0,1 0 0,-1 1 1,1-1-1,-1 1 0,1-1 0,-1 0 1,1 0-1,0 1 0,-1-1 1,1 0-1,0 1 0,0-1 0,0 0 1,0 0-1,-1 0 0,1 1 1,0-1-1,0 0 0,0 0 0,0 1 1,1-1-1,-1 0 0,0 0 0,1-1 1,-1 0-33,0 0 0,1 0 0,-1 0 0,1 0 0,-1 0 0,1 0 0,0 0 0,0 0 0,0 0 0,0 0 0,0 0 0,0 1 0,0-1 0,1 1 0,2-4 0,2 1 126,1 1-1,0-1 0,-1 1 0,1 1 1,0-1-1,0 1 0,1 1 1,-1-1-1,0 1 0,1 0 0,-1 1 1,0 0-1,1 0 0,-1 1 1,0 0-1,1 0 0,12 4 0,-10-2 175,-1 1 0,1 0-1,-1 1 1,0 0-1,0 0 1,-1 1 0,1 0-1,-1 0 1,-1 1-1,1 0 1,-1 1 0,9 12-1,-6-6-183,12 14-611,1-20-5251,-6-8-2169</inkml:trace>
  <inkml:trace contextRef="#ctx0" brushRef="#br0" timeOffset="2735.75">793 1243 8980,'0'0'10645,"0"-8"-10709,0 13-5539,4-2 305</inkml:trace>
  <inkml:trace contextRef="#ctx0" brushRef="#br0" timeOffset="3079.9">1011 1102 6995,'0'0'9394,"-10"0"-8746,7 0-600,0 0 0,-1 0 0,1 0 0,-1 0-1,1 1 1,-1 0 0,1 0 0,0 0 0,-1 0 0,1 0-1,0 1 1,0-1 0,0 1 0,-3 2 0,3-1-26,1 0 1,0-1 0,0 1-1,0 0 1,0 0-1,1 0 1,-1 1 0,1-1-1,0 0 1,-1 0-1,2 1 1,-1-1 0,0 1-1,1-1 1,-1 1 0,1-1-1,0 1 1,0 4-1,1-3-14,-1 0 0,0-1 0,1 1 0,0-1 0,0 1 0,0 0 0,0-1 0,1 0 0,0 1 0,0-1 0,0 0 0,0 0 0,1 0 0,-1 0 0,1-1 0,0 1 0,0-1 0,0 1 0,1-1 0,-1 0 0,1 0 0,0-1 0,0 1 0,6 2 0,8 8 235,-1 1-1,0 1 0,25 26 0,-41-39-196,0 0 1,0-1-1,0 1 1,0 0-1,0-1 0,0 1 1,0 0-1,0 0 1,-1 0-1,1 0 1,-1 0-1,1 0 1,-1 0-1,0 0 0,0 0 1,0 0-1,0 0 1,0 0-1,0 0 1,0 0-1,-1 0 0,1 0 1,-1 0-1,1 0 1,-1 0-1,0 0 1,0-1-1,0 1 1,0 0-1,0 0 0,0-1 1,0 1-1,-1-1 1,1 1-1,0-1 1,-1 0-1,-1 2 0,-1 1-345,0-1-1,0 0 1,0 0 0,-1 0-1,1-1 1,-1 1-1,1-1 1,-1 0-1,0 0 1,0-1-1,0 0 1,0 1 0,-7-1-1,3-3-4611,4-11-4078</inkml:trace>
  <inkml:trace contextRef="#ctx0" brushRef="#br0" timeOffset="3282.47">1042 1053 11397,'0'0'5203,"116"-81"-4291,-90 68-352,-3 5-336,-10 5-224,-4 3-320,-5 0-1969,-4 8-6851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5:20.0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0 180 5859,'0'0'8014,"0"-9"-851,14 290-6232,-14-283-898,-1-14-38,1 0 0,1 0 0,1 0 0,0 0-1,0 0 1,2 0 0,0 1 0,0-1 0,1 1 0,9-16-1,-10 23-12,1 1-1,0 1 0,0-1 0,1 1 1,0 0-1,0 1 0,0-1 0,8-4 1,-12 8 10,1 0 1,0 0-1,1 1 1,-1-1-1,0 1 1,0-1-1,1 1 1,-1 0-1,1 0 1,-1 1-1,1-1 1,-1 1-1,1 0 1,-1 0-1,1 0 1,-1 0-1,1 1 1,-1 0-1,0-1 1,1 1-1,3 2 1,-3-1 10,-1 1 0,0-1 1,0 1-1,-1 0 0,1 0 0,0 0 1,-1 0-1,0 0 0,1 1 0,-1-1 1,-1 1-1,1-1 0,0 1 0,-1 0 1,1 0-1,0 6 0,1 3 9,0-1 0,-2 0 0,1 1 0,-1 15 0,-1 21-380,0 40 809,0-31-8419</inkml:trace>
  <inkml:trace contextRef="#ctx0" brushRef="#br0" timeOffset="274.31">312 359 4594,'0'0'11573,"54"-42"-11076,-27 29-257,0-1-80,5 0-16,-5 3-96,-5 6-48,-8-1-304,-5 6-1393,-5 0-656</inkml:trace>
  <inkml:trace contextRef="#ctx0" brushRef="#br0" timeOffset="497.08">393 466 6403,'0'0'10117,"27"11"-9525,-4-11-144,8 0-48,5-16-336,-4-4 32,4 1-96,-9 5-864,-9 6-1569,-13 5-641</inkml:trace>
  <inkml:trace contextRef="#ctx0" brushRef="#br0" timeOffset="4006.96">912 86 6003,'0'0'8561,"0"-6"-7785,1-8-115,0-29 2672,-1 42-3325,-1 0 1,1 0-1,0 0 0,0 0 0,-1 0 1,1 0-1,0 0 0,-1 0 0,1 0 1,-1 0-1,1 0 0,-1 0 0,0 0 0,1 1 1,-1-1-1,0 0 0,0 0 0,1 1 1,-1-1-1,0 0 0,0 1 0,0-1 1,0 1-1,0-1 0,0 1 0,0-1 1,0 1-1,0 0 0,0 0 0,0-1 1,0 1-1,0 0 0,-1 0 0,-1 1-19,1-1 0,-1 1 0,1 0 0,-1 0 0,1 0 0,-1 0-1,1 0 1,-1 0 0,1 1 0,0-1 0,0 1 0,0 0 0,0 0-1,0 0 1,0 0 0,0 0 0,0 0 0,1 0 0,-1 1 0,1-1 0,0 0-1,0 1 1,-1 0 0,1-1 0,0 4 0,-6 13 0,2 0 0,-7 32 0,6-20 21,0 0 7,2 0 0,1 0 0,1 1 0,3 49 0,0-22 26,-1-55-37,0-1 0,0 1 0,1 0 1,0 0-1,-1-1 0,1 1 0,0 0 0,0-1 0,1 1 0,-1-1 0,1 0 0,0 1 0,0-1 0,0 0 1,0 0-1,0 0 0,0 0 0,1-1 0,-1 1 0,1-1 0,0 1 0,0-1 0,0 0 0,0 0 0,0 0 1,0-1-1,0 1 0,1-1 0,-1 0 0,4 1 0,-2-1 4,0 0 0,0 0 0,0 0 0,0-1 0,0 0 0,0 0 0,0-1 1,0 1-1,0-1 0,0 0 0,-1 0 0,1-1 0,0 0 0,0 0 0,-1 0 0,1 0 0,-1-1 0,0 0 0,1 0 0,4-4 0,-3 1 4,-1 0-1,1 0 0,-1-1 1,0 0-1,-1 0 0,0 0 1,0 0-1,0-1 0,-1 1 1,0-1-1,0 0 0,0 0 1,-1 0-1,-1 0 1,1-1-1,-1 1 0,-1-1 1,1 1-1,-1-1 0,-1 1 1,-1-10-1,2 15-12,-1 0 0,0 0 0,-1 0 0,1 1 1,0-1-1,-1 0 0,1 1 0,-1-1 0,0 1 0,0-1 0,0 1 1,0 0-1,0 0 0,0 0 0,-1 0 0,1 0 0,-1 1 0,1-1 1,-1 1-1,1-1 0,-1 1 0,0 0 0,0 0 0,0 1 0,1-1 1,-1 1-1,0-1 0,-6 1 0,5-1-10,0 1 0,0 0-1,0 0 1,0 0 0,0 1 0,0-1 0,0 1-1,0 0 1,0 0 0,0 1 0,1-1 0,-1 1-1,0 0 1,1 0 0,-1 0 0,1 1 0,0-1-1,-1 1 1,1 0 0,-3 3 0,-1 5 26,0 0-1,1 1 1,0 0 0,1 0 0,0 0-1,-3 14 1,3 18-7434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5:36.4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1 210 10197,'0'0'6339,"133"-28"-5699,-88 16-432,-10-4-192,-3 4-16,-10 7-288,-9 0-769,-8 5-543,-28 15-9525</inkml:trace>
  <inkml:trace contextRef="#ctx0" brushRef="#br0" timeOffset="167.9">85 310 4994,'0'0'9525,"14"15"-9285,17-25-32,9-8-144,4-7-64,-4 2-977,-13 0-735,-9 3-2306,-18-1-2737</inkml:trace>
  <inkml:trace contextRef="#ctx0" brushRef="#br0" timeOffset="402.99">112 25 2081,'0'0'11856,"15"-6"-10938,-3 2-735,-8 2-115,1 0 1,0 0-1,0 0 0,0 0 0,0 1 0,1 0 0,-1 0 0,0 1 1,1-1-1,-1 1 0,0 0 0,0 0 0,1 1 0,-1 0 0,0 0 0,0 0 1,1 0-1,8 5 0,2 2 205,-1 2-1,-1-1 1,0 2 0,0 0-1,-1 0 1,0 2 0,-1-1-1,19 27 1,-25-30-176,-1 0 0,1 1 1,-1-1-1,-1 1 0,0 0 0,0 1 1,-1-1-1,0 1 0,-1 0 0,-1-1 1,1 1-1,-1 0 0,-1 0 0,0 0 0,-3 16 1,2-22-205,0 0 1,-1 0 0,0-1-1,0 1 1,0 0 0,0-1 0,-1 0-1,0 1 1,0-1 0,0 0-1,0 0 1,0-1 0,-5 4-1,-34 23-6107,8-14-2312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5:28.54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475 459 944,'0'0'9565,"1"-5"-8583,1-20 1503,-1 9 3447,0 39-4830,-1 146-836,0-168 121,0-25-315,0 0-37,-1 3-29,1 0 1,6-35-1,-5 50-7,1-1-1,-1 1 0,2 0 0,-1 0 1,0-1-1,1 1 0,0 1 1,1-1-1,-1 0 0,1 1 1,0 0-1,7-7 0,-10 11 4,7-7-18,1 0 1,0 0-1,0 1 0,20-12 1,-28 18 14,1 0 1,-1 0 0,1 0-1,0 0 1,-1 1-1,1-1 1,-1 1 0,1 0-1,0-1 1,0 1 0,-1 0-1,1 0 1,0 0-1,-1 0 1,1 0 0,0 0-1,0 1 1,-1-1 0,1 0-1,0 1 1,-1-1-1,1 1 1,-1 0 0,1 0-1,-1 0 1,1 0-1,-1 0 1,1 0 0,-1 0-1,0 0 1,0 0 0,1 1-1,-1-1 1,0 0-1,0 1 1,0-1 0,0 1-1,-1-1 1,1 1-1,0 0 1,-1-1 0,1 1-1,0 2 1,4 18 68,0 0-1,-1 0 1,-1 0 0,-1 1 0,-3 44 0,1-44 18,5-4 246</inkml:trace>
  <inkml:trace contextRef="#ctx0" brushRef="#br0" timeOffset="411.47">382 869 4130,'0'0'12101,"-7"-2"-9422,27-10-2355,0 0-1,1 1 1,1 2-1,-1 0 1,30-8 0,37-15 218,-55 18-336,-24 11-130,1 0 0,0-1 0,-1-1 0,0 0 0,0 0 1,0 0-1,-1-1 0,12-11 0,-31 41-11284,-9-3 3685</inkml:trace>
  <inkml:trace contextRef="#ctx0" brushRef="#br0" timeOffset="924.45">538 969 5619,'0'0'9983,"6"-3"-9335,31-17 449,-36 20-1064,0-1 0,0 1 1,0-1-1,0 1 1,0 0-1,0-1 0,0 1 1,0 0-1,0-1 1,0 1-1,0 0 0,0 0 1,0 0-1,0 0 1,0 0-1,0 0 1,0 1-1,0-1 0,0 0 1,0 0-1,0 1 1,0-1-1,0 1 0,0-1 1,0 1-1,0-1 1,0 1-1,-1-1 0,1 1 1,0 0-1,0 0 1,0-1-1,-1 1 1,1 0-1,-1 0 0,1 0 1,0 0-1,-1 0 1,0 0-1,1 0 0,-1 0 1,1 0-1,-1 1 1,1 5 9,-1 0 1,0-1-1,0 1 1,0-1 0,-1 1-1,0 0 1,-1-1-1,1 0 1,-1 1-1,0-1 1,-1 0 0,1 0-1,-7 10 1,-4 4 192,0 0 0,-25 25-1,13-15-152,23-27-84,0 0-16,-1 1-1,1-1 1,-1 1-1,0-1 1,0 0-1,0 0 1,0 0-1,0 0 1,-1-1-1,1 0 1,-1 1-1,1-1 1,-1-1-1,0 1 1,0 0-1,0-1 1,0 0-1,-6 1 1,9-2-13,0-1-1,0 0 1,0 0 0,1 0 0,-1 0 0,0 0 0,0 0-1,1 0 1,-1 0 0,0-1 0,1 1 0,-1 0 0,1 0-1,0 0 1,-1-1 0,1 1 0,0 0 0,0 0-1,0-1 1,-1 1 0,1 0 0,1-1 0,-1 1 0,0 0-1,0-2 1,2-36-220,-1 36 247,0-1 1,0 1-1,1 0 1,-1 0 0,1 0-1,-1 0 1,1 0 0,0 0-1,0 0 1,0 0-1,1 1 1,-1-1 0,1 1-1,-1 0 1,1 0-1,0 0 1,0 0 0,0 0-1,0 0 1,0 1-1,0 0 1,0-1 0,0 1-1,1 1 1,-1-1 0,6-1-1,11-1 204,-1 0 0,0 2 0,23 0 0,-39 1-143,6 0 50,-3-1-12,0 1 0,0 0 0,-1 0 0,1 1 0,0 0 0,-1 0 0,1 0 0,0 1 0,-1 0 0,0 0 0,9 4 0</inkml:trace>
  <inkml:trace contextRef="#ctx0" brushRef="#br0" timeOffset="1354.1">865 417 6963,'0'0'11072,"-4"-4"-10296,-5-10-403,17 11-38,-3 4-276,-1 0 0,0 0 0,1 0 0,-1 1 0,0 0 0,0 0-1,0 0 1,5 4 0,8 8 57,0 0 0,-2 1 0,1 0 0,-2 2 0,0 0 0,-1 0 0,-1 1 0,0 1 0,-2 0 0,0 0 0,-1 1 0,10 32 0,-10-22-344,-1-1 0,-1 2 1,-2-1-1,-1 1 0,-1-1 1,-2 1-1,-1 0 0,-5 46 1,2-60-788,-1 0 0,-1 0 1,-1-1-1,0 0 1,0 0-1,-11 17 1,-18 30-6494</inkml:trace>
  <inkml:trace contextRef="#ctx0" brushRef="#br0" timeOffset="1870.17">37 617 6643,'0'0'10261,"0"-7"-9119,0 5-1105,0-18 470,-1 27-162,-8 56-29,1-25-229,1-1-1,2 1 1,1-1-1,2 1 0,2 0 1,1 1-1,6 37 0,-3-55-71,0-1-1,1 0 0,1 0 0,0-1 0,2 0 1,0 0-1,1 0 0,1-1 0,1-1 1,0 0-1,1 0 0,1-1 0,1-1 1,24 23-1,-28-30-213,1-1 0,-1 0 1,1 0-1,0-1 0,0-1 0,1 0 1,0 0-1,0-2 0,19 5 1,-15-5-748,0-1 1,0-1 0,1-1 0,-1 0 0,0-1 0,0 0 0,17-5 0,49-24-6670,-80 29 7391</inkml:trace>
  <inkml:trace contextRef="#ctx0" brushRef="#br0" timeOffset="2759.23">1277 619 2065,'0'0'11816,"-5"-2"-7636,5 2-4097,0 0 0,0-1 0,0 1 0,0 0 0,0 0-1,0 0 1,0 0 0,0 0 0,0 0 0,0 0 0,0 0 0,0 0 0,0 0-1,0 0 1,0-1 0,0 1 0,0 0 0,-1-1 1077,1 1-1077,86-13 295,-41 6-1167,57-14 0,-98 19-66,3 0-524</inkml:trace>
  <inkml:trace contextRef="#ctx0" brushRef="#br0" timeOffset="3022.5">1393 493 6867,'0'0'10594,"-3"-2"-9876,3 2-705,0-1 0,0 1 0,0 0 0,-1-1 0,1 1 0,0 0 0,0 0 0,0-1-1,0 1 1,-1 0 0,1 0 0,0-1 0,0 1 0,-1 0 0,1 0 0,0 0 0,0-1 0,-1 1 0,1 0 0,0 0 0,-1 0 0,1 0 0,0 0 0,-1 0-1,1-1 1,0 1 0,0 0 0,-1 0 0,1 0 0,0 0 0,-1 0 0,1 0 0,0 1 0,-1-1 0,1 0 0,0 0 0,-1 0 0,1 0 0,0 0 0,-1 0-1,1 0 1,0 1 0,0-1 0,-1 0 0,1 0 0,0 0 0,0 1 0,-1-1 0,1 0 0,0 0 0,0 1 0,0-1 0,-1 1 0,5 26 542,29 136 1680,-16-53-3648,-14-95-838,3-7-2936,2-4-3660</inkml:trace>
  <inkml:trace contextRef="#ctx0" brushRef="#br0" timeOffset="3944.65">1832 293 608,'0'0'12579,"0"-4"-8627,0 8 63,0 0-3954,0 45 526,9 84 0,-9-132-563,0 0-1,0 0 1,1 0 0,-1 0-1,0 0 1,0 0 0,0 0-1,1 0 1,-1 0 0,0 0-1,1 0 1,-1 0 0,1 0 0,-1 0-1,1-1 1,-1 1 0,1 0-1,0 0 1,1 1 0,7-13 147,9-45-222,-13 40 71,3-8-37,-5 12-2,1 1 1,1 0-1,-1-1 1,2 2-1,12-21 0,-14 27 9,-3 4-38,1 1 41,-1-1 0,1 1 0,0 0 1,-1 0-1,1 0 0,0 0 0,-1 0 1,1 0-1,-1 0 0,1 0 0,-1 1 0,0-1 1,1 1-1,-1-1 0,0 1 0,0-1 1,1 3-1,21 39 89,-11-19-42,5 7-212,12 22 222,-28-51-595,1 0-1,-1-1 1,1 1 0,0 0-1,0-1 1,-1 1 0,1-1-1,0 1 1,0-1-1,0 0 1,1 0 0,1 1-1,5-1-4845</inkml:trace>
  <inkml:trace contextRef="#ctx0" brushRef="#br0" timeOffset="4192.05">2163 382 10229,'0'0'10773,"-4"-5"-10773,8 0 48,9-6 48,10 1-96,-1-6-288,-4 3-689,0-3-560,-4 5-1296,-6 6 128</inkml:trace>
  <inkml:trace contextRef="#ctx0" brushRef="#br0" timeOffset="4460">2150 396 4402,'0'-90'4957,"0"72"3396,1 23-7395,8 14-660,-1 1 1,-1 0-1,-1 0 1,-1 1 0,0 0-1,-2 0 1,0 0-1,-1 0 1,-2 23-1,2-4-1380,1-15-3545,1-18-370</inkml:trace>
  <inkml:trace contextRef="#ctx0" brushRef="#br0" timeOffset="4732.05">2459 235 3330,'0'0'18216,"-14"-23"-17464,14 41-672,14 8 96,-6 6-32,1 5-144,-4-3 64,-1 0-64,5-2-800,-4-6-1713,-5-10-3490</inkml:trace>
  <inkml:trace contextRef="#ctx0" brushRef="#br0" timeOffset="5090.3">2606 56 10261,'0'0'6899,"7"-9"-6067,-4 4-710,1 1 0,-1 0-1,1 0 1,0 1 0,0-1 0,0 1-1,1-1 1,-1 1 0,1 1-1,7-4 1,-9 5-55,0 0 0,-1 0 0,1 1 0,0-1 0,0 1 0,0 0 0,0-1 0,0 2 0,0-1 0,-1 0 0,1 0 0,0 1 0,0 0 0,0 0 0,0 0 0,-1 0 0,1 0 0,0 0 0,-1 1 0,1-1 0,-1 1 0,0 0 0,1-1 0,-1 1 0,0 0 0,3 4 0,10 11 59,-1 0 0,-1 1 0,-1 0 0,0 1 0,-1 0 0,-1 1-1,-1 1 1,11 33 0,-11-22-134,-2 1 0,-1 0 1,-1 0-1,-2 0 0,-1 37 0,-2-58-181,-1 0-1,0-1 1,0 1-1,-2 0 1,1-1 0,-1 0-1,-1 1 1,0-1-1,-1 0 1,-7 13-1,4-10-855,-1-1 0,0 0 0,-1-1-1,-14 14 1,-27 21-4571</inkml:trace>
  <inkml:trace contextRef="#ctx0" brushRef="#br0" timeOffset="5581.4">1671 325 7411,'0'0'7124,"-12"14"-6623,1-2-371,6-8-86,1 0 0,0 0 1,0 1-1,0-1 0,1 1 0,0 0 1,-1 0-1,2 1 0,-1-1 0,1 0 0,-1 1 1,2 0-1,-1-1 0,0 1 0,1 0 1,0 0-1,0 11 0,1 7 215,5 116 992,-3-122-1158,1 0 0,1-1 0,0 0 0,1 0 0,15 32 0,-9-25-5,2-1 1,1 0-1,27 34 0,-33-47-588,1-1 0,0 0 0,0 0 0,1-1 0,0 0 0,0 0 0,1-1-1,0-1 1,17 8 0,17-1-4766</inkml:trace>
  <inkml:trace contextRef="#ctx0" brushRef="#br0" timeOffset="5865.81">1998 651 11445,'0'0'7284,"148"-40"-6916,-90 19-96,4 0-32,-3-3-96,-10 3-144,-9 11 0,-17 5-672,-15 5-1505,-8 26-7059</inkml:trace>
  <inkml:trace contextRef="#ctx0" brushRef="#br0" timeOffset="6198.18">2262 864 6659,'0'0'6883,"17"-6"-5912,-3 1-790,0 0-29,-1 1 0,0 0 0,1 0-1,0 2 1,0 0 0,19 0 0,-32 2-136,0 1 0,0 0 0,-1-1 1,1 1-1,0 0 0,0 0 1,0 0-1,-1-1 0,1 1 0,0 0 1,-1 0-1,1 0 0,-1 0 1,1 0-1,-1 0 0,0 0 1,1 1-1,-1-1 0,0 0 0,0 0 1,0 0-1,1 0 0,-1 0 1,0 0-1,-1 1 0,1-1 0,0 0 1,0 1-1,-5 40 408,0-29-16,0-1 0,-1 0 0,-1-1 0,-10 15 0,-5 9 946,21-34-1338,1-1 1,0 0 0,0 0 0,0 0 0,0 0 0,0 0 0,-1 1-1,1-1 1,0 0 0,0 0 0,0 0 0,0 1 0,0-1 0,0 0 0,0 0-1,0 0 1,0 1 0,0-1 0,0 0 0,0 0 0,0 1 0,0-1 0,0 0-1,0 0 1,0 0 0,0 1 0,0-1 0,0 0 0,0 0 0,0 0 0,0 1-1,0-1 1,0 0 0,0 0 0,1 0 0,-1 1 0,0-1 0,0 0 0,0 0-1,0 0 1,0 0 0,1 0 0,-1 1 0,0-1 0,0 0 0,0 0 0,1 0-1,-1 0 1,0 0 0,0 0 0,1 0 0,16-1 135,17-11-282,33-32-1251,-5-7-3436,-59 49 4508,38-35-6687</inkml:trace>
  <inkml:trace contextRef="#ctx0" brushRef="#br0" timeOffset="6843.79">659 1840 10885,'0'0'7006,"28"-13"-6406,467-194 1598,106 21-1168,-60 21-840,213-78 55,-610 190-229,-194 89-6937,6-1 2199,-16 3-3196</inkml:trace>
  <inkml:trace contextRef="#ctx0" brushRef="#br0" timeOffset="7262.66">2105 1711 10901,'0'0'4117,"19"-13"-2591,66-43-483,-80 53-926,0 0 0,1 1 0,0-1 0,-1 1 0,1 0 1,0 0-1,0 1 0,0 0 0,1 0 0,-1 0 0,0 1 0,10 0 0,-2 1 151,-13-1-259,-1 0 0,1 0 0,-1 0 0,1 0 0,-1 0 0,1 0 0,-1 0 0,1 1-1,-1-1 1,1 0 0,-1 0 0,0 1 0,1-1 0,-1 0 0,1 0 0,-1 1 0,0-1 0,1 0 0,-1 1 0,0-1 0,1 1 0,-1-1 0,0 0 0,1 1 0,-1-1 0,0 1 0,0-1 0,0 1 0,0-1 0,1 1 0,-1-1 0,0 1 0,0-1-1,0 1 1,-3 26 222,-15 22 145,1-25-359,-1 0-1,0-1 1,-2-1-1,-1-1 1,0-1 0,-1-1-1,-1-1 1,-1-1-1,-27 15 1,37-22-839,33-12 402,8-2 504,154 3-1354,-175 1-3047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05:42.9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27 371 3570,'0'0'3831,"-5"0"-3215,-12 0-291,12 0-156,5-4-136,0 2 819,1-1 1,-1 0-1,1 0 0,-1 0 1,1 1-1,0-1 0,0 0 1,0 1-1,0-1 1,3-4-1,-1 3-555,0 1 0,0-1 0,0 1 0,1 0 0,-1 0 0,1 0 0,0 0 0,0 1 0,0-1 0,7-2 0,0 1-434,0 0 0,-1 1 1,1 0-1,0 1 1,1 0-1,20 0 1,-31 3 133,0 1 1,0 0-1,0 0 1,0 0-1,-1-1 1,1 1-1,-1 0 1,0 0 0,1 0-1,-1 0 1,0 0-1,0 0 1,0 0-1,0 0 1,0 0-1,-1 3 1,1 0-2,-1 10 5,1-1-1,-2 1 0,0 0 1,0-1-1,-2 1 1,-7 22-1,10-36-19,1 0 1,-1 0 0,1 0-1,-1 0 1,1 0-1,-1 0 1,1 0-1,-1 0 1,1 0 0,0 0-1,0 1 1,0-1-1,-1 0 1,1 0-1,0 0 1,0 0-1,1 0 1,-1 1 0,0-1-1,0 0 1,0 0-1,1 0 1,-1 0-1,1 0 1,-1 0-1,1 0 1,-1 0 0,1 0-1,-1 0 1,1 0-1,0 0 1,0 0-1,-1 0 1,1-1 0,0 1-1,0 0 1,0-1-1,0 1 1,0 0-1,0-1 1,1 1 0,4 0-100,0 0 1,1 0-1,-1-1 1,0 0-1,0 0 1,10-2-1,8 1 338,-24 1-225,1 0 1,0-1-1,0 1 0,0 0 0,0 0 0,0 0 1,-1 0-1,1 0 0,0 1 0,0-1 0,0 0 0,0 0 1,-1 0-1,1 1 0,0-1 0,0 1 0,0-1 0,-1 0 1,1 1-1,0-1 0,-1 1 0,1 0 0,0-1 0,-1 1 1,1-1-1,-1 1 0,1 0 0,-1 0 0,1-1 1,-1 1-1,1 0 0,-1 0 0,0 0 0,1-1 0,-1 1 1,0 0-1,0 0 0,0 0 0,0 0 0,1 0 0,-1-1 1,0 1-1,-1 0 0,1 0 0,0 0 0,0 0 1,0 0-1,0 0 0,-1 0 0,0 2 17,0 0 0,0 0 0,-1 0 0,1 0 0,-1 0-1,1-1 1,-1 1 0,0-1 0,0 1 0,0-1 0,-1 0 0,1 1 0,-3 1 0,-11 6-146,-41 26 923,53-34-1186,0-1-1,1 1 1,-1-1-1,0 1 1,0-1 0,0-1-1,-7 2 1</inkml:trace>
  <inkml:trace contextRef="#ctx0" brushRef="#br0" timeOffset="404.65">521 253 6643,'0'0'10194,"-8"-2"-9255,-30-4-448,36 6-473,0 0 0,1 0 0,-1 0 0,0 0 0,1 0 0,-1 1 0,0-1 0,1 1 0,-1-1 0,1 1 0,-1 0 0,1-1 1,-1 1-1,1 0 0,-1 0 0,1 0 0,0 0 0,-1 0 0,1 0 0,0 1 0,0-1 0,0 0 0,0 1 0,0-1 0,0 1 0,0-1 0,1 1 0,-1-1 0,0 1 0,1-1 0,-1 1 0,1 0 0,-1 3 0,-1 5 24,1 0 0,-1 0 0,2 1 0,0 10 0,0-15-25,0-3-13,0 0-1,1 0 0,-1 0 0,1 0 1,-1-1-1,1 1 0,0 0 0,0 0 1,1-1-1,-1 1 0,0 0 0,1-1 1,-1 0-1,1 1 0,0-1 1,0 0-1,0 0 0,0 0 0,0 0 1,5 3-1,4 2 21,1 0 1,-1-1-1,20 6 0,11 7 120,-42-19-141,1 1 1,-1-1-1,1 0 1,-1 1-1,1-1 1,-1 0-1,0 1 1,1-1-1,-1 1 1,0-1-1,0 1 1,1-1-1,-1 1 1,0-1-1,0 1 1,1-1-1,-1 1 1,0-1-1,0 1 1,0-1-1,0 1 0,0-1 1,0 1-1,0 0 1,0-1-1,0 1 1,0-1-1,0 1 1,0-1-1,-1 1 1,1-1-1,0 1 1,0-1-1,0 1 1,-1-1-1,1 1 1,0-1-1,-1 1 1,1 0-1,-13 14 54,13-15-56,-16 15-74,0-1 0,-1-1 0,-21 13 0,-2-9-7134,30-16 1287</inkml:trace>
  <inkml:trace contextRef="#ctx0" brushRef="#br0" timeOffset="660.65">397 314 6307,'0'0'8182,"15"-12"-7427,5-3-292,1 0-1,1 2 0,43-21 0,-47 27-140,-9 3-222,0 0-1,1 0 1,-1 1 0,1 0 0,0 1 0,0 0 0,15-1 0,-24 3-546,-1 10-3398,0 4-75</inkml:trace>
  <inkml:trace contextRef="#ctx0" brushRef="#br0" timeOffset="3075.94">900 467 7331,'0'0'9810,"0"0"-9735,0 0 1,-1 0-1,1 0 0,0 0 0,-1 0 0,1-1 1,0 1-1,0 0 0,-1 0 0,1 0 0,0-1 1,0 1-1,-1 0 0,1 0 0,0-1 0,0 1 1,0 0-1,0-1 0,-1 1 0,1 0 0,0 0 1,0-1-1,0 1 0,0 0 0,0-1 1,0 1-1,0 0 0,0-1 0,0 1 0,0 0 1,0-1-1,0 1 0,0 0 0,0-1 0,0 1 1,0 0-1,0-1 0,0 1 0,1 0 0,-1-1 1,0 1-1,0 0 0,0 0 0,0-1 0,1 1 1,-1 0-1,0 0 0,0-1 0,1 1 0,-1 0 1,0 0-1,1-1 0,35-12-43,0-2 1,-1-2-1,58-37 0,-47 27-937,-42 22-204</inkml:trace>
  <inkml:trace contextRef="#ctx0" brushRef="#br0" timeOffset="3366.07">1047 311 4018,'0'0'12115,"-3"-4"-10952,3 4-1146,0-1-1,0 1 1,0 0 0,0-1-1,0 1 1,0-1 0,-1 1-1,1 0 1,0-1 0,0 1 0,0 0-1,-1-1 1,1 1 0,0 0-1,0-1 1,-1 1 0,1 0-1,0 0 1,-1-1 0,1 1-1,0 0 1,-1 0 0,1 0-1,0-1 1,-1 1 0,1 0 0,0 0-1,-1 0 1,1 0 0,-1 0-1,1 0 1,0 0 0,-1 0-1,1 0 1,-1 0 0,1 0-1,0 0 1,-1 0 0,1 0 0,0 0-1,-1 0 1,1 0 0,-1 1-1,0-1 1,0 24 429,1-8-403,1 55 529,4-1 0,21 124 0,-20-183-1845,1-8-4460</inkml:trace>
  <inkml:trace contextRef="#ctx0" brushRef="#br0" timeOffset="4062.3">1328 191 5442,'0'0'10397,"0"-4"-7470,-2 73-1462,-1-34-940,5 52 1,-2-85-520,0 0 0,1 1 1,-1-1-1,1 0 1,0 0-1,0 0 0,-1 0 1,1 0-1,1 0 0,-1 0 1,0 0-1,0 0 1,1-1-1,-1 1 0,1-1 1,-1 1-1,1-1 0,0 1 1,0-1-1,-1 0 1,1 0-1,0 0 0,0 0 1,0 0-1,0 0 0,0 0 1,0-1-1,1 1 1,-1-1-1,0 0 0,0 1 1,3-1-1,-2 0-29,0 0 0,1 0 0,-1 0 0,1 0 0,-1-1 0,1 1 0,-1-1 0,0 0 0,1 0 0,-1-1 0,0 1-1,0 0 1,0-1 0,0 0 0,0 0 0,0 0 0,0 0 0,-1 0 0,5-5 0,-1-4 0,-1 0 0,0-1 0,0 1 0,-1-1 0,-1 0 0,0-1 0,0 1 0,-1 0 0,-1-1 0,0 0 0,-1 1 0,-1-18 0,3 94 553,14 93-1,-16-153-648,1-1 0,-1 1 0,1 0 0,0 0 0,0-1 0,1 1 0,-1 0 0,1-1 0,0 1 0,0-1-1,0 0 1,0 0 0,0 0 0,1 0 0,5 5 0,-6-7-259,0 0-1,0 0 0,0 0 1,0 0-1,1-1 1,-1 1-1,0-1 1,1 0-1,-1 1 1,0-1-1,1 0 1,-1-1-1,0 1 0,1 0 1,-1-1-1,0 1 1,1-1-1,-1 0 1,0 1-1,0-1 1,0 0-1,0-1 1,0 1-1,0 0 1,0 0-1,0-1 0,2-2 1,23-20-4827</inkml:trace>
  <inkml:trace contextRef="#ctx0" brushRef="#br0" timeOffset="4521.97">1698 290 2497,'0'0'14383,"-1"-7"-12719,-2-23-418,3 30-1220,0 0 1,0-1-1,0 1 0,0 0 0,0-1 0,0 1 0,0 0 0,-1 0 0,1-1 0,0 1 0,0 0 0,0 0 0,0-1 0,0 1 0,0 0 0,-1 0 0,1-1 0,0 1 0,0 0 1,0 0-1,0 0 0,-1-1 0,1 1 0,0 0 0,0 0 0,-1 0 0,1 0 0,0-1 0,0 1 0,-1 0 0,1 0 0,0 0 0,0 0 0,-1 0 0,1 0 0,0 0 0,0 0 1,-1 0-1,1 0 0,0 0 0,-1 0 0,1 0 0,0 0 0,0 0 0,-1 0 0,1 0 0,0 0 0,0 1 0,-1-1 0,1 0 0,0 0 0,0 0 0,-1 0 0,1 1 0,0-1 1,0 0-1,0 0 0,-1 0 0,1 1 0,0-1 0,0 0 0,0 0 0,0 1 0,0-1 0,0 0 0,-1 1 0,-9 14 365,3 2-294,2-1 0,0 1-1,0 1 1,2-1 0,0 0-1,1 1 1,1 0-1,1 29 1,1-45-94,-1-1 1,1 1-1,-1 0 1,1 0-1,0-1 0,-1 1 1,1-1-1,0 1 1,0-1-1,0 1 0,0-1 1,0 0-1,1 1 1,-1-1-1,0 0 0,1 0 1,-1 0-1,0 0 1,1 0-1,-1 0 0,1-1 1,0 1-1,-1 0 1,1-1-1,0 1 0,-1-1 1,1 1-1,0-1 0,3 0 1,-4 1 2,1-1 0,0 0 0,0 1 0,0-1-1,0 0 1,0 0 0,0 0 0,0 0 0,0-1 0,0 1 0,0-1 0,0 1 0,0-1 0,0 1 0,-1-1-1,1 0 1,0 0 0,0 0 0,-1 0 0,1 0 0,-1 0 0,1-1 0,-1 1 0,1-1 0,-1 1 0,2-2 0,-1-3-7,0 1 0,1-1 0,-2 0 0,1 0 0,-1 0 0,0 0 0,0 0 0,0 0 0,-1 0 0,0 0 0,0 0 1,-1 0-1,0 0 0,0 0 0,0 0 0,0 0 0,-1 0 0,0 0 0,-4-7 0,-3-2-15,0 1 0,-1 0 0,-1 0 0,0 1 0,-16-14-1,16 15-2,-1 1 0,1-2 0,1 0 0,0 0 0,1 0 0,-9-19 0,17 30-3,0 1 0,0-1 0,1 1 0,-1-1 0,1 0-1,0 1 1,-1-1 0,1 0 0,0 0 0,0 1 0,0-1-1,0 0 1,0 0 0,0 1 0,0-1 0,1 0-1,-1 1 1,1-1 0,-1 0 0,1 1 0,0-1 0,-1 0-1,1 1 1,0-1 0,0 1 0,1-2 0,2 0-31,-1 0-1,0 1 1,1-1 0,-1 1 0,1 0 0,0 0 0,-1 0 0,1 0 0,0 1 0,6-2-1,8-2-97,1 2-1,-1 0 0,36 0 0,-51 3 137,0 1-1,1-1 0,-1 0 1,0 1-1,0-1 0,1 1 1,-1 0-1,0 0 0,0 1 1,0-1-1,0 0 0,0 1 1,0 0-1,0 0 0,-1 0 1,1 0-1,-1 0 0,4 5 1,-2-3 11,-1 1 1,0 0-1,0 0 0,-1 0 1,1 1-1,-1-1 1,0 1-1,-1-1 0,1 1 1,0 7-1,0 1-85,-1 0 0,-1 0 1,0-1-1,-1 1 0,0 0 0,-1 0 0,0 0 1,-8 23-1,-1-9-1706,-1-1 0,0-1 0,-2 0 0,-34 46 0,0-14-4792</inkml:trace>
  <inkml:trace contextRef="#ctx0" brushRef="#br0" timeOffset="5066.67">0 1240 1473,'0'0'16725,"21"-17"-15802,-5 2-715,-3 3-61,0 0 0,0 1 1,1 1-1,0 0 0,1 1 1,0 1-1,0 0 0,27-8 1,367-86 1132,12 34-1100,55-10 11,-475 78-191,35-6 32,0-2-1,-1-1 1,0-2-1,58-27 1,-92 37-88,1 1 0,-1-1 0,0 0 0,1 1 0,-1-1 0,0 0 0,0 0 0,0 0 0,1 0 0,-1 0 1,0 0-1,0 0 0,-1 0 0,1 0 0,0 0 0,0-1 0,0 1 0,-1 0 0,1-1 0,-1 1 0,1 0 0,-1-1 0,0 1 1,1-3-1,-20 4-5115,-7 1 887,-5 5-2349</inkml:trace>
  <inkml:trace contextRef="#ctx0" brushRef="#br0" timeOffset="5609.52">1021 1206 11813,'0'0'5928,"18"-14"-5311,62-45 31,-74 55-561,1 0-1,-1 0 1,1 1-1,-1 0 1,1 0-1,0 0 1,0 1-1,1 0 1,-1 1 0,0 0-1,0 0 1,1 0-1,-1 1 1,0 0-1,1 1 1,-1 0 0,10 2-1,-15-2-69,-1 0 1,0 0-1,0 0 1,1 0-1,-1 0 0,0 1 1,0-1-1,0 0 0,0 1 1,0-1-1,0 1 1,-1-1-1,1 1 0,0-1 1,-1 1-1,1-1 0,-1 1 1,0 0-1,1-1 1,-1 1-1,0 0 0,0-1 1,0 1-1,0 0 0,-1 3 1,-4 47 325,2-43-299,-1 1-1,0-1 1,0 0 0,-1 0-1,0 0 1,0 0-1,-12 12 1,-54 57 25,41-47-47,26-25-45,0-1-1,-1 0 1,1 0-1,-1 0 1,-1-1-1,1 1 1,0-1-1,-1-1 0,0 1 1,0-1-1,0 0 1,0 0-1,-1-1 1,1 0-1,-1 0 1,-6 1-1,12-3 0,0-1 1,0 1-1,1-1 0,-1 1 0,0-1 1,1 1-1,-1-1 0,0 1 0,1-1 1,-1 0-1,1 1 0,-1-1 0,1 0 1,-1 1-1,1-1 0,0 0 0,-1 0 1,1 1-1,0-1 0,0 0 1,-1 0-1,1 0 0,0 0 0,0 1 1,0-1-1,0 0 0,0 0 0,0 0 1,0 0-1,1-1 0,1-27-310,-1 26 325,0 0 0,1 0 0,-1 1 0,1-1 0,0 0 0,0 1 0,0-1 0,0 1-1,1 0 1,-1 0 0,0 0 0,1 0 0,0 0 0,-1 0 0,1 1 0,0-1 0,0 1 0,0 0 0,0 0-1,4-1 1,64-14 96,31 11 294,-85 6-415,0-1 0,-1-1 0,1 0 0,0-1 0,0-1 0,-1 0 0,1-2 0,-1 0 0,0 0 0,0-2 1,20-11-1,49-47-7797,-40 22-1624</inkml:trace>
  <inkml:trace contextRef="#ctx0" brushRef="#br0" timeOffset="5967.66">2005 609 8820,'0'0'13246,"3"0"-13091,15-2-46,-1 0-1,0-1 1,0-1 0,0 0 0,0-1-1,17-9 1,-12 6-1184,1 0-1,40-7 1,-58 14-801</inkml:trace>
  <inkml:trace contextRef="#ctx0" brushRef="#br0" timeOffset="6186.62">2055 679 64,'0'0'18408,"-67"42"-18071,85-42-177,17-14 16,5-9-176,5-3-208,-5-5-1617,0 2-1056,-9 0-1361,-4 3-2353</inkml:trace>
  <inkml:trace contextRef="#ctx0" brushRef="#br0" timeOffset="6582.03">2353 339 8964,'0'0'11878,"9"71"-9432,-7-66-2437,0 0 0,1 0 0,0 0 0,0 0 0,0 0 0,1-1 0,-1 1 0,1-1 0,0 0 0,0 0 0,1-1-1,-1 1 1,1-1 0,-1 0 0,1 0 0,0-1 0,0 1 0,1-1 0,-1 0 0,0-1 0,1 1 0,-1-1 0,1 0 0,-1 0 0,1-1 0,-1 0 0,1 0 0,0 0 0,-1-1 0,1 0 0,-1 0 0,1 0 0,-1-1 0,0 1-1,0-1 1,1-1 0,-1 1 0,0-1 0,-1 0 0,1 0 0,4-4 0,0 1-30,-1-1 0,0 0 0,-1 0 0,0 0 0,0-1 1,0 0-1,-1-1 0,0 0 0,-1 0 0,0 0 0,0 0 0,-1-1 0,0 0 0,-1 0 0,0 0 0,0 0 0,-1 0 0,0-1 0,0-10 0,6 28 53,4 173 575,-2-14-395,-10-159-382,1 8-153,-1-15 195,1 0 1,-1 0 0,0 1-1,0-1 1,0 0 0,0 0 0,0 0-1,0 1 1,0-1 0,1 0-1,-1 0 1,0 0 0,0 0-1,0 1 1,0-1 0,0 0-1,1 0 1,-1 0 0,0 0-1,0 0 1,0 0 0,1 0-1,-1 0 1,0 1 0,0-1 0,0 0-1,1 0 1,-1 0 0,0 0-1,0 0 1,1 0 0,-1 0-1,0 0 1,0 0 0,0-1-1,1 1 1,-1 0 0,0 0-1,0 0 1,0 0 0,1 0-1,-1 0 1,0 0 0,0 0-1,0-1 1,0 1 0,1 0 0,-1 0-1,0 0 1,0 0 0,0 0-1,0-1 1,1 1 0,7-9-5172</inkml:trace>
  <inkml:trace contextRef="#ctx0" brushRef="#br0" timeOffset="6895.76">2807 319 9748,'0'0'8378,"3"-9"-6817,-3 9-1549,0 0 0,0 0 1,0-1-1,0 1 0,0 0 0,0 0 1,0 0-1,1 0 0,-1-1 0,0 1 0,0 0 1,0 0-1,0 0 0,0 0 0,0-1 1,0 1-1,0 0 0,0 0 0,0 0 1,0 0-1,1 0 0,-1-1 0,0 1 0,0 0 1,0 0-1,0 0 0,0 0 0,1 0 1,-1 0-1,0 0 0,0 0 0,0 0 1,0 0-1,1 0 0,-1 0 0,0 0 1,0-1-1,0 1 0,0 0 0,1 0 0,-1 1 1,0-1-1,0 0 0,0 0 0,0 0 1,1 0-1,-1 0 0,0 0 0,0 0 1,0 0-1,0 0 0,0 0 0,1 0 0,-1 0 1,0 1-1,6 10 265,0 2-1,0-1 1,-1 1-1,-1 0 1,0 0-1,-1 0 1,0 0-1,2 25 1,-2 118 205,-4-99-441,1-39-427</inkml:trace>
  <inkml:trace contextRef="#ctx0" brushRef="#br0" timeOffset="7107.18">3075 402 12070,'0'0'11141,"0"-5"-11141,13 5-4851,1 0-15,4-11-3730</inkml:trace>
  <inkml:trace contextRef="#ctx0" brushRef="#br0" timeOffset="7446.11">3297 225 5218,'0'0'14268,"-17"6"-12998,-52 24-291,66-29-948,0 1-1,1 1 0,-1-1 1,1 0-1,-1 0 0,1 1 0,0 0 1,0-1-1,0 1 0,1 0 1,-1 0-1,1 0 0,-1 0 1,1 0-1,0 0 0,0 0 1,0 1-1,1-1 0,-1 0 1,1 1-1,0-1 0,-1 0 1,2 1-1,-1-1 0,1 6 1,-1 0-6,0-5-16,0 0-1,0 0 1,1 0 0,0-1-1,-1 1 1,1 0 0,0 0-1,1 0 1,-1-1 0,1 1-1,-1-1 1,1 1 0,0-1-1,0 1 1,1-1 0,-1 0 0,1 0-1,4 4 1,2 0 18,1 0 0,-1-1 0,1 0 0,19 7 0,33 21 236,-62-34-260,1 0-1,-1 1 1,1-1 0,-1 0 0,0 0 0,1 1-1,-1-1 1,0 0 0,1 1 0,-1-1-1,0 0 1,1 1 0,-1-1 0,0 0-1,1 1 1,-1-1 0,0 1 0,0-1 0,0 0-1,1 1 1,-1-1 0,0 1 0,0-1-1,0 1 1,0-1 0,0 1 0,0-1-1,0 1 1,0-1 0,0 1 0,0-1 0,0 1-1,0-1 1,0 1 0,0-1 0,0 0-1,-1 1 1,1 0 0,-19 9-1835,-25-4-7609,26-6 343</inkml:trace>
  <inkml:trace contextRef="#ctx0" brushRef="#br0" timeOffset="7650.83">3262 188 10117,'0'0'8387,"93"-91"-6706,-66 70-368,0 0-385,4 3-512,-4 2-319,-5 6 95,-4 2-192,-9 5-257,-36 9-10211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12:31.6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1 464,'0'0'14257,"10"3"-10754,0 261-1046,-10-258-2068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12:34.3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42 2659 1985,'0'0'6115,"0"-7"1808,0-23-6703,2 23-1209,0 1 0,1-1 1,-1 1-1,1 0 1,0 0-1,1 0 1,-1 0-1,1 1 1,0-1-1,0 1 1,1 0-1,0 1 1,0-1-1,0 1 1,0 0-1,1 0 1,-1 0-1,1 1 1,6-3-1,-10 5-17,0 1-1,0-1 1,0 1 0,0 0-1,-1-1 1,1 1 0,0 0 0,0 0-1,0 1 1,0-1 0,0 0-1,0 1 1,-1-1 0,1 1-1,0-1 1,0 1 0,-1 0-1,1 0 1,0 0 0,-1 0 0,1 0-1,2 2 1,-1 1 15,0-1-1,0 1 1,-1 0 0,1-1-1,-1 1 1,0 0 0,0 1-1,0-1 1,1 7 0,1 5 39,0 0 1,-2 0-1,0 0 1,0 25-1,-2-33-29,-1-1 0,-1 1 0,1-1-1,-1 1 1,0-1 0,-1 0 0,0 1 0,0-1-1,-1-1 1,1 1 0,-8 9 0,4-7-17,0 1 0,0-2 0,-1 1 0,-1-1 0,1 0 1,-1-1-1,-17 11 0,26-17 1,-1-1 0,1 1 0,-1-1 0,0 0 0,1 1 0,-1-1 0,1 0 0,-1 1 0,0-1 0,1 0 0,-1 0 1,0 0-1,1 0 0,-1 1 0,0-1 0,1 0 0,-1 0 0,1 0 0,-1 0 0,0 0 0,1-1 0,-1 1 0,0 0 0,1 0 0,-1 0 0,0-1 0,1 1 0,-1 0 1,1-1-1,-1 1 0,0 0 0,1-1 0,-1 1 0,1-1 0,-1 1 0,1-1 0,0 1 0,-1-1 0,1 1 0,-1-1 0,1 1 0,0-1 0,-1 0 0,1 1 0,0-1 1,0 0-1,0 1 0,-1-1 0,1 1 0,0-1 0,0 0 0,0 0 0,0 1 0,0-2 0,0 0-15,0 1 0,0-1 1,-1 0-1,1 0 0,1 0 0,-1 0 1,0 1-1,0-1 0,1 0 0,-1 0 0,1 0 1,-1 1-1,1-1 0,0 0 0,0 1 1,0-3-1,4 2-12,0 1 0,-1-1 0,1 1 0,0-1 0,0 1 0,-1 1 0,1-1 0,0 1 0,0 0 0,0 0 0,0 0 0,0 1 0,0-1 0,5 3 0,-1-1 25,0 0 0,-1 1 0,1 0 0,-1 1 1,0 0-1,14 9 0,-14-8 9,0 0-1,0-1 1,0 0 0,1 0 0,-1-1 0,1 0 0,0-1 0,0 0 0,12 1-1</inkml:trace>
  <inkml:trace contextRef="#ctx0" brushRef="#br0" timeOffset="2366.72">0 1218 4306,'0'0'7371,"1"-12"-787,4-6-5938,6 6-605,0-1 0,1 2 0,19-16 0,-9 9-74,-22 17 29,1 0 0,-1 1 0,1-1 0,-1 1-1,1-1 1,0 1 0,-1-1 0,1 1 0,0-1 0,-1 1 0,1-1-1,0 1 1,-1 0 0,1 0 0,0-1 0,0 1 0,-1 0 0,1 0 0,0 0-1,0 0 1,-1 0 0,1 0 0,0 0 0,0 0 0,0 0 0,-1 0-1,1 0 1,0 0 0,0 1 0,-1-1 0,1 0 0,0 1 0,-1-1 0,1 0-1,0 1 1,-1-1 0,1 1 0,0-1 0,-1 1 0,1-1 0,-1 1-1,1 0 1,0 1 0,9 24 27,-10-25-24,2 14-31,0 1 0,-1 0-1,-1 30 1,-1 0-218,1-45 311,14-2-419,1 1 192,-1 0 0,21 4 0,-33-4 121,0 0 1,-1 0-1,1 1 0,0-1 0,-1 1 1,1-1-1,-1 1 0,1-1 0,0 1 1,-1 0-1,1 0 0,-1 0 0,1 0 0,-1 0 1,0 0-1,1 0 0,-1 0 0,0 0 1,0 1-1,0-1 0,0 1 0,0-1 1,1 3-1,-1-1 24,-1 0 0,1-1 0,-1 1 0,0 0 0,0 0 0,0 0 0,0-1 0,0 1 0,0 0 0,-1 0 0,0-1 0,1 1 0,-3 3 0,-2 8 49,-2 0 1,0-1 0,0-1 0,-14 18 0,13-17-47,-2-1 1,0 0 0,-13 12 0,19-21 114,0 0 1,1-1-1,-1 1 0,0 0 0,0-1 1,-1 0-1,1 0 0,0 0 0,-1-1 0,1 0 1,-1 0-1,1 0 0,-1 0 0,-7 0 1,12-1-146,-1 0 0,0 0 0,0-1 1,0 1-1,1 0 0,-1 0 1,0 0-1,0-1 0,1 1 1,-1 0-1,0-1 0,1 1 1,-1-1-1,0 1 0,1-1 1,-1 1-1,1-1 0,-1 1 1,1-1-1,-1 0 0,1 1 1,-1-1-1,1 0 0,0 1 1,-1-1-1,1 0 0,0 0 1,0 1-1,-1-3 0,-1-20-6147,2 22 4902,0-8-4344</inkml:trace>
  <inkml:trace contextRef="#ctx0" brushRef="#br0" timeOffset="5213.86">93 2004 3282,'0'-2'15352,"0"7"-16042,0 34 926,2-19-124,-2 0 1,-1 0-1,0-1 0,-1 1 1,-10 38-1,37-71 439,3-1-554,0-1 0,47-36 0,-61 40-152,-13 10 151,0 1 0,0-1 1,0 0-1,0 0 0,0 0 1,0 0-1,0 0 0,0 0 1,0 0-1,-1 0 1,1 0-1,0 0 0,-1 0 1,1 0-1,-1 0 0,1-1 1,-1 1-1,0 0 0,1 0 1,-1-1-1,0 1 0,0 0 1,0-1-1,0 1 0,0 0 1,0-3-1,0 4 143,0 31-275,-10 169 253,5-63-39,5-137 7,-1-26-5287,1 7-212,-4 4-1010</inkml:trace>
  <inkml:trace contextRef="#ctx0" brushRef="#br0" timeOffset="6498.08">170 569 4882,'0'0'9322,"-12"-3"-5206,-15-3-3238,22 7-873,-1 0-1,1 1 0,-1 0 1,1 0-1,0 0 1,0 0-1,0 1 1,0 0-1,0 0 1,1 1-1,-1-1 0,1 1 1,0 0-1,0 0 1,0 0-1,1 1 1,-1-1-1,1 1 1,0 0-1,0 0 1,1 0-1,-1 0 0,1 1 1,0-1-1,1 1 1,-1-1-1,1 1 1,0-1-1,1 1 1,-1 0-1,1 0 0,1 10 1,1-12-21,1 0 1,0 0-1,-1-1 0,2 1 1,-1-1-1,0 0 1,1 0-1,-1 0 0,1-1 1,0 1-1,0-1 1,0 0-1,0 0 0,0 0 1,5 1-1,18 11-54,-18-7 52,0-1 0,0 1 0,-1 1 1,9 9-1,-15-16 20,-1 0 1,0 0-1,0 0 0,0 1 0,0-1 1,0 0-1,0 1 0,0-1 0,0 1 1,-1-1-1,1 1 0,0-1 1,-1 1-1,1-1 0,-1 1 0,0 0 1,1-1-1,-1 1 0,0 0 0,0-1 1,0 1-1,0 0 0,0-1 1,-1 1-1,1 0 0,0-1 0,-1 1 1,1 0-1,-1-1 0,0 1 1,1-1-1,-1 1 0,0-1 0,0 0 1,0 1-1,0-1 0,0 0 0,-2 3 1,1-3-102,1 1 0,-1-1 0,1 0 0,-1 1 0,1-1-1,-1 0 1,0 0 0,1 0 0,-1 0 0,0 0 0,0-1 0,0 1 0,1-1 0,-1 1 0,0-1 0,0 1 0,0-1 0,0 0 0,0 0 0,0 0 0,0 0 0,0-1 0,0 1 0,0 0 0,0-1 0,0 1 0,-3-2 0,2-1-459,0 1 1,0-1-1,0 0 1,0 0-1,0 0 1,1 0-1,-1 0 1,1 0-1,0-1 1,0 1-1,0-1 1,-1-5-1,-7-14-3532</inkml:trace>
  <inkml:trace contextRef="#ctx0" brushRef="#br0" timeOffset="6828.23">25 558 4402,'0'0'7539,"62"-26"-6493,-6-3-586,-39 19-130,1 1-1,39-15 1,-47 21-160</inkml:trace>
  <inkml:trace contextRef="#ctx0" brushRef="#br0" timeOffset="8605.8">210 1578 3169,'0'0'6286,"-33"0"-2068,25 5-4120,0-1 0,1 1-1,0 1 1,0-1 0,0 1 0,1 0 0,0 1 0,-7 9-1,7-10-85,1 1 0,0 0 0,0 0 0,0 1-1,1-1 1,0 1 0,1 0 0,0 0 0,-3 11-1,3-2 6,0 0-1,2 1 1,0 28-1,1-42-8,0-1-1,0 1 1,1-1-1,-1 1 1,1-1-1,0 0 0,0 1 1,0-1-1,0 0 1,1 1-1,0-1 1,-1 0-1,1 0 0,0 0 1,0-1-1,0 1 1,1 0-1,-1-1 1,1 0-1,-1 1 0,1-1 1,0 0-1,0 0 1,0-1-1,0 1 1,0 0-1,0-1 0,0 0 1,0 0-1,1 0 1,-1 0-1,0-1 1,1 1-1,-1-1 1,1 0-1,-1 0 0,1 0 1,-1 0-1,0-1 1,1 1-1,4-2 1,-5 0 9,1 1 0,-1-1 0,0 1 1,0-1-1,1-1 0,-1 1 1,0 0-1,-1-1 0,1 1 1,0-1-1,-1 0 0,1 0 1,-1 0-1,2-4 0,-2 5 22,-1 0 0,1 0 0,-1 0-1,0 0 1,0-1 0,0 1 0,0 0 0,-1-1 0,1 1-1,0-1 1,-1 1 0,0-1 0,1 1 0,-1-1 0,0 1-1,0-1 1,-1 1 0,1-1 0,0 1 0,-1-1-1,0 1 1,-1-4 0,1 5-34,0 0 1,-1-1-1,1 1 0,-1 0 0,1 0 1,-1 0-1,0 0 0,1 1 0,-1-1 1,0 0-1,1 1 0,-1-1 0,0 1 1,0 0-1,0-1 0,1 1 0,-1 0 1,0 0-1,0 0 0,0 1 0,0-1 0,1 0 1,-1 1-1,0-1 0,0 1 0,-2 0 1,-45 20 90,46-20-114,0 1 0,1 1 0,0-1 0,-1 0 0,1 1 0,0-1 0,0 1 0,0 0 0,0 0 0,1-1 0,-1 1 0,1 0 0,-2 5 0,-6 12-4271,5-17-407</inkml:trace>
  <inkml:trace contextRef="#ctx0" brushRef="#br0" timeOffset="12335.56">150 140 6915,'0'0'8401,"0"-6"-5054,0-23-2740,0 16-530,0-1 0,-1 1 0,-1-1 0,0 1 0,-7-25 0,3 182 555,6 134-419,0-277-242,15-3 93,-1-1 1,0-1-1,1 0 1,-2-1-1,23-10 0,4-1-28,-19 4-37,-18 10 1,1-1 0,-1 1 0,1 0 0,0 0 0,-1 0 0,1 1 0,0 0 0,0-1 0,0 1 1,6 0-1,-9 1-25,39-4-588,-18-9-4477,-16 7 557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4:55.9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74 41 10661,'0'0'8716,"-1"0"-8678,1 0 1,-1-1-1,1 1 0,0-1 1,-1 1-1,1-1 0,0 1 1,-1-1-1,1 1 1,0-1-1,0 1 0,-1-1 1,1 1-1,0-1 0,0 1 1,0-1-1,0 0 1,0 1-1,0-1 0,0 1 1,0-1-1,0 1 0,0-1 1,0 0-1,0 1 0,0-1 1,0 1-1,0-1 1,1 1-1,-1-1 0,0 1 1,0-1-1,1 0 0,6-3 51,1 1-1,-1 0 1,1 0-1,-1 1 1,1 0-1,0 0 1,0 1-1,0 0 1,13 0-1,-15 0-39,-1 1 1,1 0-1,0 0 0,-1 1 0,1 0 0,-1 0 0,1 0 1,-1 0-1,0 1 0,1 0 0,-1 0 0,0 0 0,0 1 0,7 5 1,-6-2-11,0 1 1,-1-1 0,-1 1 0,1 0 0,-1 1 0,0-1-1,0 1 1,-1 0 0,0-1 0,-1 2 0,0-1-1,0 0 1,0 0 0,-1 1 0,-1-1 0,1 0 0,-1 1-1,-1-1 1,1 1 0,-2-1 0,1 0 0,-1 0 0,0 1-1,-1-1 1,0-1 0,0 1 0,-6 10 0,-2-2 16,-2 1 1,0-2-1,0 0 1,-1-1-1,-25 20 1,31-28-45,0-1 1,-1 1-1,1-1 0,-1-1 0,-1 0 1,1 0-1,0 0 0,-1-2 0,0 1 1,0-1-1,1 0 0,-19 0 1,27-2-16,0 1 1,-1-1-1,1 0 1,0 0 0,0 0-1,-1 0 1,1 0-1,0 0 1,-1-1 0,1 1-1,0 0 1,0 0-1,0-1 1,-1 1-1,1-1 1,0 1 0,0-1-1,0 0 1,0 0-1,0 1 1,0-1 0,0 0-1,0 0 1,0 0-1,0 0 1,1 0 0,-1 0-1,0 0 1,1 0-1,-1 0 1,0 0-1,1 0 1,-1-1 0,1 1-1,0 0 1,-1 0-1,1 0 1,0-1 0,0 1-1,0 0 1,0-1-1,0 1 1,0 0 0,0 0-1,0-1 1,1 1-1,-1 0 1,0 0 0,1 0-1,-1-1 1,1 1-1,-1 0 1,1 0-1,0 0 1,-1 0 0,1 0-1,0 0 1,0 0-1,0 0 1,0 0 0,1-1-1,3-2-11,1-1 0,0 1 0,0 0 0,1 0-1,-1 1 1,1 0 0,-1 0 0,1 0 0,0 1-1,0 0 1,0 0 0,1 1 0,9-1 0,18-1 34,54 4 1,-46 0-21,-27-1 11,-3-1 0,0 0 0,1 2 0,-1-1 1,0 2-1,0 0 0,1 0 0,-1 1 0,-1 1 0,22 8 1,-33-10-69,0-1 0,0 0 1,0 0-1,-1 0 1,1 1-1,-1-1 1,1 0-1,-1 1 1,1-1-1,-1 1 1,0-1-1,1 0 1,-1 1-1,0-1 0,0 1 1,0-1-1,0 1 1,0-1-1,-1 3 1,-8 28-8767,-5-17-43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4:56.5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 3 5026,'0'0'14180,"-1"0"-14062,1 0 0,0 0 0,0-1 0,-1 1 0,1 0 0,0 0 0,0-1 0,-1 1 0,1 0 0,0 0 0,-1 0 0,1 0 0,0 0 0,0-1 0,-1 1 0,1 0 0,0 0 0,-1 0 0,1 0 0,0 0 0,-1 0 0,1 0 0,0 0 0,-1 0 0,1 0 0,0 0 0,-1 0 0,1 0 0,0 0 0,-1 1 0,1-1 0,0 0 0,-1 0 0,1 0 0,20 229 1745,-13-179-1720,1 31 56,-1-20 14,16 76 0,-20-134-1354,-2-16-31,0-24-2596,-1 34 3123,0-39-6639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4:59.3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23 142 3057,'-3'3'15957,"3"-2"-15936,0-1 0,0 0 0,0 0 0,0 0 0,0 0 0,0 0-1,-1 0 1,1 0 0,0 1 0,0-1 0,0 0 0,0 0 0,0 0 0,0 0 0,0 0 0,0 1 0,0-1 0,0 0 0,0 0 0,0 0 0,0 0 0,0 1 0,0-1 0,0 0 0,0 0 0,0 0 0,0 0-1,0 0 1,0 1 0,0-1 0,0 0 0,1 0 0,-1 0 0,0 0 0,0 0 0,0 0 0,0 1 0,0-1 0,0 0 0,0 0 0,0 0 0,1 0 0,-1 0 0,0 0 0,0 0 0,0 0 0,0 0 0,0 0-1,1 0 1,-1 0 0,0 1 0,0-1 0,0 0 0,0 0 0,0 0 0,1 0 0,-1 0 0,0 0 0,0 0 0,0-1 0,12 2 9,-1-1 1,0-1-1,0 0 1,1-1-1,-1 0 0,18-6 1,-26 7-24,0 0 1,0-1-1,0 1 1,-1-1-1,1 0 1,0 0 0,-1 0-1,1 0 1,-1-1-1,0 1 1,0 0-1,0-1 1,0 0-1,0 1 1,-1-1 0,1 0-1,-1 0 1,1 0-1,-1 0 1,0 0-1,0 0 1,-1-1-1,1 1 1,-1 0-1,1 0 1,-1 0 0,0-6-1,-6-52 444,6 61-104,-1 0-296,0 1-44,0 0 0,0 0 1,0 0-1,0 0 0,1 1 0,-1-1 1,0 0-1,0 1 0,1-1 1,-1 0-1,1 1 0,-1-1 1,1 1-1,-1-1 0,1 1 1,0-1-1,0 1 0,0-1 1,0 1-1,0-1 0,0 1 1,1 2-1,-1 0 41,-16 313 856,22-260-197,-8-55-691,-1-1 0,1 0 1,0 0-1,0 0 0,-1 0 0,1 0 0,-1 0 0,1-1 1,-1 1-1,1-1 0,-5 0 0,-3 2-7,-4 2-4,1 1 18,-1-1-1,0-1 1,-27 2 0,40-5-2,14 0-154,52-4 182,0-3 1,112-27 0,-173 33-50,100-23 48,-97 21-125,-6 3-441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4:49.7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39 139 4930,'0'0'12217,"-4"-8"-11409,-15-20-114,15 21-164,71-15 884,59-13-1159,22-3-1171,-146 38 164,1-1 774</inkml:trace>
  <inkml:trace contextRef="#ctx0" brushRef="#br0" timeOffset="530.43">34 115 7587,'0'0'7689,"-3"7"-7195,-2 10-184,0 1 1,1 0-1,1-1 0,1 1 1,0 0-1,2 0 0,0 1 1,3 21-1,-2-38-296,-1-1 0,1 1-1,0 0 1,0-1 0,0 1-1,0-1 1,1 1 0,-1-1-1,0 1 1,1-1 0,-1 0-1,1 0 1,-1 1 0,1-1-1,-1 0 1,1-1 0,0 1-1,0 0 1,0 0 0,-1-1-1,1 1 1,0-1 0,0 1-1,0-1 1,0 0 0,4 0-1,61 1 297,-47-2-242,84 1 26,-102 0-95,-1 1 0,0 0 0,0-1 0,0 1 0,0 0 0,1-1 0,-1 1 0,0 0 0,0 0 0,-1 0 0,1 0 0,0 0 0,0 0 0,0 0 0,-1 0 0,1 1 0,0-1 0,-1 0 0,1 0 0,-1 0 0,0 1 0,1-1 0,-1 0 0,0 1 0,0-1 0,0 0 0,0 0 0,0 1 0,0-1 0,0 3 0,-5 43 165,2-39-101,0-2 0,-1 1 0,0 0 0,0-1 0,0 1 0,-1-1 0,0 0 0,-1-1 0,1 1 0,-1-1 0,0 0 0,0 0 1,-8 4-1,3-2 72,-1-1 0,0 1 1,0-2-1,-1 0 0,1 0 1,-26 5-1,-8-6 767,24-8-2701,21 4 1422,1-1 1,-1 1 0,1 0 0,-1-1 0,1 1 0,-1-1 0,1 1 0,-1-1 0,1 1 0,-1-1 0,1 1 0,-1-1 0,1 1 0,0-1 0,-1 1 0,1-1 0,0 0 0,0 1 0,-1-1 0,1 0 0,0 1 0,0-1 0,0 1 0,0-2 0</inkml:trace>
  <inkml:trace contextRef="#ctx0" brushRef="#br0" timeOffset="1315.17">34 865 7027,'0'0'11680,"-2"-17"-11026,-1-5-310,-2-15-118,4 2 2920,-10 277-2492,10-239-650,1 1 0,0 0 1,0 0-1,0 0 0,1-1 0,-1 1 1,1 0-1,0 0 0,0-1 0,1 1 1,-1-1-1,1 1 0,-1-1 0,1 1 0,4 5 1,-2-7 0,-1 0 1,0 0-1,1 0 0,0 0 1,-1-1-1,1 0 1,0 1-1,0-1 1,-1-1-1,1 1 0,0 0 1,0-1-1,0 0 1,0 0-1,7 0 1,-3-1-10,-1-1 0,1 0 0,0 0 0,0 0 1,-1-1-1,0 0 0,1 0 0,-1-1 0,0 0 1,-1 0-1,1-1 0,-1 0 0,0 0 0,11-11 1,-8 7-31,-1 1 0,0-1 0,-1-1 0,0 0 1,0 0-1,-1 0 0,-1-1 0,1 1 1,4-18-1,-6-19 42,-5 40 6,0 32-50,-10 394 781,11-418-1004,-2-5-3935,-7-5-2337</inkml:trace>
  <inkml:trace contextRef="#ctx0" brushRef="#br0" timeOffset="2450.81">73 1463 7331,'0'0'10050,"0"-9"-7072,0 48-2025,0 30-142,-2 0-1,-12 70 1,14-138-802,-1 0-1,1 0 1,0 0-1,0-1 1,0 1-1,-1 0 1,1 0-1,0 0 1,0 0-1,0 0 1,1-1-1,-1 1 1,0 0-1,0 0 1,0 0-1,1-1 1,-1 1-1,0 0 1,1 0-1,-1 0 1,0-1 0,1 1-1,-1 0 1,1-1-1,0 1 1,-1 0-1,1-1 1,-1 1-1,1-1 1,0 1-1,-1-1 1,1 1-1,0-1 1,1 1-1,0-1 0,1 1 0,0-1 0,0 0 0,0 0-1,0 0 1,-1 0 0,1 0 0,0-1 0,0 0 0,0 1-1,2-2 1,15-5-8,-1-1 0,22-12-1,-36 18 13,34-17-85,-26 13-1,1 0 0,-1 0 0,0-1 0,-1 0 0,0-1 0,0-1-1,-1 0 1,0 0 0,14-17 0,-23 20 91,0 0 0,0-1 0,-1 1-1,0-1 1,0 0 0,-1 1-1,0-1 1,0 1 0,-2-8 0,2 7 82,0 345 649,0-205-5068,0-150-1317</inkml:trace>
  <inkml:trace contextRef="#ctx0" brushRef="#br0" timeOffset="3411.8">172 2340 8724,'0'0'10189,"-3"-6"-9525,3 6-645,-1-1 0,0 0 1,1 0-1,-1 0 0,1 0 0,0 0 1,-1 0-1,1-1 0,0 1 0,-1 0 1,1 0-1,0 0 0,0 0 1,0 0-1,0 0 0,0 0 0,0 0 1,1-1-1,-1 1 0,0 0 0,0 0 1,1 0-1,-1 0 0,1 0 0,-1 0 1,2-1-1,1-1 24,0 0 1,0 1 0,1-1-1,-1 1 1,1 0 0,-1 0-1,1 0 1,7-2-1,8-4 170,1 1-1,0 1 0,0 1 1,0 1-1,1 1 0,37-2 0,-57 6-198,0-1 1,0 0-1,0 1 0,-1-1 0,1 0 0,0 1 0,-1-1 0,1 1 0,0 0 0,-1-1 0,1 1 0,-1-1 1,1 1-1,-1 0 0,1-1 0,-1 1 0,1 0 0,-1 0 0,0-1 0,1 1 0,-1 0 0,0 0 0,0 0 0,1-1 1,-1 1-1,0 0 0,0 0 0,0 0 0,0-1 0,0 2 0,0 34 295,-1-28-209,1-2-66,0 0 0,-1 0 0,0 0 0,0 0 0,-1-1 0,1 1 0,-1 0 0,0-1 0,-1 1 0,0-1 1,0 0-1,-4 6 0,-4 3 29,-1 0 1,-23 20-1,-18 21 56,53-54-118,-1 0 0,0-1-1,1 1 1,0 0-1,-1 0 1,1 0-1,-1 0 1,1 0-1,0 0 1,0 0-1,-1 0 1,1 0-1,0 0 1,0 0-1,0 0 1,0 0-1,0 0 1,0 0-1,1 0 1,-1 0-1,0 0 1,0 0 0,1 0-1,-1 0 1,1 0-1,-1 0 1,1-1-1,-1 1 1,1 0-1,-1 0 1,1 0-1,0-1 1,0 1-1,-1 0 1,1-1-1,0 1 1,0 0-1,0-1 1,0 1-1,-1-1 1,1 0-1,0 1 1,2 0-1,62 22 5,-22-8 23,-40-14-25,1 1-1,-1-1 1,1 1-1,-1 0 0,0 0 1,0 1-1,0-1 1,0 1-1,0-1 0,0 1 1,-1 0-1,1 0 1,-1 0-1,0 0 0,0 1 1,0-1-1,0 0 1,-1 1-1,1-1 0,-1 1 1,0 0-1,0-1 1,-1 1-1,1 0 0,-1 0 1,1-1-1,-1 1 1,-1 0-1,1 0 1,0 0-1,-1-1 0,0 1 1,0 0-1,0-1 1,0 1-1,-1-1 0,1 1 1,-1-1-1,-4 6 1,-6 5 65,-1-1 0,0-1 1,-1-1-1,0 1 0,-1-2 1,0 0-1,-1-1 0,0-1 1,0 0-1,-1-1 0,0 0 1,-21 4-1,32-9-161,1-1-1,-1 0 1,0 0-1,0-1 1,0 1 0,0-1-1,0 0 1,0-1 0,-8-1-1,13-18-4745,3 12-673,7-3-4087</inkml:trace>
  <inkml:trace contextRef="#ctx0" brushRef="#br0" timeOffset="4276.81">122 3163 7716,'0'0'9876,"-6"0"-8641,-20 0-370,21-5 178,11-4-695,11-5-128,-8 9-125,1 0 0,0 0-1,1 1 1,-1 1 0,1-1 0,0 2 0,0-1-1,0 2 1,0-1 0,0 1 0,0 1 0,1 0-1,-1 0 1,13 3 0,-23-2-73,1-1 1,0 1-1,0 0 0,0 0 1,-1 0-1,1 0 0,0 0 1,-1 0-1,1 0 0,-1 0 0,0 1 1,1-1-1,-1 0 0,0 1 1,0 0-1,0-1 0,0 1 1,0-1-1,0 1 0,0 0 1,0 0-1,-1-1 0,1 1 0,-1 0 1,1 2-1,1 53 595,-2-39-467,-1-12-109,0 1 0,-1-1 0,0 0 0,0 0 0,0-1 0,0 1 0,-1 0 0,0-1 0,0 0 0,-1 1 1,1-1-1,-5 4 0,-61 65 209,47-51-188,3-5 2,3 0-143,17-18 71,0 1 0,1 0 0,-1 0 0,0-1 1,1 1-1,-1-1 0,1 1 0,-1-1 1,1 0-1,-1 0 0,1 1 0,-1-1 1,1 0-1,-1 0 0,1 0 0,-1-1 1,1 1-1,-1 0 0,3-1 0,154-5-333,-156 6 338,0 1 0,1-1 1,-1 0-1,0 1 0,0 0 1,0-1-1,0 1 0,0 0 1,0 0-1,-1 0 0,1 0 0,0 0 1,0 0-1,-1 1 0,1-1 1,-1 1-1,1-1 0,-1 1 1,1-1-1,-1 1 0,0 0 0,0 0 1,0-1-1,0 1 0,0 0 1,0 3-1,0-3 13,0 1 1,0 0-1,-1-1 0,1 1 1,-1 0-1,1 0 0,-1-1 1,0 1-1,0 0 0,-1 0 1,1-1-1,-1 1 0,1 0 1,-1-1-1,0 1 1,0 0-1,0-1 0,0 1 1,-1-1-1,1 1 0,-3 2 1,-5 5 58,0-1 0,-1 0 1,0 0-1,-1-1 1,0-1-1,0 1 1,-1-2-1,-20 10 1,-12 1-60,-53 13 0,37-12-495,47-13-123,-18 2-6020,19-7-1861</inkml:trace>
  <inkml:trace contextRef="#ctx0" brushRef="#br0" timeOffset="5219.05">136 3974 8548,'0'0'9695,"-6"0"-8633,5 0-1030,1 0 0,-1 0 0,0 0-1,1 1 1,-1-1 0,0 0 0,1 0 0,-1 0 0,0 0 0,0 0 0,1 0 0,-1-1 0,0 1 0,1 0-1,-1 0 1,0 0 0,1-1 0,-1 1 0,0 0 0,1-1 0,-1 1 0,0 0 0,1-1 0,-1 1 0,1-1-1,-1 1 1,1-1 0,-1 1 0,1-1 0,-1 1 0,1-1 0,0 0 0,-1 1 0,1-1 0,0 1 0,0-1-1,-1 0 1,1 1 0,0-1 0,0 0 0,0 0 0,0 0 0,1-2 33,0 1 1,0 0-1,0-1 1,1 1-1,-1 0 0,1 0 1,-1 0-1,1 0 1,0 1-1,0-1 0,0 0 1,0 1-1,0-1 1,5-1-1,2-4 24,1 2 1,1-1-1,-1 1 0,1 1 1,0 0-1,0 0 1,0 1-1,0 1 0,1-1 1,-1 2-1,1 0 0,0 0 1,-1 1-1,1 0 1,20 4-1,-30-3-82,0 0 1,0 0-1,0 0 1,0 0 0,0 0-1,0 1 1,-1-1-1,1 1 1,-1-1-1,1 1 1,-1 0-1,0-1 1,1 1-1,-1 0 1,0 0-1,0 0 1,0 0-1,0 0 1,-1 0-1,1 0 1,-1 0 0,1 0-1,-1 0 1,0 0-1,1 0 1,-1 1-1,0-1 1,-1 0-1,1 0 1,0 0-1,-1 0 1,1 0-1,-2 3 1,1 3 40,-1 0 0,0-1 0,-1 1 0,0 0 0,0-1 0,-1 1 0,-6 9 0,-98 104 533,46-56-367,61-64-208,10-2-142,72-26-1,-55 17-14,1 2 0,1 0 0,0 1 0,31-3 0,-39 8 56,-11 1 43,-1 0 0,1 1-1,-1-1 1,1 2 0,14 1 0,-21-2 49,-1 1 1,1-1 0,0 1 0,-1-1-1,1 1 1,-1 0 0,1 0 0,-1 0-1,1 0 1,-1 0 0,1 0 0,-1 0-1,0 0 1,0 1 0,0-1 0,0 0-1,0 1 1,0-1 0,0 1 0,0-1-1,0 1 1,-1-1 0,1 1 0,0 0 0,-1-1-1,0 1 1,1 0 0,-1-1 0,0 1-1,0 0 1,0-1 0,0 3 0,0 1 25,0 0 1,-1 0-1,0 0 1,1 0 0,-1-1-1,-1 1 1,1 0 0,-1-1-1,0 1 1,0-1-1,0 1 1,-1-1 0,1 0-1,-6 7 1,-1-3 64,1 0-1,-1-1 1,0 1 0,-1-2-1,-14 9 1,5-4 11,-92 50 394,99-56-517,0 0-1,0-1 1,-1 0 0,1 0-1,-1-2 1,0 1 0,-22 0-1,34-3-106,-1 0 0,1 0-1,0 0 1,0 0 0,0 0-1,0 0 1,-1-1 0,1 1 0,0 0-1,0-1 1,0 1 0,0-1-1,0 1 1,0-1 0,0 1-1,0-1 1,0 0 0,0 0-1,0 1 1,-1-2 0,-7-23-6927,3-3-3693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00.88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176 108 4626,'0'0'15746,"2"-27"-14866,2 22-842,0 0 0,0 1-1,0-1 1,1 1 0,-1 0-1,1 1 1,1-1 0,-1 1-1,0 0 1,7-3 0,61-22 334,-71 27-360,1 0 0,-1 0 0,1 0 0,0 1 0,0-1 0,-1 1 0,1-1 0,0 1 0,0 0-1,0 0 1,-1 0 0,1 0 0,0 1 0,0-1 0,-1 1 0,1-1 0,0 1 0,-1 0 0,1 0-1,0 0 1,-1 1 0,1-1 0,-1 0 0,0 1 0,0 0 0,1-1 0,2 4 0,-2 1 22,-1-1 1,1 0 0,-1 1-1,0-1 1,0 1 0,-1 0 0,0 0-1,0-1 1,0 1 0,-1 0-1,0 11 1,0-3 3,-1 0-1,0-1 1,-1 1-1,0-1 1,-1 1-1,-1-1 1,0 0-1,-1 0 1,0 0-1,-1-1 1,0 0-1,-1 0 1,-1 0-1,-17 20 1,-41 36 18,60-63-48,0 1 0,0-1 0,-1-1 0,0 1 0,0-1 0,0-1 0,-1 1 0,1-1 0,-13 4 0,19-7-14,0 0 0,0 1 1,1-1-1,-1 1 0,0-1 0,0 0 0,0 0 0,0 0 0,0 1 1,0-1-1,0 0 0,0 0 0,1 0 0,-1 0 0,0 0 0,0-1 1,0 1-1,0 0 0,0 0 0,0-1 0,0 1 0,1 0 0,-1-1 1,0 1-1,0-1 0,0 1 0,1-1 0,-1 1 0,0-1 0,1 1 1,-1-1-1,0 0 0,1 1 0,-1-1 0,1 0 0,-1 0 0,1 1 1,0-1-1,-1 0 0,1 0 0,0 0 0,-1 0 0,1 0 0,0 1 1,0-1-1,0 0 0,0 0 0,0 0 0,0 0 0,0 0 0,0 0 1,0 0-1,0 1 0,0-1 0,1 0 0,0-2 0,0-1-43,0 0 0,1 1 0,0-1 0,0 0 0,0 0 1,0 1-1,1-1 0,-1 1 0,1-1 0,6-5 0,-3 5 17,0 1-1,0-1 1,0 1 0,1 0 0,-1 0 0,1 1 0,0-1-1,0 2 1,0-1 0,0 1 0,0 0 0,0 0 0,0 1 0,0 0-1,14 1 1,-15 0 43,-1 0-1,1 0 1,-1 1-1,1-1 1,-1 1-1,0 0 1,1 1-1,-1-1 1,0 1-1,0 0 1,-1 0-1,1 0 1,-1 1-1,0 0 1,0 0-1,0 0 1,0 0 0,-1 1-1,5 6 1,6 14 318,1 0 1,1-1-1,22 25 0,-37-46-371,-1-3-422</inkml:trace>
  <inkml:trace contextRef="#ctx0" brushRef="#br0" timeOffset="1354.94">79 846 5731,'0'0'10063,"0"-6"-9047,0 5-1001,-1-3 158,1-1 0,0 1 0,0 0 0,0 0 0,1-1 0,0 1 0,0 0 0,0 0 0,0 0 1,0 0-1,1 0 0,0 0 0,0 0 0,0 0 0,0 1 0,1-1 0,-1 1 0,5-5 0,13-10 227,0 1 1,1 1-1,1 1 0,33-17 0,-53 30-350,0 1-1,1-1 1,-1 1 0,1 0-1,-1 0 1,1 0 0,0 0-1,-1 0 1,1 1 0,0-1-1,0 1 1,-1 0 0,5 0-1,-6 0-39,1 1 0,-1-1 0,0 1-1,1 0 1,-1 0 0,0 0 0,0-1 0,0 1-1,0 0 1,0 1 0,0-1 0,0 0 0,0 0-1,0 0 1,0 0 0,0 1 0,-1-1 0,1 0-1,-1 1 1,1-1 0,-1 1 0,1-1 0,-1 0-1,0 1 1,0 2 0,4 8 30,-2 0 0,1 1 0,-2-1-1,1 1 1,-2 0 0,0-1 0,-1 1 0,0 0 0,0-1 0,-2 1 0,0-1 0,0 0-1,-1 0 1,0 0 0,-1 0 0,-1 0 0,0-1 0,-1 0 0,-10 14 0,-26 33 8,-23 26 57,59-77-97,0 0 0,0-1 0,-1 0 0,1 0 1,-2 0-1,1-1 0,0 0 0,-16 6 0,22-10-10,0 0 1,0 0-1,0-1 0,0 1 0,0 0 0,0-1 0,0 1 0,0-1 0,-1 1 0,1-1 0,0 0 1,0 0-1,0 0 0,-1 0 0,1-1 0,0 1 0,0 0 0,0-1 0,0 0 0,0 1 0,-3-2 0,3 0-12,1 0 0,0 0 1,-1-1-1,1 1 0,0 0 0,0 0 0,0-1 0,0 1 0,0 0 0,1-1 0,-1 1 0,1-1 0,0 1 0,0-1 0,0 1 0,0-1 0,0-2 0,0 1 11,0 1 1,0 0-1,0 0 1,1 0-1,-1 0 1,1 0-1,0 0 0,0 0 1,0 0-1,0 0 1,0 0-1,1 0 1,-1 1-1,1-1 1,0 0-1,0 1 0,2-3 1,0 2 0,0 1 0,-1-1 0,1 1 0,0 0 0,0 0 0,0 0 0,0 1 0,0-1 0,1 1 0,-1 0 0,0 0 0,6 0 0,-3 0 4,1 1 0,0-1 0,0 1 1,0 1-1,-1 0 0,1 0 0,0 0 1,-1 1-1,14 4 0,-1 2 9,-1 2 0,22 13 1,-11-6-7,-16-10 14,1 0-1,0 0 1,0-2 0,0 1-1,18 2 1,-24-6 27,-1-1 0,1 0 0,0 0 0,0-1 0,0 0 1,-1 0-1,1-1 0,0 0 0,0 0 0,15-6 0,-24 7-52,1 0-1,-1 0 0,0 0 1,0 0-1,1 1 1,-1-1-1,0 0 1,1 0-1,-1-1 0,0 1 1,0 0-1,1 0 1,-1 0-1,0 0 0,0 0 1,1 0-1,-1 0 1,0 0-1,0 0 1,1-1-1,-1 1 0,0 0 1,0 0-1,0 0 1,1 0-1,-1-1 1,0 1-1,0 0 0,0 0 1,1 0-1,-1-1 1,0 1-1,0 0 1,0 0-1,0-1 0,0 1 1,0 0-1,0 0 1,0-1-1,0 1 0,0 0 1,0 0-1,0-1 1,0 1-1,0 0 1,0-1-1,-14-3-2697,3 1-123,-10-5-4259</inkml:trace>
  <inkml:trace contextRef="#ctx0" brushRef="#br0" timeOffset="9042.97">228 1455 3121,'0'0'9810,"-5"-42"-3241,3 36-4575,-1 13-299,-4 43-1512,-8 37 74,-1-16-79,11-46-73,-1 0 1,-13 37-1,-24 21 199,87-98-93,80-39-205,44-23-527,-167 76 523,0-1 0,0 1 0,0 0 1,-1-1-1,1 1 0,0 0 0,0-1 0,-1 1 0,1-1 0,-1 1 1,1-1-1,-1 1 0,0-1 0,0 1 0,0-1 0,0 1 0,0-1 1,0 1-1,0-1 0,0 1 0,0-1 0,-1 1 0,1-1 1,-1 1-1,1-1 0,-1 1 0,-1-2 0,2 1 0,0 0 1,-1 0-1,0 1 0,0-1 0,1 0 1,-1 1-1,0-1 0,0 0 0,0 1 1,-1-1-1,1 1 0,0 0 0,-1-1 1,1 1-1,0 0 0,-1 0 1,0 0-1,1 0 0,-1 0 0,0 0 1,1 0-1,-4-1 0,4 2-21,-2 6-37,0 0 38,1 0-1,0 0 0,0 0 1,-2 10-1,-8 289-471,12-266-399,-6-36-5586,-4-2 603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19.2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95 512,'220'-15'1537,"-15"0"-593,-17 2-752,-5-2-79,-16 6-226,-22 0-47,-16-1-112,-32 1-2481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22.0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152 22 7796,'0'0'11471,"0"-3"-10369,0-12-3,0 12 1524,0 18-2466,-2 6-123,-2 0 0,0 1-1,-1-2 1,-1 1 0,-1 0 0,-17 34-1,-4 15 33,15-38-16,-1 0 0,-31 49-1,96-109-115,9-10-377,-26 18-48,-1-2-1,0-1 1,-2-1-1,44-45 1,-73 66 474,0-1 0,0 0 1,0 0-1,-1-1 1,1 1-1,-1 0 0,0 0 1,0-1-1,-1 1 0,1-7 1,-1 9 26,1 0 1,-1-1-1,0 1 1,0-1-1,0 1 1,0 0-1,-1-1 1,1 1-1,0 0 1,-1-1-1,0 1 1,1 0-1,-1 0 0,0-1 1,0 1-1,0 0 1,-1 0-1,1 0 1,-3-3-1,3 5 6,1 0-1,-1 0 0,1 0 1,-1 0-1,1 0 0,0 0 0,-1 0 1,1 0-1,-1 0 0,1 0 1,0 1-1,-1-1 0,1 0 1,-1 0-1,1 0 0,0 1 1,-1-1-1,1 0 0,0 0 0,-1 1 1,1-1-1,0 0 0,-1 1 1,1-1-1,0 0 0,0 1 1,-1-1-1,1 0 0,0 1 1,0-1-1,0 1 0,0-1 0,0 0 1,-1 1-1,1-1 0,0 1 1,0-1-1,0 1 0,0-1 1,0 1-1,-4 23-101,3-21 131,-6 76 482,7 152-1,2-101 473,-2-124-1462,0-9-2515,0-8-4066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22.8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 75 1713,'0'0'12427,"0"-13"-11168,1-37 8,0 88 5166,2 3-6098,-2 0 0,-7 58 0,3-78-212,2 0-1,0 27 1,1-37-96,1-11-28,-1 1 1,1-1-1,0 1 0,-1-1 0,1 1 0,0-1 1,0 1-1,-1-1 0,1 0 0,0 0 0,0 1 1,0-1-1,-1 0 0,1 0 0,0 0 0,0 0 1,0 0-1,0 0 0,0 0 0,-1 0 0,1 0 1,0 0-1,0 0 0,1-1 0,28-6 45,-9-6-118,-1 0-1,0-2 1,-1 0-1,0-2 0,23-26 1,7-6-402,-37 38 245,0-1-1,0 0 1,17-26 0,-25 32 221,-1 0 1,0 0 0,0-1-1,0 1 1,0-1 0,-1 0-1,0 0 1,-1 0-1,0 0 1,0 0 0,0-10-1,-1 17 552,0 22-387,1 61-15,1-7 376,-15 133-1,9-180-238,2 46 1,2-74-313,-4-17-3218,4 7 789,-3 3-3854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30.04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129 3 9444,'0'0'8164,"-9"-1"-7244,6 0-858,0 1 0,0-1 0,0 1 0,1 0 0,-1 0 0,0 0 0,0 1 0,0-1 0,1 1 0,-1 0 0,-4 1 0,5-1 2,0 1-1,-1 0 0,1 0 0,0 0 0,0 0 0,0 0 0,0 0 0,1 1 0,-1-1 1,1 1-1,-1-1 0,1 1 0,0-1 0,0 1 0,0 0 0,-1 4 0,-11 35 373,2 0 0,1 1 0,2 0 0,3 1 0,1-1 0,2 65 0,3-102-429,-1-1 0,1 0 0,0 0-1,0 0 1,1 0 0,-1 0 0,1 0-1,0 0 1,0-1 0,1 1 0,0 0-1,-1-1 1,2 0 0,-1 0-1,0 0 1,1 0 0,-1 0 0,1-1-1,0 0 1,1 1 0,6 2 0,-5-2-6,1-1 0,-1 0 1,1-1-1,0 0 0,0 0 1,0 0-1,1-1 0,-1 0 1,0-1-1,0 1 0,1-1 0,-1-1 1,0 1-1,14-4 0,-18 3-4,1-1 0,-1 1 0,0-1-1,1 0 1,-1 0 0,0 0-1,0 0 1,0-1 0,-1 1 0,1-1-1,0 0 1,-1 1 0,0-1-1,0 0 1,0-1 0,0 1-1,0 0 1,0-1 0,-1 1 0,0-1-1,0 1 1,0-1 0,0 1-1,0-1 1,-1 0 0,1 0-1,-1 1 1,0-1 0,0 0 0,-1 0-1,1 1 1,-1-1 0,-1-4-1,2 6 6,-1 1 0,0-1 0,0 0 0,0 1 0,0-1 0,0 1 0,-1-1 0,1 1 0,0-1 0,-1 1 0,1 0 0,-1 0 0,1 0 0,-1 0 0,0 0 0,1 0 0,-1 0 0,0 0 0,0 1 0,1-1 0,-1 0 0,0 1 0,0 0 0,0-1-1,0 1 1,0 0 0,0 0 0,0 0 0,1 1 0,-1-1 0,0 0 0,0 1 0,-3 0 0,0 0-9,-1 0 0,0 0-1,1 0 1,-1 1 0,1 0-1,0 0 1,0 0 0,-1 1 0,1 0-1,-7 5 1,9-4-46,-1 0 1,0 0-1,1 0 0,0 1 0,0 0 1,-4 7-1,-4 16-4339,5-12-1462,1-3-4394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30.7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44 4274,'0'0'15084,"-13"-1"-13027,81-18-1808,-54 14-219,0 0 0,1 1 0,0 1 1,0 1-1,22-2 0,-35 4-29,0 1 0,0-1 0,-1 1 1,1-1-1,0 1 0,-1 0 1,1-1-1,0 1 0,-1 0 0,1 0 1,-1 0-1,1 1 0,-1-1 0,0 0 1,0 0-1,1 1 0,-1-1 1,0 1-1,0-1 0,0 1 0,0-1 1,-1 1-1,1 0 0,0-1 0,-1 1 1,1 0-1,-1 0 0,0 0 1,1-1-1,-1 5 0,4 64 109,-4-59-78,0 4-22,1 8 200,-1 0-1,-1 0 1,-1 0 0,0 0 0,-2-1 0,-1 1 0,-14 38 0,16-55-678,-3 9 1166,4 4-7955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31.5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56 123 4898,'0'0'12787,"-3"1"-11703,1 0-992,0-1 1,1 1 0,-1 0-1,0 0 1,1 0 0,-1 0 0,1 0-1,-1 1 1,1-1 0,0 0 0,0 1-1,-1-1 1,1 0 0,0 1-1,0 0 1,0-1 0,0 1 0,1 0-1,-1-1 1,0 1 0,1 0-1,-1 0 1,1-1 0,0 1 0,-1 0-1,1 0 1,0 3 0,-1 69 1339,2-50-1077,-1-19-337,-1-1 0,1 0-1,0 1 1,1-1 0,-1 0 0,1 1 0,0-1-1,0 0 1,0 1 0,1-1 0,-1 0 0,1 0-1,0 0 1,0-1 0,0 1 0,1 0 0,-1-1 0,1 1-1,0-1 1,0 0 0,0 0 0,0 0 0,1 0-1,-1-1 1,1 1 0,0-1 0,0 0 0,0 0-1,0 0 1,0-1 0,0 1 0,0-1 0,0 0-1,1 0 1,-1-1 0,5 1 0,0 0 2,0-1 1,0 0 0,1 0-1,-1-1 1,0 0-1,0-1 1,0 0-1,0 0 1,10-5-1,-15 5-13,-1 0 0,1 0 0,-1-1 0,0 1 0,0-1-1,0 1 1,0-1 0,0 0 0,-1 0 0,1-1 0,-1 1-1,0 0 1,0-1 0,0 1 0,0-1 0,-1 0 0,1 0 0,-1 1-1,0-1 1,0 0 0,-1 0 0,1-7 0,0 6 0,0-1 9,0-1 0,-1 0 1,0 0-1,0 0 0,-1-10 0,0 14-15,0 1 0,0-1 1,0 0-1,-1 1 0,1-1 0,-1 1 0,1-1 0,-1 1 0,0 0 1,0 0-1,0-1 0,0 1 0,0 1 0,0-1 0,-5-3 0,-10-5 3,-1 1 0,1 1 0,-1 0 0,-24-6 0,24 8 8,-1-1 0,1 0 0,0-1 0,-20-13 0,36 20-13,1 1 0,0-1 0,0 0 0,0 1 0,0-1 0,0 0 0,0 0 0,0 0 0,0 0 0,0 0-1,0 0 1,0 0 0,0 0 0,1 0 0,-1 0 0,0-1 0,1 1 0,-1 0 0,1 0 0,-1-1 0,1 1-1,0 0 1,0-1 0,-1 1 0,1 0 0,0-1 0,0 1 0,0 0 0,0-1 0,1 1 0,-1 0 0,0-1-1,1 1 1,-1 0 0,0 0 0,1-1 0,1-1 0,0 1-3,0-1-1,0 0 1,0 1-1,1 0 1,-1 0-1,1 0 1,0 0-1,-1 0 1,1 0-1,0 0 1,0 1-1,0 0 1,4-2-1,14-2-5,0 1-1,0 1 0,1 1 0,-1 0 1,29 2-1,-29 1-23,-19-2 29,1 1 1,-1 0-1,0 0 1,0 1-1,0-1 1,1 0-1,-1 1 0,0-1 1,0 1-1,0 0 1,0 0-1,0 0 1,0 0-1,0 0 1,0 0-1,0 0 1,-1 1-1,1-1 1,0 0-1,-1 1 1,1 0-1,2 3 0,-3-2 3,1 0 0,-1 1 0,0-1 0,0 1 0,0-1 0,-1 1 0,1-1 0,-1 1 0,0 0 0,0-1 0,0 1 0,-1 6 0,-1 2 8,-1 1 1,0-1 0,-1 1 0,-1-1 0,0 0 0,-12 20 0,-48 87-73,41-66-4990,23-49 157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29.23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82 28 7395,'1'0'13648,"-5"8"-12838,-23 38 321,21-37-1057,0-1 0,0 1 1,1 0-1,0 1 0,1-1 1,0 1-1,1 0 0,0 0 0,0 0 1,1 0-1,0 1 0,0 10 1,2-15-68,0-1 0,0 1 1,0 0-1,0 0 0,1-1 0,0 1 1,0 0-1,0-1 0,1 1 1,0-1-1,0 1 0,1-1 1,-1 0-1,1 0 0,0 0 1,0 0-1,1-1 0,0 1 1,0-1-1,0 0 0,0 0 0,0 0 1,1-1-1,-1 1 0,1-1 1,9 4-1,26 14 1,-31-17 0,0 1-1,0-1 1,0 1 0,0 1-1,-1 0 1,0 0 0,13 14-1,-20-19-6,0 0-1,0 0 0,0 0 1,0 0-1,0 1 0,-1-1 0,1 0 1,-1 0-1,1 1 0,-1-1 0,1 1 1,-1-1-1,0 0 0,0 1 0,1-1 1,-1 0-1,0 1 0,0-1 1,-1 1-1,1-1 0,0 0 0,0 1 1,-1-1-1,1 1 0,0-1 0,-1 0 1,0 0-1,0 2 0,-1 0 28,0-1 0,0 0 0,0 0 0,-1 0 0,1 0 0,-1 0 0,1-1 0,-1 1 0,1-1 0,-1 1 0,0-1 0,-6 2 0,4-2-101,0 0-1,-1 1 0,0-2 0,1 1 0,-1-1 1,0 1-1,-5-2 0,9 1-85,0 0 1,0 0-1,0-1 1,0 1-1,0-1 0,0 1 1,1-1-1,-1 1 1,0-1-1,0 0 0,0 0 1,1 0-1,-1 0 0,0 0 1,1-1-1,-1 1 1,-2-3-1,0-6-925,0 0-1,0 0 0,1 0 1,0 0-1,1-1 1,0 1-1,-1-17 1,2 17 116,-4-36-4720</inkml:trace>
  <inkml:trace contextRef="#ctx0" brushRef="#br0" timeOffset="162.53">52 191 2513,'0'0'12395,"12"-18"-10285,38-53-229,-48 68-1740,1 0 0,0 0 0,0 0 0,0 0-1,0 0 1,0 0 0,1 1 0,-1 0 0,1 0-1,-1 0 1,1 0 0,0 0 0,0 1 0,0 0-1,0-1 1,0 2 0,0-1 0,6 0 0,13-4 427,40-16 399,55-15-594,-100 35-1345,-14 2-4275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27.8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32 108 13670,'0'0'6064,"7"-9"-5850,-2 1-171,0 0 0,1 1 1,0 0-1,1 1 0,-1-1 0,1 1 1,1 0-1,-1 1 0,1-1 0,0 2 1,0-1-1,0 1 0,1 0 0,-1 1 1,1 0-1,0 0 0,0 1 0,17-2 1,-25 5-41,0-1-1,0 1 1,0 0 0,0 0 0,0 0 0,0 0 0,0 0 0,-1 0 0,1 0 0,0 1 0,-1-1 0,1 0 0,-1 0 0,1 0 0,-1 1 0,1-1 0,-1 0 0,0 0 0,0 1 0,0-1 0,0 0 0,0 1 0,0-1 0,0 0 0,0 1 0,-1 0 0,0 39 77,-1-32-59,0-1 0,0 1-1,-1-1 1,0 1 0,-1-1 0,0 0 0,0-1 0,-1 1 0,-6 9 0,6-11-18,0 1-1,1-1 0,0 1 0,0 0 1,1 0-1,0 0 0,0 0 1,1 1-1,0-1 0,0 1 1,-1 12-1,3-19-3,1 0 0,-1 0 0,1 0 0,-1 0 0,1-1 0,-1 1 0,1 0 1,-1 0-1,1 0 0,0 0 0,-1 0 0,1-1 0,0 1 0,0 0 0,0-1 0,0 1 0,-1-1 0,1 1 0,0-1 0,0 1 0,0-1 0,0 1 1,0-1-1,2 1 0,36 8-109,-19-5-104,-19-3 220,1-1-1,-1 1 1,1-1 0,-1 1-1,0-1 1,1 1 0,-1 0-1,0 0 1,0-1-1,0 1 1,0 0 0,1 0-1,-1 0 1,0 0 0,-1 1-1,1-1 1,0 0-1,0 0 1,0 0 0,-1 1-1,1-1 1,-1 0-1,1 1 1,-1-1 0,1 1-1,-1-1 1,0 1 0,0-1-1,1 0 1,-1 1-1,0-1 1,-1 1 0,1-1-1,0 1 1,0-1 0,0 1-1,-1-1 1,1 0-1,-1 1 1,1-1 0,-1 0-1,0 1 1,0 0 0,-3 4 65,1-1 0,-1-1 0,0 1 0,0 0 1,-1-1-1,1 0 0,-1 0 0,-8 6 1,-3-1 234,0 0 1,-34 14 0,5-13-1470,40-9 296,0-1-1,1 0 0,-1 0 0,0-1 0,1 1 1,-1-1-1,-6-2 0,-1-5-9830</inkml:trace>
  <inkml:trace contextRef="#ctx0" brushRef="#br0" timeOffset="746.91">282 738 4210,'0'0'12045,"-2"-7"-10623,-2-2-890,-12-42 4638,15 91-4968,-1-25-156,1 0 0,1 0 0,1 0 0,0 0 0,5 24 0,-5-36-42,0 1 0,0-1 1,0 0-1,1 0 0,-1 0 0,1 0 0,0 0 0,0-1 0,0 1 0,0-1 0,0 1 0,1-1 1,-1 1-1,1-1 0,-1 0 0,1 0 0,0-1 0,0 1 0,0 0 0,0-1 0,0 0 0,0 0 1,0 0-1,1 0 0,-1 0 0,0-1 0,0 1 0,1-1 0,-1 0 0,6 0 0,-3 0-32,0 0-1,0-1 0,-1 0 1,1 0-1,0 0 0,-1 0 1,1-1-1,-1 0 1,1 0-1,-1-1 0,0 1 1,0-1-1,0 0 0,0 0 1,-1-1-1,1 0 0,-1 0 1,0 0-1,0 0 1,0 0-1,-1-1 0,1 0 1,-1 1-1,0-1 0,0-1 1,-1 1-1,0 0 0,0-1 1,2-7-1,0-2-321,-6 36 199,2 100 218,0 37 387,0-52-9870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25.9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189 0 1953,'0'0'13201,"0"5"-9966,0 31-2709,0 53 421,-3 0-1,-25 145 0,21-149-1320,7-104-3064,0-5-4611</inkml:trace>
  <inkml:trace contextRef="#ctx0" brushRef="#br0" timeOffset="1004.98">6 873 9444,'0'0'8562,"-1"-6"-7837,1 4-699,-1 1 4,1-1 1,-1 1-1,0-1 1,1 0 0,0 1-1,-1-1 1,1 0-1,0 0 1,0 1-1,0-1 1,0 0 0,0 1-1,0-1 1,1 0-1,-1 1 1,1-1 0,-1 0-1,1 1 1,-1-1-1,1 1 1,0-1 0,0 0-1,0 1 1,0 0-1,0-1 1,0 1 0,0 0-1,0 0 1,0-1-1,1 1 1,-1 0-1,1 0 1,-1 0 0,0 0-1,1 1 1,0-1-1,-1 0 1,1 1 0,-1-1-1,1 1 1,0-1-1,-1 1 1,4 0 0,2-2-20,0 0 1,0 1-1,-1 0 1,1 0 0,0 1-1,0-1 1,0 2-1,0-1 1,7 2 0,-11-1-11,-1-1 1,0 1 0,0 0 0,0 0-1,0 0 1,-1 1 0,1-1 0,0 0-1,0 1 1,-1-1 0,1 1 0,-1 0 0,1-1-1,-1 1 1,0 0 0,1 0 0,-1 0-1,0 0 1,0 0 0,0 0 0,-1 0-1,1 0 1,0 0 0,-1 0 0,0 0-1,1 1 1,-1-1 0,0 0 0,0 0 0,-1 5-1,1 5 21,1-4-10,0 0 0,-1-1 0,0 1 0,0 0 0,-1 0 0,0-1 0,-1 1 0,0-1 0,0 1 0,0-1 1,-1 1-1,0-1 0,0 0 0,-1 0 0,0-1 0,-9 13 0,-26 19 20,28-29-19,1 0-1,0 1 0,1 0 0,-13 18 0,22-28-12,0 1-1,0-1 0,0 0 0,0 0 0,0 1 0,1-1 0,-1 0 1,0 0-1,0 1 0,0-1 0,0 0 0,0 1 0,0-1 0,0 0 0,1 0 1,-1 0-1,0 1 0,0-1 0,0 0 0,1 0 0,-1 0 0,0 1 1,0-1-1,1 0 0,-1 0 0,0 0 0,0 0 0,1 0 0,-1 1 0,0-1 1,0 0-1,1 0 0,-1 0 0,0 0 0,1 0 0,-1 0 0,0 0 1,0 0-1,1 0 0,-1 0 0,0 0 0,1 0 0,-1 0 0,1-1 1,15 2 20,-16-1-20,16-2 13,0 0 0,0 0 0,-1-2 0,0 0 0,25-10 0,9-2-217,-40 11-1019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38.57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34 176 4322,'0'0'6382,"-3"-6"-5297,-1-1-663,3 5-216,0 0-1,0 1 1,-1-1 0,1 0-1,0 0 1,-1 0-1,1 1 1,-1-1 0,0 1-1,1 0 1,-1-1-1,0 1 1,-3-2 0,5 3-107,0 0 1,-1 0 0,1 0 0,0 0 0,0 0-1,0 0 1,0 0 0,0 0 0,0 0 0,0-1-1,0 1 1,-1 0 0,1 0 0,0 0 0,0 0-1,0 0 1,0 0 0,0 0 0,0 0 0,0-1-1,0 1 1,0 0 0,0 0 0,0 0 0,0 0 0,0 0-1,0 0 1,0-1 0,0 1 0,0 0 0,0 0-1,0 0 1,0 0 0,0 0 0,0 0 0,0-1-1,0 1 1,0 0 0,0 0 0,0 0 0,0 0-1,0 0 1,0 0 0,0 0 0,0-1 0,1 1-1,-1 0 1,0 0 0,0 0 0,0 0 0,0 0-1,0 0 1,0 0 0,0 0 0,0 0 0,1 0-1,-1 0 1,0 0 0,0 0 0,0 0 0,0 0 0,0-1-1,17-4 2425,41-7-3207,-15 3 988,36-13-267,105-44 1,-175 63-18,-9 3-19,1 0-1,0 0 1,0 0 0,0 0-1,-1 0 1,1 0-1,0-1 1,0 1 0,-1 0-1,1-1 1,0 1 0,-1 0-1,1-1 1,0 1 0,-1-1-1,1 1 1,-1-1 0,1 1-1,0-1 1,-1 0 0,0 1-1,1-1 1,-1 0 0,1 1-1,-1-1 1,0 0 0,1 1-1,-1-1 1,0 0-1,1-1 1,-1 1 89,-1 21-222,-3-2 121,0 0 0,-1 0 0,-11 24 0,-4 14 29,-8 60 73,16-63 110,-21 60 0,31-107-170,-8 32 205,10-38-325,-12 7-5277,7-3 1754,-10-3-11589</inkml:trace>
  <inkml:trace contextRef="#ctx0" brushRef="#br0" timeOffset="377.65">169 369 8980,'0'0'10786,"-7"0"-9652,-18 0-187,19 0 547,21 0-1099,4-1-335,0-1-1,0 0 1,0-2 0,33-10-1,76-34 301,-67 24-295,118-62-2746,-211 116-6731,15-17-889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40.5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232 282 7203,'0'0'9874,"-5"-4"-8833,1 1-737,-1 0 1,1 1 0,-1-1 0,1 1 0,-1 0 0,-9-2-1,11 3-203,1 0 0,0 1 0,0 0 0,-1-1-1,1 1 1,0 0 0,-1 0 0,1 0 0,0 1-1,-1-1 1,1 0 0,0 1 0,0 0 0,-1-1-1,1 1 1,0 0 0,0 0 0,0 0 0,0 0-1,0 1 1,-2 1 0,-33 25 483,32-25-535,-1 1-1,1-1 1,-1 1-1,1 1 0,0-1 1,1 1-1,-1 0 1,1 0-1,0 0 1,0 0-1,0 1 0,-4 9 1,2 3 46,-1 0 1,2 1-1,1 0 0,0 1 1,1-1-1,1 1 0,1 24 1,1-24-11,-1-14-59,1-1 0,0 1-1,0 0 1,1-1 0,0 1-1,2 10 1,-2-13-21,1-1-1,-1 0 1,0 0 0,1 1 0,0-1 0,-1 0 0,1 0 0,0 0 0,0-1-1,0 1 1,0 0 0,0-1 0,1 0 0,-1 1 0,0-1 0,1 0 0,-1 0-1,5 1 1,2 1 3,-1-1 1,1 0-1,0-1 0,0 0 0,0 0 0,0-1 0,0 0 0,0-1 0,0 1 0,0-2 0,0 1 1,-1-2-1,1 1 0,-1-1 0,1 0 0,-1-1 0,0 0 0,0 0 0,0 0 0,-1-1 0,9-7 1,-1 0-12,-1-1 1,-1 0 0,0 0-1,-1-1 1,0-1-1,-1 0 1,-1 0 0,0-1-1,10-25 1,-17 35-2,-1 0 0,0 1 0,0-1 0,-1 0 0,0-1 0,0 1 0,0 0 0,0 0 0,-1 0 0,0 0 1,-1-1-1,-1-8 0,1 12 5,0 0 1,0 0 0,0 0 0,0 0-1,0 0 1,-1 0 0,0 1 0,1-1 0,-1 1-1,0-1 1,0 1 0,0-1 0,-1 1-1,1 0 1,-1 0 0,1 0 0,-1 0 0,1 1-1,-1-1 1,0 1 0,0 0 0,0-1-1,0 1 1,0 1 0,-4-2 0,-28-5-16,0 0-10,-62-20 1,89 25 23,1-1 0,-1 0 0,1-1 0,-1 0 0,1 0 0,0 0 0,1-1 0,-1 0 0,1-1-1,0 1 1,0-1 0,1 0 0,-8-11 0,10 13 0,1 0 0,0 0 0,0-1 0,1 1 0,-1-1-1,1 0 1,0 1 0,0-1 0,1 0 0,-1 1 0,1-1 0,0 0-1,0 0 1,1 1 0,0-1 0,-1 0 0,1 1 0,1-1 0,-1 0-1,1 1 1,0 0 0,0-1 0,0 1 0,0 0 0,1 0-1,0 0 1,0 0 0,0 1 0,0-1 0,0 1 0,1 0 0,-1 0-1,1 0 1,4-3 0,9 0-25,-1 0-1,1 1 1,-1 0 0,1 2-1,1 0 1,-1 1 0,0 0-1,1 2 1,-1 0 0,0 1-1,27 4 1,-40-4 22,1 0 0,-1 0 0,0 1 0,0 0 0,0 0 0,0 0 0,0 0 0,0 0 0,0 1 0,-1 0 0,1-1 0,-1 1 0,0 1 0,0-1 0,0 0 0,0 1 0,0 0 0,-1-1 0,1 1 1,-1 0-1,0 0 0,-1 0 0,1 1 0,-1-1 0,0 0 0,0 1 0,0-1 0,0 1 0,-1-1 0,1 1 0,-1-1 0,-1 1 0,1-1 0,-1 0 0,1 1 0,-1-1 0,0 1 0,-1-1 0,1 0 0,-1 0 0,0 0 0,0 0 0,-3 5 0,-7 10 76,-2 0-1,0-1 0,-32 32 1,29-34-828,1 1 0,1 1 0,1 0 1,-16 27-1,18-24-4712,1-8-3374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45.2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76 81 8292,'0'0'10314,"0"-6"-9258,-1-14-236,-2 21 403,-5 38 303,5-21-1877,0-6 364,-10 51 93,3 1 0,-3 90 0,11-132-76,-1-32 36,-3-39 11,6 8-91,-1 12-14,1-1-1,2 0 1,8-50 0,-8 71 20,0 1 1,1 0-1,0-1 1,0 1 0,1 1-1,0-1 1,0 1-1,1-1 1,0 1-1,0 0 1,1 1-1,0-1 1,0 1-1,0 1 1,1-1 0,0 1-1,11-7 1,-18 12-2,1-1 1,-1 1-1,0 0 1,1 0-1,-1 0 1,0-1-1,1 1 0,-1 0 1,0 0-1,1 0 1,-1 0-1,0 0 1,1-1-1,-1 1 1,1 0-1,-1 0 1,0 0-1,1 0 1,-1 0-1,1 0 1,-1 0-1,0 1 1,1-1-1,-1 0 1,1 0-1,-1 0 1,0 0-1,1 0 1,-1 1-1,0-1 1,1 0-1,-1 0 1,0 1-1,1-1 1,-1 0-1,0 0 1,0 1-1,1-1 1,-1 0-1,0 1 1,0-1-1,1 1 0,1 23-59,-2-17 60,-1 0 0,-1 0 0,1 0 0,-1 0 0,-5 11 0,-6 3-31,0-1 0,-2-1 1,-1 0-1,0-1 0,-27 22 1,38-37 19,5-2-8,6-1-104,1 1 114,-1-1 0,1 2 0,-1-1 0,0 1 1,0 0-1,1 0 0,-1 0 0,0 1 0,-1 0 1,1 0-1,8 7 0,4 5 27,0 1 0,19 21 0,27 24 205,-56-50 146,-4-5-2746</inkml:trace>
  <inkml:trace contextRef="#ctx0" brushRef="#br0" timeOffset="1506.53">380 253 5507,'0'0'7819,"0"-15"-7125,0-44 85,0 57-700,0 1 0,0 0 0,0 0 0,-1-1-1,1 1 1,0 0 0,-1 0 0,1 0 0,0 0 0,-1-1 0,0 1 0,1 0 0,-1 0 0,0 0 0,1 0 0,-1 0 0,0 0 0,0 1-1,0-1 1,0 0 0,0 0 0,0 1 0,0-1 0,0 0 0,0 1 0,0-1 0,0 1 0,-1-1 0,1 1 0,0 0 0,0-1 0,0 1 0,-1 0-1,1 0 1,0 0 0,0 0 0,-1 0 0,1 0 0,0 0 0,0 1 0,-1-1 0,1 0 0,0 1 0,0-1 0,-2 2 0,-3-1 180,3-1-226,0 0 1,1 1-1,-1-1 1,0 1 0,1 0-1,-1 0 1,1 0 0,-1 1-1,1-1 1,-1 0-1,1 1 1,0-1 0,0 1-1,0 0 1,0 0 0,0 0-1,0 0 1,0 0 0,1 0-1,-1 1 1,1-1-1,-1 1 1,1-1 0,0 0-1,0 1 1,0 0 0,1-1-1,-1 1 1,0 0-1,1 4 1,-4 11 79,2 1 0,1-1 0,0 26 0,1-34-87,0-9-21,1 1-1,-1-1 1,0 0 0,1 1-1,-1-1 1,1 0-1,-1 1 1,1-1-1,0 0 1,0 0 0,-1 0-1,1 0 1,0 1-1,0-1 1,0 0 0,0-1-1,0 1 1,1 0-1,-1 0 1,0 0-1,0-1 1,0 1 0,1 0-1,-1-1 1,0 1-1,1-1 1,-1 0-1,0 1 1,1-1 0,-1 0-1,0 0 1,1 0-1,-1 0 1,1 0 0,1-1-1,1 2 7,-1-1 0,1-1-1,-1 1 1,0 0 0,1-1-1,-1 0 1,0 0 0,1 0-1,-1 0 1,0 0 0,0-1 0,0 1-1,0-1 1,4-3 0,0-4-5,-1 0 0,0-1 0,-1 0 1,1 0-1,-2-1 0,0 1 0,0-1 1,-1 0-1,0 0 0,-1 0 0,0-1 0,0 1 1,-2 0-1,0-15 0,17 56 45,-15-22-38,1-1-1,0 1 1,0-1 0,1 0 0,0 0 0,0 0-1,8 9 1,-9-14-5,-1 1-1,1-1 1,0 0-1,0 1 1,0-1-1,1-1 1,-1 1-1,0 0 1,1-1-1,-1 0 1,1 0-1,0 0 1,-1 0-1,1 0 1,0-1-1,-1 1 1,7-1-1,-9-1-3,0 1 0,0 0-1,0 0 1,1 0 0,-1-1 0,0 1-1,0-1 1,0 1 0,0-1-1,0 1 1,0-1 0,0 0 0,0 1-1,0-1 1,0 0 0,0 0-1,-1 0 1,1 1 0,0-1 0,0 0-1,-1 0 1,1 0 0,0-2-1,12-30-20,-1 4-15,-11 28 46,-1 37 162,-1-17 5,0-14-147,1-1 1,-1 0-1,1 1 1,0-1-1,0 1 1,0-1-1,1 0 1,-1 1-1,1-1 1,0 0-1,1 0 1,2 9-1,-3-13-32,-1 0-1,0 0 1,1 1-1,-1-1 0,1 0 1,-1 0-1,1 0 1,-1 1-1,0-1 0,1 0 1,-1 0-1,1 0 1,-1 0-1,1 0 0,-1 0 1,1 0-1,-1 0 1,1 0-1,-1 0 0,0 0 1,1 0-1,-1 0 1,1-1-1,-1 1 0,1 0 1,-1 0-1,0 0 1,1-1-1,-1 1 0,1 0 1,-1 0-1,0-1 1,1 1-1,-1 0 1,0-1-1,1 0 0,0 1 6,7-8 14,0 0-1,0-1 1,-1 0-1,7-11 1,15-19 7,-28 37-39,0 1 1,1-1 0,-1 0-1,1 0 1,-1 1 0,1-1-1,-1 1 1,1 0 0,0-1-1,0 1 1,0 0 0,0 0 0,0 0-1,3-1 1,-3 3 7,1-1 0,-1 1 0,0 0 0,1 0 1,-1 0-1,0 0 0,0 1 0,0-1 0,0 1 0,0-1 0,0 1 1,3 3-1,-2-2 3,-1-1 0,1 0 0,-1 0 1,1 0-1,0 0 0,0 0 0,0-1 1,0 1-1,1-1 0,-1 0 0,0 0 1,0 0-1,1 0 0,-1-1 0,1 1 1,-1-1-1,0 0 0,1 0 0,-1 0 1,6-1-1,-5-1 0,0 1 1,1-1-1,-1 0 1,0 0-1,0-1 0,-1 1 1,1-1-1,0 0 1,-1 0-1,0 0 1,0 0-1,1 0 1,3-7-1,0 0 1,-1 0-1,0-1 1,-1 0-1,0 0 1,0 0 0,-1 0-1,-1-1 1,0 1-1,-1-1 1,0 0 0,1-12-1,-3-23 86,0 35-28,0 32-31,-11 207 269,11-187-5,0-38-131,0-5-120,1-6-12,0 1 1,0 0-1,1 0 0,1 0 1,-1 0-1,1 0 0,1 0 1,-1 1-1,1-1 0,1 1 1,6-9-1,1 0-21,0 0-1,2 1 0,24-22 1,-36 35-9,-1 1-5,0 0 0,0 0 1,1-1-1,-1 1 0,1 0 0,-1 0 0,1 0 1,-1 0-1,1 1 0,-1-1 0,1 0 0,0 1 1,-1-1-1,1 1 0,0-1 0,-1 1 0,1 0 1,2 0-1,-3 0-73,-1 5 85,0 0 0,0 0 0,-1 0 0,0 0 0,0 0 0,-1 0 0,1 0-1,-1 0 1,0 0 0,0-1 0,0 1 0,-1-1 0,0 1 0,0-1 0,0 0 0,0 0 0,-6 5 0,-6 9-6,2-1-6,-1-2-1,0 0 1,-1 0 0,-1-2 0,0 1-1,-30 17 1,45-31 5,10 0-740,3 0 731,1 0 0,-1 0 1,0 2-1,1-1 0,-1 1 1,0 1-1,0 0 0,-1 1 1,1 0-1,-1 1 0,15 8 1,-21-10 10,3 2 20,0 0-1,0-1 1,0 0-1,0 0 0,1-1 1,-1 0-1,1 0 1,0-1-1,17 2 1,-25-4-95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51.6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169 139 4370,'0'0'11811,"-4"1"-11251,3-1-521,0 1-1,-1 0 1,1 0 0,0 0 0,0 0-1,0 0 1,-1 0 0,1 0-1,0 0 1,1 0 0,-1 0-1,0 1 1,0-1 0,0 0 0,1 1-1,-1-1 1,1 1 0,-1-1-1,1 1 1,-1-1 0,1 1-1,0-1 1,0 1 0,0-1 0,0 1-1,0 2 1,0 60 1179,1-38-818,-1 6 236,-7 57 1,6-80-540,-1 1 1,0-1-1,-1 1 0,0-1 0,0 0 0,-1-1 0,0 1 1,-1 0-1,0-1 0,-9 13 0,13-20-78,0 0-1,1 0 1,-1-1 0,0 1-1,0 0 1,0 0-1,0 0 1,0-1 0,0 1-1,0 0 1,0-1 0,0 1-1,0-1 1,0 1 0,0-1-1,0 1 1,0-1 0,-1 0-1,1 0 1,0 1-1,0-1 1,0 0 0,0 0-1,-1 0 1,1 0 0,0-1-1,0 1 1,0 0 0,-1 0-1,1-1 1,0 1 0,0-1-1,-1 0 1,0 0-32,1 0 0,0 0-1,-1-1 1,1 1 0,0-1 0,0 1 0,0-1 0,0 1-1,0-1 1,0 1 0,0-1 0,1 0 0,-1 0 0,0 1-1,1-1 1,-1 0 0,1 0 0,0 0 0,0 0 0,0-2-1,9 6-274,27 13 272,-25-9 21,0-1-1,0-1 1,1 0 0,0 0 0,0-1-1,0-1 1,22 2 0,-25-4-70,1 0 1,-1 0-1,0-1 1,0 0 0,0-1-1,0 0 1,-1-1-1,11-3 1,-15 4 35,0 0-1,0-1 1,-1 1-1,1-1 1,-1 0-1,0 0 1,1 0-1,-2-1 1,1 1 0,0-1-1,0 1 1,-1-1-1,0 0 1,0 0-1,0 0 1,0 0-1,-1-1 1,2-7-1,0 2 49,-2 0-1,1-1 1,-1 1-1,-1-1 0,0 1 1,0-1-1,-1 1 1,-1 0-1,0-1 0,0 1 1,-1 0-1,0 0 0,0 0 1,-1 1-1,-1-1 1,0 1-1,0 0 0,-1 0 1,0 1-1,0-1 1,-1 2-1,-9-11 0,5 8 11,0 1 0,0-1 0,-1 2 0,0 0 0,0 0 0,-1 1 0,0 0 0,0 1 0,-1 1 0,0 0 0,0 1-1,0 0 1,0 2 0,0-1 0,-25 0 0,37 3-34,1 0 0,-1 0 0,0 0 0,1 0 0,-1 0 0,0 0 0,1 1 0,-1-1-1,0 1 1,1-1 0,-1 1 0,1-1 0,-1 1 0,1 0 0,-1 0 0,1 0 0,-1 0 0,1 0 0,0 0-1,-1 0 1,1 0 0,0 1 0,0-1 0,0 0 0,0 1 0,-1 1 0,1 0-185,0 1-1,0 0 1,1-1 0,-1 1 0,1-1 0,0 1-1,0 0 1,0-1 0,0 1 0,1-1 0,1 7-1,-1-7-145,0-1 0,0 1 0,0-1 0,0 1-1,1-1 1,-1 0 0,1 1 0,-1-1-1,1 0 1,0 0 0,0 0 0,0-1 0,0 1-1,0 0 1,1-1 0,-1 1 0,0-1-1,1 0 1,-1 0 0,5 2 0,-2-1-407,32 16-7832</inkml:trace>
  <inkml:trace contextRef="#ctx0" brushRef="#br0" timeOffset="1167.49">443 320 11669,'0'0'4685,"6"-1"-3823,-4 0-767,0 0-1,0 1 1,0-1 0,0 0 0,0 0-1,0 0 1,0-1 0,0 1 0,-1 0-1,1-1 1,0 1 0,-1-1 0,1 0-1,-1 1 1,0-1 0,1 0 0,-1 0-1,1-2 1,0-1 39,0 0 0,-1 0 0,1-1 0,-1 1 0,-1 0 0,1 0 0,-1-1 1,1-5-1,-1 10-95,0 1 1,0-1 0,0 1 0,0-1 0,0 1 0,0-1 0,0 1 0,0-1-1,0 1 1,0-1 0,0 1 0,0-1 0,0 1 0,0-1 0,0 1 0,-1-1-1,1 1 1,0-1 0,0 1 0,0-1 0,-1 1 0,1-1 0,0 1 0,-1-1-1,1 1 1,0 0 0,-1-1 0,1 1 0,-1 0 0,1-1 0,-1 1 0,-13 10 239,-8 29-335,20-24 51,0 0 0,1 0 0,1 0 0,0 1 0,4 23 1,-3-37-7,0 0 0,1-1 0,-1 1 0,0 0 1,1-1-1,-1 1 0,1-1 0,-1 1 0,1-1 0,-1 0 1,1 0-1,0 0 0,0 0 0,0 0 0,0 0 1,0 0-1,-1 0 0,2-1 0,-1 1 0,0-1 1,0 0-1,0 1 0,0-1 0,0 0 0,0 0 0,0 0 1,4-1-1,0 1-133,0 0 0,0-1 0,0 1 0,0-1 0,0 0 0,0-1 0,0 0 0,10-4 1,-12 3 89,-1 0-1,1 0 1,-1-1 0,0 1 0,1-1 0,-2 0 0,1 0 0,0 0 0,-1 0 0,0-1 0,0 1 0,0-1 0,0 1 0,-1-1 0,0 0 0,0 1 0,0-1 0,-1 0 0,1-8 1366,-1 49-1120,-1-24-158,0-9-31,1-1 1,-1 1 0,1-1-1,0 1 1,0 0 0,0-1-1,0 1 1,1-1 0,-1 1-1,1 0 1,-1-1 0,1 1-1,0-1 1,0 0 0,0 1-1,2 2 1,-2-4-30,0-1 0,-1 0 0,1 0 0,0 1 0,0-1-1,-1 0 1,1 0 0,0 0 0,0 0 0,-1 0 0,1 0 0,0 0 0,0 0-1,-1 0 1,1 0 0,0-1 0,0 1 0,-1 0 0,1-1 0,0 1 0,0 0 0,-1-1-1,1 1 1,0 0 0,-1-1 0,1 1 0,-1-1 0,1 0 0,-1 1 0,1-1-1,-1 1 1,1-1 0,0-1 0,16-19-737,21-40-1097,-38 61 1844,1 0-1,-1-1 0,0 1 1,1 0-1,-1 0 0,0 0 1,1-1-1,-1 1 0,0 0 1,1 0-1,-1 0 1,1 0-1,-1 0 0,0 0 1,1 0-1,-1 0 0,1 0 1,-1 0-1,0 0 1,1 0-1,-1 0 0,1 0 1,-1 0-1,0 0 0,1 0 1,-1 0-1,0 1 0,1-1 1,-1 0-1,1 0 1,-1 0-1,0 1 0,1-1 1,-1 0-1,0 1 0,0-1 1,1 0-1,-1 0 0,0 1 1,0-1-1,1 0 1,-1 1-1,0-1 0,0 1 1,0-1-1,0 0 0,0 1 1,1 0-1,10 24 152,-8-18-143,-3-5 20,1-1 0,0 1 0,0 0 0,0-1 0,0 1 1,0-1-1,0 0 0,1 1 0,-1-1 0,0 0 0,1 0 0,-1 1 0,1-1 1,-1 0-1,1-1 0,-1 1 0,1 0 0,0 0 0,0-1 0,-1 1 0,1-1 1,0 1-1,0-1 0,-1 0 0,1 0 0,0 0 0,0 0 0,0 0 0,2 0 0,-2-2-6,0 1 0,0-1 0,0 0 0,0 1 0,0-1 0,-1 0 0,1 0 0,-1 0 0,1 0 0,-1 0-1,0 0 1,0-1 0,0 1 0,0 0 0,0-1 0,-1 1 0,1 0 0,-1-1 0,1 1 0,-1-1 0,0-3-1,1-97-247,-1 103 231,1 0 1,-1 0 0,0-1 0,0 1 0,1 0 0,-1 0-1,0 0 1,1 0 0,-1 0 0,0 0 0,0 0-1,1 0 1,-1 0 0,0 0 0,1 0 0,-1 0-1,0 0 1,1 0 0,-1 0 0,0 0 0,0 0-1,1 0 1,-1 0 0,0 1 0,1-1 0,-1 0 0,0 0-1,0 0 1,1 0 0,-1 1 0,0-1 0,0 0-1,0 0 1,1 1 0,-1-1 0,0 0 0,0 0-1,0 1 1,0-1 0,0 0 0,1 1 0,10 10-45,17 21 71,-23-28-166,0 1 1,0 0-1,0 0 1,-1 1 0,1 0-1,-1-1 1,-1 1-1,1 1 1,-1-1 0,0 0-1,-1 1 1,1 0-1,-1-1 1,-1 1 0,1 0-1,0 9 1,-3-15 162,1 1 1,0-1-1,-1 1 0,1-1 0,-1 1 1,1-1-1,-1 1 0,0-1 0,0 0 1,0 1-1,0-1 0,0 0 1,0 0-1,0 0 0,0 1 0,0-1 1,0 0-1,-1 0 0,1-1 1,0 1-1,-1 0 0,1 0 0,0-1 1,-1 1-1,1-1 0,-1 1 1,-2 0-1,-1 0 7,0 0 0,0 0 0,0 0 1,0-1-1,0 0 0,0 0 0,-9-1 1,13-1-250,0 0 0,0 0 0,0 0 0,0 0 1,0 0-1,1 0 0,-1 0 0,1 0 0,0 0 1,-1 0-1,1-1 0,0 1 0,0 0 0,1 0 1,-1 0-1,0 0 0,1-1 0,-1 1 0,1 0 1,-1 0-1,1 0 0,0 0 0,0 0 0,2-2 1,1 1 198,1 1 1,-1 0 0,1 0 0,0 0 0,0 1 0,8-2 0,-8 2 238,1-1 0,-1 1 0,0-1-1,0 0 1,0 0 0,0 0 0,7-5 0,-4 1 172,0 0 0,-1-1 0,0 0 0,0 0 1,0 0-1,-1-1 0,-1 1 0,1-2 0,4-8 0,-8 12 269,0 1 0,-1-1 0,0 1 1,1-1-1,-2 1 0,1-1 0,0-8 0,-2 13-568,0 0-1,1 0 1,-1 0-1,0 0 1,0 0-1,1 1 1,-1-1 0,0 0-1,0 0 1,1 1-1,-1-1 1,0 1 0,1-1-1,-1 0 1,0 1-1,1-1 1,-1 1-1,1-1 1,-1 1 0,1 0-1,-1-1 1,1 1-1,-1-1 1,1 1-1,-1 1 1,-3 7-74,1 1 0,1-1 0,-1 1 0,2 0-1,-1 0 1,1 0 0,1-1 0,0 1 0,1 10 0,-1-2-127,0-16-27,0-1-1,0 0 1,1 1 0,-1-1-1,1 1 1,-1-1 0,1 0 0,-1 0-1,1 1 1,0-1 0,0 0-1,-1 0 1,1 0 0,0 0-1,0 0 1,0 0 0,0 0 0,0 0-1,1 0 1,-1 0 0,0 0-1,0-1 1,1 1 0,-1 0-1,0-1 1,1 1 0,-1-1 0,0 0-1,1 1 1,-1-1 0,1 0-1,-1 0 1,0 0 0,1 0-1,-1 0 1,2-1 0,23 5-3667</inkml:trace>
  <inkml:trace contextRef="#ctx0" brushRef="#br0" timeOffset="1707.76">1277 164 5715,'0'0'11119,"1"15"-10081,3 209 2505,-4-224-3025,0-4-86,-2-57 4,0 24-376,1 1-1,5-45 1,-3 72-90,0 1 0,1 0-1,0 0 1,0 0 0,0 0-1,1 0 1,0 1 0,1-1 0,0 1-1,0 0 1,0 0 0,1 0-1,0 0 1,1 1 0,7-8 0,-10 12 9,1 0 1,-1 0-1,1 1 0,-1 0 1,1-1-1,0 1 1,-1 0-1,1 0 1,0 1-1,0-1 1,0 1-1,0 0 1,0 0-1,4 1 1,-1-1-35,-6 0 47,0 1-1,0 0 1,-1-1 0,1 1 0,-1 0-1,1-1 1,0 1 0,-1 0 0,1 0-1,-1 0 1,0 0 0,1-1 0,-1 1-1,0 0 1,1 0 0,-1 0 0,0 0-1,0 0 1,0 0 0,0 0 0,0 0-1,0 0 1,0 0 0,0 0 0,0 0-1,0 1 1,-6 30-25,1-24-17,-1 0 1,1-1 0,-1 1 0,-1-1 0,0-1-1,0 1 1,0-1 0,-9 5 0,-68 38-1261,68-41 1331,12-6 371,7-2 71,24 8-365,-9 1-64,0 1 1,30 24 0,23 14-3303,-64-45 2132,0 0 1,-1 0-1,1 0 1,0-1-1,1 0 1,-1 0-1,0-1 1,0 0 0,10 0-1,5-1-3682</inkml:trace>
  <inkml:trace contextRef="#ctx0" brushRef="#br0" timeOffset="2742">1661 262 4402,'0'0'13505,"-4"-14"-11795,-12-41-619,16 54-1069,0 0 0,0 1 1,0-1-1,0 0 0,-1 1 0,1-1 0,0 0 1,0 1-1,-1-1 0,1 0 0,0 1 0,-1-1 0,1 0 1,-1 1-1,1-1 0,-1 1 0,1-1 0,-1 1 0,1-1 1,-1 1-1,1 0 0,-1-1 0,0 1 0,1-1 0,-1 1 1,0 0-1,1 0 0,-1-1 0,0 1 0,1 0 1,-1 0-1,0 0 0,1 0 0,-1 0 0,0 0 0,0 0 1,1 0-1,-1 0 0,0 0 0,1 0 0,-1 0 0,0 1 1,1-1-1,-1 0 0,0 1 0,1-1 0,-1 0 0,-1 1 1,-16 20 171,14-12-176,0 0 0,0 1 0,0-1 0,2 1 0,-1 0 0,1 0 0,0 0 0,0 17 0,3-26-36,-1-1-1,0 1 0,0 0 1,1-1-1,-1 1 0,1 0 1,-1-1-1,0 1 0,1-1 1,-1 1-1,1-1 0,-1 1 0,1-1 1,0 1-1,-1-1 0,1 1 1,-1-1-1,1 0 0,0 1 1,-1-1-1,1 0 0,0 0 0,0 1 1,-1-1-1,1 0 0,0 0 1,-1 0-1,1 0 0,0 0 1,0 0-1,-1 0 0,1 0 1,0 0-1,-1-1 0,1 1 0,0 0 1,0 0-1,-1 0 0,1-1 1,0 0-1,33-12-444,0-27 333,-15 14 230,-18 25 82,0 2-133,0-1 0,0 0 1,0 0-1,0 1 0,0-1 0,0 1 1,0-1-1,0 1 0,-1-1 1,1 1-1,0 0 0,0-1 0,0 1 1,-1 0-1,1 0 0,-1 0 1,1-1-1,0 3 0,1-1-26,-1 1-1,0 0 1,1 0-1,-1-1 0,1 1 1,0-1-1,0 1 1,0-1-1,0 0 1,0 0-1,1 0 1,-1 0-1,1 0 1,-1 0-1,1-1 1,0 1-1,4 1 1,-6-3-15,1 1 1,0-1-1,0 0 0,0 0 1,0 0-1,0 0 1,0 0-1,0 0 0,0-1 1,0 1-1,0-1 1,-1 1-1,1-1 0,0 1 1,0-1-1,0 0 1,-1 0-1,1 0 0,0 0 1,-1 0-1,1-1 1,-1 1-1,0 0 0,1-1 1,-1 1-1,0-1 1,0 1-1,2-3 0,-3 3-18,1 0-1,0 0 1,-1 0-1,1 1 0,0-1 1,0 0-1,-1 0 0,1 1 1,0-1-1,0 1 1,0-1-1,0 1 0,0-1 1,0 1-1,0 0 1,0-1-1,0 1 0,0 0 1,0 0-1,0 0 0,0 0 1,0 0-1,0 0 1,0 0-1,1 0 0,30 11 63,-27-8-50,-1-1 0,1 0 0,0 0 0,0-1 0,0 1 0,0-1 0,7 0 0,4-2-418,0-1-1,0-1 0,0-1 0,-1 0 0,1-1 1,-1-1-1,0 0 0,0-1 0,-1 0 1,0-2-1,-1 1 0,1-2 0,21-20 1,-29 25 337,-1 0-1,0 0 1,0 0 0,0-1 0,-1 0 0,0 0 0,0 0 0,-1 0 0,1-1 0,-1 1 0,3-11-1,-3 4 534,0-1 0,-1 0 0,0 1 0,-1-1 0,0-15 3284,-18 52-3370,0 0-336,1 1-1,1 0 1,1 2 0,2-1-1,0 2 1,-13 48 0,24-71-26,-9 29 14,10-32-15,-1 0 0,1 0-1,0 0 1,-1 0-1,1 0 1,-1 0 0,1 0-1,-1 0 1,1 0 0,-1 0-1,0 0 1,0 0 0,1 0-1,-1 0 1,0-1 0,0 1-1,0 0 1,0-1-1,0 1 1,0 0 0,0-1-1,-1 1 1,5-16 64,3 6-76,0 0-1,1 1 0,0 0 1,0 0-1,1 0 1,0 1-1,0 0 0,1 1 1,-1 0-1,2 0 1,-1 1-1,10-5 0,5 0-62,0 0-1,0 2 0,51-11 1,-64 20-464,-28 9 440,-34 12 119,17-12-135,0 0-1,-52 7 1,74-13-8,21 0-16,23 1 7,-32-5 133,52 8-33,-1 2 0,60 21 1,23 5 90,-132-36-158,20 2 412,-22-2-488,1-1 1,-1 1-1,1-1 1,-1 0 0,1 1-1,-1-1 1,0 1-1,1-1 1,-1 0 0,0 0-1,1 1 1,-1-1-1,0 0 1,0 1-1,0-1 1,0 0 0,0 0-1,1 1 1,-1-1-1,-1 0 1,1 0 0,0 1-1,0-2 1,-2-4-5148,-7 3-5021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5:48.6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135 49 4418,'0'0'8956,"0"0"-8662,-1-1-1,0 1 1,1-1 0,-1 1-1,0 0 1,0-1-1,1 1 1,-1 0 0,0-1-1,0 1 1,0 0 0,0 0-1,0 0 1,1 0-1,-1 0 1,0 0 0,-2 0-1,0 6-245,1 0 0,-1 1-1,1-1 1,0 0 0,0 1 0,1 0 0,0-1-1,-1 12 1,0 1 98,-10 44 199,-2-2-1,-25 70 0,33-102-69,6-28-3,-1-18 384,0 8-637,-12-125 155,12 114-166,1 0 1,1 0-1,1 0 1,7-34-1,-6 45-22,0 0-1,1 0 1,0 1 0,0-1 0,0 1 0,1 0-1,1 0 1,9-11 0,-13 16 6,1 0 1,0 0-1,0 0 0,1 0 1,-1 1-1,1-1 1,-1 1-1,1 0 0,0 0 1,0 0-1,0 0 0,0 1 1,0-1-1,0 1 1,0 0-1,0 0 0,0 1 1,1-1-1,-1 1 0,7 1 1,-10-1 5,0 1 0,0-1 0,0 1 0,0-1 0,0 1 0,0 0 1,0 0-1,0 0 0,0-1 0,-1 1 0,1 0 0,0 0 0,-1 0 0,1 0 0,0 0 1,-1 0-1,1 0 0,-1 0 0,0 1 0,1-1 0,-1 0 0,0 0 0,0 0 0,0 0 1,1 1-1,-1-1 0,-1 1 0,2 43 91,-2-32-58,0-1-36,0-1 0,-1 0 0,0 1 1,-1-1-1,0 0 0,-1 0 1,0-1-1,0 1 0,-2-1 0,1 0 1,-1 0-1,-1 0 0,1-1 1,-2 0-1,1-1 0,-1 1 1,0-1-1,-1-1 0,0 0 0,-16 10 1,24-16-13,0 0 1,0 0-1,0 0 1,0 0 0,0-1-1,0 1 1,0 0-1,-1-1 1,1 1-1,0-1 1,0 1-1,-1-1 1,1 0-1,0 1 1,-1-1 0,1 0-1,0 0 1,-1 0-1,1 0 1,0 0-1,-1 0 1,1-1-1,0 1 1,-1 0-1,1-1 1,-2 0 0,2 0-19,0-1 0,0 1 0,0-1 0,0 0 0,0 1 0,1-1 0,-1 0 0,0 0 0,1 1 0,0-1 0,-1 0 1,1 0-1,0 0 0,0 0 0,0 0 0,0-3 0,0 4 23,1-1 0,-1 1 0,1 0 0,-1-1 0,1 1 0,0 0-1,0 0 1,-1-1 0,1 1 0,0 0 0,0 0 0,0 0 0,0 0 0,0 0 0,0 0 0,1 0 0,-1 1 0,0-1 0,0 0 0,0 1 0,1-1-1,-1 0 1,1 1 0,-1 0 0,0-1 0,1 1 0,-1 0 0,1 0 0,-1 0 0,0 0 0,1 0 0,1 0 0,2 0 23,1-1 0,-1 2 1,0-1-1,0 0 0,0 1 1,0 0-1,0 0 0,8 4 1,-5 0 24,0 0 1,0 1-1,-1 0 0,0 1 1,0 0-1,-1 0 1,0 0-1,0 1 0,5 9 1,27 31-1065,-38-48 726,1 1 1,-1-1-1,1 1 1,-1 0 0,1-1-1,-1 1 1,1-1-1,0 0 1,-1 1 0,1-1-1,0 1 1,0-1-1,-1 0 1,1 1 0,0-1-1,0 0 1,-1 0 0,1 0-1,0 0 1,0 0-1,-1 0 1,3 0 0,-2 0-150,9 0-6928</inkml:trace>
  <inkml:trace contextRef="#ctx0" brushRef="#br0" timeOffset="318.37">270 205 3810,'0'0'11405,"0"12"-10469,0 123 1642,0-134-2561,0-1 0,0 1 1,0-1-1,0 1 0,0-1 1,0 1-1,0-1 0,0 1 1,0-1-1,0 1 1,0-1-1,0 0 0,0 1 1,0-1-1,1 1 0,-1-1 1,0 1-1,0-1 0,0 1 1,1-1-1,-1 0 0,0 1 1,1-1-1,-1 0 1,0 1-1,1-1 0,-1 0 1,1 1-1,-1-1 0,0 0 1,1 0-1,-1 0 0,1 1 1,-1-1-1,1 0 0,-1 0 1,1 0-1,-1 0 1,1 0-1,-1 0 0,1 0 1,-1 0-1,0 0 0,1 0 1,-1 0-1,1 0 0,-1 0 1,1 0-1,-1 0 1,1 0-1,0-1 0,1 0 39,0 0 1,0 0-1,0 0 0,0 0 0,-1 0 0,1 0 0,0-1 1,-1 1-1,1-1 0,-1 1 0,2-3 0,3-4 45,-1 0 0,0-1 0,0 0 0,-1 0 1,0 0-1,-1-1 0,0 1 0,0-1 0,-1 1 0,0-1 0,-1 0 0,0 0 0,-1 0 0,0 0 0,-2-17 0,1 26-100,1 0-1,0 0 1,0 0-1,-1 0 1,1 0 0,-1 0-1,1 0 1,-1 0-1,0 0 1,1 0 0,-1 1-1,0-1 1,1 0-1,-1 0 1,0 1 0,0-1-1,0 0 1,0 1-1,0-1 1,0 1 0,0-1-1,0 1 1,0-1-1,0 1 1,0 0-1,0-1 1,0 1 0,0 0-1,0 0 1,0 0-1,0 0 1,0 0 0,0 0-1,0 0 1,0 0-1,-2 1 1,1-1-130,0 1 1,1-1-1,-1 1 1,1-1-1,-1 1 0,1-1 1,-1 1-1,1 0 0,0 0 1,-1 0-1,1 0 1,0 0-1,-1 0 0,1 0 1,0 0-1,0 0 1,0 1-1,0-1 0,0 0 1,0 1-1,1-1 0,-1 1 1,0-1-1,0 3 1,0 24-7004,1-21 1058</inkml:trace>
  <inkml:trace contextRef="#ctx0" brushRef="#br0" timeOffset="502.08">270 205 5330</inkml:trace>
  <inkml:trace contextRef="#ctx0" brushRef="#br0" timeOffset="806.77">270 205 5330,'107'-39'3346,"-85"30"-1219,-22 5 2160,5 7-2599,0 7-1356,-1 0-1,-1 0 0,0 0 0,0 0 1,-1 0-1,1 15 0,-2-14-219,1 0-1,0 1 1,1-1 0,0 0-1,1-1 1,7 16-1,-11-25-104,0-1 0,0 1 0,0-1 0,1 1 0,-1-1 0,0 1 0,1-1-1,-1 0 1,0 1 0,0-1 0,1 0 0,-1 1 0,1-1 0,-1 0 0,0 1 0,1-1-1,-1 0 1,1 1 0,-1-1 0,1 0 0,-1 0 0,1 0 0,-1 0 0,1 1-1,-1-1 1,1 0 0,-1 0 0,1 0 0,-1 0 0,1 0 0,-1 0 0,1 0-1,-1 0 1,1 0 0,-1-1 0,1 1 0,-1 0 0,0 0 0,1 0 0,-1 0 0,1-1-1,-1 1 1,1 0 0,-1-1 0,1 1 0,-1 0 0,0-1 0,1 1 0,-1 0-1,0-1 1,1 1 0,-1-1 0,0 1 0,0 0 0,1-1 0,-1 1 0,0-1 0,19-37 132,-12 22-51,-5 15-90,1-1 0,-1 1 0,1 0 0,-1 0 0,1 0 0,-1 1 0,1-1-1,0 0 1,-1 1 0,1 0 0,0 0 0,-1 0 0,1 0 0,0 0 0,-1 0 0,1 1-1,-1-1 1,1 1 0,0 0 0,3 1 0,-5-2 9,20 7 44,-15-4-39,0-1-1,0-1 1,0 1-1,0-1 1,11 1-1,-16-3-3,0 0-1,0-1 1,0 1 0,0 0 0,-1-1-1,1 1 1,-1-1 0,1 1-1,-1-1 1,1 1 0,-1-1-1,0 1 1,0-1 0,0 1-1,0-1 1,0 0 0,0 1 0,0-3-1,0 3 2,0-17-36,-1-37 199,1 53-194,0 0 1,0 1-1,-1-1 0,1 0 0,0 0 1,-1 1-1,1-1 0,-1 1 1,0-1-1,0 0 0,1 1 0,-1-1 1,0 1-1,0 0 0,-1-1 1,1 1-1,0 0 0,0 0 1,-1-1-1,1 1 0,0 0 0,-1 0 1,1 1-1,-3-2 0,-3 1-2464,6 10-5208</inkml:trace>
  <inkml:trace contextRef="#ctx0" brushRef="#br0" timeOffset="1098.93">799 86 7475,'0'0'8636,"0"-4"-7204,0 8-820,0 254 2827,0-283-17984,0 1 9401</inkml:trace>
  <inkml:trace contextRef="#ctx0" brushRef="#br0" timeOffset="1314.05">799 86 4482,'-1'48'4143,"7"-23"5210,18 12-8413,-9-15-313,-6-5-494,-5-10-143,0 1 0,0-1 1,0 0-1,1 0 1,0 0-1,0 0 1,7 6-1,-7-14-5044,0-10 2448,0-6 475,-3-12-2605</inkml:trace>
  <inkml:trace contextRef="#ctx0" brushRef="#br0" timeOffset="1461.87">786 73 4226</inkml:trace>
  <inkml:trace contextRef="#ctx0" brushRef="#br0" timeOffset="1591.99">799 86 4226,'99'-61'3039,"-76"37"6850,-25 29-5260,1 8-6131,1 249 3292,0-260-1769,2 16-1876,-2-18 1574,0 1-1,1 0 0,-1-1 1,1 1-1,-1-1 1,0 1-1,1-1 0,0 1 1,-1-1-1,1 1 0,-1-1 1,1 1-1,-1-1 0,1 0 1,0 1-1,-1-1 1,1 0-1,0 0 0,-1 0 1,1 1-1,0-1 0,0 0 1,1 0-1,13 0-6121</inkml:trace>
  <inkml:trace contextRef="#ctx0" brushRef="#br0" timeOffset="1856.48">1034 129 4946,'0'0'11256,"0"17"-9090,-1-4-1335,1 3-276,0 0 0,1 0 0,3 17 0,-4-31-538,1 0 0,-1 1 0,0-1 1,1 0-1,-1 0 0,1 0 0,0 0 0,0 0 1,-1 0-1,1 0 0,1 0 0,-1 0 1,0 0-1,0-1 0,1 1 0,-1 0 1,1-1-1,-1 1 0,1-1 0,0 0 0,-1 1 1,1-1-1,0 0 0,0 0 0,0 0 1,0 0-1,0 0 0,0-1 0,0 1 1,0-1-1,3 1 0,-1-1 2,1-1 1,0 0-1,-1 0 1,1 0-1,-1 0 0,0-1 1,1 1-1,-1-1 1,0 0-1,0-1 0,0 1 1,0-1-1,-1 1 1,1-1-1,-1 0 0,1 0 1,-1-1-1,0 1 1,0-1-1,-1 0 0,1 0 1,-1 1-1,0-2 1,0 1-1,0 0 0,2-7 1,0 0 12,-1-1 1,0 1-1,0-1 1,-1 0-1,-1 0 1,0 0-1,0 0 1,-1 0-1,-3-19 0,2 30-28,1-1-1,-1 1 0,1-1 0,-1 1 0,0 0 0,0-1 0,0 1 0,0 0 0,0-1 0,0 1 0,0 0 0,0 0 0,-1 0 0,1 0 0,0 0 1,-1 0-1,1 1 0,-1-1 0,1 0 0,-1 1 0,1-1 0,-1 1 0,1-1 0,-1 1 0,1 0 0,-1-1 0,0 1 0,1 0 0,-1 0 0,0 0 1,1 1-1,-1-1 0,-2 1 0,-1-1-9,1 1-1,0-1 1,0 1 0,0 0 0,1 0 0,-1 1 0,0-1-1,0 1 1,1 0 0,-1 0 0,1 0 0,-5 4-1,1 2-304,1 0-1,0 1 0,1 0 0,-9 18 0,-2 18-6332,10-17-1896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10.0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140 99 7764,'0'0'10308,"1"-3"-9291,5-3-898,-1-1 0,1 1 1,0 0-1,1 0 1,0 1-1,0 0 0,0 0 1,0 0-1,1 1 0,-1 0 1,17-5-1,-10 3-17,1 1 0,0 1 0,0 0-1,1 1 1,-1 1 0,16-1 0,-29 3-89,-1 0 1,1 0 0,-1 0-1,0 0 1,1 0-1,-1 0 1,0 0-1,1 1 1,-1-1 0,0 0-1,1 1 1,-1-1-1,0 1 1,0-1 0,0 1-1,1 0 1,-1 0-1,0-1 1,0 1 0,0 0-1,0 0 1,0 0-1,0 0 1,-1 0 0,1 0-1,0 1 1,0 0-1,1 3 36,-1 0-1,0 0 0,0 0 0,-1 0 0,0 0 0,0 8 0,0-7 0,-1 1 18,0 1-1,0-1 1,0 1-1,-1-1 1,-1 1-1,1-1 0,-1 0 1,0 0-1,-1 0 1,-8 12-1,-55 66 334,33-43-282,25-30-105,6-7-1,0 0-1,-1 0 1,0-1-1,0 1 0,0-1 1,-7 5-1,10-8-29,4 1 1,-1-1 0,1 0 0,0 1 0,0-1-1,0 0 1,0-1 0,0 1 0,0 0 0,0-1-1,0 0 1,0 1 0,4-1 0,6 1-7,-10-1 34,9 2-39,-1 0 0,0 0-1,0 1 1,0 0 0,13 6-1,-21-7 30,-1-1-1,1 1 0,-1-1 1,1 1-1,-1 0 0,0 0 1,0 0-1,0 0 0,0 0 1,0 1-1,0-1 0,0 1 1,-1-1-1,1 1 0,-1-1 1,0 1-1,0 0 0,0 0 0,0 0 1,0 0-1,-1-1 0,1 1 1,-1 0-1,0 0 0,0 4 1,0-2 80,-1 0-1,0 0 1,0-1 0,-1 1 0,1 0 0,-1 0 0,0-1-1,0 1 1,0-1 0,-1 0 0,0 0 0,0 0 0,0 0-1,0 0 1,-5 4 0,-9 9 286,-38 27 1,30-25-360,-50 33-738,47-35-2237,2 1-3751,5-3-3903</inkml:trace>
  <inkml:trace contextRef="#ctx0" brushRef="#br0" timeOffset="676.65">5 941 6547,'0'0'12731,"5"0"-11706,10-3-476,0-1 1,-1 0 0,18-8 0,38-10 313,-56 19-704,-1-1-26,0 2-1,0 0 0,0 0 1,0 1-1,0 1 1,24 1-1,-35 1-125,-1-1 0,0 0 0,0 0 0,0 1-1,0-1 1,0 0 0,0 1 0,0-1 0,-1 1 0,1-1-1,0 1 1,-1 0 0,1-1 0,-1 1 0,0 0 0,1-1 0,-1 1-1,0 0 1,0-1 0,0 1 0,0 0 0,-1-1 0,1 1-1,0 0 1,-1-1 0,0 3 0,0 4 28,0 0 1,-1 0-1,0-1 1,0 1-1,-3 7 1,-14 16 94,-1-1 1,-35 41 0,55-70-139,-1-1 1,1 0-1,0 0 1,0 0-1,0 1 1,0-1-1,0 0 1,-1 0-1,1 0 1,0 1-1,0-1 0,0 0 1,0 0-1,0 1 1,0-1-1,0 0 1,0 0-1,0 1 1,0-1-1,0 0 1,0 0-1,0 1 0,0-1 1,0 0-1,0 0 1,0 0-1,0 1 1,1-1-1,-1 0 1,0 0-1,0 1 1,0-1-1,0 0 1,0 0-1,1 0 0,-1 0 1,0 1-1,0-1 1,0 0-1,0 0 1,1 0-1,-1 0 1,0 0-1,0 1 1,1-1-1,-1 0 1,0 0-1,0 0 0,0 0 1,1 0-1,-1 0 1,0 0-1,0 0 1,1 0-1,-1 0 1,1 0-1,17 2-205,-14-1 176,22 0-286,-17-1 247,-1 1 0,1 0 0,-1 0 0,1 0 0,9 4 0,-17-4 71,1-1 0,0 1 1,0 0-1,-1 0 1,1 0-1,-1 0 0,1 0 1,-1 0-1,1 1 1,-1-1-1,1 0 0,-1 1 1,0-1-1,0 1 1,0-1-1,0 1 0,0 0 1,0-1-1,0 1 1,-1 0-1,1 0 0,-1-1 1,1 1-1,-1 0 1,0 0-1,1 0 0,-1 0 1,0 2-1,0 2 63,-1-1 0,1 1-1,-1-1 1,0 0 0,0 1 0,-1-1-1,1 0 1,-1 0 0,0 0-1,-1 0 1,1 0 0,-1-1 0,0 1-1,0-1 1,0 1 0,-1-1 0,1 0-1,-1 0 1,0-1 0,-1 1 0,1-1-1,0 0 1,-1 0 0,-5 2-1,-3 4-5,0-1 0,-1-1 0,0 0 0,0-1 0,0 0 0,-1-2 0,0 1 0,0-2 0,-17 3 0,-45-2-5406,51-4-833</inkml:trace>
  <inkml:trace contextRef="#ctx0" brushRef="#br0" timeOffset="1576.99">91 1611 7347,'0'0'12035,"0"0"-12000,0 0-1,0 0 1,0 0 0,-1 0-1,1 0 1,0 1 0,0-1-1,0 0 1,0 0-1,-1 0 1,1 0 0,0 0-1,0-1 1,0 1 0,0 0-1,0 0 1,-1 0 0,1 0-1,0 0 1,0 0-1,0 0 1,0 0 0,-1 0-1,1 0 1,0 0 0,0 0-1,0-1 1,0 1-1,0 0 1,0 0 0,0 0-1,-1 0 1,1 0 0,0-1-1,0 1 1,0 0-1,0 0 1,0 0 0,0 0-1,0 0 1,0-1 0,0 1-1,0 0 1,0 0-1,0 0 1,0 0 0,0-1-1,11-5 93,0-1 0,0 2 1,1 0-1,0 0 0,0 1 0,0 1 0,18-3 0,-20 3-66,4 0 46,-1 1-1,0 1 1,27 0 0,-39 1-102,0 0 6,0 0 0,0 0 0,0 1 0,0-1-1,0 0 1,0 1 0,0-1 0,0 1 0,0-1 0,0 1-1,-1-1 1,1 1 0,0 0 0,0-1 0,0 1 0,-1 0-1,1 0 1,0-1 0,-1 1 0,1 0 0,-1 0-1,1 0 1,-1 0 0,1 0 0,-1 0 0,0 0 0,1 0-1,-1 0 1,0 0 0,0 0 0,0 1 0,2 38 248,-2-32-160,-1 1-53,0 0 1,0 0 0,-1-1 0,-1 1 0,0 0-1,0-1 1,0 1 0,-1-1 0,0 0 0,-1 0-1,-6 8 1,-9 11 142,-38 41 0,25-41-67,-9 7 0,40-32-120,0 0-1,0 0 1,1 0-1,-1 0 1,1 0-1,-1 0 1,1 0 0,0 1-1,0-1 1,0 0-1,0 1 1,0-1-1,0 1 1,1-1 0,-1 5-1,1-6-6,0 0 1,0-1-1,1 1 0,-1 0 0,1 0 0,-1 0 1,1-1-1,-1 1 0,1 0 0,-1 0 1,1-1-1,-1 1 0,1 0 0,0-1 0,0 1 1,-1-1-1,1 1 0,0-1 0,0 1 0,-1-1 1,1 0-1,0 1 0,0-1 0,0 0 0,0 0 1,1 1-1,29 4-18,-26-5 12,73 4-140,-62-4 51,-1 0 1,1 0-1,-1 2 0,1 0 0,-1 0 0,0 2 1,24 7-1,-38-10 113,1 0 0,-1-1 0,0 1 1,1 0-1,-1 0 0,1 0 0,-1 0 0,0 0 1,0 0-1,0 0 0,1 0 0,-1 0 0,0 0 1,0 1-1,-1-1 0,1 1 0,0-1 0,0 0 1,-1 1-1,1-1 0,-1 1 0,1 0 0,-1-1 1,0 1-1,1-1 0,-1 1 0,0 0 0,0-1 1,0 1-1,0-1 0,0 1 0,-1 0 0,1-1 1,0 1-1,-1-1 0,1 1 0,-1-1 0,0 1 1,1-1-1,-1 1 0,0-1 0,0 0 0,0 1 1,0-1-1,0 0 0,0 0 0,-3 2 0,-3 6 185,-1-1 1,-1 0-1,0 0 0,0-1 0,-13 8 0,4-4-115,0-1 0,-1-1 1,0-1-1,-1-1 0,0 0 0,0-2 1,0 0-1,-30 3 0,-46-3-5151,79-5-1255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07.2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107 162 7027,'4'4'15152,"3"-2"-15134,-3-2 12,1 1 0,-1-1 0,0-1 0,0 1 0,0-1-1,1 1 1,-1-1 0,0-1 0,0 1 0,0 0 0,0-1 0,-1 0 0,1 0 0,0 0 0,6-5 0,-8 4-14,1 0 1,-1-1-1,0 1 0,0-1 1,0 1-1,-1-1 1,1 0-1,-1 0 0,0 1 1,0-1-1,0 0 1,0 0-1,-1 0 0,0 0 1,0 0-1,0-6 1,0-51 229,0 44-35,0 45-327,0 585 436,0-612-277,-53-1 1131,52 0-1038,4-2-512,26-12 260,2 1 1,0 2-1,33-9 1,-6 2 94,71-19 183,-109 20 75,-18 14-3436</inkml:trace>
  <inkml:trace contextRef="#ctx0" brushRef="#br0" timeOffset="1115.37">55 887 8788,'0'0'10706,"12"0"-9457,0-1-1117,0-1 1,0 0 0,-1 0-1,1-2 1,-1 1 0,13-7-1,-11 5-52,1 0-1,-1 1 0,24-4 1,-28 7 27,-3-1-52,0 2-1,0-1 1,1 1 0,-1 0 0,0 0 0,8 2-1,-12-2-49,-1 1-1,1 0 1,-1-1-1,1 1 1,-1 0-1,0 0 1,1 0-1,-1-1 1,0 2-1,0-1 1,1 0 0,-1 0-1,0 0 1,0 0-1,0 1 1,-1-1-1,1 0 1,0 1-1,0-1 1,-1 1-1,1-1 1,-1 1-1,1-1 1,-1 1-1,0 0 1,1-1-1,-1 1 1,0 1-1,1 6 28,0 1 0,-1-1 0,0 0 1,-1 1-1,0-1 0,-1 0 0,1 0 0,-2 0 0,1 0 0,-8 16 0,-1-3 44,-2-1 1,-26 35-1,24-34-33,-81 98 135,96-119-184,-1-1 0,1 0 0,0 0 0,0 1 0,0-1 0,-1 0 0,1 0 0,0 1-1,0-1 1,0 0 0,0 0 0,-1 1 0,1-1 0,0 0 0,0 1 0,0-1 0,0 0-1,0 1 1,0-1 0,0 0 0,0 1 0,0-1 0,0 0 0,0 1 0,0-1 0,0 0 0,0 1-1,0-1 1,1 0 0,-1 1 0,0-1 0,0 0 0,0 0 0,0 1 0,1-1 0,13 5-65,30-4 120,-31-2-50,26-1 30,-1-3 0,0 0 0,0-3 0,63-21 0,-50 14 84,-41 10 905,-9 1-4068,-1 3 2710,-1 1 0,1 0 1,-1 0-1,1 0 1,-1-1-1,0 1 0,1 0 1,-1 0-1,1 0 0,-1 0 1,0 0-1,1 0 1,-1 0-1,1 0 0,-1 0 1,0 0-1,1 0 0,-1 0 1,1 1-1,-1-1 1,1 0-1,-1 0 0,0 1 1,1-1-1,-1 0 1,0 1-1,-19 13-9134</inkml:trace>
  <inkml:trace contextRef="#ctx0" brushRef="#br0" timeOffset="1790.08">15 1608 9076,'0'0'9274,"-3"-12"-8389,-9-38-303,13 48-543,-1 0 0,1 0 0,0-1 0,0 1 0,0 0 0,0 0 0,0 0 0,0 0 0,1 0 0,-1 0 0,1 0 0,-1 1 0,1-1 0,0 0 0,0 1 0,0 0 0,0-1 0,0 1 0,0 0 0,0 0 0,0 0 0,0 0 0,0 0 0,4 0 0,5-5 147,3-2-86,0 0 0,0 1 0,1 0 0,0 1 0,0 1 0,1 1 1,-1 0-1,1 0 0,0 2 0,0 0 0,0 1 0,23 1 1,-38 1-99,0-1 1,1 1 0,-1-1 0,0 1 0,0-1 0,0 1 0,0 0 0,0 0 0,0-1-1,0 1 1,0 0 0,0 0 0,-1 0 0,1 0 0,0 0 0,-1 0 0,1 0 0,0 1-1,-1-1 1,1 0 0,-1 0 0,0 0 0,1 1 0,-1-1 0,0 0 0,0 0 0,0 2-1,3 40 128,-3-37-95,-1 1-17,0 0 0,0 0 0,0 0 0,0 0 0,-1-1 0,-1 1 0,1 0-1,-1-1 1,-6 12 0,-42 53 96,23-33-79,22-29-6,-1-1-3,1 0-1,0 1 0,0 0 0,1 0 1,0 0-1,0 1 0,1-1 0,1 1 1,0 0-1,0 0 0,1 1 0,-2 14 1,6-24-23,0 0 1,1-1-1,-1 1 1,0 0 0,1-1-1,-1 0 1,1 1-1,-1-1 1,0 0 0,1 0-1,-1-1 1,3 1-1,2 0 15,11-1 2,0-1 0,0 0 0,0-1 1,0-1-1,0-1 0,20-9 0,102-50 31,-94 41 29,-34 14 107,2-2-940,-6 9-7341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12.56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5 8468,'0'0'10663,"0"19"-9497,0 151 614,0-166-1755,0-1 0,0 1 1,1 0-1,-1 0 0,1-1 0,0 1 1,0 0-1,0-1 0,0 1 0,1-1 1,-1 0-1,1 1 0,0-1 0,0 0 1,0 0-1,0 0 0,1 0 0,-1 0 1,1 0-1,0-1 0,-1 0 1,1 1-1,1-1 0,-1 0 0,0 0 1,0-1-1,1 1 0,-1-1 0,6 2 1,-4-1-20,1-1 0,0 0 0,0-1 0,0 1 0,0-1 0,0 0 0,0-1 0,0 1 0,0-1 0,-1 0 0,1-1 0,0 0 0,-1 0 0,1 0 0,-1 0 0,1-1 0,-1 0 0,5-3 0,14-11-266,-1 0-1,-1-2 1,37-39-1,-52 50 260,-1 0-1,0 0 1,0 0 0,-1-1-1,0 0 1,-1 0 0,0 0 0,0-1-1,-1 1 1,0-1 0,0 0-1,-1 0 1,-1 0 0,1-13-1,-7 386 2937,8-320-2756,-2-36-343,0 0 0,0 0 0,0 0-1,-1 1 1,0-1 0,-1 0 0,1 0 0,-1 0 0,-1 0 0,1 0 0,-1 0 0,0-1 0,-1 1 0,0-1 0,-4 8 0,-21 19-2894,-5 1-2686</inkml:trace>
  <inkml:trace contextRef="#ctx0" brushRef="#br0" timeOffset="511.98">240 952 8084,'0'0'12475,"-8"-7"-11259,-28-22-359,35 28-817,-1 1-1,0-1 1,0 1 0,1-1 0,-1 1 0,0-1-1,0 1 1,1 0 0,-1 0 0,0 0 0,0 0 0,0 0-1,1 1 1,-1-1 0,0 0 0,0 1 0,1-1-1,-1 1 1,0 0 0,1-1 0,-1 1 0,1 0 0,-1 0-1,1 0 1,-1 0 0,1 0 0,-1 1 0,1-1 0,0 0-1,-2 3 1,-2 2 78,0 0-1,1 0 1,-1 0-1,1 0 1,-4 11-1,6-13-78,0 0 1,0 0-1,0 0 0,1 1 0,0-1 0,0 1 0,0-1 0,0 1 1,1-1-1,0 1 0,0-1 0,0 1 0,0 0 0,1-1 0,-1 1 1,1-1-1,2 5 0,-1-5-34,1 0 0,-1 0 0,1-1 0,0 1 1,0-1-1,0 0 0,0 0 0,0 0 0,1-1 1,0 1-1,-1-1 0,1 1 0,0-1 0,0 0 0,0-1 1,0 1-1,7 1 0,20 5 5,0-2 0,0-1 1,40 2-1,-13-1 13,-56-6-23,-1 0 1,0 0-1,0 0 0,0 0 0,1 0 1,-1 1-1,0-1 0,0 0 1,0 1-1,1-1 0,-1 1 0,0-1 1,0 1-1,0 0 0,0-1 1,0 1-1,0 0 0,0 0 0,0 0 1,-1 0-1,1 0 0,0 0 1,0 0-1,-1 0 0,1 0 0,-1 0 1,1 0-1,-1 0 0,1 0 1,-1 1-1,0-1 0,1 0 0,-1 0 1,0 0-1,0 1 0,0-1 1,0 0-1,0 0 0,0 1 0,0-1 1,-1 2-1,0 0 11,0 0 0,0 1 0,0-1 1,0 0-1,-1 1 0,0-1 0,1 0 0,-1 0 0,0 0 0,-1-1 1,1 1-1,0 0 0,-5 3 0,-9 5 43,0 0-1,0-1 1,-34 14 0,41-20-371,-1-1 0,1 0 0,-1 0 1,0-1-1,0 0 0,0 0 0,0-1 0,0-1 1,-12 0-1,21-1 58,0 1 1,0 0 0,0-1 0,0 1 0,-1-1-1,1 0 1,0 1 0,0-1 0,0 0 0,1 0-1,-1 0 1,0 0 0,0 0 0,0 1 0,1-1-1,-1-1 1,0 1 0,1 0 0,-1 0 0,1 0-1,-1 0 1,1 0 0,0 0 0,-1-1 0,1 1-1,0 0 1,0-2 0,-2-4-1692,-9-29-6956</inkml:trace>
  <inkml:trace contextRef="#ctx0" brushRef="#br0" timeOffset="711.48">138 986 12342,'0'0'8051,"129"-83"-6962,-70 58-241,6 4-95,-1-1-257,-10 7-272,-6 3-16,-15 5-160,-17 4-48,-11 3-64,-21 10-17656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25.8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0 171 7732,'0'0'11114,"0"4"-10580,2 8-365,0 1 0,1 0 0,0-1 1,1 1-1,9 21 0,8 24 123,-18-42-230,2 0 0,0 0 0,1 0 0,0-1 0,1 0 0,1 0 0,13 18 0,-21-32-56,0-1-1,0 0 1,0 0-1,1 1 1,-1-1 0,0 0-1,0 0 1,0 1 0,1-1-1,-1 0 1,0 0-1,0 0 1,1 1 0,-1-1-1,0 0 1,0 0-1,1 0 1,-1 0 0,0 1-1,0-1 1,1 0-1,-1 0 1,0 0 0,1 0-1,-1 0 1,0 0 0,1 0-1,-1 0 1,0 0-1,1 0 1,-1 0 0,0 0-1,1 0 1,-1 0-1,0 0 1,0-1 0,1 1-1,-1 0 1,0 0-1,1 0 1,-1 0 0,0-1-1,0 1 1,1 0 0,-1 0-1,0 0 1,0-1-1,0 1 1,1 0 0,-1 0-1,0-1 1,0 1-1,0 0 1,0-1 0,7-19 186,-6 13-122,12-49 309,-2-1 0,-3 0-1,-3-1 1,-2-83 0,-3 139-542,2 6-1493,-1-1 831,1 0 1,-1 0 0,1 1-1,-1-1 1,0 1 0,0-1-1,-1 1 1,1 3 0,2 5-1853,9 12-5726</inkml:trace>
  <inkml:trace contextRef="#ctx0" brushRef="#br0" timeOffset="389.93">482 55 5731,'0'0'13480,"-9"-10"-12175,-30-28-430,39 37-853,-1 1 0,1-1 0,-1 0-1,0 1 1,1 0 0,-1-1 0,0 1 0,0-1 0,1 1-1,-1 0 1,0 0 0,0-1 0,1 1 0,-1 0 0,0 0-1,0 0 1,0 0 0,1 0 0,-1 0 0,0 0 0,0 0-1,0 0 1,1 0 0,-1 0 0,0 1 0,0-1 0,1 0-1,-1 1 1,0-1 0,0 0 0,1 1 0,-1-1 0,0 1-1,1-1 1,-1 1 0,1-1 0,-1 1 0,0-1 0,1 1-1,0 0 1,-1-1 0,1 1 0,-1 0 0,0 1 0,-13 33 159,13-32-126,-3 11-21,0 0 0,1 0 0,0 0 0,2 0 0,-1 24 0,2-32-32,0-1 0,0 1 0,1-1-1,0 1 1,0-1 0,0 1 0,1-1 0,0 0 0,0 1 0,0-1 0,0 0-1,1 0 1,0-1 0,0 1 0,0 0 0,1-1 0,4 5 0,7 3-22,1-1 0,-1-1-1,2 0 1,-1-1 0,1-1 0,1 0 0,-1-2 0,1 0 0,0-1-1,21 4 1,-38-10 23,-1 1 0,1 0-1,0 0 1,-1 0 0,1 1 0,-1-1-1,1 0 1,-1 0 0,1 0-1,0 0 1,-1 0 0,1 1 0,-1-1-1,1 0 1,-1 1 0,1-1-1,-1 0 1,1 1 0,-1-1 0,1 0-1,-1 1 1,0-1 0,1 1-1,-1-1 1,1 1 0,-1-1 0,0 1-1,0-1 1,1 1 0,-1 0-1,-11 12 65,-26 7 12,36-19-77,-45 18-228,-74 21-1,5-15-7803,73-17-1159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22.8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225 82 6723,'0'0'10351,"-9"-13"-9273,-41-55 760,50 77 1242,-5 19-3060,2-8 23,-18 460 263,21-443-292,0-14 5,0 9-12,0 0-1,2-1 1,9 43 0,-5-58-3016,-1-27-338,-1-37-2998,-3 41 5159,4-43-7017</inkml:trace>
  <inkml:trace contextRef="#ctx0" brushRef="#br0" timeOffset="478.62">69 326 2321,'0'0'11050,"-6"-24"-10017,-21-79-406,26 100-580,0 0 1,0 0 0,0 0-1,1 0 1,0 0-1,0 0 1,-1 0-1,2 0 1,-1 0 0,0 0-1,1 0 1,-1 0-1,1 0 1,0 0-1,0 0 1,2-5 0,-1 6 29,0 0 0,0 0 0,1-1 0,-1 1 0,0 1 0,1-1 0,-1 0 0,1 1 0,0-1 0,4-1 0,6-3 241,-4 2-196,0 0 0,0 1 0,1 1 0,-1 0 0,1 0 0,0 1 0,-1 0 0,1 0 0,0 1 0,14 2 0,5-1 57,-27-1-167,-1 0 0,1 0 0,0 0 0,-1 0 0,1 0 0,0 1 0,-1-1 0,1 1 0,-1-1 0,1 1 0,-1-1-1,1 1 1,-1 0 0,1 0 0,-1 0 0,0 0 0,1 0 0,-1 0 0,0 0 0,0 0 0,0 1 0,0-1 0,0 0 0,0 1 0,0-1 0,0 0 0,-1 1 0,1-1 0,0 1 0,-1 0 0,1 2 0,1 4 35,-1 1-1,-1 0 1,1 0-1,-2 17 1,0-5 78,0-11-89,0 1 0,-1-1 0,0 0-1,0-1 1,-1 1 0,-1 0-1,0-1 1,0 0 0,0 0-1,-1 0 1,-10 13 0,-11 13 20,-44 44 0,31-37-42,33-35-26,3-2-23,0-1 0,0 0 0,0 0 0,-1-1 0,1 1 0,-1-1 0,0 1 0,0-1 0,-1-1 0,1 1 0,0 0-1,-1-1 1,0 0 0,1 0 0,-1 0 0,-7 1 0,11-4 12,0 1 1,0-1-1,1 0 0,-1 1 0,0-1 0,1 0 0,-1 0 1,1 0-1,-1 0 0,1 1 0,-1-1 0,1 0 1,0 0-1,-1 0 0,1 0 0,0 0 0,0 0 1,0 0-1,-1 0 0,1 0 0,0 0 0,0 0 1,1 0-1,-1-1 0,0-36-375,1 30 278,-1 6 108,0 0 1,0 0 0,0-1 0,0 1 0,1 0 0,-1 0 0,1-1-1,-1 1 1,1 0 0,0 0 0,0 0 0,0 0 0,0 0 0,1 0-1,-1 0 1,0 0 0,1 1 0,-1-1 0,1 0 0,3-1-1,-2 0-3,1 1-1,-1 1 0,1-1 0,-1 1 0,1-1 0,0 1 0,0 0 0,0 0 0,0 1 0,0-1 0,4 1 0,2 0 56,0 0 0,0 1-1,-1 0 1,1 1-1,-1 0 1,1 1 0,-1-1-1,0 2 1,13 6-1,153 103 1446,-152-96-1372,-1 1-1,-1 2 1,-1 0 0,0 1 0,21 31-1,-38-47-344,1-1 0,-1 0 0,1 1 0,0-1 0,0-1 0,0 1 0,7 5 0,-7-7-402,0 0-1,0 0 1,-1-1 0,1 1-1,0-1 1,0 0 0,0 0-1,1 0 1,-1-1 0,0 0-1,0 1 1,0-1 0,0-1-1,1 1 1,6-2 0,17-7-7618</inkml:trace>
  <inkml:trace contextRef="#ctx0" brushRef="#br0" timeOffset="1381.6">720 519 816,'0'0'14535,"-6"-6"-13070,-21-17-492,26 22-952,1 1 0,0 0 0,-1 0-1,1 0 1,0-1 0,-1 1 0,1 0-1,0 0 1,-1 0 0,1 0 0,0 0-1,-1 0 1,1 0 0,0 0-1,-1 0 1,1 0 0,-1 0 0,1 0-1,0 0 1,-1 0 0,1 0 0,0 0-1,-1 0 1,1 0 0,0 1 0,-1-1-1,1 0 1,0 0 0,-1 0-1,1 1 1,0-1 0,0 0 0,-1 0-1,1 1 1,0-1 0,0 0 0,-1 0-1,1 1 1,0-1 0,0 0-1,0 1 1,0-1 0,-1 1 0,-5 13 55,6-14-16,-4 18 207,0-1 0,1 1 0,0 0 0,2 0 1,0 0-1,2 25 0,0-9-69,-1-33-192,0 1 0,0 0 0,0 0 0,0-1 1,1 1-1,-1 0 0,0 0 0,1-1 0,0 1 0,-1-1 1,1 1-1,0 0 0,0-1 0,0 0 0,0 1 1,0-1-1,0 1 0,0-1 0,1 0 0,-1 0 1,0 0-1,3 2 0,-1-2-10,1 1-1,-1 0 1,1-1-1,-1 0 1,1 0-1,0 0 1,-1-1-1,1 1 1,0-1-1,5 0 1,-4 0 24,0 0 0,0 0-1,1-1 1,-1 1 0,0-1 0,0-1-1,0 1 1,-1-1 0,1 0 0,0 0-1,-1 0 1,1 0 0,-1-1 0,1 0 0,-1 0-1,4-4 1,-3 0 14,0 0 1,0 0-1,-1-1 0,0 1 0,-1-1 1,1 0-1,-2-1 0,1 1 0,-1 0 1,0-1-1,-1 1 0,0-1 0,0 1 1,-1-1-1,0 0 0,0 1 1,-1-1-1,-2-9 0,2 15-26,-1 1-1,0-1 1,0 1-1,0-1 1,0 1 0,0 0-1,0 0 1,0 0 0,-1 0-1,1 0 1,-1 0-1,0 1 1,0-1 0,1 1-1,-1 0 1,0 0-1,0 0 1,0 0 0,0 0-1,-5 0 1,-62-6-85,55 7 65,1 1 1,-1 0-1,1 1 1,0 0 0,-19 7-1,28-8 11,0 1-1,0 0 0,0 0 1,1 1-1,-1-1 0,0 1 0,1 0 1,0 0-1,-1 1 0,2-1 1,-1 1-1,0 0 0,1 0 1,-1 0-1,1 1 0,0-1 1,-3 8-1,6-11-7,0-1 1,0 1-1,0-1 0,0 0 1,0 1-1,0-1 0,0 1 0,0-1 1,1 0-1,-1 1 0,0-1 1,0 1-1,0-1 0,1 0 1,-1 1-1,0-1 0,0 0 0,1 1 1,-1-1-1,0 0 0,1 0 1,-1 1-1,0-1 0,1 0 1,-1 0-1,1 0 0,-1 1 0,0-1 1,1 0-1,-1 0 0,1 0 1,-1 0-1,1 0 0,-1 0 1,0 0-1,1 0 0,-1 0 0,1 0 1,-1 0-1,0 0 0,1 0 1,0 0-1,27 0-108,-22-1 72,8 0 20,-1-1 1,0-1 0,1 0-1,-1-1 1,0-1-1,-1 0 1,1 0-1,-1-1 1,0-1 0,11-8-1,60-27 7,-76 39 15,1 0-1,-1 1 1,1 0 0,0 1 0,0-1 0,0 2 0,0-1 0,0 1 0,10 1 0,-15 0 4,0 0-1,0 0 0,0 0 0,0 1 0,0-1 1,-1 1-1,1 0 0,0 0 0,-1 0 1,0 0-1,1 0 0,-1 0 0,0 1 0,0-1 1,0 1-1,2 4 0,28 52 80,-26-46-70,-2-5-1,0 0 1,1 0 0,0-1 0,0 1 0,1-1-1,0 0 1,0 0 0,1-1 0,0 0 0,11 8-1,-15-12-5,0-1 0,0 1 0,0-1-1,0 0 1,0 0 0,0 0-1,1 0 1,-1 0 0,0-1 0,1 0-1,-1 0 1,1 0 0,-1 0-1,0 0 1,1 0 0,-1-1 0,0 0-1,1 0 1,-1 0 0,0 0 0,0 0-1,0-1 1,0 1 0,0-1-1,0 0 1,0 0 0,0 0 0,-1 0-1,1 0 1,-1-1 0,4-3-1,4-5 16,-1-1 0,0 0 0,0 0 0,-2-1 0,1 0 0,-2-1 0,1 1 0,-2-1 0,6-23 0,-5 21 336,-4 31 194,1 8-599,-3-19 54,1 0 0,0 0 0,1 0 1,-1 0-1,1 0 0,0 0 0,0 0 1,0-1-1,0 1 0,0-1 0,1 1 1,0-1-1,0 0 0,-1 0 0,2 0 1,-1-1-1,0 1 0,1-1 0,-1 0 1,1 0-1,0 0 0,-1 0 0,1 0 1,0-1-1,0 0 0,0 0 0,0 0 1,1 0-1,-1 0 0,0-1 0,6 0 1,-9 0-1,0 0 1,0-1-1,0 1 1,0 0-1,0-1 1,0 1-1,-1 0 0,1-1 1,0 1-1,0-1 1,0 1-1,-1-1 1,1 0-1,0 1 1,0-1-1,-1 0 1,1 0-1,-1 1 1,1-1-1,-1 0 1,1 0-1,-1 0 0,1-1 1,10-34 50,-6-33 7,-4 45-35,-1 13 0,1-1 0,-1 1 0,-1-1 0,0 1 0,-3-13 0,3 21-31,0 1-1,1 0 1,-1 0-1,0-1 1,0 1-1,0 0 1,-1 0-1,1 0 1,0 0-1,-1 1 1,1-1-1,-1 0 1,0 1-1,1-1 1,-1 1 0,0-1-1,0 1 1,0 0-1,0-1 1,0 1-1,0 0 1,-1 1-1,1-1 1,0 0-1,0 1 1,-1-1-1,1 1 1,0 0-1,-1-1 1,-3 2-1,4-1-84,1 0-1,-1 1 1,1-1-1,-1 1 1,1-1-1,-1 1 1,1 0-1,-1 0 1,1-1-1,0 1 1,0 0-1,-1 0 1,1 1-1,0-1 1,0 0-1,0 0 1,0 0-1,0 1 1,0-1-1,0 0 1,1 1-1,-1-1 1,0 1-1,1-1 0,-1 1 1,1-1-1,-1 4 1,-7 47-4769,7-48 4189,0 32-5016</inkml:trace>
  <inkml:trace contextRef="#ctx0" brushRef="#br0" timeOffset="2163.71">1689 264 2689,'0'0'11694,"0"-8"-10184,0-19-307,0 22-257,0 23-385,0 248 3160,0-111-6519,0-308 954,0-2 3574,30 153-626,-21 3-987,0 0 0,0 1 1,1 0-1,-2 0 0,1 1 0,0 0 0,0 1 1,-1-1-1,0 2 0,0-1 0,0 1 1,0 0-1,7 7 0,15 14 51,48 53-1,-37-36-201,-41-42-319,1 0 0,0 0-1,0 0 1,0 0 0,0 0 0,0 0-1,0 0 1,0 0 0,0-1 0,0 1-1,0 0 1,0-1 0,1 1 0,-1-1-1,0 1 1,0-1 0,1 0 0,-1 0-1,0 1 1,1-1 0,-1 0-1,3 0 1,-3-1 54,0 0-1,0 1 1,-1-1 0,1 0-1,0 0 1,0 0-1,0 0 1,-1 0-1,1 0 1,0 0 0,-1 0-1,1 0 1,-1 0-1,1 0 1,-1 0-1,0 0 1,1 0 0,-1 0-1,0-1 1,0 0-1,2-15-1443,-1 1-1,-1-1 0,-2-16 0,1 12 1085,1 17 590,1-12 642,-1-1-1,-1 1 1,0 0-1,-1 0 1,-1-1-1,0 1 1,-8-19-1,-21-61 5518,23 29 3003,9 75-8132,3 39-399,2 0 0,13 56 0,4 32-239,-17-56-221,-4-49-569,1-1 0,11 55-1,-12-81 239,-1-1-1,1 0 1,0 0-1,0 1 1,0-1-1,0 0 1,0 0 0,0 0-1,1 0 1,-1 0-1,1-1 1,-1 1-1,4 2 1,-3-3-217,-1 0 0,1 0-1,0 0 1,0 0 0,0-1 0,-1 1 0,1-1 0,0 1 0,0-1 0,0 0 0,0 0-1,0 0 1,0 0 0,0 0 0,0 0 0,0 0 0,3-2 0,26-7-5861</inkml:trace>
  <inkml:trace contextRef="#ctx0" brushRef="#br0" timeOffset="2490.37">2219 406 9220,'0'0'10944,"-1"7"-10549,-3 19-86,0 1 0,2 38 0,2-58-292,-1-1-1,2 1 1,-1 0 0,1-1 0,0 1-1,0-1 1,1 0 0,0 1-1,0-1 1,1 0 0,-1 0-1,1 0 1,1-1 0,-1 1 0,1-1-1,7 10 1,-9-14-15,1 1 1,-1-1-1,0 1 1,1-1-1,-1 0 1,1 0-1,0 0 1,-1 0 0,1 0-1,0-1 1,-1 1-1,1-1 1,0 1-1,0-1 1,-1 0-1,1 0 1,0-1-1,0 1 1,0-1-1,-1 1 1,1-1-1,0 0 1,-1 0-1,1 0 1,-1 0-1,1 0 1,-1-1-1,1 1 1,-1-1-1,0 1 1,0-1-1,0 0 1,0 0-1,0 0 1,2-3-1,4-4 42,-1 0-1,0 0 0,0-1 1,-1 0-1,-1 0 1,0 0-1,5-14 0,-6 14 7,-1 1-1,-1-2 1,1 1-1,-2 0 1,1 0-1,-1-1 1,-1 1-1,0-1 1,-2-12-1,2 19-12,-1 0-1,0 0 0,0 1 0,0-1 0,-1 1 0,1-1 0,-1 1 1,0-1-1,0 1 0,0 0 0,0 0 0,0 0 0,-1 0 1,0 0-1,1 1 0,-1-1 0,0 1 0,0 0 0,0-1 1,-1 1-1,1 1 0,0-1 0,-1 0 0,1 1 0,-1 0 1,1 0-1,-7-1 0,4 0-29,-1 1 0,0 0 0,0 0 1,0 0-1,0 1 0,0 0 0,0 1 1,0-1-1,0 1 0,0 1 0,0-1 0,1 1 1,-1 0-1,0 1 0,1 0 0,0 0 0,-10 6 1,10-4-79,1 0 1,0 0 0,1 0-1,-1 0 1,1 1 0,0-1-1,1 1 1,-1 0-1,1 1 1,0-1 0,1 0-1,-1 1 1,1 0 0,1-1-1,-1 1 1,1 0 0,-1 12-1,2-12-134,-1 0-347,0 0-1,1 0 0,0 0 1,0 0-1,1 0 0,0 0 1,2 9-1,14 8-4401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28.13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40 508 10997,'0'0'8825,"-2"-7"-7768,2 7-1056,0 0 0,0 0 1,0 0-1,0 0 0,0 1 1,0-1-1,0 0 0,0 0 1,0 0-1,0 0 0,0 0 1,0 0-1,0 0 0,0 0 1,0 0-1,0 1 0,0-1 1,0 0-1,0 0 0,0 0 1,0 0-1,-1 0 0,1 0 1,0 0-1,0 0 0,0 0 1,0 0-1,0 0 0,0 0 1,0 0-1,0 0 0,0 0 1,-1 0-1,1 0 1,0 0-1,0 0 0,0 0 1,0 0-1,0 0 0,0 0 1,0 0-1,0 0 0,-1 0 1,1 0-1,0 0 0,0 0 1,0 0-1,0 0 0,0 0 1,-3 39 153,1 1 0,2-1 0,3 1 0,10 60 1,-5-34-92,4 86 651,-56-305-416,31 49-273,5 0 1,8-190 0,0 277-28,2 1 0,0-1 0,1 1 0,0 0 0,2 0 0,7-19 0,-11 31-6,1-1 1,0 1-1,0 0 1,0 0-1,1 0 0,-1 0 1,1 0-1,0 0 1,0 1-1,1-1 1,-1 1-1,1 0 1,0 0-1,-1 0 0,1 1 1,0-1-1,1 1 1,-1 0-1,0 0 1,1 0-1,-1 1 1,1 0-1,-1 0 0,1 0 1,0 0-1,4 0 1,-7 2-1,0-1 0,0 1 1,0 0-1,-1 0 0,1 0 1,0 0-1,-1 0 0,1 0 1,-1 0-1,1 1 0,-1-1 1,0 0-1,1 1 0,-1-1 1,0 1-1,0 0 0,0-1 1,0 1-1,0 0 0,-1-1 1,1 1-1,0 0 0,-1 0 1,1 0-1,-1 0 0,0 0 0,1 3 1,7 62 19,-8-60-13,0 12 12,0 0-1,-1 0 1,-2 0 0,0-1-1,0 1 1,-2-1-1,0 1 1,-2-2-1,0 1 1,0-1-1,-2 0 1,0 0 0,-1-1-1,-22 27 1,30-40-11,-3 5-2,0-1-1,-1 1 1,0-1 0,-1 0 0,1-1 0,-1 0 0,-8 6 0,13-11 11,2-2-13,0 0 0,1 1-1,-1-1 1,0 1-1,0-1 1,0 0 0,0 1-1,0-1 1,1 0 0,-1 1-1,0-1 1,1 1-1,-1-1 1,0 1 0,1-1-1,-1 1 1,1-1-1,-1 1 1,0-1 0,1 1-1,0-1 1,-1 1 0,1 0-1,-1-1 1,1 1-1,6-2-4,0 1-1,1 0 1,-1 0-1,0 1 0,0 0 1,0 0-1,0 1 1,0 0-1,0 0 1,0 1-1,0-1 0,0 2 1,0-1-1,-1 1 1,9 4-1,10 7 32,0 2 0,34 28-1,1-1 2,-46-34-106,0-1-1,1 0 1,0-1 0,1-1-1,-1 0 1,24 5 0,-12-6-943,0-2 1,0 0-1,29-2 1,-45-2 734,-1 1 1,0-1 0,0-1-1,0 0 1,0-1 0,0 0-1,0 0 1,0-1 0,-1 0-1,0 0 1,0-1 0,0-1-1,13-10 1,-15 10 253,-1 0 0,0 0 0,0 0 0,0-1 1,-1 0-1,0 0 0,0 0 0,-1 0 0,0-1 0,0 0 0,-1 0 0,0 0 1,0 0-1,-1-1 0,0 1 0,1-15 0,-2 9 269,0 1-1,-1-1 1,-1 0 0,0 1 0,0-1-1,-8-25 1,8 35-37,0 1 0,-1-1 1,1 1-1,-1-1 0,0 1 0,0 0 1,0 0-1,-1 0 0,1 0 0,-1 0 0,1 0 1,-1 1-1,0-1 0,0 1 0,0 0 0,-1 0 1,1 0-1,0 0 0,-1 1 0,1-1 1,-1 1-1,1 0 0,-1 0 0,0 0 0,0 1 1,1-1-1,-1 1 0,0 0 0,-4 0 0,5 0-138,0 1-1,0 0 1,0-1-1,-1 1 1,1 0-1,0 1 1,0-1-1,0 1 1,1-1-1,-1 1 1,0 0-1,0 0 1,1 0-1,0 0 1,-1 0-1,1 1 1,0-1-1,0 1 1,0-1-1,0 1 1,1 0-1,-1 0 1,-1 5-1,-5 8 2,1 1 0,-8 35 0,11-39 49,0 8-51,0 1 0,1 1 1,1-1-1,2 34 0,0-46-41,0-9-16,0 1-1,0 0 1,0-1 0,0 1 0,0-1 0,0 1 0,1-1 0,-1 1 0,1-1-1,-1 1 1,1-1 0,-1 1 0,1-1 0,0 0 0,0 1 0,0-1-1,0 0 1,0 0 0,0 1 0,0-1 0,0 0 0,0 0 0,1 0 0,-1 0-1,0-1 1,1 1 0,-1 0 0,0 0 0,1-1 0,-1 1 0,1-1-1,-1 0 1,1 1 0,-1-1 0,1 0 0,0 0 0,-1 0 0,1 0 0,-1 0-1,1 0 1,-1 0 0,1 0 0,-1-1 0,1 1 0,-1-1 0,4 0-1,2-1-24,0 0 0,-1-1 0,1 1-1,0-1 1,-1-1 0,1 1 0,-1-1-1,0 0 1,6-6 0,3-7-74,-1 0 1,-1-1-1,0-1 0,-1 0 0,-1-1 1,-1 0-1,-1-1 0,-1 0 1,7-24-1,8 123 1171,-20-71-1055,-1 0 1,1 0-1,0-1 0,0 1 0,1-1 0,0 0 0,0 0 0,0 0 0,1-1 0,0 0 1,0 1-1,0-2 0,0 1 0,1 0 0,10 5 0,-9-7-13,2 0-1,-1 0 1,0 0-1,1-1 1,-1-1 0,1 1-1,-1-1 1,1-1-1,0 0 1,0 0-1,-1 0 1,17-4-1,-18 3 8,0-1-1,0 0 1,-1-1-1,1 0 1,-1 0-1,1 0 1,-1-1-1,0 0 1,0 0-1,6-6 1,50-52 58,-62 62-64,0-1 0,0 1 0,0 0 0,0 0 0,0 0 0,1 0-1,-1-1 1,0 1 0,0 0 0,0 0 0,0 0 0,0 0 0,1 0 0,-1 0 0,0-1 0,0 1 0,0 0 0,0 0 0,1 0 0,-1 0 0,0 0 0,0 0 0,0 0 0,1 0 0,-1 0 0,0 0 0,0 0 0,0 0 0,1 0 0,-1 0 0,0 0 0,0 0 0,0 0 0,1 0 0,-1 0 0,0 0 0,0 0 0,0 1 0,0-1 0,1 0 0,-1 0 0,0 0 0,0 0 0,5 12 130,-1 22 106,-3-29-132,11 47 189,-8-42-265,-2 1 0,1-1-1,-1 0 1,1 16-1,-2-26-29,0 0 0,0 0-1,0 0 1,1 0 0,-1 0-1,0 0 1,0-1 0,0 1-1,0 0 1,0-1 0,1 1-1,-1-1 1,0 0 0,0 1-1,0-1 1,1-1 0,10-14-91,-1 0-1,-1 0 1,16-35 0,-17 33-9,0 0 0,0 1-1,24-30 1,-33 47 93,1-1 0,-1 1 0,1-1 0,-1 0 0,1 1 0,-1 0 0,1-1 0,0 1 0,-1-1 0,1 1 0,0 0 0,-1-1 0,1 1 0,0 0 0,-1 0 0,1-1 1,0 1-1,0 0 0,-1 0 0,1 0 0,0 0 0,-1 0 0,1 0 0,0 0 0,0 0 0,-1 0 0,1 1 0,0-1 0,0 0 0,-1 0 0,1 1 0,0-1 0,-1 0 0,2 1 0,20 21-69,-10-9 128,-7-10-59,-1 0 1,1-1-1,-1 0 1,1 0-1,0 0 1,0 0-1,-1-1 1,1 0-1,0 0 1,0 0-1,1 0 1,-1-1-1,0 0 1,0 0-1,0 0 1,0-1-1,0 0 1,0 0-1,0 0 1,0 0-1,0-1 1,0 0-1,-1 0 1,1 0-1,-1-1 1,1 1-1,-1-1 1,0 0-1,7-7 1,-1 0-108,0 1 1,0-1-1,-2-1 1,1 0-1,-1 0 1,-1-1-1,0 0 1,0 0-1,-2 0 1,6-17-1,-2-3 33,-1-1 0,-2 0 0,-2 0 0,0-1 0,-3 1 0,-1-1 0,-6-52 0,5 78 147,0 0 1,0 0 0,-1 0-1,-1 0 1,1 1-1,-1-1 1,0 0 0,-1 1-1,0 0 1,-8-11-1,12 17-56,0 1 0,-1 0 0,1 0 0,0 0 0,0 0 0,-1 0 0,1-1 0,0 1 0,0 0 0,-1 0-1,1 0 1,0 0 0,0 0 0,-1 0 0,1 0 0,0 0 0,-1 0 0,1 0 0,0 0 0,0 0-1,-1 0 1,1 0 0,0 0 0,-1 0 0,1 1 0,0-1 0,0 0 0,-1 0 0,1 0 0,0 0-1,0 0 1,-1 1 0,1-1 0,0 0 0,0 0 0,0 0 0,0 1 0,-1-1 0,1 0 0,0 0-1,0 1 1,0-1 0,0 0 0,0 0 0,0 1 0,-1-1 0,1 0 0,0 1 0,0-1 0,0 0-1,0 0 1,0 1 0,0-1 0,0 1 0,-5 18 313,-6 72-184,4 1 0,5 115 1,2-127-95,0-74-43,0-1 1,1 1-1,0 0 1,0-1-1,0 1 1,1-1-1,-1 1 1,1-1-1,1 0 1,-1 0-1,1 0 1,0 0-1,4 6 1,-6-10-5,0 1 1,1-1-1,-1 0 1,0 0-1,1 0 1,-1 0-1,1 0 0,-1 0 1,1 0-1,-1 0 1,1-1-1,-1 1 0,1-1 1,0 1-1,-1-1 1,1 0-1,0 1 1,0-1-1,2 0 0,-1-1 0,0 1 0,0-1 0,0 0-1,0 0 1,0-1 0,-1 1 0,1 0 0,0-1-1,0 0 1,-1 1 0,1-1 0,-1 0-1,0-1 1,4-3 0,110-132-30,-76 87 3,71-70 1,-86 101-63,-14 14 18,-16 17 20,-12 8 59,-1 0 0,-1-1-1,0-2 1,-1 1 0,-28 15 0,11-5 2,13-9-22,-1 0 0,-1-2-1,0-1 1,-1-1 0,-55 20 0,70-32 8,68 13-255,-4-9-29,1-3 0,72-5 0,-116 2 83,53-6-2856,-1-10-2972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34.4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251 81 7331,'0'0'9258,"0"0"-9117,1 0 1,-1 0-1,1 0 0,0 0 0,-1 0 1,1 0-1,0 0 0,-1-1 1,1 1-1,-1 0 0,1-1 0,0 1 1,-1 0-1,1-1 0,-1 1 1,1 0-1,-1-1 0,1 1 1,-1-1-1,0 1 0,1-1 0,-1 1 1,0-1-1,1 1 0,-1-2 1,1-1-119,-1 1 0,-1-1 0,1 0 0,0 0 0,-1 1 0,1-1 0,-1 0 1,0 1-1,0-1 0,0 0 0,0 1 0,0-1 0,-1 1 0,1 0 0,-1-1 1,1 1-1,-1 0 0,0 0 0,0 0 0,0 0 0,0 1 0,-1-1 0,1 0 1,0 1-1,-1-1 0,1 1 0,-1 0 0,1 0 0,-1 0 0,1 0 0,-1 0 1,0 1-1,1-1 0,-1 1 0,-3 0 0,0-2-21,0 1 0,-1 0 0,1 1-1,-1 0 1,1 0 0,-1 0 0,1 1 0,0-1 0,-1 2 0,1-1-1,0 1 1,0 0 0,0 0 0,0 0 0,0 1 0,0 0 0,1 0-1,-1 1 1,-5 4 0,4-1-3,1 0-1,0 1 1,0 0-1,0 0 1,1 0 0,1 0-1,-1 1 1,1 0-1,1 0 1,-1 0-1,2 0 1,-3 12 0,0 6-14,2 1 0,1-1 0,2 49 0,1-30-24,1-14 44,2-1 0,1 0 0,2-1 0,1 0 0,1 0 1,16 33-1,-10-23 21,-1 1 0,13 67 1,-22-69 62,-1 1 0,-2-1 0,-2 1 0,-5 45 0,4-77-58,0-1-1,-1 0 1,0 0 0,0 0-1,0 0 1,-1 0 0,0-1-1,0 1 1,-1-1-1,0 0 1,0 0 0,0 0-1,-1 0 1,0-1-1,0 0 1,0 0 0,-1 0-1,0 0 1,0-1 0,-8 4-1,13-7-26,0-1-1,1 0 1,-1 0-1,0 0 1,0 0-1,0 0 1,0 0-1,0 0 1,0 0-1,0 0 1,0 0-1,0 0 1,0-1-1,0 1 1,0 0-1,0-1 1,1 1-1,-1 0 1,0-1 0,0 1-1,0-1 1,1 0-1,-1 1 1,0-1-1,0 0 1,1 1-1,-1-1 1,1 0-1,-1 0 1,1 1-1,-1-1 1,1 0-1,-1 0 1,1 0-1,0 0 1,-1 0-1,1 0 1,0 0-1,0 1 1,0-1-1,-1 0 1,1 0-1,0 0 1,1 0-1,-1-2 1,-1-55-311,2 45 116,-2 0 52,3-30-362,-2 42 485,0 0-1,0 0 0,0 0 0,1 0 0,-1 0 0,0 0 1,1 1-1,-1-1 0,0 0 0,1 0 0,-1 0 0,1 1 1,-1-1-1,1 0 0,0 1 0,-1-1 0,1 0 1,0 1-1,0-1 0,-1 1 0,1-1 0,0 1 0,0-1 1,0 1-1,-1 0 0,1-1 0,0 1 0,0 0 0,0 0 1,0 0-1,0 0 0,0 0 0,0 0 0,0 0 1,-1 0-1,1 0 0,0 0 0,0 0 0,1 1 0,1 0-1,0 0-1,-1 0 1,1 1-1,-1-1 1,0 1-1,1 0 1,-1 0-1,0 0 1,0 0-1,0 0 1,0 0-1,0 1 1,-1-1-1,1 1 1,-1-1-1,0 1 1,1-1-1,-1 1 1,1 4-1,16 60-4,-16-56 16,12 81 174,-3 1-1,-5-1 0,-7 105 0,0-92 212,-9 122 235,-1-7-249,11-207-344,0-1 1,1 1 0,0-1-1,1 0 1,0 1 0,5 12-1,-6-22-16,1 1 0,-1-1-1,1 1 1,0-1 0,0 1 0,1-1-1,-1 0 1,1 0 0,-1 0-1,1-1 1,0 1 0,0 0-1,1-1 1,-1 0 0,0 0-1,1 0 1,-1 0 0,1-1 0,-1 1-1,1-1 1,0 0 0,6 1-1,13 1 16,1-1 0,-1-2 0,0 0-1,0-1 1,0-2 0,43-9 0,-33 5-270,1 2 0,39 0 0,-57 4-81,-12 0-19,1 1-1,-1 0 1,1 0-1,-1 0 0,1 0 1,-1 1-1,1-1 1,-1 1-1,7 3 1,5 15-3801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31.8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93 691 10165,'0'0'7953,"0"28"-7406,2 192 1000,10-82-562,2 41 298,-14-178-950,-1-7-85,-9-51-167,3 0-1,3 0 1,2-1-1,2 0 1,14-94-1,-10 133-68,0 0 0,2 1 0,1-1 0,0 2 0,15-27 1,-20 38-21,1 1 0,0 0 1,0 0-1,1 0 0,-1 0 1,1 1-1,0 0 0,1-1 1,-1 1-1,1 1 0,-1-1 1,1 1-1,0 0 0,1 0 1,-1 0-1,0 1 0,1-1 1,-1 1-1,1 1 0,0-1 1,11-1-1,-17 4 4,1-1-1,0 1 1,-1-1-1,1 1 1,-1-1 0,1 0-1,-1 1 1,1 0-1,-1-1 1,1 1 0,-1-1-1,0 1 1,1 0-1,-1-1 1,0 1-1,1 0 1,-1-1 0,0 1-1,0 0 1,0-1-1,1 1 1,-1 0 0,0 0-1,0-1 1,0 1-1,0 0 1,-1 1-1,1 30-47,0-23 33,-1 2 30,0-1-1,-1 0 0,0 1 0,-1-1 0,0 0 1,0 0-1,-1-1 0,-1 1 0,1-1 0,-2 1 1,1-2-1,-1 1 0,0-1 0,-1 1 0,-13 11 1,-11 9-154,-2-1 1,-52 34 0,68-50-19,0-2 82,0 3 98,17-11-27,0-1 1,0 0-1,0 0 1,0 0-1,1 0 1,-1 0-1,1 0 1,-1 0-1,0 0 1,1 0-1,0 0 1,-1-1-1,1 1 1,0 0-1,-1 0 1,1 0-1,0-1 1,0 1-1,-1 0 1,1-1-1,0 1 1,0 0-1,2 0 1,53 44-285,8 7 566,73 44-1,-115-82-633,1-2-1,0 0 0,1-1 0,1-2 1,-1 0-1,2-2 0,38 7 0,-35-10-2531,-1-1-1,1-1 1,0-1-1,32-4 1,-43-4-539</inkml:trace>
  <inkml:trace contextRef="#ctx0" brushRef="#br0" timeOffset="1129.04">705 1183 2577,'0'0'2441,"0"-23"182,-1-76 175,1 94-2429,0-1 0,0 0 0,-1 0-1,0 1 1,0-1 0,0 0 0,-1 1-1,0-1 1,0 1 0,0-1-1,0 1 1,-1 0 0,0 0 0,0 0-1,-1 1 1,1-1 0,-1 1-1,0-1 1,-7-4 0,10 8-156,-1-1 0,0 1 0,-1 1-1,1-1 1,0 0 0,0 0 0,0 1 0,0-1 0,-1 1 0,1 0 0,0-1 0,-1 1 0,1 0-1,0 0 1,0 1 0,-1-1 0,-3 1 0,3 1-170,-1-1 0,1 1 1,-1 0-1,1-1 0,0 2 0,0-1 0,0 0 0,0 1 0,0-1 1,0 1-1,1 0 0,-1 0 0,-1 3 0,-4 5 7,1 1-1,1 0 1,0 0-1,0 1 1,1 0-1,1-1 1,0 2-1,-3 24 1,2 3 55,1 68 0,4-108-104,0 0-1,0 0 1,0 0-1,0 0 1,0 0-1,1 0 0,-1 0 1,0 0-1,1 0 1,-1 0-1,0 0 0,1 0 1,0 0-1,-1 0 1,1 0-1,-1-1 0,1 1 1,0 0-1,-1 0 1,1-1-1,0 1 1,0 0-1,0-1 0,-1 1 1,3 0-1,0 0-34,-1 0 1,1 0-1,0-1 0,0 1 0,-1-1 0,1 0 1,0 1-1,0-1 0,4-1 0,-1 1-80,-1-1-1,1 0 1,0 0-1,-1-1 0,0 1 1,1-1-1,-1 0 1,0-1-1,9-4 1,-4-3 14,0-1 1,0 0-1,-1-1 1,-1 0-1,0 0 1,0-1-1,-1 0 1,-1 0-1,7-21 1,-13 34 118,0-1 0,0 1-1,0 0 1,1 0 0,-1-1 0,0 1 0,0 0 0,0 0 0,1 0 0,-1-1 0,0 1 0,0 0 0,0 0 0,1 0-1,-1 0 1,0 0 0,0 0 0,1-1 0,-1 1 0,0 0 0,1 0 0,-1 0 0,0 0 0,0 0 0,1 0-1,-1 0 1,0 0 0,0 0 0,1 0 0,-1 0 0,0 0 0,1 0 0,-1 0 0,0 1 0,0-1 0,1 0 0,-1 0-1,0 0 1,0 0 0,1 0 0,-1 1 0,0-1 0,0 0 0,0 0 0,1 0 0,-1 1 0,0-1 0,0 0 0,0 0-1,0 0 1,0 1 0,1-1 0,-1 0 0,0 1 0,0-1 0,0 0 0,0 0 0,0 1 0,0-1 0,0 0 0,0 1-1,20 29 225,4 5-111,-19-31-117,1-1 0,0 1 1,0-1-1,0 0 0,0-1 0,0 0 0,1 0 0,-1 0 1,1-1-1,-1 1 0,1-2 0,-1 1 0,1-1 0,0 0 1,-1 0-1,1-1 0,-1 0 0,11-2 0,3-12 71,-19 15-110,6 16-185,-6-14 211,0 0 0,0-1-1,0 1 1,0 0-1,1 0 1,-1-1-1,1 1 1,-1-1-1,1 1 1,-1-1-1,1 0 1,0 0-1,0 0 1,-1 0-1,1 0 1,0 0-1,0 0 1,0 0 0,0-1-1,0 1 1,0-1-1,0 0 1,0 1-1,1-1 1,-1 0-1,0 0 1,0 0-1,0-1 1,0 1-1,0 0 1,0-1-1,0 1 1,3-2-1,3-1-13,0 0-1,0 0 1,-1-1-1,0 1 1,0-2-1,0 1 1,8-8-1,21-19-397,37-43-1,-73 77 454,0 0 1,-1 0 0,2 0-1,-1 0 1,0 0-1,0 0 1,1 0 0,0 0-1,0 0 1,0 0-1,0 0 1,0-1 0,0 1-1,1 0 1,-1-1 0,1 1-1,0-1 1,-1 1-1,1-1 1,1 0 0,-1 0-1,5 4 1,-2-5-74,0-1 0,0 0 1,0 0-1,0-1 0,0 1 1,0-1-1,0 0 0,0-1 0,0 1 1,0-1-1,0 0 0,0 0 0,-1 0 1,0-1-1,1 0 0,-1 0 1,0 0-1,0 0 0,0-1 0,-1 1 1,1-1-1,-1 0 0,0 0 0,5-9 1,3-4-176,-2-1 1,0 0 0,-1-1 0,0 0-1,5-24 1,-5 7 41,0-1 0,-3 0 0,2-46-1,-7-115-268,-2 93 455,-2 50 1483,5 54-1480,-1 1-1,0 0 0,0 0 1,0 0-1,0 0 0,0 0 1,0 0-1,0-1 0,0 1 1,0 0-1,0 0 0,0 0 1,0 0-1,1 0 0,-1 0 1,0-1-1,0 1 0,0 0 1,0 0-1,0 0 0,0 0 1,0 0-1,0-1 0,0 1 1,-1 0-1,1 0 0,0 0 1,0 0-1,0 0 0,0-1 1,0 1-1,0 0 0,0 0 1,0 0-1,0 0 0,0 0 1,0 0-1,-1 0 0,1-1 1,0 1-1,0 0 0,0 0 1,0 0-1,0 0 0,0 0 1,0 0-1,-1 0 0,1 0 1,0 0-1,0 0 0,0 0 1,0 0-1,0 0 0,-1 0 1,1 0-1,0 0 0,0 0 1,0 0-1,0 0 0,0 0 1,-1 0-1,1 0 0,0 0 1,0 0-1,0 0 0,0 0 1,0 0-1,-1 0 0,1 0 1,-6 29 392,-9 137-42,9 225 1,7-249-124,2-124-185,7-17-14,12-24 42,2-12-16,-8 8-71,1 2 1,2 0-1,1 0 1,0 2-1,40-34 0,-57 55-11,-1 0-1,1 0 1,-1 0 0,1 0-1,0 1 1,0 0-1,0-1 1,0 1-1,0 0 1,0 0-1,0 1 1,0-1-1,0 1 1,5-1-1,-7 20-106,-1-14 127,-1 0-1,-1 0 1,1 1 0,-1-1 0,0 0 0,0 0 0,-1-1 0,1 1-1,-1 0 1,0-1 0,0 0 0,-1 1 0,1-1 0,-1 0 0,-8 6 0,-5 5 37,-2-1 1,-28 18 0,20-17-30,0-1-1,-1-1 1,-1-2 0,-36 11-1,96-9-299,60 8 43,0 3 1,165 71 0,-160-47 199,49 21 198,-144-68-162,-1-1 0,1 0 0,0 0 0,-1 0 0,1 1 0,-1-1 0,1 0 0,-1 0 0,1 0 0,-1 0 0,1 0 0,0 0 1,-1 0-1,1 0 0,-1 0 0,1-1 0,-1 1 0,1 0 0,-1 0 0,1 0 0,-1-1 0,1 1 0,-1 0 0,1 0 0,-1-1 0,1 1 1,-1 0-1,1-1 0,-1 1 0,0-1 0,1 1 0,-1-1 0,0 1 0,1-1 0,5-25-19,-9-27-3284,-3 29-2702</inkml:trace>
  <inkml:trace contextRef="#ctx0" brushRef="#br0" timeOffset="3952.12">2628 164 4610,'0'0'8828,"-3"-19"-8460,-1-57-72,5 72-240,0 1-1,0 0 1,0-1-1,1 1 0,-1 0 1,1 0-1,0 0 1,0 0-1,0 0 0,0 1 1,0-1-1,0 1 1,1-1-1,0 1 0,-1 0 1,1 0-1,0 0 1,0 0-1,0 0 1,5-1-1,-5 1 14,0 1-1,0-1 1,0 1-1,1 0 1,-1 0 0,1 0-1,-1 0 1,0 0-1,1 1 1,0 0 0,-1 0-1,1 0 1,-1 0-1,1 0 1,-1 1 0,1-1-1,6 3 1,-8-1-42,-1 0 1,1 0-1,0 0 0,-1 0 1,1 1-1,-1-1 0,1 1 1,-1-1-1,0 1 0,0-1 1,0 1-1,-1-1 1,1 1-1,-1 0 0,1-1 1,-1 1-1,0 0 0,0 4 1,1 4 76,7 90 1137,-10 182-1,-3-227-966,-24 105 0,9-63-104,-24 95 173,-6 29 707,48-129-930,2-92-120,0-1 0,1 1 0,-1 0 0,0 0 0,1 0 1,-1-1-1,1 1 0,-1 0 0,1 0 0,-1-1 0,1 1 1,0-1-1,-1 1 0,1 0 0,0-1 0,-1 1 0,1-1 1,0 1-1,-1-1 0,1 0 0,0 1 0,0-1 0,0 0 1,-1 0-1,1 1 0,0-1 0,0 0 0,0 0 0,0 0 1,0 0-1,1 0 0,34 0-122,-31-1 92,8 0 4,0-2-1,-1 0 1,1 0 0,-1-1-1,0 0 1,0-1 0,0-1 0,-1 0-1,1 0 1,-1-1 0,-1-1-1,0 0 1,13-12 0,-22 18 42,0 1 0,0-1 0,0 1 0,0-1 1,0 0-1,0 1 0,-1-1 0,1 0 0,0 1 0,-1-1 1,0 0-1,1 0 0,-1 0 0,0 1 0,0-1 1,0 0-1,0 0 0,0 0 0,-1-2 0,1 3 12,-1 0-1,1 0 0,0 0 0,0 1 1,-1-1-1,1 0 0,-1 0 0,1 0 1,-1 1-1,1-1 0,-1 0 1,1 1-1,-1-1 0,0 0 0,1 1 1,-1-1-1,0 1 0,0-1 0,1 1 1,-1-1-1,0 1 0,0 0 1,0-1-1,0 1 0,1 0 0,-1 0 1,0-1-1,0 1 0,0 0 1,0 0-1,0 0 0,0 0 0,0 0 1,1 0-1,-1 1 0,0-1 0,0 0 1,-1 1-1,1 0-32,-1 0 0,1 0 1,0 1-1,0-1 0,0 0 0,0 0 1,0 1-1,1-1 0,-1 1 0,0-1 0,1 1 1,-1-1-1,1 1 0,-1 0 0,1-1 1,0 1-1,0-1 0,0 1 0,0 0 0,0 2 1,-1 4-21,-3 24 24,1-1 0,2 1 0,1 0-1,1-1 1,8 43 0,3-13-84,35 103 1,-38-138 40,42 150-445,-47-157 456,-1 0-1,0 0 1,-2 0-1,0 1 1,-1-1-1,-1 0 1,-4 25-1,3-39 35,1 0 0,-1 0-1,-1 0 1,1 0 0,-1 0 0,1-1-1,-1 1 1,-1-1 0,1 0 0,-1 0 0,1 0-1,-1 0 1,0-1 0,-1 1 0,1-1-1,-1 0 1,1 0 0,-1-1 0,0 0-1,-9 4 1,-11 3 78,1-2 0,-1 0 0,-27 2-1,37-6 7,-41 5-184,0-3-1,-64-2 1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29.9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136 188 10917,'0'0'6355,"7"26"-5600,-1-4-523,4 13 180,-2 1 0,-1 1 1,2 48-1,-8 149 676,-2-218-1048,0 1-1,0-1 0,-2 0 1,0 0-1,-7 20 1,8-30-23,0 0 1,0 0-1,-1 0 1,0 0-1,0 0 1,0-1 0,-1 1-1,0-1 1,0 0-1,0 0 1,-1 0 0,1-1-1,-1 1 1,0-1-1,-11 6 1,14-9-6,0 0 0,0 0 0,1-1 0,-1 1 0,0-1 0,0 1 0,0-1 0,0 0 0,0 0 1,0 0-1,0 0 0,1 0 0,-1 0 0,0-1 0,0 1 0,0-1 0,0 1 0,0-1 0,1 1 0,-1-1 0,0 0 0,0 0 0,1 0 1,-1 0-1,1 0 0,-1-1 0,1 1 0,-1 0 0,1-1 0,0 1 0,0-1 0,0 1 0,0-1 0,-2-2 0,-3-6 11,1-1-1,0 0 0,0 0 1,-4-16-1,5 14 39,4 13-62,0 0 0,0 0 1,-1 0-1,1-1 0,0 1 1,0 0-1,0 0 0,0 0 1,0 0-1,0-1 0,0 1 1,0 0-1,0 0 0,0 0 0,0 0 1,0-1-1,0 1 0,0 0 1,0 0-1,0 0 0,0 0 1,0-1-1,0 1 0,0 0 1,0 0-1,0 0 0,0 0 1,0-1-1,0 1 0,0 0 0,0 0 1,1 0-1,-1 0 0,0 0 1,0-1-1,0 1 0,0 0 1,0 0-1,0 0 0,1 0 1,-1 0-1,0 0 0,0 0 1,0 0-1,0-1 0,1 1 0,-1 0 1,0 0-1,0 0 0,0 0 1,0 0-1,1 0 0,-1 0 1,0 0-1,0 0 0,0 0 1,0 0-1,1 0 0,-1 0 1,0 0-1,0 0 0,0 0 0,0 1 1,1-1-1,-1 0 0,0 0 1,0 0-1,0 0 0,5 0-18,19 2-11,1 1 1,-1 1-1,28 8 0,-23-5 66,57 7-1,-62-12-17,1-1-1,-1-1 1,1-1-1,44-8 1,-62 8-12,0-1-1,0-1 1,0 1 0,0-1 0,-1 0-1,1-1 1,-1 1 0,0-1-1,0-1 1,0 1 0,0-1 0,-1 0-1,0 0 1,0-1 0,0 1 0,-1-1-1,0 0 1,0 0 0,0-1-1,4-11 1,-3 4 14,-1 0 0,-1 0 0,0-1 0,0 0 0,-2 1 0,0-29 0,-2 16 7,0 1 0,-3-1 0,-5-26 0,-1 19-5,0 0 0,-3 1 0,0 1-1,-30-51 1,30 60-12,-2 2 0,0-1 0,-1 2 0,-1 0 0,-1 1 0,-37-31 0,49 45 23,0 1-1,0 0 1,-1 0 0,0 0-1,0 1 1,0 0 0,0 0-1,0 1 1,0 0 0,-1 0-1,1 1 1,-1 0-1,1 0 1,-1 0 0,-9 2-1,12-1-34,0 1-1,0 1 0,0-1 0,0 1 0,0 0 0,0 0 0,1 0 0,-1 1 1,1-1-1,-1 1 0,1 0 0,0 0 0,0 1 0,1-1 0,-1 1 0,1 0 0,-1 0 1,1 0-1,0 0 0,1 1 0,-1-1 0,-2 7 0,-2 8-155,1 0-1,0 0 1,2 0-1,0 1 0,1 0 1,-1 39-1,4-37-1011,1 0-1,1-1 1,5 29-1,-2-36-275,-1 0 0,1-1 0,10 18 0</inkml:trace>
  <inkml:trace contextRef="#ctx0" brushRef="#br0" timeOffset="711.53">577 555 11237,'0'0'6195,"5"1"-5875,0 0-218,0 0 0,0 0-1,1 0 1,-1-1 0,0 0-1,0 0 1,0 0 0,0-1-1,0 0 1,1 0 0,-1 0 0,0 0-1,-1-1 1,9-3 0,-10 3-59,0 0 0,0-1 1,0 1-1,0 0 1,-1-1-1,1 0 0,-1 1 1,0-1-1,0 0 0,0 0 1,0 0-1,-1-1 1,1 1-1,-1 0 0,1-1 1,-1 1-1,-1-1 0,1 1 1,0-1-1,-1 1 0,1-1 1,-1 0-1,-1-4 1,1-57 1314,0 64-1332,0 1 0,0-1 1,0 1-1,0-1 0,0 1 1,-1-1-1,1 1 0,0-1 1,-1 1-1,1-1 0,0 1 0,0-1 1,-1 1-1,1 0 0,-1-1 1,1 1-1,0 0 0,-1-1 1,1 1-1,-1 0 0,1 0 1,-1-1-1,1 1 0,-1 0 1,1 0-1,-1 0 0,1 0 1,-1-1-1,1 1 0,-1 0 1,1 0-1,-1 0 0,0 0 1,1 0-1,-1 0 0,1 1 1,-1-1-1,0 0 0,-22 8 199,20-3-223,0-1 0,0 1 0,1-1-1,-1 1 1,1 0 0,0 0 0,1 0 0,-1 0 0,1 0 0,0 0 0,0 0 0,1 0-1,-1 0 1,2 8 0,3 76 10,-4-86-13,0 0 0,1 0 0,0 0 0,0 0 0,0 0 0,0 0 0,0 0 0,0 0 0,1-1 0,0 1 0,-1 0 0,1-1 0,0 0 0,0 1 0,0-1 0,1 0 1,3 3-1,-1-1-59,1-1-1,0 1 1,0-1 0,0-1 0,0 1 0,1-1 0,11 3 0,0-2-358,0-1 0,0-1 0,1 0-1,-1-1 1,23-4 0,-33 3 328,-1-1 0,1-1 0,-1 1 0,0-1 0,0-1 0,0 1 0,0-1-1,-1 0 1,1-1 0,-1 0 0,0 0 0,-1 0 0,1 0 0,-1-1 0,0 0 0,6-9 0,-13 41 4073,-1 10-4002,-1-3 316,1 66-1,3-78-254,0-20-42,0-1-1,0 1 0,0-1 1,1 1-1,-1-1 1,0 1-1,0-1 0,1 1 1,-1-1-1,0 1 1,1-1-1,-1 1 1,0-1-1,1 0 0,-1 1 1,1-1-1,-1 0 1,0 1-1,1-1 0,-1 0 1,1 1-1,-1-1 1,1 0-1,-1 0 0,1 0 1,0 0-1,-1 1 1,1-1-1,-1 0 1,1 0-1,-1 0 0,1 0 1,-1 0-1,1 0 1,-1 0-1,1-1 0,0 1 1,-1 0-1,1 0 1,-1 0-1,1 0 0,-1-1 1,1 1-1,0-1 1,27-13 29,-13-1 11,-1-1 0,21-30 0,8-10-117,-43 56 68,1-1-1,0 1 1,0 0 0,0-1 0,-1 1 0,1-1 0,0 1 0,0 0 0,0 0 0,0 0 0,0-1 0,0 1 0,0 0 0,-1 0 0,1 0 0,0 0 0,0 1 0,0-1 0,0 0 0,0 0 0,0 0-1,0 1 1,-1-1 0,1 0 0,0 1 0,0-1 0,0 1 0,-1-1 0,1 1 0,0-1 0,-1 1 0,1 0 0,0-1 0,-1 1 0,1 0 0,-1-1 0,1 1 0,0 1 0,26 34 36,-23-31-40,-1 0 20,0-1 0,0-1 0,1 1 1,-1 0-1,1-1 0,0 0 0,0 0 1,0 0-1,6 2 0,-9-4-16,1 0-1,0 0 1,0 0 0,0-1-1,0 1 1,0-1-1,0 1 1,0-1 0,0 0-1,0 0 1,0 0-1,0 0 1,0 0 0,0 0-1,0 0 1,0-1-1,0 1 1,0-1 0,-1 1-1,1-1 1,0 0-1,0 0 1,0 0 0,-1 0-1,1 0 1,2-2-1,2-3-51,0-1-1,0 1 1,0-1 0,-1-1-1,0 1 1,0-1-1,-1 0 1,0 0 0,0 0-1,-1-1 1,0 1-1,3-18 1,-1-2 32,-2 0 0,0-53 0,-4 62 353,-2 25-85,3 33-221,5-21-18,1 0-1,0-1 1,2 0-1,15 26 1,15 36 88,-34-70-80,-1 0 0,1 0 0,-2 1 0,1-1 1,-1 1-1,-1-1 0,0 1 0,0 0 1,-1 0-1,0-1 0,-2 16 0,1-24 20,0 1-1,-1-1 1,1 0-1,0 1 1,-1-1-1,1 0 1,-1 0-1,1 0 1,-1 0-1,1 0 1,-1 0-1,0 0 1,1-1-1,-1 1 0,0-1 1,0 1-1,0-1 1,0 0-1,1 1 1,-1-1-1,-3 0 1,-47 1 86,44-1-107,3 1-52,1-1 1,-1 0-1,1 0 1,-1 0 0,1-1-1,-1 0 1,1 1-1,-1-1 1,-6-3-1,2-11-2333,6-14-3291,3 6-2132</inkml:trace>
  <inkml:trace contextRef="#ctx0" brushRef="#br0" timeOffset="1023.39">1452 675 6195,'0'0'8724,"26"-5"-6726,-4 0-1509,2 1-163,0 0 1,-1-2 0,0-1 0,0-1-1,29-15 1,-15 2-54,0 0 0,35-29 0,-70 48-231,0 1-1,0-1 1,1 0 0,-1 0-1,0-1 1,-1 1-1,1 0 1,0 0-1,2-5 1,-4 6-12,0 0 0,1 0-1,-1 0 1,0 0 0,0 0 0,1 1 0,-1-1 0,0 0-1,0 0 1,0 0 0,0 0 0,0 0 0,0 0-1,-1 0 1,1 0 0,0 0 0,0 0 0,-1 1-1,1-1 1,-1-1 0,-1 0 6,1 0 1,-1 1-1,0-1 0,0 1 0,1 0 0,-1-1 1,0 1-1,0 0 0,0 0 0,-1 0 0,1 0 1,0 1-1,0-1 0,0 1 0,-1-1 1,1 1-1,0 0 0,0-1 0,-5 2 0,-1-1-6,0 0 0,0 1 0,0 0 0,0 0 0,0 1 0,0 0 0,0 0 0,0 1 0,1 0 0,0 1-1,-1 0 1,1 0 0,0 0 0,1 1 0,-1 0 0,1 0 0,0 0 0,0 1 0,-7 10 0,5-4-19,0 0 0,0 0 0,2 1 0,0 1 0,0-1 0,1 1 0,1 0 0,0 0 1,1 0-1,-2 16 0,3 58 31,2-85-43,0 0 1,1 0-1,-1 0 0,1-1 0,0 1 0,0 0 0,0-1 0,0 1 0,0 0 0,1-1 0,-1 1 0,1-1 0,-1 0 0,1 0 0,0 1 0,0-1 0,0 0 1,0 0-1,0-1 0,1 1 0,-1 0 0,0-1 0,1 0 0,0 1 0,-1-1 0,1 0 0,0 0 0,-1 0 0,1-1 0,0 1 0,0-1 0,0 1 0,3-1 1,12 2-710,1-1 0,-1-1 0,34-3 0,-49 2 473,58-8-4962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26:28.6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1 125 8436,'0'0'8598,"12"7"-7907,-5-4-572,-1 1 0,0 0 0,0 1 0,0-1 0,-1 1 0,0 0 0,1 0 0,-2 1-1,1-1 1,-1 1 0,0 0 0,0 1 0,0-1 0,-1 1 0,5 12 0,-4-5 66,40 107 684,-37-106-798,0 0-1,0-1 1,2 0 0,0-1-1,19 24 1,-27-36-52,1 1-1,-1 0 1,1-1 0,0 1 0,-1-1 0,1 1 0,0-1 0,0 0 0,0 1 0,0-1 0,0 0 0,0 0-1,0-1 1,0 1 0,1 0 0,-1-1 0,0 1 0,0-1 0,1 0 0,2 0 0,-2 0 16,-1-1-1,0 0 1,0 0 0,0 0 0,0 0 0,0 0-1,0 0 1,0-1 0,-1 1 0,1-1-1,0 1 1,-1-1 0,1 0 0,-1 1 0,1-1-1,1-4 1,5-9 151,-1 0 1,0-1-1,-2 0 0,7-25 0,-7 22-158,8-34 174,9-64 0,-3 6-131,-19 111-100,0-1 0,0 0 0,0 1 0,1-1 0,-1 1 0,0-1 0,0 1 0,0-1 0,1 1 0,-1-1 0,0 1 0,0-1 0,1 1-1,-1-1 1,0 1 0,1 0 0,-1-1 0,1 1 0,-1-1 0,1 1 0,-1 0 0,0 0 0,1-1 0,-1 1 0,1 0 0,-1 0 0,1-1 0,0 1 0,-1 0 0,1 0 0,-1 0 0,2 0 0,20 9-1614,24 31-2100,-38-31 2801,35 28-3324,9-5-2540</inkml:trace>
  <inkml:trace contextRef="#ctx0" brushRef="#br0" timeOffset="272.01">808 115 5491,'0'0'13424,"-18"-20"-12044,-56-57-308,48 59-394,10 20-353,15-1-312,-1 1 1,1-1-1,0 1 0,0-1 0,0 1 0,0 0 0,0-1 0,0 1 0,1 0 0,-1 0 0,0-1 0,0 5 0,0-2 28,-3 10-10,0 0 0,1 0 0,1 1 0,0 0-1,1-1 1,1 28 0,0-35-35,1 0 0,0 0-1,0 0 1,1 0 0,0 0-1,0 0 1,0 0-1,1 0 1,0-1 0,1 1-1,-1-1 1,1 0 0,0 0-1,1-1 1,8 10 0,5-1 17,0-1-1,1-1 1,33 16 0,-29-16 62,42 28-1,-65-40-85,1 1 0,-1-1 0,1 0 0,-1 1 0,1-1 0,-1 1 1,1-1-1,-1 0 0,1 1 0,-1-1 0,0 1 0,1-1 0,-1 1 0,0-1 0,1 1 0,-1-1 1,0 1-1,0 0 0,1-1 0,-1 1 0,0-1 0,0 1 0,0 0 0,0-1 0,0 1 0,0-1 1,0 1-1,0 0 0,0-1 0,0 1 0,0 0 0,0-1 0,0 1 0,-1-1 0,1 1 0,0 0 1,0-1-1,-1 1 0,1-1 0,0 1 0,-1-1 0,1 1 0,-1-1 0,1 1 0,-1-1 0,1 0 1,0 1-1,-1-1 0,1 0 0,-1 1 0,0-1 0,0 1 0,-32 11-2130,-26-11-4838,37-1 1545</inkml:trace>
  <inkml:trace contextRef="#ctx0" brushRef="#br0" timeOffset="480.36">699 122 5923,'0'0'14086,"-20"-15"-13782,20 57-80,-7 17 209,0 3-273,7-4-144,0-4-16,0-4-881,0-3-2288,0-16-1553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27.0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61 6131,'0'0'10589,"0"-8"-9629,0-44 1687,0 52-2245,0 19 591,0 36-983,13 356 239,-2 15-106,-13-277-27,-2-65 94,-17 102 0,1-15 581,19-158-711,0 8 146,-1 0-1,-1 0 0,-8 27 1,10-45 324,-1 3-2762,1-13-5027,1-18-2450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28.40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215 16 3282,'0'0'8699,"-4"-8"-44,-2 6-9068,-41 0 490,31 0-45,1 1-1,0 1 1,-1 0 0,1 1-1,0 1 1,-27 6-1,41-7-32,-1 0-1,0 0 0,1 0 0,-1 0 0,1 0 0,0 1 0,-1-1 0,1 1 0,0-1 0,0 1 1,0-1-1,0 1 0,0 0 0,0-1 0,0 1 0,1 0 0,-1 0 0,0-1 0,1 1 1,0 0-1,-1 0 0,1 3 0,0 49-56,0-37 55,0 19 25,2 0-1,9 51 0,-4-41 91,-3 1 0,-1 61 1,-3-105-90,0 1 0,0-1 0,0 0 0,0 1 0,0-1 0,1 0 1,0 0-1,-1 0 0,1 1 0,0-1 0,1 0 0,-1 0 0,1 0 1,-1 0-1,4 4 0,-2-5-19,-1-1 0,1 1 0,-1 0 0,1-1 0,0 0 0,-1 0 0,1 0-1,0 0 1,0 0 0,0 0 0,0-1 0,0 1 0,0-1 0,0 0 0,0 0 0,4 0 0,5 0 89,-6 0-76,0 1 1,0-1-1,0-1 0,0 1 0,0-1 0,-1 0 0,1 0 0,0-1 0,8-3 0,-13 5 53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0.04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 1 7235,'0'0'4789,"0"18"-3911,-1 15-697,-1-6 541,1 1-1,1-1 0,2 0 1,10 54-1,-11-77-624,1 1 0,0-1 1,1 0-1,-1 0 0,1-1 0,-1 1 0,1 0 0,0-1 0,1 1 0,-1-1 0,0 0 0,1 0 0,0-1 1,6 4-1,-9-5-61,1 0 0,-1 0 0,1-1 0,-1 1 1,1-1-1,-1 1 0,1-1 0,-1 0 0,1 1 1,0-1-1,-1 0 0,1 0 0,-1 0 1,1 0-1,0 0 0,-1-1 0,1 1 0,-1 0 1,1-1-1,0 1 0,-1-1 0,0 0 0,1 1 1,-1-1-1,1 0 0,-1 0 0,0 0 0,1 0 1,-1 0-1,0 0 0,0 0 0,0-1 0,0 1 1,0 0-1,0-1 0,0 1 0,-1-1 0,1 1 1,0 0-1,-1-1 0,1 0 0,-1 1 1,1-3-1,4-16 29,0-1 0,-2 0 0,0 0 0,-2 0 0,0 0 0,-1 0 0,-5-31 0,6 50-68,-1 1 0,0-1 0,0 1 0,-1-1 0,1 1 0,0-1 0,0 1 0,-1-1 0,1 1 0,-1 0 0,1-1 0,-1 1 0,1 0-1,-1-1 1,0 1 0,0 0 0,0 0 0,0 0 0,0 0 0,0 0 0,0 0 0,0 0 0,0 0 0,0 0 0,0 0 0,-1 0 0,1 1 0,0-1 0,-1 0 0,1 1 0,-1 0 0,1-1 0,0 1 0,-1 0 0,1-1 0,-1 1 0,1 0 0,-1 0 0,1 0 0,-1 0 0,1 1 0,0-1 0,-1 0-1,1 0 1,-1 1 0,-1 0 0,-1 1-87,1-1 1,0 1-1,-1 0 0,1 0 0,0 0 0,0 0 0,0 1 0,0-1 0,1 1 0,-1 0 0,1 0 1,0 0-1,-1 0 0,1 0 0,0 0 0,1 1 0,-3 4 0,-5 34-7006,9-36 1168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0.7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45 6 5523,'0'0'9366,"-1"0"-9336,0 0-1,0-1 1,0 1-1,0 0 0,0 0 1,0 0-1,0 0 0,0 0 1,0 0-1,0 0 0,0 0 1,0 0-1,0 0 0,0 1 1,0-1-1,0 0 0,0 1 1,-2 0-1,-4 40 1196,3 0 1,1 78-1,3-109-1257,0-7 48,0-1 1,0 0-1,0 1 0,0-1 0,1 1 0,-1-1 0,1 0 0,-1 0 0,1 1 0,0-1 0,0 0 0,0 0 0,1 0 0,-1 0 0,0 0 0,1 0 0,-1 0 0,1-1 0,-1 1 1,1 0-1,0-1 0,0 1 0,0-1 0,0 0 0,0 1 0,0-1 0,0 0 0,0 0 0,1-1 0,1 2 0,-1-2 2,0 1-1,0-1 1,1 0-1,-1 0 1,0 0 0,0 0-1,0 0 1,0-1-1,0 1 1,0-1-1,0 0 1,0 0-1,0 0 1,0 0 0,0 0-1,-1-1 1,1 0-1,0 1 1,-1-1-1,1 0 1,-1 0 0,4-5-1,-1 2-19,-1 0 1,0 0-1,0-1 0,-1 0 0,0 0 0,0 0 0,0 0 1,-1-1-1,1 1 0,-2 0 0,1-1 0,-1 0 0,0 1 1,0-1-1,0 0 0,-1 0 0,-1 0 0,1 1 1,-1-1-1,0 0 0,0 1 0,-1-1 0,0 0 0,0 1 1,0 0-1,-1 0 0,0-1 0,0 2 0,-1-1 0,0 0 1,0 1-1,0-1 0,-1 1 0,1 0 0,-1 1 1,0-1-1,-1 1 0,1 0 0,-1 0 0,-10-5 0,14 8-77,0 0 0,0 0 0,0 1 0,0-1 0,0 0 0,0 1 0,0 0 0,0-1 0,0 1 0,0 0-1,0 0 1,0 0 0,0 0 0,0 0 0,0 0 0,-3 2 0,3-1-363,0 0 0,0 0 0,0 0 0,0 0 0,0 0 0,1 1 0,-1-1 0,0 1 0,1-1 0,-1 1 0,1 0 0,0-1 0,-1 1 0,0 3 0,-7 10-7836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1.4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68 37 3201,'0'0'10637,"-2"-4"-9711,2 3-851,0 0 0,0 0 0,0 0 0,-1 0 0,1 1 0,0-1-1,0 0 1,-1 0 0,1 1 0,-1-1 0,1 0 0,-1 1 0,1-1 0,-1 0 0,1 1 0,-1-1 0,1 1-1,-1-1 1,0 0 0,1 1 0,-1 0 0,0-1 0,0 1 0,1-1 0,-1 1 0,0 0 0,0 0 0,1-1-1,-1 1 1,0 0 0,0 0 0,0 0 0,0 0 0,-1 1-22,0 0 1,1 0-1,-1 0 1,0 0-1,1 0 0,-1 1 1,1-1-1,0 0 1,0 1-1,-1-1 1,1 1-1,0-1 0,0 1 1,0 0-1,0 0 1,1-1-1,-2 4 0,-2 9 47,0 1 0,1 0-1,1 1 1,0-1-1,1 0 1,1 1 0,1-1-1,2 17 1,-3-28-88,0-1 1,1 0-1,0 0 1,0 0-1,0 0 0,0 0 1,0 0-1,1 0 1,-1 0-1,1 0 1,0-1-1,0 1 0,0-1 1,0 1-1,0-1 1,1 0-1,-1 0 1,1 0-1,-1 0 0,1 0 1,0 0-1,5 2 1,-6-4-3,0 1 1,0 0-1,0-1 0,1 1 1,-1-1-1,0 0 1,0 0-1,1 0 1,-1 0-1,0 0 0,0 0 1,0 0-1,1-1 1,-1 1-1,0-1 0,0 0 1,0 1-1,0-1 1,0 0-1,0 0 0,0-1 1,0 1-1,0 0 1,0-1-1,-1 1 1,1-1-1,0 1 0,-1-1 1,0 0-1,1 1 1,-1-1-1,2-4 0,0 0 7,0-1-1,0-1 1,0 1-1,-1 0 0,-1-1 1,1 1-1,-1-1 1,0-13-1,-4-64 76,3 84-91,0-2-5,0 0 0,0 1 0,-1-1 1,1 0-1,-1 0 0,0 0 1,0 0-1,0 1 0,0-1 1,0 0-1,-1 1 0,1-1 1,-1 1-1,0-1 0,0 1 1,0 0-1,0 0 0,0 0 1,0 0-1,0 0 0,-1 0 1,1 1-1,-1-1 0,1 1 1,-1-1-1,0 1 0,1 0 1,-1 0-1,0 1 0,0-1 1,0 0-1,0 1 0,1 0 1,-1-1-1,0 1 0,0 0 1,0 1-1,0-1 0,0 0 1,0 1-1,0 0 0,0-1 1,-3 3-1,3-2-153,1 1 0,-1 0 0,0-1 0,1 1 0,-1 0 0,1 1 0,0-1 0,0 0 0,0 1 0,0-1 0,0 1 0,0-1 0,1 1 0,-1 0 0,1 0 0,0 0 0,-2 5-1,-2 34-7458,5-26-1818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1.94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58 8100,'0'0'8222,"0"16"-7598,-1 39 575,-1-14-242,5 42 1,-2-81-936,-1 0 0,0 0 0,0 0 0,1 0 0,-1 0 0,1 0-1,0 0 1,-1-1 0,1 1 0,0 0 0,0 0 0,0-1 0,0 1 0,1 0 0,-1-1 0,0 1 0,1-1 0,-1 0 0,1 1 0,-1-1 0,1 0 0,0 0 0,-1 0-1,1 0 1,0 0 0,0 0 0,0-1 0,0 1 0,0-1 0,0 1 0,-1-1 0,1 0 0,0 0 0,0 1 0,0-1 0,0-1 0,4 1 0,-2-1 5,0 0 0,1 1 0,-1-1 0,0-1 1,0 1-1,0-1 0,0 1 0,-1-1 0,1 0 1,0-1-1,-1 1 0,1-1 0,-1 1 0,0-1 1,0 0-1,0 0 0,3-4 0,-2 0-16,0 0 0,0-1 0,-1 1-1,0-1 1,0 0 0,-1 0 0,0 0-1,0 0 1,-1 0 0,0 0 0,0 0 0,-1 0-1,0 0 1,-1-1 0,1 1 0,-4-12 0,2 14-39,0-1 1,0 1 0,0 0 0,-1 1-1,0-1 1,0 0 0,0 1 0,-1 0-1,0-1 1,0 2 0,0-1-1,-1 0 1,1 1 0,-1 0 0,0 0-1,0 0 1,-1 0 0,1 1 0,-1 0-1,0 0 1,-10-3 0,12 5-179,1 0 0,0 0 0,0 1 0,-1-1 0,1 1 0,0 0 0,0 0 0,-1 0 0,1 0 0,-5 1 0,-15 12-5617,10 2-2957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2.6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18 6947,'0'0'8903,"-2"-4"-7687,-9-9-391,2 18-198,-4 37-179,10-29-327,1 1 0,0-1 0,0 1 0,1 0 0,1 0 0,1 0 0,3 25 0,-3-35-104,0-1 1,0 1 0,1 0 0,-1-1 0,1 1-1,0-1 1,0 0 0,0 1 0,0-1-1,0 0 1,1 0 0,0 0 0,-1-1 0,1 1-1,0-1 1,0 1 0,1-1 0,-1 0 0,0 0-1,1 0 1,-1-1 0,1 1 0,0-1-1,-1 0 1,1 0 0,0 0 0,0-1 0,0 1-1,-1-1 1,1 0 0,7 0 0,-8-1-14,0 1 0,0 0 0,0-1 0,0 0 0,-1 0 0,1 0 0,0 0 0,0 0 0,-1 0 0,1-1 0,-1 1 0,1-1 0,-1 1 0,0-1 0,0 0 0,0 0 0,0 0 0,0-1 0,0 1 0,0 0 0,-1-1 0,1 1 0,-1-1 0,0 1 0,0-1 0,1 0 0,-2 1 0,1-1 0,0 0 0,-1 0 0,1 0 0,-1 0 0,0 0 0,0 1 0,0-5 0,0 0 6,0 1-1,0 0 0,0 0 0,-1 0 0,0 0 1,0 0-1,-1 0 0,1 0 0,-1 0 1,-1 1-1,1-1 0,-1 1 0,0-1 1,0 1-1,-1 0 0,-6-8 0,5 9-14,-1 0 0,0 0-1,0 0 1,0 1 0,0 0-1,-1 0 1,1 0 0,-1 1-1,1 0 1,-1 0 0,0 1-1,0 0 1,0 0 0,0 1-1,-12 0 1,18 0-22,-1 1 1,1-1 0,-1 0-1,1 1 1,0-1 0,-1 0-1,1 1 1,0 0 0,-1-1-1,1 1 1,0 0 0,0 0-1,0 0 1,0-1 0,-1 1-1,1 0 1,0 1 0,1-1-1,-1 0 1,0 0 0,0 0-1,0 0 1,1 1 0,-1-1-1,1 0 1,-1 1 0,1-1-1,-1 1 1,1 1 0,-1 1-552,0 0 0,1 0 0,-1 0 0,1-1 0,0 1 0,0 0 0,0 0 0,1 0 0,-1 0 0,3 7 1,8 7-4895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3.05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58 26 9893,'0'0'9487,"-1"4"-9277,-4 8-128,1 0 0,1 1 0,0 0 0,1 0 0,0-1 0,1 1 0,1 0 0,0 0 0,1 1 0,3 18 0,-3-30-74,-1 0-1,2 0 1,-1 0-1,0-1 1,0 1 0,0-1-1,1 1 1,-1-1-1,1 1 1,-1-1-1,1 0 1,0 0 0,-1 1-1,1-1 1,0-1-1,0 1 1,0 0 0,-1 0-1,1-1 1,0 1-1,0-1 1,0 1-1,0-1 1,0 0 0,0 0-1,3 0 1,-2 0-1,-1 0 0,1 0-1,-1 0 1,1 0 0,-1 0 0,1-1 0,-1 1 0,0-1 0,1 1 0,-1-1 0,0 0 0,1 0-1,-1 0 1,0-1 0,0 1 0,0 0 0,0-1 0,0 1 0,0-1 0,3-3 0,-2-1 9,-1 1 1,0-1 0,0 0 0,0 0 0,-1 0 0,0 0 0,0 0 0,-1 0-1,1 0 1,-1 0 0,0 0 0,-1 0 0,0 0 0,0 0 0,0 0 0,0 0-1,-1 0 1,0 0 0,-4-6 0,4 7-4,0 0 0,0 1 1,-1 0-1,0-1 0,0 1 0,0 0 0,0 1 0,0-1 1,-1 0-1,0 1 0,0 0 0,0 0 0,0 0 1,0 0-1,0 1 0,-1 0 0,0 0 0,1 0 0,-1 0 1,0 1-1,0-1 0,0 1 0,1 0 0,-9 0 0,11 1-38,1 0 0,0 1-1,-1-1 1,1 0 0,-1 1-1,1-1 1,0 0 0,-1 1-1,1 0 1,0-1 0,0 1-1,-1 0 1,1-1 0,0 1-1,0 0 1,0 0 0,0 0-1,0 0 1,0 0 0,0 0-1,1 1 1,-1-1 0,0 0-1,0 0 1,1 0 0,-1 1-1,1-1 1,-1 0 0,1 1-1,-1 1 1,-3 47-5667,4-45 4128,0 17-6829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3.89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55 19 9957,'0'0'9156,"-8"-2"-8663,6 2-481,0-1-1,0 1 1,0-1 0,1 1-1,-1 0 1,0-1-1,0 1 1,0 0-1,0 0 1,1 1 0,-1-1-1,0 0 1,0 1-1,0-1 1,1 1-1,-1-1 1,-1 2-1,1 0 1,1 0 0,-1 0-1,1 0 1,0 0-1,0 0 1,0 0-1,0 0 1,1 1-1,-1-1 1,0 0 0,1 1-1,0-1 1,0 0-1,-1 1 1,1-1-1,1 1 1,-1 3 0,0 8 38,0 1 0,1-1 1,0 1-1,1-1 1,8 28-1,-9-38-35,1-1 0,0 1-1,-1 0 1,1-1 0,1 1-1,-1-1 1,0 0 0,1 0-1,0 0 1,-1 0 0,1 0 0,0-1-1,1 1 1,-1-1 0,0 0-1,1 0 1,-1 0 0,1 0-1,0 0 1,-1-1 0,1 0-1,0 0 1,0 0 0,0 0-1,0-1 1,7 1-1,-9-1-1,1 0-1,-1 0 0,0 0 0,1 0 0,-1-1 0,0 1 0,1-1 0,-1 0 0,0 1 0,0-1 0,0 0 0,0 0 0,1-1 0,-1 1 0,-1 0 0,1-1 0,0 1 0,0-1 0,0 1 1,-1-1-1,1 0 0,-1 0 0,0 0 0,1 0 0,-1 0 0,0 0 0,0 0 0,0 0 0,0 0 0,-1-1 0,1 1 0,0 0 0,-1 0 0,1-5 0,1-9 28,-1 0 1,-1 0-1,0 0 0,-2-16 0,1 21-17,0 7-17,0 0 0,0 0 0,0 0 0,0 0 0,-1 0 0,0 0 0,0 0-1,0 1 1,0-1 0,0 1 0,-1 0 0,0-1 0,1 1 0,-1 0 0,0 1 0,-1-1 0,1 0 0,0 1 0,-1 0 0,0 0-1,-3-2 1,5 3-6,0 0-1,0 0 0,-1 0 1,1 0-1,0 0 0,0 1 1,0-1-1,-1 1 0,1 0 1,0 0-1,0-1 0,-1 1 1,1 1-1,0-1 0,0 0 1,-1 0-1,1 1 0,0 0 1,0-1-1,0 1 0,0 0 1,0 0-1,0 0 0,0 0 1,0 0-1,0 1 0,0-1 1,0 1-1,1-1 0,-1 1 1,1-1-1,-1 1 0,1 0 1,-1 0-1,1 0 0,0 0 1,0 0-1,-1 4 0,0-1-162,0 1 0,0 0 1,0-1-1,1 1 0,0 0 0,1 0 0,-1 0 0,1 8 0,0-10-268,1-1 0,-1 0 1,1 0-1,-1 1 0,1-1 0,0 0 0,0 0 0,1 0 0,-1 0 1,1 0-1,-1 0 0,1 0 0,0 0 0,0-1 0,0 1 0,4 3 0,24 15-7479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4.28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111 12 11365,'0'0'6481,"-17"13"-5815,-55 45-140,70-55-502,0 0-1,-1 0 1,1 0 0,1 0-1,-1 0 1,0 0 0,1 1-1,-1-1 1,1 1 0,0-1-1,0 1 1,1-1 0,-1 1-1,1 0 1,-1-1 0,1 1-1,0 0 1,1 0 0,-1-1-1,1 1 1,-1-1 0,1 1-1,0 0 1,0-1 0,1 0-1,-1 1 1,1-1 0,0 0-1,0 0 1,0 1 0,0-2-1,0 1 1,1 0 0,-1 0-1,1-1 1,0 1 0,-1-1-1,5 3 1,-4-3-15,0-1 0,1 1 0,-1 0 0,0-1 0,1 0 0,-1 0 0,1 0 0,-1 0 0,1-1-1,-1 1 1,1-1 0,0 0 0,-1 0 0,1 0 0,-1 0 0,1-1 0,0 1 0,-1-1 0,1 0 0,-1 0 0,0-1 0,1 1 0,-1-1-1,0 1 1,0-1 0,0 0 0,0 0 0,0 0 0,0-1 0,0 1 0,-1-1 0,1 1 0,-1-1 0,0 0 0,0 0 0,0 0 0,0 0 0,0-1-1,-1 1 1,0 0 0,1-1 0,-1 1 0,0-1 0,-1 1 0,2-6 0,-1-5 119,-1 1 0,0-1 1,-3-25-1,2 35-91,0-1 0,0 0 0,-1 1 0,1-1 1,-1 1-1,0-1 0,0 1 0,-1 0 0,1 0 0,-1 0 0,0 0 0,0 1 1,0-1-1,-4-3 0,7 7-82,-1 0-1,1 0 1,0-1 0,0 1-1,-1 0 1,1 0 0,0 0-1,0 0 1,-1 0 0,1-1-1,0 1 1,0 0 0,-1 0 0,1 0-1,0 0 1,0 0 0,-1 0-1,1 0 1,0 0 0,-1 0-1,1 0 1,0 0 0,-1 0-1,1 0 1,0 0 0,0 0 0,-1 0-1,1 1 1,0-1 0,0 0-1,-1 0 1,1 0 0,0 0-1,0 0 1,-1 1 0,1-1 0,0 0-1,0 0 1,0 0 0,-1 1-1,1-1 1,0 0 0,0 0-1,0 1 1,0-1 0,0 0-1,-1 0 1,1 1 0,0-1 0,0 0-1,0 1 1,0-1 0,0 0-1,0 0 1,0 1 0,0-1-1,0 0 1,0 1 0,0-1-1,0 0 1,0 0 0,0 1 0,1-1-1,-1 0 1,0 1 0,1 24-5136,-1-24 4222,4 22-10297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4.4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9284,'0'0'5539,"81"38"-12951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4.62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 12038,'0'0'6659,"80"-7"-17384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4.80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4770,'0'0'8564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5.0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0 2993,'0'0'11526,"36"0"-13991,-23 0-3362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5.1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9845,'0'0'2289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5.34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18 9124,'0'0'2978,"94"-17"-15080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5.89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90 42 8724,'0'0'11869,"-15"-4"-9982,4 54-1746,4-24-32,2-1 1,0 1-1,2 0 1,1 0-1,1 32 0,1-57-106,0 1 0,0 0 0,0-1 0,1 1 0,-1 0 0,1-1 0,-1 1 0,1-1 0,-1 1-1,1 0 1,0-1 0,0 0 0,0 1 0,0-1 0,0 0 0,0 1 0,0-1 0,0 0 0,1 0 0,-1 0 0,0 0-1,1 0 1,0 1 0,3 0-15,-1 0 0,1 0 1,-1 0-1,1-1 0,0 0 0,0 0 0,0 0 0,5 0 0,-1 0-85,0-1 0,1 0-1,-1-1 1,0 0 0,0 0 0,0-1-1,-1 0 1,16-6 0,-19 5 44,0 0-1,0 0 1,0 0-1,0-1 1,-1 0 0,0 0-1,1-1 1,-2 1-1,1-1 1,0 1 0,-1-1-1,0 0 1,0-1-1,-1 1 1,1 0 0,-1-1-1,0 0 1,0 1-1,-1-1 1,0 0 0,0 0-1,0-7 1,-1 5 73,0 0 1,0 1 0,-1-1-1,0 0 1,0 0-1,-1 0 1,0 0 0,-1 1-1,0-1 1,0 1 0,0 0-1,-1 0 1,0 0-1,0 0 1,-1 1 0,-5-7-1,4 7 58,0 0 0,-1 1 0,1 0 0,-1 0 0,0 0 0,0 1 0,-1 0 0,1 1 0,-1-1 0,0 1 0,0 1 0,-15-4 0,19 6-71,-1-1 0,0 0 0,1 1 0,-1 0 0,0 0-1,1 1 1,-1-1 0,1 1 0,-1 0 0,1 0 0,-1 0 0,1 1 0,0 0 0,-1 0 0,1 0 0,0 0 0,0 0 0,0 1 0,1 0 0,-1 0 0,1 0 0,-1 0-1,1 0 1,-4 7 0,5-7-171,0 0-1,0 0 1,1 0-1,-1 1 1,1-1 0,0 1-1,0-1 1,-1 8-1,1 14-3960,1-9-1547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6.33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143 95 13366,'0'0'6929,"-2"2"-6663,0 2-169,0-1-1,0 0 0,1 1 1,-1 0-1,1-1 0,0 1 1,0 0-1,0-1 0,1 1 1,-1 0-1,1 0 0,0 4 1,1 60 742,1-33-658,-2-33-173,0 0 0,0 0 0,0 0 0,1 0 0,-1 0 0,0 0 0,1 0 0,0 0 0,-1 0 0,1 0 0,0 0 0,0-1 0,0 1 0,0 0 0,1-1 0,-1 1 0,0-1 0,1 1 0,-1-1 0,1 1 0,-1-1 0,4 2 0,-1-1 7,0 0 1,1 0-1,-1-1 1,1 1-1,-1-1 0,1 0 1,0 0-1,-1 0 1,8-1-1,-2 1-12,-1-1-1,1-1 0,-1 0 0,1 0 0,-1-1 1,0 0-1,0-1 0,0 0 0,14-6 1,-18 6-1,-1 0 1,1 0 0,-1-1 0,1 1 0,-1-1 0,0 0 0,0 0 0,-1 0-1,1-1 1,-1 1 0,0-1 0,0 0 0,-1 0 0,1 0 0,-1 0 0,0 0-1,0 0 1,-1-1 0,0 1 0,0-1 0,0 1 0,0-1 0,-1 1 0,0-1-1,0 1 1,-1-1 0,0-6 0,-1 5 16,0 0-1,-1-1 1,0 1 0,0 0-1,0 0 1,-1 1 0,0-1-1,0 1 1,-1 0 0,1 0-1,-1 0 1,-1 1 0,1 0-1,-1 0 1,0 0 0,0 0-1,0 1 1,-1 0 0,-11-5-1,5 4-32,0 0 0,-1 1 0,1 1 0,-1 0 0,0 1 0,0 0 0,0 1 0,0 0 0,0 1 0,-28 5 0,31-3-853,0 0-1,1 1 0,0 0 1,-1 1-1,-9 5 0,-2 2-5046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8.0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89 7619,'0'0'9269,"-1"-10"-8146,1 5-1063,-2-36 1239,1 25 212,0 14-486,1 6 202,-13 162-1067,13-165-18,0-13 28,0-2-168,0-15-32,0 1-1,-2 0 1,-9-46-1,13 89-34,-1-1-1,-1 1 0,0 0 0,-1 0 0,-5 22 0,-21 97 181,25-126 168,-1-1-1240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9.3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1 139 7267,'0'0'11686,"4"-10"-9885,-1 31-1627,0 1 0,0 31 1,-3 0 2097,-4-80-2197,1 10-88,1-1-1,1 0 1,1 1-1,2-30 1,0 40-14,-1 0 0,1 0 0,0 1 1,1-1-1,0 1 0,0-1 0,0 1 0,1 0 1,0 0-1,0 0 0,1 1 0,-1-1 0,1 1 1,0 0-1,7-5 0,-10 9-208,28-21 442,-11 14-1582,-4 9-3857,-14 16-2814,-1-4 175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9.5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1 1 9060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9.62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6 9060,'22'25'9268,"-17"-25"-9204,17 0 161,5 0-225,-1-7-1105,-3 2-768,-1-1-528,0-1-3073,-8 2 1168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9.7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1008,'0'0'14823,"0"3"-14503,0 12 257,0 1-33,0-1-352,0-2-80,0 2-112,0-5-32,0-2-1729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39.91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97 6867,'49'-96'12758,"-44"96"-14103,-1 0-1744,10 0-3026,-10 5 256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40.7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1 141 9748,'0'0'6812,"4"30"-6175,-4-85 1748,23 59-2513,-20-3 133,1 1-1,-1 0 0,1 0 0,-1 0 1,0 1-1,0-1 0,0 1 1,0 0-1,-1 0 0,1 0 0,-1 0 1,1 0-1,-1 0 0,0 1 1,-1-1-1,3 6 0,-1 0 33,-1-1 1,0 1-1,-1 0 0,0 0 0,0 0 0,-1 9 1,0-17 60,-1-1-44,1 0 0,0 0 0,-1 0 0,1 0 0,0 0-1,-1 0 1,1-1 0,0 1 0,-1 0 0,1 0 0,0 0-1,-1-1 1,1 1 0,0 0 0,0 0 0,-1-1 0,1 1 0,0 0-1,0 0 1,-1-1 0,1 1 0,0 0 0,0-1 0,0 1-1,0 0 1,0-1 0,-1 1 0,1 0 0,0-1 0,0 1-1,0-1 1,0 1 0,0 0 0,0-1 0,0 1 0,0 0-1,0-1 1,0 1 0,0 0 0,1-1 0,-3-19-87,2 16-165,1 1-1,0-1 1,0 1 0,0-1 0,0 1 0,1 0 0,-1 0-1,1-1 1,0 1 0,0 0 0,0 0 0,0 1 0,1-1 0,-1 0-1,1 1 1,-1 0 0,1-1 0,0 1 0,0 0 0,0 0-1,5-2 1,5-3-795,0 1-1,1 0 0,25-8 0,-33 13 3980,-9 37-1284,2-31-1663,0-1 1,1 1-1,0-1 0,0 1 1,0 0-1,0-1 0,1 1 1,-1-1-1,1 1 1,1-1-1,-1 1 0,0-1 1,3 5-1,1-1-9,0-1 0,1 1 0,0-1 0,0-1 0,10 10 0,-14-15-23,0 1-1,0 0 1,0-1 0,-1 1-1,1 0 1,0 0 0,-1 0 0,0 0-1,0 1 1,1-1 0,-1 0 0,-1 1-1,1-1 1,0 0 0,0 1 0,0 4-1,-1-7 83,0-44-1898,6-24-70,3-50-1222,-6 40 11125,-3 93-7991,2 1 0,0-1 0,0 0 0,2 0 0,0 0 0,0 0 0,11 22 0,-10-28-1598,-1 0 1,2-1 0,-1 0-1,8 10 1,-4-12-7043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41.00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1 141 15847,'0'0'2994,"93"-56"-3026,-39 35-160,-1 3-913,-4 1-720,-9 1-608,-13 4-4274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42.38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32 6051,'0'0'7368,"0"-22"-4848,0 12 2737,0 187-5015,0-100-8591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43.36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13 8500,'0'0'9620,"26"15"-8915,-3-15-161,3 0 64,6 0-320,-6 0-288,1 0-80,0-5-1569,-9 0-1920,4-5-1778,-9 2-2752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3:44.1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86 202 6547,'0'0'11541,"-9"-4"-10594,-28-7-392,35 10-537,1 1-1,0 0 1,0 1-1,0-1 1,-1 0-1,1 0 1,0 0-1,0 1 1,0-1-1,0 1 1,0-1-1,-1 1 1,1-1-1,0 1 1,0-1-1,0 1 1,0 0-1,1 0 1,-1 0-1,0-1 1,0 1-1,0 0 1,1 0-1,-1 0 1,0 0-1,1 0 1,-1 0-1,1 1 1,-1-1-1,0 2 1,-7 33 176,8-35-181,-1 54 382,3-54-381,-1 0 1,1-1-1,-1 1 1,1-1-1,0 1 0,-1-1 1,1 0-1,0 0 1,-1 0-1,1 0 1,0 0-1,-1 0 1,1 0-1,0 0 0,-1-1 1,4 0-1,-1-2 2,-1-1 0,0 0 0,0 1 0,0-1 0,0 0 0,-1 0 0,0-1 0,0 1 0,0 0 0,2-8 0,-4 11 64,29 33-266,-25-31 187,0-1 0,0 1 0,0-1 0,0 0 0,0-1 0,0 1 0,1-1 0,-1 0 0,0 0 0,0 0 0,0 0 0,-1-1 0,6-2 0,-3 1 2,0 1-1,-1 0 0,1 0 0,0 0 0,0 1 0,12-1 0,-16 2-5,0-1 0,0 1 0,0 1-1,0-1 1,0 0 0,0 0 0,0 1 0,0-1 0,0 1 0,0-1-1,-1 1 1,1 0 0,0 0 0,0 0 0,0 0 0,-1 0 0,1 0 0,-1 0-1,1 1 1,-1-1 0,1 1 0,-1-1 0,0 1 0,0-1 0,0 1-1,2 3 1,-2-1-4,0 0-1,0 0 1,0 1 0,0-1-1,-1 1 1,0-1 0,0 0-1,0 1 1,0-1-1,-1 0 1,-2 9 0,-1-3 60,-1-11 61,4 0-108,1 0 1,0 0-1,-1 0 1,1 0-1,0-1 1,-1 1-1,1 0 1,0 0-1,0 0 1,0 0-1,0 0 1,0 0-1,1 0 1,-1-1-1,0 1 1,0 0-1,1 0 1,0-1-1,23-49-328,-16 36 133,0 0 0,-2-1 0,6-17 1,-6 7 218,-2-1 0,-1 0 1,-1 1-1,-2-37 1,-1 33 870,1 29-204,-3 4 154,-1 21-809,1 1 0,1-1 0,2 0 0,0 0 0,2 1 0,0-1-1,10 37 1,-8-46-955,0-1-1,1 1 0,1-1 0,10 18 0,-15-28-3712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01.6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226 0 24196,'-226'1688'0,"14404"-1688"0,-14405-1688 0,-13498 1688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14.5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14 406 3185,'0'0'5504,"-2"-14"-5144,-5-39 655,3-26 4619,4-93-1136,0 171-4202,0 25-280,13 237 267,-13-164-139,6-96-4522,19-11 301,-7-6-1264</inkml:trace>
  <inkml:trace contextRef="#ctx0" brushRef="#br0" timeOffset="571.77">259 97 5042,'0'0'7836,"-5"1"-7367,1 1-359,1-1 0,-1 1 0,1 1 0,-1-1 0,1 0-1,0 1 1,-1-1 0,1 1 0,0 0 0,1 0 0,-1 0-1,1 1 1,-1-1 0,1 1 0,0-1 0,0 1 0,1 0-1,-1-1 1,1 1 0,-1 0 0,1 0 0,0 6 0,-2 1 114,0 0 0,1 0 1,1 0-1,0 1 1,1-1-1,0 0 1,0 0-1,3 13 1,-3-22-217,0-1 0,1 0 1,-1 0-1,0 1 1,1-1-1,-1 0 1,1 0-1,0 0 1,-1 0-1,1 0 1,0 0-1,0 0 1,-1 0-1,1 0 1,0 0-1,0 0 0,0 0 1,0-1-1,0 1 1,0 0-1,0-1 1,1 1-1,-1-1 1,0 1-1,0-1 1,0 1-1,1-1 1,-1 0-1,0 0 1,0 0-1,1 1 0,-1-1 1,0 0-1,1-1 1,-1 1-1,0 0 1,0 0-1,1 0 1,-1-1-1,0 1 1,0-1-1,0 1 1,2-2-1,3 0 34,0-1 0,-1 0-1,0 0 1,0 0 0,0 0 0,0-1 0,6-5 0,-6 2-21,0 1 1,-1-1-1,1 0 1,-1 0-1,-1 0 1,1-1-1,-2 1 1,1-1-1,-1 0 1,0 0 0,2-15-1,-3 20-12,-1-1-1,1 0 1,-1 1-1,0-1 1,0 0 0,0 1-1,-1-1 1,1 0-1,-1 1 1,0-1 0,0 1-1,0-1 1,0 1-1,-1-1 1,1 1-1,-1 0 1,0 0 0,0 0-1,0 0 1,-1 0-1,1 0 1,0 0 0,-1 1-1,0-1 1,0 1-1,0 0 1,-5-3-1,8 4-37,-1 1-1,0-1 0,1 1 0,-1 0 1,0-1-1,0 1 0,1 0 0,-1 0 1,0-1-1,0 1 0,1 0 0,-1 0 1,0 0-1,0 0 0,0 0 0,0 0 1,1 0-1,-1 0 0,0 0 0,0 0 1,0 1-1,1-1 0,-1 0 0,0 0 0,0 1 1,1-1-1,-1 1 0,0-1 0,1 0 1,-1 1-1,0 0 0,1-1 0,-1 1 1,1-1-1,-1 1 0,1 0 0,-1-1 1,1 1-1,-1 0 0,1-1 0,0 1 1,-1 0-1,1 0 0,0-1 0,0 1 1,0 0-1,-1 0 0,1 0 0,0-1 1,0 1-1,0 0 0,0 0 0,0 0 1,0-1-1,1 3 0,-1 0-345,0-1 0,0 1 0,1 0 0,-1 0 1,1-1-1,0 1 0,-1 0 0,1-1 0,0 1 0,1-1 0,-1 1 0,0-1 0,1 1 0,-1-1 0,4 3 1,16 6-3938</inkml:trace>
  <inkml:trace contextRef="#ctx0" brushRef="#br0" timeOffset="925.4">536 164 4706,'0'0'10362,"-5"4"-9601,-3 4-599,0 1 0,1 1 0,0-1 0,1 1 0,0 0 1,0 1-1,1-1 0,1 1 0,0 0 0,0 1 1,1-1-1,0 1 0,1-1 0,0 1 0,1 0 0,1-1 1,0 1-1,1 15 0,-1-26-156,0 0 0,1 0-1,-1 0 1,0-1 0,1 1 0,-1 0 0,0 0-1,1 0 1,-1 0 0,1-1 0,-1 1 0,1 0-1,-1 0 1,1-1 0,0 1 0,-1 0 0,1-1 0,0 1-1,0-1 1,-1 1 0,1-1 0,0 1 0,0-1-1,0 0 1,-1 1 0,1-1 0,0 0 0,0 0-1,0 1 1,0-1 0,0 0 0,0 0 0,0 0-1,0 0 1,0 0 0,0 0 0,-1-1 0,1 1-1,0 0 1,0 0 0,0-1 0,0 1 0,1-1-1,1 0 13,-1 0-1,1 0 0,0-1 0,0 1 0,-1-1 0,1 1 0,-1-1 0,1 0 0,-1 0 0,0 0 0,0 0 0,2-3 1,2-5 4,-1-1 1,0 0 0,-1 0 0,0 0-1,-1 0 1,0 0 0,0-1 0,-2 0 0,1 1-1,-1-1 1,-1 0 0,-2-19 0,1 28-15,1 0 1,-1 1 0,0-1 0,-1 1-1,1-1 1,0 1 0,-1-1 0,0 1-1,1 0 1,-1 0 0,0 0 0,0 0 0,0 0-1,0 0 1,0 1 0,-1-1 0,1 1-1,0-1 1,-1 1 0,1 0 0,-1 0-1,0 0 1,1 0 0,-1 0 0,0 1-1,1-1 1,-1 1 0,0 0 0,0 0-1,1 0 1,-1 0 0,0 0 0,0 1-1,1-1 1,-1 1 0,0 0 0,1-1-1,-3 3 1,3-2-90,1 0-1,0 0 1,-1 1-1,1-1 1,0 1-1,0-1 1,0 1-1,0-1 1,0 1-1,1 0 1,-1 0-1,0-1 1,1 1-1,-1 0 1,1 0-1,0 0 1,-1 2-1,1-2-147,0-1 0,0 0 0,-1 0-1,1 0 1,0 0 0,0 1 0,0-1 0,0 0 0,0 0-1,1 0 1,-1 1 0,0-1 0,1 0 0,-1 0-1,0 0 1,1 0 0,-1 0 0,1 0 0,0 0 0,-1 0-1,1 0 1,0 0 0,0 0 0,-1 0 0,1 0-1,0-1 1,0 1 0,0 0 0,1 0 0,23 2-4744,5-2-552</inkml:trace>
  <inkml:trace contextRef="#ctx0" brushRef="#br0" timeOffset="1137.13">536 164 1313</inkml:trace>
  <inkml:trace contextRef="#ctx0" brushRef="#br0" timeOffset="1653.42">536 164 1313,'111'-56'3396,"-109"56"-3280,-1-1 0,1 0 0,-1 0 0,0 1 0,1-1 0,-1 0 0,0 0 0,1 0 0,-1-1 0,0 1 0,0 0 0,0 0 0,0-1 0,0 1 0,0 0 0,0-1 0,0 1 0,-1-1 0,1 1 0,-1-1 0,1 1 0,0-3 0,-1 2 93,-1 1-1,1 0 1,-1-1-1,1 1 1,-1 0 0,1-1-1,-1 1 1,0 0-1,1-1 1,-1 1 0,0 0-1,0 0 1,0 0-1,-1-1 1,-4-7 5394,2 38-5298,0 47 0,4-51 216,-2 1-1,-9 48 0,12-73-498,-1-1-1,0 0 1,0 0-1,0 0 1,0 0-1,0 0 1,0 0-1,0 1 1,0-1-1,0 0 1,0 0-1,0 0 1,0 0-1,0 0 1,0 1-1,0-1 1,0 0-1,0 0 1,0 0-1,0 0 1,0 1-1,0-1 1,0 0-1,0 0 1,0 0-1,0 0 1,0 0-1,0 1 1,0-1-1,0 0 1,0 0-1,0 0 1,0 0-1,-1 0 1,1 0-1,0 0 1,0 1-1,0-1 1,0 0-1,0 0 1,0 0-1,-1 0 1,1 0-1,0 0 1,0 0-1,0 0 1,0 0-1,0 0 1,-1 0-1,1 0 1,0 0-1,0 0 1,0 0-1,0 0 1,0 0-1,-1 0 1,1 0-1,0 0 1,0 0-1,0 0 1,0 0-1,-1 0 1,1 0-1,0 0 1,0 0-1,0 0 1,0 0-1,-1-1 1,-2-15 320,2 12-356,1 0 0,-1 0 0,1 0 0,0 0 0,1 0 0,-1 0 0,1 0 0,1-5 0,3 1-117,0 1-1,0 0 1,1 0 0,0 1 0,14-12-1,-15 13 41,1 1 0,-1-1-1,0 0 1,0 0 0,-1-1-1,0 1 1,0-1 0,0 0-1,0 0 1,-1 0 0,5-13-1,-5 4 162,-1-1 0,0 1 0,-1-1 0,0-18 0,-1 34 394,-1 37-591,2-28 129,-2 12 25,0-12-6,0-1 0,1 0 1,1 0-1,-1 0 1,3 9-1,-3-15-16,0-1 1,1 0-1,-1 1 0,1-1 0,-1 0 1,1 0-1,0 1 0,-1-1 0,1 0 1,0 0-1,0 0 0,0 0 0,0 0 1,0 0-1,0 0 0,0 0 0,0-1 1,0 1-1,0 0 0,0-1 0,0 1 0,1 0 1,-1-1-1,0 0 0,1 1 0,-1-1 1,0 0-1,1 1 0,-1-1 0,0 0 1,1 0-1,-1 0 0,0 0 0,1-1 1,-1 1-1,2 0 0,-1-1 3,1 0 0,-1-1 0,0 1 0,0 0 1,0 0-1,1-1 0,-1 0 0,-1 1 0,1-1 0,0 0 0,0 0 0,0 0 0,-1 0 0,0 0 0,1 0 1,1-5-1,-1 4 2,0 0 1,0 0 0,0 0 0,0 0 0,0 1-1,1-1 1,0 1 0,3-3 0,-3 4-8,-1 2-10,0-1 0,0 1 0,0 0 0,0 0 0,0 0 0,0 0 0,0 1 0,0-1 0,-1 0-1,1 1 1,-1-1 0,1 1 0,-1 0 0,1-1 0,-1 1 0,0 0 0,0 0 0,1 2 0,-1-2 19,0 0-1,0 0 0,0 0 0,1 0 0,-1 0 0,1 0 0,-1 0 0,1-1 0,0 1 0,-1-1 0,1 1 0,0-1 0,0 0 1,0 0-1,0 1 0,0-1 0,0-1 0,4 2 0,11-2-342,-6 0-5149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24.62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19 171 592,'0'0'14081,"-1"-8"-12824,-11-67 3494,7 402-3947,5-326-580,0-13 13,-1-21-231,2 0-1,1 0 1,1 1 0,1-1-1,3 1 1,0 0-1,2 0 1,22-52 0,-31 83-12,0 0 0,1-1 0,-1 1 0,1 0-1,-1 0 1,1 0 0,0 0 0,-1-1 0,1 1 0,0 0 0,0 0 0,-1 0 0,1 0 0,0 1 0,0-1 0,0 0 0,0 0 0,0 1 0,1-1 0,-1 0 0,0 1 0,0-1-1,0 1 1,1-1 0,-1 1 0,0 0 0,0-1 0,1 1 0,0 0 0,0 1-1,0 0 0,0 0 1,-1 0-1,1 0 0,0 1 0,-1-1 0,1 1 0,-1-1 1,0 1-1,1-1 0,-1 1 0,0 0 0,0-1 0,0 1 1,1 4-1,6 11 6,-2 0 0,8 32 0,21 123 87,-20-210 58,-2 1-372,18-38-1,-27 69 201,-1 1 0,1 0-1,0 1 1,0-1-1,0 1 1,1 0-1,-1 0 1,1 0-1,0 0 1,7-3-1,-10 6 27,-1 0 1,0 1-1,1-1 0,-1 1 0,0-1 0,1 1 0,-1-1 0,1 1 1,-1 0-1,1 0 0,-1 0 0,1 0 0,-1 0 0,1 0 1,-1 0-1,0 0 0,1 1 0,-1-1 0,1 0 0,-1 1 0,0-1 1,1 1-1,-1 0 0,0-1 0,1 1 0,-1 0 0,0 0 0,0 0 1,0 0-1,0 0 0,0 0 0,0 0 0,0 0 0,0 0 1,0 1-1,0-1 0,-1 0 0,1 1 0,-1-1 0,1 0 0,-1 1 1,1-1-1,-1 1 0,0-1 0,1 1 0,-1 1 0,4 20 157,-1-1-1,0 1 0,-2 0 0,-2 26 1,1-21-53,5 54 1,-5-80-308,0-1 1,0 0-1,0 1 1,0-1-1,1 1 0,-1-1 1,0 0-1,1 1 1,-1-1-1,1 0 1,-1 1-1,1-1 1,0 0-1,0 0 0,0 0 1,-1 0-1,1 0 1,0 0-1,0 0 1,0 0-1,1 0 0,-1 0 1,0 0-1,0 0 1,0-1-1,1 1 1,-1-1-1,0 1 1,1-1-1,-1 1 0,0-1 1,1 0-1,-1 1 1,1-1-1,-1 0 1,0 0-1,1 0 1,-1 0-1,1-1 0,-1 1 1,0 0-1,1 0 1,-1-1-1,0 1 1,1-1-1,-1 1 1,0-1-1,1 0 0,-1 1 1,0-1-1,2-2 1,39-26-5085,-23 12 4570,-6 4 738,-1 0 0,0-1 1,-1 0-1,18-30 0,-26 38 470,1 0 0,-1-1-1,-1 1 1,1-1 0,-1 0-1,0 0 1,-1 0 0,1 0 0,-1 0-1,-1 0 1,1-1 0,-2 1-1,1 0 1,0 0 0,-3-8-1,2 13-406,0 1-1,0 0 0,0-1 1,0 1-1,0 0 0,0 0 0,0 0 1,-1 0-1,1 0 0,0 0 0,-1 0 1,1 0-1,0 1 0,-1-1 1,1 1-1,-1-1 0,0 1 0,1-1 1,-1 1-1,1 0 0,-1 0 0,1 0 1,-1 0-1,0 0 0,1 0 1,-1 0-1,-2 1 0,0-1-30,0 0 0,0 0 1,0 1-1,0 0 0,0 0 0,1 0 0,-1 0 1,0 1-1,0-1 0,-4 4 0,4-1-1,0 0 0,0 0 0,0 1 0,1-1 0,-1 1-1,1 0 1,0 0 0,1 0 0,0 0 0,-1 0 0,1 1 0,-1 6 0,0 2 32,1 0 0,0 0 0,1 26 0,1-39-79,0-1 0,0 1 0,0 0 0,0-1 0,0 1 0,0 0 0,0-1 0,1 1 0,-1-1 0,0 1 0,0 0 0,1-1 0,-1 1 0,0-1 0,1 1 0,-1 0 0,1-1 0,-1 1 0,0-1 0,1 0 0,-1 1 0,1-1 0,0 1 0,-1-1 0,1 0 0,-1 1 0,1-1 0,0 0 1,0 1-1,25-1 72,-22-1-62,0 0 0,0 0 0,0 0-1,0-1 1,0 0 0,0 1-1,0-2 1,0 1 0,0 0 0,3-4-1,-6 5-4,3-2 23,0-1 0,-1 0 0,1 0 0,-1-1 0,0 1 0,0-1 0,-1 1 0,1-1 0,-1 0 0,0 0 0,0 0 0,-1 0 0,0 0 0,1-6 0,-2 10 86,0 38 67,-1-13-86,0-16-41,1 0 0,0 1 0,0-1 0,1 0 0,1 11 0,-1-18-51,-1 1 1,1 0 0,-1-1-1,1 1 1,0-1-1,0 1 1,-1 0 0,1-1-1,0 0 1,0 1-1,1-1 1,-1 0 0,0 1-1,0-1 1,1 0-1,-1 0 1,1 0 0,-1 0-1,1 0 1,-1 0-1,1-1 1,-1 1-1,1 0 1,0-1 0,-1 1-1,1-1 1,0 0-1,0 1 1,2-1 0,6 1-493,-1-1 0,1 0 0,0-1 0,-1 1 0,1-2 0,-1 1 0,0-1 0,18-7 0,-23 7 274,0 0 0,0 0 0,0-1 1,0 0-1,-1 1 0,1-1 1,-1 0-1,1-1 0,-1 1 0,0-1 1,-1 1-1,1-1 0,0 0 1,-1 0-1,0 0 0,0 0 0,0-1 1,-1 1-1,1 0 0,0-9 1,7-45 291,-9 32 5253,0 29-5233,-1 1 0,0-1 1,0 0-1,0 0 0,0 0 0,-1 1 1,1-1-1,-1-1 0,0 1 1,0 0-1,-3 3 0,-11 21 180,6 10 648,4-18-8227,4-51 2217,2-23 5566,0 35 2219,0 37 3170,1-11-5804,-1 0 0,2 0 1,-1 0-1,1 0 0,0-1 0,0 1 0,0-1 1,1 1-1,0-1 0,0 0 0,0 0 0,1 0 1,0-1-1,0 1 0,0-1 0,0 0 0,7 5 1,-6-5-244,0-1 1,-1 0 0,1 0-1,0 0 1,1 0 0,-1-1-1,0 0 1,9 2 0,-11-4-343,1 1 1,-1 0-1,1-1 1,0 0-1,-1 0 1,1 0-1,0-1 1,-1 1-1,1-1 1,-1 0-1,1 0 1,-1 0-1,7-3 1,-8 3 306,1-1 1,-1 1-1,1-1 1,-1 0 0,0 0-1,0 0 1,0-1 0,0 1-1,0 0 1,0-1-1,-1 1 1,1-1 0,-1 0-1,0 1 1,1-1 0,-1 0-1,1-5 1,3-23 1840,-4 0 8237,-1 59-9152,0 88-420,0-115-346,0-1-101,0 1 0,0-1 0,0 0 0,-1 1 0,1-1 0,0 0 0,0 1 0,0-1 0,0 1 0,1-1 0,-1 0 0,0 1 0,0-1-1,0 0 1,0 1 0,0-1 0,0 0 0,0 1 0,1-1 0,-1 0 0,0 0 0,0 1 0,0-1 0,1 0 0,-1 1 0,0-1 0,1 0 0,-1 0 0,0 0-1,0 1 1,1-1 0</inkml:trace>
  <inkml:trace contextRef="#ctx0" brushRef="#br0" timeOffset="211.07">981 85 5475,'0'0'12981,"9"-84"-12981,5 84-176,4 15-1745,-5 5-1328,-9 6-4659</inkml:trace>
  <inkml:trace contextRef="#ctx0" brushRef="#br0" timeOffset="1434.8">981 85 5859,'78'91'3182,"-62"-73"-1386,-16 45 2121,0 46-599,0-123-3296,1 0-1,1 1 0,3-19 1,-4 29-18,-1-1-1,1 1 1,0 0 0,0 0 0,0 0 0,0 0 0,0 0 0,1 1 0,0-1-1,-1 0 1,1 1 0,0-1 0,0 1 0,0-1 0,0 1 0,1 0 0,-1 0-1,1 0 1,-1 0 0,1 0 0,3-1 0,-5 3 0,0 0 1,-1 0-1,1 0 0,0-1 1,0 1-1,0 0 0,0 0 1,-1 1-1,1-1 0,0 0 1,0 0-1,0 0 0,0 0 1,-1 1-1,1-1 0,0 0 1,0 1-1,-1-1 0,1 1 1,0-1-1,-1 1 0,1-1 1,0 1-1,-1-1 0,1 1 1,-1-1-1,1 1 0,0 1 1,11 28 279,-6 35 197,-4-62-66,2-8-176,11-21-137,-11 17-135,0 0-1,1 1 1,0 0-1,0 0 1,13-13-1,-18 21 23,1 0 1,0 0-1,-1-1 1,1 1-1,0 0 1,-1 0-1,1 0 1,-1 0-1,1 1 1,0-1-1,-1 0 1,1 0-1,0 0 0,-1 0 1,1 1-1,-1-1 1,1 0-1,0 0 1,-1 1-1,1-1 1,-1 1-1,1-1 1,-1 0-1,1 1 0,-1-1 1,0 1-1,1-1 1,-1 1-1,1-1 1,-1 1-1,0-1 1,0 1-1,1 0 1,-1-1-1,0 1 1,0-1-1,0 1 0,1 0 1,9 32 116,-7-25-94,-3-7-12,0 1 1,0-1 0,1 0 0,-1 0 0,1 0 0,-1 1 0,1-1 0,-1 0 0,1 0 0,0 0 0,-1 0 0,1 0-1,0 0 1,0 0 0,0 0 0,0 0 0,0 0 0,0-1 0,0 1 0,0 0 0,0-1 0,0 1 0,1 0 0,-1-1-1,0 0 1,3 1 0,-3-1-3,1 0 0,0-1 0,0 0 0,0 1 0,-1-1 0,1 0 0,0 0 1,-1 0-1,1 0 0,0 0 0,-1 0 0,0 0 0,1-1 0,-1 1 0,0 0 0,1-1 0,0-1 0,17-27 106,-4 6-40,-15 24-72,0 0 0,0 0-1,0 1 1,0-1 0,0 0 0,0 0 0,0 0-1,0 0 1,0 0 0,0 1 0,0-1 0,1 0-1,-1 0 1,0 0 0,0 0 0,0 0 0,0 0-1,0 1 1,0-1 0,0 0 0,1 0 0,-1 0-1,0 0 1,0 0 0,0 0 0,0 0 0,0 0-1,1 0 1,-1 0 0,0 0 0,0 0 0,0 0-1,0 0 1,1 0 0,-1 0 0,0 0 0,0 0-1,0 0 1,0 0 0,0 0 0,1 0 0,-1 0-1,0 0 1,0 0 0,0 0 0,0 0 0,0 0-1,1-1 1,-1 1 0,0 0 0,0 0 0,0 0-1,0 0 1,-1 16-2220,0-29 424,-1 1 2507,2 22 3944,-2 28-4390,1-23-20,1 0-1,0 0 1,4 29-1,-4-43-233,0 0-1,0 0 1,0 0-1,1 0 1,-1 0-1,0 0 1,1 0-1,-1 0 1,1 0-1,0 0 1,-1 0-1,1 0 1,0 0-1,-1-1 1,1 1-1,0 0 1,0 0-1,0-1 1,0 1-1,-1 0 1,1-1-1,0 1 1,0-1-1,0 1 1,1-1-1,-1 0 1,0 1 0,0-1-1,0 0 1,0 0-1,0 0 1,0 1-1,0-1 1,0 0-1,0-1 1,1 1-1,-1 0 1,0 0-1,0 0 1,0-1-1,0 1 1,0 0-1,0-1 1,1 0-1,2-1 11,-1 1 0,0-1 0,1 0 0,-1 0 0,0 0 0,0 0 0,0-1 1,-1 1-1,1-1 0,0 1 0,3-7 0,1-6 28,-1 0 0,0 0 1,-1 0-1,-1-1 0,0 1 1,-1-1-1,1-20 0,-2-25-3106,-10 87-2887,3-11 133</inkml:trace>
  <inkml:trace contextRef="#ctx0" brushRef="#br0" timeOffset="2033.73">1556 212 3650,'0'0'8894,"6"1"-7965,-4 0-842,0-1 0,0 0 0,-1 1 0,1 0 0,0-1 0,0 1 0,-1 0 0,1 0 0,0 0 1,-1 0-1,1 0 0,-1 0 0,0 1 0,1-1 0,-1 0 0,0 1 0,0-1 0,0 1 0,2 3 0,9 43 2312,-8 1-640,15-93-1958,-8 23-232,-11 21 428,0 0 0,0 0 0,0 1 0,0-1 0,0 0 0,0 0 0,1 0 1,-1 1-1,0-1 0,0 0 0,0 0 0,0 0 0,0 1 0,0-1 0,1 0 0,-1 0 0,0 0 0,0 0 0,0 1 1,0-1-1,1 0 0,-1 0 0,0 0 0,0 0 0,0 0 0,1 0 0,-1 0 0,0 0 0,0 0 0,0 0 0,1 0 1,-1 0-1,0 0 0,0 0 0,1 0 0,-1 0 0,0 0 0,0 0 0,0 0 0,1 0 0,-1 0 0,0 0 0,0 0 1,1 0-1,-1 0 0,0 0 0,0 0 0,0-1 0,0 1 0,1 0 0,-1 0 0,0 0 0,0 0 0,0 0 0,0-1 1,0 1-1,1 0 0,-1 0 0,0 0 0,0-1 0,0 1 0,0 0 0,0 0 0,0 0 0,0-1 0,0 1 0,0 0 0,0 0 1,0-1-1,5 14-7,8 68 1094,-13-81-996,1 0-62,1-1 1,0 0 0,-1 1-1,1-1 1,0 0 0,-1 0 0,1 0-1,-1 0 1,1 0 0,-1 0-1,0 0 1,1-1 0,-1 1-1,0 0 1,0-1 0,0 1-1,0-1 1,1-2 0,21-37 21,-15 25 66,3 2-59,-4 15-37,-2 27 50,-2-7 130,-2-19-152,1 1-1,-1-1 1,0 0-1,1 0 1,0 0-1,-1 0 1,1 0-1,0 0 1,0-1 0,0 1-1,0-1 1,0 1-1,0-1 1,1 0-1,-1 0 1,0 0-1,1 0 1,-1 0-1,5 1 1,21-1-909,-27-2 636,0 1 0,0 0 1,0-1-1,0 1 0,-1 0 1,1-1-1,0 1 1,0-1-1,0 0 0,0 1 1,0-1-1,-1 0 0,1 1 1,0-1-1,-1 0 1,1 0-1,0 0 0,-1 1 1,1-1-1,-1 0 1,1-1-1,0-11-6595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48.23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103 143 2625,'0'0'9330,"-4"-11"-8212,-13-32-131,17 42-930,-1 0-1,1 0 1,-1 0 0,1 0-1,-1 0 1,1 0 0,-1 0 0,0 1-1,1-1 1,-1 0 0,0 0 0,0 0-1,1 1 1,-1-1 0,0 0-1,0 1 1,0-1 0,0 1 0,0-1-1,0 1 1,0 0 0,0-1 0,0 1-1,0 0 1,0 0 0,0-1-1,0 1 1,0 0 0,-1 0 0,1 0-1,0 0 1,0 1 0,0-1 0,0 0-1,0 0 1,0 1 0,0-1-1,-1 1 1,0 0-23,0 0 0,0 1 0,-1-1 0,2 1 0,-1-1 0,0 1 0,0 0 0,0 0 0,1 0 0,-1 0 0,-2 4 0,1 0-24,1 0 1,-1 1 0,1 0-1,0 0 1,1-1 0,-1 1 0,1 0-1,1 0 1,-1 0 0,1 0-1,1 1 1,-1-1 0,1 0 0,0 0-1,1-1 1,3 12 0,0-6-9,1-1 1,0 1-1,0-1 1,1-1 0,1 1-1,0-1 1,0-1-1,12 11 1,-2-3-73,-9-10 74,-1 1 0,0 0 0,0 0 0,-1 1 1,9 13-1,-15-21-52,0 1 1,-1-1-1,1 1 1,0 0-1,-1-1 1,1 1-1,-1 0 0,1 0 1,-1 0-1,0-1 1,0 1-1,0 0 1,0 0-1,0 0 0,0-1 1,0 1-1,-1 0 1,1 0-1,-1 0 1,1-1-1,-1 1 1,1 0-1,-1-1 0,0 1 1,0-1-1,0 1 1,0-1-1,0 1 1,0-1-1,-1 0 1,1 1-1,0-1 0,-1 0 1,1 0-1,-1 0 1,1 0-1,-1 0 1,0 0-1,-2 0 1,-4 5-853,-1-2 1,0 1 0,-1-1 0,1-1 0,-20 6 0,7-6-2929</inkml:trace>
  <inkml:trace contextRef="#ctx0" brushRef="#br0" timeOffset="269.43">0 242 4274,'0'0'5875,"80"-89"-4163,-53 66-671,-5 8-129,1 5 33,-6 5-273,-3 2-432,-10 3-144,10 0-96,-10 15-272,5 14-1313,-9-1-1920,0 2-3234</inkml:trace>
  <inkml:trace contextRef="#ctx0" brushRef="#br0" timeOffset="578.97">401 296 1313,'0'0'11762,"-6"15"-10809,0 0-708,1 1-1,1 0 1,0 0 0,1 1 0,-1 20 0,4-33-194,0 0-1,0-1 1,0 1 0,0 0-1,1-1 1,0 1 0,-1 0-1,1-1 1,1 1 0,-1-1-1,1 1 1,-1-1 0,1 1 0,4 5-1,-4-7-42,0-1 0,1 1 0,-1 0-1,1-1 1,-1 1 0,1-1 0,0 0 0,0 0 0,-1 0-1,1 0 1,0-1 0,0 1 0,0-1 0,0 1-1,0-1 1,0 0 0,0 0 0,0 0 0,0-1-1,-1 1 1,1-1 0,5-1 0,-5 1 12,-1 0 0,1-1 0,-1 1 0,0 0 0,1-1 0,-1 0 0,0 1-1,0-1 1,0 0 0,0 0 0,0 0 0,-1-1 0,1 1 0,-1 0 0,1 0 0,-1-1 0,0 1 0,0-1 0,0 1 0,0-1 0,0 0 0,-1 1 0,1-1 0,-1 0 0,1-3 0,1-13 119,0 0 1,-2-28-1,0 33-65,0 9-38,-1 0-1,1 0 1,-1 0 0,0 1-1,0-1 1,0 0 0,-1 1 0,1-1-1,-1 1 1,-1-1 0,1 1-1,0 0 1,-1 0 0,0 0 0,0 0-1,0 0 1,0 1 0,-1 0-1,0-1 1,1 1 0,-1 0-1,0 1 1,0-1 0,-1 1 0,1 0-1,0 0 1,-1 0 0,0 0-1,1 1 1,-1 0 0,0 0-1,1 0 1,-6 0 0,9 1-56,0 0 1,0 0 0,1 0-1,-1 0 1,0 1-1,1-1 1,-1 0 0,0 0-1,1 1 1,-1-1-1,0 0 1,1 1-1,-1-1 1,0 0 0,1 1-1,-1-1 1,1 1-1,-1-1 1,1 1-1,-1-1 1,1 1 0,-1 0-1,1-1 1,0 1-1,-1 0 1,1-1 0,0 1-1,-1 0 1,1-1-1,0 1 1,0 1-1,-2 25-2918,2-21 1456,0 7-3302</inkml:trace>
  <inkml:trace contextRef="#ctx0" brushRef="#br0" timeOffset="1244.44">637 54 3682,'0'0'9660,"0"15"-9065,0 227 1179,-23-246-1790,19 1 10,0 1 1,-1-1-1,1-1 0,0 1 1,1 0-1,-1-1 0,1 0 0,-1 0 1,1 0-1,0 0 0,1 0 1,-4-6-1,5 8-1,0 0-1,0 0 1,0-1-1,0 1 1,0 0 0,1 0-1,-1-1 1,1 1 0,-1-1-1,1 1 1,0-1 0,0 1-1,0 0 1,0-1 0,1 1-1,-1-1 1,1 1 0,-1 0-1,1-1 1,0 1 0,0 0-1,0-1 1,0 1-1,0 0 1,0 0 0,1 0-1,2-3 1,9-6-59,1 0 1,1 1-1,-1 0 0,21-9 1,-23 14 1,-1-1 0,0 0 0,0-1 1,0 0-1,-1-1 0,-1 0 0,1-1 1,-1 0-1,0 0 0,8-12 0,-16 19 137,0 0 1,0 1-1,-1-1 0,1 0 0,-1 0 0,1 0 0,-1 0 0,1 0 1,-1 0-1,0 0 0,0 0 0,0-2 0,0-1 2813,0 22-2025,0 144 191,0-157-1015,0 0-1,1 0 1,-1 0 0,1 0 0,0 0 0,0 0 0,1 0 0,-1 0 0,1-1 0,-1 1 0,1-1 0,0 1 0,1-1 0,-1 0 0,1 0 0,-1 0 0,6 5 0,-7-7-30,1 0 0,0 0 0,-1 0 0,1 0 0,0 0 0,-1-1 0,1 1 0,0 0 0,0-1 0,0 1 0,0-1 0,-1 0 0,1 0 0,0 0 0,0 0 0,0 0 0,0 0 0,0 0 0,0 0 0,0-1 0,-1 1 0,1-1 0,0 0 0,0 1 0,-1-1 0,1 0 0,0 0 0,-1 0 0,1 0 0,-1 0 1,1 0-1,-1-1 0,1 1 0,-1 0 0,0-1 0,0 1 0,0-1 0,2-2 0,24-44 125,-24 41-116,0 0 1,1 0-1,0 0 1,0 1-1,0-1 0,1 1 1,0 0-1,6-6 1,-9 11-11,0 0 1,0 0 0,1 0-1,-1 0 1,0 0-1,0 1 1,0-1-1,1 0 1,-1 1 0,0 0-1,1 0 1,-1-1-1,0 1 1,1 1 0,-1-1-1,0 0 1,1 0-1,-1 1 1,0 0-1,0-1 1,0 1 0,1 0-1,-1 0 1,3 2-1,52 36 235,-43-28-209,-4-5-80,-8-5-210,0 0 1,0 1-1,0-1 1,-1 0-1,1 0 1,0 1-1,-1-1 1,1 1-1,-1-1 0,3 5 1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42.4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411 102 6147,'0'0'6181,"-1"-4"-5340,1 2-891,-1-2 615,1 0-1,-1 0 0,0 1 1,0-1-1,0 0 1,-1 0-1,1 0 0,-1 1 1,-4-7-1,4 6-431,1 0 0,0-1-1,0 1 1,0 0 0,1 0-1,-1 0 1,1 0 0,0-1-1,0 1 1,1-5 0,-9 49-54,-3 55 0,-1 4 261,6-57 15,-1 66 0,6-120 259,0-21-2447,8 9-4503,1 9-769</inkml:trace>
  <inkml:trace contextRef="#ctx0" brushRef="#br0" timeOffset="3925.41">32 650 3506,'0'0'8334,"-2"-8"-7403,-7-13-506,-7-24 4398,18 58-4787,0 1 1,-2-1-1,1 0 0,-4 25 1,1 4 141,4 7 193,11 61 0,-6-60-238,-4-23 48,-6-43 208,-5-41-153,-2-19-460,2-94 0,8 169 219,0 1 0,0-1 0,-1 1 0,1 0 0,0-1 0,0 1 0,1 0 0,-1-1 0,0 1 0,0-1-1,0 1 1,0 0 0,0-1 0,0 1 0,0 0 0,0-1 0,1 1 0,-1 0 0,0-1 0,0 1 0,1 0 0,-1 0 0,0-1 0,0 1 0,1 0 0,-1 0 0,0-1 0,1 1 0,-1 0 0,0 0 0,1 0 0,-1-1 0,0 1 0,1 0 0,0 0 0,14 5-77,11 16 73,-16-2 41,-2 1 0,0 0 1,-1 0-1,-1 1 1,-1 0-1,4 33 1,0-7 22,-4-26-45,4 35 138,-9-56-82,2-2-57,-1 0 0,1 0 0,-1 0 0,0 0 0,0 0 0,0 0 0,0-1 0,0 1 0,-1 0 0,1-1 0,-1 1 0,1-1 0,-1 1 0,0-3 0,2-5-13,-2 9 4,31-113-449,-26 99 269,1 0 0,0 1 0,1-1 0,0 1 0,15-19 0,-22 32 172,1 0-1,-1 1 0,1-1 1,-1 0-1,1 0 0,0 0 1,0 0-1,-1 0 1,1 1-1,0-1 0,0 0 1,0 1-1,0-1 0,0 0 1,0 1-1,0-1 0,0 1 1,0 0-1,0-1 0,0 1 1,0 0-1,0 0 0,0 0 1,1-1-1,-1 1 0,2 1 1,-2-1 15,0 1 1,0 0-1,1 0 1,-1 0 0,0 0-1,0 0 1,0 0 0,0 0-1,0 1 1,0-1-1,-1 0 1,1 0 0,0 1-1,-1-1 1,1 1-1,0 2 1,3 10 221,0 0 0,-1 0 0,1 16-1,-4-24-49,6 58 363,-5-43-491,1 1 0,0-1-1,2 0 1,9 31-1,3-27-2373,-16-25 2054,1 0 0,-1 1-1,1-1 1,-1 0 0,1 0 0,-1 1 0,1-1-1,-1 0 1,1 0 0,-1 0 0,1 1 0,0-1-1,-1 0 1,1 0 0,-1 0 0,1 0 0,-1 0-1,1 0 1,0 0 0,-1-1 0,1 1 0,-1 0-1,1 0 1,-1 0 0,1-1 0,0 1 0,1-1-200,-1 0 0,0 0 1,0 0-1,0 0 0,0-1 1,0 1-1,0 0 0,0 0 1,-1-1-1,1 1 0,0-1 1,-1 1-1,1 0 0,0-3 1,2-18 1477,-3 12-1797,0-10 3083,0 19-1662,1-1 0,-1 0 0,0 0 0,0 0 0,1 0 0,-1 0-1,1 1 1,0-1 0,-1 0 0,1 0 0,0 1 0,0-1 0,0 0 0,0 1 0,0-1 0,1 1-1,-1-1 1,2 0 0,12-9-239,-11 9-313,1 0 1,-2-1-1,1 1 0,0-1 0,0 0 0,-1 0 0,0 0 1,1 0-1,-1-1 0,0 1 0,-1-1 0,5-7 1,-4 4-45,-1 0 1,-1 0 0,1 0 0,-1 0 0,-1-1-1,1 1 1,-2-11 0,-7 24-11,-2 7 61,4-2-39,0 1 0,2 0-1,-1 0 1,1 0 0,1 0 0,0 1 0,1 0 0,0-1-1,1 1 1,1 0 0,0 0 0,2 18 0,0-28-110,0 0 0,0 0 0,0 0 0,0-1 0,0 1 0,1-1 0,-1 1 0,1-1 0,0 0 0,0 1 0,-1-1 0,1-1 0,1 1 0,-1 0 0,0-1 0,0 0 0,1 0 0,-1 0 0,0 0 0,1 0 0,-1-1 0,1 1 0,-1-1 0,5 0 1,-2 1-371,1 0 1,-1-1-1,1 0 1,0 0 0,-1-1-1,1 0 1,0 0 0,-1 0-1,1-1 1,-1 0 0,12-6-1,-15 6 233,0 0-1,0 0 1,0-1-1,0 0 0,-1 1 1,1-1-1,-1 0 0,1 0 1,-1 0-1,0-1 1,0 1-1,-1 0 0,1-1 1,1-4-1,-1-2 649,-1 0-1,1 1 1,-2-1-1,0-13 1,0 21-196,-12 9 1485,8 2-1560,0 1-1,1 0 1,1 0-1,0 0 1,0 1-1,1-1 0,0 0 1,1 16-1,0-26-175,0 1 0,1 0 0,-1-1 0,0 1 0,0-1 0,1 1 0,-1 0 0,0-1 0,1 1 0,-1-1 0,1 1 0,-1-1 0,0 1 0,1-1 0,-1 0 0,1 1 0,0-1 0,-1 1 0,1-1 0,-1 0 0,1 0 0,-1 1 0,1-1 0,0 0 0,-1 0 0,1 0 0,0 0 0,-1 1 0,1-1 0,0 0 0,-1 0 0,1 0 0,-1-1 0,1 1 0,0 0 0,-1 0 0,1 0 0,0 0 0,-1 0 0,1-1 0,-1 1 0,1 0 0,0-1 0,-1 1 0,1 0 0,0-1 0,1 0 21,1 0 0,0 0 0,0-1 0,-1 1 0,1 0 1,-1-1-1,1 0 0,-1 0 0,4-3 0,0-6 51,-1 0 0,0 0 0,-1 0 0,0 0-1,-1-1 1,3-18 0,6-78-27,-8 67-55,0-108 64,-4 145 180,0 8 118,0 23-57,-1 14 409,11 81 1,-9-110-646,2 0 1,0-1-1,0 1 1,1-1-1,0 0 0,1 0 1,0 0-1,1-1 1,0 0-1,1 0 1,12 15-1,-17-23-59,0 1 1,0-1-1,1 1 0,-1-1 0,1 0 1,0 0-1,-1 0 0,1 0 0,0-1 0,0 1 1,0-1-1,0 0 0,0 0 0,0 0 1,1 0-1,-1 0 0,0-1 0,0 1 0,1-1 1,-1 0-1,0 0 0,1 0 0,-1 0 1,0-1-1,1 1 0,-1-1 0,0 0 0,0 0 1,0 0-1,0-1 0,0 1 0,4-3 1,-1 0-22,-1 0 1,0 0 0,0-1-1,-1 0 1,1 1 0,-1-2-1,0 1 1,0 0 0,-1-1-1,1 0 1,-1 0 0,-1 0-1,1 0 1,-1 0 0,2-8-1,-1-5-90,-1 0 0,0 0-1,-3-38 1,0 18 80,1 202 217,1-157-216,0-1 0,0 1 1,0-1-1,1 1 0,-1-1 0,1 0 0,1 1 0,-1-1 0,1 0 0,4 5 0,-6-8-196,0-1 0,0 1 0,0-1-1,0 0 1,1 0 0,-1 1 0,0-1 0,1 0 0,-1 0 0,1 0 0,-1-1-1,1 1 1,-1 0 0,1 0 0,2 0 0,-2-1-130,-1 0 1,0 0-1,1 0 0,-1-1 1,0 1-1,0 0 0,1-1 1,-1 1-1,0-1 0,0 1 1,0-1-1,0 1 0,1-1 1,-1 0-1,0 0 0,0 1 1,0-1-1,0 0 0,-1 0 1,1 0-1,0 0 0,0 0 1,0 0-1,0-2 0,12-20-2995</inkml:trace>
  <inkml:trace contextRef="#ctx0" brushRef="#br0" timeOffset="4086.06">1034 719 800,'0'0'3010,"0"-97"-993,0 59 608,0 10 432,0 5-1024,0 5 288,-4 8-1360,4 5-321,0 7-1264,4 19-961,5 7-992,5 2-2738</inkml:trace>
  <inkml:trace contextRef="#ctx0" brushRef="#br0" timeOffset="4851.46">1226 696 4514,'0'0'10327,"-7"-10"-9094,-23-31-30,29 40-1150,0 0-1,1 0 1,-1 0-1,0 0 1,0 0-1,1 1 0,-1-1 1,0 0-1,0 1 1,0-1-1,0 0 1,0 1-1,0-1 1,0 1-1,0-1 1,0 1-1,0 0 1,0-1-1,0 1 1,0 0-1,-1 0 0,1 0 1,0 0-1,0 0 1,0 0-1,0 0 1,0 0-1,0 0 1,0 1-1,-1-1 1,1 0-1,0 1 1,0-1-1,0 1 1,0-1-1,0 1 0,0 0 1,1-1-1,-1 1 1,-2 1-1,-20 29 134,18-22-144,0 0 0,1 1 0,0-1 0,0 1 0,1 0 0,1 1 0,0-1 0,0 0 0,1 1 0,0-1-1,1 0 1,0 1 0,3 18 0,-3-28-45,0 0-1,1 0 0,-1 0 1,1 0-1,0 0 1,-1 0-1,1 0 0,0 0 1,-1-1-1,1 1 1,0 0-1,0 0 0,0-1 1,0 1-1,0-1 1,0 1-1,0-1 0,0 1 1,0-1-1,0 1 1,0-1-1,0 0 1,0 0-1,0 0 0,0 1 1,0-1-1,0 0 1,0 0-1,1 0 0,-1-1 1,0 1-1,0 0 1,0 0-1,2-1 0,-1 0-9,1 1-1,0-1 0,0 0 1,0 1-1,-1-1 0,1-1 0,-1 1 1,1 0-1,-1-1 0,1 1 1,-1-1-1,4-3 0,-2-1 17,0-1 0,0 0 0,0-1 0,-1 1 1,-1 0-1,1-1 0,-1 0 0,0 1 0,-1-1 0,0 0 0,0 0 0,-1-16 0,0 24 256,0 18 2,0-11-238,0 0-1,0-1 0,1 1 0,0 0 0,0-1 0,1 1 1,-1-1-1,1 1 0,4 7 0,-5-12-71,1 0 0,-1 0-1,1 0 1,-1-1 0,1 1-1,0 0 1,0-1 0,0 1 0,0-1-1,0 1 1,0-1 0,0 0 0,0 0-1,0 0 1,1 0 0,-1 0-1,0-1 1,1 1 0,-1-1 0,1 1-1,-1-1 1,0 0 0,1 0-1,-1 0 1,1 0 0,-1-1 0,1 1-1,-1-1 1,3 0 0,0-2 45,0 1 1,-1-1-1,1 0 1,-1 0-1,0-1 1,0 1 0,0-1-1,0 0 1,-1 0-1,0 0 1,0-1-1,0 1 1,0-1-1,-1 0 1,1 1-1,-1-1 1,0 0-1,-1 0 1,2-8-1,20 54 1229,-11-15-1053,1 0-1,20 30 1,-32-55-184,-1 0 1,1 0-1,-1 0 1,1 0-1,0 0 1,-1 0-1,1 0 1,0 0-1,0-1 1,0 1-1,0 0 1,0 0-1,0-1 1,0 1-1,0 0 0,0-1 1,0 1-1,0-1 1,0 0-1,0 1 1,0-1-1,0 0 1,0 0-1,1 1 1,-1-1-1,0 0 1,0 0-1,0 0 1,1-1-1,-1 1 1,0 0-1,0 0 1,0-1-1,0 1 1,0 0-1,0-1 0,0 1 1,0-1-1,0 0 1,0 1-1,0-1 1,0 0-1,0 1 1,0-1-1,0 0 1,0 0-1,-1 0 1,1 0-1,0-1 1,4-4-107,0 0 1,0-1-1,-1 0 1,0 0 0,5-13-1,3-14-294,-2-2-1,12-66 0,-23 102 423,2 0-1,-1-1 0,0 1 1,0-1-1,0 1 0,0 0 1,0-1-1,0 1 0,0 0 1,0-1-1,0 1 0,1 0 0,-1-1 1,0 1-1,0 0 0,0-1 1,1 1-1,-1 0 0,0 0 1,1-1-1,-1 1 0,0 0 1,0 0-1,1-1 0,-1 1 0,0 0 1,1 0-1,-1 0 0,0 0 1,1-1-1,-1 1 0,1 0 1,-1 0-1,0 0 0,1 0 1,-1 0-1,0 0 0,1 0 1,-1 0-1,1 0 0,-1 0 0,0 0 1,1 1-1,-1-1 0,0 0 1,1 0-1,-1 0 0,0 0 1,1 0-1,-1 1 0,0-1 1,1 0-1,-1 0 0,0 1 0,1-1 1,-1 0-1,0 0 0,0 1 1,1-1-1,-1 1 0,27 26 364,-12-11-198,-4-8-50,1-1 1,0 0-1,17 7 1,-20-11-351,0 2 1,0-1-1,0 1 1,0 0-1,-1 1 1,0 0-1,9 8 1,-13-6-3477,-3-3-2640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38.2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98 123 6643,'0'0'11760,"-4"-3"-10957,-14-5-325,14 6-102,-10 4 248,9 4-609,0-1 0,1 1 1,0 0-1,-1 0 0,2 0 0,-1 0 0,1 1 0,0-1 0,0 1 1,-3 13-1,3-4-1,-1-1 0,2 1 0,0-1 0,0 18 1,2-26-14,0 1 0,1-1 0,0 1 0,0-1 0,1 1 0,0-1 0,0 0 0,0 0 0,7 13 0,-7-17-13,0 0 1,0 0 0,0 0-1,1-1 1,-1 1 0,1-1-1,-1 1 1,1-1 0,0 0 0,0 0-1,0 0 1,0 0 0,0-1-1,0 1 1,0-1 0,0 0-1,1 0 1,-1 0 0,1 0-1,-1-1 1,1 1 0,-1-1-1,5 0 1,-6 0 1,1 0 0,-1 0 0,0 0 1,1-1-1,-1 1 0,0-1 0,1 0 0,-1 1 0,0-1 0,0 0 0,0 0 0,0-1 0,0 1 0,0 0 1,0-1-1,0 1 0,0-1 0,-1 0 0,3-2 0,-1-1 23,0 0-1,0 1 1,0-1 0,-1 0-1,0-1 1,0 1 0,-1 0-1,2-8 1,0-5 30,-1-1 1,-1 0-1,-1 0 1,-2-22 0,1 35-35,0 1 0,-1 0 1,0 0-1,0 0 1,-1 0-1,1 0 0,-1 0 1,0 1-1,0-1 1,-1 1-1,1 0 1,-1 0-1,-7-6 0,11 9-14,-1 0-1,0 0 0,0 0 0,-1 0 1,1 0-1,0 0 0,0 0 0,0 0 1,-1 0-1,1 1 0,0-1 0,-1 0 0,1 1 1,-1-1-1,1 1 0,0 0 0,-1-1 1,1 1-1,-1 0 0,1 0 0,-1 0 1,1 0-1,-1 0 0,1 0 0,-1 1 0,1-1 1,-1 0-1,1 1 0,-1-1 0,1 1 1,0 0-1,-1-1 0,1 1 0,0 0 0,-1 0 1,1 0-1,0-1 0,0 1 0,0 1 1,0-1-1,0 0 0,0 0 0,0 0 1,0 0-1,1 1 0,-1-1 0,0 0 0,1 1 1,-1-1-1,1 1 0,-1 1 0,-8 31-2069,8-31 1385,1 0 0,-1 0 0,1 0-1,0 0 1,0 0 0,0 1 0,1-1 0,-1 0-1,2 4 1,5 2-5163</inkml:trace>
  <inkml:trace contextRef="#ctx0" brushRef="#br0" timeOffset="370.54">268 11 4674,'0'0'8946,"0"-11"-8530,0 181 3454,0-95-9248</inkml:trace>
  <inkml:trace contextRef="#ctx0" brushRef="#br0" timeOffset="1045.17">178 204 10165,'0'0'4543,"9"-4"-4370,21-8-35,-13 6-44,-1-1-1,30-16 1,-42 21-100,0-1 0,-1 1 0,1-1 0,-1 0 0,1 0-1,-1 0 1,0 0 0,0-1 0,-1 1 0,1-1 0,-1 1 0,1-1 0,-1 0 0,0 0 0,-1 0 0,1-1 0,1-5 0,2-44 2703,-4 61-2886,3 13 535,2 0 0,0 0 0,1 0 0,1-1 1,1 0-1,1-1 0,18 28 0,-27-46-337,-1 0 0,0 0 1,0 1-1,0-1 0,1 0 0,-1 0 1,0 0-1,0 1 0,1-1 0,-1 0 1,0 0-1,0 0 0,1 0 0,-1 0 0,0 1 1,1-1-1,-1 0 0,0 0 0,0 0 1,1 0-1,-1 0 0,0 0 0,1 0 0,-1 0 1,0 0-1,1 0 0,-1 0 0,0 0 1,1 0-1,-1-1 0,0 1 0,0 0 1,1 0-1,-1 0 0,0 0 0,1 0 0,-1-1 1,0 1-1,0 0 0,0 0 0,1 0 1,-1-1-1,0 1 0,0 0 0,0 0 0,1-1 1,-1 1-1,0 0 0,0-1 0,11-22 307,-11 22-303,1-1-1,-1 0 1,1 1 0,-1-1-1,1 0 1,0 1 0,0-1-1,0 1 1,0-1 0,0 1-1,0-1 1,0 1 0,0 0-1,0-1 1,1 1 0,1-1-1,4 2 53,0 1-1,1 0 0,-1 0 0,0 1 0,8 3 0,-8-3-11,0 0 0,0 0 0,0-1-1,1 1 1,8-1 0,-11-1-185,0 0 0,0 0-1,0-1 1,0 1 0,0-1-1,0 0 1,0-1 0,-1 1-1,1-1 1,-1 0 0,1 0 0,-1 0-1,1-1 1,-1 0 0,0 0-1,0 0 1,-1 0 0,1 0-1,-1-1 1,1 1 0,4-9-1,15-19-5896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35.8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65 103 2273,'0'0'6411,"-7"-13"-4794,1 2-1008,-19-35 465,4 13 7332,19 49-7290,0 13-1415,2 237 798,0-266-408,0-39-182,0-185-1267,0 223 1351,0 0 1,0 1-1,-1-1 0,1 0 0,0 0 1,0 1-1,0-1 0,0 0 0,0 0 1,0 0-1,0 1 0,0-1 1,0 0-1,1 0 0,-1 1 0,0-1 1,0 0-1,1 0 0,-1 1 1,1-1-1,-1 0 0,0 1 0,1-1 1,-1 1-1,1-1 0,-1 0 0,1 1 1,0-1-1,-1 1 0,1-1 1,-1 1-1,1 0 0,0-1 0,0 1 1,-1 0-1,1-1 0,0 1 1,-1 0-1,1 0 0,0 0 0,0-1 1,0 1-1,-1 0 0,1 0 0,0 0 1,0 0-1,-1 1 0,1-1 1,0 0-1,0 0 0,-1 0 0,1 1 1,0-1-1,0 0 0,-1 0 1,1 1-1,0-1 0,-1 1 0,1-1 1,0 1-1,0 0 0,4 2 2,-1 0-1,0 0 0,1 1 1,-1 0-1,0-1 1,0 1-1,3 6 0,4 9 36,-2 1 0,0 0 0,-1 1 1,8 34-1,3 7 110,-19-62-137,0 0-1,0 1 1,0-1 0,0 0-1,0 0 1,0 1-1,0-1 1,0 0 0,1 0-1,-1 0 1,0 1-1,0-1 1,0 0 0,0 0-1,0 0 1,0 1-1,1-1 1,-1 0-1,0 0 1,0 0 0,0 0-1,0 1 1,1-1-1,-1 0 1,0 0 0,0 0-1,0 0 1,1 0-1,-1 0 1,0 0 0,0 0-1,1 0 1,-1 0-1,0 0 1,0 0 0,0 0-1,1 0 1,-1 0-1,0 0 1,0 0-1,1 0 1,7-9 35,3-13-145,0-9 142,-5 11-177,1 2 1,0-1 0,2 1-1,0 0 1,0 1-1,22-29 1,-31 46 126,1 0-1,-1 0 1,0 0-1,1-1 0,-1 1 1,0 0-1,1 0 1,-1 0-1,0 0 1,1 0-1,-1-1 1,0 1-1,1 0 1,-1 0-1,0 0 1,1 0-1,-1 0 1,0 0-1,1 0 1,-1 0-1,0 0 0,1 1 1,-1-1-1,0 0 1,1 0-1,-1 0 1,0 0-1,1 0 1,-1 1-1,0-1 1,1 0-1,-1 0 1,0 0-1,0 1 1,1-1-1,-1 0 0,0 0 1,0 1-1,0-1 1,1 0-1,-1 1 1,0-1-1,0 0 1,0 1-1,0-1 1,0 0-1,0 1 1,1-1-1,-1 0 1,0 1-1,0-1 0,0 0 1,0 1-1,0-1 1,0 0-1,0 1 1,-1-1-1,1 1 1,6 28 49,-5-25-94,1 10 104,19 96 214,-18-99-208,0-1 0,0 0-1,1 0 1,1 0-1,-1 0 1,2 0 0,12 16-1,-16-23-50,0-2-1,0 1 0,0 0 1,1 0-1,-1-1 0,0 1 1,1-1-1,0 0 0,-1 0 1,1 0-1,0 0 1,0 0-1,-1-1 0,1 1 1,0-1-1,0 1 0,0-1 1,4 0-1,-5-1 7,-1 1 0,1 0-1,0 0 1,0 0 0,0-1 0,-1 1 0,1-1 0,0 0-1,0 1 1,-1-1 0,1 0 0,0 0 0,-1 0 0,1 0 0,-1 0-1,1 0 1,-1-1 0,0 1 0,0 0 0,1-1 0,-1 1-1,0-1 1,0 1 0,0-1 0,0 1 0,-1-1 0,2-3-1,2-17 7,-1 0 0,-1 0 0,-2-45 0,0 34-167,0 32 63,0 14-446,-1 13 647,0-6 63,2 0 1,2 27 0,-2-42-165,-1-1 0,1 1 0,0-1 0,1 0 0,-1 1 1,1-1-1,0 0 0,0 0 0,0 0 0,0 0 0,1 0 1,-1-1-1,1 1 0,0-1 0,1 1 0,3 2 0,8-1-2660,-14-5 2314,-1-1 0,1 1 1,-1 0-1,1 0 1,0 0-1,-1 0 0,1-1 1,-1 1-1,1 0 0,-1-1 1,1 1-1,-1 0 0,1-1 1,-1 1-1,0-1 0,1 1 1,-1 0-1,1-1 0,-1 1 1,0-1-1,0 1 0,1-1 1,-1 1-1,0-1 1,1-1-1,3-16-4413</inkml:trace>
  <inkml:trace contextRef="#ctx0" brushRef="#br0" timeOffset="170.59">502 113 48,'0'0'12326</inkml:trace>
  <inkml:trace contextRef="#ctx0" brushRef="#br0" timeOffset="679.23">662 171 11269,'0'0'6320,"0"9"-5781,13 104 1985,-12-113-2476,0 0-57,1 0 0,-1-1 0,1 1 0,-1-1-1,1 0 1,-1 1 0,0-1 0,0 0 0,1 0 0,-1 0-1,0 0 1,0 0 0,0 0 0,0 0 0,0 0 0,0-1 0,0 1-1,0 0 1,0 0 0,0-2 0,17-35-32,-10 21 53,-8 16-17,1 0 1,-1 0 0,0 0 0,1 0-1,-1 0 1,1 0 0,-1 0 0,1 0-1,-1 0 1,1 1 0,0-1 0,-1 0-1,1 0 1,0 1 0,0-1 0,0 0-1,0 1 1,-1-1 0,1 1 0,0-1-1,0 1 1,0 0 0,0-1-1,0 1 1,0 0 0,0-1 0,0 1-1,0 0 1,0 0 0,0 0 0,0 0-1,0 0 1,0 0 0,0 0 0,0 1-1,0-1 1,0 0 0,0 1 0,0-1-1,0 0 1,0 1 0,0-1 0,0 1-1,0-1 1,0 1 0,0 0 0,-1-1-1,1 1 1,0 0 0,0 0-1,-1-1 1,1 1 0,-1 0 0,1 0-1,-1 0 1,1 0 0,-1 0 0,1 0-1,-1 0 1,0 0 0,1 2 0,2 3 35,0-1 1,1 1 0,0-1-1,0 0 1,0 0 0,6 6-1,-8-10-24,0 1 0,0 0 0,0 0 0,0-1-1,0 1 1,1-1 0,-1 1 0,1-1 0,-1 0-1,1 0 1,-1 0 0,1 0 0,-1-1 0,1 1-1,0-1 1,-1 0 0,5 1 0,-5-3-20,0 1 1,0 0 0,0-1 0,0 1-1,-1-1 1,1 1 0,0-1 0,-1 0-1,0 0 1,1 0 0,-1 0 0,0 0-1,0 0 1,0 0 0,0 0 0,0 0-1,-1-1 1,1 1 0,0-4 0,8-47 9,-9 53 35,1 23-206,7 20 399,-8-40-311,1 0 0,-1 0 0,1-1 0,0 1 1,0 0-1,0-1 0,0 1 0,1-1 0,-1 1 1,1-1-1,-1 0 0,5 4 0,7-6-6042,-4-9 662</inkml:trace>
  <inkml:trace contextRef="#ctx0" brushRef="#br0" timeOffset="813.74">956 41 6547,'0'0'11365,"-9"-28"-11941,9 43-1025,0 8-704,0 3-4066</inkml:trace>
  <inkml:trace contextRef="#ctx0" brushRef="#br0" timeOffset="1546.34">956 54 9092,'60'94'2887,"-58"-89"-2504,1-1 1,-1 0 0,1 1 0,-1 0-1,0-1 1,-1 1 0,1 0-1,-1 0 1,0 0 0,-1 0-1,1 0 1,-1 0 0,0 0-1,0 0 1,0 0 0,-2 8-1,1 19 618,1-27-909,6 23 450,0-23-477,3-16-358,25-58 103,-34 69 182,1 0 0,-1-1 0,0 1 0,0 0 0,0 0 0,0-1-1,0 1 1,0 0 0,1 0 0,-1 0 0,0-1 0,0 1 0,0 0 0,1 0-1,-1 0 1,0-1 0,0 1 0,1 0 0,-1 0 0,0 0 0,0 0 0,1 0-1,-1 0 1,0 0 0,0-1 0,1 1 0,-1 0 0,0 0 0,0 0 0,1 0-1,-1 0 1,0 0 0,1 0 0,-1 1 0,0-1 0,0 0 0,1 0 0,-1 0-1,0 0 1,0 0 0,1 0 0,-1 1 0,12 11 109,-12-10-83,1-1 0,0 1 0,0-1 1,1 1-1,-1-1 0,0 0 0,0 0 1,0 1-1,1-1 0,-1 0 1,1 0-1,-1 0 0,1 0 0,-1-1 1,1 1-1,0 0 0,1 0 0,-2-1-41,1 0 0,-1-1 0,0 1-1,1 0 1,-1-1 0,0 1-1,1 0 1,-1-1 0,0 0 0,0 1-1,0-1 1,0 0 0,0 1-1,0-1 1,0 0 0,0 0 0,0 0-1,0 0 1,0 0 0,0 0-1,0 0 1,-1 0 0,1-1 0,-1 1-1,1 0 1,0 0 0,-1 0-1,0-1 1,1 1 0,-1-3 0,1 2 38,-1 1 1,1-1-1,-1 1 1,1-1-1,-1 1 1,1-1 0,0 1-1,0-1 1,0 1-1,0 0 1,0-1-1,0 1 1,0 0 0,2-2-1,-2 3 159,35 36 23,-34-35-202,-1-1 1,0 1-1,0-1 0,1 1 0,-1-1 1,0 1-1,1-1 0,-1 0 0,1 0 1,-1 0-1,0 0 0,1 0 0,-1 0 1,1 0-1,-1 0 0,0 0 0,1-1 1,-1 1-1,0-1 0,1 1 0,-1-1 1,0 1-1,0-1 0,1 0 0,-1 1 1,0-1-1,0 0 0,0 0 0,0 0 1,0 0-1,0 0 0,0 0 0,0 0 1,1-3-1,0 1 56,0-1 1,0 1 0,0-1-1,0 0 1,-1 0 0,1 0-1,-1 1 1,0-1 0,0-1-1,-1 1 1,1-5 0,40 19-82,-40-10 27,1 0-1,-1 0 1,0 0-1,0-1 1,1 1-1,-1 0 1,0-1-1,1 1 1,-1-1-1,0 1 1,0-1-1,0 1 1,0-1-1,1 0 1,-1 0-1,0 0 1,0 0-1,-1 0 1,1 0-1,0 0 1,0 0-1,0 0 1,-1 0-1,1 0 1,0 0-1,-1 0 1,1-1-1,-1 1 1,1 0-1,-1-1 1,0 1-1,1-3 1,-1 3-221,0-1 0,1 0 0,0 0 1,-1 1-1,1-1 0,0 0 1,0 1-1,0-1 0,0 1 0,0-1 1,0 1-1,0-1 0,0 1 1,1 0-1,1-2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28.6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36 155 4274,'0'0'9852,"-1"-3"-8995,-5-11-9,4 11 729,2 11-1473,-14 103 1031,2 177 0,16-275-2353,13-10-5327,-12-3 5430,4 0-4443</inkml:trace>
  <inkml:trace contextRef="#ctx0" brushRef="#br0" timeOffset="401.25">152 323 6227,'0'0'8412,"-4"16"-7583,2 2-155,-1 2-93,2 1 1,0 31 0,1-48-551,0 0-1,0 0 1,1-1 0,-1 1 0,1 0 0,0 0-1,0-1 1,0 1 0,1-1 0,-1 1 0,1-1-1,0 0 1,0 1 0,0-1 0,0 0 0,1 0 0,-1 0-1,1-1 1,0 1 0,4 3 0,-6-5-22,1-1 0,-1 1 1,0 0-1,0-1 0,0 1 1,1 0-1,-1-1 0,0 0 1,1 1-1,-1-1 0,0 0 1,1 0-1,-1 1 0,0-1 1,1 0-1,-1-1 0,1 1 1,-1 0-1,0 0 0,1 0 1,-1-1-1,0 1 0,1-1 1,-1 1-1,0-1 0,2-1 1,-1 1 3,0-1 0,0-1 0,0 1 0,-1 0 0,1 0 0,-1-1 0,0 1 0,1 0 0,-1-1 1,0 0-1,0 1 0,0-5 0,2-8 23,-1 0 1,0 0-1,-1-23 1,-1 38-37,0-11-14,1 1 33,-1 1 0,-1 0 0,0-1 1,0 1-1,-3-13 0,3 20-20,0 0-1,0 0 0,1 0 1,-1 0-1,0 0 1,-1 1-1,1-1 0,0 0 1,0 1-1,-1-1 1,1 0-1,-1 1 0,1 0 1,-1-1-1,0 1 1,0 0-1,1 0 1,-1 0-1,0 0 0,0 0 1,0 0-1,0 1 1,0-1-1,0 1 0,0-1 1,0 1-1,0 0 1,-1 0-1,-2 0 0,3 0-29,1 1 1,-1-1-1,0 0 0,0 1 0,1 0 0,-1-1 0,1 1 0,-1 0 0,1 0 0,-1 0 0,1 0 0,-1 0 0,1 0 0,0 0 0,-1 1 0,1-1 0,0 0 0,0 1 0,0-1 0,0 1 0,0-1 0,1 1 0,-1 0 1,0-1-1,1 1 0,-1 0 0,1-1 0,-1 1 0,1 2 0,-6 53-6345,6-39 512</inkml:trace>
  <inkml:trace contextRef="#ctx0" brushRef="#br0" timeOffset="787.09">357 346 5955,'0'0'9537,"0"11"-8859,0-9-615,0 7 247,0 1 0,1 0 0,-1 0 1,2 0-1,-1-1 0,4 11 0,-3-17-276,-1 0 0,0 0-1,1-1 1,-1 1 0,1-1-1,0 1 1,0-1 0,0 1-1,0-1 1,0 0 0,0 0-1,1 0 1,-1 0 0,1-1-1,0 1 1,-1-1 0,1 1-1,0-1 1,0 0 0,0 0-1,0 0 1,0 0 0,0-1-1,5 1 1,-3 0-22,-1-1 1,1 0-1,-1 0 1,1-1-1,-1 1 0,0-1 1,1 0-1,-1 0 0,0 0 1,0 0-1,0-1 0,1 0 1,-2 0-1,1 0 0,0 0 1,0-1-1,-1 1 0,1-1 1,-1 0-1,0 0 0,0 0 1,0-1-1,0 1 0,0-1 1,-1 1-1,0-1 0,1 0 1,-2 0-1,1 0 0,0 0 1,-1 0-1,0-1 0,0 1 1,0 0-1,0-1 0,-1 1 1,1-9-1,-1 9-4,1-1 0,-1 1 0,0-1 0,-1 0 0,1 1-1,-1-1 1,0 1 0,0-1 0,0 1 0,-1 0 0,1-1 0,-1 1 0,0 0-1,-1 0 1,1 0 0,-1 0 0,1 1 0,-1-1 0,0 1 0,0-1 0,-1 1-1,1 0 1,-1 0 0,1 1 0,-1-1 0,0 1 0,0 0 0,0 0 0,0 0 0,-1 0-1,1 1 1,0-1 0,-1 1 0,1 0 0,-1 1 0,0-1 0,-5 1-1,4 0 5,0 0 0,1 0-1,-1 0 1,1 1-1,-1 0 1,1 0 0,-1 1-1,1 0 1,0 0-1,0 0 1,0 0 0,0 1-1,0 0 1,-8 6-1,10-7-181,0 1-1,1 0 0,-1 0 0,1 1 0,0-1 0,-1 0 0,2 1 0,-4 6 0,3-4-614,0 0-1,1 0 0,-1-1 0,2 1 1,-1 0-1,0 10 0,1 2-4712</inkml:trace>
  <inkml:trace contextRef="#ctx0" brushRef="#br0" timeOffset="1504.88">607 158 3602,'0'0'10132,"0"8"-9948,4 190 1153,-4-197-1324,-1 0-1,0-1 1,1 1 0,-1 0 0,0 0 0,0-1-1,1 1 1,-1 0 0,0-1 0,0 1-1,0-1 1,0 1 0,0-1 0,0 1-1,0-1 1,0 0 0,0 0 0,0 1-1,0-1 1,0 0 0,0 0 0,0 0-1,-1 0 1,1 0 0,0 0 0,0 0-1,0-1 1,0 1 0,0 0 0,0-1-1,-1 0 1,-37-10 211,36 9-216,1 1-1,0-1 1,-1 0 0,1 0-1,0 0 1,0-1-1,0 1 1,0 0 0,1-1-1,-1 1 1,1-1-1,-1 1 1,1-1 0,0 0-1,0 0 1,0 1-1,0-1 1,1 0 0,-1 0-1,1 0 1,-1 0-1,1 0 1,0 0 0,0 0-1,1 0 1,-1 0-1,1 0 1,1-4 0,0 1-32,1 1 1,0 0-1,1-1 1,-1 1-1,1 1 1,0-1-1,0 0 1,1 1-1,-1 0 0,1 0 1,0 0-1,9-4 1,3-3-4,0 0 1,-1-1-1,0-1 0,23-24 1,-38 37 112,0 0 0,-1 0 0,1 0 0,-1 0 0,1 1 0,-1-1 0,1 0 0,-1 1 0,1-1 0,-1 0 0,0 1 0,1-1 0,-1 0 0,1 1 0,-1-1 0,0 1 0,1-1 0,-1 1 1,0-1-1,0 1 0,1-1 0,-1 1 0,0-1 0,0 1 0,0-1 0,0 1 0,1 0 0,-1-1 0,0 1 0,10 28 25,-7-22 297,-1 0-282,2 5 82,0-1 1,1 0-1,0 0 0,12 17 0,-15-26-189,-1 1-1,1-1 1,0 0-1,0 0 1,0 0-1,1 0 1,-1 0-1,0-1 1,1 1-1,-1-1 1,1 1-1,-1-1 1,1 0-1,0 0 1,0 0-1,-1 0 1,1 0-1,0-1 1,0 0-1,0 1 1,0-1-1,0 0 1,0 0-1,-1 0 1,5-1-1,-4-1-3,0 1 1,0 0-1,-1 0 0,1-1 0,-1 0 0,0 1 0,1-1 1,-1 0-1,0 0 0,0 0 0,0-1 0,0 1 0,0 0 0,2-4 1,24-45 92,-18 32-83,-9 16 28,0 7-55,-1 0 1,1 0-1,0-1 0,0 1 1,0 0-1,0-1 1,0 1-1,1-1 0,0 1 1,0-1-1,0 0 0,0 0 1,0 0-1,1 0 1,-1 0-1,1-1 0,0 1 1,0-1-1,5 4 1,-6-4 14,0 0 0,1-1 0,-1 0 0,0 1 0,1-1 0,-1 0 1,1 0-1,0-1 0,-1 1 0,1 0 0,0-1 0,-1 0 1,1 1-1,0-1 0,0 0 0,-1 0 0,1-1 0,0 1 1,-1-1-1,1 1 0,0-1 0,-1 0 0,1 0 0,-1 0 1,1 0-1,-1 0 0,4-3 0,5-5-146,0-1-1,-1 0 1,16-21-1,-4 1-6973,-17 25 1088</inkml:trace>
  <inkml:trace contextRef="#ctx0" brushRef="#br0" timeOffset="1925.9">1293 323 5475,'0'0'10903,"-1"-12"-6861,-4 37-3884,2 1 0,0 0 0,2 0 0,2 39 0,-1 20-81,-2 56-1776,3-82-5465,-1-49 1207</inkml:trace>
  <inkml:trace contextRef="#ctx0" brushRef="#br0" timeOffset="2196.74">1311 471 4802,'0'0'2890,"-2"-19"-465,0-7-1636,-3-68 1975,5 91-2659,0 0 0,0 0 0,1 1 0,-1-1 0,1 0 0,0 1 0,-1-1 0,1 1 0,0-1 0,1 1 0,-1 0 0,0-1 0,1 1 0,0 0 0,-1 0 0,1 0 0,0 0-1,0 0 1,0 0 0,0 0 0,0 1 0,0-1 0,1 1 0,-1 0 0,1-1 0,-1 1 0,1 0 0,2 0 0,5-2 35,0 0-1,1 1 1,0 0 0,-1 1-1,21 0 1,-29 1-104,0 0 1,0 1-1,0-1 0,0 0 1,0 1-1,0 0 0,0-1 1,0 1-1,0 0 0,0 0 1,0 0-1,0 1 0,-1-1 1,1 0-1,0 1 0,-1-1 0,1 1 1,-1-1-1,1 1 0,-1-1 1,0 1-1,0 0 0,0 0 1,0 0-1,0 0 0,0 0 1,-1 0-1,1 0 0,-1 0 1,1 0-1,-1 0 0,0 0 1,1 0-1,-1 0 0,0 1 1,0-1-1,-1 3 0,1 1 104,-1 0-1,1 0 1,-1 0 0,0 0-1,-1-1 1,1 1 0,-1 0-1,0-1 1,0 1-1,-1-1 1,0 0 0,0 0-1,-4 6 1,-7 3-72,0 0 0,-25 18 0,8-16-6555,22-15 1327</inkml:trace>
  <inkml:trace contextRef="#ctx0" brushRef="#br0" timeOffset="4373.11">1462 449 4818,'0'0'9511,"18"-15"-8628,55-48-266,-67 59-539,-1 0 0,0-1 0,-1 0 0,1 0 0,-1 0 0,0-1 0,5-9 1,-7 11 15,-1 0 0,0 1 0,-1-1 0,1 0 0,-1 0 0,1 0 0,-1 1 0,-1-8 0,1-1 182,0 11-270,0 1 0,0-1 0,0 1 0,-1-1-1,1 1 1,0-1 0,0 1 0,-1-1 0,1 1 0,0 0 0,-1-1 0,1 1 0,-1-1-1,1 1 1,0 0 0,-1 0 0,1-1 0,-1 1 0,1 0 0,-1 0 0,1-1 0,-1 1-1,1 0 1,-1 0 0,1 0 0,-1 0 0,1 0 0,-1 0 0,1 0 0,-1 0 0,1 0-1,-1 0 1,1 0 0,-1 0 0,1 0 0,-1 0 0,1 0 0,-1 0 0,1 1 0,-1-1-1,1 0 1,-1 0 0,1 1 0,0-1 0,-1 0 0,1 1 0,-1-1 0,-1 1 3,0 0 0,-1 0 1,1 0-1,0 0 0,1 1 1,-1-1-1,0 0 0,0 1 1,1-1-1,-1 1 1,-1 2-1,-1 8-1,0 1 1,1 0 0,1-1-1,0 1 1,1 0-1,0 0 1,1 0-1,1 0 1,2 18-1,-2-29-3,-1 0 0,1 0-1,0 1 1,0-1 0,0 0-1,0 0 1,0 0 0,0 0 0,1-1-1,-1 1 1,1 0 0,-1 0-1,1-1 1,0 1 0,-1-1-1,1 1 1,0-1 0,0 0-1,0 0 1,0 0 0,0 0 0,0 0-1,1 0 1,-1-1 0,0 1-1,0-1 1,1 1 0,-1-1-1,0 0 1,0 0 0,1 0 0,-1 0-1,0 0 1,1-1 0,-1 1-1,0-1 1,0 1 0,0-1-1,1 0 1,-1 0 0,0 0-1,0 0 1,0 0 0,0-1 0,-1 1-1,1 0 1,0-1 0,0 1-1,2-4 1,3-5 75,0-1-1,0 1 1,7-19 0,-12 26-66,-1-1-1,1 1 1,-1 0 0,0-1-1,0 1 1,-1-1 0,1 0 0,-1 1-1,0-1 1,0 0 0,0 1-1,0-1 1,0 1 0,-1-1 0,0 0-1,0 1 1,-2-6 0,-4-1-528,4 4-713,24 4 535,-20 2 693,-1-1 0,1 1 0,0 0 1,0 0-1,-1 0 0,1 0 1,0 0-1,0 0 0,-1 0 1,1 0-1,0 0 0,0 0 1,-1 0-1,1 0 0,0 1 1,0-1-1,-1 0 0,1 0 1,0 1-1,-1-1 0,1 1 0,0-1 1,-1 1-1,1-1 0,-1 1 1,1-1-1,0 1 0,-1-1 1,1 1-1,-1 0 0,0-1 1,1 1-1,-1 0 0,0-1 1,1 1-1,-1 0 0,0-1 1,0 1-1,1 0 0,-1 0 0,0-1 1,0 1-1,0 0 0,0 0 1,0-1-1,0 1 0,0 0 1,0 0-1,-1 0 0,1-1 1,0 1-1,0 0 0,-1 1 1,2 26 273,1-27-211,-1 1-1,1-1 0,0 0 0,0 1 0,0-1 0,0 0 1,0 0-1,0 0 0,0-1 0,0 1 0,1 0 0,-1-1 1,0 0-1,0 1 0,1-1 0,-1 0 0,0 0 1,0 0-1,1-1 0,1 1 0,4 0 17,0-1 0,0 0 0,0 0 0,16-4-1,-15 0-59,0 0 0,-1 0 0,1-1 0,12-11 0,-10 8 4,-1 1 0,1 1-1,16-10 1,-29 19-21,0 0-1,0-1 0,0 1 1,0 0-1,0 0 0,1 0 1,-1 0-1,1 0 0,-1 0 1,1 1-1,-1-1 0,1 0 1,0 1-1,0-1 0,1 1 1,-1-1-1,0 1 1,0 4-1,-3 50 177,4-53-149,0-3-18,0 0 0,0 0 0,0 0 0,0 1 0,1-1 0,-1 0 0,0 0 0,0 0 0,1 0 0,-1 0 0,0 0 0,1 0 0,-1 0 0,1 0 1,0 0-1,-1 0 0,1 0 0,0 0 0,-1-1 0,1 1 0,0 0 0,0 0 0,0-1 0,0 1 0,0 0 0,0-1 0,0 1 0,0-1 0,0 1 0,0-1 0,0 0 1,0 1-1,0-1 0,0 0 0,0 0 0,0 0 0,1 0 0,-1 0 0,0 0 0,0 0 0,0 0 0,0 0 0,1-1 0,2 0 26,0 1-1,0-1 1,-1 0 0,1 0-1,-1-1 1,1 1-1,-1-1 1,1 0 0,-1 0-1,0 0 1,6-5-1,27-41 103,-32 41-152,1 0-1,-1 1 1,1-1 0,0 1 0,1 0 0,0 0 0,0 1 0,0-1-1,0 1 1,1 1 0,0-1 0,9-4 0,-18 11-276,-3 1 303,-1 0 0,1 1 0,0 0-1,0 0 1,0 0 0,-5 6 0,-19 41 15,28-47-17,-1-1 0,1 1 0,0-1 0,0 1 0,0-1 0,0 1 1,1 0-1,-1-1 0,1 1 0,0 0 0,0-1 0,1 1 0,0 6 0,0-8-6,1-1-1,-1 0 1,0 0 0,0 0-1,1 0 1,-1-1-1,0 1 1,1 0 0,-1 0-1,1-1 1,-1 1 0,1-1-1,-1 1 1,1-1-1,-1 0 1,1 0 0,-1 0-1,1 1 1,0-2 0,2 1-1,33-3 39,-26 0-21,0-2-1,0 1 1,-1-1-1,0-1 1,16-11 0,-20 13-20,0 0 0,-1 0 1,1-1-1,-1 0 0,0 0 1,-1 0-1,1 0 1,-1-1-1,0 0 0,5-9 1,-9 14-2,1 0 0,-1 0 1,1 0-1,-1 0 0,0 0 1,1 0-1,-1 0 0,0 0 0,0 0 1,0 0-1,1 0 0,-1 0 1,0 0-1,0 0 0,-1 0 1,1 0-1,0 0 0,0 0 1,0 0-1,-1 0 0,1 0 1,0 0-1,-1 0 0,1 0 1,-1 0-1,1 0 0,-1 0 1,0 0-1,1 1 0,-1-1 1,0 0-1,0 0 0,1 1 0,-1-1 1,0 1-1,0-1 0,-1 0 1,1 1-3,0 0 1,0 0-1,-1 0 1,1 0-1,0 0 1,0 1-1,0-1 1,-1 0-1,1 1 1,0-1-1,0 1 1,0-1-1,0 1 1,0 0-1,0-1 1,0 1-1,0 0 1,0 0-1,0-1 1,1 1 0,-1 0-1,0 0 1,0 0-1,1 0 1,-1 0-1,1 0 1,-1 0-1,1 0 1,-1 1-1,1-1 1,0 0-1,-1 2 1,-1 5 22,0-1 1,0 1-1,1-1 1,0 1-1,0 9 0,5-16-22,0 0-1,0 0 0,1-1 0,-1 0 1,0 1-1,0-2 0,0 1 0,1 0 1,-1-1-1,0 0 0,0 0 0,4-2 0,7-6 45,22-9-50,-35 17 11,-1 1 0,1 0 0,0 0 1,-1-1-1,1 1 0,0 1 0,-1-1 0,1 0 0,0 0 0,-1 1 0,1-1 1,0 0-1,-1 1 0,1 0 0,-1-1 0,1 1 0,-1 0 0,1 0 0,-1 0 0,0 0 1,1 0-1,1 2 0,-1-1 11,0 1 1,0-1-1,0 0 0,1 0 1,-1 0-1,1 0 0,0-1 1,-1 1-1,1-1 0,0 1 1,0-1-1,0 0 1,0 0-1,0 0 0,0-1 1,0 1-1,0-1 0,0 0 1,0 1-1,0-1 0,0-1 1,1 1-1,-1 0 0,0-1 1,0 0-1,0 1 1,0-1-1,0 0 0,0-1 1,-1 1-1,1 0 0,0-1 1,0 0-1,-1 1 0,1-1 1,-1 0-1,0 0 1,1-1-1,-1 1 0,0 0 1,2-4-1,4-4-32,0-1 1,-1 0-1,0-1 0,-1 0 1,0 0-1,-1 0 0,0 0 1,-1-1-1,4-16 0,-3-3-284,-2 1 1,0-56-1,-3 86 261,0 12-262,-7 57 325,5-55 44,0 0 0,0 0 0,1 1 0,1-1 0,0 1 0,1-1 0,1 0 0,5 24 0,-6-35-54,1 1 0,-1 0-1,1-1 1,-1 1 0,1-1-1,0 0 1,0 0 0,0 1-1,0-1 1,1 0 0,-1-1 0,0 1-1,1 0 1,-1-1 0,1 1-1,4 1 1,-5-3-13,-1 1 0,0-1 0,1 1 0,-1-1 0,0 0 0,1 0 0,-1 0 0,1 1 0,-1-1 0,0 0 0,1-1 0,-1 1 0,0 0 0,1 0 0,-1-1 0,1 1 1,-1 0-1,0-1 0,0 0 0,1 1 0,-1-1 0,0 0 0,0 1 0,0-1 0,0 0 0,0 0 0,0 0 0,0 0 0,0 0 0,0 0 0,0 0 0,0 0 0,-1-1 0,1 1 0,0 0 0,0-3 0,3-7-103,0 0 0,0 0 0,3-22 0,-3 97 804,0-24-2651,-3-14-4611</inkml:trace>
  <inkml:trace contextRef="#ctx0" brushRef="#br0" timeOffset="4589.3">2492 240 4194,'0'0'11445,"-31"-36"-11669,48 31-480,6 0-1105,-1 0-4178</inkml:trace>
  <inkml:trace contextRef="#ctx0" brushRef="#br0" timeOffset="4737.43">2759 31 1473,'0'0'17047,"0"-31"-17047,0 34-1232,0 9-1233,0 4-2305</inkml:trace>
  <inkml:trace contextRef="#ctx0" brushRef="#br0" timeOffset="4890.52">2759 31 1153,'93'33'11381,"-93"-31"-10245,0 14 49,-9 9 592,5 3-689,-1 3-496,5-3-432,0 2-31,0-4-129,0 2-1041,0-5-1712,0-8-3474</inkml:trace>
  <inkml:trace contextRef="#ctx0" brushRef="#br0" timeOffset="5182.98">2902 181 7908,'0'0'11464,"9"-8"-10963,6-3-384,0 1 118,-1-1 0,21-20 0,-42 31 448,3 0-643,1 0 0,-1 0 0,1 0 0,-1 0 0,0 1 0,1 0 0,-1-1 0,1 2 0,-6 1 0,4 2-25,0 1 0,0 0-1,0-1 1,1 2 0,0-1 0,0 1 0,1-1-1,0 1 1,0 0 0,1 0 0,0 0 0,0 0-1,0 1 1,1-1 0,0 1 0,0-1-1,1 0 1,0 1 0,1-1 0,-1 1 0,3 8-1,-2-14-24,0 0-1,0-1 0,0 1 0,0-1 0,0 1 0,1-1 0,-1 0 0,0 0 0,1 1 0,-1-1 0,1 0 1,-1 0-1,1 0 0,0 0 0,-1-1 0,1 1 0,0 0 0,-1-1 0,1 1 0,0-1 0,0 0 0,0 1 0,-1-1 1,1 0-1,0 0 0,0 0 0,0 0 0,0-1 0,-1 1 0,1 0 0,0-1 0,3-1 0,2 1-356,-1-1 0,1 0 0,-1 0 0,1-1-1,-1 0 1,0 0 0,7-5 0,9-15-4843,-11-2-4688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57.9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54 3185,'0'0'9263,"0"-20"-8001,0 14 4866,0 20-6186,0 102 522,0-115-471,0 1-1,0-1 1,1 0 0,-1 1 0,1-1-1,-1 1 1,1-1 0,-1 0 0,1 1-1,0-1 1,-1 0 0,1 0 0,0 1-1,0-1 1,0 0 0,0 0 0,0 0-1,0 0 1,0 0 0,1 0 0,-1-1-1,0 1 1,1 0 0,-1-1 0,0 1-1,1-1 1,-1 1 0,0-1 0,1 1-1,-1-1 1,1 0 0,-1 0 0,1 0-1,-1 0 1,1 0 0,-1 0 0,1 0-1,-1 0 1,0-1 0,3 0 0,0 1-42,-1-1 0,0 1 0,1-1-1,-1 0 1,0 0 0,1 0 0,-1 0 0,0-1 0,0 1 0,0-1 0,0 0 0,0 0 0,0 0 0,-1 0 0,1-1 0,4-4 0,-4 1 16,0 0 0,-1-1 0,0 1-1,0-1 1,0 1 0,0-1 0,-1 0 0,-1 0 0,1-12 0,-1 18 129,5 38-539,4 17 847,-3 1 0,1 76-1,-7-130-702,1-1-1,-1 0 1,1 1-1,-1-1 1,1 0 0,0 1-1,-1-1 1,1 0-1,-1 0 1,1 1-1,0-1 1,-1 0-1,1 0 1,0 0-1,-1 0 1,1 0 0,0 0-1,-1 0 1,1 0-1,-1 0 1,1 0-1,1-1 1,1 1-1575,6 0-4225</inkml:trace>
  <inkml:trace contextRef="#ctx0" brushRef="#br0" timeOffset="501.6">433 128 3762,'0'0'9673,"-7"-4"-8741,4 1-805,-1 1 0,0 0 0,0 0 0,1 0 0,-1 0 0,0 1 0,0-1 0,-7 0 0,10 2-104,-1 0-1,0 0 1,0 0 0,0 0-1,0 1 1,0-1 0,1 1-1,-1-1 1,0 1 0,0 0-1,1 0 1,-1 0 0,0 0-1,1 0 1,-1 0 0,1 0-1,-1 0 1,1 1 0,0-1-1,0 0 1,-1 1 0,1-1-1,0 1 1,0 0 0,0-1-1,0 3 1,-2 1-39,1-1-1,0 1 1,0 0-1,1 0 1,0 0-1,0 1 1,0-1-1,0 0 1,1 0 0,0 1-1,0 7 1,1-12 2,-1 0 1,1-1 0,0 1-1,0 0 1,-1-1 0,1 1 0,0-1-1,0 0 1,-1 1 0,1-1-1,0 0 1,0 1 0,0-1 0,0 0-1,0 0 1,-1 0 0,1 1-1,0-1 1,0 0 0,0 0 0,0-1-1,0 1 1,0 0 0,0 0-1,-1 0 1,1-1 0,0 1-1,0 0 1,0-1 0,1 0 0,0 1-14,1-1 0,0 1 1,-1-1-1,1 0 1,-1 0-1,1 0 1,-1 0-1,1-1 0,-1 1 1,0-1-1,3-2 1,9-13 285,-14 33 165,-1 12-144,9 156 2318,-8-183-2656,0-1-1,0 0 1,0 0 0,0 0-1,0 1 1,0-1 0,0 0-1,0 0 1,0 0-1,0 1 1,0-1 0,0 0-1,0 0 1,0 0 0,0 1-1,0-1 1,0 0-1,1 0 1,-1 0 0,0 1-1,0-1 1,0 0-1,0 0 1,0 0 0,0 1-1,1-1 1,-1 0 0,0 0-1,0 0 1,0 0-1,0 0 1,1 0 0,-1 1-1,0-1 1,0 0-1,0 0 1,1 0 0,-1 0-1,0 0 1,0 0 0,0 0-1,1 0 1,-1 0-1,0 0 1,1 0 0,10-7-2634,8-13-2464,-6-5 312</inkml:trace>
  <inkml:trace contextRef="#ctx0" brushRef="#br0" timeOffset="1193.34">540 6 4786,'0'0'8684,"3"14"-7294,30 157 1686,-28-157-4146,-1-19-1728,-4 3 2732,0 0 0,0 0 1,-1 0-1,1 0 0,0 0 1,-1 0-1,1 1 0,-1-1 1,0 0-1,0 0 0,0 0 1,1 0-1,-2 1 1,1-1-1,0 0 0,0 1 1,-2-2-1,2 2 202,-1 0-1,1 0 1,0-1-1,0 1 1,0 0 0,0 0-1,0 0 1,0-1-1,0 1 1,1 0 0,-1-1-1,0 1 1,1-1-1,-1 1 1,1-1 0,-1 1-1,1-1 1,0 1-1,0-1 1,0 0 0,0-1-1,0 1-104,1 0 1,1 0-1,-1 0 0,0 0 0,0 0 0,1 0 1,-1 0-1,1 0 0,0 1 0,-1-1 1,1 1-1,0-1 0,3-1 0,0-1-8,49-40-177,-51 41 159,0 0 1,0 1-1,-1-1 0,0 0 1,1-1-1,-1 1 0,0 0 1,0-1-1,-1 1 1,1-1-1,-1 1 0,1-1 1,-1 0-1,0 0 0,0-4 1,-1 7 413,1 25-318,1-3 193,2-1 0,0 1 0,1-1 0,2 0 0,10 25-1,-17-45-314,0 1 0,0 0 0,1 0 0,-1-1 0,0 1-1,0 0 1,1-1 0,-1 1 0,0 0 0,1-1-1,-1 1 1,1-1 0,-1 1 0,1 0 0,-1-1 0,1 1-1,-1-1 1,1 1 0,-1-1 0,1 0 0,0 1-1,-1-1 1,1 0 0,0 1 0,-1-1 0,1 0-1,0 0 1,0 0 0,-1 1 0,1-1 0,0 0 0,0 0-1,-1 0 1,1 0 0,0 0 0,0 0 0,-1-1-1,1 1 1,0 0 0,-1 0 0,1 0 0,0-1-1,-1 1 1,1 0 0,0-1 0,-1 1 0,1-1 0,0 0-1,27-36-1550,-8 11 1653,-19 26-81,0 0-1,0-1 0,0 1 0,0 0 0,1-1 0,-1 1 1,0 0-1,0 0 0,1 0 0,-1 0 0,0 0 1,0 0-1,0 1 0,1-1 0,-1 0 0,0 0 1,0 1-1,0-1 0,0 1 0,0-1 0,0 1 1,0 0-1,0-1 0,0 1 0,0 0 0,0 0 1,0 0-1,0-1 0,0 1 0,-1 0 0,2 1 1,25 39 332,-17-25-244,-6-9-324,13 19 405,-12-6-4757,-5-14-1821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4:53.85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151 161 5603,'0'0'13158,"-1"-13"-12262,-6-36-101,7 48-765,0 0-1,0 1 0,-1-1 1,1 0-1,0 0 1,0 1-1,-1-1 1,1 0-1,0 1 1,-1-1-1,1 1 1,-1-1-1,1 0 1,0 1-1,-1-1 1,0 1-1,1-1 1,-1 1-1,1-1 1,-1 1-1,0 0 1,1-1-1,-1 1 1,1 0-1,-1-1 1,0 1-1,0 0 1,1 0-1,-1 0 1,0-1-1,1 1 1,-1 0-1,0 0 1,0 0-1,1 0 1,-1 0-1,0 1 1,0-1-1,1 0 1,-1 0-1,0 0 1,1 1-1,-1-1 1,0 0-1,1 1 1,-1-1-1,0 0 1,1 1-1,-1-1 0,1 1 1,-1-1-1,1 1 1,-1-1-1,1 1 1,-1-1-1,1 1 1,-1 0-1,1 0 1,-2 0 44,-7 6-62,0 0 0,1 1 0,0 0 0,0 0 0,0 1 0,1 0 0,1 1 0,-1-1 0,2 1 0,-1 0 0,1 1-1,1-1 1,0 1 0,0 0 0,1 0 0,0 0 0,1 1 0,1-1 0,0 0 0,0 22 0,2-30-14,-1 0-1,1 0 1,0 0 0,0 0 0,0-1-1,0 1 1,0 0 0,1-1 0,-1 1-1,1-1 1,-1 1 0,1-1 0,0 0 0,0 1-1,0-1 1,1 0 0,-1 0 0,0-1-1,3 3 1,7 2 6,0 1 1,0-2-1,15 6 1,-17-8 11,-1 1 0,0 0 0,0 0 0,-1 1 0,11 7 0,-19-12-19,1 1-1,-1 0 1,0-1-1,1 1 0,-1 0 1,0 0-1,0-1 1,0 1-1,1 0 1,-1 0-1,0-1 0,0 1 1,0 0-1,0 0 1,0-1-1,-1 1 1,1 0-1,0 0 0,0-1 1,0 1-1,-1 0 1,1 0-1,0-1 0,-1 1 1,1 0-1,0-1 1,-1 1-1,1-1 1,-1 1-1,1 0 0,-1-1 1,0 1-1,1-1 1,-1 1-1,1-1 1,-1 0-1,0 1 0,1-1 1,-1 0-1,0 1 1,0-1-1,-1 0 0,-34 20-890,34-19 712,-3 2-719,-1-1 0,1 0 0,-1 0 0,0-1-1,0 0 1,0 0 0,0 0 0,0 0 0,-7-1-1,-1-2-4719</inkml:trace>
  <inkml:trace contextRef="#ctx0" brushRef="#br0" timeOffset="196.93">26 163 5234,'0'0'5795,"71"-97"-4466,-53 82-209,9 2-303,-9 6-273,-1 7-336,1 0-208,0 0-48,0 17-144,-5 9-1105,5-3-1616,-5-3-2578</inkml:trace>
  <inkml:trace contextRef="#ctx0" brushRef="#br0" timeOffset="552.19">352 186 7283,'0'0'8183,"-3"16"-7351,-1 3-593,2-12-136,0 0-1,1 0 1,-1 0 0,2 1-1,-1-1 1,1 0 0,0 0 0,2 13-1,-1-18-79,-1 0-1,1 0 0,0 0 0,0 0 1,0 1-1,1-2 0,-1 1 1,0 0-1,1 0 0,-1 0 0,1-1 1,-1 1-1,1 0 0,0-1 1,0 0-1,0 1 0,0-1 1,0 0-1,0 0 0,0 0 0,0 0 1,0-1-1,1 1 0,-1 0 1,0-1-1,0 0 0,1 1 0,-1-1 1,0 0-1,1 0 0,-1-1 1,0 1-1,1 0 0,-1-1 0,0 1 1,0-1-1,0 0 0,1 1 1,-1-1-1,0 0 0,0-1 0,0 1 1,0 0-1,0 0 0,-1-1 1,1 1-1,2-4 0,0-2 34,0 0 0,-1 0-1,1-1 1,-2 1 0,1-1-1,-1 0 1,2-11 0,-4 15-22,1 0 0,0 0 0,-1 0 1,0 0-1,0 0 0,0 0 0,0 0 0,-1 0 1,1 0-1,-1 0 0,0 1 0,0-1 0,0 0 1,-1 0-1,0 1 0,-2-5 0,4 7-12,-1 0 0,0 0-1,1 0 1,-1 0 0,0 0-1,0 0 1,0 0 0,1 0-1,-1 0 1,0 1 0,0-1-1,0 0 1,0 1 0,0-1-1,-1 1 1,1-1 0,0 1-1,0-1 1,0 1 0,0 0-1,0 0 1,-1 0 0,1-1-1,0 1 1,0 0 0,-1 0-1,1 1 1,0-1 0,0 0-1,0 0 1,0 0 0,-1 1-1,1-1 1,0 1 0,0-1-1,0 1 1,0-1 0,0 1-1,0 0 1,0-1 0,0 1-1,0 0 1,0 0 0,0 0-1,1 0 1,-2 2 0,-1 0-59,1 1 0,0 0 1,0 0-1,0 0 1,0 0-1,1 0 0,0 0 1,0 1-1,0-1 0,0 0 1,0 6-1,1 10-965,2 33-2908,-1-51 3437,0 1 1,-1-1-1,1 0 0,0 1 0,0-1 0,1 0 0,-1 0 0,0 0 1,1 0-1,-1 0 0,3 2 0,9 7-4468</inkml:trace>
  <inkml:trace contextRef="#ctx0" brushRef="#br0" timeOffset="1228.46">539 0 5955,'0'0'10060,"2"9"-9518,8 31-77,-2 1 1,-1 0 0,-3 1-1,-1-1 1,-2 44-1,-2-83-587,1 1-1,-1-1 0,0 0 1,1 0-1,-1 0 1,0 0-1,0 0 1,-1 0-1,1 0 0,0-1 1,0 1-1,-1 0 1,1 0-1,-1-1 0,-2 2 1,4-2 43,-1-1-1,0 1 1,1-1 0,-1 1 0,0-1 0,0 1-1,1-1 1,-1 0 0,0 1 0,0-1 0,0 0-1,0 0 1,1 1 0,-1-1 0,0 0 0,0 0-1,0 0 1,0 0 0,0 0 0,0 0 0,1-1-1,-1 1 1,0 0 0,0 0 0,0 0 0,0-1-1,1 1 1,-1-1 0,0 1 0,0 0 0,1-1-1,-1 1 1,0-1 0,1 0 0,-1 1 0,0-1-1,1 0 1,-1 1 0,1-1 0,-1 0 0,0 0-1,-2-6-27,0 1 0,1 0 0,-1 0-1,1-1 1,0 1 0,1-1-1,0 0 1,-1-11 0,1-63 972,2 47 119,-1 32-955,0 0 0,1 0 0,-1 0 0,1-1 0,-1 1 0,1 0 0,0 0 0,-1 1 0,1-1 0,0 0 0,0 0 0,1 0 0,-1 0 0,0 1 0,0-1 0,1 1 0,-1-1 0,4-1 1,37-24 144,-37 25-171,0 0 0,0 0 0,-1-1 0,1 0-1,-1 0 1,0 0 0,0 0 0,0-1-1,0 0 1,0 0 0,-1 0 0,4-5 0,-7 20 321,2 0 0,-1 0 0,2-1 0,-1 1 0,1-1 0,1 1 1,7 15-1,-10-25-308,-1 1 1,0-1 0,1 1-1,-1-1 1,1 0 0,-1 0 0,1 1-1,0-1 1,-1 0 0,1 0-1,0 1 1,0-1 0,0 0-1,0 0 1,0 0 0,0 0-1,0-1 1,0 1 0,0 0 0,1 0-1,-1-1 1,0 1 0,0 0-1,1-1 1,-1 1 0,1-1-1,-1 0 1,0 1 0,1-1-1,-1 0 1,3 0 0,-1-2 22,1 1 1,-1-1-1,0 0 0,-1-1 0,1 1 1,0 0-1,0-1 0,-1 1 1,4-6-1,-4 6-14,-1 1-22,0 0 0,0 0 0,0 0 0,0 1 0,1-1-1,-1 0 1,0 1 0,0-1 0,1 1 0,-1-1 0,0 1 0,1 0 0,-1-1-1,0 1 1,1 0 0,-1 0 0,0 0 0,1 0 0,-1 0 0,0 0 0,1 1 0,-1-1-1,0 0 1,1 1 0,-1-1 0,0 1 0,1-1 0,-1 1 0,0 0 0,0-1-1,0 1 1,1 1 0,40 32 317,-32-25-351,4 1 34,6 8-3183,-14-10-1035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06.1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82 186 3330,'0'0'8467,"0"-8"-7826,1-2-1003,0-35 3585,-1 44-3113,0 0 0,-1 0 0,1 0 0,0 0 1,0 0-1,0-1 0,-1 1 0,1 0 0,-1 0 0,1 0 0,-1 0 0,1 0 1,-1 0-1,0 0 0,1 0 0,-1 1 0,0-1 0,0 0 0,1 0 1,-1 0-1,0 1 0,0-1 0,0 0 0,0 1 0,0-1 0,0 1 0,0 0 1,0-1-1,0 1 0,-1 0 0,1-1 0,0 1 0,-2 0 0,0 0-105,0 1 0,1 0-1,-1 0 1,1 0 0,-1 0-1,0 0 1,1 0 0,0 1-1,-1-1 1,1 1 0,0 0-1,0-1 1,0 1 0,0 0-1,0 0 1,0 1 0,0-1-1,1 0 1,-1 1 0,1-1-1,0 1 1,0-1 0,0 1-1,0-1 1,0 1-1,-1 4 1,1-4-12,0 0 0,0 0 0,1 0 0,-1 0 0,1 1 0,-1-1 0,1 0 0,0 0 0,0 0 0,1 0 0,-1 1 0,0-1 0,1 0 0,0 0 0,0 0 0,0 0 0,0 0 0,0 0 0,1 0 0,-1-1 0,1 1 0,0 0 0,3 3 0,5 1 6,1 0 0,0-1 0,0-1 0,17 7 0,-16-7-62,-1-1 1,1 2-1,-1 0 1,11 8-1,-21-14 55,0 1 0,-1-1 0,1 1 0,0-1 0,-1 1-1,1-1 1,0 1 0,-1 0 0,1-1 0,-1 1 0,1 0 0,-1-1-1,1 1 1,-1 0 0,0 0 0,1 0 0,-1-1 0,0 1 0,1 0 0,-1 0-1,0 0 1,0 0 0,0-1 0,0 1 0,0 0 0,0 0 0,0 0 0,0 0-1,0 0 1,-1 1-21,0 0 0,0-1 0,0 1 0,-1-1 0,1 1 0,0-1 0,-1 1 0,1-1 0,0 0 0,-1 0 1,1 0-1,-4 2 0,-57 22-4878,57-23 3698,-8 2-2126,3-3-699</inkml:trace>
  <inkml:trace contextRef="#ctx0" brushRef="#br0" timeOffset="245.49">59 181 2225,'0'0'11429,"67"-89"-10820,-44 81-257,-6 3-112,1 5-96,0 0-80,0 0-64,-5 5-96,5 11-945,-5-1-703,1 8-1762,-5-8-1344</inkml:trace>
  <inkml:trace contextRef="#ctx0" brushRef="#br0" timeOffset="591.89">451 153 5442,'0'0'9101,"-15"8"-8661,12-2-347,1 1 0,0-1 0,0 1 0,1 0 1,0 0-1,0 0 0,0 0 0,1 0 0,0-1 0,2 13 0,-1-18-86,0 0-1,0 0 1,-1 0-1,1 0 1,0 0-1,0 0 1,0 0-1,0 0 1,1-1-1,-1 1 0,0 0 1,0-1-1,0 1 1,1-1-1,-1 1 1,0-1-1,0 0 1,1 1-1,-1-1 1,0 0-1,1 0 1,-1 0-1,1 0 1,-1 0-1,0 0 1,1 0-1,-1-1 0,0 1 1,2-1-1,1 1 14,-1-1-1,0 0 0,0 0 0,0 1 0,0-2 0,-1 1 1,1 0-1,0-1 0,0 1 0,-1-1 0,4-2 1,-4 0 22,0 0 0,0 1 0,-1-1 1,1 0-1,-1 0 0,0 0 1,0 0-1,-1 0 0,1 0 0,-1 0 1,0 0-1,0 0 0,0-1 1,-1-4-1,1 7-18,0 0 0,-1 0 0,1 0 0,0 0 0,-1 0 0,1 0 0,-1 0 0,1 1 0,-1-1 0,0 0 0,0 0 0,0 1 0,0-1 0,0 0 0,0 1 0,0-1 0,-1 1 0,1 0 0,0-1 0,-1 1 1,1 0-1,-1 0 0,0 0 0,1 0 0,-1 0 0,0 0 0,1 0 0,-1 1 0,0-1 0,0 1 0,-3-1 0,3 1-57,1 1 1,-1-1-1,1 1 1,-1 0 0,1 0-1,0 0 1,0-1-1,-1 1 1,1 0-1,0 1 1,0-1-1,0 0 1,0 0-1,0 0 1,0 1-1,0-1 1,0 0 0,1 1-1,-1-1 1,0 1-1,1-1 1,0 1-1,-1-1 1,1 1-1,0-1 1,-1 1-1,1 0 1,0-1-1,1 4 1,-2 50-7363,5-40 1050</inkml:trace>
  <inkml:trace contextRef="#ctx0" brushRef="#br0" timeOffset="1316.24">585 23 3105,'-1'-22'8134,"0"36"-3744,4 40-2806,8-14-1420,-6-28-421,-2 0 1,1 1 0,-2 0 0,0-1-1,1 16 1,-3-28-157,-27-30 661,27 29-239,-1 0 1,1 1 0,-1-1-1,1 0 1,-1 0 0,1 0-1,-1 0 1,1 0 0,0 0-1,0 0 1,0 0 0,-1 0-1,1 0 1,0 0 0,0-1-1,0 1 1,1 0-1,-1 0 1,0 0 0,0 0-1,0 0 1,1 0 0,-1 0-1,1 0 1,-1 0 0,1 0-1,-1 1 1,1-1 0,-1 0-1,2-1 1,29-19-283,-28 20 254,-1 0 0,1 0 0,-1 0 0,1 0-1,-1 0 1,0-1 0,0 1 0,1-1 0,-1 0 0,0 1 0,0-1 0,-1 0 0,1 0-1,0 0 1,-1 0 0,1-1 0,-1 1 0,0 0 0,1-1 0,-1 1 0,0-1-1,0-2 1,21 64 598,-22-57-576,1-1-1,-1 0 0,0 1 0,1-1 1,-1 1-1,0-1 0,1 0 0,0 0 1,-1 1-1,1-1 0,0 0 1,-1 0-1,1 0 0,0 0 0,0 0 1,0 0-1,0 0 0,0 0 0,0 0 1,0 0-1,1 0 0,-1-1 1,0 1-1,0 0 0,1-1 0,-1 1 1,0-1-1,1 0 0,-1 1 0,0-1 1,1 0-1,-1 0 0,1 0 1,-1 0-1,0 0 0,1 0 0,-1 0 1,1 0-1,-1-1 0,0 1 1,1 0-1,-1-1 0,0 1 0,0-1 1,1 0-1,-1 1 0,0-1 0,0 0 1,0 0-1,0 0 0,1 1 1,-1-1-1,-1 0 0,1-1 0,0 1 1,0 0-1,0 0 0,-1 0 0,1 0 1,1-3-1,-2 3-2,0 1 1,0-1-1,0 1 0,0-1 1,0 1-1,0-1 0,1 1 1,-1-1-1,0 1 1,0-1-1,1 1 0,-1-1 1,0 1-1,1 0 0,-1-1 1,0 1-1,1 0 0,-1-1 1,0 1-1,1 0 1,-1-1-1,1 1 0,-1 0 1,1 0-1,-1-1 0,1 1 1,-1 0-1,1 0 0,-1 0 1,1 0-1,-1 0 0,1-1 1,-1 1-1,1 0 1,-1 0-1,1 0 0,-1 1 1,1-1-1,-1 0 0,1 0 1,-1 0-1,1 0 0,-1 0 1,1 1-1,-1-1 0,1 0 1,-1 0-1,1 1 1,-1-1-1,0 0 0,1 1 1,-1-1-1,0 0 0,1 1 1,0 0-1,12 23-24,-12-22 36,0 0-96,1 1 1,-1-1-1,1 1 0,-1-1 0,1 1 1,0-1-1,0 0 0,0 0 1,0 0-1,0 0 0,0 0 1,1-1-1,-1 1 0,0 0 0,1-1 1,0 0-1,-1 0 0,1 0 1,0 0-1,-1 0 0,1 0 0,0-1 1,4 1-1,16-1-4961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22.39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67 95 6643,'0'0'8060,"0"-7"-7169,0-17-222,0 7 2349,-13 57-3170,7-2 496,-6 45 100,-1 110 0,12-118-69,-20 145 0,20-187-1648,3-25-7221,5-8 2368</inkml:trace>
  <inkml:trace contextRef="#ctx0" brushRef="#br0" timeOffset="426.01">277 258 7059,'0'0'8153,"-9"10"-7318,1 2-586,-1 0-1,1 1 1,1-1-1,0 2 1,1-1-1,1 1 0,-8 26 1,12-34-199,-5 16 98,2-1 0,0 1 0,2-1 0,0 1 0,1 0 0,4 43 0,-2-64-165,0 0-1,-1 1 1,1-1 0,0 0 0,0 0 0,0 0 0,0 0-1,0 0 1,0 0 0,1 0 0,-1-1 0,0 1-1,0 0 1,1-1 0,-1 1 0,0-1 0,1 1 0,-1-1-1,0 1 1,1-1 0,-1 0 0,1 0 0,-1 0 0,0 0-1,1 0 1,-1 0 0,1 0 0,-1 0 0,0 0-1,1-1 1,-1 1 0,1-1 0,1 0 0,2 0 71,0 0 0,-1 0 0,1-1-1,0 1 1,-1-1 0,1 0 0,-1-1 0,7-4 0,-4 0-7,-2-1 0,1-1-1,-1 1 1,0-1 0,-1 0-1,0 0 1,0 0 0,-1 0 0,0-1-1,-1 0 1,0 1 0,0-1 0,-1 0-1,0 0 1,-1-10 0,0 12-53,0 1 1,0-1-1,-1 1 1,0-1-1,0 1 1,-1-1-1,0 1 1,0 0-1,-1 0 1,0 0-1,0 0 1,0 1-1,-1-1 1,0 1-1,-1 0 1,1 0-1,-1 0 1,0 0-1,-1 1 1,-6-6-1,10 10-44,1-1 1,-1 1-1,0 0 0,0 0 0,1 0 0,-1 1 0,0-1 0,0 0 0,0 1 0,0-1 0,0 1 0,0-1 1,0 1-1,0 0 0,0 0 0,0 0 0,0 0 0,0 0 0,0 1 0,0-1 0,0 0 0,0 1 1,0 0-1,0-1 0,0 1 0,1 0 0,-3 1 0,2 0-170,1-1 1,0 1-1,-1-1 0,1 1 1,0 0-1,0-1 0,0 1 1,1 0-1,-1 0 0,0 0 1,1-1-1,-1 1 0,1 0 0,-1 0 1,1 0-1,0 0 0,0 0 1,0 0-1,0 0 0,0 0 1,0 0-1,1 0 0,-1 0 1,1 0-1,-1 0 0,2 2 1,9 13-4375</inkml:trace>
  <inkml:trace contextRef="#ctx0" brushRef="#br0" timeOffset="812.73">535 271 3554,'0'0'11186,"-8"16"-10676,-1 2-252,1 1 0,1-1 0,1 2 0,0-1 0,2 0 0,-5 40 0,9-53-160,-1 6 21,0 0 1,1 0-1,1 0 1,0 0 0,4 22-1,-4-32-122,0 1-1,0-1 0,-1 0 1,1 0-1,0 0 1,1 0-1,-1 0 1,0-1-1,1 1 0,-1 0 1,1 0-1,-1-1 1,1 1-1,0-1 1,0 0-1,-1 1 0,1-1 1,0 0-1,0 0 1,0 0-1,0 0 1,1 0-1,-1-1 0,0 1 1,0-1-1,0 1 1,1-1-1,-1 0 0,0 0 1,0 0-1,1 0 1,-1 0-1,0-1 1,0 1-1,1 0 0,-1-1 1,0 0-1,0 0 1,2-1-1,0 1 48,-1-1 0,0 0 0,1 0 0,-1 0-1,0 0 1,0 0 0,0-1 0,-1 0 0,1 1 0,-1-1-1,1 0 1,-1 0 0,0-1 0,0 1 0,0 0 0,2-7 0,1-3 55,0 0 1,-1 0 0,4-19 0,-5 17 98,-1 0 1,0 0-1,-1 0 1,-1-1-1,0 1 0,-5-24 1,5 35-138,-1 0-1,1 1 1,-1-1 0,0 0-1,0 1 1,-1-1 0,1 1-1,-1 0 1,0 0-1,0-1 1,0 1 0,0 0-1,0 0 1,-1 1 0,1-1-1,-1 0 1,0 1 0,1 0-1,-1-1 1,-1 1 0,1 1-1,0-1 1,0 0 0,-1 1-1,1-1 1,-1 1 0,1 0-1,-1 0 1,1 0 0,-1 1-1,0-1 1,-5 1 0,8 1-88,0-1 1,0 1 0,0 0 0,0 0 0,0 0 0,0 0 0,0-1-1,0 1 1,0 0 0,0 1 0,1-1 0,-1 0 0,0 0 0,1 0 0,-1 0-1,1 0 1,-1 1 0,1-1 0,0 0 0,-1 0 0,1 1 0,0-1 0,0 0-1,0 1 1,0-1 0,0 0 0,0 1 0,1 1 0,4 41-3197,-4-42 2812,0 0 1,1 0-1,-1 0 1,1 0-1,0 0 1,0 0-1,0 0 0,0 0 1,0-1-1,0 1 1,0-1-1,0 0 1,1 0-1,-1 0 0,1 0 1,-1 0-1,1 0 1,4 1-1,27 0-7494</inkml:trace>
  <inkml:trace contextRef="#ctx0" brushRef="#br0" timeOffset="1486.84">798 1 8884,'0'0'6379,"-1"18"-5853,-2 202 1020,3-120-5803,-4-101 2580,0 0 1505,1 0 0,0-1 0,-1 0 0,1 0 0,0 0 0,0 0 0,0 0 0,0-1 0,1 1 0,-5-6 0,-5-2 158,-8-4 510,14 10 300,0 0-1,-1-1 0,1 1 1,1-1-1,-1 0 0,1-1 1,-9-10-1,14 15-743,0 0 0,0 0 0,0 0 0,0 1 0,0-1 0,0 0 0,0 0 0,0 0 0,0 1 0,0-1 0,0 0 0,1 0 0,-1 0 0,0 1 0,1-1 0,-1 0 0,0 0 0,1 1 0,-1-1 1,1 0-1,-1 1 0,1-1 0,0 1 0,-1-1 0,1 1 0,0-1 0,-1 1 0,1-1 0,0 1 0,-1-1 0,1 1 0,1-1 0,32-13-284,-23 9 364,15-7-98,73-38-865,-92 45 776,0 1 0,0-1 0,-1 0 0,1 0-1,-1-1 1,-1 0 0,1 0 0,-1 0 0,0-1 0,7-12 0,-10 15 153,-1 1 1,0-1-1,0 0 1,-1 0-1,1 1 1,-1-1 0,1 0-1,-2-7 1,1 4 1145,-9 65-243,6-27-851,1-19-98,0 0 0,1-1 0,1 1 0,0 0 0,0 0 0,1 0 0,1-1 1,4 18-1,-6-27-57,1-1 1,-1 0 0,1 1 0,0-1 0,-1 1 0,1-1 0,0 0-1,0 0 1,0 0 0,0 1 0,0-1 0,0 0 0,0 0-1,0 0 1,0 0 0,1-1 0,-1 1 0,0 0 0,1 0 0,-1-1-1,0 1 1,1-1 0,-1 1 0,1-1 0,-1 0 0,1 1-1,-1-1 1,1 0 0,-1 0 0,1 0 0,-1 0 0,1 0-1,-1 0 1,1-1 0,-1 1 0,0 0 0,1-1 0,-1 1 0,1-1-1,-1 0 1,0 1 0,1-1 0,-1 0 0,0 0 0,0 0-1,0 0 1,1 0 0,0-2 0,5-3-39,0 0-1,0-1 1,0 0-1,-1-1 1,10-15-1,-9 8-150,-6 12 173,0 0 1,0-1 0,1 1-1,-1 0 1,1 0 0,0 0 0,0 0-1,0 0 1,0 0 0,0 0 0,1 1-1,-1-1 1,1 1 0,5-4 0,-6 8-16,0 1 1,0 0-1,0-1 1,0 1 0,0 0-1,-1 0 1,1 0 0,-1 0-1,1 5 1,2 0 92,1 3 85,0 0-1,1-1 1,1 0-1,-1 0 1,2-1 0,-1 0-1,11 10 1,-15-16-254,1-1 0,-1 1 0,1-1 0,0 0 0,0 0 0,0 0 1,0-1-1,0 1 0,1-1 0,-1 0 0,0 0 0,1 0 0,-1-1 0,1 1 1,-1-1-1,0 0 0,1-1 0,-1 1 0,1-1 0,-1 0 0,0 0 1,8-3-1,24-15-3853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46.3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10 138 6723,'0'0'6870,"-9"-13"-2263,22 226-986,-12-212-3552,0-4-58,0 0-1,0 0 1,0-1-1,-1 1 1,1 0 0,-1 0-1,0-1 1,0 1-1,-1-7 1,1 8-16,0-14 3,-1 3-53,1 1 0,0-1 0,1 1 0,0 0 0,1-1 1,0 1-1,1 0 0,7-16 0,-10 27 48,0 0 0,0 1 1,1-1-1,-1 1 0,0-1 0,1 0 0,-1 1 0,0-1 0,1 1 0,-1-1 1,1 1-1,-1-1 0,1 1 0,-1-1 0,1 1 0,0 0 0,-1-1 0,1 1 1,-1 0-1,1-1 0,0 1 0,-1 0 0,1 0 0,0 0 0,-1 0 0,1 0 1,0-1-1,-1 1 0,1 0 0,0 0 0,0 1 0,20 13-116,7 28 111,12 51 346,-41-96-326,1 0 1,0 0-1,0 0 0,0-1 1,0 1-1,0 0 0,1 0 1,-1 0-1,1 0 1,0 0-1,0 0 0,0 0 1,0 0-1,0 1 1,4-6-1,26-44 138,8 8-241,-37 43 92,-1-1 0,1 1-1,-1-1 1,1 1 0,0 0-1,-1 0 1,1 0 0,0 0-1,0 0 1,0 0 0,0 0-1,0 0 1,0 1 0,0-1-1,0 1 1,0-1 0,0 1-1,0 0 1,0 0 0,0 0-1,0 0 1,0 0 0,0 1-1,0-1 1,4 2 0,-4-1 20,-1 1 0,1 0 1,-1 0-1,1 0 1,-1 0-1,0 0 1,0 0-1,0 0 1,0 1-1,0-1 1,-1 0-1,1 0 1,-1 1-1,1 3 0,4 41 448,-4-40-386,-1 31 78,-1-28-116,1-1 0,0 1 0,1 0 0,0 0 0,0-1 0,5 15 0,-6-22-178,1 0 1,0 0-1,0-1 0,1 1 1,-1 0-1,0 0 1,1-1-1,-1 1 1,1 0-1,-1-1 1,1 0-1,0 1 1,-1-1-1,1 0 1,0 0-1,0 0 1,0 0-1,0 0 0,0 0 1,0-1-1,0 1 1,0-1-1,0 1 1,1-1-1,-1 0 1,0 0-1,0 0 1,0 0-1,0 0 1,0-1-1,1 1 1,-1 0-1,0-1 0,3-1 1,0 0-39,0 1 0,0-1 0,0-1 0,0 1 0,0-1 0,-1 1 0,1-1 0,-1-1 0,0 1 0,0-1-1,0 1 1,-1-1 0,1 0 0,-1 0 0,0-1 0,0 1 0,0-1 0,3-6 0,-2 1 443,0 0 0,0 0 1,-1 0-1,0 0 0,0-1 0,-1 1 0,-1-1 0,1-15 1,-4 26-120,0-1 0,1 1 1,-1-1-1,0 1 1,0 0-1,0-1 0,0 1 1,1 0-1,-1 0 1,0 1-1,0-1 0,0 0 1,0 0-1,1 1 1,-1-1-1,0 1 0,0 0 1,-2 1-1,0 1-68,0 0 1,0 1-1,1 0 0,-1 0 1,1 0-1,-1 0 0,1 0 0,1 1 1,-1-1-1,1 1 0,-1 0 1,-2 10-1,2-5 3,0 1 1,1 0-1,0 0 1,0 1-1,1 13 1,1-24-93,1-1 0,-1 1 1,0-1-1,0 1 0,1-1 1,-1 0-1,0 1 0,1-1 1,-1 0-1,0 1 0,1-1 1,-1 0-1,1 1 0,-1-1 1,1 0-1,-1 1 0,0-1 1,1 0-1,-1 0 1,1 0-1,-1 0 0,1 0 1,-1 1-1,1-1 0,-1 0 1,1 0-1,0 0 0,-1 0 1,1 0-1,-1 0 0,1-1 1,-1 1-1,1 0 0,-1 0 1,1 0-1,-1 0 0,0-1 1,1 1-1,23-9 197,-19 5-163,-1 0-1,0-1 1,0 1-1,0-1 1,-1 0-1,0 0 1,0 0 0,5-9-1,8-14 12,-16 27-38,0 0-1,0 1 1,0-1 0,0 1-1,1-1 1,-1 1 0,0-1-1,1 1 1,-1 0 0,0-1 0,1 1-1,-1-1 1,1 1 0,-1 0-1,0-1 1,1 1 0,-1 0-1,1-1 1,-1 1 0,1 0-1,-1 0 1,1 0 0,-1-1 0,1 1-1,-1 0 1,1 0 0,0 0-1,-1 0 1,1 0 0,-1 0-1,1 0 1,-1 0 0,1 0-1,-1 0 1,1 0 0,-1 0 0,1 1-1,-1-1 1,1 0 0,0 0-1,-1 1 1,0-1 0,1 0-1,-1 0 1,1 1 0,-1-1-1,1 1 1,-1-1 0,0 0 0,1 1-1,-1-1 1,0 1 0,1-1-1,-1 1 1,1 0 0,12 29-42,-12-26 63,0-2 6,21 43 414,-22-45-438,1 1 0,-1 0 0,0 0 0,1-1 0,0 1 0,-1 0 0,1-1 0,-1 1 0,1 0 0,0-1-1,-1 1 1,1-1 0,0 1 0,-1-1 0,1 1 0,0-1 0,0 0 0,0 1 0,-1-1 0,1 0 0,0 0 0,0 0 0,0 1 0,0-1 0,0 0 0,-1 0 0,1 0 0,0 0 0,0-1 0,0 1 0,0 0 0,0 0 0,-1 0 0,1-1 0,0 1 0,0 0 0,0-1 0,-1 1 0,1-1 0,0 1-1,0-1 1,-1 1 0,1-1 0,-1 1 0,1-1 0,0 0 0,-1 1 0,1-1 0,-1 0 0,1 0 0,0-1 0,18-24 170,28-50 0,-45 74-174,0-1-1,0 1 0,0 0 0,1 0 1,-1-1-1,1 2 0,0-1 1,-1 0-1,1 1 0,0-1 1,0 1-1,0 0 0,0 0 0,0 0 1,0 0-1,0 0 0,7 0 1,54-3-32,-61 3 18,-1 1 1,0 0-1,1 0 1,-1 0-1,0 0 1,1 1-1,-1-1 1,1 0-1,-1 1 1,0 0-1,0-1 1,1 1-1,-1 0 1,0 0-1,0 1 1,0-1-1,0 0 1,0 1-1,0-1 0,1 3 1,0 0 40,-1 0 1,-1 1-1,1-1 1,-1 1-1,0-1 0,0 1 1,0 0-1,0 8 1,1-4 143,-2-7-146,0 1 1,0-1 0,0 0-1,1 1 1,0-1 0,-1 0-1,1 0 1,0 1 0,0-1-1,0 0 1,0 0 0,0 0-1,1 0 1,-1 0-1,1 0 1,-1-1 0,1 1-1,0 0 1,-1-1 0,5 3-1,-5-4-24,0 1 0,0-1 0,0 0-1,-1 0 1,1 0 0,0 0 0,0 0-1,0 0 1,0 0 0,0 0-1,0 0 1,0 0 0,0 0 0,0-1-1,0 1 1,0 0 0,0-1 0,0 1-1,-1-1 1,2 0 0,1-1 16,-1 0 0,0 0 0,1 0 0,-1 0 0,0-1 1,-1 1-1,1 0 0,0-1 0,1-3 0,3-5-44,-1-1 0,0 0 1,-1 0-1,0-1 0,-1 1 0,0-1 0,0-14 0,0-91-882,-3 76 495,0 42 413,0-1-1,0 1 1,0-1-1,0 1 1,0-1-1,0 1 1,0-1-1,0 1 0,0-1 1,0 1-1,0-1 1,0 1-1,0-1 1,0 1-1,-1-1 1,1 1-1,0-1 1,0 1-1,0 0 1,-1-1-1,1 1 1,0-1-1,-1 1 1,1-1-1,0 1 1,-1 0-1,1-1 0,-1 1 1,1 0-1,-1 0 1,1-1-1,0 1 1,-1 0-1,1 0 1,-1 0-1,1-1 1,-2 1-1,1 0 7,1 0-1,-1 1 0,0-1 1,1 0-1,-1 1 0,0-1 1,1 0-1,-1 1 0,0-1 1,1 1-1,-1-1 1,1 1-1,-1-1 0,1 1 1,-1-1-1,1 1 0,-1 0 1,1-1-1,-1 1 0,1 0 1,0-1-1,-1 1 0,1 1 1,-9 31 161,2-1 0,1 1 0,2 0 0,1 1 0,1 33 0,26-81-457,-3-2 561,-14 10-240,-1 0 0,2 0 0,-1 0 0,1 1 0,0 1 0,0-1 0,0 1 0,0 1 0,1-1 0,0 1 0,-1 1 0,17-3 0,-25 34-564,-1-24 559,-1 0 0,0 0 0,0 0 0,-1 0 0,0 0 0,0-1 0,0 1 0,0-1 0,-1 0 0,1 0 0,-1 0 0,0 0 0,-8 5 0,5-3 16,0-1 0,0 0 1,-1 0-1,1 0 0,-1-1 0,0-1 0,-1 1 1,-8 2-1,12-6-10,12-1-149,0 0-1,0-1 1,0 0-1,0 0 1,-1-1-1,1 0 1,-1 0-1,0 0 1,11-8-1,9-5-61,-10 8-16,5-2-34,0-1 1,-1-1-1,32-25 0,-47 33 236,0-1 0,0 1 0,-1-1 0,0 0 0,0 0 0,0-1 0,-1 1 0,1-1 0,-1 0 0,0 0 0,-1 0 0,0 0 0,0 0 0,0-1 0,-1 1 0,0-1 0,0 1 0,0-9 0,-1 12 49,0 1-1,0-1 1,0 0-1,0 1 1,-1-1-1,1 0 1,-1 1-1,0-1 0,0 1 1,0-1-1,0 1 1,0 0-1,0-1 1,-2-2-1,1 4-27,1 0 0,0 1 0,0-1 0,-1 0 0,1 0 1,0 0-1,-1 1 0,1-1 0,-1 1 0,1-1 0,-1 1 0,1 0 0,-1-1 0,1 1 0,-1 0 0,1 0 0,-1 0 0,1 0 0,-1 0 1,1 1-1,-1-1 0,0 0 0,1 1 0,0-1 0,-1 1 0,1-1 0,-2 2 0,0 0-9,0 0 0,0 0 0,1 0 0,-1 0 0,1 1 0,0-1 0,0 1 0,0-1 0,0 1 0,0 0 0,0 0-1,1 0 1,-1 0 0,1 0 0,0 0 0,0 0 0,0 1 0,1-1 0,-1 0 0,0 7 0,0-2-25,0 0-1,1 1 0,0-1 1,0 0-1,1 1 1,0-1-1,3 13 1,0-14-8,0 1-1,1-1 1,0 0 0,0-1 0,0 1 0,1-1-1,0 0 1,0 0 0,0-1 0,11 7 0,12 12 166,-28-23-149,0 0 1,0 0-1,0 0 1,0 0-1,0 0 1,0 1-1,0-1 1,0 0-1,0 0 1,-1 1-1,1-1 1,0 0-1,-1 1 1,1-1-1,-1 0 1,0 1-1,1-1 1,-1 1-1,0-1 1,0 1-1,0-1 1,0 1-1,0-1 1,0 1-1,-1-1 1,1 0-1,0 1 1,-1-1-1,1 1 1,-1-1-1,1 0 1,-1 1-1,0-1 1,0 0-1,1 0 1,-1 1-1,0-1 1,0 0-1,0 0 1,0 0-1,0 0 1,-1 0-1,-1 1 1,-29 16-1455,1-8-3899,5-7-1447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6:12.41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141 73 3922,'0'0'6616,"0"-4"-6186,0-15-190,0 14 376,-2-10 3699,-1 0-3283,-15 5-99,13 9-942,1 1 0,0 0 0,-1 1 0,1-1 1,0 1-1,0-1 0,0 1 0,0 0 0,-1 1 0,1-1 0,0 1 0,1 0 0,-1 0 0,0 0 0,1 0 0,-1 1 0,1-1 0,0 1 0,-1 0 0,1 0 0,1 0 0,-1 1 0,0-1 0,1 1 1,0-1-1,-1 1 0,2 0 0,-1 0 0,0 0 0,-1 6 0,0-2 33,1 0 0,0 0 0,0 0 0,1 1 0,0-1 0,0 0 0,1 1 1,1 15-1,0-22-30,-1 0 1,1 1-1,-1-1 1,1 1-1,0-1 1,0 0-1,0 1 0,0-1 1,0 0-1,1 0 1,-1 0-1,1 0 1,-1 0-1,1 0 1,0-1-1,0 1 1,-1 0-1,1-1 1,0 1-1,1-1 1,-1 0-1,0 0 1,0 0-1,0 0 1,1 0-1,-1 0 0,1 0 1,-1-1-1,0 1 1,1-1-1,4 0 1,-1 1 17,0-1 0,-1 0-1,1 0 1,0 0 0,-1-1 0,1 0 0,-1 0 0,1 0-1,-1-1 1,1 0 0,-1 0 0,0 0 0,0-1 0,9-5 0,-11 4-7,1 1 0,-1 0 0,0-1 0,-1 1 0,1-1 0,-1 0 0,0 0 0,0 0 1,0 0-1,0-1 0,0 1 0,-1 0 0,0-1 0,0 1 0,0-1 0,-1 1 0,0-1 1,0-8-1,1-16 44,0 45 96,2 47 709,-4-18-402,7 123-317,2-146-2202,9-9-3744,-7-11-902</inkml:trace>
  <inkml:trace contextRef="#ctx0" brushRef="#br0" timeOffset="555.65">408 91 976,'0'0'14631,"-13"5"-13841,4-3-656,6-2-107,0 1 0,0-1 0,1 1 0,-1-1 0,0 1 0,0 0-1,0 0 1,1 0 0,-1 1 0,0-1 0,1 1 0,0-1 0,-1 1 0,1 0 0,0 0 0,0 0 0,0 0 0,0 1 0,0-1 0,0 0 0,0 1 0,1-1 0,0 1-1,-1-1 1,1 1 0,0 0 0,-1 4 0,1 2-5,0 0 0,0 1 0,1-1 1,0 0-1,1 0 0,0 1 0,1-1 0,0 0 0,0 0 0,1 0 0,0 0 0,0-1 0,1 1 0,0-1 0,1 0 1,0 0-1,11 13 0,24 31 239,-45-62-9404,-3-8 4440</inkml:trace>
  <inkml:trace contextRef="#ctx0" brushRef="#br0" timeOffset="556.65">377 127 5330,'0'0'9637,"67"-87"-9397,-50 85-64,1 2-176,5 0-80,-1 0-816,0 0-881,-9 5-640,5-3-1745,-9-2 1312,0 0-271</inkml:trace>
  <inkml:trace contextRef="#ctx0" brushRef="#br0" timeOffset="764.41">608 20 1585,'0'0'11047,"0"-6"-9448,0-8-1021,0 16 48,0 32 607,0 58 33,0-47-744,0-52-337,0-2-258,1-1 0,-1 1-1,2 0 1,-1 0 0,1 0 0,0 0 0,1 1 0,0-1 0,0 1 0,1-1 0,0 1 0,1 0 0,0 1 0,0-1 0,0 1 0,1 0 0,0 0 0,8-7 0,-13 15 108,0-1 0,-1 0 1,1 1-1,0-1 0,-1 1 0,1-1 0,0 1 0,-1-1 0,1 1 0,-1-1 1,1 1-1,-1 0 0,1-1 0,-1 1 0,1 0 0,-1-1 0,0 1 0,1 0 1,-1 0-1,0-1 0,1 1 0,-1 0 0,0 0 0,0 0 0,0-1 0,0 1 0,0 0 1,0 0-1,0 0 0,0 0 0,9 46 458,-7-36-314,-1-5-112,1-1 0,0 1 0,0 0 0,0-1 1,0 0-1,1 1 0,0-1 0,0 0 0,1 0 0,5 7 0,-8-11-48,0 0-1,0 0 0,0-1 1,1 1-1,-1 0 0,0 0 1,0-1-1,0 1 0,1 0 1,-1-1-1,0 1 0,0-1 1,1 0-1,-1 1 0,1-1 1,-1 0-1,0 0 0,1 0 1,1 0-1,-1 0-7,0-1 0,0 0 0,-1 0-1,1 1 1,0-1 0,-1-1 0,1 1-1,-1 0 1,1 0 0,-1 0 0,1-1 0,-1 1-1,0-1 1,0 1 0,1-1 0,-1 1-1,0-1 1,0-2 0,13-10 34,-13 14-42,-1 0 1,1 0-1,-1 0 1,0 0 0,1 0-1,-1 1 1,1-1 0,-1 0-1,0 0 1,1 0 0,-1 1-1,0-1 1,1 0-1,-1 0 1,0 1 0,1-1-1,-1 0 1,0 1 0,1-1-1,-1 0 1,0 1 0,0-1-1,1 1 1,-1-1-1,0 0 1,0 1 0,0 0-1,10 46-41,-6-22-417,-4-24 139,0 1 0,1 0 1,-1-1-1,1 1 0,0 0 0,-1-1 0,1 1 0,0-1 0,0 1 0,0-1 0,0 1 1,0-1-1,0 0 0,3 3 0,9 2-4774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6:08.6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 90 5202,'0'0'10963,"-3"-2"-10230,3 2-678,-1-1 0,1 1 0,-1 0 0,1-1 0,-1 1 0,1 0 0,-1-1 0,1 1 0,-1 0 0,1-1 0,0 1 0,-1-1 0,1 1 0,0-1 0,0 1 0,-1-1 0,1 1 0,0-1 0,0 1 0,-1-1 0,1 0 0,0 1 0,0-1 0,0 1-1,0-1 1,0 1 0,0-1 0,0 0 0,0 1 0,0-1 0,0 1 0,0-1 0,1 1 0,-1-1 0,0 0 0,0 1 0,1-1 0,-1 1 0,0-1 0,0 1 0,1 0 0,-1-1 0,1 0 0,32-20 753,60-9-809,-83 27 153,6-1-107,0 1 0,0 1-1,0 1 1,22 0 0,-37 2-58,0 0-1,-1-1 1,1 1 0,-1 0-1,1 0 1,-1 0 0,1 0-1,-1 0 1,1 0 0,-1 1-1,0-1 1,0 0 0,1 0-1,-1 0 1,0 0 0,0 0-1,0 0 1,0 0 0,-1 1-1,1 0 1,-1 30 37,-1-22 9,-1 0 0,0 0 0,0 0 0,0-1 0,-2 1 0,1-1 0,-1 0 0,0 0 0,-1 0-1,0-1 1,-10 11 0,7-8-20,0 1 0,1 0 0,1 0 0,0 0-1,-7 17 1,14-28-51,0 0-1,0-1 0,0 1 1,0 0-1,0 0 0,0-1 1,0 1-1,0 0 0,0-1 1,1 1-1,-1 0 1,0 0-1,0-1 0,1 1 1,-1 0-1,0-1 0,1 1 1,-1 0-1,1-1 0,-1 1 1,1-1-1,-1 1 1,1-1-1,-1 1 0,1-1 1,0 1-1,-1-1 0,1 1 1,-1-1-1,1 0 0,0 0 1,0 1-1,-1-1 1,1 0-1,0 0 0,-1 0 1,1 1-1,0-1 0,0 0 1,-1 0-1,1 0 0,0 0 1,1-1-1,45 1 287,-36 0-250,-2 0 12,-1 0 1,1 1-1,-1 0 0,1 0 0,8 3 1,-16-4-19,1 1 0,-1-1 0,0 0 1,0 1-1,0-1 0,1 1 0,-1-1 1,0 1-1,0 0 0,0-1 0,0 1 0,0 0 1,0 0-1,0 0 0,0 0 0,-1 0 1,1 0-1,0 0 0,0 0 0,-1 0 1,1 0-1,-1 0 0,1 0 0,-1 1 0,1-1 1,-1 0-1,0 0 0,1 0 0,-1 1 1,0-1-1,0 0 0,0 0 0,0 1 0,0-1 1,0 0-1,-1 1 0,1-1 0,0 0 1,-1 0-1,1 0 0,0 1 0,-1-1 1,0 0-1,-1 2 0,1-1 35,-1 0 0,0-1 0,1 1 0,-1-1 0,0 1 0,0-1-1,0 0 1,0 1 0,-1-1 0,1 0 0,0-1 0,0 1 0,-1 0 0,-4 0 0,-43 8 221,34-6-121,-7 1-82,0-1 1,-35 0-1,55-3-221,10-4-7041,9-7 916</inkml:trace>
  <inkml:trace contextRef="#ctx0" brushRef="#br0" timeOffset="537.89">502 39 4034,'0'0'8967,"0"-8"-7676,0-21 1443,0 33-2692,1 0 0,-1 0-1,1 0 1,0 0-1,0 0 1,1 0 0,-1 0-1,1-1 1,0 1-1,0 0 1,0-1-1,0 1 1,1-1 0,0 0-1,-1 0 1,1 0-1,0 0 1,0 0 0,1-1-1,-1 0 1,0 1-1,1-1 1,0 0-1,-1 0 1,1-1 0,8 3-1,-5-2-55,0 1 1,1-1-1,-1-1 0,0 0 0,1 0 0,-1 0 0,1-1 0,0 0 1,-1 0-1,1-1 0,-1 0 0,0-1 0,1 1 0,7-4 1,-11 3-14,-1 0 0,1-1 0,-1 1 0,1-1 0,-1 0 0,0 0 0,0 0 0,0 0 0,4-6 0,20-18 24,-27 26 1,0 1 0,1 0 0,-1 0-1,1-1 1,-1 1 0,0 0 0,1 0-1,-1-1 1,1 1 0,-1 0-1,1 0 1,-1 0 0,0 0 0,1 0-1,-1 0 1,1 0 0,-1 0 0,1 0-1,-1 0 1,1 0 0,-1 0-1,1 0 1,-1 0 0,1 0 0,-1 0-1,1 1 1,-1-1 0,0 0 0,1 0-1,-1 0 1,1 1 0,-1-1-1,0 0 1,1 1 0,-1-1 0,0 0-1,1 1 1,-1-1 0,0 0 0,1 1-1,-1-1 1,0 1 0,0 0-1,4 19-33,-4-17 36,2 168 1306,-3-93-1115,4-60-1091,6-8-3698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52.97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8 153 4626,'0'0'7953,"0"-6"-6710,0-14 899,-1 42 1177,-2 26-2379,-1 30-442,8 100 1,-4-175-698,1 0 0,-1 0-1,1 0 1,-1 0-1,1 0 1,0 0-1,0 0 1,0 0 0,1 0-1,-1 0 1,1-1-1,-1 1 1,1-1-1,0 1 1,0-1 0,0 0-1,3 3 1,-3-3-440,1-1 0,0 1 0,-1-1-1,1 1 1,0-1 0,0 0 0,0 0 0,0 0 0,0 0 0,0-1 0,4 1 0,19 0-8218</inkml:trace>
  <inkml:trace contextRef="#ctx0" brushRef="#br0" timeOffset="381.84">378 263 8404,'0'0'11797,"-9"3"-11461,5-1-308,1 0 0,-1 0-1,0 1 1,1 0-1,-1-1 1,1 1-1,0 0 1,0 0 0,0 1-1,0-1 1,1 1-1,-1-1 1,1 1-1,0 0 1,0 0-1,0 0 1,1 0 0,-1 0-1,1 0 1,0 1-1,0-1 1,0 0-1,1 1 1,0-1 0,0 0-1,0 1 1,0-1-1,1 0 1,-1 1-1,1-1 1,0 0 0,2 5-1,-2-6-32,0 0-1,1 0 1,-1 0-1,1 0 1,0 0 0,0-1-1,0 1 1,0 0-1,0-1 1,1 0-1,-1 0 1,1 1 0,-1-1-1,1-1 1,0 1-1,0 0 1,3 1-1,0-1 14,0 1 0,0-1 0,1-1 0,-1 1 0,0-1 0,1 0 0,-1 0 0,13-1 0,-15 0 2,1 0 1,-1 0 0,0 0 0,1 0-1,-1-1 1,0 0 0,0 0 0,0 0-1,1 0 1,-1-1 0,0 0 0,0 0-1,-1 0 1,1 0 0,0 0 0,-1-1-1,1 0 1,-1 1 0,0-1 0,0-1 0,0 1-1,0 0 1,-1-1 0,1 1 0,-1-1-1,0 0 1,0 0 0,3-7 0,-4 5 2,0 0 0,0 1 0,-1-1 0,0 0 0,0 0 0,0 1 0,-1-1 0,1 0 1,-1 1-1,-1-1 0,1 0 0,-1 1 0,0 0 0,0-1 0,-6-9 0,5 11-38,0 1 0,-1-1-1,1 1 1,-1 0 0,0-1 0,0 2-1,0-1 1,0 0 0,-1 1-1,1 0 1,0 0 0,-1 0 0,0 0-1,1 1 1,-1 0 0,0 0-1,0 0 1,0 1 0,-5-1-1,0 0 36,-1 1-1,1-1 1,-1 2-1,1 0 0,-19 3 1,26-3-114,1 0 0,0-1 0,-1 1 1,1 0-1,0 0 0,0 0 1,0 1-1,0-1 0,0 0 1,0 1-1,0-1 0,1 1 0,-1 0 1,0 0-1,1-1 0,-1 1 1,1 0-1,0 0 0,0 0 0,0 1 1,0-1-1,0 0 0,0 0 1,0 1-1,1-1 0,-1 0 1,1 1-1,0-1 0,-1 0 0,1 5 1,0-6-114,0-1 1,0 1-1,0 0 1,0 0-1,1 0 1,-1 0-1,0 0 0,0 0 1,0 0-1,1-1 1,-1 1-1,0 0 1,1 0-1,-1 0 1,1-1-1,-1 1 1,1 0-1,-1 0 1,1-1-1,0 1 1,-1-1-1,1 1 0,0 0 1,0-1-1,-1 1 1,1-1-1,0 0 1,0 1-1,0-1 1,-1 0-1,1 1 1,0-1-1,0 0 1,0 0-1,0 0 1,1 1-1,31 2-7152</inkml:trace>
  <inkml:trace contextRef="#ctx0" brushRef="#br0" timeOffset="836.66">690 237 5250,'0'0'11795,"-4"11"-10906,0 0-678,1 1 0,0 0 0,1-1 1,0 1-1,0 1 0,2-1 1,0 17-1,0-25-193,0 0 0,1 0 0,0-1 0,-1 1 0,1 0 0,0-1 0,1 1 0,-1-1 0,1 1 1,0-1-1,-1 0 0,1 1 0,1-1 0,-1 0 0,0-1 0,1 1 0,0 0 0,-1-1 0,1 1 0,0-1 0,0 0 0,0 0 0,1 0 0,-1 0 0,0 0 0,1-1 1,-1 0-1,1 1 0,0-1 0,-1-1 0,1 1 0,5 0 0,-6-1 0,0 1 1,0-1 0,-1 1-1,1-1 1,0 0-1,0-1 1,0 1-1,0 0 1,-1-1-1,1 1 1,0-1-1,0 0 1,-1 0 0,1 0-1,0-1 1,-1 1-1,1 0 1,-1-1-1,0 0 1,0 1-1,4-4 1,-4 2 19,0-1 0,-1 1 0,1 0 0,0-1 0,-1 0 0,0 1 0,0-1 0,0 0 0,0 1 0,-1-1 0,0 0 0,1 0 0,-1 0 0,0 1 0,-1-1 0,0-4 0,0 5 5,0-1 0,0 0 0,0 1 0,-1-1 0,1 1 0,-1-1 0,0 1 0,0 0 0,0 0 0,-1-1 0,1 2 0,-1-1 0,0 0 0,0 0 0,0 1 0,0 0 0,0 0 0,0-1 0,0 2 0,-1-1 0,-6-2 0,1 0-135,-1 0-1,0 1 0,0 0 1,0 1-1,0 0 0,0 1 1,-13-1-1,23 2 1,-1 0 0,1 1 0,0-1 0,-1 0 0,1 0 0,0 0 0,-1 1-1,1-1 1,0 0 0,0 0 0,-1 0 0,1 1 0,0-1 0,0 0 0,-1 1 0,1-1 0,0 0 0,0 1-1,0-1 1,-1 0 0,1 1 0,0-1 0,0 0 0,0 1 0,0-1 0,0 1 0,0-1 0,0 0-1,0 1 1,0-1 0,0 0 0,0 1 0,3 4-4109,8-5-1378</inkml:trace>
  <inkml:trace contextRef="#ctx0" brushRef="#br0" timeOffset="1347.14">926 0 7491,'0'0'10517,"-5"13"-10023,-2 11-345,1 0-1,1 1 1,1 0 0,1-1-1,2 1 1,0 0 0,6 49 0,-1-49-346,0 2-899,-3-7-3958,-15-27 1263,6-1 4194,1 0 0,0 0 0,0 0 0,-8-16 0,11 19 303,1-1-1,-1 0 0,1 0 1,1 0-1,-1 0 0,1 0 1,0-1-1,-2-12 1,5 18-678,-1-1 1,0 1 0,1-1 0,-1 1 0,1-1 0,0 1 0,0-1 0,-1 1 0,1 0-1,0-1 1,0 1 0,0 0 0,0 0 0,0 0 0,1 0 0,-1-1 0,0 2 0,0-1 0,1 0-1,1-1 1,36-17 4,-24 13-8,5-4 26,-6 4-136,0-1 0,0-1-1,14-10 1,-25 16 127,0 0-1,0-1 1,-1 1 0,1 0-1,-1-1 1,0 0-1,0 1 1,0-1-1,0 0 1,0 0-1,0 0 1,-1-1 0,1 1-1,-1 0 1,0-1-1,0 1 1,-1 0-1,1-1 1,0-5 714,-1 30-507,-1 10-100,0 36 390,1-63-516,1 0 0,-1 1 0,1-1 0,0 0 0,0 0 0,1 0 0,-1 0 0,1 0 0,0 0 0,0 0 0,0 0 0,3 3 0,-4-5-16,1-1 1,0 0-1,0 1 0,-1-1 1,1 0-1,0 0 1,0 0-1,0 0 1,1 0-1,-1 0 0,0-1 1,0 1-1,0-1 1,1 1-1,-1-1 1,0 0-1,0 0 1,1 0-1,-1 0 0,0 0 1,0-1-1,0 1 1,1 0-1,-1-1 1,0 0-1,2-1 1,2 0 45,0 0 1,0-1 0,0 0 0,-1 0 0,0-1 0,1 0 0,6-6 0,-10 7-47,0 1 0,0 0 0,0 0 0,0 0 0,0 1 0,0-1 0,1 0 0,-1 1 0,1-1 0,-1 1 0,1 0 0,-1 0 0,1 0 0,0 0 0,0 0 1,-1 1-1,1-1 0,4 1 0,-3 1 22,-1 0 1,0 0 0,0 1 0,1-1 0,-1 1 0,0 0 0,0 0 0,-1 0-1,1 0 1,0 1 0,-1-1 0,1 1 0,-1 0 0,2 3 0,10 9 60,-10-9-129,0 0 0,0-1 0,1 0 0,-1 0 0,1 0 0,1-1 0,-1 1 0,0-1-1,1 0 1,0-1 0,0 1 0,0-1 0,0-1 0,1 1 0,-1-1 0,10 2 0,2-3-2946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52.1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11877,'0'0'8772,"76"0"-8659,-45 0-81,0 0-32,-4 0-209,-5 0-1279,-9 0-2850,-8 5 256,-5 5-3826</inkml:trace>
  <inkml:trace contextRef="#ctx0" brushRef="#br0" timeOffset="209.08">28 138 9556,'0'0'9125,"40"0"-8997,0-7 0,13-9-128,1 1-2850,-1-3-3521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48.36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86 2225,'0'0'14577,"2"-18"-12565,1 14-1957,1 1 1,-1-1-1,1 1 0,0 0 1,0 0-1,0 0 1,0 1-1,1 0 0,-1 0 1,1 0-1,-1 0 1,1 0-1,8-1 0,1 0 107,0 1 0,0 0-1,22-1 1,-32 3-108,0 0 1,0 0 0,0 0-1,0 0 1,0 1-1,-1 0 1,1 0-1,0 0 1,0 0-1,-1 0 1,6 3-1,-7-2-39,0 0 0,0 0 0,-1-1 0,1 1 0,-1 0-1,1 1 1,-1-1 0,0 0 0,0 0 0,0 0 0,0 1-1,0-1 1,0 1 0,-1-1 0,1 0 0,-1 1 0,0-1 0,0 6-1,1 0 36,0 0-1,-1 0 0,0 0 1,0 0-1,-1 0 0,0-1 1,-1 1-1,0 0 1,0 0-1,0-1 0,-1 1 1,0-1-1,-1 1 0,0-1 1,0-1-1,0 1 0,-9 10 1,-54 57 97,67-73-260,48-1-1957,-42-1 2063,0 1 0,0 1 0,0-1-1,0 1 1,0 0 0,0 0 0,9 3 0,-14-3-5,1 0 0,0 0 1,-1 1-1,1-1 1,-1 0-1,1 0 0,-1 1 1,0-1-1,1 1 1,-1-1-1,0 1 0,0 0 1,0-1-1,0 1 1,0 0-1,-1 0 0,1 0 1,0-1-1,-1 1 1,1 0-1,-1 0 0,0 0 1,0 0-1,0 0 1,0 0-1,0 3 0,-1-3 54,0 1 0,1 0-1,-1 0 1,-1 0 0,1-1 0,0 1-1,-1 0 1,1-1 0,-1 1-1,0-1 1,0 0 0,0 0-1,0 0 1,0 0 0,0 0-1,-1 0 1,1 0 0,-1-1 0,1 1-1,-4 0 1,-56 28 302,62-30-344,-14 5-290,0 1 1,-1-2-1,0 0 1,1-1-1,-29 3 1,51-19-11517</inkml:trace>
  <inkml:trace contextRef="#ctx0" brushRef="#br0" timeOffset="340.41">464 112 4610,'0'0'10485,"-4"-8"-9554,-16-24-280,20 32-639,1 1 1,-1-1-1,0 0 1,0 1-1,0-1 1,0 1-1,0-1 1,-1 0-1,1 1 0,0-1 1,0 0-1,0 1 1,0-1-1,0 1 1,0-1-1,-1 0 1,1 1-1,0-1 0,0 0 1,-1 1-1,1-1 1,0 0-1,0 0 1,-1 1-1,1-1 1,0 0-1,-1 0 0,1 1 1,0-1-1,-1 0 1,1 0-1,0 0 1,-1 0-1,1 0 1,-1 0-1,1 1 0,0-1 1,-1 0-1,1 0 1,-1 0-1,1 0 1,0 0-1,-1 0 1,1-1-1,-1 1 0,1 0 1,0 0-1,-1 0 1,1 0-1,0 0 1,-1 0-1,1-1 1,0 1-1,-1 0 0,1 0 1,0-1-1,-1 1 1,1 0-1,0 0 1,0-1-1,-1 1 1,1 0-1,0-1 0,0 1 1,-1 0-1,1-1 1,0 1-1,0 0 1,0-1-1,-3 27 360,2-19-277,1-1 0,0 1 0,0 0 0,0-1 1,1 1-1,0 0 0,1-1 0,0 1 0,0-1 0,0 1 0,0-1 0,1 0 0,0 0 0,1 0 0,-1-1 0,1 1 0,0-1 0,8 9 0,-7-9-2,3 3 82,0 0 1,-1 1 0,0 1-1,11 18 1,-17-27-165,0 1-1,-1-1 1,1 1 0,0-1-1,-1 1 1,1 0 0,-1-1-1,1 1 1,-1 0 0,0-1 0,0 1-1,0 0 1,0-1 0,0 1-1,0 0 1,0 0 0,-1-1-1,1 1 1,0 0 0,-1-1-1,0 1 1,1-1 0,-1 1-1,0 0 1,0-1 0,0 0-1,0 1 1,0-1 0,0 1 0,0-1-1,0 0 1,-1 0 0,1 0-1,0 0 1,-1 0 0,1 0-1,-1 0 1,1 0 0,-1-1-1,-2 2 1,-21 7-805,6-7-4281,10-2-106</inkml:trace>
  <inkml:trace contextRef="#ctx0" brushRef="#br0" timeOffset="563.28">496 74 2049,'0'0'13750,"107"-64"-12245,-81 59-657,1 0-480,0 5-159,-5 0-209,5 5-112,-5 10-1841,5 6-2177,-5-6-5235</inkml:trace>
  <inkml:trace contextRef="#ctx0" brushRef="#br0" timeOffset="778.08">1137 26 10325,'0'0'8884,"-120"104"-8180,84-63-288,5 2-80,9-2-272,0-3-64,4-5 0,0-8-528,9-7-864,5-8-1698,-1-4-992,-4-6-3985</inkml:trace>
  <inkml:trace contextRef="#ctx0" brushRef="#br0" timeOffset="941.2">834 51 10773,'0'0'7267,"45"3"-7267,-37 12-1360,-3 3-1570,-1-3-1216,-4 0-5458</inkml:trace>
  <inkml:trace contextRef="#ctx0" brushRef="#br0" timeOffset="2899.2">1262 237 2753,'0'0'9607,"4"-15"-7958,3-13-911,2-4 382,-7 20 4340,-3 91-4554,3 96-467,-2-172-557,1-1 1,-1 0-1,0 0 1,1 0-1,0 0 1,-1 0-1,1 0 0,0 0 1,0 0-1,0 0 1,0 0-1,0-1 1,1 1-1,-1 0 1,0-1-1,1 1 1,-1-1-1,1 1 1,0-1-1,-1 0 1,4 2-1,0-1-807,0 0-1,0 0 1,0 0 0,0-1-1,0 0 1,1 0 0,7 1-1,18-2-6379</inkml:trace>
  <inkml:trace contextRef="#ctx0" brushRef="#br0" timeOffset="3528.11">1556 217 3922,'0'0'12435,"-4"6"-11576,-1 4-547,1 1 0,0 0 0,0 0 0,1 0 1,0 1-1,1-1 0,0 1 0,1-1 0,1 1 0,0 0 0,1 15 1,0-25-314,0-1 1,0 1 0,0-1 0,0 1-1,1-1 1,-1 0 0,0 1 0,0-1-1,1 0 1,-1 0 0,1 0 0,-1 0-1,1 0 1,0 0 0,-1 0 0,1 0-1,0-1 1,-1 1 0,1-1-1,0 1 1,0-1 0,0 0 0,0 0-1,-1 1 1,1-1 0,0-1 0,0 1-1,2 0 1,2 0-2,0 0-1,0-1 1,0 0-1,0 0 1,0 0 0,0 0-1,0-1 1,5-2-1,-9 3-19,0-1-1,1 1 1,-1-1-1,0 1 1,0-1-1,0 0 1,0 0-1,-1 0 1,1 0-1,0 0 1,-1 0-1,0 0 1,1 0-1,-1-1 0,0 1 1,0 0-1,0-1 1,0 1-1,-1-1 1,1 0-1,-1 1 1,1-1-1,-1 1 1,0-1-1,0 0 1,0 1-1,0-1 1,-1-3-1,0 2-1,0 0 0,-1 0 0,1 1 0,-1-1 0,0 0 0,0 1 0,0-1 0,0 1 0,0-1 0,-1 1 0,0 0 0,1 0 0,-1 0 0,0 1 0,-1-1 0,1 1-1,-4-3 1,1 1 61,-1 1 0,0-1 0,0 1 0,0 1 0,0-1-1,0 1 1,0 0 0,-1 1 0,-8-1 0,15 2-61,42 0-1358,-21-1 1236,1-1 0,27-7 1,-28 5 194,0 1 1,28-1-1,-47 4-4,0 0-1,1 1 1,-1-1-1,0 0 1,1 1-1,-1-1 0,0 1 1,0 0-1,0-1 1,1 1-1,-1 0 0,0 0 1,0 0-1,0 0 1,0 0-1,0 0 1,0 0-1,-1 0 0,1 0 1,0 0-1,1 3 1,15 35 705,1-1-156,-14-35-584,0 1 0,0-1-1,1 0 1,-1-1 0,1 1 0,0-1 0,0 0 0,0 0 0,0 0 0,0 0 0,0-1 0,0 0 0,1 0 0,-1-1 0,0 0 0,1 1 0,6-2 0,-9 1 2,0 0 0,0 0 0,0 0 0,0-1 0,0 1 1,0-1-1,0 1 0,-1-1 0,1 0 0,0 0 0,0-1 0,-1 1 0,1-1 0,-1 1 0,1-1 0,-1 0 0,0 1 0,1-1 0,-1-1 0,0 1 0,0 0 1,-1 0-1,1-1 0,0 1 0,-1-1 0,1 1 0,-1-1 0,0 0 0,0 0 0,0 1 0,1-6 0,-2 4 26,1-1-1,-1 1 1,0-1-1,0 1 1,-1 0-1,1-1 1,-1 1-1,0-1 1,0 1-1,-1 0 1,1 0-1,-1 0 1,0 0-1,0 0 1,0 0-1,-1 0 1,1 0 0,-1 1-1,0 0 1,-5-6-1,3 5-68,-1 1 1,1-1-1,0 1 0,-1 0 1,0 1-1,1-1 1,-1 1-1,0 0 0,0 1 1,0 0-1,0-1 0,-1 2 1,1-1-1,-8 1 0,13 0-18,0 0-1,0 0 0,-1 0 0,1 0 1,0 0-1,0 1 0,0-1 1,0 0-1,0 1 0,0-1 1,-1 1-1,1-1 0,0 1 0,0 0 1,0-1-1,1 1 0,-1 0 1,0 0-1,0-1 0,0 1 0,0 0 1,1 0-1,-1 0 0,0 0 1,1 0-1,-1 2 0,-5 30-5317,6-19 426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5:42.89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23 33 784,'0'0'12611,"-2"-3"-11503,-19-27 4486,35 112-4289,-8-47-1094,0 0 0,-3 0 1,-1 0-1,-4 63 0,0-21 139,1-49-185,1-27-152,0 0 0,0 0 0,0 0 0,0 0 0,-1 0 0,1 0-1,0-1 1,0 1 0,0 0 0,-1 0 0,1 0 0,0 0 0,-1-1 0,1 1 0,-1 0 0,1 0 0,-1-1 0,1 1 0,-1 0 0,1-1 0,-1 1 0,0-1 0,1 1 0,-1-1 0,0 1 0,0 0 0,0-1 11,7-2-3861,25-25-5431,-10 7 3188</inkml:trace>
  <inkml:trace contextRef="#ctx0" brushRef="#br0" timeOffset="808.76">286 122 2673,'-5'-2'15246,"1"4"-14783,-5 16-131,1 1 1,0 0 0,2 0-1,0 0 1,1 1 0,1 0 0,1 0-1,0 1 1,2 28 0,1-49-348,0 1 1,0 0-1,0 0 1,0 0-1,0-1 1,1 1-1,-1 0 1,0-1-1,1 1 1,-1 0-1,0-1 1,1 1-1,-1 0 1,1-1-1,-1 1 1,1 0-1,-1-1 1,1 1-1,-1-1 1,1 1-1,0-1 1,-1 0-1,1 1 1,0-1-1,-1 0 1,1 1-1,1-1 1,28 5 42,-22-5 36,0-1 0,0 0 1,0 0-1,-1-1 0,14-3 1,-9-1-69,1-1 1,-1 0 0,0-1-1,-1-1 1,0 1 0,-1-2-1,15-15 1,-19 19-23,-1 0 1,0-1-1,0 1 1,0-1-1,-1 0 0,0 0 1,-1-1-1,0 1 0,0-1 1,0 0-1,-1 0 1,0 0-1,-1 0 0,1-10 1,-1 15 11,-1 0 1,0 0-1,-1 0 1,1 0 0,0 0-1,-1 0 1,0 0-1,0 0 1,0 0-1,0 0 1,0 1-1,-1-1 1,1 0 0,-1 1-1,1-1 1,-1 1-1,-3-4 1,2 4-39,-1-1 0,1 1 0,-1 0 1,0 0-1,0 0 0,1 0 0,-1 1 1,0-1-1,-1 1 0,1 0 0,0 1 0,-6-1 1,3-1-8,0 2 1,0-1-1,0 1 1,0 0-1,-12 1 1,0 10-2522,18-9 1950,0-1 0,0 1 0,0-1 0,1 1-1,-1-1 1,0 1 0,1-1 0,0 1 0,-1 0 0,1-1 0,0 1 0,0 0 0,0 2 0,0 1-3943</inkml:trace>
  <inkml:trace contextRef="#ctx0" brushRef="#br0" timeOffset="1293.94">642 97 3330,'0'0'8427,"9"-8"-3459,-10 27-4163,-2 0-1,0 1 1,-7 24-1,6-30-641,0-1-1,1 1 0,0 0 1,2 0-1,-1 0 0,2 0 1,0 0-1,4 28 0,-4-41-166,1 0-1,0 0 1,0 0-1,-1-1 1,1 1-1,0 0 1,0 0-1,0 0 0,0-1 1,0 1-1,0 0 1,1-1-1,-1 1 1,0-1-1,0 1 1,0-1-1,0 0 0,1 1 1,-1-1-1,0 0 1,0 0-1,1 0 1,1 0-1,39 0 124,-31 0 18,-5-1-119,0 1-1,0-1 0,0 0 1,0-1-1,-1 1 1,1-1-1,0-1 1,-1 1-1,1-1 0,-1 0 1,0 0-1,0 0 1,0-1-1,0 1 1,-1-1-1,1 0 0,-1-1 1,0 1-1,4-7 1,-2 3-22,-1 1-1,-1-1 1,1 0 0,-2 0 0,1 0-1,-1-1 1,0 1 0,0-1 0,-1 0-1,0 0 1,-1 0 0,1-12 0,-2 18-10,0-1-1,0 0 1,0 1 0,0-1 0,0 0 0,-1 0-1,0 1 1,0-1 0,0 1 0,0-1 0,0 1 0,-1-1-1,1 1 1,-1 0 0,0 0 0,0-1 0,0 1-1,-1 1 1,1-1 0,-1 0 0,1 1 0,-1-1 0,0 1-1,0 0 1,0-1 0,0 2 0,0-1 0,-1 0 0,1 1-1,-1-1 1,1 1 0,-1 0 0,1 0 0,-7-1-1,4 1 10,1 0-1,0 1 0,-1-1 1,1 1-1,-1 0 0,1 0 1,-1 1-1,1-1 0,0 1 1,-1 0-1,1 1 0,-6 2 0,9-3-137,0 0 0,0 0 0,0 0 0,1 1 0,-1-1 0,0 1 0,1-1 0,-1 1 0,1 0 0,-1-1 0,1 1 0,-2 3 0,2-2-478,-1 1 1,1-1-1,0 1 1,0-1-1,0 1 0,1 0 1,-1-1-1,1 1 0,0 4 1,0 7-3849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5:36:57.05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8 206 8308,'0'0'5762,"-1"-10"-4881,0-9-515,-4-23 1616,71 249-1625,-57-170-244,-2 1 0,-1 0-1,2 67 1,-8-104-140,0 0 1,0 0-1,0 0 1,0 0-1,0 1 1,1-1-1,-1 0 1,0 0-1,0 0 0,1 0 1,-1 0-1,0 0 1,1 0-1,-1 0 1,1 0-1,0 0 1,-1 0-1,1 0 1,0 0-1,0 0 0,-1-1 1,1 1-1,1 1 1,-1-2-249,1 1 1,-1-1-1,0 0 1,0 0-1,0 0 1,0 1-1,0-1 1,0 0-1,0 0 1,0-1-1,0 1 1,1 0-1,-1 0 1,0 0-1,0-1 1,2 0-1,10-7-4284</inkml:trace>
  <inkml:trace contextRef="#ctx0" brushRef="#br0" timeOffset="446.4">343 196 6403,'0'0'6832,"-3"7"-6405,-1 3-254,1 1-1,0 0 1,0-1-1,1 2 1,1-1-1,0 15 0,3 76 910,-2-98-1059,1-1-1,-1 0 1,0 0-1,1 0 1,-1 0-1,1 0 1,0 0-1,0 0 1,0 0-1,1-1 1,-1 1-1,0 0 1,1-1-1,0 1 1,0-1-1,0 1 1,0-1-1,0 0 1,0 0-1,1 0 1,-1 0-1,0 0 1,1 0-1,0-1 1,-1 1-1,1-1 1,0 0-1,0 0 1,0 0-1,0 0 1,5 1-1,-4-2-10,-1 0-1,1-1 1,-1 1 0,0 0-1,1-1 1,-1 0 0,1 0-1,-1 0 1,0 0 0,0-1-1,0 1 1,0-1-1,0 0 1,0 1 0,0-1-1,0-1 1,-1 1 0,1 0-1,-1-1 1,1 1 0,-1-1-1,0 0 1,0 0 0,0 0-1,-1 0 1,1 0-1,2-6 1,-1 1 5,0-1 0,-1 0 0,1 0 0,-2 1 0,1-2 1,-1 1-1,0 0 0,-1 0 0,0 0 0,-1 0 0,0 0 0,-4-18 0,4 23 14,-1 0 1,1 0-1,-1 0 0,0 0 1,0 0-1,0 1 1,-1-1-1,1 1 0,-1 0 1,0-1-1,0 1 1,0 0-1,-1 1 0,1-1 1,0 1-1,-1-1 0,0 1 1,1 0-1,-1 0 1,0 1-1,0-1 0,0 1 1,0 0-1,-1 0 0,1 0 1,0 0-1,0 1 1,-1 0-1,-5 0 0,9 0-107,-1 0-1,1 0 1,0 0-1,0 0 1,0 0-1,0 0 1,0 0-1,0 1 1,0-1-1,0 0 1,-1 1-1,1-1 1,0 1-1,0-1 1,1 1-1,-1-1 1,0 1-1,0 0 1,0 0-1,0-1 0,0 1 1,1 0-1,-1 0 1,0 0-1,1 0 1,-1 0-1,1 0 1,-1 0-1,1 0 1,-1 0-1,1 0 1,0 0-1,-1 0 1,1 0-1,0 0 1,0 0-1,0 1 1,0-1-1,0 0 1,0 0-1,0 0 1,0 0-1,0 0 1,1 0-1,-1 0 1,0 1-1,1-1 1,-1 0-1,1 1 1,0-1-273,0 0 1,1 0-1,-1 0 1,0 0 0,0 0-1,0-1 1,0 1-1,1 0 1,-1-1 0,0 1-1,1-1 1,-1 1-1,1-1 1,-1 0-1,0 1 1,1-1 0,-1 0-1,1 0 1,1 0-1,0 0-571,23 1-5414</inkml:trace>
  <inkml:trace contextRef="#ctx0" brushRef="#br0" timeOffset="752.09">757 64 464,'0'0'9394,"8"-11"-8455,21-31-72,-21 31 91,-8 14-51,-2 14-442,-1 0 1,-1 0-1,0-1 1,-1 1-1,-1-1 1,0 0-1,-10 16 1,-6 19 68,9-18-455,-5 11-278,-21 76 1,39-117-347,0-2 433,0-1 0,0 0 0,0 0 0,0 0 0,0 1 0,0-1 0,0 0 0,0 0-1,0 0 1,0 1 0,0-1 0,0 0 0,0 0 0,0 0 0,-1 0 0,1 1 0,0-1 0,0 0 0,0 0-1,0 0 1,0 0 0,0 0 0,0 1 0,-1-1 0,1 0 0,0 0 0,0 0 0,0 0 0,0 0-1,-1 0 1,1 0 0,0 0 0,0 0 0,0 1 0,0-1 0,-1 0 0,1 0 0,0 0 0,0 0 0,0 0-1,-1 0 1,1 0 0,0 0 0,0 0 0,-9 0-4405</inkml:trace>
  <inkml:trace contextRef="#ctx0" brushRef="#br0" timeOffset="948.42">507 89 7988,'0'0'9364,"-4"-33"-9364,22 53 64,4 3-64,0 5-304,10 3-1825,-6-1-1505,5 3-3841</inkml:trace>
  <inkml:trace contextRef="#ctx0" brushRef="#br0" timeOffset="1078.67">891 446 6131,'0'0'6451,"31"51"-6451,-22-39-801,-5-1-2880</inkml:trace>
  <inkml:trace contextRef="#ctx0" brushRef="#br0" timeOffset="1479.98">1185 252 6211,'0'0'12582,"44"-43"-12246,-4 30-96,0-2-192,5 2-16,-9 3 0,-1 2-32,-8 0-464,-5 6-721,-4 2-1600,-4 0-465,-10 0-1088</inkml:trace>
  <inkml:trace contextRef="#ctx0" brushRef="#br0" timeOffset="1662.54">1430 237 5539,'0'0'11605,"-36"33"-11109,45-33-320,13 0-32,5 0-144,0-13-64,4-2-1376,0-5-1410,-4 4 369,-14 1-2913</inkml:trace>
  <inkml:trace contextRef="#ctx0" brushRef="#br0" timeOffset="1965.49">1434 41 4802,'0'0'12136,"-14"-3"-11621,-32-5-393,46 9-121,0-1-1,0 0 1,0 0 0,0 0-1,0 0 1,0 0 0,0 1-1,0-1 1,0 0 0,0 0-1,0 0 1,0 0 0,0 0-1,0 0 1,0 1 0,0-1-1,0 0 1,0 0 0,0 0-1,0 0 1,0 0 0,0 0-1,0 1 1,0-1 0,-1 0-1,1 0 1,0 0 0,0 0-1,0 0 1,0 0 0,0 0-1,0 0 1,0 1-1,-1-1 1,1 0 0,0 0-1,0 0 1,0 0 0,0 0-1,0 0 1,0 0 0,-1 0-1,1 0 1,0 0 0,0 0-1,0 0 1,0 0 0,0 0-1,-1 0 1,1 0 0,0 0-1,0 0 1,0 0 0,0 0-1,0 0 1,0 0 0,-1-1-1,1 1 1,0 0 0,0 0-1,0 0 1,0 0 0,0 0-1,30 15 66,5-4-217,1-1-1,-1-1 1,2-2 0,57 3 0,5 2-355,-97-12 507,0 0 1,0 1 0,0-1-1,1 1 1,-1-1-1,0 1 1,0 0-1,0 0 1,0-1 0,-1 2-1,1-1 1,0 0-1,0 0 1,-1 0-1,1 1 1,0-1-1,-1 1 1,0 0 0,1-1-1,-1 1 1,1 2-1,-1-2 8,0 0-1,-1 0 1,0 1-1,1-1 1,-1 0-1,0 0 1,0 1-1,0-1 1,-1 0-1,1 0 1,0 1-1,-1-1 1,1 0-1,-1 0 1,0 0-1,0 0 1,0 0-1,0 0 1,0 0-1,0 0 1,-3 2-1,-11 16 78,-1 0 0,-36 32 1,30-31-1061,-34 40 1,37-36-2533,-3-6-2948</inkml:trace>
  <inkml:trace contextRef="#ctx0" brushRef="#br0" timeOffset="4863.1">2259 79 4994,'0'0'4955,"0"-1"-4682,0-1 1,0 1 0,0-1-1,0 1 1,0-1 0,-1 1 0,1-1-1,0 1 1,-1 0 0,1-1 0,-1 1-1,1 0 1,-1-1 0,-1-1-1,-3 3-264,-1 0 0,1 0 0,-1 0 0,1 1-1,-1 0 1,1 0 0,0 0 0,-6 3-1,8-3-8,0 1 0,1 0 0,-1 0 0,1 0 0,0 0 0,0 1 0,-1-1 0,2 0-1,-1 1 1,0 0 0,0-1 0,1 1 0,-1 0 0,1 0 0,-2 5 0,-3 11 61,1-1 1,0 1 0,1 1 0,1-1-1,1 0 1,1 1 0,1 21-1,0-37-48,0-1-1,0 0 0,0 0 1,1 1-1,-1-1 0,1 0 0,0 0 1,0 0-1,0 0 0,0 0 1,1 0-1,-1 0 0,1 0 0,0 0 1,0-1-1,0 1 0,0-1 1,0 1-1,0-1 0,1 0 1,-1 0-1,1 0 0,0 0 0,0 0 1,-1-1-1,1 1 0,0-1 1,0 0-1,0 0 0,1 0 0,-1 0 1,0 0-1,0-1 0,0 0 1,1 1-1,2-1 0,2 0 6,-1 0 0,0 0-1,0-1 1,1 0 0,-1 0 0,0-1 0,0 0-1,0 0 1,-1 0 0,1-1 0,0 0-1,-1 0 1,0-1 0,0 0 0,9-7-1,-9 5-1,0-1-1,0 0 1,-1 0 0,0 0-1,0-1 1,-1 0-1,0 1 1,0-2-1,-1 1 1,0 0-1,-1-1 1,1 1-1,1-15 1,-4 18 23,1 1-1,-1-1 1,0 0-1,0 1 1,-1-1 0,1 1-1,-1-1 1,0 1 0,0-1-1,0 1 1,-1 0-1,0-1 1,1 1 0,-2 0-1,1 0 1,0 0 0,-1 1-1,0-1 1,1 0 0,-1 1-1,-1 0 1,1 0-1,-1 0 1,1 0 0,-1 0-1,0 1 1,-6-4 0,8 5-9,-1 0 0,1 0 0,0 0 0,-1 0 0,1 0 0,0 0 0,-1 1 0,1-1 0,-1 1 0,1 0 0,-1 0 0,1 0 0,-1 0 0,1 0 0,0 0 0,-1 1 0,1-1 0,-1 1 0,1 0 0,0 0 0,-1 0 0,1 0 0,0 0 0,0 0 0,0 0-1,-2 2 1,1 0-173,1-1 0,0 1-1,-1 0 1,2 0-1,-1 0 1,0 0 0,0 0-1,1 0 1,0 0-1,-1 0 1,1 1 0,1-1-1,-1 0 1,0 1-1,1-1 1,0 1 0,0 3-1,0-5-92,0-1-1,0 0 0,0 0 1,0 0-1,0 0 1,0 0-1,1 0 1,-1 0-1,0 0 1,1 0-1,-1 0 1,1 0-1,0 0 0,-1-1 1,1 1-1,-1 0 1,1 0-1,0 0 1,0-1-1,-1 1 1,1 0-1,0-1 0,0 1 1,0 0-1,0-1 1,0 0-1,0 1 1,0-1-1,2 1 1,22 5-6696</inkml:trace>
  <inkml:trace contextRef="#ctx0" brushRef="#br0" timeOffset="5215.59">2615 148 7619,'0'0'4712,"4"7"-4400,0 2-234,-3-5-42,1 0 0,-1-1-1,1 1 1,0-1-1,0 1 1,0-1-1,5 6 1,-7-9 1,0 1 1,1-1-1,-1 0 0,0 1 0,0-1 1,1 1-1,-1-1 0,0 0 1,1 1-1,-1-1 0,0 0 1,1 1-1,-1-1 0,0 0 1,1 1-1,-1-1 0,1 0 0,-1 0 1,1 0-1,-1 1 0,1-1 1,-1 0-1,1 0 0,-1 0 1,0 0-1,1 0 0,-1 0 0,1 0 1,-1 0-1,1 0 0,-1 0 1,1 0-1,0 0 0,2-16 1884,-10-22-281,-3 24-1357,4 14-1912,3 25-7115,3-19 2280</inkml:trace>
  <inkml:trace contextRef="#ctx0" brushRef="#br0" timeOffset="5571.76">2909 28 7491,'0'0'8628,"-1"2"-8446,0 11-106,0 0 1,0-1-1,1 1 1,1-1-1,0 1 1,1-1-1,0 1 1,6 19 0,4 31 264,-7 93 904,-5-108-978,-3-38-1665,-2-7-4455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18.0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2 447 10053,'-1'0'11642,"14"1"-11641,0-2-1,0 0 0,0 0 0,24-7 1,-34 7-2,0 0 1,1 0 0,-1 0 0,0 0-1,0-1 1,0 1 0,0-1-1,0 0 1,-1 0 0,1 0 0,-1-1-1,1 1 1,-1 0 0,0-1 0,1 0-1,-1 1 1,-1-1 0,1 0 0,0 0-1,-1 0 1,1 0 0,-1-1-1,0 1 1,1-4 0,1-17 55,-1 0 0,-2-47 0,-1 30-7,1 40-32,-3 0-48,2 1 38,-2 33-529,0-6 532,2-1 0,0 1 1,6 42-1,-5-67-11,0-1-1,0 0 1,0 0 0,1 0-1,-1 1 1,0-1 0,1 0-1,-1 0 1,1 0-1,-1 0 1,1 0 0,0 0-1,-1 0 1,1 0 0,0 0-1,0 0 1,-1 0 0,1 0-1,0-1 1,0 1-1,0 0 1,0 0 0,0-1-1,0 1 1,0-1 0,1 1-1,-1-1 1,0 0-1,0 1 1,0-1 0,0 0-1,1 0 1,-1 0 0,0 1-1,0-1 1,0-1 0,1 1-1,-1 0 1,0 0-1,0 0 1,0-1 0,1 1-1,-1 0 1,0-1 0,0 1-1,1-2 1,4 0-34,-1-1 0,0 1 1,0-1-1,0 0 0,0-1 0,-1 1 0,8-8 1,-3-1-9,-1 0-1,-1 0 1,0 0 0,0-1 0,-1 0 0,-1-1 0,0 1 0,-1-1 0,0 0 0,-1 0 0,0 0 0,-2 0-1,0-1 1,0 1 0,-1-1 0,-1 1 0,0 0 0,-5-22 0,4 33 125,-1 9-48,-1 27-53,-1 47 43,3-38-22,-2 169 126,6-186-100,0 1 1,2-1-1,0 0 1,2 0-1,1-1 1,11 28-1,-18-51-26,0 0-1,1 1 0,-1-1 0,0 0 0,1 0 0,-1 0 0,1 0 0,-1 0 0,1 1 0,-1-1 0,1 0 1,0 0-1,0-1 0,0 1 0,-1 0 0,1 0 0,0 0 0,0 0 0,0-1 0,0 1 0,0 0 0,0-1 1,0 1-1,1-1 0,-1 1 0,0-1 0,0 0 0,0 0 0,0 1 0,1-1 0,-1 0 0,0 0 1,0 0-1,0 0 0,1 0 0,-1 0 0,0 0 0,0-1 0,0 1 0,1 0 0,-1-1 0,0 1 0,0-1 1,0 1-1,0-1 0,0 0 0,0 1 0,0-1 0,0 0 0,0 0 0,0 1 0,0-1 0,-1 0 0,1 0 1,0 0-1,-1 0 0,1 0 0,1-2 0,2-3-21,0 0-1,0 0 1,-1 0 0,0-1-1,0 1 1,0-1-1,0 0 1,-1 0 0,1-8-1,-3 10 9,1 1-1,-2 0 0,1-1 1,0 1-1,-1-1 0,0 1 1,0 0-1,0-1 1,-1 1-1,1 0 0,-1 0 1,0 0-1,0 0 0,-1 0 1,1 1-1,-1-1 0,0 1 1,0-1-1,0 1 1,0 0-1,0 0 0,-4-2 1,-7-4-68,0 0 1,0 1 0,-1 1 0,-27-11-1,42 18 78,-1 0-1,1 0 1,0 0-1,0 0 1,-1 0 0,1 0-1,0-1 1,-1 1-1,1 0 1,0 0-1,0 0 1,0 0-1,-1-1 1,1 1-1,0 0 1,0 0-1,0-1 1,-1 1-1,1 0 1,0 0 0,0-1-1,0 1 1,0 0-1,0 0 1,0-1-1,0 1 1,-1 0-1,1-1 1,0 1-1,0 0 1,0 0-1,0-1 1,0 1-1,0 0 1,0-1-1,1 1 1,-1 0 0,0 0-1,0-1 1,0 1-1,0 0 1,0-1-1,0 1 1,0 0-1,1 0 1,-1-1-1,0 1 1,0 0-1,0 0 1,1 0-1,-1-1 1,0 1 0,0 0-1,0 0 1,1 0-1,-1 0 1,0-1-1,0 1 1,1 0-1,20-13-115,-16 10 132,21-13 0,-14 10 4,-1-1 0,1-1 0,-1 0 0,0 0 1,-1-1-1,13-15 0,-16-2-1506,-11 10-5498,-9 7-3162</inkml:trace>
  <inkml:trace contextRef="#ctx0" brushRef="#br0" timeOffset="249.98">59 10 13222,'0'0'6899,"-12"-9"-7651</inkml:trace>
  <inkml:trace contextRef="#ctx0" brushRef="#br0" timeOffset="629.66">736 8 8132,'0'0'10709,"-7"-2"-9922,6 1-758,-1 1 1,0 0-1,0-1 1,1 1-1,-1 0 1,0 0-1,0 0 1,1 0-1,-1 0 1,0 0-1,0 0 1,0 1-1,1-1 1,-1 1-1,0-1 1,1 1-1,-1 0 1,-2 1-1,1 1 1,0 0-1,0 1 1,0-1 0,0 1-1,0 0 1,1-1-1,-1 1 1,-2 7 0,-5 13 65,1 0 1,1 1 0,0 0 0,2 0 0,1 1-1,2 0 1,0 0 0,1 0 0,3 33-1,-1-52-108,0 1-1,1-1 0,0 0 0,0 1 0,1-1 0,0 0 0,0 0 1,0 0-1,1 0 0,0 0 0,1-1 0,-1 1 0,1-1 0,1 0 1,-1 0-1,1 0 0,8 7 0,-6-7-439,1 0-1,0 0 1,0-1 0,1 0 0,-1-1-1,1 0 1,0-1 0,0 1 0,0-1-1,0-1 1,1 0 0,-1 0 0,13 0-1,27-1-4583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20.89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29 9941,'4'-1'13241,"19"0"-13303,310-8 193,-156 3-46,234-5 1177,-411 11-1011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22.00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0 334 8260,'0'0'9148,"17"0"-4288,57-2-4363,914-64 1178,-975 64-1664,27 2 123,7-1-503,-22-4-6722,-39 11 915</inkml:trace>
  <inkml:trace contextRef="#ctx0" brushRef="#br0" timeOffset="1737.21">1462 30 7716,'0'0'7758,"21"-2"-7019,-11 2-1167,41 1 1402,-27 4-2435,-8 6-3806,-15-4-474</inkml:trace>
  <inkml:trace contextRef="#ctx0" brushRef="#br0" timeOffset="1936.74">1462 170 1249,'0'0'12757,"4"0"-12757,16 0 176,5 0-176,8-9-528,-4-5-1921,-1-3-1985</inkml:trace>
  <inkml:trace contextRef="#ctx0" brushRef="#br0" timeOffset="2218.15">1535 4 6131,'0'0'6899,"3"-1"-6456,3 0-420,0 0 1,0 1 0,1 0-1,-1 0 1,0 0-1,0 1 1,0 0-1,0 0 1,-1 0 0,1 1-1,0 0 1,0 0-1,-1 0 1,1 1-1,-1 0 1,0 0 0,0 0-1,0 1 1,0 0-1,-1 0 1,9 8-1,-11-9 19,1 0 0,-1 1 0,1-1 0,-1 0 0,0 1-1,0-1 1,-1 1 0,1 0 0,-1-1 0,1 1-1,-1 0 1,0 0 0,-1 0 0,1 0 0,-1 0 0,0 0-1,0 0 1,0 0 0,0 0 0,-1 0 0,1 0-1,-1 0 1,0 0 0,0 0 0,-1-1 0,1 1 0,-1 0-1,0-1 1,0 1 0,0-1 0,0 0 0,-1 1-1,1-1 1,-4 3 0,-26 30-845,19-23-2132</inkml:trace>
  <inkml:trace contextRef="#ctx0" brushRef="#br0" timeOffset="2883.16">1917 298 10869,'0'0'9362,"-6"0"-7850,649-21 332,-455 16-966,-188 5-870,-12-5-9594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27.8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59 479 10037,'0'0'10767,"53"4"-10207,-50-5-545,-1 0-1,1 0 0,0-1 1,-1 1-1,1 0 1,-1-1-1,1 0 0,-1 0 1,0 0-1,0 0 0,0 0 1,0 0-1,0 0 0,0 0 1,-1-1-1,1 1 0,-1-1 1,1 0-1,-1 1 0,0-1 1,0 0-1,0 1 0,-1-1 1,1 0-1,0-3 0,1-11 6,0 1-1,0 0 0,-2-18 0,0 32-12,0-5-1,1 1 3,-1 1 0,0-1 0,-1 0 0,0 0 0,1 0-1,-2 1 1,-2-11 0,3 12-12,1 4-10,-4 53-419,4-51 433,1-1 0,-1 1 0,0 0 0,1 0 0,0 0 0,-1-1 0,1 1 0,0 0 0,0-1 0,0 1 0,0 0 0,0-1 0,0 0 0,1 1 0,-1-1 0,0 0 0,1 1 0,-1-1 0,1 0 0,-1 0 0,1 0 1,0 0-1,-1 0 0,1-1 0,0 1 0,0-1 0,-1 1 0,1-1 0,0 1 0,0-1 0,0 0 0,0 0 0,-1 0 0,5 0 0,-1 0-49,0 0 1,0 0-1,0 0 1,0-1-1,-1 0 1,1 0-1,0 0 1,0 0-1,-1-1 1,1 0-1,-1 0 1,8-5-1,-5 2-58,-2-1 1,1 0-1,0-1 0,-1 0 0,-1 0 0,1 0 0,-1 0 0,0 0 0,0-1 1,-1 0-1,0 0 0,-1 0 0,0 0 0,2-11 0,0-12-18,-2 1 0,-1-49 0,-1 46 121,-8-21 109,7 54-74,0 0-49,0 1 0,1 0 0,-1 0 0,0 0 0,1 0 0,-1 0 0,1 0 0,-1 0 0,1 0 0,-1 0 0,1 1-1,0-1 1,-1 0 0,1 0 0,0 0 0,0 0 0,0 2 0,0 0-30,-17 86 437,5 1 1,4 0-1,3 1 1,11 130-1,-5-213-378,1 0-1,0 0 0,0 0 0,1-1 0,-1 1 0,2-1 0,-1 0 0,7 10 1,-9-15-8,1 0 0,-1 0 0,1 0 0,-1 0 1,1-1-1,0 1 0,0 0 0,0-1 0,0 1 0,0-1 1,0 0-1,0 1 0,4 0 0,-4-2-4,-1 1 0,1-1 0,-1 0 0,1 0 0,-1 0 0,1 0 0,-1 0 0,1-1 0,-1 1 0,1 0 0,-1-1 0,1 1-1,-1-1 1,1 0 0,-1 1 0,0-1 0,1 0 0,-1 0 0,0 0 0,1 0 0,-1 0 0,0 0 0,0 0 0,1-1 0,1-3-34,0 0 0,0 0 0,0 0 0,0 0 0,-1 0 0,0 0 0,0 0 0,-1-1 0,1 1 0,-1-1 0,0 0 0,-1 1 0,1-1 0,-1 1 0,0-1 0,-1 0 0,1 1 1,-1-1-1,0 0 0,-1 1 0,1-1 0,-1 1 0,0 0 0,0 0 0,-5-8 0,0 6 78,0 1 0,0-1 0,-1 1 0,0 1 0,0-1 1,-1 1-1,1 1 0,-1-1 0,0 1 0,-16-4 0,23 8 367,2-1-402,0 0 0,0 0 0,0 1 0,0-1 0,1 0 0,-1 0-1,0 1 1,0-1 0,0 0 0,1 0 0,-1 1 0,0-1 0,1 0 0,-1 1 0,1-1-1,-1 1 1,1-1 0,-1 0 0,1 1 0,0-2 0,66-40-24,-54 35-220,-1 0 0,0-1 0,0 0 0,0 0 0,17-18 0,-28 24-174,1 0 1,-1 1-1,0-1 0,0 0 0,0 0 0,0 0 0,0 0 0,0 0 1,0 0-1,-1 0 0,1 0 0,-1 0 0,0 0 0,1 0 0,-1-4 1,0-4-6878</inkml:trace>
  <inkml:trace contextRef="#ctx0" brushRef="#br0" timeOffset="217.7">5 118 14535,'0'0'6739,"-5"-10"-7268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32.26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24961,'0'3194'0,"1688"-3194"0,-1688-3194 0,-1688 3194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38.9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25354,'0'3223'0,"1668"-3223"0,-1668-3223 0,-1668 3223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58.50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23882,'0'508'0,"1172"-508"0,-1172-508 0,-1172 508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2:02.26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23603,'0'438'0,"1057"-438"0,-1057-438 0,-1057 438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2:06.86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24270,'0'480'0,"1338"-480"0,-1338-480 0,-1338 480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7:42.01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33 2865,'0'0'1553,"0"-5"-2141,-2-6 3345,2-5 12735,23 17-15374,1 1 0,25 6-1,26 2-115,17-8-7,-44-2-174,54 7 0,-80-3 178,33 4 86,68 1 0,-122-9-80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2:03.45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21 169 8148,'0'0'8961,"-3"-3"-7568,1 2-1014,1 0-253,0 1 0,0-1 0,0 0-1,0 0 1,0 1 0,0-1 0,0 0 0,0 0-1,0 0 1,1 0 0,-1 0 0,0 0-1,1 0 1,-1 0 0,1 0 0,-1 0 0,1-1-1,-1 0 1,46-3 1568,197 2-546,-165 4-2515,-76-1 1256,-1 0 0,0 0 0,0 0 0,1 0 0,-1 0 0,0 0 0,0 0 0,1 0 0,-1 0 0,0 0 0,0 0 0,0 0 0,1 1 0,-1-1 0,0 0 0,0 0 0,0 0 0,1 0 0,-1 1 0,0-1-1,0 0 1,0 0 0,0 0 0,0 1 0,1-1 0,-1 0 0,0 0 0,0 0 0,0 1 0,0-1 0,0 0 0,0 0 0,0 1 0,0-1 0,0 0 0,0 0 0,0 1 0,0-1 0,0 0 0,0 0 0,0 1 0,0-1-1,0 0 1,0 0 0,0 0 0,0 1 0,-1-1 0,1 0 0,0 0 0,0 0 0,0 1 0,0-1 0,0 0 0,-1 0 0,1 0 0,0 1 0,0-1 0,0 0 0,-1 0 0,1 0 0,-11 13-3158,-4-1-2184</inkml:trace>
  <inkml:trace contextRef="#ctx0" brushRef="#br0" timeOffset="349.51">90 304 4114,'0'0'12582,"-4"0"-11166,-7 0 1014,31-2-1369,49-3-211,-18-8-338,-32 7-482,1 1-1,0 1 0,39-3 1,-53 5-2045,-4-8-6781,-2 3 3791</inkml:trace>
  <inkml:trace contextRef="#ctx0" brushRef="#br0" timeOffset="905.43">214 28 7587,'0'0'9165,"-9"-4"-7997,-39-20 1932,81 50-2748,-10-14-295,0-1 0,1 0-1,0-2 1,1-1 0,0-1-1,30 4 1,-1 2-8,-51-13-49,0 0 0,0 1 0,0 0 0,-1-1 0,1 1 0,0 0 0,-1 1 0,1-1 0,-1 0 0,1 1 0,-1-1 0,0 1 0,0 0 0,1-1 0,-1 1 0,3 4 0,-4-2 4,0 0 0,0 1 0,0-1 0,0 0-1,-1 0 1,1 1 0,-1-1 0,0 0 0,-1 0 0,0 8 0,-1-3 6,0-1 0,0 0 1,0 0-1,-1 0 1,0-1-1,-1 1 0,0-1 1,0 1-1,0-1 0,-11 12 1,-6 6 87,-34 30 1,53-52-93,-9 3 741,4-2-2009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55.57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1 562 10501,'0'0'11616,"12"-1"-8229,46-2-3309,-49 2-73,0 0 0,0 0 0,0 0 0,-1-1 0,1-1 0,-1 0 0,0 0 0,1 0 0,-1-1 0,-1 0-1,1 0 1,0-1 0,-1 0 0,0-1 0,0 0 0,-1 0 0,0 0 0,0-1 0,0 1 0,-1-1 0,0-1 0,0 1 0,-1-1-1,0 0 1,0 0 0,-1 0 0,0 0 0,0-1 0,-1 1 0,0-1 0,1-16 0,0 0-18,-1 13-1,-1 1 0,-1-1 0,1 0 0,-2 1 1,-2-19-1,3 30 12,0-1 1,0 0-1,0 0 0,0 0 1,-1 0-1,1 0 0,0 0 1,0 1-1,-1-1 1,1 0-1,-1 0 0,1 0 1,-1 1-1,1-1 1,-1 0-1,1 1 0,-1-1 1,0 0-1,1 1 1,-1-1-1,0 1 0,1-1 1,-2 0-1,1 1-2,0 0 1,1 1-1,-1-1 0,0 0 0,1 0 0,-1 1 1,0-1-1,1 1 0,-1-1 0,1 0 0,-1 1 1,0-1-1,1 1 0,-1-1 0,1 1 0,-1 0 1,1-1-1,0 1 0,-1-1 0,1 1 0,-1 1 1,-15 41-107,14-33 117,1 0 1,0 0 0,0 0 0,1 0 0,1 0-1,0 0 1,0 0 0,1 0 0,0-1-1,1 1 1,5 15 0,-6-22-6,0 0-1,0 1 0,0-1 1,0 0-1,0 0 1,0 0-1,1 0 1,0 0-1,-1-1 1,1 1-1,0-1 1,0 0-1,1 0 1,-1 0-1,0 0 1,1 0-1,-1-1 1,1 1-1,-1-1 1,1 0-1,0 0 1,-1-1-1,1 1 1,0-1-1,0 0 1,0 0-1,-1 0 1,1 0-1,0 0 1,0-1-1,-1 0 1,1 0-1,6-2 1,-3 0-21,1 0 0,-1-1 0,0 0 0,0 0 0,0-1 0,-1 1 0,1-2 0,-1 1 0,-1-1 0,1 1 0,-1-2 0,0 1 0,0 0 0,0-1 0,-1 0 0,0 0 0,3-10 0,0 2-19,-1 0 0,-1 0 0,0-1 0,-1 0 0,-1 0 0,-1 0 0,2-27 0,-4 20 11,1 2 12,-1 1 0,-1-1 1,-1 0-1,0 1 0,-2-1 0,-8-28 0,4 32-22,9 29-64,1 15 95,-2 528 785,0-531-735,2 0 0,6 40 0,-5-53-32,-1-1 0,1 1 0,1-1 0,0 0 0,0 0 0,1-1 0,0 1 0,8 10 0,-12-19-11,-1 0 0,1 0-1,0 0 1,-1 0-1,1 0 1,0-1-1,-1 1 1,1 0 0,0 0-1,0-1 1,0 1-1,0-1 1,-1 1-1,1-1 1,0 1 0,0-1-1,0 1 1,0-1-1,0 0 1,0 0-1,1 1 1,-1-1 0,0 0-1,0 0 1,0 0-1,0 0 1,0 0-1,0 0 1,0-1 0,0 1-1,0 0 1,0 0-1,0-1 1,0 1-1,0-1 1,0 1 0,0-1-1,0 1 1,0-1-1,-1 1 1,1-1-1,0 0 1,0 0 0,0 1-1,-1-1 1,1 0-1,-1 0 1,1 0-1,0 0 1,-1 0 0,0 0-1,1 0 1,-1 0-1,1 0 1,-1-1-1,3-9-35,-1 0 0,0 0-1,-1 0 1,0 0 0,-1-1-1,0 1 1,-1 0-1,0 0 1,0 0 0,-2 0-1,1 0 1,-1 0 0,-1 1-1,0-1 1,0 1 0,-1 0-1,0 0 1,-1 1-1,0-1 1,-1 1 0,0 1-1,0-1 1,-1 1 0,0 0-1,0 1 1,-1 0-1,0 0 1,0 1 0,-1 0-1,1 1 1,-1 0 0,-1 0-1,1 1 1,-16-4 0,0 1-77,42 7-139,30-2 211,-41 1 76,0 0 0,0-1 1,0 0-1,0 0 0,0 0 1,-1 0-1,1-1 0,-1 0 1,1 0-1,-1 0 0,0-1 1,4-3-1,-7 5-172,0 0 0,0 1-1,1-1 1,-1 0 0,0 0 0,-1 1-1,1-1 1,0 0 0,0 0 0,-1 0 0,1 0-1,-1 0 1,1-4 0,-2 3-409,1 1-1,0-1 1,-1 1 0,1-1 0,-1 1 0,0 0 0,0-1-1,0 1 1,0 0 0,0-1 0,0 1 0,-1 0 0,1 0-1,-2-2 1,-13-14-7869</inkml:trace>
  <inkml:trace contextRef="#ctx0" brushRef="#br0" timeOffset="223.99">201 50 11701,'0'0'10357,"-37"-30"-10357,41 37-1296,9 7-2306,-1 2-3393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1:34.47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0 164 9893,'0'0'5386,"17"0"-5021,131-2 2814,127 3-2065,-273-1-1146,-1 0 0,1 0 0,0 0 0,0 0 0,0 1 0,0-1 0,0 1-1,0 0 1,-1 0 0,1-1 0,0 1 0,0 0 0,-1 0 0,1 0 0,-1 1 0,1-1 0,1 3 0,-2-3-500,0 0 1,0 1 0,0-1 0,0 1 0,-1 0-1,1-1 1,-1 1 0,1 0 0,-1-1 0,0 1-1,0 0 1,1-1 0,-1 3 0,0 5-6062</inkml:trace>
  <inkml:trace contextRef="#ctx0" brushRef="#br0" timeOffset="324.42">218 304 7027,'0'0'9613,"-6"1"-8549,-19 0-392,25-1-645,0 0 0,0 0-1,0 1 1,1-1-1,-1 0 1,0 0 0,0 0-1,0 0 1,0 0-1,0 1 1,0-1-1,0 0 1,0 0 0,0 0-1,0 0 1,0 0-1,0 1 1,0-1 0,0 0-1,0 0 1,0 0-1,0 0 1,0 0 0,-1 0-1,1 1 1,0-1-1,0 0 1,0 0-1,0 0 1,0 0 0,0 0-1,0 0 1,0 1-1,0-1 1,-1 0 0,1 0-1,0 0 1,0 0-1,0 0 1,0 0 0,0 0-1,0 0 1,-1 0-1,1 0 1,0 0 0,0 0-1,0 0 1,0 0-1,0 0 1,-1 0-1,1 0 1,10 5 178,16-3 211,1-1-1,-1-1 1,0-1 0,0-1 0,51-11-1,13-2-593,-86 15-137,3 0-598</inkml:trace>
  <inkml:trace contextRef="#ctx0" brushRef="#br0" timeOffset="762.62">329 26 9556,'0'0'9095,"-6"-4"-7910,-16-13-470,17 12-174,35 15-445,53 7 32,-66-15-117,0 0 0,0 2 1,0 0-1,-1 1 0,1 0 1,-1 1-1,-1 1 0,27 16 1,-39-21-9,0 1-1,0-1 1,0 1 0,0 0 0,0 0 0,-1 1-1,1-1 1,-1 0 0,0 1 0,0-1 0,0 1-1,0 0 1,-1 0 0,0 0 0,1 0 0,-2 0 0,1 0-1,0 0 1,-1 0 0,1 0 0,-1 0 0,0 0-1,-1 0 1,1 0 0,-1 0 0,0 0 0,-1 5-1,-2 2 39,0 0-1,-1 0 1,0 0-1,-1-1 1,0 0-1,0 0 1,-1 0-1,-9 8 1,7-8-171,-5 6-393,0 0 0,2 1 0,-13 19-1,20-28-4120,-3-5-4187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7:48.2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21722,'0'578'0,"1319"-578"0,-1319-578 0,-1319 578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7:55.56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23085,'0'594'0,"4116"-594"0,-4116-594 0,-4116 594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08.10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25859,'0'4811'0,"2514"-4811"0,-2514-4811 0,-2514 4811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22.7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34 24 7523,'0'0'10000,"0"-5"-9136,0-8-550,0 12-72,-1 31 59,-6 45 0,-15-14 6,19-58-270,3-3 419,0-15 302,0 4-747,2 1 0,-1-1 0,1 1 0,1-1-1,0 1 1,1 0 0,0 0 0,0 0 0,1 0 0,0 1 0,0 0 0,14-16-1,-18 24-17,-1 0 0,1 0 0,0 0-1,0 0 1,-1 0 0,1 1 0,0-1-1,0 0 1,0 1 0,0-1-1,0 1 1,0-1 0,0 1 0,0-1-1,0 1 1,0 0 0,0-1 0,0 1-1,0 0 1,0 0 0,1 0 0,-1 0-1,0 0 1,2 0 0,-2 1 1,0 0 0,0-1 0,0 1 0,0 0 1,-1 0-1,1 0 0,0 0 0,0 0 0,-1 0 0,1 0 1,0 0-1,-1 0 0,1 1 0,-1-1 0,0 0 0,1 0 1,-1 0-1,0 2 0,2 11-2,-1-1 1,0 1-1,-2 15 1,1-20 33,-1 16-8,3-3-54,-1-23 11,1 0 0,-1 0 0,1 1 0,-1-1 0,1 0 0,-1 0 0,0 0 0,0 0 0,1 0 0,-1-1 0,0 1 0,0 0 0,0-1-1,0 1 1,0-2 0,81-91-1941,-81 93 1959,-1 0 0,1 0 0,0 1-1,0-1 1,0 1 0,-1-1 0,1 1 0,0-1-1,0 1 1,0-1 0,0 1 0,0 0 0,0-1 0,0 1-1,0 0 1,0 0 0,0 0 0,0 0 0,0 0-1,0 0 1,0 0 0,0 0 0,0 0 0,0 1-1,0-1 1,0 0 0,0 1 0,0-1 0,0 1-1,0-1 1,0 1 0,0-1 0,0 1 0,0-1 0,-1 1-1,1 0 1,0 0 0,-1-1 0,1 1 0,0 0-1,-1 0 1,1 0 0,-1 0 0,1 0 0,-1 0-1,1 0 1,-1 0 0,0 0 0,0 0 0,1 0 0,-1 0-1,0 0 1,0 1 0,1-1-8,3 14-8,-1-1-1,0 0 0,0 1 0,-2 0 1,0-1-1,0 1 0,-1 0 0,-1-1 1,-4 18-1,2-24-3917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23.70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86 18 10917,'0'0'6520,"0"-5"-5911,4-8-424,-5 33 177,-7 40 417,-33 115 82,41-201-171,-1 15-688,0 0 1,1 1-1,0-1 1,1 0-1,0 1 1,4-19-1,-2 21-21,0 1 1,0 0-1,1-1 0,-1 1 0,2 1 0,-1-1 0,1 1 0,-1 0 0,2 0 1,-1 0-1,1 1 0,0 0 0,0 0 0,0 0 0,0 1 0,1 0 0,0 0 1,0 0-1,0 1 0,0 1 0,1-1 0,-1 1 0,1 0 0,-1 1 0,1 0 1,15-1-1,-22 3 16,-1-1 0,1 1 0,0-1 0,0 1 0,-1 0-1,1-1 1,0 1 0,-1 0 0,1 0 0,0 0 0,-1-1 0,1 1 0,-1 0 0,0 0 0,1 0 0,-1 0 0,0 0 0,1 0 0,-1 0 0,0 0 0,0 0 0,0 0 0,0 0 0,0 0 0,0 0 0,0 0 0,0 0 0,0 2 0,-4 30 56,0-25-43,0-1-1,0 0 1,-1 0 0,0 0 0,0-1-1,-1 0 1,0 0 0,0 0 0,0-1-1,-1 0 1,0 0 0,-11 6-1,-11 10 6,102-19-3237,-58-3 3038,30 2-59,-44 0 247,0-1 0,1 0 1,-1 1-1,0-1 0,0 1 0,0-1 0,0 1 0,0 0 0,0-1 0,0 1 0,0 0 0,0 0 0,0 0 0,0-1 0,-1 1 0,1 0 0,0 0 1,-1 1-1,1-1 0,0 0 0,-1 0 0,1 0 0,-1 0 0,0 0 0,1 1 0,-1-1 0,0 0 0,0 0 0,0 0 0,1 1 0,-2 1 0,1 1 104,0 1-1,-1-1 1,0 0-1,0 0 0,0 0 1,0-1-1,-1 1 0,1 0 1,-1 0-1,0-1 0,0 1 1,-1-1-1,1 1 0,0-1 1,-1 0-1,0 0 1,0 0-1,0-1 0,-3 3 1,-11 7 126,0-1 1,-32 16 0,-4 4-1379,43-26-1817,-2-2-2431</inkml:trace>
  <inkml:trace contextRef="#ctx0" brushRef="#br0" timeOffset="518.24">107 510 6851,'0'0'8292,"-62"109"-7204,50-78-511,12-2-241,-4-7-224,4-1-48,0 1-64,0-7-720,0-6-1329,12-6-1793,5-3-1376</inkml:trace>
  <inkml:trace contextRef="#ctx0" brushRef="#br0" timeOffset="827.33">82 542 9716,'0'0'5971,"8"1"-5877,7 3-45,-1 0 0,0 1 0,0 1 0,0 0 1,25 16-1,-34-19 9,0 0 0,-1 0 0,1 0 1,-1 1-1,0-1 0,0 1 0,0 0 1,-1 1-1,1-1 0,-1 0 0,0 1 1,0 0-1,-1 0 0,1 0 0,-1 0 0,0 0 1,0 1-1,-1-1 0,1 1 0,0 10 1,-2-11 42,0 0 1,0 0 0,-1 0 0,1 0 0,-1 0 0,0 0 0,-1-1 0,1 1 0,-1 0 0,0 0-1,0-1 1,-1 1 0,1-1 0,-1 0 0,0 0 0,0 0 0,0 0 0,0 0 0,-1-1-1,1 0 1,-1 0 0,0 0 0,0 0 0,0 0 0,-7 3 0,-26 15-24,-48 21 0,31-20-4823,29-13-1010</inkml:trace>
  <inkml:trace contextRef="#ctx0" brushRef="#br0" timeOffset="2186.13">91 1079 2865,'0'0'8580,"-4"-18"-1236,-2 5-5321,-7 55-1750,1 1 0,-8 59 1,1-6 374,11-70-350,5-39 110,6-48-61,-3 57-408,3-23-40,1 1-1,1 0 1,1 0-1,1 1 1,2 0 0,13-31-1,-22 56 97,1-1 1,-1 0-1,0 0 0,0 0 0,1 0 0,-1 1 0,0-1 0,1 0 0,-1 0 0,1 0 0,-1 1 1,1-1-1,-1 0 0,1 1 0,0-1 0,-1 1 0,1-1 0,0 1 0,-1-1 0,1 1 0,0-1 0,0 1 1,-1-1-1,1 1 0,0 0 0,0 0 0,0-1 0,0 1 0,-1 0 0,1 0 0,0 0 0,0 0 1,0 0-1,0 0 0,-1 0 0,1 0 0,0 0 0,0 1 0,0-1 0,0 0 0,-1 1 0,1-1 1,0 0-1,0 1 0,-1-1 0,1 1 0,0-1 0,0 1 0,-1-1 0,1 1 0,-1 0 0,1-1 1,-1 1-1,1 0 0,-1-1 0,1 1 0,-1 0 0,1 0 0,0 1 0,3 5-32,0-1-1,-1 1 0,1 0 0,-1 0 1,3 10-1,1 16 88,4 48 1,0 1 43,-11-82-88,0 1 0,0-1 0,0 0 0,0 1 0,-1-1 0,1 0 0,0 1 0,0-1 0,0 0 0,1 1 0,-1-1 0,0 0 0,0 1 0,0-1 0,0 0 0,0 1 0,0-1 0,0 0 0,0 1 0,1-1 0,-1 0 0,0 0 0,0 1 0,0-1 0,1 0 0,-1 0 0,0 1 0,0-1 0,1 0 0,-1 0 0,0 1 0,1-1 0,-1 0 0,0 0 0,0 0 0,1 0 0,-1 0 0,0 0 0,1 0 0,-1 1 0,0-1 0,1 0 0,-1 0 0,0 0 0,1 0 0,-1 0 0,0 0 0,1-1 0,-1 1 0,0 0 0,1 0 0,-1 0 0,0 0 0,1 0 0,0-1 0,12-15 125,-9 11-118,30-39-258,30-51 0,5-7-842,-47 80 941,-22 21 144,1 1 0,-1 0 0,1 0 0,-1 0 0,1 0-1,-1-1 1,0 1 0,1 0 0,-1 0 0,1 0 0,-1 0 0,1 0 0,-1 0 0,1 0 0,-1 0 0,1 0 0,-1 0 0,1 0 0,-1 0 0,0 1 0,1-1 0,-1 0 0,1 0 0,-1 0-1,1 1 1,-1-1 0,0 0 0,1 0 0,-1 1 0,0-1 0,1 0 0,-1 1 0,0-1 0,1 1 0,-1-1 0,0 0 0,0 1 0,1-1 0,-1 1 0,0-1 0,0 1 0,0-1 0,0 0-1,0 1 1,1-1 0,-1 1 0,0-1 0,0 1 0,0-1 0,0 1 0,0-1 0,-1 1 0,1-1 0,0 1 0,0 0 0,2 47 325,-3 53 0,-1-67-118,1 0 0,2 0-1,2 1 1,7 42 0,-9-75-637,2 10 687</inkml:trace>
  <inkml:trace contextRef="#ctx0" brushRef="#br0" timeOffset="3082.36">70 1564 6723,'0'0'9898,"0"4"-9535,-2 28 583,-2-1 1,-1 0 0,-16 53 0,-5 34 185,24-111-8,4-25-861,8-36-233,-1 27 56,6-19-391,22-47 0,-33 82 217,2 1-1,-1-1 1,1 1-1,1 1 1,0-1 0,0 1-1,1 0 1,0 1-1,0 0 1,12-8-1,-19 15 87,0-1 0,0 2-1,0-1 1,1 0 0,-1 0-1,1 0 1,-1 1 0,0-1-1,1 0 1,-1 1 0,1 0-1,-1-1 1,1 1 0,0 0-1,-1 0 1,1 0 0,-1 0-1,1 0 1,-1 0 0,1 0-1,-1 0 1,1 1-1,-1-1 1,1 1 0,-1-1-1,1 1 1,-1-1 0,1 1-1,-1 0 1,0 0 0,1 0-1,-1 0 1,0 0 0,0 0-1,0 0 1,0 0 0,0 1-1,0-1 1,0 0 0,0 1-1,0-1 1,-1 0 0,1 1-1,0-1 1,-1 1 0,1-1-1,-1 1 1,1 1 0,2 9 66,0 1 0,0 0 0,-2-1 0,2 22 0,1 168 464,-3-116-3628</inkml:trace>
  <inkml:trace contextRef="#ctx0" brushRef="#br0" timeOffset="3349.37">62 1688 11557,'0'0'6102,"12"-4"-5425,61-7 151,-32 6-1650,61-16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21.74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89 43 8772,'0'0'6486,"0"-4"-5595,0 0-783,0-6 1179,-1 14 418,-7 25-1222,-70 145 8,77-194 281,5-16-771,4 16-42,1 0 0,1 0 0,21-31-1,-5 11-78,-26 38 111,1 1 0,0-1 0,-1 1 1,1-1-1,0 1 0,0 0 0,0-1 1,0 1-1,1 0 0,-1 0 0,0 0 1,0-1-1,1 1 0,-1 1 0,0-1 0,1 0 1,-1 0-1,1 0 0,0 1 0,-1-1 1,3 0-1,-2 1 3,-1 1 1,0-1-1,0 1 0,1-1 1,-1 1-1,0-1 1,0 1-1,1 0 0,-1-1 1,0 1-1,0 0 1,0 0-1,0 0 0,0 0 1,0 0-1,-1 0 0,1 0 1,0 0-1,0 1 1,0 0-1,5 11-6,0 1-1,-1-1 1,6 26 0,-8-31 22,3 17-154,-1 0 1,3 33-1,-7-21-2591,-5-4-3330,1-25 2458</inkml:trace>
  <inkml:trace contextRef="#ctx0" brushRef="#br0" timeOffset="231.42">89 163 7972,'0'0'7107,"12"-23"-6995,8 21 0,1 2-80,0 0 0,-1 0-32,1 0-304,-9 0-721,-4 7-1920,-4 2-1473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13.9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70 32 5475,'0'0'9068,"0"-17"-6960,0 3 3838,-2 33-5925,-1 1 1,0-1-1,-2 0 1,0 0-1,-13 31 1,-4 16 38,19-57-24,1 0 0,0 1-1,0-1 1,1 1-1,-1 11 1,3-42 124,-1 0 0,2 0 0,7-32 0,28-94-635,-29 134 310,-1 23-142,3 22 182,-6 8 140,9 125 100,-13-165-113,-1 1-1,1-1 1,0 0-1,0 1 0,0-1 1,0 1-1,0-1 0,0 0 1,0 1-1,0-1 0,0 1 1,0-1-1,0 0 1,0 1-1,1-1 0,-1 0 1,0 1-1,0-1 0,0 1 1,0-1-1,1 0 1,-1 1-1,0-1 0,0 0 1,1 1-1,-1-1 0,0 0 1,0 0-1,1 1 1,-1-1-1,0 0 0,1 1 1,9-9 100,8-20 76,-17 27-175,78-168-564,-72 150 431,-4 15 87,-2 3-59,7 26-298,-6 52 436,0-38 215,-1 1 1,-7 46-1,3-68-253,-1 20-3414</inkml:trace>
  <inkml:trace contextRef="#ctx0" brushRef="#br0" timeOffset="5275.87">295 632 5378,'0'0'8271,"0"-9"-7516,0-132 5520,-2 155-6258,0 0 0,-1-1 0,0 1 0,-1-1 0,-9 20 0,-4 14 76,-4 28 22,10-33-226,-23 58 0,33-97-103</inkml:trace>
  <inkml:trace contextRef="#ctx0" brushRef="#br0" timeOffset="5672.96">230 574 4978,'0'0'8538,"0"-6"-7351,0-25 987,49 29-1053,-43 2-1109,0 0 0,0 0 0,0 0 0,1 1 0,-1 0 0,0 0 0,0 1 0,-1 0 0,1 0 0,0 0 0,0 1 0,6 3 1,-9-3-5,0 0 0,-1 0 0,1 0 0,-1 0 0,1 1 0,-1-1 0,0 1 0,0-1 0,-1 1 0,1 0 0,-1 0 0,1-1 0,-1 1 0,-1 0 0,1 0 0,0 0 0,-1 1 0,0-1 0,0 0 0,0 5 0,0 2 20,0 0 0,-1 0-1,0 0 1,0 0 0,-1 0 0,-1-1-1,-7 22 1,7-25 17,-1 0 0,-1-1 0,1 1-1,-1-1 1,0 0 0,0 0 0,0 0 0,-1-1 0,0 0 0,0 0 0,-13 7-1,-4 1-50,-1-1 0,-1-1 0,-49 14 0,73-23-833</inkml:trace>
  <inkml:trace contextRef="#ctx0" brushRef="#br0" timeOffset="6163.25">197 1042 5106,'0'0'10064,"2"-5"-9147,3-16-378,-3 16-235,-4 17-168,0 0-1,0 0 0,-1-1 0,0 1 0,-1-1 0,-1 1 0,-10 18 0,-10 32 420,21-47-384,0 0 1,1 0-1,1 1 0,1-1 1,0 0-1,0 1 1,4 29-1,-2-43-163,0 0 1,1 0-1,-1-1 0,0 1 1,0 0-1,1-1 0,-1 1 0,1-1 1,-1 1-1,1-1 0,-1 0 1,1 1-1,0-1 0,0 0 0,0 0 1,0 0-1,0-1 0,0 1 1,0 0-1,0-1 0,0 0 0,0 1 1,0-1-1,0 0 0,0 0 0,0 0 1,0 0-1,0 0 0,3-1 1,0 1-298,0 0 1,0-1 0,0 1 0,0-1 0,1 0 0,-1-1-1,0 1 1,-1-1 0,1 0 0,8-4 0,8-21-5499,-17 12 865</inkml:trace>
  <inkml:trace contextRef="#ctx0" brushRef="#br0" timeOffset="6369.1">189 1250 5410,'0'0'9349,"-5"-12"-8981,18 7-272,3 3-64,-4 0-32,5-3-32,-5 0-144,1 2-640,-5-1-1746,-4-1-1247,-4-2 207</inkml:trace>
  <inkml:trace contextRef="#ctx0" brushRef="#br0" timeOffset="6622.43">185 1042 8148,'0'0'8886,"2"-4"-8552,0 1-328,0 1 1,0 0-1,0 0 1,1 0-1,-1 0 1,0 0-1,1 0 0,-1 1 1,1-1-1,0 1 1,0-1-1,-1 1 1,1 0-1,0 0 1,0 1-1,0-1 0,0 1 1,0-1-1,4 1 1,76-3-92,-48 2 92,26-1-1544,-60 7-2806,-1 2-1513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03.35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1 409 8740,'0'0'12051,"38"-16"-10749,-30 11-1279,0 0-1,0 0 1,0-1 0,-1 0 0,0 0 0,0-1 0,-1 0-1,0 0 1,0 0 0,0-1 0,-1 0 0,0 0 0,-1-1 0,0 1-1,0-1 1,-1 0 0,0 0 0,0 0 0,-1 0 0,0 0-1,-1 0 1,0-1 0,-1 1 0,0-18 0,0 26-39,0 30-478,0-25 487,-1 11 11,2 1 0,0-1 0,0 0 0,7 26 1,-8-39-9,1 0 1,-1 0 0,1 0-1,-1-1 1,1 1-1,0 0 1,0 0 0,0-1-1,0 1 1,0 0-1,0-1 1,0 1 0,1-1-1,-1 1 1,0-1 0,1 0-1,-1 1 1,1-1-1,0 0 1,-1 0 0,1 0-1,0 0 1,-1-1 0,1 1-1,0 0 1,0-1-1,0 1 1,0-1 0,0 0-1,0 1 1,0-1 0,0 0-1,0 0 1,0 0-1,-1-1 1,1 1 0,0 0-1,0-1 1,0 1 0,0-1-1,0 0 1,0 1-1,-1-1 1,1 0 0,0 0-1,-1 0 1,1 0-1,1-2 1,4-1-39,0-1 0,-1 0 0,0 0 1,0 0-1,0-1 0,0 0 0,-1 0 0,0 0 0,0-1 0,-1 1 0,1-1 0,-2 0 1,1-1-1,-1 1 0,0-1 0,0 1 0,2-13 0,-1-8-51,0-1-1,-2 0 0,-1-44 1,-2 39 90,1 33 16,-6 8-148,1 1 126,-1-1 0,1 1-1,1 0 1,0 0 0,0 0-1,0 1 1,-3 13-1,0 3 70,-6 46 0,2 49 209,5 128 1,6-244-263,0-1 0,0 0-1,0 0 0,0 0 0,0 0 0,1 0 1,-1 0-1,1 0 0,0 0 0,0-1 0,0 1 0,0 0 1,0-1-1,0 1 0,1-1 0,2 4 0,-3-5 3,0 0 1,1 0-1,-1 0 0,0 0 0,0 0 0,1-1 1,-1 1-1,0 0 0,1-1 0,-1 1 0,1-1 0,-1 0 1,0 1-1,1-1 0,-1 0 0,1 0 0,-1 0 1,1 0-1,-1 0 0,1 0 0,2-1 0,1-1 8,-1 0 0,1 0 0,-1 0 0,1 0 0,-1-1 0,0 1 0,0-1 0,0 0 0,-1-1 0,1 1 0,-1-1 0,1 1 0,-1-1 0,0 0 0,0 0 0,3-8 0,-2 5-31,-1-1 1,1 0-1,-2 0 0,1 0 1,-1-1-1,-1 1 1,1-1-1,-1 1 0,-1-1 1,0-12-1,0 16 6,-1 0 0,0 1 0,0-1 0,0 0-1,-1 0 1,1 1 0,-1-1 0,0 1 0,0-1 0,-1 1 0,0 0 0,1 0 0,-1 0 0,-1 0-1,1 0 1,0 1 0,-1 0 0,0-1 0,-5-2 0,-1-2-10,7 6 16,1 0 0,-1-1 0,1 1 0,-1 1 0,0-1 0,0 0 0,0 1 0,0-1 1,-6-1-1,8 3 76,3-2-75,0 0 0,1-1 1,-1 1-1,1 0 0,-1 0 0,1 0 0,0 0 0,0 1 0,-1-1 0,1 1 0,0 0 0,0 0 0,7-2 0,1-1-4,1-1-275,24-9 821,-35 14-724,1-1 0,-1 1 1,0-1-1,0 0 0,0 1 0,0-1 0,0 0 0,1 0 0,-1 0 0,-1 1 1,1-1-1,0 0 0,0 0 0,0-1 0,0 1 0,-1 0 0,1 0 0,-1 0 0,1 0 1,-1-1-1,1 0 0,-3-3-2770,-12 1-2477</inkml:trace>
  <inkml:trace contextRef="#ctx0" brushRef="#br0" timeOffset="619.37">91 1 7155,'0'0'10149,"4"0"-6057,-20 48-4369,16-47 226,5-15 351,2-14-280,-6 28-678,1 0 0,-1 0-1,1 0 1,-1 1-1,1-1 1,-1 0 0,0 1-1,1-1 1,-1 1-1,0 0 1,1-1 0,-1 1-1,2 1 1,9 7-4118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7:51.55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7 71 11957,'0'0'9119,"-7"-11"-7475,152 5-843,3 0-4059,-147 6 3093,-1 0 0,0 0 1,1 0-1,-1 0 1,0 0-1,1 0 0,-1 0 1,1 0-1,-1 0 1,0 0-1,1 1 1,-1-1-1,0 0 0,1 0 1,-1 0-1,0 0 1,1 1-1,-1-1 0,0 0 1,0 0-1,1 1 1,-1-1-1,0 0 0,0 1 1,1-1-1,-1 0 1,0 1-1,0-1 1,0 0-1,1 1 0,-1-1 1,0 0-1,0 1 1,0-1-1,0 0 0,0 1 1,0-1-1,0 1 1,0-1-1,0 0 0,0 1 1,0-1-1,0 0 1,0 1-1,0-1 1,0 0-1,-1 1 0,1-1 1,0 1-1,0-1 1,-1 1-1,-2 8-4144</inkml:trace>
  <inkml:trace contextRef="#ctx0" brushRef="#br0" timeOffset="262.75">2 235 9044,'0'0'9426,"16"-1"-7882,22-3-980,60-16-1,-1 0-1608,-30 15-4028,-59 5 794,0-2-2191</inkml:trace>
  <inkml:trace contextRef="#ctx0" brushRef="#br0" timeOffset="665.95">158 21 3794,'0'0'14956,"-5"-3"-14100,-14-11-538,14 10-313,31 6 35,0 2 0,0 0 0,0 2 0,37 13 0,-8-3-5,-45-14-18,1 1-19,0 0 0,-1 0-1,1 1 1,-1 1 0,15 7-1,-23-11 4,0 1-1,0-1 0,-1 0 0,1 1 0,0-1 0,-1 1 0,0-1 0,1 1 1,-1-1-1,0 1 0,0 0 0,1 0 0,-2 0 0,1 0 0,0 0 0,0 0 1,-1 0-1,1 0 0,-1 0 0,1 0 0,-1 0 0,0 0 0,0 0 0,0 1 0,0-1 1,0 0-1,0 0 0,-1 0 0,1 0 0,-1 0 0,1 0 0,-1 0 0,0 0 1,0 0-1,0 0 0,-2 3 0,-7 9 69,1-1 0,-1 0 0,-1-1 1,-23 20-1,-21 25-207,6-2-5182,28-31-1944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7:50.49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0 350 4818,'0'0'9970,"22"-2"-7403,-9-3-2308,1-1 1,-1 0 0,0-1 0,-1 0-1,14-10 1,-19 12-204,0-1 1,0 1-1,-1-1 0,0 0 0,0-1 1,-1 0-1,0 1 0,0-2 0,0 1 0,3-9 1,-5 9 117,-1 0-1,-1 0 1,1 0 0,-1 0 0,0-8 0,-1 10 6,0 8-63,-1 28-129,1-17 24,0-11-6,-1 0 0,1-1 0,0 1-1,0 0 1,0-1 0,1 1 0,-1 0 0,1-1-1,-1 1 1,1 0 0,2 2 0,-2-3-4,0-1 0,1 0 0,-1 0 1,1 0-1,0 0 0,-1 0 0,1 0 0,0-1 1,0 1-1,-1 0 0,1-1 0,0 0 0,0 1 0,0-1 1,0 0-1,0 0 0,-1 0 0,1 0 0,4 0 1,-1 0-12,0-1 0,0 1 0,0 0 1,0-1-1,0 0 0,0-1 0,0 1 1,-1-1-1,1 0 0,0 0 0,-1 0 1,1 0-1,-1-1 0,0 0 1,0 0-1,0 0 0,0 0 0,0-1 1,-1 0-1,1 0 0,-1 1 0,0-2 1,-1 1-1,1 0 0,-1-1 0,1 1 1,-1-1-1,2-9 0,3-6 14,-1 0 1,-1 0-1,-1-1 1,0 1-1,-2-1 0,0-30 1,-2 50 103,0 9-371,-2 5 302,0 0-1,0-1 1,-1 1-1,-1-1 1,0 0-1,-7 13 1,-11 39 212,5 18 151,3 2-1,5 0 1,0 141 0,9-224-397,0 0 0,0 0 1,0 0-1,0 0 0,0 0 0,1 0 0,-1 0 1,0 0-1,0 0 0,1 0 0,-1 0 0,1 0 0,-1 0 1,1 0-1,-1 0 0,1 0 0,-1-1 0,1 1 0,0 0 1,-1 0-1,1-1 0,0 1 0,0 0 0,0-1 1,-1 1-1,1-1 0,0 1 0,0-1 0,0 1 0,0-1 1,0 0-1,0 1 0,0-1 0,0 0 0,0 0 1,0 0-1,0 0 0,0 0 0,0 0 0,0 0 0,0 0 1,0 0-1,0 0 0,2-1 0,0 0 9,0 1-1,0-1 0,-1 0 1,1 0-1,0 0 0,0-1 1,-1 1-1,1-1 0,-1 1 1,1-1-1,-1 0 1,1 0-1,-1 0 0,3-4 1,-1-2-4,-1 1 1,0-1 0,0 0 0,-1 1 0,0-1 0,0-1-1,-1 1 1,0 0 0,-1-13 0,1 5-43,-2 1 0,0 0 0,-1-1-1,-5-19 1,5 28 6,-1 0 0,0 1 0,0-1-1,-1 1 1,0 0 0,0 0 0,0 0 0,-1 1-1,0-1 1,0 1 0,-6-5 0,-16-17-44,27 27 57,0-1 0,0 1 0,0 0-1,0-1 1,0 1 0,-1-1-1,1 1 1,0-1 0,0 1-1,0-1 1,1 1 0,-1-1-1,0 1 1,0 0 0,0-1 0,0 1-1,0-1 1,0 1 0,1-1-1,-1 1 1,0 0 0,0-1-1,1 1 1,-1 0 0,0-1-1,1 1 1,-1 0 0,0-1 0,1 1-1,-1 0 1,0 0 0,1-1-1,-1 1 1,1 0 0,-1 0-1,0 0 1,1-1 0,0 1-1,20-10-144,-18 9 141,0-1-204,45-25 751,-29 7-2148,-11-3-4929,-8 10 1189</inkml:trace>
  <inkml:trace contextRef="#ctx0" brushRef="#br0" timeOffset="205.75">28 24 13558,'0'0'2289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33.67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25449,'0'4818'0,"2327"-4818"0,-2327-4818 0,-2327 4818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38.2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 73 4578,'0'0'10802,"0"-50"-3780,-21 184-5637,8-86-1338,9-40-29,2 1 0,-1 0 0,1 0 0,0 0 0,0 18 0,2-26 283,0-46-119,1 14-211,3 1 0,0-1 0,2 1 0,15-46 0,-20 69 35,-1 6-9,0 0-1,1 0 0,-1-1 1,0 1-1,0 0 1,1 0-1,-1 0 1,0 0-1,1-1 1,-1 1-1,1 0 1,-1 0-1,1 0 1,0 0-1,-1 0 1,1 0-1,0 0 0,0 0 1,0 1-1,0-1 1,0 0-1,0 0 1,0 1-1,0-1 1,0 1-1,0-1 1,1 0-1,-1 1-12,24 6-224,-21 0 240,0-1-1,-1 1 1,1 0 0,-1 0-1,0 1 1,-1-1-1,1 1 1,-1-1 0,0 1-1,1 11 1,5 72 4,-8-90-3,-1 1-1,1-1 1,0 1 0,0-1-1,0 0 1,0 1-1,0-1 1,0 1 0,0-1-1,0 0 1,0 1 0,0-1-1,0 1 1,0-1 0,0 0-1,0 1 1,1-1-1,-1 0 1,0 1 0,0-1-1,0 1 1,1-1 0,-1 0-1,0 1 1,0-1 0,1 0-1,-1 0 1,0 1 0,0-1-1,1 0 1,-1 0-1,0 1 1,1-1 0,-1 0-1,1 0 1,-1 0 0,0 0-1,1 1 1,0-1 0,15-11 54,17-28 18,-32 38-75,106-123-1319,-107 124 1313,0 0 0,0 0 0,0 0 0,1 0 0,-1 0 0,0 0 0,0 0 0,0 0 0,0 0 0,0 0 0,1 0-1,-1 0 1,0 0 0,0 0 0,0 0 0,0 0 0,0 0 0,1 0 0,-1 0 0,0 0 0,0 0 0,0 0 0,0 0-1,0 0 1,1 0 0,-1 0 0,0 0 0,0 0 0,0 1 0,0-1 0,0 0 0,0 0 0,0 0 0,1 0 0,-1 0-1,0 0 1,0 0 0,0 1 0,0-1 0,0 0 0,0 0 0,0 0 0,0 0 0,0 0 0,0 1 0,0-1 0,0 0-1,0 0 1,0 0 0,0 0 0,0 1 0,0-1 0,0 0 0,0 0 0,0 0 0,0 0 0,0 0 0,0 1 0,0-1-1,2 21-106,-1 31 179,-1-48-98,-4 267 959,4-270-663,-1-1-212,-1 0-100,1 0-441,1-18-20396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28.61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1 162 4834,'0'0'12278,"15"0"-6618,57 0-5307,-64 0-334,15 1 12,0-1 1,-1-1-1,1-1 0,0-1 0,-1-1 0,41-12 1,-57 12-1591,-11 3-4152,-6 3-626,5-1 5831,-14 5-7367</inkml:trace>
  <inkml:trace contextRef="#ctx0" brushRef="#br0" timeOffset="361.75">83 198 5122,'0'0'9402,"-14"5"-3866,73-4-3996,-23 0-1228,1-1 0,66-9 0,-91 9-296</inkml:trace>
  <inkml:trace contextRef="#ctx0" brushRef="#br0" timeOffset="1000.38">173 28 7075,'0'0'9287,"-3"-4"-8108,2 1-785,-1 2-172,1 0 0,0 0 0,0 0 0,0-1 0,0 1-1,0-1 1,1 1 0,-1 0 0,0-1 0,1 0 0,-1 1 0,0-4 0,38 29-32,-9-7-126,51 22 1,-50-26-30,52 33 1,-79-45-37,0 0 0,0 1-1,0-1 1,0 1 0,0-1 0,0 1 0,0 0 0,0 0 0,-1 0 0,1 0 0,-1 0 0,1 0-1,-1 1 1,0-1 0,0 0 0,0 1 0,0-1 0,0 1 0,-1-1 0,1 1 0,-1-1 0,1 1-1,-1 0 1,0-1 0,0 1 0,0-1 0,-1 1 0,1 0 0,0-1 0,-1 1 0,0-1 0,0 1-1,-1 2 1,-4 8 1,-1-1 1,0 1-1,-1-1 0,0 0 0,-1-1 0,-10 10 0,-65 59 111,73-71-106,-60 57 17,70-65-313,17-1-9748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0.29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66 24 9877,'0'0'8649,"-2"-4"-7910,-6-12-267,6 12 104,2 11-496,-17 194 822,18-188-1056,-2 0 0,0-1 0,0 1 0,-1-1 0,0 1 0,-2-1 0,-5 18 0,-3-25-5114,7-6-1214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0.61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3 8516,'0'0'5856,"18"-2"-5288,107 2-210,-72 0-4000,-52 7-3900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0.87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31 7411,'0'0'8052,"53"-5"-7460,-28 1-47,-5-3-193,9 0-128,-9 2-80,-3 5-144,-5-2 0,-4 2-640,5 0-433,-5 0-400,0 2-2032,0 3-1874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2.41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115 258 3922,'0'0'9361,"3"-7"-8424,0 0-637,-1 4-55,0-1 0,-1 0 0,0 0 0,1 0 0,-1 0 0,-1 0 0,1 0 0,-1 0 0,1-5 0,-9 8-79,0 0-1,0 0 1,-1 1-1,-12 1 0,17 0-164,1 0 0,-1 0-1,1 0 1,0 1-1,0-1 1,-1 1-1,1 0 1,0 0-1,0 0 1,1 0-1,-1 0 1,0 1-1,1-1 1,0 1-1,-1 0 1,1 0-1,0 0 1,0 0 0,0 0-1,1 0 1,-1 0-1,1 0 1,-2 7-1,-1 2 17,1 0-1,1 0 1,0 0-1,0 0 1,0 20 0,3-30-19,-1-1 1,1 0 0,0 0 0,-1-1 0,1 1 0,0 0 0,-1 0 0,1 0 0,0 0-1,0-1 1,0 1 0,0 0 0,0-1 0,0 1 0,0-1 0,0 1 0,0-1 0,0 1 0,0-1-1,0 0 1,0 1 0,1-1 0,-1 0 0,0 0 0,0 0 0,0 0 0,0 0 0,0 0-1,1 0 1,-1 0 0,0-1 0,0 1 0,2-1 0,1 1 17,1-1 0,0 1 0,-1-1 0,1 0 0,0-1 0,-1 1 0,7-4 0,-7 2-19,0 0 1,0-1-1,0 0 0,-1 0 0,1 0 0,-1 0 1,0-1-1,0 1 0,0-1 0,-1 1 0,0-1 1,0 0-1,0 0 0,0 0 0,-1-1 0,0 1 0,0 0 1,1-8-1,-2 13-112,4 35-173,-3-33 293,-1 0 0,1 0 0,-1 1 0,1-1 1,0 0-1,0 0 0,0 0 0,0 0 0,1 0 0,-1 0 0,0 0 0,1 0 0,-1 0 1,1-1-1,0 1 0,-1 0 0,1-1 0,0 0 0,0 1 0,0-1 0,0 0 0,0 0 0,1 0 1,-1 0-1,0 0 0,0-1 0,0 1 0,1-1 0,-1 0 0,0 1 0,1-1 0,-1 0 1,0 0-1,1 0 0,-1-1 0,0 1 0,5-2 0,0 1 10,0 0 0,0-1 1,0 0-1,0-1 0,-1 1 0,1-1 0,-1-1 1,0 1-1,0-1 0,0 0 0,7-6 0,-7 3-36,0-1 0,0 0-1,-1 0 1,0-1 0,0 1-1,-1-1 1,0 0 0,-1 0 0,1 0-1,-2-1 1,0 1 0,2-13-1,0-14-207,-2-70 0,-2 74 169,0 32 42,-1 0-1,0 0 1,1 0 0,-1 1-1,0-1 1,1 0 0,-1 0-1,1 1 1,-1-1 0,1 0-1,-1 1 1,1-1 0,-1 0-1,1 1 1,-1-1-1,1 1 1,-1-1 0,1 1-1,0-1 1,-1 1 0,1-1-1,0 1 1,-1 0 0,1 0-1,-8 26 157,1 0-1,2 0 1,1 0 0,0 1-1,2-1 1,4 55-1,-2-78-103,1 0-1,0 0 1,0 0-1,0-1 0,0 1 1,1 0-1,0 0 0,-1-1 1,1 1-1,0-1 1,1 1-1,-1-1 0,1 0 1,-1 0-1,1 0 0,0 0 1,0-1-1,0 1 1,1-1-1,-1 0 0,6 3 1,-7-4-13,1 0 0,0 0 0,-1 0 0,1 0 1,0-1-1,0 1 0,-1-1 0,1 0 0,0 1 0,0-1 0,0-1 1,-1 1-1,1 0 0,0-1 0,0 1 0,0-1 0,-1 0 1,1 0-1,-1 0 0,1 0 0,0-1 0,-1 1 0,0-1 0,1 1 1,-1-1-1,0 0 0,0 0 0,0 0 0,0 0 0,0 0 1,2-3-1,2-5-20,0 0 0,-1 0 0,0 0 0,0-1-1,-1 0 1,-1 0 0,0 0 0,0 0 0,-1 0 0,0-1 0,-1 1 0,-1-1 0,0-17 0,0 29-7,0 1-1,-1-1 1,1 1-1,0-1 1,0 1-1,0-1 1,-1 1-1,1-1 1,0 1-1,-1-1 1,1 1-1,0-1 1,-1 0-1,1 1 1,0-1-1,-1 0 1,1 1 0,-1-1-1,1 0 1,-1 1-1,1-1 1,-1 0-1,1 0 1,-1 0-1,1 0 1,-1 1-1,1-1 1,-1 0-1,1 0 1,-1 0-1,1 0 1,-1 0-1,1 0 1,-1 0-1,1 0 1,-1 0 0,1-1-1,-1 1 1,1 0-1,-1 0 1,1 0-1,-1 0 1,1-1-1,-1 1 1,1 0-1,0-1 1,-1 1-1,1 0 1,-1-1-1,1 1 1,0 0-1,-1-1 1,1 1-1,0-1 1,-1 1-1,1-1 1,0 1 0,0-1-1,0 1 1,-1-1-1,1 1 1,0-1-1,0 1 1,0-1-1,0 1 1,0-1-1,0 0 1,-1 7 3,1 0-1,0 1 1,0-1 0,0 0-1,1 0 1,0 0-1,0 0 1,1 0 0,-1 0-1,1 0 1,1-1 0,-1 1-1,1 0 1,0-1 0,0 0-1,0 0 1,6 6 0,-4-4-1,0 0-1,-1 0 1,0 1 0,0-1 0,-1 1 0,0 0 0,4 15-1,-6-22 9,-1 1-1,0-1 0,0 1 0,1-1 0,-1 1 0,0-1 0,0 1 0,0-1 0,-1 1 0,1-1 0,0 1 0,-1-1 0,1 1 0,-1-1 0,1 1 0,-1-1 0,1 1 0,-1-1 0,0 0 0,0 1 0,0-1 0,0 0 0,0 0 0,0 0 0,0 0 0,0 0 0,0 0 0,-1 0 0,1 0 0,0 0 0,-1 0 0,1-1 0,-1 1 0,1-1 0,0 1 0,-1-1 0,1 1 0,-1-1 0,1 0 0,-1 0 0,0 0 0,1 0 0,-1 0 1,-1 0-1,2 0 63,30-17-317,3-4 16,50-42 0,-71 54 244,0-1 0,-1-1-1,-1 0 1,0-1 0,0 1 0,-1-2 0,11-22-1,-18 35 6,-1-1-1,1 0 0,-1 0 0,0 0 1,1 0-1,-1 1 0,1-1 0,-1 0 1,0 0-1,0 0 0,0 0 0,1 0 1,-1 0-1,0 0 0,0 0 0,0 0 1,-1 0-1,1 0 0,0 0 0,0 1 1,0-1-1,-1-1 0,-14 4-16,-21 24-85,31-20 94,0 1 1,0 0-1,1 0 0,0 0 1,1 0-1,-1 1 1,1 0-1,1-1 1,-1 1-1,1 0 1,1 0-1,-2 12 0,3-17-2,0 0 0,0 0 0,0 0 0,0 0 0,0 0 0,0 0 0,1-1-1,0 1 1,-1 0 0,1 0 0,0 0 0,0-1 0,1 1 0,-1 0-1,1-1 1,-1 0 0,1 1 0,0-1 0,-1 0 0,1 1 0,1-1-1,-1 0 1,0-1 0,0 1 0,1 0 0,-1-1 0,1 1 0,-1-1 0,1 0-1,0 0 1,-1 0 0,1 0 0,0 0 0,0 0 0,0-1 0,5 1-1,-8-1-5,86 4-197,-80-4-259,0 0 1,0-1-1,-1 0 1,1 0-1,0 0 1,-1-1-1,1 1 1,-1-1-1,1-1 1,-1 1-1,0-1 1,8-5-1,-8 1-4302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3.281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 73 7155,'0'0'9220,"0"-4"-8368,0 142 1811,0-53-2058,0-72-696,0-31-341,-1-42 229,-1 23 198,6-55-1,-3 87 14,0 1 0,0 0-1,1 0 1,0 0-1,-1 0 1,2 0 0,-1 0-1,0 1 1,1-1-1,-1 1 1,1-1 0,0 1-1,0 0 1,0 0-1,1 0 1,-1 1 0,1-1-1,0 1 1,-1 0 0,1 0-1,0 0 1,0 0-1,0 1 1,0-1 0,8 0-1,10-3-45,1 0 0,0 2 0,34-1 0,-44 3-16,-7 1 333,15 0-3366,-21 0 2937,0 1 1,1-1-1,-1 0 0,1 0 0,-1 0 0,0 1 0,1-1 0,-1 0 0,1 1 1,-1-1-1,0 0 0,0 1 0,1-1 0,-1 0 0,0 1 0,0-1 0,1 1 0,-1-1 1,0 0-1,0 1 0,0-1 0,1 1 0,-1-1 0,0 1 0,0-1 0,0 1 1,0-1-1,0 1 0,0-1 0,0 0 0,0 1 0,0-1 0,0 1 0,-1-1 0,1 1 1,-3 13-4467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3.499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5 6723,'0'0'9316,"61"0"-8819,-28 0-305,8-5-112,0 5-80,-4 0-384,-4 0-993,-12 0-1136,-5 0-2353,-4 5 576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4.78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127 194 6243,'0'0'8815,"-4"-7"-7831,3 5-941,0-1 1,0 1-1,-1 0 0,1 0 0,-1 0 0,0 0 1,1 1-1,-1-1 0,0 0 0,0 1 1,0-1-1,0 1 0,-1 0 0,1 0 1,0 0-1,0 0 0,-1 0 0,1 0 1,0 0-1,-1 1 0,1-1 0,-1 1 1,1 0-1,-1 0 0,1 0 0,-1 0 1,1 0-1,-1 0 0,1 1 0,-1-1 1,1 1-1,-1 0 0,1-1 0,0 1 1,-1 0-1,1 1 0,0-1 0,0 0 1,0 1-1,0-1 0,0 1 0,-2 2 1,1-2-30,0 1 0,0 0 1,1 0-1,0 0 1,-1 1-1,1-1 1,0 0-1,1 1 1,-1 0-1,1-1 1,-1 1-1,1 0 1,0 0-1,0-1 0,1 1 1,-1 0-1,1 0 1,0 5-1,1-8-22,0 0 0,0-1 0,-1 1 0,1-1 0,0 0 0,0 1 0,0-1 0,0 0 0,0 1 0,0-1 0,0 0 0,0 0 0,0 0 0,0 0 0,0 0 0,0 0 0,0 0 0,0 0 0,0 0 0,0 0 0,0 0 0,0-1 0,2 0 0,26-6-139,25-35 318,-54 45-167,0-1-1,1 0 1,-1 1-1,1-1 0,0 0 1,0 0-1,0 0 1,0 0-1,0 1 1,0-1-1,0 0 1,1-1-1,-1 1 1,1 0-1,-1 0 0,1-1 1,0 1-1,0-1 1,0 1-1,0-1 1,0 0-1,0 0 1,0 1-1,0-2 1,0 1-1,0 0 0,1 0 1,-1-1-1,0 1 1,1-1-1,-1 0 1,0 0-1,1 1 1,-1-2-1,1 1 0,-1 0 1,0 0-1,1-1 1,1 0-1,1-1 6,0 1 0,0-1 0,0 0-1,0 0 1,-1-1 0,1 1 0,-1-1 0,1 0-1,-1-1 1,0 1 0,-1-1 0,1 1-1,0-1 1,-1 0 0,0 0 0,0-1 0,3-4-1,1-8-139,-1-1-1,0 1 1,-1-1-1,-1 0 0,-1 0 1,0 0-1,-1 0 0,-1-25 1,-23 134 64,20-74 176,-3 65 343,5-79-431,0 0 1,0 0 0,0 0-1,1-1 1,-1 1-1,1 0 1,-1 0-1,1 0 1,0 0-1,0-1 1,0 1 0,1 0-1,-1-1 1,0 1-1,1-1 1,0 1-1,0-1 1,0 0-1,0 0 1,0 0 0,0 0-1,3 2 1,-1-2-3,1 0 0,-1-1 1,0 0-1,0 0 0,1 0 1,-1 0-1,1-1 1,-1 0-1,0 0 0,1 0 1,-1 0-1,1-1 0,-1 1 1,1-1-1,-1-1 1,0 1-1,0 0 0,0-1 1,0 0-1,0 0 0,0 0 1,0 0-1,0-1 0,4-4 1,-4 4 6,1-1 0,-1 0 0,0-1 0,-1 1 1,1-1-1,-1 0 0,0 1 0,0-2 0,0 1 0,-1 0 1,1 0-1,-1-1 0,-1 1 0,1-1 0,-1 0 0,0 1 1,1-10-1,-2 14-27,0 1 1,0 0-1,0 0 1,0-1 0,0 1-1,1 0 1,-1 0-1,0-1 1,0 1-1,0 0 1,0-1-1,0 1 1,0 0-1,0 0 1,0-1 0,0 1-1,0 0 1,0 0-1,0-1 1,0 1-1,0 0 1,-1-1-1,1 1 1,0 0 0,0 0-1,0-1 1,0 1-1,0 0 1,-1 0-1,1-1 1,0 1-1,0 0 1,0 0 0,-1 0-1,1 0 1,0-1-1,0 1 1,-1 0-1,1 0 1,0 0-1,0 0 1,-1 0 0,1-1-1,0 1 1,0 0-1,-1 0 1,1 0-1,0 0 1,-1 0-1,1 0 1,0 0 0,0 0-1,-1 0 1,1 0-1,0 0 1,-1 1-1,1-1 1,-1 0-1,1 0-5,-1 1 0,0 0 0,1-1 0,-1 1 0,1 0 0,-1 0 0,0-1 0,1 1 0,0 0 0,-1 0 0,1 0 0,-1-1 0,1 1 0,0 0 0,0 0 0,0 0-1,-1 0 1,1 1 0,0 3-4,0 1 9,-1 1 0,1 0 0,1-1 0,-1 1 0,1 0 1,0-1-1,1 1 0,-1-1 0,1 1 0,1-1 1,-1 0-1,6 9 0,-5-10-1,0 1 1,0-1-1,-1 0 0,1 1 0,-1 0 1,0-1-1,1 12 0,-3-16 17,1 0-1,-1 0 0,0 1 1,0-1-1,0 0 1,0 0-1,-1 0 0,1 1 1,0-1-1,0 0 0,-1 0 1,1 0-1,-1 0 1,1 0-1,-1 0 0,1 1 1,-1-1-1,0 0 0,1-1 1,-1 1-1,0 0 1,0 0-1,0 0 0,0 0 1,0-1-1,0 1 0,0 0 1,0-1-1,0 1 1,0-1-1,0 1 0,0-1 1,0 1-1,0-1 1,-1 0-1,1 0 0,0 1 1,0-1-1,0 0 0,0 0 1,-1 0-1,1 0 1,-2-1-1,4-1-9,0 0 0,0 1 0,-1-1 1,1 0-1,0 0 0,1 1 0,-1-1 0,0 1 0,0-1 0,1 1 1,-1-1-1,0 1 0,3-2 0,75-39-232,-56 31 140,-1-1 1,0 0-1,35-28 0,-54 37 91,0 0 0,0 0 0,0-1 0,0 1 0,-1-1 0,1 0 0,-1 0 0,0 1 0,0-1 0,0-1 0,-1 1 0,0 0 0,1 0 0,-1-1 0,-1 1 0,1 0 0,-1-1 0,0 1 0,0-1 0,0 1 0,-1-6 0,0 9-4,0 0 0,1-1 0,-1 1 0,0 0 0,-1 0 0,1 0 0,0 0 0,0 0 0,0 1 0,0-1 0,-1 0 0,1 0 0,0 1 0,-1-1 0,1 1 0,-1-1 0,1 1 0,-1 0 0,1-1 0,-1 1 0,1 0 0,-1 0 0,1 0 0,0 0 0,-1 0 0,1 1 0,-1-1 0,1 0 0,-2 1 0,-1 0 3,0-1 0,1 1 0,-1-1 0,0 1-1,1 1 1,0-1 0,-1 0 0,1 1 0,-1-1 0,1 1 0,-3 3 0,2-1 9,1 1 0,1 0 0,-1 0 0,1 0 1,-1 0-1,2 0 0,-1 1 0,0-1 0,1 1 0,0-1 0,0 1 0,1-1 0,0 1 0,0 0 0,1 8 1,-1-10 5,0 0 1,1 0-1,-1 0 1,1-1-1,0 1 1,0 0-1,0-1 1,1 1-1,-1 0 1,1-1-1,0 0 1,0 1-1,0-1 1,1 0-1,-1 0 1,1 0-1,0 0 1,-1-1-1,1 1 1,0-1-1,0 0 1,1 0-1,4 3 1,12 0-264,1 0 1,0-2 0,0 0 0,1-2-1,-1 0 1,39-4 0,-36 2-1072,6-2-1424,-5-5-2262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5.57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30 28 8404,'0'0'9388,"-2"-4"-8625,-1 11-685,-17 294 2875,20-300-2510,0-37 144,-4-225-854,4 259 253,0 1-1,1-1 1,-1 1 0,1 0 0,-1-1 0,1 1-1,0 0 1,-1 0 0,1-1 0,0 1-1,0 0 1,0 0 0,0 0 0,0 0-1,0 0 1,0 0 0,0 0 0,0 0 0,1 0-1,-1 1 1,0-1 0,1 0 0,-1 1-1,0-1 1,1 1 0,-1-1 0,1 1 0,-1 0-1,0 0 1,3 0 0,53-5-232,-44 5 173,60-2-1707,-25 4-2531,-47-3 4102,0 1 0,-1 0 0,1 0 0,0 0 0,-1 0 0,1 0 0,-1 0 0,1 1 0,0-1 0,-1 0 0,1 0 0,0 0 0,-1 1 0,1-1 0,0 0 0,-1 1 0,1-1 0,-1 0 0,1 1 0,-1-1 0,1 1 0,-1-1 0,1 1 0,-1-1 0,0 1 0,1-1 0,-1 1 0,1-1 0,-1 2 0,1 7-4825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5.78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 1 9060,'0'0'5907,"20"5"-5699,5-5-144,-1 0-64,9 2-720,0 0-1249,4 1-2657,-4-1 512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46.94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207 137 4946,'0'0'8756,"-17"-2"-7745,-52-4-112,64 7-820,1-1 0,-1 1 0,1 0 0,-1 0 0,1 0 0,0 1 0,-1-1 0,1 1 0,0 0 0,0 0 0,0 1 0,1-1 0,-1 1 0,-6 6 0,-31 42 599,39-49-671,1-1 0,0 0 0,1 1 0,-1-1 0,0 0 1,0 1-1,0-1 0,1 1 0,-1 0 0,1-1 0,0 1 0,-1-1 1,1 1-1,0 0 0,0 2 0,0-4-2,0 1 1,0-1-1,1 1 1,-1-1-1,0 0 1,1 1-1,-1-1 1,0 1-1,1-1 0,-1 0 1,0 1-1,1-1 1,-1 0-1,1 0 1,-1 1-1,1-1 0,-1 0 1,1 0-1,-1 0 1,0 1-1,1-1 1,-1 0-1,1 0 0,0 0 1,-1 0-1,1 0 1,-1 0-1,1 0 1,-1 0-1,1 0 0,3-1 14,0 0-1,0 0 0,0 0 0,0 0 1,0-1-1,0 1 0,-1-1 0,1 0 1,-1 0-1,0-1 0,4-2 0,11-15 5,-3 7 52,-14 13-71,-1 1 0,1 0 1,0 0-1,-1 0 1,1 0-1,-1-1 0,0 1 1,1 0-1,-1 0 0,0 0 1,1 0-1,-1 0 0,0 0 1,0 0-1,0 0 0,0 0 1,0 0-1,0 0 0,0 0 1,0 0-1,0 0 0,-1 2 1,1-1 9,0 0-1,-1 0 1,1 0 0,0 0 0,0-1 0,1 1 0,-1 0 0,0 0 0,1 0-1,-1 0 1,1-1 0,-1 1 0,1 0 0,0-1 0,0 1 0,0 0 0,0-1-1,0 1 1,0-1 0,0 1 0,0-1 0,1 0 0,-1 1 0,1-1 0,-1 0-1,1 0 1,-1 0 0,1 0 0,-1 0 0,1-1 0,0 1 0,0 0 0,-1-1-1,1 1 1,0-1 0,0 1 0,0-1 0,0 0 0,-1 0 0,1 0 0,0 0-1,0 0 1,0-1 0,0 1 0,0 0 0,2-2 0,2 1 15,0-1 0,-1 0 1,1 0-1,0-1 0,-1 1 0,0-1 1,0 0-1,0-1 0,0 1 0,0-1 1,-1 0-1,0 0 0,8-9 0,-8 5-14,1-1 0,-1 1 0,0-1-1,-1 0 1,1 0 0,-2 0-1,0 0 1,2-13 0,1-81-510,-6 88 327,1 19 138,-2 0 1,1 0-1,0 0 1,-1 0 0,0 0-1,0 0 1,-5 6 0,-4 11 21,6-7 73,0 1 1,1 0-1,1 0 1,0 1-1,1-1 1,1 1-1,0-1 1,1 1-1,1-1 1,3 19-1,-4-32-52,1 0-1,-1 0 1,1 0 0,0 0 0,-1 0-1,1 0 1,0-1 0,0 1-1,1 0 1,-1-1 0,0 1-1,1-1 1,-1 1 0,0-1-1,1 0 1,0 1 0,-1-1-1,1 0 1,0 0 0,2 1-1,0 0 19,0-1-1,0 0 1,0 0-1,1-1 1,-1 1-1,0-1 1,0 0-1,1 0 1,5-1-1,0 0 9,0-1 0,0 0 0,1-1 0,-2 0 0,1-1 0,0 0 0,10-6 0,-16 8-28,-1-1 1,1 1-1,-1-1 0,0 1 1,0-1-1,0 0 0,0 0 1,-1-1-1,1 1 0,-1-1 0,0 1 1,0-1-1,0 1 0,0-1 1,1-7-1,0 0 23,-2 0-1,1 0 1,-1 0 0,-1-16 0,0 27-40,-1 1 0,1-1 0,0 0 0,0 0 0,0 0 0,0 1-1,-1-1 1,1 0 0,0 0 0,0 0 0,-1 1 0,1-1 0,0 0 0,0 0 0,-1 0 0,1 0 0,0 0 0,0 0 0,-1 0 0,1 0 0,0 0 0,-1 1 0,1-1 0,0 0 0,0 0 0,-1 0 0,1-1 0,0 1 0,-1 0 0,1 0 0,0 0 0,0 0 0,-1 0 0,1 0 0,0 0 0,0 0 0,-1-1 0,1 1 0,0 0 0,0 0 0,-1 0 0,1 0 0,0-1-1,0 1 1,0 0 0,-1 0 0,1-1 0,0 1 0,0 0 0,0 0 0,0-1 0,0 1 0,-1-1 0,1 20-28,1-1-1,0 0 0,1 0 0,1 0 1,10 33-1,-11-47 45,-1 0 1,0 0-1,0 0 0,0 0 0,-1 0 0,1 0 1,-1 1-1,0-1 0,0 0 0,-1 0 0,1 0 1,-3 8-1,2-10-5,0 0 0,1-1 1,-1 1-1,0 0 0,0-1 0,-1 1 1,1-1-1,0 1 0,-1-1 1,1 0-1,0 1 0,-1-1 0,0 0 1,1 0-1,-1 0 0,1 0 0,-1 0 1,0-1-1,0 1 0,0 0 0,1-1 1,-1 0-1,0 1 0,0-1 1,0 0-1,0 0 0,0 0 0,-2 0 1,3 0 63,0-1-79,1 0 0,0 1 0,0-1-1,-1 0 1,1 0 0,0 0 0,0 0 0,0 0 0,0 1 0,0-1-1,0 0 1,0 0 0,0 0 0,0 0 0,1 0 0,-1 0 0,0 1 0,0-1-1,1 0 1,-1 0 0,1 0 0,-1 1 0,1-1 0,-1 0 0,1 1-1,-1-1 1,1 0 0,-1 1 0,1-1 0,0 1 0,1-2 0,24-21-767,-25 22 717,58-39-498,-39 28 230,0-1 0,-1-1 0,20-19 0,-35 28 286,0 1 0,1-1-1,-1 0 1,-1 0 0,1-1 0,-1 1 0,0-1-1,0 1 1,-1-1 0,0 0 0,0 0 0,0 0-1,0 0 1,-1-1 0,0 1 0,0-9 0,-1 14 45,-1 0 0,1 0 0,0 0 1,-1 0-1,1 0 0,0 0 1,-1 0-1,0 1 0,1-1 1,-1 0-1,1 0 0,-1 1 1,0-1-1,1 0 0,-1 1 1,0-1-1,0 0 0,1 1 1,-1-1-1,0 1 0,0 0 1,0-1-1,0 1 0,0 0 1,0-1-1,0 1 0,0 0 0,0 0 1,0 0-1,0 0 0,0 0 1,1 0-1,-1 0 0,0 0 1,0 0-1,0 0 0,0 1 1,0-1-1,-1 1 0,-2-1 18,-1 1-1,1 0 1,0 0-1,0 0 1,0 1-1,0 0 1,0-1 0,-5 4-1,2 1 16,1 0-1,0 0 1,1 0 0,-1 1 0,1 0-1,1 0 1,-1 0 0,1 0 0,0 1-1,1 0 1,-3 9 0,1-3 91,1 1 0,1-1 1,1 1-1,0 0 0,0 22 1,2-34-124,1 1 1,-1-1 0,1 1 0,0-1 0,0 1 0,0-1 0,1 0 0,-1 0 0,1 0 0,-1 0 0,1 0 0,0 0 0,0 0 0,1 0-1,-1-1 1,1 1 0,-1-1 0,1 0 0,0 0 0,-1 0 0,1 0 0,0 0 0,1 0 0,-1-1 0,0 0 0,0 1 0,1-1-1,-1 0 1,0-1 0,6 2 0,13 2-561,-1-1-1,1-1 1,35-1-1,-47-1 35,26-1-3011,-6-1-3230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59.78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220 40 7652,'0'0'8742,"0"-12"-7381,4 254 3761,-4-256-4092,1-5-985,0 0-1,2 0 1,0 0 0,11-34-1,-10 41-79,0 0 0,1 0 0,0 1 0,1-1-1,1 1 1,0 0 0,0 1 0,12-14 0,-19 23 29,1 1 0,0-1 0,-1 0 0,1 1 0,-1-1 0,1 0 0,0 1 0,0-1 0,-1 1 0,1-1 0,0 1 1,0-1-1,0 1 0,-1 0 0,1-1 0,0 1 0,0 0 0,0 0 0,0 0 0,0 0 0,0 0 0,0 0 0,-1 0 0,1 0 1,0 0-1,0 0 0,0 0 0,0 0 0,0 1 0,0-1 0,0 0 0,1 1 0,0 1 1,0 0 0,0 0 0,0 0 0,-1 0 1,1 1-1,-1-1 0,1 0 0,-1 1 0,0-1 0,0 1 0,1 2 0,4 13 18,-2-1-1,4 27 1,-7-41-13,1 11 11,1-1 0,1 1-1,11 25 1,-15-35-3,1-4 0,0 0 0,0 0 0,1 0 0,-1 0 0,0-1-1,0 1 1,0 0 0,0 0 0,0-1 0,0 1 0,0-1 0,0 1 0,0-1 0,0 1-1,-1-1 1,1 1 0,0-1 0,0 0 0,0 0 0,-1 1 0,2-2 0,140-186-1518,-138 185 1478,-3 8-1,0-1 1,0 1 0,0-1 0,0 1-1,-1 0 1,0-1 0,0 8-1,0-11 30,-2 74 213,0-38-74,1 0 0,2 0 1,7 41-1,-4-67-453,0 4-5094</inkml:trace>
  <inkml:trace contextRef="#ctx0" brushRef="#br0" timeOffset="700.6">2 525 9957,'0'0'5125,"0"14"-4589,0 312 5381,0-333-4898,0-47-783,-2 12-233,2-1-1,2 0 1,2 1-1,1-1 1,16-54-1,-20 93-40,1 0 0,0-1 0,0 1-1,0 0 1,1 0 0,-1 0 0,1 1 0,0-1-1,0 0 1,1 1 0,-1 0 0,1 0 0,-1 0 0,1 0-1,0 1 1,0-1 0,0 1 0,1 0 0,7-2-1,-5 1-322,1 1-1,0 1 0,0-1 0,0 1 0,0 1 1,0-1-1,0 1 0,0 1 0,1 0 0,11 2 1,-18-2 94,-1-1 1,1 1-1,0 0 1,0 0-1,-1-1 1,1 1-1,-1 0 1,1 1-1,-1-1 1,1 0-1,-1 0 1,1 1-1,-1-1 0,0 0 1,0 1-1,0 0 1,0-1-1,2 4 1,2 13-5064</inkml:trace>
  <inkml:trace contextRef="#ctx0" brushRef="#br0" timeOffset="931.32">27 661 9540,'0'0'6163,"90"0"-6163,-49 0 0,4-2-432,0-3-945,-4 5-1952,-4-2-1041</inkml:trace>
  <inkml:trace contextRef="#ctx0" brushRef="#br0" timeOffset="2043.73">507 587 6163,'0'0'12216,"-8"-2"-11373,5 1-800,0 0-1,0 0 0,0 1 1,-1-1-1,1 1 0,0 0 1,0 0-1,0 0 0,0 0 1,0 1-1,0-1 1,-1 1-1,1 0 0,-5 2 1,4-1-2,-1 1 1,1 0-1,0 0 1,0 0-1,1 0 1,-1 1-1,1 0 1,-1-1-1,1 1 1,0 1-1,-2 3 1,1-2-4,0 1 0,1-1-1,-1 1 1,1 0 0,1 0 0,-1 0 0,1 0 0,1 0 0,-1 0-1,1 8 1,2-14-52,1 0 0,-1-1 0,1 1 0,0-1 0,-1 0 0,1 0 0,0 0 0,0 0 0,-1 0 0,1 0 0,0 0 0,-1 0 0,1 0 0,0-1 0,-1 1-1,1-1 1,0 1 0,1-2 0,4-2 4,0-1 0,0 1-1,-1-1 1,0-1 0,0 1-1,0-1 1,0 0-1,7-12 1,-13 18 14,0 0 0,1 0 0,-1 0 0,0 0 0,0-1-1,0 1 1,0 0 0,0 0 0,0 0 0,0 0 0,0 0 0,1 0 0,-1 0 0,0 0 0,0-1 0,0 1 0,0 0-1,0 0 1,1 0 0,-1 0 0,0 0 0,0 0 0,0 0 0,0 0 0,0 0 0,1 0 0,-1 0 0,0 0 0,0 0-1,0 0 1,0 0 0,1 0 0,-1 0 0,0 0 0,0 0 0,0 0 0,0 0 0,0 0 0,1 1 0,-1-1-1,0 0 1,0 0 0,0 0 0,0 0 0,0 0 0,0 0 0,1 0 0,-1 1 0,0-1 0,0 0 0,0 0 0,0 0-1,0 0 1,10 15 89,9 23-38,-17-33-27,-1-1-17,1-1-1,0 0 1,-1 0 0,1-1-1,0 1 1,1 0 0,-1-1-1,0 1 1,1-1 0,-1 0-1,1 0 1,0 0 0,0 0-1,0 0 1,0-1 0,0 1 0,0-1-1,0 0 1,4 2 0,-1-2 1,0 0 1,0-1 0,0 0 0,1 1 0,-1-2-1,0 1 1,0-1 0,0 0 0,0 0 0,7-3 0,-3 1-13,-1 0 1,1-1 0,-1-1 0,0 1-1,0-1 1,-1-1 0,1 1 0,-1-2-1,-1 1 1,1-1 0,-1 0 0,0-1 0,6-7-1,-2-7-121,0 0-1,-2-1 0,0 0 0,-2 0 1,0 0-1,-2-1 0,0 0 0,-2-1 1,-1 1-1,-1-49 0,-26 103 189,20-18-38,0 0 0,0 1 0,1 0 0,1-1 0,0 1 0,1 1 0,-2 25 0,7 94 675,-3-129-679,1 0-1,-1 0 1,0-1 0,1 1-1,0 0 1,0-1 0,0 1-1,0-1 1,1 1 0,-1-1-1,1 0 1,0 1 0,0-1-1,0 0 1,0 0-1,1-1 1,3 5 0,-4-6 1,1 1 0,0 0 0,-1-1 1,1 0-1,0 0 0,0 0 0,0 0 1,0 0-1,0 0 0,0-1 0,0 0 1,0 1-1,0-1 0,0 0 0,0-1 0,6 0 1,-1-1 2,1 0 0,-1-1 0,1 0 1,-1 0-1,0-1 0,0 0 1,-1 0-1,1-1 0,-1 0 0,0-1 1,0 1-1,-1-1 0,7-8 0,-8 8-12,0-1 0,0 0 0,-1-1 0,0 1 0,0-1-1,4-15 1,-7 19-10,1 0 1,-1 0-1,0 0 0,-1-1 1,1 1-1,-1 0 0,0-1 1,0 1-1,0 0 0,-1-1 1,1 1-1,-1 0 0,0 0 1,0 0-1,-3-6 0,3 8-13,1 1-1,-1 0 1,0 0-1,0 0 1,0 0 0,0 0-1,0 0 1,0 0-1,0 0 1,0 0-1,0 0 1,0 1-1,0-1 1,-1 0 0,1 1-1,0-1 1,0 1-1,-1-1 1,1 1-1,0 0 1,-1-1-1,1 1 1,-1 0 0,1 0-1,0 0 1,-1 0-1,1 0 1,0 0-1,-1 1 1,1-1-1,-1 0 1,1 1-1,0-1 1,0 1 0,-1-1-1,1 1 1,0 0-1,0-1 1,0 1-1,-1 0 1,1 0-1,0 0 1,0 0 0,1 0-1,-1 0 1,0 0-1,0 0 1,0 0-1,1 1 1,-1-1-1,0 0 1,1 0 0,-1 1-1,1-1 1,0 0-1,-1 1 1,1-1-1,0 0 1,0 3-1,-2 8-4,2 0-1,0 0 0,0 0 1,1 1-1,0-1 0,1 0 1,1 0-1,0-1 0,1 1 0,0 0 1,0-1-1,8 13 0,-9-18 19,0 0 0,0 0-1,-1 0 1,0 1 0,0-1-1,0 1 1,-1-1 0,0 1-1,0 12 1,-2-18 10,-1 0 0,0 0 0,0-1-1,0 1 1,0 0 0,0-1 0,0 0 0,0 1 0,0-1 0,0 0-1,0 0 1,0 0 0,0 0 0,0 0 0,-3-1 0,-1 1 39,6-3-43,0 0 0,-1 0 1,2 0-1,-1 0 0,0 0 1,1 0-1,-1 0 0,1 0 1,0 1-1,0-1 0,2-4 1,4-2-39,0 1 1,0-1-1,1 2 1,0-1-1,0 1 1,1 1-1,10-6 1,75-40-108,-35 21 81,-50 26 38,0 0 1,0-1 0,0-1 0,-1 0-1,11-10 1,-16 13 23,0 1 0,0-1-1,-1 0 1,1 0 0,-1 0 0,0 0-1,0 0 1,-1 0 0,1 0 0,-1-1 0,0 1-1,0-1 1,0 1 0,-1-1 0,1-5-1,-2 9-10,0 0-1,1 1 0,-1-1 0,0 0 0,1 1 1,-1-1-1,0 1 0,1-1 0,-1 1 0,0-1 1,0 1-1,0-1 0,0 1 0,0 0 1,1-1-1,-1 1 0,0 0 0,0 0 0,0 0 1,0 0-1,0 0 0,0 0 0,0 0 0,-1 0 1,-31 4-127,28-1 123,0 1 0,0-1 0,0 0 0,1 1 0,-1 0 0,1 0 0,0 1 0,0-1 0,1 1 0,-1-1 0,1 1 0,0 1 0,0-1 0,1 0 1,-4 11-1,2-5 40,1 0 1,0 1 0,1-1 0,0 0 0,1 1 0,0-1 0,2 17 0,-1-26-28,0 1-1,1-1 1,-1 1 0,1-1 0,0 1 0,-1-1-1,1 1 1,0-1 0,1 0 0,-1 0 0,0 1-1,1-1 1,-1 0 0,1 0 0,-1 0 0,1-1-1,0 1 1,3 2 0,-1-1 4,1 0 0,0-1 0,0 0-1,0 1 1,0-2 0,0 1 0,0 0 0,8 0-1,10 1-53,1-2 0,-1 0 1,29-4-1,-30 2-118,41-6-1754,-25-7-2775,-7-6-4993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57.23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49 46 6995,'0'0'10968,"0"3"-10483,-17 301 2346,17-303-2604,0-46 552,-2-20-673,1 36-87,0 1 0,7-56 0,-5 81-25,-1-1 1,1 1 0,1-1 0,-1 1-1,1 0 1,-1 0 0,1-1 0,0 1 0,0 0-1,0 0 1,0 1 0,1-1 0,-1 0-1,1 1 1,0-1 0,0 1 0,0 0 0,0 0-1,0 0 1,0 1 0,0-1 0,1 1-1,-1-1 1,1 1 0,-1 0 0,5-1 0,4 0-732,0 1 0,0 0 0,0 0 0,0 1 1,0 0-1,21 4 0,-32-3 430,0-1-1,0 0 1,0 0 0,0 1-1,0-1 1,0 1-1,0-1 1,0 1 0,0-1-1,0 1 1,0-1 0,0 1-1,0 0 1,0 0-1,-1-1 1,1 1 0,0 0-1,-1 0 1,1 0-1,0 0 1,-1 0 0,1 1-1,0 7-6185</inkml:trace>
  <inkml:trace contextRef="#ctx0" brushRef="#br0" timeOffset="170.51">0 209 6323,'0'0'8260,"78"-9"-8276,-37 4-513,0 3-1568,-4 0-2913</inkml:trace>
  <inkml:trace contextRef="#ctx0" brushRef="#br0" timeOffset="1331.18">414 152 8628,'0'0'8735,"-10"2"-8199,5-1-464,-1 0 0,1 1 1,-1 0-1,1 0 0,-1 0 0,1 1 0,0 0 1,0 0-1,0 0 0,1 0 0,-1 1 0,1 0 1,0 0-1,0 0 0,0 0 0,0 1 1,1 0-1,0-1 0,0 1 0,0 0 0,0 1 1,1-1-1,0 0 0,0 1 0,0-1 0,1 1 1,0 0-1,-1 11 0,2-16-65,0 0 1,0 1-1,0-1 0,0 0 0,0 0 1,0 0-1,0 0 0,0 1 0,0-1 0,1 0 1,-1 0-1,1 0 0,-1 0 0,1 0 1,-1 0-1,1 0 0,-1 0 0,1 0 0,0 0 1,0 0-1,-1 0 0,1 0 0,0 0 1,0-1-1,0 1 0,0 0 0,0-1 1,0 1-1,0 0 0,0-1 0,0 1 0,0-1 1,1 0-1,-1 1 0,0-1 0,0 0 1,0 0-1,0 0 0,1 0 0,-1 0 1,0 0-1,0 0 0,0 0 0,1 0 0,-1-1 1,0 1-1,0 0 0,0-1 0,0 1 1,0-1-1,0 1 0,0-1 0,0 0 0,0 1 1,0-1-1,0 0 0,0 0 0,0 1 1,0-1-1,-1 0 0,2-1 0,1-3 1,0 1-1,0 0 0,0 0 0,0-1 0,-1 0 0,0 1 1,0-1-1,0 0 0,-1 0 0,1 0 0,-1 0 1,0-6-1,-1 11 59,0 21-130,0-18 70,0 0-1,0-1 0,0 1 1,0 0-1,0-1 0,0 1 0,1 0 1,0-1-1,-1 1 0,1 0 0,0-1 1,0 1-1,1-1 0,-1 0 1,0 1-1,1-1 0,-1 0 0,1 0 1,0 0-1,0 0 0,0 0 1,3 3-1,-1-4 6,0 1-1,1-1 1,-1 0 0,0 0 0,0 0-1,1 0 1,-1-1 0,0 1 0,1-1-1,-1 0 1,0-1 0,1 1 0,-1-1-1,5-1 1,0 0-5,-1-1 1,0 0-1,-1 0 0,1-1 0,-1 0 0,1 0 0,-1-1 0,0 0 1,-1 0-1,1-1 0,-1 0 0,0 0 0,0 0 0,-1-1 1,0 1-1,0-1 0,-1-1 0,0 1 0,4-9 0,-1 0-43,0 0 0,-1 0 0,0-1 0,-2 0 0,0 0 0,-1 0 0,-1-1 0,1-20-1,-2 18 25,0 8-132,-5 22-49,-4 14 246,1 0-1,1 1 1,1-1-1,1 1 1,1 1-1,1 29 0,2-54-45,0 1 0,0 0 0,0-1 0,0 1 0,0 0 0,0 0 0,1-1 0,-1 1 0,1 0-1,-1-1 1,1 1 0,0-1 0,0 1 0,0-1 0,-1 1 0,1-1 0,1 1 0,-1-1 0,0 0-1,0 0 1,0 0 0,1 1 0,-1-1 0,3 1 0,-1-1 3,0 0 1,0 0-1,1 0 1,-1 0-1,0-1 1,0 1-1,1-1 1,-1 0-1,0 0 1,1 0-1,-1-1 1,4 0-1,1 0-3,-1-1 0,0 0 0,1 0 0,-1-1 0,0 0 0,0 0-1,-1-1 1,1 0 0,-1 0 0,0 0 0,6-6 0,-8 5-7,-2 0-1,1 1 1,0-1-1,-1-1 1,0 1-1,0 0 1,-1 0 0,1-1-1,-1 1 1,0-1-1,-1 0 1,1 1 0,-1-1-1,0 1 1,-2-9-1,2 0 12,0 13-120,-1 5 82,0-1-1,0 1 0,1 0 0,-1-1 1,1 1-1,-1 0 0,1 0 1,1 6-1,-1-7 10,5 57-14,-3-44 44,0-1 0,-2 1 0,-1 29-1,0-43-7,0 0 1,0 1-1,-1-1 0,1 0 0,0 0 0,-1 0 0,1 0 0,-1 0 0,0 0 0,0-1 0,1 1 0,-1 0 0,0-1 0,0 0 0,-1 1 0,1-1 0,0 0 0,0 0 0,-1 0 0,1 0 0,-1-1 0,1 1 1,0-1-1,-1 1 0,1-1 0,-1 0 0,-2 0 0,5-2-64,0 0-1,0 0 1,1 0 0,-1 1 0,1-1 0,-1 0 0,1 0-1,0 0 1,-1 0 0,1 1 0,0-1 0,0 0-1,0 1 1,2-2 0,16-12-449,0 0 0,1 2 0,1 0 0,24-10-1,-29 16 461,0-1 0,-1 0 0,0-1 0,0-1-1,-1 0 1,0-1 0,-1-1 0,0 0 0,-1 0-1,12-16 1,-23 26 60,0 0 0,1 1-1,-1-1 1,0 0-1,0 0 1,0-1 0,0 1-1,0 0 1,0 0 0,-1 0-1,1-1 1,-1 1 0,0 0-1,0 0 1,1-1 0,-1 1-1,-1 0 1,1-1-1,0 1 1,-1 0 0,1 0-1,-1-1 1,1 1 0,-2-2-1,1 2 0,-1 1 0,1-1 0,-1 1 0,0-1-1,1 1 1,-1 0 0,0 0 0,0 0 0,0 0 0,0 0-1,0 0 1,0 0 0,0 1 0,0-1 0,0 1-1,0 0 1,0-1 0,-1 1 0,1 0 0,0 0 0,0 0-1,0 0 1,0 1 0,-4 0 0,2 0 11,0 0 1,1 1-1,-1-1 1,0 1-1,1-1 1,0 1-1,-1 0 1,1 0-1,0 1 1,0-1-1,0 1 1,0 0-1,0-1 1,1 1 0,-1 0-1,1 1 1,0-1-1,0 0 1,0 1-1,0-1 1,1 1-1,-1-1 1,1 1-1,-1 4 1,0 1 82,0-1 0,0 1 0,1 0 0,0-1 0,0 1 0,1 0 0,1 0 0,-1 0 0,1-1 0,3 11 0,-3-16-77,1 1 0,-1-1 1,1 1-1,0-1 0,0 0 1,1 1-1,-1-1 0,1-1 0,-1 1 1,1 0-1,0-1 0,0 1 1,0-1-1,0 0 0,1 0 0,-1 0 1,0 0-1,1 0 0,0-1 0,-1 0 1,1 0-1,0 0 0,7 1 1,10 1-52,1 0 1,-1-2 0,24 0 0,-32-1-115,5 0-224,70-4-3714,-49-7-2536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8:54.27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246 45 80,'0'0'14129,"-13"-36"-8822,11 28-2702,-4 18-2296,-3 18-625,-24 158 511,27-136-80,5-50 207,1-26-84,1-3-291,1 1 0,2 0 0,0 1 0,2-1 0,2 1 0,20-52 0,-28 79 43,0 0 0,0 0 0,0 0 0,1-1 0,-1 1-1,0 0 1,0 0 0,1 0 0,-1 0 0,0-1 0,0 1 0,1 0 0,-1 0 0,0 0 0,0 0 0,1 0-1,-1 0 1,0 0 0,1 0 0,-1 0 0,0 0 0,1 0 0,-1 0 0,0 0 0,0 0 0,1 0-1,-1 0 1,0 0 0,1 0 0,-1 0 0,0 0 0,0 1 0,1-1 0,-1 0 0,0 0 0,0 0 0,1 1-1,-1-1 1,0 0 0,0 0 0,0 0 0,1 1 0,-1-1 0,0 0 0,0 0 0,0 1 0,0-1 0,0 0-1,1 1 1,-1-1 0,0 0 0,0 0 0,0 1 0,0-1 0,0 0 0,0 1 0,0-1 0,0 0 0,0 0-1,0 1 1,9 19-67,-9-19 76,16 64 42,-15-54-38,1-1 0,0 1-1,1-1 1,0 1-1,1-1 1,0 0-1,0 0 1,11 16-1,-15-26-1,1 0-1,-1 1 1,1-1-1,-1 0 1,1 1-1,0-1 1,-1 0-1,1 0 0,-1 0 1,1 0-1,0 1 1,-1-1-1,1 0 1,-1 0-1,1 0 1,0 0-1,-1 0 1,1 0-1,0 0 0,-1-1 1,1 1-1,-1 0 1,1 0-1,0 0 1,-1-1-1,1 1 1,-1 0-1,1-1 1,-1 1-1,1 0 0,-1-1 1,1 1-1,0-1 1,18-18-50,-17 17 56,20-24-314,-2-1 1,-1 0 0,19-38-1,-28 48 273,-5 76-464,-9 128 1701,4-187-1169</inkml:trace>
  <inkml:trace contextRef="#ctx0" brushRef="#br0" timeOffset="658.05">8 468 5138,'0'0'7937,"4"-17"-1667,0 298-4661,-7-276-1590</inkml:trace>
  <inkml:trace contextRef="#ctx0" brushRef="#br0" timeOffset="861.03">16 517 2257,'0'0'9989,"45"-82"-8661,-33 75-511,9 0-513,-1 0-160,5 2-96,4 3 48,-5 2-96,-7 0-96,-1 0-352,-16 7-849,0 5-608,0 2-768,-20 2-4194</inkml:trace>
  <inkml:trace contextRef="#ctx0" brushRef="#br0" timeOffset="1047.15">0 591 3698,'0'0'11333,"33"0"-11285,-4 0-48,-5 0-224,9 0-1073,-4 0-2000,0 0-1473</inkml:trace>
  <inkml:trace contextRef="#ctx0" brushRef="#br0" timeOffset="2186.7">315 575 6787,'0'0'8204,"-12"3"-7804,8-2-378,-6 2 126,0 0 0,0 1 0,-18 9 1,25-12-113,1 1 1,-1-1 0,1 1 0,-1 0 0,1 0 0,-1 0 0,1 0-1,0 0 1,0 0 0,0 1 0,0-1 0,1 1 0,-1-1-1,0 1 1,1 0 0,0-1 0,0 1 0,0 0 0,0 0 0,0 0-1,0 0 1,0 5 0,1-7 0,37-12-90,0-30 1027,-17 65-998,-15-22 31,0 0 1,-1 0 0,1-1-1,0 1 1,0-1-1,1 0 1,-1 0 0,0-1-1,0 1 1,0-1-1,0 0 1,1-1 0,-1 1-1,0-1 1,0 0-1,0 0 1,0-1 0,0 0-1,0 0 1,0 0 0,-1 0-1,1 0 1,-1-1-1,1 0 1,-1 0 0,0 0-1,0-1 1,-1 1-1,1-1 1,-1 0 0,1 0-1,4-8 1,-1 1-27,0-1 0,-1 1 0,-1-1 0,1 0 0,-2 0 0,0-1 0,0 0 0,-1 1 1,-1-1-1,0 0 0,0-14 0,-3 42 24,-1-1 1,0 1 0,-9 25-1,-5 37 194,16-71-175,-1 0 0,1-1-1,1 1 1,-1 0 0,1 0-1,0-1 1,1 1 0,-1-1-1,1 1 1,0-1 0,0 1-1,6 7 1,-7-11-12,0 0-1,1 0 1,-1-1-1,1 1 1,0-1 0,-1 1-1,1-1 1,0 0-1,0 0 1,0 0 0,0 0-1,0 0 1,0 0-1,0 0 1,0-1-1,0 1 1,0-1 0,1 1-1,-1-1 1,0 0-1,0 0 1,0 0-1,1 0 1,-1 0 0,0-1-1,0 1 1,0-1-1,1 1 1,-1-1 0,0 0-1,0 0 1,0 0-1,0 0 1,0 0-1,-1 0 1,3-2 0,1 0 26,1-1 1,-2 1-1,1-1 1,0 0 0,-1-1-1,1 1 1,-1-1 0,0 0-1,-1 0 1,1 0-1,-1 0 1,0-1 0,0 1-1,-1-1 1,0 0 0,0 0-1,0 0 1,-1 0-1,1 0 1,-2 0 0,1 0-1,-1-11 1,1 66-204,6 47-1,-6-94 169,-1 0 0,1 0 0,-1-1 0,0 1 0,0 0 0,0 0 0,0 0-1,0 0 1,0-1 0,0 1 0,0 0 0,-1 0 0,1 0 0,-1-1 0,1 1 0,-1 0 0,0-1 0,1 1-1,-1 0 1,-1 1 0,-1-2 12,0 0-1,1 0 1,-1 0 0,0 0-1,0 0 1,1-1-1,-1 1 1,0-1 0,0 0-1,0 0 1,0 0-1,-2-1 1,4 1-14,1 0 1,-1 0-1,1 0 1,0 0-1,-1-1 0,1 1 1,0 0-1,-1 0 1,1-1-1,0 1 0,0 0 1,-1 0-1,1-1 1,0 1-1,0 0 0,0-1 1,-1 1-1,1 0 0,0-1 1,0 1-1,0-1 1,0 1-1,0 0 0,-1-1 1,1 1-1,0-1 1,0 1-1,0 0 0,0-1 1,0 1-1,0 0 1,1-1-1,-1 1 0,0-1 1,0 1-1,0 0 1,0-1-1,0 1 0,0 0 1,1-1-1,-1 1 1,0 0-1,0-1 0,1 1 1,-1 0-1,0-1 1,1 1-1,11-19-367,16-1-813,56-29 0,-64 39 991,0-1 0,-1 0 0,0-1 0,-1-2 0,0 0 0,28-28 0,-45 40 186,1 1 0,-1-1 0,0 0 0,1 1 0,-1-1 0,0 0 0,0 0 0,0 0 0,0 1 0,0-1 0,-1 0 0,1-1 0,0 1 0,-1 0 0,0 0-1,1 0 1,-1 0 0,0 0 0,0 0 0,0 0 0,-1-3 0,0 4 15,0-1 0,0 1 0,0 0 0,0 0 0,0 0 0,0 1 0,0-1 0,0 0 0,-1 0 0,1 1 0,0-1 0,-1 0 0,1 1 0,0-1 0,-1 1 0,1 0 0,0-1 0,-1 1 0,1 0 0,-1 0 0,1 0 0,-1 0 0,1 0 0,-1 0 0,1 0 0,0 1 0,-1-1 0,1 1 0,-1-1 0,-1 2 0,-3-1 39,1 1 1,-1 1-1,1-1 0,0 1 1,-1 0-1,1 0 0,1 1 1,-1 0-1,0-1 0,1 1 1,0 1-1,0-1 0,0 1 0,0-1 1,-3 8-1,2-5 42,1 0 0,0 1 1,1-1-1,0 1 0,0 0 0,1-1 0,-1 1 0,2 1 1,-1-1-1,0 13 0,2-19-88,1 0 1,-1-1 0,1 1-1,-1 0 1,1 0 0,0 0-1,0 0 1,0-1 0,0 1-1,0-1 1,0 1 0,0 0-1,0-1 1,1 0-1,-1 1 1,0-1 0,1 0-1,0 0 1,-1 1 0,1-1-1,-1-1 1,1 1 0,0 0-1,0 0 1,0-1-1,-1 1 1,1-1 0,0 1-1,0-1 1,0 0 0,0 1-1,2-1 1,13 1-52,0 0 1,30-2-1,-26 1-80,7 0-268,-15 1-637,0-1 1,0 0-1,20-4 0,-22 0-4986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28.427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23380,'0'726'0,"726"-726"0,-726-726 0,-726 726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33.11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25286,'0'702'0,"2032"-702"0,-2032-702 0,-2032 702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34.105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27 17 5859,'0'0'10690,"0"-15"-6339,0 229-2076,0-169-5954,0 0-4252,0-55 3569</inkml:trace>
  <inkml:trace contextRef="#ctx0" brushRef="#br0" timeOffset="270.54">2 77 3682,'0'0'13481,"0"0"-13445,0-1 1,0 1-1,-1-1 1,1 1-1,0-1 1,0 1-1,0-1 1,0 1 0,0-1-1,0 1 1,0-1-1,0 1 1,0-1-1,0 1 1,0-1-1,0 1 1,0-1 0,0 1-1,0-1 1,1 1-1,-1 0 1,0-1-1,0 1 1,1-1-1,-1 1 1,0-1 0,0 1-1,1 0 1,-1-1-1,1 1 1,-1 0-1,0-1 1,1 1-1,-1 0 1,1 0 0,0-1-1,11-2 253,115-21 1603,-42 18-3537,-84 6 1294,1 1 0,-1-1 0,0 1 0,1 0 0,-1-1 0,0 1 0,0 0-1,0 0 1,0 0 0,0 0 0,0 0 0,0 0 0,0 0 0,0 0 0,0 0 0,0 1 0,-1-1-1,1 0 1,0 0 0,-1 1 0,1-1 0,-1 2 0,2 0-1237,3 10-4390</inkml:trace>
  <inkml:trace contextRef="#ctx0" brushRef="#br0" timeOffset="926.05">326 140 3650,'0'0'11965,"-4"-25"-6709,2 23-5211,0 1 0,0-1 1,0 1-1,0-1 0,0 1 0,-1 0 0,1 0 1,0 0-1,0 0 0,-1 0 0,1 0 0,-1 1 1,1-1-1,-1 1 0,1 0 0,-1 0 1,1-1-1,-1 2 0,1-1 0,-1 0 0,1 0 1,-1 1-1,1 0 0,-1-1 0,1 1 0,0 0 1,0 0-1,-5 3 0,3-2-63,-1 1-1,1 0 1,0 0 0,0 1-1,0-1 1,1 1 0,-1 0-1,1 0 1,0 0-1,0 1 1,0-1 0,-4 9-1,5-9 10,0 1-1,1-1 1,-1 0-1,1 1 0,0-1 1,0 1-1,0 0 1,1-1-1,-1 10 0,2-13 6,-1 1-1,1-1 0,0 1 0,-1-1 0,1 0 0,0 0 0,0 1 0,0-1 1,0 0-1,0 0 0,0 0 0,0 0 0,0 0 0,0 0 0,0 0 1,0-1-1,1 1 0,-1 0 0,0-1 0,1 1 0,-1-1 0,0 1 0,1-1 1,-1 1-1,1-1 0,-1 0 0,1 0 0,-1 0 0,1 0 0,-1 0 1,1 0-1,-1 0 0,2-1 0,0 1 16,1 0-1,-1 0 1,0 0-1,0-1 1,1 0-1,-1 1 1,0-1 0,0 0-1,0-1 1,0 1-1,0 0 1,0-1 0,0 0-1,-1 0 1,1 1-1,0-2 1,-1 1 0,0 0-1,1 0 1,-1-1-1,0 1 1,0-1 0,0 0-1,-1 0 1,1 1-1,-1-1 1,1 0-1,-1-1 1,0 1 0,0 0-1,0 0 1,0-6-1,-1 9-2,5 19-520,-1-17 513,-1 1 0,0-1 0,1 0-1,0-1 1,-1 1 0,1 0 0,0-1-1,0 0 1,0 0 0,0 0 0,0-1 0,0 1-1,0-1 1,0 0 0,0 0 0,0 0-1,0-1 1,0 1 0,0-1 0,0 0 0,0 0-1,0 0 1,4-3 0,-2 2-8,0-1-1,0 0 1,0-1-1,0 1 1,-1-1-1,0 0 1,1 0-1,-2-1 1,1 1 0,0-1-1,-1 0 1,0-1-1,6-9 1,-5-3 5,-1 0 1,-1-1 0,0 0-1,-2 1 1,0-25 0,0 90-57,2 0 0,18 85 0,-21-132 39,8 24-3529,5-15-2841,-2-8-337</inkml:trace>
  <inkml:trace contextRef="#ctx0" brushRef="#br0" timeOffset="1533.53">593 154 8004,'0'0'9425,"-9"0"-9257,-6 2-100,0 1-1,0 0 0,0 0 0,1 2 0,-18 7 0,151 26 1667,-99-34-1564,1-2-1,0 0 1,36-2-1,-51-1-129,1 1 0,-1-1 0,0-1 0,0 1 0,0-1 0,0 0 0,9-5 0,-13 5-24,1 1 0,-1-1-1,0 1 1,0-1 0,0 0 0,0 0-1,0 0 1,0 0 0,-1 0 0,1 0-1,-1 0 1,1-1 0,-1 1-1,0-1 1,0 1 0,0-1 0,0 1-1,0-4 1,0 2 10,-1 1 0,0-1-1,-1 1 1,1-1 0,0 1 0,-1-1 0,0 1-1,0-1 1,0 1 0,0 0 0,-1-1 0,-2-4 0,4 7-36,-1 0 0,1 0 0,-1 0 0,1 1 1,-1-1-1,0 0 0,1 0 0,-1 0 1,0 0-1,1 1 0,-1-1 0,0 0 1,0 1-1,0-1 0,0 0 0,0 1 0,0 0 1,0-1-1,0 1 0,0-1 0,0 1 1,0 0-1,0 0 0,0-1 0,0 1 1,0 0-1,0 0 0,0 0 0,0 0 0,-1 1 1,1-1-1,0 0 0,0 0 0,0 0 1,0 1-1,0-1 0,0 1 0,0-1 1,0 1-1,0-1 0,1 1 0,-1 0 0,0-1 1,-1 2-1,-1 1 29,1 0 0,0 0 0,0 0 0,0 0 0,0 1 0,1-1 0,-1 0 0,1 1 0,0-1 0,0 1 0,0 0 0,1-1 0,-1 1 0,1-1 0,0 1 0,0 0 0,0 0 0,0-1 0,1 1 0,-1-1 0,1 1 0,0 0 0,0-1 0,1 1 0,-1-1 0,1 0 0,-1 1 0,1-1 0,0 0 0,0 0 0,0 0 0,1 0 0,-1-1 0,1 1 0,0-1 0,-1 1 0,1-1 0,0 0 0,0 0 0,1 0 0,5 2 0,54 1-1565,-23-10-4853,-15-4-1074</inkml:trace>
  <inkml:trace contextRef="#ctx0" brushRef="#br0" timeOffset="2162.75">1052 185 7972,'0'0'7200,"45"4"-4036,-42-5-3105,0 0 1,-1 0-1,0-1 0,1 1 0,-1 0 0,0-1 0,1 1 0,-1-1 0,0 0 0,0 0 0,0 0 0,0 0 0,-1 0 1,1 0-1,-1-1 0,1 1 0,1-4 0,-1 2 14,0-1 1,0 1-1,0-1 0,0 0 1,-1 0-1,0 1 0,0-1 1,1-9-1,-2 14 220,0 31 81,-1-25-337,1 1 0,0 0 1,1-1-1,0 1 0,0 0 1,0-1-1,1 1 0,0-1 1,4 11-1,-4-15-20,0 1 0,0-1 0,0 1 0,0-1 0,1 0 0,-1 0 0,1 0 0,-1 0 0,1-1 0,0 1 0,-1-1 0,1 1 0,0-1 0,0 0 0,0 0 0,0 0 0,0-1 0,0 1 0,0-1 0,1 1 0,-1-1 0,0 0 0,4-1 1,0 1 7,0 0 1,0 0-1,0-1 1,-1 0-1,1 0 1,0 0-1,-1-1 1,1 0-1,-1 0 1,8-5-1,-10 4-24,0 1-1,-1-1 1,0 0-1,1 0 1,-1-1 0,0 1-1,-1 0 1,1-1-1,-1 0 1,1 0-1,-1 0 1,0 0 0,-1 0-1,1 0 1,-1 0-1,0-1 1,1-4-1,3-22-99,-2 1 1,-2-39-1,-1 65 11,-3 60-72,0 30 467,4-79-493,-1 0 0,1 0 0,0 0 0,1 0 0,0 0 0,0 0 0,1 0 0,-1-1 0,7 11 0,-9-16-97,1 0 0,0 0 0,-1 0 0,1 0 0,0 0 0,0 0-1,0 0 1,0 0 0,0 0 0,0 0 0,0 0 0,1-1 0,-1 1-1,0 0 1,2 0 0,9 1-6042,0-2-777</inkml:trace>
  <inkml:trace contextRef="#ctx0" brushRef="#br0" timeOffset="2355.71">1376 87 6835,'0'0'9973,"46"-18"-9973,-18 13 512,-3 0-512,-9 1-208,-3 1-1025,-9 1-608</inkml:trace>
  <inkml:trace contextRef="#ctx0" brushRef="#br0" timeOffset="2522.15">1155 30 11637,'0'0'2722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29.738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2 261 7988,'0'0'11191,"0"0"-11164,0-1-1,0 1 0,0 0 0,-1 0 0,1-1 1,0 1-1,0-1 0,0 1 0,0 0 0,0-1 1,0 1-1,0 0 0,0-1 0,0 1 0,0 0 0,0-1 1,0 1-1,0 0 0,0-1 0,0 1 0,0-1 1,0 1-1,0 0 0,0-1 0,1 1 0,-1 0 0,0-1 1,0 1-1,0 0 0,1 0 0,-1-1 0,0 1 1,0 0-1,1 0 0,-1-1 0,0 1 0,1 0 1,188-27 1144,213-3 1,-337 27-1072,-40 2-1113,-23 1-108,-23 5-6987,-3 2 2759</inkml:trace>
  <inkml:trace contextRef="#ctx0" brushRef="#br0" timeOffset="299.14">187 428 10565,'0'0'8182,"10"0"-7600,49-4 310,-1-3 0,68-16 0,42-5-1391,-122 18-5757,-37 2 1539</inkml:trace>
  <inkml:trace contextRef="#ctx0" brushRef="#br0" timeOffset="740.76">552 55 3009,'0'0'15461,"-15"-9"-13876,-68-36 527,83 45-1437,2 3-635,1-1 0,-1 1 0,1-1 0,0 1-1,-1-1 1,1 0 0,0 0 0,1 0-1,-1 0 1,5 2 0,-5-3-3,50 24 74,71 23 0,-88-37-120,-1 2 0,0 1 0,-1 2-1,-1 2 1,-1 0 0,39 30 0,-67-45 2,-1-1-1,0 1 1,0 0 0,0 0 0,-1 0 0,1 0 0,-1 1 0,0-1 0,0 0-1,0 1 1,0 0 0,0-1 0,-1 1 0,1 0 0,-1 0 0,0 0-1,-1 0 1,1 0 0,-1 0 0,1 0 0,-1 0 0,0 0 0,-1 1 0,1-1-1,-1 0 1,0 0 0,0 0 0,0 0 0,0-1 0,-1 1 0,1 0-1,-1 0 1,0-1 0,-3 5 0,-8 10 27,-1-1 0,0 0 0,-2 0 0,0-2 0,-19 16 0,11-10-69,-5 6-438,-51 63 0,21-2-7893,42-57 281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26.13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91 62 2305,'0'0'7836,"0"-4"-7556,1 0-404,-1-27 4020,0 30-3586,0 0-1,1 0 1,-1 0 0,0 0-1,0 0 1,0 0 0,0 0 0,-1 0-1,1 0 1,0 1 0,0-1-1,-1 0 1,1 0 0,0 0-1,-1 0 1,1 1 0,-1-1-1,1 0 1,-1 0 0,1 1-1,-1-1 1,1 0 0,-1 1-1,0-1 1,0 0 0,0 1-241,-16 67 45,4-23 54,2 1 1,2 0-1,-6 88 0,12-99 154,0-29 198,0-21-268,-1-19-314,2-1-1,5-58 1,-3 83 15,2-1 0,0 0 0,0 0 0,1 1 0,1 0 0,-1-1 1,2 1-1,0 1 0,0-1 0,1 1 0,14-19 0,-19 28 41,-1 0-1,1 0 0,0 0 0,0 1 0,0-1 0,0 1 1,0-1-1,1 0 0,-1 1 0,0 0 0,0-1 1,0 1-1,0 0 0,0-1 0,1 1 0,-1 0 0,0 0 1,0 0-1,0 0 0,1 0 0,-1 0 0,0 1 1,0-1-1,0 0 0,1 1 0,-1-1 0,0 0 0,0 1 1,0 0-1,0-1 0,0 1 0,0 0 0,0-1 1,0 1-1,1 1 0,2 1-2,-1 0 0,1 0 0,0 1 0,-1 0 0,0 0 0,0 0 0,2 4 0,5 10 37,-2 1 0,0 0 1,-1 1-1,-1 0 0,-1 0 0,3 25 0,-2 6-804,-2 69 0,-9-89-3514,-7-13-2895,0-13-3065</inkml:trace>
  <inkml:trace contextRef="#ctx0" brushRef="#br0" timeOffset="263.53">0 313 10405,'0'0'5466,"9"-3"-4102,12-3-883,0 2 1,0 0 0,35-1 0,37-5-563,-34-5-2891,-53 12-619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43.526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50 110 10709,'0'0'9284,"0"-7"-8414,-2-17-270,-2 44-161,-6 53 51,-22 167-624,32-240 166,-1 11-491,1 3-3923,0-14 4191,-1 0 0,1 1-1,0-1 1,0 0 0,0 1 0,0-1-1,0 0 1,0 0 0,0 1-1,0-1 1,0 0 0,0 1 0,0-1-1,0 0 1,0 1 0,0-1 0,0 0-1,1 1 1,-1-1 0,0 0-1,0 0 1,0 1 0,0-1 0,1 0-1,-1 0 1,0 1 0,0-1-1,0 0 1,1 0 0,-1 1 0,0-1-1,0 0 1,1 0 0,-1 0 0,0 0-1,0 1 1,1-1 0,-1 0-1,0 0 1,1 0 0,-1 0 0,0 0-1,1 0 1,-1 0 0,0 0 0,1 0-1,-1 0 1,0 0 0,1 0-1,-1 0 1,0 0 0,0 0 0,1 0-1,-1 0 1,0-1 0,1 1-1,-1 0 1,0 0 0,0 0 0,1-1-1,5-8-4132</inkml:trace>
  <inkml:trace contextRef="#ctx0" brushRef="#br0" timeOffset="464.25">14 202 5619,'0'0'2083,"-3"-16"11,1 2-1483,-1-8 1056,0 1 1,1-1 0,3-44-1,0 64-1578,-1 0 0,1 0-1,0 0 1,0 0 0,0 0 0,0 0 0,0 0-1,1 0 1,-1 1 0,0-1 0,1 1-1,-1-1 1,1 1 0,0-1 0,-1 1 0,1 0-1,0 0 1,0 0 0,0 0 0,0 0 0,0 0-1,0 1 1,0-1 0,0 1 0,0-1-1,0 1 1,3 0 0,65-5 338,-60 5-301,-9 0-123,1 0 1,0 0-1,-1 1 1,1-1-1,0 0 1,-1 1-1,1-1 1,-1 1-1,1-1 0,-1 1 1,1-1-1,-1 1 1,1 0-1,-1 0 1,0 0-1,1 0 1,-1 0-1,0 0 1,0 0-1,0 1 0,0-1 1,1 2-1,0 0-6,0 0 0,-1 0 0,0 0 0,0 1 0,0-1 0,0 0 0,0 1-1,-1-1 1,1 0 0,-1 6 0,0-2 41,-1 1-1,1 0 1,-1 0 0,-1 0-1,0 0 1,0 0-1,0-1 1,-1 1 0,-4 7-1,-43 51 272,12-18-201,38-48-146,-1 1 1,1-1-1,0 1 1,-1-1 0,1 1-1,0-1 1,0 1 0,-1 0-1,1-1 1,0 1 0,0 0-1,0-1 1,0 1-1,0 0 1,0-1 0,0 1-1,0-1 1,0 1 0,0 0-1,0-1 1,0 1 0,0 0-1,0-1 1,1 1-1,-1 0 1,0-1 0,1 1-1,-1-1 1,0 1 0,1-1-1,-1 1 1,0-1-1,1 1 1,-1-1 0,1 1-1,-1-1 1,1 0 0,-1 1-1,1-1 1,0 0 0,-1 1-1,1-1 1,-1 0-1,1 1 1,0-1 0,-1 0-1,1 0 1,-1 0 0,1 0-1,1 0 1,47 9-707,-24-6 694,-19-1 29,1 0 0,0 0 1,-1 1-1,0-1 1,1 1-1,-1 1 0,8 5 1,-12-7-4,0 0-1,1 0 1,-1 0 0,0 0 0,-1 1 0,1-1 0,0 1-1,-1-1 1,1 1 0,-1 0 0,0-1 0,0 1 0,0 0-1,0 0 1,0 0 0,-1 0 0,1 0 0,-1 0 0,0 5-1,0-7 71,-1 1 0,1-1 0,-1 1-1,1-1 1,-1 0 0,0 1 0,0-1 0,0 0-1,1 1 1,-1-1 0,-1 0 0,1 0-1,0 0 1,0 0 0,0 0 0,0 0-1,-1 0 1,1 0 0,0 0 0,-1 0-1,1-1 1,-1 1 0,1-1 0,-3 1 0,-44 12 644,39-11-556,-31 9 161,23-6-573,1-1 1,-1 0-1,0-1 0,-25 1 0,49-13-6546,11-6-718</inkml:trace>
  <inkml:trace contextRef="#ctx0" brushRef="#br0" timeOffset="853.56">326 233 5859,'0'0'12413,"3"-7"-11522,-12 52 72,7-36-848,-1 0 1,2 0-1,-1 0 1,1 0-1,0 0 1,1 15-1,1-22-112,-1 0 0,1 0 0,0 0 1,-1 0-1,1 0 0,0-1 0,0 1 0,0 0 0,0 0 0,0-1 0,1 1 0,-1 0 0,1-1 0,-1 1 0,1-1 0,-1 0 0,1 1 0,0-1 1,-1 0-1,1 0 0,0 0 0,0 0 0,0-1 0,0 1 0,0 0 0,0-1 0,0 1 0,0-1 0,0 0 0,0 0 0,0 0 0,0 0 0,0 0 1,4-1-1,-2 2 45,1-1 1,-1-1-1,0 1 0,0-1 1,1 1-1,-1-1 1,0 0-1,0-1 1,0 1-1,0-1 1,0 0-1,6-3 1,-8 3-29,0 0 0,0-1 1,1 1-1,-2 0 0,1-1 1,0 1-1,0-1 0,-1 0 1,1 1-1,-1-1 0,0 0 1,0 0-1,0 0 0,0 0 1,-1 0-1,1 0 0,-1 0 1,1-4-1,0-4 15,0 1-1,-1-1 1,0 0-1,-1 0 1,0 0 0,-4-17-1,4 26-43,0 0 0,1-1 0,-2 1 0,1-1 0,0 1 0,0 0 0,-1 0 0,1 0 0,-1 0 0,0 0 0,1 0 0,-1 0 0,0 0 0,0 1 0,0-1 0,-1 1 0,1-1 0,0 1 0,0 0 0,-1 0 0,1 0-1,-1 0 1,1 0 0,-1 1 0,1-1 0,-1 1 0,1 0 0,-1-1 0,0 1 0,1 0 0,-1 1 0,-3-1 0,4 1-84,-1 0 1,1 0-1,0 0 1,-1 0-1,1 0 0,0 0 1,-1 1-1,1-1 1,0 1-1,0 0 0,0-1 1,1 1-1,-1 0 1,0 0-1,1 0 0,-1 0 1,1 1-1,-1-1 1,1 0-1,-1 3 0,1-3-346,0 0-1,0 0 0,0 0 0,0 0 0,1 0 1,-1 0-1,1 0 0,-1 0 0,1 1 0,0-1 1,0 0-1,-1 0 0,2 0 0,-1 0 0,0 1 1,0-1-1,1 0 0,-1 0 0,1 0 0,0 0 1,0 0-1,-1 0 0,1 0 0,0 0 0,2 2 1,12 6-4582</inkml:trace>
  <inkml:trace contextRef="#ctx0" brushRef="#br0" timeOffset="1212.7">531 244 8292,'0'0'9540,"5"73"-7085,-4-71-2422,-1 1 1,1-1 0,0 0 0,0 0-1,0 0 1,0 0 0,0 0 0,0 0 0,1 0-1,-1 0 1,1 0 0,0 0 0,-1-1-1,1 1 1,0-1 0,0 1 0,0-1-1,0 0 1,0 1 0,0-1 0,0 0-1,0 0 1,0-1 0,1 1 0,-1 0-1,0-1 1,1 0 0,-1 1 0,3-1 0,-1-1 10,0 0 1,0 0-1,-1 0 1,1 0-1,0-1 1,-1 1-1,1-1 1,-1 0-1,0 0 1,0 0-1,0-1 1,0 1-1,0-1 1,0 1-1,-1-1 1,1 0-1,2-5 1,11-14 77,-1 0-1,16-35 1,-26 46-53,-1 0 0,1-1 0,-2 1 0,1-1 0,-2 0 0,0 0 1,2-22-1,-4 34-286,0 33-2984,0-29 2801,-1 1-356,1 0-1,1-1 1,-1 1 0,0 0-1,1-1 1,0 1-1,3 7 1,10 11-4983</inkml:trace>
  <inkml:trace contextRef="#ctx0" brushRef="#br0" timeOffset="2224.29">966 270 544,'0'0'16181,"-4"-10"-14503,-14-33-419,17 42-1217,0 0-1,0 0 1,1 0-1,-1 0 0,0 0 1,0 1-1,0-1 1,0 0-1,0 0 1,0 1-1,-1-1 0,1 0 1,0 1-1,0-1 1,0 1-1,-1 0 1,1-1-1,0 1 0,0 0 1,-1 0-1,1 0 1,0 0-1,-1 0 0,1 0 1,0 0-1,0 0 1,-1 0-1,1 1 1,0-1-1,-2 1 0,-27 15 76,27-13-119,-1 1 0,1 0 0,0 0 0,0 0 0,0 0 0,0 0 0,0 1 0,1-1 0,0 1 0,0 0 0,1 0 0,-1-1 0,1 1 0,0 0 0,0 1 1,0-1-1,1 0 0,0 7 0,0-12 1,1 0 0,-1 1 0,1-1 1,-1 0-1,0 1 0,1-1 0,-1 0 1,1 0-1,-1 1 0,1-1 0,-1 0 1,1 0-1,-1 0 0,1 0 1,-1 1-1,1-1 0,-1 0 0,1 0 1,-1 0-1,1 0 0,0 0 0,-1-1 1,1 1-1,-1 0 0,1 0 0,-1 0 1,1 0-1,-1 0 0,0-1 0,1 1 1,-1 0-1,1 0 0,-1-1 0,1 1 1,19-9 255,-17 6-235,2 0-15,-1-1 1,1 1 0,0 0-1,0 0 1,0 1 0,0-1-1,10-2 1,-14 5-12,0 0 0,0 0 0,0 0 0,0 0 0,0 0 0,0 0 0,0 0 0,0 0 0,0 0 0,0 1 0,0-1 0,0 0 0,0 1 0,-1-1 0,1 1 0,0-1 0,0 1 0,0-1 0,1 2-1,-1 0-10,1 0-1,-1 0 1,1 0-1,-1 0 1,0 1-1,0-1 1,0 0-1,0 1 1,0-1-1,1 5 1,2 13 15,-1 0 0,-1 0 0,0-1 0,-1 1 0,-1 0 0,-4 21 0,4-33 16,-1-1-1,-1 1 1,1-1-1,-1 0 1,0 0-1,-1 0 1,0 0-1,0 0 1,0-1-1,-1 1 1,0-1-1,0 0 1,-1 0-1,0 0 1,0-1-1,0 0 1,-1 1-1,1-2 1,-8 6-1,12-10 8,1 1 1,-1-1-1,0 1 1,1-1-1,-1 1 0,0-1 1,0 0-1,1 1 1,-1-1-1,0 0 0,0 1 1,1-1-1,-1 0 1,0 0-1,0 0 0,0 0 1,1 0-1,-1 0 1,0 0-1,0 0 0,0 0 1,0 0-1,1 0 1,-1-1-1,0 1 0,0 0 1,1-1-1,-1 1 1,-1-1-1,1 0-15,1 0 0,-1-1 0,1 1 1,-1 0-1,1-1 0,-1 1 0,1 0 0,0-1 0,-1 1 0,1 0 0,0-1 0,0 1 1,0 0-1,0-1 0,1-2 0,0-3-26,1-1 0,-1 0-1,2 1 1,-1-1 0,6-10 0,11-11-304,2 1-1,1 2 1,1 0-1,31-27 1,12-14-1157,-52 52 1356,6-6-288,-1-1-1,22-33 0,-37 50 568,-1 0 0,1-1 0,-2 1 0,1-1 0,0 1 0,-1-1 0,0 0 0,-1 0 0,1 0 0,-1 0 0,0 0 0,-1 0 0,1-1 0,-1 1 0,-1 0 0,1 0 0,-2-8 0,1 13-131,1 0 1,0 1-1,-1-1 0,1 1 1,-1-1-1,1 1 0,-1-1 0,1 1 1,-1 0-1,1-1 0,-1 1 0,1 0 1,-1-1-1,0 1 0,1 0 0,-1 0 1,0-1-1,1 1 0,-1 0 0,0 0 1,1 0-1,-1 0 0,0 0 0,1 0 1,-1 0-1,0 0 0,1 0 0,-1 0 1,0 1-1,1-1 0,-1 0 0,1 0 1,-2 1-1,-22 12 16,16-3 1,0 1-1,1 0 1,0 1-1,1-1 1,1 1 0,-1 1-1,2-1 1,-6 21 0,5-8 110,0 0 0,2 1 0,-1 41 1,4-67-152,0 0 0,0 1 0,0-1 1,0 0-1,0 1 0,0-1 0,0 1 1,1-1-1,-1 0 0,0 1 0,0-1 1,0 0-1,0 1 0,0-1 0,0 0 1,1 0-1,-1 1 0,0-1 0,0 0 1,1 1-1,-1-1 0,0 0 0,0 0 1,1 1-1,-1-1 0,0 0 0,1 0 1,-1 0-1,0 0 0,0 1 0,1-1 0,-1 0 1,0 0-1,1 0 0,-1 0 0,1 0 1,-1 0-1,0 0 0,1 0 0,19-5 172,14-16 92,-16 4-246,-14 12-18,0 0 1,1 1-1,0-1 1,0 1 0,0 0-1,0 1 1,1-1-1,6-2 1,-11 7-5,1-1 0,-1 1 0,1 0 0,-1 0 0,1 0 0,-1 0 0,0 1 0,0-1 0,0 0 0,1 1 0,-1-1 0,0 0-1,0 1 1,-1-1 0,1 1 0,0-1 0,0 1 0,-1 0 0,1-1 0,-1 1 0,1 2 0,5 9 116,-4-9-100,0-1 1,0 0-1,0 0 1,1-1-1,-1 1 1,1 0-1,-1-1 1,1 0-1,0 1 1,0-1-1,0 0 1,1-1-1,-1 1 1,0 0-1,1-1 1,-1 0-1,0 0 1,1 0-1,0 0 1,-1 0-1,1-1 1,0 1-1,-1-1 1,6-1-1,-3 0-13,0 0 0,-1-1 0,1 0 0,-1 0 0,1 0 0,-1-1 0,0 0 1,0 0-1,0 0 0,-1-1 0,1 1 0,-1-1 0,0 0 0,0 0 0,4-5 0,-2 0-17,1-1 0,-1 1 0,0-1 1,-1 0-1,0-1 0,-1 1 0,0-1 0,-1 0 0,0 0 0,2-15 0,-1-10-103,-1-67-1,-3 88 112,-12 62-53,7-2 42,2 1 1,3 0 0,5 56-1,-4-96-300,0-1 0,1 0 0,-1 1 0,1-1 0,0 0 0,0 0 0,1 0 0,5 8 0,-6-11-243,-1 0 0,0 0 0,1-1-1,0 1 1,-1 0 0,1-1 0,0 1 0,0-1 0,0 0 0,0 0 0,0 1-1,0-1 1,4 1 0,7-1-5950</inkml:trace>
  <inkml:trace contextRef="#ctx0" brushRef="#br0" timeOffset="2411.36">1479 228 9973,'0'0'11701,"21"-42"-11701,16 37 656,4-4-496,4 4-160,0 0-304,-4 3-1169,-12 0-3489,-17 2-4066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50.443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25976,'0'3269'0,"1284"-3269"0,-1284-3269 0,-1284 3269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54.310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0 0 26164,'0'3099'0,"988"-3099"0,-988-3099 0,-988 3099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23T16:49:58.814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136 34 3009,'0'0'6774,"0"-4"-5725,0-11 58,0 1 4562,0 47-5031,-9 12-225,5-26-144,1 1-1,-1 32 1,-2-44-1367,-1-8-6381,3-6 801</inkml:trace>
  <inkml:trace contextRef="#ctx0" brushRef="#br0" timeOffset="484.2">75 55 5090,'0'0'9162,"1"0"-9082,-1 0 0,0 0 0,0 0 0,0 0 0,0 0 1,0 0-1,0-1 400,0 1-399,0 0-1,1 0 0,-1 0 0,0 0 0,0 0 0,0 0 0,0 0 0,0 0 0,0-1 1,0 1-1,0 0 0,0 0 0,0 0 0,0 0 0,0 0 0,0 0 0,0 0 1,0 0-1,0-1 0,44 1 630,47-8 0,-75 6-615,0 0 0,0-2-1,-1 0 1,1-1 0,-1 0 0,21-11-1,-72 27-12278,23-6 8174</inkml:trace>
  <inkml:trace contextRef="#ctx0" brushRef="#br0" timeOffset="1091.38">124 32 2401,'-1'-5'13798,"-42"277"-9734,39-259-3918,3-14-1963,1-23-3563,0 16 4043,0-11-4071</inkml:trace>
  <inkml:trace contextRef="#ctx0" brushRef="#br0" timeOffset="1505.44">38 72 2145,'0'0'7539,"-6"-1"-6466,-25-5 2625,32 5-3582,-1 0 1,1 0-1,0 0 1,0 0 0,0 0-1,0 0 1,0 0 0,1 0-1,-1 1 1,0-1-1,0 0 1,0 1 0,1-1-1,-1 1 1,0-1-1,1 1 1,-1 0 0,0-1-1,1 1 1,-1 0-1,0 0 1,3 0 0,39-4 288,-40 4-254,118-1 564,-120 1-827</inkml:trace>
  <inkml:trace contextRef="#ctx0" brushRef="#br0" timeOffset="4036.34">71 498 3314,'0'0'7664,"-2"3"-7327,-3 14 97,0 1 1,1 0-1,1-1 1,0 1-1,1 24 1,1 73 2515,1-103-1752,0-43-1131,1 1 1,2-1 0,13-57 0,-14 79-94,0 1 0,0-1 0,1 1 0,0 0 0,1 0 0,0 1 0,0-1-1,0 1 1,1 0 0,0 0 0,1 0 0,0 1 0,0-1 0,0 1 0,1 1 0,-1-1 0,1 1 0,14-7 0,-16 10-70,1 0 0,-1 0 1,1 1-1,-1 0 1,1 0-1,-1 0 1,1 1-1,-1 0 1,8 0-1,-11 1-225,1-1 0,-1 0 0,1 1-1,-1-1 1,1 1 0,-1 0 0,0-1-1,1 1 1,-1 0 0,0 1 0,0-1-1,0 0 1,0 1 0,0-1 0,0 1 0,0 0-1,0-1 1,0 1 0,-1 0 0,1 0-1,1 4 1,2 6-3403</inkml:trace>
  <inkml:trace contextRef="#ctx0" brushRef="#br0" timeOffset="4236.98">108 639 5010,'0'0'5443,"12"4"-5523,0-1 80,1-1-1105,7-2 257,1 2-1009,-1-2 0,1 3-1953</inkml:trace>
  <inkml:trace contextRef="#ctx0" brushRef="#br0" timeOffset="5226.38">313 640 1745,'0'0'9001,"-3"-3"-7835,2 2-1114,-1 0 0,0-1 0,1 1-1,-1 0 1,0 0 0,1 0 0,-1 1 0,0-1 0,0 0-1,0 1 1,0-1 0,0 1 0,0 0 0,0-1 0,0 1-1,1 0 1,-1 0 0,0 0 0,0 1 0,0-1 0,0 0-1,0 1 1,0-1 0,0 1 0,0 0 0,0 0 0,1-1-1,-1 1 1,0 0 0,1 1 0,-1-1 0,1 0 0,-1 0-1,1 1 1,-1-1 0,1 1 0,0-1 0,0 1 0,0-1-1,0 1 1,0 0 0,0 0 0,0-1 0,0 1 0,1 0-1,-1 0 1,1 0 0,-1 0 0,1 0 0,0 0 0,0 0-1,0 0 1,0 0 0,0 0 0,1 3 0,-1-5-79,0 1 1,1-1-1,-1 1 1,0-1-1,1 0 0,-1 1 1,1-1-1,-1 1 1,1-1-1,-1 0 1,1 1-1,-1-1 1,1 0-1,-1 0 0,1 1 1,0-1-1,-1 0 1,1 0-1,-1 0 1,1 0-1,-1 0 1,1 0-1,0 0 0,-1 0 1,1 0-1,0 0 1,-1 0-1,1 0 1,-1 0-1,1 0 1,-1-1-1,1 1 1,0 0-1,22-8-57,-12-6 206,-11 13-94,1 0-1,-1 0 1,1 1-1,-1-1 1,1 0 0,-1 1-1,1-1 1,0 0 0,-1 1-1,1-1 1,0 1 0,0-1-1,-1 1 1,1 0-1,0-1 1,0 1 0,0 0-1,-1-1 1,1 1 0,0 0-1,0 0 1,0 0-1,0 0 1,0 0 0,-1 0-1,1 0 1,0 0 0,0 0-1,0 0 1,0 0 0,0 0-1,-1 1 1,2-1-1,2 1-19,0-1-1,0 1 0,0-1 1,0 0-1,-1 0 0,1-1 0,0 1 1,0-1-1,0 0 0,0 0 0,-1 0 1,1-1-1,-1 1 0,1-1 0,-1 0 1,1 0-1,-1 0 0,0 0 0,0-1 1,0 1-1,0-1 0,0 0 1,2-3-1,1-4 7,0 0 0,-1 0 0,0 0 0,0-1 0,-1 0 0,5-21 0,-5 11-69,0 0 0,-2 0 1,0-44-1,-3 73 76,0-1 1,0 0-1,-1 0 1,0 0-1,-3 8 1,-6 23 238,6 24 1,4-58-240,1 0-1,0 1 1,1-1 0,-1 0 0,1 0 0,-1 0-1,1 0 1,0 1 0,1-1 0,-1 0 0,1 0-1,2 3 1,-4-7-14,0 1 0,0-1 0,0 0 0,0 1 0,1-1 0,-1 0 0,0 0 0,0 1 0,0-1 0,1 0 0,-1 0 0,0 0 0,0 1 0,1-1 0,-1 0 0,0 0 0,1 0 0,-1 0 0,0 0 0,1 0 0,-1 0 0,0 1 0,0-1 0,1 0 0,-1 0 0,0 0 0,1 0 0,-1 0 0,0 0 0,1-1 0,-1 1 0,0 0 0,1 0 0,-1 0 0,0 0 0,1 0 0,-1-1 0,8-10 385,-8 10-389,0 0 0,1 0 0,-1 0 0,0 0 0,1 0 0,-1 0 0,1 0 0,-1 1 0,1-1 0,0 0 0,-1 0 0,1 1-1,0-1 1,0 0 0,-1 1 0,1-1 0,0 0 0,0 1 0,0 0 0,0-1 0,1 0 0,0 1-15,-1 0-1,1 0 1,0 0 0,-1 0-1,1 0 1,-1 1-1,1-1 1,0 0-1,-1 1 1,1 0 0,-1-1-1,1 1 1,-1 0-1,0-1 1,1 1-1,-1 0 1,0 0 0,1 0-1,-1 0 1,0 1-1,0-1 1,0 0-1,0 0 1,0 1 0,0-1-1,1 3 1,-1 1 0,1 0 1,-1 0-1,0 0 1,0 0 0,-1 1-1,1-1 1,-1 7-1,0-12 24,0 1 0,0 0 1,0-1-1,0 1 0,0-1 0,0 1 0,0 0 0,0-1 0,0 1 0,0 0 0,0-1 0,-1 1 0,1 0 0,0-1 0,0 1 0,0-1 0,-1 1 0,1-1 0,0 1 0,-1-1 0,1 1 0,-1-1 0,1 1 0,-1-1 0,1 1 0,-1-1 0,1 1 0,-1-1 0,1 0 0,-1 1 1,1-1-1,-1 0 0,1 0 0,-1 1 0,0-1 0,0 0 1,1-1 1,-1 1 0,1-1-1,-1 1 1,1 0-1,-1-1 1,1 1-1,-1-1 1,1 1 0,0-1-1,-1 0 1,1 1-1,0-1 1,0 1 0,-1-1-1,1 0 1,0 1-1,0-1 1,0 1 0,0-1-1,0 0 1,0 1-1,-1-1 1,2 0 0,-1 1-1,0-1 1,0 0-1,0 1 1,0-1 0,0 1-1,0-1 1,1 0-1,-1 1 1,0-1 0,1 1-1,0-2 1,16-39-141,-14 35 90,1-1 0,-1 1 0,-1-1 0,1 0 0,-1 0 0,-1 0 0,1 0 1,-1 0-1,0-8 0,-1 9-11,-1-19-362,0 25 404,1-1 0,0 1 0,0-1 0,-1 1 0,1 0 0,0-1 0,0 1 0,-1-1 0,1 1 0,0 0 0,-1-1-1,1 1 1,-1 0 0,1 0 0,0-1 0,-1 1 0,1 0 0,-1 0 0,1 0 0,-1-1 0,1 1 0,0 0 0,-1 0 0,1 0 0,-1 0 0,1 0 0,-1 0 0,1 0 0,-1 0 0,1 0 0,-1 0 0,1 0 0,-1 0 0,1 0-1,-1 1 1,1-1 0,-1 0 0,1 0 0,0 0 0,-1 1 0,1-1 0,-1 0 0,1 1 0,0-1 0,-1 0 0,1 1 0,-3 1 20,1 0 0,0 1 1,0-1-1,0 0 0,1 1 0,-1 0 0,1-1 1,-1 1-1,1 0 0,0 0 0,0 0 0,0 0 1,0 0-1,1 0 0,-1 0 0,0 6 0,1 52 252,0-59-268,1 0 0,-1 0 0,1 0 0,0 1 0,-1-1 0,1 0 0,0 0 0,0-1 0,1 1 0,-1 0 0,0 0 0,1 0 0,-1-1 0,1 1 0,-1-1 0,1 1 0,0-1 0,-1 0 0,1 1 0,0-1 0,0 0 0,0 0 0,0 0 0,0-1 0,0 1 0,0 0 0,1-1 0,3 1 0,7 1-912,-1-1-1,1 0 1,24-3-1,-24 1-1041,16-1-3903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83DE-A885-4CF7-9300-27C752116D8F}">
  <dimension ref="B2:D85"/>
  <sheetViews>
    <sheetView topLeftCell="A70" zoomScale="130" zoomScaleNormal="130" workbookViewId="0">
      <selection activeCell="B85" sqref="B85"/>
    </sheetView>
  </sheetViews>
  <sheetFormatPr defaultRowHeight="14.25" x14ac:dyDescent="0.45"/>
  <cols>
    <col min="3" max="3" width="59.53125" bestFit="1" customWidth="1"/>
    <col min="4" max="4" width="25.6640625" bestFit="1" customWidth="1"/>
  </cols>
  <sheetData>
    <row r="2" spans="2:3" s="1" customFormat="1" x14ac:dyDescent="0.45">
      <c r="B2" s="1" t="s">
        <v>0</v>
      </c>
    </row>
    <row r="4" spans="2:3" x14ac:dyDescent="0.45">
      <c r="C4" t="s">
        <v>1</v>
      </c>
    </row>
    <row r="5" spans="2:3" x14ac:dyDescent="0.45">
      <c r="C5" t="s">
        <v>2</v>
      </c>
    </row>
    <row r="6" spans="2:3" x14ac:dyDescent="0.45">
      <c r="C6" t="s">
        <v>3</v>
      </c>
    </row>
    <row r="8" spans="2:3" x14ac:dyDescent="0.45">
      <c r="C8" t="s">
        <v>4</v>
      </c>
    </row>
    <row r="9" spans="2:3" x14ac:dyDescent="0.45">
      <c r="C9" t="s">
        <v>5</v>
      </c>
    </row>
    <row r="10" spans="2:3" x14ac:dyDescent="0.45">
      <c r="C10" t="s">
        <v>6</v>
      </c>
    </row>
    <row r="11" spans="2:3" x14ac:dyDescent="0.45">
      <c r="C11" t="s">
        <v>7</v>
      </c>
    </row>
    <row r="12" spans="2:3" x14ac:dyDescent="0.45">
      <c r="C12" t="s">
        <v>8</v>
      </c>
    </row>
    <row r="14" spans="2:3" x14ac:dyDescent="0.45">
      <c r="C14" t="s">
        <v>9</v>
      </c>
    </row>
    <row r="16" spans="2:3" x14ac:dyDescent="0.45">
      <c r="C16" t="s">
        <v>10</v>
      </c>
    </row>
    <row r="17" spans="3:4" x14ac:dyDescent="0.45">
      <c r="D17" t="s">
        <v>11</v>
      </c>
    </row>
    <row r="18" spans="3:4" x14ac:dyDescent="0.45">
      <c r="D18" t="s">
        <v>12</v>
      </c>
    </row>
    <row r="19" spans="3:4" x14ac:dyDescent="0.45">
      <c r="D19" t="s">
        <v>13</v>
      </c>
    </row>
    <row r="20" spans="3:4" x14ac:dyDescent="0.45">
      <c r="D20" t="s">
        <v>14</v>
      </c>
    </row>
    <row r="21" spans="3:4" x14ac:dyDescent="0.45">
      <c r="D21" t="s">
        <v>15</v>
      </c>
    </row>
    <row r="22" spans="3:4" x14ac:dyDescent="0.45">
      <c r="D22" t="s">
        <v>16</v>
      </c>
    </row>
    <row r="23" spans="3:4" x14ac:dyDescent="0.45">
      <c r="C23" t="s">
        <v>17</v>
      </c>
    </row>
    <row r="24" spans="3:4" x14ac:dyDescent="0.45">
      <c r="C24" s="2">
        <f ca="1">TODAY()</f>
        <v>45739</v>
      </c>
    </row>
    <row r="25" spans="3:4" x14ac:dyDescent="0.45">
      <c r="C25" t="s">
        <v>18</v>
      </c>
      <c r="D25" t="s">
        <v>19</v>
      </c>
    </row>
    <row r="26" spans="3:4" x14ac:dyDescent="0.45">
      <c r="C26" t="s">
        <v>20</v>
      </c>
      <c r="D26" t="s">
        <v>21</v>
      </c>
    </row>
    <row r="27" spans="3:4" x14ac:dyDescent="0.45">
      <c r="D27" t="s">
        <v>22</v>
      </c>
    </row>
    <row r="28" spans="3:4" x14ac:dyDescent="0.45">
      <c r="D28" t="s">
        <v>23</v>
      </c>
    </row>
    <row r="29" spans="3:4" x14ac:dyDescent="0.45">
      <c r="D29" t="s">
        <v>24</v>
      </c>
    </row>
    <row r="30" spans="3:4" x14ac:dyDescent="0.45">
      <c r="D30" t="s">
        <v>25</v>
      </c>
    </row>
    <row r="31" spans="3:4" x14ac:dyDescent="0.45">
      <c r="D31" t="s">
        <v>26</v>
      </c>
    </row>
    <row r="32" spans="3:4" x14ac:dyDescent="0.45">
      <c r="D32" t="s">
        <v>27</v>
      </c>
    </row>
    <row r="33" spans="2:4" x14ac:dyDescent="0.45">
      <c r="D33" t="s">
        <v>28</v>
      </c>
    </row>
    <row r="34" spans="2:4" x14ac:dyDescent="0.45">
      <c r="D34" t="s">
        <v>29</v>
      </c>
    </row>
    <row r="35" spans="2:4" x14ac:dyDescent="0.45">
      <c r="D35" t="s">
        <v>30</v>
      </c>
    </row>
    <row r="38" spans="2:4" s="1" customFormat="1" x14ac:dyDescent="0.45">
      <c r="B38" s="1" t="s">
        <v>31</v>
      </c>
    </row>
    <row r="40" spans="2:4" x14ac:dyDescent="0.45">
      <c r="C40" t="s">
        <v>32</v>
      </c>
    </row>
    <row r="41" spans="2:4" x14ac:dyDescent="0.45">
      <c r="C41" t="s">
        <v>33</v>
      </c>
    </row>
    <row r="42" spans="2:4" x14ac:dyDescent="0.45">
      <c r="C42" t="s">
        <v>34</v>
      </c>
    </row>
    <row r="44" spans="2:4" x14ac:dyDescent="0.45">
      <c r="C44" t="s">
        <v>35</v>
      </c>
    </row>
    <row r="45" spans="2:4" x14ac:dyDescent="0.45">
      <c r="C45" t="s">
        <v>36</v>
      </c>
    </row>
    <row r="46" spans="2:4" x14ac:dyDescent="0.45">
      <c r="C46" t="s">
        <v>37</v>
      </c>
    </row>
    <row r="47" spans="2:4" x14ac:dyDescent="0.45">
      <c r="C47" t="s">
        <v>38</v>
      </c>
    </row>
    <row r="48" spans="2:4" x14ac:dyDescent="0.45">
      <c r="C48" t="s">
        <v>39</v>
      </c>
    </row>
    <row r="50" spans="3:3" x14ac:dyDescent="0.45">
      <c r="C50" t="s">
        <v>40</v>
      </c>
    </row>
    <row r="51" spans="3:3" x14ac:dyDescent="0.45">
      <c r="C51" t="s">
        <v>41</v>
      </c>
    </row>
    <row r="52" spans="3:3" x14ac:dyDescent="0.45">
      <c r="C52" t="s">
        <v>42</v>
      </c>
    </row>
    <row r="53" spans="3:3" x14ac:dyDescent="0.45">
      <c r="C53" t="s">
        <v>43</v>
      </c>
    </row>
    <row r="54" spans="3:3" x14ac:dyDescent="0.45">
      <c r="C54" t="s">
        <v>44</v>
      </c>
    </row>
    <row r="55" spans="3:3" x14ac:dyDescent="0.45">
      <c r="C55" t="s">
        <v>45</v>
      </c>
    </row>
    <row r="57" spans="3:3" x14ac:dyDescent="0.45">
      <c r="C57" t="s">
        <v>46</v>
      </c>
    </row>
    <row r="58" spans="3:3" x14ac:dyDescent="0.45">
      <c r="C58" t="s">
        <v>47</v>
      </c>
    </row>
    <row r="59" spans="3:3" x14ac:dyDescent="0.45">
      <c r="C59" t="s">
        <v>48</v>
      </c>
    </row>
    <row r="61" spans="3:3" x14ac:dyDescent="0.45">
      <c r="C61" t="s">
        <v>49</v>
      </c>
    </row>
    <row r="62" spans="3:3" x14ac:dyDescent="0.45">
      <c r="C62" t="s">
        <v>50</v>
      </c>
    </row>
    <row r="63" spans="3:3" x14ac:dyDescent="0.45">
      <c r="C63" t="s">
        <v>51</v>
      </c>
    </row>
    <row r="64" spans="3:3" x14ac:dyDescent="0.45">
      <c r="C64" t="s">
        <v>52</v>
      </c>
    </row>
    <row r="65" spans="2:3" x14ac:dyDescent="0.45">
      <c r="C65" t="s">
        <v>53</v>
      </c>
    </row>
    <row r="67" spans="2:3" s="1" customFormat="1" x14ac:dyDescent="0.45">
      <c r="B67" s="1" t="s">
        <v>54</v>
      </c>
    </row>
    <row r="69" spans="2:3" x14ac:dyDescent="0.45">
      <c r="B69" t="s">
        <v>55</v>
      </c>
    </row>
    <row r="70" spans="2:3" x14ac:dyDescent="0.45">
      <c r="B70" t="s">
        <v>56</v>
      </c>
    </row>
    <row r="71" spans="2:3" x14ac:dyDescent="0.45">
      <c r="B71" t="s">
        <v>57</v>
      </c>
    </row>
    <row r="72" spans="2:3" x14ac:dyDescent="0.45">
      <c r="B72" t="s">
        <v>58</v>
      </c>
    </row>
    <row r="73" spans="2:3" x14ac:dyDescent="0.45">
      <c r="B73" t="s">
        <v>59</v>
      </c>
    </row>
    <row r="75" spans="2:3" x14ac:dyDescent="0.45">
      <c r="B75" t="s">
        <v>60</v>
      </c>
    </row>
    <row r="76" spans="2:3" x14ac:dyDescent="0.45">
      <c r="B76" t="s">
        <v>61</v>
      </c>
    </row>
    <row r="77" spans="2:3" x14ac:dyDescent="0.45">
      <c r="B77" t="s">
        <v>62</v>
      </c>
    </row>
    <row r="78" spans="2:3" x14ac:dyDescent="0.45">
      <c r="B78" t="s">
        <v>63</v>
      </c>
    </row>
    <row r="79" spans="2:3" x14ac:dyDescent="0.45">
      <c r="B79" t="s">
        <v>64</v>
      </c>
    </row>
    <row r="80" spans="2:3" x14ac:dyDescent="0.45">
      <c r="B80" t="s">
        <v>65</v>
      </c>
    </row>
    <row r="81" spans="2:2" x14ac:dyDescent="0.45">
      <c r="B81" t="s">
        <v>66</v>
      </c>
    </row>
    <row r="82" spans="2:2" x14ac:dyDescent="0.45">
      <c r="B82" t="s">
        <v>67</v>
      </c>
    </row>
    <row r="83" spans="2:2" x14ac:dyDescent="0.45">
      <c r="B83" t="s">
        <v>68</v>
      </c>
    </row>
    <row r="85" spans="2:2" x14ac:dyDescent="0.45">
      <c r="B8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AE0-8FC8-42C8-B435-560B1568B49B}">
  <dimension ref="B2:B26"/>
  <sheetViews>
    <sheetView topLeftCell="A10" zoomScale="160" zoomScaleNormal="160" workbookViewId="0">
      <selection activeCell="I27" sqref="I27"/>
    </sheetView>
  </sheetViews>
  <sheetFormatPr defaultRowHeight="14.25" x14ac:dyDescent="0.45"/>
  <cols>
    <col min="2" max="2" width="14.73046875" bestFit="1" customWidth="1"/>
    <col min="4" max="4" width="6.46484375" bestFit="1" customWidth="1"/>
  </cols>
  <sheetData>
    <row r="2" spans="2:2" s="3" customFormat="1" x14ac:dyDescent="0.45">
      <c r="B2" s="3" t="s">
        <v>70</v>
      </c>
    </row>
    <row r="4" spans="2:2" x14ac:dyDescent="0.45">
      <c r="B4" s="14" t="s">
        <v>71</v>
      </c>
    </row>
    <row r="5" spans="2:2" x14ac:dyDescent="0.45">
      <c r="B5" s="14" t="s">
        <v>72</v>
      </c>
    </row>
    <row r="6" spans="2:2" x14ac:dyDescent="0.45">
      <c r="B6" s="14" t="s">
        <v>73</v>
      </c>
    </row>
    <row r="7" spans="2:2" x14ac:dyDescent="0.45">
      <c r="B7" t="s">
        <v>74</v>
      </c>
    </row>
    <row r="8" spans="2:2" x14ac:dyDescent="0.45">
      <c r="B8" s="14" t="s">
        <v>75</v>
      </c>
    </row>
    <row r="9" spans="2:2" x14ac:dyDescent="0.45">
      <c r="B9" t="s">
        <v>76</v>
      </c>
    </row>
    <row r="10" spans="2:2" x14ac:dyDescent="0.45">
      <c r="B10" t="s">
        <v>77</v>
      </c>
    </row>
    <row r="11" spans="2:2" x14ac:dyDescent="0.45">
      <c r="B11" t="s">
        <v>78</v>
      </c>
    </row>
    <row r="12" spans="2:2" x14ac:dyDescent="0.45">
      <c r="B12" t="s">
        <v>79</v>
      </c>
    </row>
    <row r="13" spans="2:2" x14ac:dyDescent="0.45">
      <c r="B13" t="s">
        <v>80</v>
      </c>
    </row>
    <row r="16" spans="2:2" s="4" customFormat="1" x14ac:dyDescent="0.45">
      <c r="B16" s="4" t="s">
        <v>90</v>
      </c>
    </row>
    <row r="18" spans="2:2" x14ac:dyDescent="0.45">
      <c r="B18" t="s">
        <v>81</v>
      </c>
    </row>
    <row r="19" spans="2:2" x14ac:dyDescent="0.45">
      <c r="B19" t="s">
        <v>82</v>
      </c>
    </row>
    <row r="20" spans="2:2" x14ac:dyDescent="0.45">
      <c r="B20" t="s">
        <v>83</v>
      </c>
    </row>
    <row r="21" spans="2:2" x14ac:dyDescent="0.45">
      <c r="B21" t="s">
        <v>84</v>
      </c>
    </row>
    <row r="22" spans="2:2" x14ac:dyDescent="0.45">
      <c r="B22" t="s">
        <v>85</v>
      </c>
    </row>
    <row r="23" spans="2:2" x14ac:dyDescent="0.45">
      <c r="B23" t="s">
        <v>86</v>
      </c>
    </row>
    <row r="24" spans="2:2" x14ac:dyDescent="0.45">
      <c r="B24" t="s">
        <v>87</v>
      </c>
    </row>
    <row r="25" spans="2:2" x14ac:dyDescent="0.45">
      <c r="B25" t="s">
        <v>88</v>
      </c>
    </row>
    <row r="26" spans="2:2" x14ac:dyDescent="0.45">
      <c r="B26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61A6-E26A-43E1-AF22-B7076CE31E21}">
  <dimension ref="A1:U501"/>
  <sheetViews>
    <sheetView zoomScale="85" zoomScaleNormal="85" workbookViewId="0">
      <pane ySplit="1" topLeftCell="A2" activePane="bottomLeft" state="frozen"/>
      <selection activeCell="F1" sqref="F1"/>
      <selection pane="bottomLeft" activeCell="U2" sqref="U2"/>
    </sheetView>
  </sheetViews>
  <sheetFormatPr defaultRowHeight="14.25" x14ac:dyDescent="0.45"/>
  <cols>
    <col min="1" max="1" width="15.6640625" bestFit="1" customWidth="1"/>
    <col min="2" max="2" width="7.1328125" bestFit="1" customWidth="1"/>
    <col min="3" max="3" width="12.46484375" bestFit="1" customWidth="1"/>
    <col min="4" max="4" width="10.59765625" bestFit="1" customWidth="1"/>
    <col min="5" max="5" width="13.265625" bestFit="1" customWidth="1"/>
    <col min="6" max="6" width="17.53125" bestFit="1" customWidth="1"/>
    <col min="7" max="7" width="12.59765625" bestFit="1" customWidth="1"/>
    <col min="8" max="8" width="3.9296875" bestFit="1" customWidth="1"/>
    <col min="9" max="9" width="6.73046875" bestFit="1" customWidth="1"/>
    <col min="10" max="10" width="17.796875" bestFit="1" customWidth="1"/>
    <col min="11" max="11" width="19" bestFit="1" customWidth="1"/>
    <col min="12" max="12" width="17.3984375" bestFit="1" customWidth="1"/>
    <col min="13" max="13" width="17.6640625" bestFit="1" customWidth="1"/>
    <col min="14" max="14" width="19.3984375" bestFit="1" customWidth="1"/>
    <col min="15" max="15" width="7.3984375" bestFit="1" customWidth="1"/>
    <col min="16" max="16" width="11.9296875" bestFit="1" customWidth="1"/>
    <col min="17" max="17" width="8.59765625" bestFit="1" customWidth="1"/>
    <col min="18" max="18" width="18.19921875" bestFit="1" customWidth="1"/>
    <col min="20" max="20" width="11.6640625" bestFit="1" customWidth="1"/>
    <col min="21" max="21" width="15.6640625" bestFit="1" customWidth="1"/>
  </cols>
  <sheetData>
    <row r="1" spans="1:21" x14ac:dyDescent="0.45">
      <c r="A1" s="8" t="s">
        <v>96</v>
      </c>
      <c r="B1" s="8" t="s">
        <v>97</v>
      </c>
      <c r="C1" s="8" t="s">
        <v>98</v>
      </c>
      <c r="D1" s="8" t="s">
        <v>99</v>
      </c>
      <c r="E1" s="8" t="s">
        <v>100</v>
      </c>
      <c r="F1" s="8" t="s">
        <v>101</v>
      </c>
      <c r="G1" s="8" t="s">
        <v>95</v>
      </c>
      <c r="H1" s="8" t="s">
        <v>102</v>
      </c>
      <c r="I1" s="8" t="s">
        <v>103</v>
      </c>
      <c r="J1" s="8" t="s">
        <v>104</v>
      </c>
      <c r="K1" s="8" t="s">
        <v>105</v>
      </c>
      <c r="L1" s="8" t="s">
        <v>106</v>
      </c>
      <c r="M1" s="8" t="s">
        <v>107</v>
      </c>
      <c r="N1" s="8" t="s">
        <v>108</v>
      </c>
      <c r="O1" s="17" t="s">
        <v>431</v>
      </c>
      <c r="P1" s="17" t="s">
        <v>432</v>
      </c>
      <c r="Q1" s="17" t="s">
        <v>435</v>
      </c>
      <c r="R1" s="17" t="s">
        <v>446</v>
      </c>
      <c r="S1" s="17" t="s">
        <v>461</v>
      </c>
      <c r="T1" s="17" t="s">
        <v>464</v>
      </c>
      <c r="U1" s="17" t="s">
        <v>467</v>
      </c>
    </row>
    <row r="2" spans="1:21" x14ac:dyDescent="0.45">
      <c r="A2" s="11" t="s">
        <v>116</v>
      </c>
      <c r="B2" s="11" t="s">
        <v>117</v>
      </c>
      <c r="C2" s="11" t="s">
        <v>118</v>
      </c>
      <c r="D2" s="11" t="s">
        <v>123</v>
      </c>
      <c r="E2" s="11" t="s">
        <v>113</v>
      </c>
      <c r="F2" s="11" t="s">
        <v>120</v>
      </c>
      <c r="G2" s="11" t="s">
        <v>138</v>
      </c>
      <c r="H2" s="11">
        <v>43</v>
      </c>
      <c r="I2" s="11">
        <v>73949</v>
      </c>
      <c r="J2" s="11">
        <v>39</v>
      </c>
      <c r="K2" s="11">
        <v>7</v>
      </c>
      <c r="L2" s="11">
        <v>12</v>
      </c>
      <c r="M2" s="11">
        <v>7</v>
      </c>
      <c r="N2" s="11">
        <v>52</v>
      </c>
      <c r="O2" t="b">
        <f>OR(I2&gt;100000,M2&gt;=9)</f>
        <v>0</v>
      </c>
      <c r="P2" t="b">
        <f>AND(I2&gt;100000,M2&gt;=9)</f>
        <v>0</v>
      </c>
      <c r="Q2" t="b">
        <f>AND(A2="Customer Support",N2&gt;40)</f>
        <v>0</v>
      </c>
      <c r="R2" t="str">
        <f>IF(AND(C2="Married",F2="Contract"),"Contract Married","Not Contract Married")</f>
        <v>Not Contract Married</v>
      </c>
      <c r="S2" t="b">
        <f>IF(AND(A2="Finance",I2&gt;70000,M2&gt;=9),"Top Performer")</f>
        <v>0</v>
      </c>
      <c r="T2" t="str">
        <f>IF(OR(A2="Finance",I2&gt;70000,M2&gt;=9),"Top Performer")</f>
        <v>Top Performer</v>
      </c>
      <c r="U2" t="b" cm="1">
        <f t="array" ref="U2:U501">IF(E2:E501="Manager",M2:M501)</f>
        <v>0</v>
      </c>
    </row>
    <row r="3" spans="1:21" x14ac:dyDescent="0.45">
      <c r="A3" s="10" t="s">
        <v>141</v>
      </c>
      <c r="B3" s="10" t="s">
        <v>126</v>
      </c>
      <c r="C3" s="10" t="s">
        <v>111</v>
      </c>
      <c r="D3" s="10" t="s">
        <v>112</v>
      </c>
      <c r="E3" s="10" t="s">
        <v>135</v>
      </c>
      <c r="F3" s="10" t="s">
        <v>114</v>
      </c>
      <c r="G3" s="10" t="s">
        <v>142</v>
      </c>
      <c r="H3" s="10">
        <v>23</v>
      </c>
      <c r="I3" s="10">
        <v>106021</v>
      </c>
      <c r="J3" s="10">
        <v>39</v>
      </c>
      <c r="K3" s="10">
        <v>11</v>
      </c>
      <c r="L3" s="10">
        <v>3</v>
      </c>
      <c r="M3" s="10">
        <v>2</v>
      </c>
      <c r="N3" s="10">
        <v>43</v>
      </c>
      <c r="O3" t="b">
        <f>OR(I3&gt;100000,M3&gt;=9)</f>
        <v>1</v>
      </c>
      <c r="P3" t="b">
        <f>AND(I3&gt;100000,M3&gt;=9)</f>
        <v>0</v>
      </c>
      <c r="Q3" t="b">
        <f t="shared" ref="Q3:Q66" si="0">AND(A3="Customer Support",N3&gt;40)</f>
        <v>0</v>
      </c>
      <c r="R3" t="str">
        <f t="shared" ref="R3:R66" si="1">IF(AND(C3="Married",F3="Contract"),"Contract Married","Not Contract Married")</f>
        <v>Not Contract Married</v>
      </c>
      <c r="S3" t="b">
        <f t="shared" ref="S3:S66" si="2">IF(AND(A3="Finance",I3&gt;70000,M3&gt;=9),"Top Performer")</f>
        <v>0</v>
      </c>
      <c r="T3" t="str">
        <f t="shared" ref="T3:T66" si="3">IF(OR(A3="Finance",I3&gt;70000,M3&gt;=9),"Top Performer")</f>
        <v>Top Performer</v>
      </c>
      <c r="U3" t="b">
        <v>0</v>
      </c>
    </row>
    <row r="4" spans="1:21" x14ac:dyDescent="0.45">
      <c r="A4" s="9" t="s">
        <v>109</v>
      </c>
      <c r="B4" s="9" t="s">
        <v>110</v>
      </c>
      <c r="C4" s="9" t="s">
        <v>139</v>
      </c>
      <c r="D4" s="9" t="s">
        <v>112</v>
      </c>
      <c r="E4" s="9" t="s">
        <v>124</v>
      </c>
      <c r="F4" s="9" t="s">
        <v>114</v>
      </c>
      <c r="G4" s="9" t="s">
        <v>142</v>
      </c>
      <c r="H4" s="9">
        <v>26</v>
      </c>
      <c r="I4" s="9">
        <v>78456</v>
      </c>
      <c r="J4" s="9">
        <v>39</v>
      </c>
      <c r="K4" s="9">
        <v>19</v>
      </c>
      <c r="L4" s="9">
        <v>8</v>
      </c>
      <c r="M4" s="9">
        <v>3</v>
      </c>
      <c r="N4" s="9">
        <v>38</v>
      </c>
      <c r="O4" t="b">
        <f>OR(I4&gt;100000,M4&gt;=9)</f>
        <v>0</v>
      </c>
      <c r="P4" t="b">
        <f t="shared" ref="P4:P67" si="4">AND(I4&gt;100000,M4&gt;=9)</f>
        <v>0</v>
      </c>
      <c r="Q4" t="b">
        <f t="shared" si="0"/>
        <v>0</v>
      </c>
      <c r="R4" t="str">
        <f t="shared" si="1"/>
        <v>Not Contract Married</v>
      </c>
      <c r="S4" t="b">
        <f t="shared" si="2"/>
        <v>0</v>
      </c>
      <c r="T4" t="str">
        <f t="shared" si="3"/>
        <v>Top Performer</v>
      </c>
      <c r="U4" t="b">
        <v>0</v>
      </c>
    </row>
    <row r="5" spans="1:21" x14ac:dyDescent="0.45">
      <c r="A5" s="10" t="s">
        <v>136</v>
      </c>
      <c r="B5" s="10" t="s">
        <v>110</v>
      </c>
      <c r="C5" s="10" t="s">
        <v>111</v>
      </c>
      <c r="D5" s="10" t="s">
        <v>112</v>
      </c>
      <c r="E5" s="10" t="s">
        <v>119</v>
      </c>
      <c r="F5" s="10" t="s">
        <v>120</v>
      </c>
      <c r="G5" s="10" t="s">
        <v>125</v>
      </c>
      <c r="H5" s="10">
        <v>62</v>
      </c>
      <c r="I5" s="10">
        <v>41944</v>
      </c>
      <c r="J5" s="10">
        <v>39</v>
      </c>
      <c r="K5" s="10">
        <v>9</v>
      </c>
      <c r="L5" s="10">
        <v>10</v>
      </c>
      <c r="M5" s="10">
        <v>9</v>
      </c>
      <c r="N5" s="10">
        <v>34</v>
      </c>
      <c r="O5" t="b">
        <f>OR(I5&gt;100000,M5&gt;=9)</f>
        <v>1</v>
      </c>
      <c r="P5" t="b">
        <f t="shared" si="4"/>
        <v>0</v>
      </c>
      <c r="Q5" t="b">
        <f t="shared" si="0"/>
        <v>0</v>
      </c>
      <c r="R5" t="str">
        <f t="shared" si="1"/>
        <v>Not Contract Married</v>
      </c>
      <c r="S5" t="b">
        <f t="shared" si="2"/>
        <v>0</v>
      </c>
      <c r="T5" t="str">
        <f t="shared" si="3"/>
        <v>Top Performer</v>
      </c>
      <c r="U5">
        <v>9</v>
      </c>
    </row>
    <row r="6" spans="1:21" x14ac:dyDescent="0.45">
      <c r="A6" s="10" t="s">
        <v>109</v>
      </c>
      <c r="B6" s="10" t="s">
        <v>110</v>
      </c>
      <c r="C6" s="10" t="s">
        <v>111</v>
      </c>
      <c r="D6" s="10" t="s">
        <v>123</v>
      </c>
      <c r="E6" s="10" t="s">
        <v>135</v>
      </c>
      <c r="F6" s="10" t="s">
        <v>128</v>
      </c>
      <c r="G6" s="10" t="s">
        <v>142</v>
      </c>
      <c r="H6" s="10">
        <v>60</v>
      </c>
      <c r="I6" s="10">
        <v>72727</v>
      </c>
      <c r="J6" s="10">
        <v>39</v>
      </c>
      <c r="K6" s="10">
        <v>10</v>
      </c>
      <c r="L6" s="10">
        <v>9</v>
      </c>
      <c r="M6" s="10">
        <v>2</v>
      </c>
      <c r="N6" s="10">
        <v>29</v>
      </c>
      <c r="O6" t="b">
        <f>OR(I6&gt;100000,M6&gt;=9)</f>
        <v>0</v>
      </c>
      <c r="P6" t="b">
        <f t="shared" si="4"/>
        <v>0</v>
      </c>
      <c r="Q6" t="b">
        <f t="shared" si="0"/>
        <v>0</v>
      </c>
      <c r="R6" t="str">
        <f t="shared" si="1"/>
        <v>Not Contract Married</v>
      </c>
      <c r="S6" t="b">
        <f t="shared" si="2"/>
        <v>0</v>
      </c>
      <c r="T6" t="str">
        <f t="shared" si="3"/>
        <v>Top Performer</v>
      </c>
      <c r="U6" t="b">
        <v>0</v>
      </c>
    </row>
    <row r="7" spans="1:21" x14ac:dyDescent="0.45">
      <c r="A7" s="9" t="s">
        <v>143</v>
      </c>
      <c r="B7" s="9" t="s">
        <v>126</v>
      </c>
      <c r="C7" s="9" t="s">
        <v>118</v>
      </c>
      <c r="D7" s="9" t="s">
        <v>134</v>
      </c>
      <c r="E7" s="9" t="s">
        <v>140</v>
      </c>
      <c r="F7" s="9" t="s">
        <v>120</v>
      </c>
      <c r="G7" s="9" t="s">
        <v>138</v>
      </c>
      <c r="H7" s="9">
        <v>35</v>
      </c>
      <c r="I7" s="9">
        <v>101312</v>
      </c>
      <c r="J7" s="9">
        <v>39</v>
      </c>
      <c r="K7" s="9">
        <v>1</v>
      </c>
      <c r="L7" s="9">
        <v>6</v>
      </c>
      <c r="M7" s="9">
        <v>6</v>
      </c>
      <c r="N7" s="9">
        <v>39</v>
      </c>
      <c r="O7" t="b">
        <f>OR(I7&gt;100000,M7&gt;=9)</f>
        <v>1</v>
      </c>
      <c r="P7" t="b">
        <f t="shared" si="4"/>
        <v>0</v>
      </c>
      <c r="Q7" t="b">
        <f t="shared" si="0"/>
        <v>0</v>
      </c>
      <c r="R7" t="str">
        <f t="shared" si="1"/>
        <v>Not Contract Married</v>
      </c>
      <c r="S7" t="b">
        <f t="shared" si="2"/>
        <v>0</v>
      </c>
      <c r="T7" t="str">
        <f t="shared" si="3"/>
        <v>Top Performer</v>
      </c>
      <c r="U7" t="b">
        <v>0</v>
      </c>
    </row>
    <row r="8" spans="1:21" x14ac:dyDescent="0.45">
      <c r="A8" s="9" t="s">
        <v>129</v>
      </c>
      <c r="B8" s="9" t="s">
        <v>110</v>
      </c>
      <c r="C8" s="9" t="s">
        <v>111</v>
      </c>
      <c r="D8" s="9" t="s">
        <v>134</v>
      </c>
      <c r="E8" s="9" t="s">
        <v>140</v>
      </c>
      <c r="F8" s="9" t="s">
        <v>128</v>
      </c>
      <c r="G8" s="9" t="s">
        <v>130</v>
      </c>
      <c r="H8" s="9">
        <v>40</v>
      </c>
      <c r="I8" s="9">
        <v>86699</v>
      </c>
      <c r="J8" s="9">
        <v>39</v>
      </c>
      <c r="K8" s="9">
        <v>6</v>
      </c>
      <c r="L8" s="9">
        <v>14</v>
      </c>
      <c r="M8" s="9">
        <v>7</v>
      </c>
      <c r="N8" s="9">
        <v>32</v>
      </c>
      <c r="O8" t="b">
        <f t="shared" ref="O8:O71" si="5">OR(I8&gt;100000,M8&gt;=9)</f>
        <v>0</v>
      </c>
      <c r="P8" t="b">
        <f t="shared" si="4"/>
        <v>0</v>
      </c>
      <c r="Q8" t="b">
        <f t="shared" si="0"/>
        <v>0</v>
      </c>
      <c r="R8" t="str">
        <f t="shared" si="1"/>
        <v>Not Contract Married</v>
      </c>
      <c r="S8" t="b">
        <f t="shared" si="2"/>
        <v>0</v>
      </c>
      <c r="T8" t="str">
        <f t="shared" si="3"/>
        <v>Top Performer</v>
      </c>
      <c r="U8" t="b">
        <v>0</v>
      </c>
    </row>
    <row r="9" spans="1:21" x14ac:dyDescent="0.45">
      <c r="A9" s="9" t="s">
        <v>143</v>
      </c>
      <c r="B9" s="9" t="s">
        <v>126</v>
      </c>
      <c r="C9" s="9" t="s">
        <v>139</v>
      </c>
      <c r="D9" s="9" t="s">
        <v>112</v>
      </c>
      <c r="E9" s="9" t="s">
        <v>140</v>
      </c>
      <c r="F9" s="9" t="s">
        <v>114</v>
      </c>
      <c r="G9" s="9" t="s">
        <v>133</v>
      </c>
      <c r="H9" s="9">
        <v>59</v>
      </c>
      <c r="I9" s="9">
        <v>32224</v>
      </c>
      <c r="J9" s="9">
        <v>39</v>
      </c>
      <c r="K9" s="9">
        <v>1</v>
      </c>
      <c r="L9" s="9">
        <v>8</v>
      </c>
      <c r="M9" s="9">
        <v>8</v>
      </c>
      <c r="N9" s="9">
        <v>26</v>
      </c>
      <c r="O9" t="b">
        <f t="shared" si="5"/>
        <v>0</v>
      </c>
      <c r="P9" t="b">
        <f t="shared" si="4"/>
        <v>0</v>
      </c>
      <c r="Q9" t="b">
        <f t="shared" si="0"/>
        <v>0</v>
      </c>
      <c r="R9" t="str">
        <f t="shared" si="1"/>
        <v>Not Contract Married</v>
      </c>
      <c r="S9" t="b">
        <f t="shared" si="2"/>
        <v>0</v>
      </c>
      <c r="T9" t="b">
        <f t="shared" si="3"/>
        <v>0</v>
      </c>
      <c r="U9" t="b">
        <v>0</v>
      </c>
    </row>
    <row r="10" spans="1:21" x14ac:dyDescent="0.45">
      <c r="A10" s="10" t="s">
        <v>141</v>
      </c>
      <c r="B10" s="10" t="s">
        <v>126</v>
      </c>
      <c r="C10" s="10" t="s">
        <v>111</v>
      </c>
      <c r="D10" s="10" t="s">
        <v>123</v>
      </c>
      <c r="E10" s="10" t="s">
        <v>140</v>
      </c>
      <c r="F10" s="10" t="s">
        <v>128</v>
      </c>
      <c r="G10" s="10" t="s">
        <v>121</v>
      </c>
      <c r="H10" s="10">
        <v>54</v>
      </c>
      <c r="I10" s="10">
        <v>59320</v>
      </c>
      <c r="J10" s="10">
        <v>39</v>
      </c>
      <c r="K10" s="10">
        <v>16</v>
      </c>
      <c r="L10" s="10">
        <v>1</v>
      </c>
      <c r="M10" s="10">
        <v>4</v>
      </c>
      <c r="N10" s="10">
        <v>48</v>
      </c>
      <c r="O10" t="b">
        <f t="shared" si="5"/>
        <v>0</v>
      </c>
      <c r="P10" t="b">
        <f t="shared" si="4"/>
        <v>0</v>
      </c>
      <c r="Q10" t="b">
        <f t="shared" si="0"/>
        <v>0</v>
      </c>
      <c r="R10" t="str">
        <f t="shared" si="1"/>
        <v>Not Contract Married</v>
      </c>
      <c r="S10" t="b">
        <f t="shared" si="2"/>
        <v>0</v>
      </c>
      <c r="T10" t="b">
        <f t="shared" si="3"/>
        <v>0</v>
      </c>
      <c r="U10" t="b">
        <v>0</v>
      </c>
    </row>
    <row r="11" spans="1:21" x14ac:dyDescent="0.45">
      <c r="A11" s="10" t="s">
        <v>143</v>
      </c>
      <c r="B11" s="10" t="s">
        <v>110</v>
      </c>
      <c r="C11" s="10" t="s">
        <v>139</v>
      </c>
      <c r="D11" s="10" t="s">
        <v>123</v>
      </c>
      <c r="E11" s="10" t="s">
        <v>113</v>
      </c>
      <c r="F11" s="10" t="s">
        <v>120</v>
      </c>
      <c r="G11" s="10" t="s">
        <v>121</v>
      </c>
      <c r="H11" s="10">
        <v>24</v>
      </c>
      <c r="I11" s="10">
        <v>59336</v>
      </c>
      <c r="J11" s="10">
        <v>39</v>
      </c>
      <c r="K11" s="10">
        <v>17</v>
      </c>
      <c r="L11" s="10">
        <v>7</v>
      </c>
      <c r="M11" s="10">
        <v>5</v>
      </c>
      <c r="N11" s="10">
        <v>56</v>
      </c>
      <c r="O11" t="b">
        <f t="shared" si="5"/>
        <v>0</v>
      </c>
      <c r="P11" t="b">
        <f t="shared" si="4"/>
        <v>0</v>
      </c>
      <c r="Q11" t="b">
        <f t="shared" si="0"/>
        <v>0</v>
      </c>
      <c r="R11" t="str">
        <f t="shared" si="1"/>
        <v>Not Contract Married</v>
      </c>
      <c r="S11" t="b">
        <f t="shared" si="2"/>
        <v>0</v>
      </c>
      <c r="T11" t="b">
        <f t="shared" si="3"/>
        <v>0</v>
      </c>
      <c r="U11" t="b">
        <v>0</v>
      </c>
    </row>
    <row r="12" spans="1:21" x14ac:dyDescent="0.45">
      <c r="A12" s="9" t="s">
        <v>129</v>
      </c>
      <c r="B12" s="9" t="s">
        <v>110</v>
      </c>
      <c r="C12" s="9" t="s">
        <v>139</v>
      </c>
      <c r="D12" s="9" t="s">
        <v>123</v>
      </c>
      <c r="E12" s="9" t="s">
        <v>113</v>
      </c>
      <c r="F12" s="9" t="s">
        <v>128</v>
      </c>
      <c r="G12" s="9" t="s">
        <v>115</v>
      </c>
      <c r="H12" s="9">
        <v>64</v>
      </c>
      <c r="I12" s="9">
        <v>61131</v>
      </c>
      <c r="J12" s="9">
        <v>39</v>
      </c>
      <c r="K12" s="9">
        <v>17</v>
      </c>
      <c r="L12" s="9">
        <v>13</v>
      </c>
      <c r="M12" s="9">
        <v>7</v>
      </c>
      <c r="N12" s="9">
        <v>27</v>
      </c>
      <c r="O12" t="b">
        <f t="shared" si="5"/>
        <v>0</v>
      </c>
      <c r="P12" t="b">
        <f t="shared" si="4"/>
        <v>0</v>
      </c>
      <c r="Q12" t="b">
        <f t="shared" si="0"/>
        <v>0</v>
      </c>
      <c r="R12" t="str">
        <f t="shared" si="1"/>
        <v>Not Contract Married</v>
      </c>
      <c r="S12" t="b">
        <f t="shared" si="2"/>
        <v>0</v>
      </c>
      <c r="T12" t="b">
        <f t="shared" si="3"/>
        <v>0</v>
      </c>
      <c r="U12" t="b">
        <v>0</v>
      </c>
    </row>
    <row r="13" spans="1:21" x14ac:dyDescent="0.45">
      <c r="A13" s="10" t="s">
        <v>109</v>
      </c>
      <c r="B13" s="10" t="s">
        <v>110</v>
      </c>
      <c r="C13" s="10" t="s">
        <v>111</v>
      </c>
      <c r="D13" s="10" t="s">
        <v>112</v>
      </c>
      <c r="E13" s="10" t="s">
        <v>113</v>
      </c>
      <c r="F13" s="10" t="s">
        <v>114</v>
      </c>
      <c r="G13" s="10" t="s">
        <v>115</v>
      </c>
      <c r="H13" s="10">
        <v>26</v>
      </c>
      <c r="I13" s="10">
        <v>107487</v>
      </c>
      <c r="J13" s="10">
        <v>38</v>
      </c>
      <c r="K13" s="10">
        <v>1</v>
      </c>
      <c r="L13" s="10">
        <v>2</v>
      </c>
      <c r="M13" s="10">
        <v>7</v>
      </c>
      <c r="N13" s="10">
        <v>31</v>
      </c>
      <c r="O13" t="b">
        <f t="shared" si="5"/>
        <v>1</v>
      </c>
      <c r="P13" t="b">
        <f t="shared" si="4"/>
        <v>0</v>
      </c>
      <c r="Q13" t="b">
        <f t="shared" si="0"/>
        <v>0</v>
      </c>
      <c r="R13" t="str">
        <f t="shared" si="1"/>
        <v>Not Contract Married</v>
      </c>
      <c r="S13" t="b">
        <f t="shared" si="2"/>
        <v>0</v>
      </c>
      <c r="T13" t="str">
        <f t="shared" si="3"/>
        <v>Top Performer</v>
      </c>
      <c r="U13" t="b">
        <v>0</v>
      </c>
    </row>
    <row r="14" spans="1:21" x14ac:dyDescent="0.45">
      <c r="A14" s="10" t="s">
        <v>136</v>
      </c>
      <c r="B14" s="10" t="s">
        <v>117</v>
      </c>
      <c r="C14" s="10" t="s">
        <v>111</v>
      </c>
      <c r="D14" s="10" t="s">
        <v>123</v>
      </c>
      <c r="E14" s="10" t="s">
        <v>137</v>
      </c>
      <c r="F14" s="10" t="s">
        <v>128</v>
      </c>
      <c r="G14" s="10" t="s">
        <v>133</v>
      </c>
      <c r="H14" s="10">
        <v>42</v>
      </c>
      <c r="I14" s="10">
        <v>49799</v>
      </c>
      <c r="J14" s="10">
        <v>38</v>
      </c>
      <c r="K14" s="10">
        <v>14</v>
      </c>
      <c r="L14" s="10">
        <v>10</v>
      </c>
      <c r="M14" s="10">
        <v>5</v>
      </c>
      <c r="N14" s="10">
        <v>24</v>
      </c>
      <c r="O14" t="b">
        <f t="shared" si="5"/>
        <v>0</v>
      </c>
      <c r="P14" t="b">
        <f t="shared" si="4"/>
        <v>0</v>
      </c>
      <c r="Q14" t="b">
        <f t="shared" si="0"/>
        <v>0</v>
      </c>
      <c r="R14" t="str">
        <f t="shared" si="1"/>
        <v>Not Contract Married</v>
      </c>
      <c r="S14" t="b">
        <f t="shared" si="2"/>
        <v>0</v>
      </c>
      <c r="T14" t="b">
        <f t="shared" si="3"/>
        <v>0</v>
      </c>
      <c r="U14" t="b">
        <v>0</v>
      </c>
    </row>
    <row r="15" spans="1:21" x14ac:dyDescent="0.45">
      <c r="A15" s="10" t="s">
        <v>141</v>
      </c>
      <c r="B15" s="10" t="s">
        <v>117</v>
      </c>
      <c r="C15" s="10" t="s">
        <v>118</v>
      </c>
      <c r="D15" s="10" t="s">
        <v>132</v>
      </c>
      <c r="E15" s="10" t="s">
        <v>113</v>
      </c>
      <c r="F15" s="10" t="s">
        <v>120</v>
      </c>
      <c r="G15" s="10" t="s">
        <v>115</v>
      </c>
      <c r="H15" s="10">
        <v>60</v>
      </c>
      <c r="I15" s="10">
        <v>89500</v>
      </c>
      <c r="J15" s="10">
        <v>38</v>
      </c>
      <c r="K15" s="10">
        <v>5</v>
      </c>
      <c r="L15" s="10">
        <v>9</v>
      </c>
      <c r="M15" s="10">
        <v>4</v>
      </c>
      <c r="N15" s="10">
        <v>21</v>
      </c>
      <c r="O15" t="b">
        <f t="shared" si="5"/>
        <v>0</v>
      </c>
      <c r="P15" t="b">
        <f t="shared" si="4"/>
        <v>0</v>
      </c>
      <c r="Q15" t="b">
        <f t="shared" si="0"/>
        <v>0</v>
      </c>
      <c r="R15" t="str">
        <f t="shared" si="1"/>
        <v>Not Contract Married</v>
      </c>
      <c r="S15" t="b">
        <f t="shared" si="2"/>
        <v>0</v>
      </c>
      <c r="T15" t="str">
        <f t="shared" si="3"/>
        <v>Top Performer</v>
      </c>
      <c r="U15" t="b">
        <v>0</v>
      </c>
    </row>
    <row r="16" spans="1:21" x14ac:dyDescent="0.45">
      <c r="A16" s="9" t="s">
        <v>116</v>
      </c>
      <c r="B16" s="9" t="s">
        <v>110</v>
      </c>
      <c r="C16" s="9" t="s">
        <v>131</v>
      </c>
      <c r="D16" s="9" t="s">
        <v>132</v>
      </c>
      <c r="E16" s="9" t="s">
        <v>140</v>
      </c>
      <c r="F16" s="9" t="s">
        <v>114</v>
      </c>
      <c r="G16" s="9" t="s">
        <v>121</v>
      </c>
      <c r="H16" s="9">
        <v>39</v>
      </c>
      <c r="I16" s="9">
        <v>82887</v>
      </c>
      <c r="J16" s="9">
        <v>38</v>
      </c>
      <c r="K16" s="9">
        <v>6</v>
      </c>
      <c r="L16" s="9">
        <v>8</v>
      </c>
      <c r="M16" s="9">
        <v>9</v>
      </c>
      <c r="N16" s="9">
        <v>23</v>
      </c>
      <c r="O16" t="b">
        <f t="shared" si="5"/>
        <v>1</v>
      </c>
      <c r="P16" t="b">
        <f t="shared" si="4"/>
        <v>0</v>
      </c>
      <c r="Q16" t="b">
        <f t="shared" si="0"/>
        <v>0</v>
      </c>
      <c r="R16" t="str">
        <f t="shared" si="1"/>
        <v>Not Contract Married</v>
      </c>
      <c r="S16" t="b">
        <f t="shared" si="2"/>
        <v>0</v>
      </c>
      <c r="T16" t="str">
        <f t="shared" si="3"/>
        <v>Top Performer</v>
      </c>
      <c r="U16" t="b">
        <v>0</v>
      </c>
    </row>
    <row r="17" spans="1:21" x14ac:dyDescent="0.45">
      <c r="A17" s="9" t="s">
        <v>116</v>
      </c>
      <c r="B17" s="9" t="s">
        <v>126</v>
      </c>
      <c r="C17" s="9" t="s">
        <v>118</v>
      </c>
      <c r="D17" s="9" t="s">
        <v>132</v>
      </c>
      <c r="E17" s="9" t="s">
        <v>127</v>
      </c>
      <c r="F17" s="9" t="s">
        <v>128</v>
      </c>
      <c r="G17" s="9" t="s">
        <v>133</v>
      </c>
      <c r="H17" s="9">
        <v>36</v>
      </c>
      <c r="I17" s="9">
        <v>40503</v>
      </c>
      <c r="J17" s="9">
        <v>38</v>
      </c>
      <c r="K17" s="9">
        <v>12</v>
      </c>
      <c r="L17" s="9">
        <v>10</v>
      </c>
      <c r="M17" s="9">
        <v>8</v>
      </c>
      <c r="N17" s="9">
        <v>34</v>
      </c>
      <c r="O17" t="b">
        <f t="shared" si="5"/>
        <v>0</v>
      </c>
      <c r="P17" t="b">
        <f t="shared" si="4"/>
        <v>0</v>
      </c>
      <c r="Q17" t="b">
        <f t="shared" si="0"/>
        <v>0</v>
      </c>
      <c r="R17" t="str">
        <f t="shared" si="1"/>
        <v>Not Contract Married</v>
      </c>
      <c r="S17" t="b">
        <f t="shared" si="2"/>
        <v>0</v>
      </c>
      <c r="T17" t="b">
        <f t="shared" si="3"/>
        <v>0</v>
      </c>
      <c r="U17" t="b">
        <v>0</v>
      </c>
    </row>
    <row r="18" spans="1:21" x14ac:dyDescent="0.45">
      <c r="A18" s="10" t="s">
        <v>116</v>
      </c>
      <c r="B18" s="10" t="s">
        <v>110</v>
      </c>
      <c r="C18" s="10" t="s">
        <v>139</v>
      </c>
      <c r="D18" s="10" t="s">
        <v>134</v>
      </c>
      <c r="E18" s="10" t="s">
        <v>135</v>
      </c>
      <c r="F18" s="10" t="s">
        <v>128</v>
      </c>
      <c r="G18" s="10" t="s">
        <v>133</v>
      </c>
      <c r="H18" s="10">
        <v>36</v>
      </c>
      <c r="I18" s="10">
        <v>40207</v>
      </c>
      <c r="J18" s="10">
        <v>38</v>
      </c>
      <c r="K18" s="10">
        <v>7</v>
      </c>
      <c r="L18" s="10">
        <v>4</v>
      </c>
      <c r="M18" s="10">
        <v>8</v>
      </c>
      <c r="N18" s="10">
        <v>40</v>
      </c>
      <c r="O18" t="b">
        <f t="shared" si="5"/>
        <v>0</v>
      </c>
      <c r="P18" t="b">
        <f t="shared" si="4"/>
        <v>0</v>
      </c>
      <c r="Q18" t="b">
        <f t="shared" si="0"/>
        <v>0</v>
      </c>
      <c r="R18" t="str">
        <f t="shared" si="1"/>
        <v>Not Contract Married</v>
      </c>
      <c r="S18" t="b">
        <f t="shared" si="2"/>
        <v>0</v>
      </c>
      <c r="T18" t="b">
        <f t="shared" si="3"/>
        <v>0</v>
      </c>
      <c r="U18" t="b">
        <v>0</v>
      </c>
    </row>
    <row r="19" spans="1:21" x14ac:dyDescent="0.45">
      <c r="A19" s="9" t="s">
        <v>116</v>
      </c>
      <c r="B19" s="9" t="s">
        <v>110</v>
      </c>
      <c r="C19" s="9" t="s">
        <v>111</v>
      </c>
      <c r="D19" s="9" t="s">
        <v>112</v>
      </c>
      <c r="E19" s="9" t="s">
        <v>124</v>
      </c>
      <c r="F19" s="9" t="s">
        <v>114</v>
      </c>
      <c r="G19" s="9" t="s">
        <v>121</v>
      </c>
      <c r="H19" s="9">
        <v>29</v>
      </c>
      <c r="I19" s="9">
        <v>56654</v>
      </c>
      <c r="J19" s="9">
        <v>38</v>
      </c>
      <c r="K19" s="9">
        <v>16</v>
      </c>
      <c r="L19" s="9">
        <v>5</v>
      </c>
      <c r="M19" s="9">
        <v>6</v>
      </c>
      <c r="N19" s="9">
        <v>53</v>
      </c>
      <c r="O19" t="b">
        <f t="shared" si="5"/>
        <v>0</v>
      </c>
      <c r="P19" t="b">
        <f t="shared" si="4"/>
        <v>0</v>
      </c>
      <c r="Q19" t="b">
        <f t="shared" si="0"/>
        <v>0</v>
      </c>
      <c r="R19" t="str">
        <f t="shared" si="1"/>
        <v>Not Contract Married</v>
      </c>
      <c r="S19" t="b">
        <f t="shared" si="2"/>
        <v>0</v>
      </c>
      <c r="T19" t="b">
        <f t="shared" si="3"/>
        <v>0</v>
      </c>
      <c r="U19" t="b">
        <v>0</v>
      </c>
    </row>
    <row r="20" spans="1:21" x14ac:dyDescent="0.45">
      <c r="A20" s="9" t="s">
        <v>143</v>
      </c>
      <c r="B20" s="9" t="s">
        <v>117</v>
      </c>
      <c r="C20" s="9" t="s">
        <v>111</v>
      </c>
      <c r="D20" s="9" t="s">
        <v>112</v>
      </c>
      <c r="E20" s="9" t="s">
        <v>137</v>
      </c>
      <c r="F20" s="9" t="s">
        <v>128</v>
      </c>
      <c r="G20" s="9" t="s">
        <v>142</v>
      </c>
      <c r="H20" s="9">
        <v>42</v>
      </c>
      <c r="I20" s="9">
        <v>64773</v>
      </c>
      <c r="J20" s="9">
        <v>38</v>
      </c>
      <c r="K20" s="9">
        <v>19</v>
      </c>
      <c r="L20" s="9">
        <v>2</v>
      </c>
      <c r="M20" s="9">
        <v>9</v>
      </c>
      <c r="N20" s="9">
        <v>57</v>
      </c>
      <c r="O20" t="b">
        <f t="shared" si="5"/>
        <v>1</v>
      </c>
      <c r="P20" t="b">
        <f t="shared" si="4"/>
        <v>0</v>
      </c>
      <c r="Q20" t="b">
        <f t="shared" si="0"/>
        <v>0</v>
      </c>
      <c r="R20" t="str">
        <f t="shared" si="1"/>
        <v>Not Contract Married</v>
      </c>
      <c r="S20" t="b">
        <f t="shared" si="2"/>
        <v>0</v>
      </c>
      <c r="T20" t="str">
        <f t="shared" si="3"/>
        <v>Top Performer</v>
      </c>
      <c r="U20" t="b">
        <v>0</v>
      </c>
    </row>
    <row r="21" spans="1:21" x14ac:dyDescent="0.45">
      <c r="A21" s="10" t="s">
        <v>116</v>
      </c>
      <c r="B21" s="10" t="s">
        <v>110</v>
      </c>
      <c r="C21" s="10" t="s">
        <v>131</v>
      </c>
      <c r="D21" s="10" t="s">
        <v>123</v>
      </c>
      <c r="E21" s="10" t="s">
        <v>135</v>
      </c>
      <c r="F21" s="10" t="s">
        <v>114</v>
      </c>
      <c r="G21" s="10" t="s">
        <v>133</v>
      </c>
      <c r="H21" s="10">
        <v>54</v>
      </c>
      <c r="I21" s="10">
        <v>50307</v>
      </c>
      <c r="J21" s="10">
        <v>38</v>
      </c>
      <c r="K21" s="10">
        <v>10</v>
      </c>
      <c r="L21" s="10">
        <v>12</v>
      </c>
      <c r="M21" s="10">
        <v>6</v>
      </c>
      <c r="N21" s="10">
        <v>20</v>
      </c>
      <c r="O21" t="b">
        <f t="shared" si="5"/>
        <v>0</v>
      </c>
      <c r="P21" t="b">
        <f t="shared" si="4"/>
        <v>0</v>
      </c>
      <c r="Q21" t="b">
        <f t="shared" si="0"/>
        <v>0</v>
      </c>
      <c r="R21" t="str">
        <f t="shared" si="1"/>
        <v>Not Contract Married</v>
      </c>
      <c r="S21" t="b">
        <f t="shared" si="2"/>
        <v>0</v>
      </c>
      <c r="T21" t="b">
        <f t="shared" si="3"/>
        <v>0</v>
      </c>
      <c r="U21" t="b">
        <v>0</v>
      </c>
    </row>
    <row r="22" spans="1:21" x14ac:dyDescent="0.45">
      <c r="A22" s="9" t="s">
        <v>141</v>
      </c>
      <c r="B22" s="9" t="s">
        <v>126</v>
      </c>
      <c r="C22" s="9" t="s">
        <v>139</v>
      </c>
      <c r="D22" s="9" t="s">
        <v>123</v>
      </c>
      <c r="E22" s="9" t="s">
        <v>119</v>
      </c>
      <c r="F22" s="9" t="s">
        <v>114</v>
      </c>
      <c r="G22" s="9" t="s">
        <v>121</v>
      </c>
      <c r="H22" s="9">
        <v>56</v>
      </c>
      <c r="I22" s="9">
        <v>94110</v>
      </c>
      <c r="J22" s="9">
        <v>38</v>
      </c>
      <c r="K22" s="9">
        <v>12</v>
      </c>
      <c r="L22" s="9">
        <v>5</v>
      </c>
      <c r="M22" s="9">
        <v>4</v>
      </c>
      <c r="N22" s="9">
        <v>41</v>
      </c>
      <c r="O22" t="b">
        <f t="shared" si="5"/>
        <v>0</v>
      </c>
      <c r="P22" t="b">
        <f t="shared" si="4"/>
        <v>0</v>
      </c>
      <c r="Q22" t="b">
        <f t="shared" si="0"/>
        <v>0</v>
      </c>
      <c r="R22" t="str">
        <f t="shared" si="1"/>
        <v>Not Contract Married</v>
      </c>
      <c r="S22" t="b">
        <f t="shared" si="2"/>
        <v>0</v>
      </c>
      <c r="T22" t="str">
        <f t="shared" si="3"/>
        <v>Top Performer</v>
      </c>
      <c r="U22">
        <v>4</v>
      </c>
    </row>
    <row r="23" spans="1:21" x14ac:dyDescent="0.45">
      <c r="A23" s="9" t="s">
        <v>109</v>
      </c>
      <c r="B23" s="9" t="s">
        <v>110</v>
      </c>
      <c r="C23" s="9" t="s">
        <v>139</v>
      </c>
      <c r="D23" s="9" t="s">
        <v>112</v>
      </c>
      <c r="E23" s="9" t="s">
        <v>140</v>
      </c>
      <c r="F23" s="9" t="s">
        <v>120</v>
      </c>
      <c r="G23" s="9" t="s">
        <v>133</v>
      </c>
      <c r="H23" s="9">
        <v>42</v>
      </c>
      <c r="I23" s="9">
        <v>77832</v>
      </c>
      <c r="J23" s="9">
        <v>38</v>
      </c>
      <c r="K23" s="9">
        <v>18</v>
      </c>
      <c r="L23" s="9">
        <v>14</v>
      </c>
      <c r="M23" s="9">
        <v>6</v>
      </c>
      <c r="N23" s="9">
        <v>33</v>
      </c>
      <c r="O23" t="b">
        <f t="shared" si="5"/>
        <v>0</v>
      </c>
      <c r="P23" t="b">
        <f t="shared" si="4"/>
        <v>0</v>
      </c>
      <c r="Q23" t="b">
        <f t="shared" si="0"/>
        <v>0</v>
      </c>
      <c r="R23" t="str">
        <f t="shared" si="1"/>
        <v>Not Contract Married</v>
      </c>
      <c r="S23" t="b">
        <f t="shared" si="2"/>
        <v>0</v>
      </c>
      <c r="T23" t="str">
        <f t="shared" si="3"/>
        <v>Top Performer</v>
      </c>
      <c r="U23" t="b">
        <v>0</v>
      </c>
    </row>
    <row r="24" spans="1:21" x14ac:dyDescent="0.45">
      <c r="A24" s="9" t="s">
        <v>136</v>
      </c>
      <c r="B24" s="9" t="s">
        <v>110</v>
      </c>
      <c r="C24" s="9" t="s">
        <v>118</v>
      </c>
      <c r="D24" s="9" t="s">
        <v>134</v>
      </c>
      <c r="E24" s="9" t="s">
        <v>135</v>
      </c>
      <c r="F24" s="9" t="s">
        <v>128</v>
      </c>
      <c r="G24" s="9" t="s">
        <v>142</v>
      </c>
      <c r="H24" s="9">
        <v>53</v>
      </c>
      <c r="I24" s="9">
        <v>56423</v>
      </c>
      <c r="J24" s="9">
        <v>38</v>
      </c>
      <c r="K24" s="9">
        <v>8</v>
      </c>
      <c r="L24" s="9">
        <v>2</v>
      </c>
      <c r="M24" s="9">
        <v>7</v>
      </c>
      <c r="N24" s="9">
        <v>48</v>
      </c>
      <c r="O24" t="b">
        <f t="shared" si="5"/>
        <v>0</v>
      </c>
      <c r="P24" t="b">
        <f t="shared" si="4"/>
        <v>0</v>
      </c>
      <c r="Q24" t="b">
        <f t="shared" si="0"/>
        <v>0</v>
      </c>
      <c r="R24" t="str">
        <f t="shared" si="1"/>
        <v>Not Contract Married</v>
      </c>
      <c r="S24" t="b">
        <f t="shared" si="2"/>
        <v>0</v>
      </c>
      <c r="T24" t="b">
        <f t="shared" si="3"/>
        <v>0</v>
      </c>
      <c r="U24" t="b">
        <v>0</v>
      </c>
    </row>
    <row r="25" spans="1:21" x14ac:dyDescent="0.45">
      <c r="A25" s="9" t="s">
        <v>109</v>
      </c>
      <c r="B25" s="9" t="s">
        <v>126</v>
      </c>
      <c r="C25" s="9" t="s">
        <v>131</v>
      </c>
      <c r="D25" s="9" t="s">
        <v>132</v>
      </c>
      <c r="E25" s="9" t="s">
        <v>137</v>
      </c>
      <c r="F25" s="9" t="s">
        <v>120</v>
      </c>
      <c r="G25" s="9" t="s">
        <v>130</v>
      </c>
      <c r="H25" s="9">
        <v>22</v>
      </c>
      <c r="I25" s="9">
        <v>104218</v>
      </c>
      <c r="J25" s="9">
        <v>38</v>
      </c>
      <c r="K25" s="9">
        <v>9</v>
      </c>
      <c r="L25" s="9">
        <v>5</v>
      </c>
      <c r="M25" s="9">
        <v>9</v>
      </c>
      <c r="N25" s="9">
        <v>54</v>
      </c>
      <c r="O25" t="b">
        <f t="shared" si="5"/>
        <v>1</v>
      </c>
      <c r="P25" t="b">
        <f t="shared" si="4"/>
        <v>1</v>
      </c>
      <c r="Q25" t="b">
        <f t="shared" si="0"/>
        <v>1</v>
      </c>
      <c r="R25" t="str">
        <f t="shared" si="1"/>
        <v>Not Contract Married</v>
      </c>
      <c r="S25" t="b">
        <f t="shared" si="2"/>
        <v>0</v>
      </c>
      <c r="T25" t="str">
        <f t="shared" si="3"/>
        <v>Top Performer</v>
      </c>
      <c r="U25" t="b">
        <v>0</v>
      </c>
    </row>
    <row r="26" spans="1:21" x14ac:dyDescent="0.45">
      <c r="A26" s="9" t="s">
        <v>141</v>
      </c>
      <c r="B26" s="9" t="s">
        <v>126</v>
      </c>
      <c r="C26" s="9" t="s">
        <v>111</v>
      </c>
      <c r="D26" s="9" t="s">
        <v>123</v>
      </c>
      <c r="E26" s="9" t="s">
        <v>113</v>
      </c>
      <c r="F26" s="9" t="s">
        <v>120</v>
      </c>
      <c r="G26" s="9" t="s">
        <v>138</v>
      </c>
      <c r="H26" s="9">
        <v>41</v>
      </c>
      <c r="I26" s="9">
        <v>63840</v>
      </c>
      <c r="J26" s="9">
        <v>38</v>
      </c>
      <c r="K26" s="9">
        <v>4</v>
      </c>
      <c r="L26" s="9">
        <v>8</v>
      </c>
      <c r="M26" s="9">
        <v>9</v>
      </c>
      <c r="N26" s="9">
        <v>40</v>
      </c>
      <c r="O26" t="b">
        <f t="shared" si="5"/>
        <v>1</v>
      </c>
      <c r="P26" t="b">
        <f t="shared" si="4"/>
        <v>0</v>
      </c>
      <c r="Q26" t="b">
        <f t="shared" si="0"/>
        <v>0</v>
      </c>
      <c r="R26" t="str">
        <f t="shared" si="1"/>
        <v>Not Contract Married</v>
      </c>
      <c r="S26" t="b">
        <f t="shared" si="2"/>
        <v>0</v>
      </c>
      <c r="T26" t="str">
        <f t="shared" si="3"/>
        <v>Top Performer</v>
      </c>
      <c r="U26" t="b">
        <v>0</v>
      </c>
    </row>
    <row r="27" spans="1:21" x14ac:dyDescent="0.45">
      <c r="A27" s="10" t="s">
        <v>129</v>
      </c>
      <c r="B27" s="10" t="s">
        <v>110</v>
      </c>
      <c r="C27" s="10" t="s">
        <v>139</v>
      </c>
      <c r="D27" s="10" t="s">
        <v>134</v>
      </c>
      <c r="E27" s="10" t="s">
        <v>127</v>
      </c>
      <c r="F27" s="10" t="s">
        <v>114</v>
      </c>
      <c r="G27" s="10" t="s">
        <v>115</v>
      </c>
      <c r="H27" s="10">
        <v>40</v>
      </c>
      <c r="I27" s="10">
        <v>62430</v>
      </c>
      <c r="J27" s="10">
        <v>38</v>
      </c>
      <c r="K27" s="10">
        <v>13</v>
      </c>
      <c r="L27" s="10">
        <v>6</v>
      </c>
      <c r="M27" s="10">
        <v>7</v>
      </c>
      <c r="N27" s="10">
        <v>48</v>
      </c>
      <c r="O27" t="b">
        <f t="shared" si="5"/>
        <v>0</v>
      </c>
      <c r="P27" t="b">
        <f t="shared" si="4"/>
        <v>0</v>
      </c>
      <c r="Q27" t="b">
        <f t="shared" si="0"/>
        <v>0</v>
      </c>
      <c r="R27" t="str">
        <f t="shared" si="1"/>
        <v>Not Contract Married</v>
      </c>
      <c r="S27" t="b">
        <f t="shared" si="2"/>
        <v>0</v>
      </c>
      <c r="T27" t="b">
        <f t="shared" si="3"/>
        <v>0</v>
      </c>
      <c r="U27" t="b">
        <v>0</v>
      </c>
    </row>
    <row r="28" spans="1:21" x14ac:dyDescent="0.45">
      <c r="A28" s="9" t="s">
        <v>109</v>
      </c>
      <c r="B28" s="9" t="s">
        <v>117</v>
      </c>
      <c r="C28" s="9" t="s">
        <v>139</v>
      </c>
      <c r="D28" s="9" t="s">
        <v>112</v>
      </c>
      <c r="E28" s="9" t="s">
        <v>113</v>
      </c>
      <c r="F28" s="9" t="s">
        <v>114</v>
      </c>
      <c r="G28" s="9" t="s">
        <v>121</v>
      </c>
      <c r="H28" s="9">
        <v>43</v>
      </c>
      <c r="I28" s="9">
        <v>91516</v>
      </c>
      <c r="J28" s="9">
        <v>37</v>
      </c>
      <c r="K28" s="9">
        <v>16</v>
      </c>
      <c r="L28" s="9">
        <v>7</v>
      </c>
      <c r="M28" s="9">
        <v>2</v>
      </c>
      <c r="N28" s="9">
        <v>24</v>
      </c>
      <c r="O28" t="b">
        <f t="shared" si="5"/>
        <v>0</v>
      </c>
      <c r="P28" t="b">
        <f t="shared" si="4"/>
        <v>0</v>
      </c>
      <c r="Q28" t="b">
        <f t="shared" si="0"/>
        <v>0</v>
      </c>
      <c r="R28" t="str">
        <f t="shared" si="1"/>
        <v>Not Contract Married</v>
      </c>
      <c r="S28" t="b">
        <f t="shared" si="2"/>
        <v>0</v>
      </c>
      <c r="T28" t="str">
        <f t="shared" si="3"/>
        <v>Top Performer</v>
      </c>
      <c r="U28" t="b">
        <v>0</v>
      </c>
    </row>
    <row r="29" spans="1:21" x14ac:dyDescent="0.45">
      <c r="A29" s="9" t="s">
        <v>116</v>
      </c>
      <c r="B29" s="9" t="s">
        <v>117</v>
      </c>
      <c r="C29" s="9" t="s">
        <v>139</v>
      </c>
      <c r="D29" s="9" t="s">
        <v>132</v>
      </c>
      <c r="E29" s="9" t="s">
        <v>124</v>
      </c>
      <c r="F29" s="9" t="s">
        <v>128</v>
      </c>
      <c r="G29" s="9" t="s">
        <v>142</v>
      </c>
      <c r="H29" s="9">
        <v>23</v>
      </c>
      <c r="I29" s="9">
        <v>60654</v>
      </c>
      <c r="J29" s="9">
        <v>37</v>
      </c>
      <c r="K29" s="9">
        <v>1</v>
      </c>
      <c r="L29" s="9">
        <v>11</v>
      </c>
      <c r="M29" s="9">
        <v>5</v>
      </c>
      <c r="N29" s="9">
        <v>59</v>
      </c>
      <c r="O29" t="b">
        <f t="shared" si="5"/>
        <v>0</v>
      </c>
      <c r="P29" t="b">
        <f t="shared" si="4"/>
        <v>0</v>
      </c>
      <c r="Q29" t="b">
        <f t="shared" si="0"/>
        <v>0</v>
      </c>
      <c r="R29" t="str">
        <f t="shared" si="1"/>
        <v>Not Contract Married</v>
      </c>
      <c r="S29" t="b">
        <f t="shared" si="2"/>
        <v>0</v>
      </c>
      <c r="T29" t="b">
        <f t="shared" si="3"/>
        <v>0</v>
      </c>
      <c r="U29" t="b">
        <v>0</v>
      </c>
    </row>
    <row r="30" spans="1:21" x14ac:dyDescent="0.45">
      <c r="A30" s="10" t="s">
        <v>116</v>
      </c>
      <c r="B30" s="10" t="s">
        <v>110</v>
      </c>
      <c r="C30" s="10" t="s">
        <v>131</v>
      </c>
      <c r="D30" s="10" t="s">
        <v>134</v>
      </c>
      <c r="E30" s="10" t="s">
        <v>140</v>
      </c>
      <c r="F30" s="10" t="s">
        <v>114</v>
      </c>
      <c r="G30" s="10" t="s">
        <v>121</v>
      </c>
      <c r="H30" s="10">
        <v>29</v>
      </c>
      <c r="I30" s="10">
        <v>85778</v>
      </c>
      <c r="J30" s="10">
        <v>37</v>
      </c>
      <c r="K30" s="10">
        <v>3</v>
      </c>
      <c r="L30" s="10">
        <v>1</v>
      </c>
      <c r="M30" s="10">
        <v>4</v>
      </c>
      <c r="N30" s="10">
        <v>32</v>
      </c>
      <c r="O30" t="b">
        <f t="shared" si="5"/>
        <v>0</v>
      </c>
      <c r="P30" t="b">
        <f t="shared" si="4"/>
        <v>0</v>
      </c>
      <c r="Q30" t="b">
        <f t="shared" si="0"/>
        <v>0</v>
      </c>
      <c r="R30" t="str">
        <f t="shared" si="1"/>
        <v>Not Contract Married</v>
      </c>
      <c r="S30" t="b">
        <f t="shared" si="2"/>
        <v>0</v>
      </c>
      <c r="T30" t="str">
        <f t="shared" si="3"/>
        <v>Top Performer</v>
      </c>
      <c r="U30" t="b">
        <v>0</v>
      </c>
    </row>
    <row r="31" spans="1:21" x14ac:dyDescent="0.45">
      <c r="A31" s="9" t="s">
        <v>136</v>
      </c>
      <c r="B31" s="9" t="s">
        <v>126</v>
      </c>
      <c r="C31" s="9" t="s">
        <v>111</v>
      </c>
      <c r="D31" s="9" t="s">
        <v>123</v>
      </c>
      <c r="E31" s="9" t="s">
        <v>127</v>
      </c>
      <c r="F31" s="9" t="s">
        <v>120</v>
      </c>
      <c r="G31" s="9" t="s">
        <v>115</v>
      </c>
      <c r="H31" s="9">
        <v>40</v>
      </c>
      <c r="I31" s="9">
        <v>115090</v>
      </c>
      <c r="J31" s="9">
        <v>37</v>
      </c>
      <c r="K31" s="9">
        <v>13</v>
      </c>
      <c r="L31" s="9">
        <v>1</v>
      </c>
      <c r="M31" s="9">
        <v>4</v>
      </c>
      <c r="N31" s="9">
        <v>45</v>
      </c>
      <c r="O31" t="b">
        <f t="shared" si="5"/>
        <v>1</v>
      </c>
      <c r="P31" t="b">
        <f t="shared" si="4"/>
        <v>0</v>
      </c>
      <c r="Q31" t="b">
        <f t="shared" si="0"/>
        <v>0</v>
      </c>
      <c r="R31" t="str">
        <f t="shared" si="1"/>
        <v>Not Contract Married</v>
      </c>
      <c r="S31" t="b">
        <f t="shared" si="2"/>
        <v>0</v>
      </c>
      <c r="T31" t="str">
        <f t="shared" si="3"/>
        <v>Top Performer</v>
      </c>
      <c r="U31" t="b">
        <v>0</v>
      </c>
    </row>
    <row r="32" spans="1:21" x14ac:dyDescent="0.45">
      <c r="A32" s="9" t="s">
        <v>141</v>
      </c>
      <c r="B32" s="9" t="s">
        <v>126</v>
      </c>
      <c r="C32" s="9" t="s">
        <v>111</v>
      </c>
      <c r="D32" s="9" t="s">
        <v>134</v>
      </c>
      <c r="E32" s="9" t="s">
        <v>137</v>
      </c>
      <c r="F32" s="9" t="s">
        <v>114</v>
      </c>
      <c r="G32" s="9" t="s">
        <v>138</v>
      </c>
      <c r="H32" s="9">
        <v>27</v>
      </c>
      <c r="I32" s="9">
        <v>110018</v>
      </c>
      <c r="J32" s="9">
        <v>37</v>
      </c>
      <c r="K32" s="9">
        <v>11</v>
      </c>
      <c r="L32" s="9">
        <v>2</v>
      </c>
      <c r="M32" s="9">
        <v>6</v>
      </c>
      <c r="N32" s="9">
        <v>20</v>
      </c>
      <c r="O32" t="b">
        <f t="shared" si="5"/>
        <v>1</v>
      </c>
      <c r="P32" t="b">
        <f t="shared" si="4"/>
        <v>0</v>
      </c>
      <c r="Q32" t="b">
        <f t="shared" si="0"/>
        <v>0</v>
      </c>
      <c r="R32" t="str">
        <f t="shared" si="1"/>
        <v>Not Contract Married</v>
      </c>
      <c r="S32" t="b">
        <f t="shared" si="2"/>
        <v>0</v>
      </c>
      <c r="T32" t="str">
        <f t="shared" si="3"/>
        <v>Top Performer</v>
      </c>
      <c r="U32" t="b">
        <v>0</v>
      </c>
    </row>
    <row r="33" spans="1:21" x14ac:dyDescent="0.45">
      <c r="A33" s="9" t="s">
        <v>109</v>
      </c>
      <c r="B33" s="9" t="s">
        <v>126</v>
      </c>
      <c r="C33" s="9" t="s">
        <v>111</v>
      </c>
      <c r="D33" s="9" t="s">
        <v>132</v>
      </c>
      <c r="E33" s="9" t="s">
        <v>113</v>
      </c>
      <c r="F33" s="9" t="s">
        <v>120</v>
      </c>
      <c r="G33" s="9" t="s">
        <v>142</v>
      </c>
      <c r="H33" s="9">
        <v>42</v>
      </c>
      <c r="I33" s="9">
        <v>30276</v>
      </c>
      <c r="J33" s="9">
        <v>37</v>
      </c>
      <c r="K33" s="9">
        <v>19</v>
      </c>
      <c r="L33" s="9">
        <v>9</v>
      </c>
      <c r="M33" s="9">
        <v>2</v>
      </c>
      <c r="N33" s="9">
        <v>43</v>
      </c>
      <c r="O33" t="b">
        <f t="shared" si="5"/>
        <v>0</v>
      </c>
      <c r="P33" t="b">
        <f t="shared" si="4"/>
        <v>0</v>
      </c>
      <c r="Q33" t="b">
        <f t="shared" si="0"/>
        <v>1</v>
      </c>
      <c r="R33" t="str">
        <f t="shared" si="1"/>
        <v>Not Contract Married</v>
      </c>
      <c r="S33" t="b">
        <f t="shared" si="2"/>
        <v>0</v>
      </c>
      <c r="T33" t="b">
        <f t="shared" si="3"/>
        <v>0</v>
      </c>
      <c r="U33" t="b">
        <v>0</v>
      </c>
    </row>
    <row r="34" spans="1:21" x14ac:dyDescent="0.45">
      <c r="A34" s="9" t="s">
        <v>109</v>
      </c>
      <c r="B34" s="9" t="s">
        <v>126</v>
      </c>
      <c r="C34" s="9" t="s">
        <v>131</v>
      </c>
      <c r="D34" s="9" t="s">
        <v>132</v>
      </c>
      <c r="E34" s="9" t="s">
        <v>113</v>
      </c>
      <c r="F34" s="9" t="s">
        <v>128</v>
      </c>
      <c r="G34" s="9" t="s">
        <v>115</v>
      </c>
      <c r="H34" s="9">
        <v>55</v>
      </c>
      <c r="I34" s="9">
        <v>96624</v>
      </c>
      <c r="J34" s="9">
        <v>37</v>
      </c>
      <c r="K34" s="9">
        <v>8</v>
      </c>
      <c r="L34" s="9">
        <v>10</v>
      </c>
      <c r="M34" s="9">
        <v>4</v>
      </c>
      <c r="N34" s="9">
        <v>37</v>
      </c>
      <c r="O34" t="b">
        <f t="shared" si="5"/>
        <v>0</v>
      </c>
      <c r="P34" t="b">
        <f t="shared" si="4"/>
        <v>0</v>
      </c>
      <c r="Q34" t="b">
        <f t="shared" si="0"/>
        <v>0</v>
      </c>
      <c r="R34" t="str">
        <f t="shared" si="1"/>
        <v>Contract Married</v>
      </c>
      <c r="S34" t="b">
        <f t="shared" si="2"/>
        <v>0</v>
      </c>
      <c r="T34" t="str">
        <f t="shared" si="3"/>
        <v>Top Performer</v>
      </c>
      <c r="U34" t="b">
        <v>0</v>
      </c>
    </row>
    <row r="35" spans="1:21" s="9" customFormat="1" x14ac:dyDescent="0.45">
      <c r="A35" s="9" t="s">
        <v>109</v>
      </c>
      <c r="B35" s="9" t="s">
        <v>117</v>
      </c>
      <c r="C35" s="9" t="s">
        <v>139</v>
      </c>
      <c r="D35" s="9" t="s">
        <v>123</v>
      </c>
      <c r="E35" s="9" t="s">
        <v>127</v>
      </c>
      <c r="F35" s="9" t="s">
        <v>128</v>
      </c>
      <c r="G35" s="9" t="s">
        <v>121</v>
      </c>
      <c r="H35" s="9">
        <v>34</v>
      </c>
      <c r="I35" s="9">
        <v>91388</v>
      </c>
      <c r="J35" s="9">
        <v>37</v>
      </c>
      <c r="K35" s="9">
        <v>4</v>
      </c>
      <c r="L35" s="9">
        <v>9</v>
      </c>
      <c r="M35" s="9">
        <v>5</v>
      </c>
      <c r="N35" s="9">
        <v>58</v>
      </c>
      <c r="O35" s="9" t="b">
        <f t="shared" si="5"/>
        <v>0</v>
      </c>
      <c r="P35" s="9" t="b">
        <f t="shared" si="4"/>
        <v>0</v>
      </c>
      <c r="Q35" s="9" t="b">
        <f t="shared" si="0"/>
        <v>1</v>
      </c>
      <c r="R35" t="str">
        <f t="shared" si="1"/>
        <v>Not Contract Married</v>
      </c>
      <c r="S35" t="b">
        <f t="shared" si="2"/>
        <v>0</v>
      </c>
      <c r="T35" t="str">
        <f t="shared" si="3"/>
        <v>Top Performer</v>
      </c>
      <c r="U35" s="9" t="b">
        <v>0</v>
      </c>
    </row>
    <row r="36" spans="1:21" x14ac:dyDescent="0.45">
      <c r="A36" s="10" t="s">
        <v>109</v>
      </c>
      <c r="B36" s="10" t="s">
        <v>126</v>
      </c>
      <c r="C36" s="10" t="s">
        <v>139</v>
      </c>
      <c r="D36" s="10" t="s">
        <v>123</v>
      </c>
      <c r="E36" s="10" t="s">
        <v>124</v>
      </c>
      <c r="F36" s="10" t="s">
        <v>120</v>
      </c>
      <c r="G36" s="10" t="s">
        <v>125</v>
      </c>
      <c r="H36" s="10">
        <v>42</v>
      </c>
      <c r="I36" s="10">
        <v>78688</v>
      </c>
      <c r="J36" s="10">
        <v>37</v>
      </c>
      <c r="K36" s="10">
        <v>2</v>
      </c>
      <c r="L36" s="10">
        <v>14</v>
      </c>
      <c r="M36" s="10">
        <v>6</v>
      </c>
      <c r="N36" s="10">
        <v>53</v>
      </c>
      <c r="O36" t="b">
        <f t="shared" si="5"/>
        <v>0</v>
      </c>
      <c r="P36" t="b">
        <f t="shared" si="4"/>
        <v>0</v>
      </c>
      <c r="Q36" t="b">
        <f t="shared" si="0"/>
        <v>1</v>
      </c>
      <c r="R36" t="str">
        <f t="shared" si="1"/>
        <v>Not Contract Married</v>
      </c>
      <c r="S36" t="b">
        <f t="shared" si="2"/>
        <v>0</v>
      </c>
      <c r="T36" t="str">
        <f t="shared" si="3"/>
        <v>Top Performer</v>
      </c>
      <c r="U36" t="b">
        <v>0</v>
      </c>
    </row>
    <row r="37" spans="1:21" x14ac:dyDescent="0.45">
      <c r="A37" s="10" t="s">
        <v>122</v>
      </c>
      <c r="B37" s="10" t="s">
        <v>126</v>
      </c>
      <c r="C37" s="10" t="s">
        <v>111</v>
      </c>
      <c r="D37" s="10" t="s">
        <v>134</v>
      </c>
      <c r="E37" s="10" t="s">
        <v>127</v>
      </c>
      <c r="F37" s="10" t="s">
        <v>120</v>
      </c>
      <c r="G37" s="10" t="s">
        <v>125</v>
      </c>
      <c r="H37" s="10">
        <v>56</v>
      </c>
      <c r="I37" s="10">
        <v>79067</v>
      </c>
      <c r="J37" s="10">
        <v>37</v>
      </c>
      <c r="K37" s="10">
        <v>19</v>
      </c>
      <c r="L37" s="10">
        <v>4</v>
      </c>
      <c r="M37" s="10">
        <v>6</v>
      </c>
      <c r="N37" s="10">
        <v>26</v>
      </c>
      <c r="O37" t="b">
        <f t="shared" si="5"/>
        <v>0</v>
      </c>
      <c r="P37" t="b">
        <f t="shared" si="4"/>
        <v>0</v>
      </c>
      <c r="Q37" t="b">
        <f t="shared" si="0"/>
        <v>0</v>
      </c>
      <c r="R37" t="str">
        <f t="shared" si="1"/>
        <v>Not Contract Married</v>
      </c>
      <c r="S37" t="b">
        <f t="shared" si="2"/>
        <v>0</v>
      </c>
      <c r="T37" t="str">
        <f t="shared" si="3"/>
        <v>Top Performer</v>
      </c>
      <c r="U37" t="b">
        <v>0</v>
      </c>
    </row>
    <row r="38" spans="1:21" x14ac:dyDescent="0.45">
      <c r="A38" s="9" t="s">
        <v>122</v>
      </c>
      <c r="B38" s="9" t="s">
        <v>126</v>
      </c>
      <c r="C38" s="9" t="s">
        <v>118</v>
      </c>
      <c r="D38" s="9" t="s">
        <v>123</v>
      </c>
      <c r="E38" s="9" t="s">
        <v>127</v>
      </c>
      <c r="F38" s="9" t="s">
        <v>114</v>
      </c>
      <c r="G38" s="9" t="s">
        <v>125</v>
      </c>
      <c r="H38" s="9">
        <v>24</v>
      </c>
      <c r="I38" s="9">
        <v>108257</v>
      </c>
      <c r="J38" s="9">
        <v>37</v>
      </c>
      <c r="K38" s="9">
        <v>6</v>
      </c>
      <c r="L38" s="9">
        <v>10</v>
      </c>
      <c r="M38" s="9">
        <v>3</v>
      </c>
      <c r="N38" s="9">
        <v>30</v>
      </c>
      <c r="O38" t="b">
        <f t="shared" si="5"/>
        <v>1</v>
      </c>
      <c r="P38" t="b">
        <f t="shared" si="4"/>
        <v>0</v>
      </c>
      <c r="Q38" t="b">
        <f t="shared" si="0"/>
        <v>0</v>
      </c>
      <c r="R38" t="str">
        <f t="shared" si="1"/>
        <v>Not Contract Married</v>
      </c>
      <c r="S38" t="b">
        <f t="shared" si="2"/>
        <v>0</v>
      </c>
      <c r="T38" t="str">
        <f t="shared" si="3"/>
        <v>Top Performer</v>
      </c>
      <c r="U38" t="b">
        <v>0</v>
      </c>
    </row>
    <row r="39" spans="1:21" x14ac:dyDescent="0.45">
      <c r="A39" s="10" t="s">
        <v>136</v>
      </c>
      <c r="B39" s="10" t="s">
        <v>117</v>
      </c>
      <c r="C39" s="10" t="s">
        <v>139</v>
      </c>
      <c r="D39" s="10" t="s">
        <v>112</v>
      </c>
      <c r="E39" s="10" t="s">
        <v>127</v>
      </c>
      <c r="F39" s="10" t="s">
        <v>114</v>
      </c>
      <c r="G39" s="10" t="s">
        <v>121</v>
      </c>
      <c r="H39" s="10">
        <v>61</v>
      </c>
      <c r="I39" s="10">
        <v>86882</v>
      </c>
      <c r="J39" s="10">
        <v>36</v>
      </c>
      <c r="K39" s="10">
        <v>10</v>
      </c>
      <c r="L39" s="10">
        <v>11</v>
      </c>
      <c r="M39" s="10">
        <v>6</v>
      </c>
      <c r="N39" s="10">
        <v>31</v>
      </c>
      <c r="O39" t="b">
        <f t="shared" si="5"/>
        <v>0</v>
      </c>
      <c r="P39" t="b">
        <f t="shared" si="4"/>
        <v>0</v>
      </c>
      <c r="Q39" t="b">
        <f t="shared" si="0"/>
        <v>0</v>
      </c>
      <c r="R39" t="str">
        <f t="shared" si="1"/>
        <v>Not Contract Married</v>
      </c>
      <c r="S39" t="b">
        <f t="shared" si="2"/>
        <v>0</v>
      </c>
      <c r="T39" t="str">
        <f t="shared" si="3"/>
        <v>Top Performer</v>
      </c>
      <c r="U39" t="b">
        <v>0</v>
      </c>
    </row>
    <row r="40" spans="1:21" x14ac:dyDescent="0.45">
      <c r="A40" s="9" t="s">
        <v>109</v>
      </c>
      <c r="B40" s="9" t="s">
        <v>126</v>
      </c>
      <c r="C40" s="9" t="s">
        <v>118</v>
      </c>
      <c r="D40" s="9" t="s">
        <v>112</v>
      </c>
      <c r="E40" s="9" t="s">
        <v>137</v>
      </c>
      <c r="F40" s="9" t="s">
        <v>128</v>
      </c>
      <c r="G40" s="9" t="s">
        <v>138</v>
      </c>
      <c r="H40" s="9">
        <v>24</v>
      </c>
      <c r="I40" s="9">
        <v>111532</v>
      </c>
      <c r="J40" s="9">
        <v>36</v>
      </c>
      <c r="K40" s="9">
        <v>19</v>
      </c>
      <c r="L40" s="9">
        <v>12</v>
      </c>
      <c r="M40" s="9">
        <v>4</v>
      </c>
      <c r="N40" s="9">
        <v>57</v>
      </c>
      <c r="O40" t="b">
        <f t="shared" si="5"/>
        <v>1</v>
      </c>
      <c r="P40" t="b">
        <f t="shared" si="4"/>
        <v>0</v>
      </c>
      <c r="Q40" t="b">
        <f t="shared" si="0"/>
        <v>1</v>
      </c>
      <c r="R40" t="str">
        <f t="shared" si="1"/>
        <v>Not Contract Married</v>
      </c>
      <c r="S40" t="b">
        <f t="shared" si="2"/>
        <v>0</v>
      </c>
      <c r="T40" t="str">
        <f t="shared" si="3"/>
        <v>Top Performer</v>
      </c>
      <c r="U40" t="b">
        <v>0</v>
      </c>
    </row>
    <row r="41" spans="1:21" x14ac:dyDescent="0.45">
      <c r="A41" s="9" t="s">
        <v>136</v>
      </c>
      <c r="B41" s="9" t="s">
        <v>117</v>
      </c>
      <c r="C41" s="9" t="s">
        <v>139</v>
      </c>
      <c r="D41" s="9" t="s">
        <v>112</v>
      </c>
      <c r="E41" s="9" t="s">
        <v>119</v>
      </c>
      <c r="F41" s="9" t="s">
        <v>128</v>
      </c>
      <c r="G41" s="9" t="s">
        <v>130</v>
      </c>
      <c r="H41" s="9">
        <v>45</v>
      </c>
      <c r="I41" s="9">
        <v>114754</v>
      </c>
      <c r="J41" s="9">
        <v>36</v>
      </c>
      <c r="K41" s="9">
        <v>16</v>
      </c>
      <c r="L41" s="9">
        <v>8</v>
      </c>
      <c r="M41" s="9">
        <v>6</v>
      </c>
      <c r="N41" s="9">
        <v>42</v>
      </c>
      <c r="O41" t="b">
        <f t="shared" si="5"/>
        <v>1</v>
      </c>
      <c r="P41" t="b">
        <f t="shared" si="4"/>
        <v>0</v>
      </c>
      <c r="Q41" t="b">
        <f t="shared" si="0"/>
        <v>0</v>
      </c>
      <c r="R41" t="str">
        <f t="shared" si="1"/>
        <v>Not Contract Married</v>
      </c>
      <c r="S41" t="b">
        <f t="shared" si="2"/>
        <v>0</v>
      </c>
      <c r="T41" t="str">
        <f t="shared" si="3"/>
        <v>Top Performer</v>
      </c>
      <c r="U41">
        <v>6</v>
      </c>
    </row>
    <row r="42" spans="1:21" x14ac:dyDescent="0.45">
      <c r="A42" s="10" t="s">
        <v>122</v>
      </c>
      <c r="B42" s="10" t="s">
        <v>117</v>
      </c>
      <c r="C42" s="10" t="s">
        <v>118</v>
      </c>
      <c r="D42" s="10" t="s">
        <v>123</v>
      </c>
      <c r="E42" s="10" t="s">
        <v>119</v>
      </c>
      <c r="F42" s="10" t="s">
        <v>128</v>
      </c>
      <c r="G42" s="10" t="s">
        <v>138</v>
      </c>
      <c r="H42" s="10">
        <v>42</v>
      </c>
      <c r="I42" s="10">
        <v>55518</v>
      </c>
      <c r="J42" s="10">
        <v>36</v>
      </c>
      <c r="K42" s="10">
        <v>2</v>
      </c>
      <c r="L42" s="10">
        <v>8</v>
      </c>
      <c r="M42" s="10">
        <v>1</v>
      </c>
      <c r="N42" s="10">
        <v>59</v>
      </c>
      <c r="O42" t="b">
        <f t="shared" si="5"/>
        <v>0</v>
      </c>
      <c r="P42" t="b">
        <f t="shared" si="4"/>
        <v>0</v>
      </c>
      <c r="Q42" t="b">
        <f t="shared" si="0"/>
        <v>0</v>
      </c>
      <c r="R42" t="str">
        <f t="shared" si="1"/>
        <v>Not Contract Married</v>
      </c>
      <c r="S42" t="b">
        <f t="shared" si="2"/>
        <v>0</v>
      </c>
      <c r="T42" t="str">
        <f t="shared" si="3"/>
        <v>Top Performer</v>
      </c>
      <c r="U42">
        <v>1</v>
      </c>
    </row>
    <row r="43" spans="1:21" x14ac:dyDescent="0.45">
      <c r="A43" s="10" t="s">
        <v>141</v>
      </c>
      <c r="B43" s="10" t="s">
        <v>126</v>
      </c>
      <c r="C43" s="10" t="s">
        <v>118</v>
      </c>
      <c r="D43" s="10" t="s">
        <v>123</v>
      </c>
      <c r="E43" s="10" t="s">
        <v>140</v>
      </c>
      <c r="F43" s="10" t="s">
        <v>120</v>
      </c>
      <c r="G43" s="10" t="s">
        <v>121</v>
      </c>
      <c r="H43" s="10">
        <v>48</v>
      </c>
      <c r="I43" s="10">
        <v>114761</v>
      </c>
      <c r="J43" s="10">
        <v>36</v>
      </c>
      <c r="K43" s="10">
        <v>10</v>
      </c>
      <c r="L43" s="10">
        <v>3</v>
      </c>
      <c r="M43" s="10">
        <v>6</v>
      </c>
      <c r="N43" s="10">
        <v>54</v>
      </c>
      <c r="O43" t="b">
        <f t="shared" si="5"/>
        <v>1</v>
      </c>
      <c r="P43" t="b">
        <f t="shared" si="4"/>
        <v>0</v>
      </c>
      <c r="Q43" t="b">
        <f t="shared" si="0"/>
        <v>0</v>
      </c>
      <c r="R43" t="str">
        <f t="shared" si="1"/>
        <v>Not Contract Married</v>
      </c>
      <c r="S43" t="b">
        <f t="shared" si="2"/>
        <v>0</v>
      </c>
      <c r="T43" t="str">
        <f t="shared" si="3"/>
        <v>Top Performer</v>
      </c>
      <c r="U43" t="b">
        <v>0</v>
      </c>
    </row>
    <row r="44" spans="1:21" x14ac:dyDescent="0.45">
      <c r="A44" s="9" t="s">
        <v>122</v>
      </c>
      <c r="B44" s="9" t="s">
        <v>117</v>
      </c>
      <c r="C44" s="9" t="s">
        <v>131</v>
      </c>
      <c r="D44" s="9" t="s">
        <v>134</v>
      </c>
      <c r="E44" s="9" t="s">
        <v>140</v>
      </c>
      <c r="F44" s="9" t="s">
        <v>120</v>
      </c>
      <c r="G44" s="9" t="s">
        <v>130</v>
      </c>
      <c r="H44" s="9">
        <v>49</v>
      </c>
      <c r="I44" s="9">
        <v>116156</v>
      </c>
      <c r="J44" s="9">
        <v>36</v>
      </c>
      <c r="K44" s="9">
        <v>12</v>
      </c>
      <c r="L44" s="9">
        <v>12</v>
      </c>
      <c r="M44" s="9">
        <v>5</v>
      </c>
      <c r="N44" s="9">
        <v>23</v>
      </c>
      <c r="O44" t="b">
        <f t="shared" si="5"/>
        <v>1</v>
      </c>
      <c r="P44" t="b">
        <f t="shared" si="4"/>
        <v>0</v>
      </c>
      <c r="Q44" t="b">
        <f t="shared" si="0"/>
        <v>0</v>
      </c>
      <c r="R44" t="str">
        <f t="shared" si="1"/>
        <v>Not Contract Married</v>
      </c>
      <c r="S44" t="b">
        <f t="shared" si="2"/>
        <v>0</v>
      </c>
      <c r="T44" t="str">
        <f t="shared" si="3"/>
        <v>Top Performer</v>
      </c>
      <c r="U44" t="b">
        <v>0</v>
      </c>
    </row>
    <row r="45" spans="1:21" x14ac:dyDescent="0.45">
      <c r="A45" s="9" t="s">
        <v>141</v>
      </c>
      <c r="B45" s="9" t="s">
        <v>126</v>
      </c>
      <c r="C45" s="9" t="s">
        <v>131</v>
      </c>
      <c r="D45" s="9" t="s">
        <v>134</v>
      </c>
      <c r="E45" s="9" t="s">
        <v>127</v>
      </c>
      <c r="F45" s="9" t="s">
        <v>114</v>
      </c>
      <c r="G45" s="9" t="s">
        <v>138</v>
      </c>
      <c r="H45" s="9">
        <v>27</v>
      </c>
      <c r="I45" s="9">
        <v>58220</v>
      </c>
      <c r="J45" s="9">
        <v>36</v>
      </c>
      <c r="K45" s="9">
        <v>15</v>
      </c>
      <c r="L45" s="9">
        <v>6</v>
      </c>
      <c r="M45" s="9">
        <v>6</v>
      </c>
      <c r="N45" s="9">
        <v>33</v>
      </c>
      <c r="O45" t="b">
        <f t="shared" si="5"/>
        <v>0</v>
      </c>
      <c r="P45" t="b">
        <f t="shared" si="4"/>
        <v>0</v>
      </c>
      <c r="Q45" t="b">
        <f t="shared" si="0"/>
        <v>0</v>
      </c>
      <c r="R45" t="str">
        <f t="shared" si="1"/>
        <v>Not Contract Married</v>
      </c>
      <c r="S45" t="b">
        <f t="shared" si="2"/>
        <v>0</v>
      </c>
      <c r="T45" t="b">
        <f t="shared" si="3"/>
        <v>0</v>
      </c>
      <c r="U45" t="b">
        <v>0</v>
      </c>
    </row>
    <row r="46" spans="1:21" x14ac:dyDescent="0.45">
      <c r="A46" s="10" t="s">
        <v>141</v>
      </c>
      <c r="B46" s="10" t="s">
        <v>126</v>
      </c>
      <c r="C46" s="10" t="s">
        <v>118</v>
      </c>
      <c r="D46" s="10" t="s">
        <v>112</v>
      </c>
      <c r="E46" s="10" t="s">
        <v>113</v>
      </c>
      <c r="F46" s="10" t="s">
        <v>128</v>
      </c>
      <c r="G46" s="10" t="s">
        <v>130</v>
      </c>
      <c r="H46" s="10">
        <v>49</v>
      </c>
      <c r="I46" s="10">
        <v>64324</v>
      </c>
      <c r="J46" s="10">
        <v>36</v>
      </c>
      <c r="K46" s="10">
        <v>11</v>
      </c>
      <c r="L46" s="10">
        <v>5</v>
      </c>
      <c r="M46" s="10">
        <v>2</v>
      </c>
      <c r="N46" s="10">
        <v>44</v>
      </c>
      <c r="O46" t="b">
        <f t="shared" si="5"/>
        <v>0</v>
      </c>
      <c r="P46" t="b">
        <f t="shared" si="4"/>
        <v>0</v>
      </c>
      <c r="Q46" t="b">
        <f t="shared" si="0"/>
        <v>0</v>
      </c>
      <c r="R46" t="str">
        <f t="shared" si="1"/>
        <v>Not Contract Married</v>
      </c>
      <c r="S46" t="b">
        <f t="shared" si="2"/>
        <v>0</v>
      </c>
      <c r="T46" t="b">
        <f t="shared" si="3"/>
        <v>0</v>
      </c>
      <c r="U46" t="b">
        <v>0</v>
      </c>
    </row>
    <row r="47" spans="1:21" x14ac:dyDescent="0.45">
      <c r="A47" s="9" t="s">
        <v>143</v>
      </c>
      <c r="B47" s="9" t="s">
        <v>126</v>
      </c>
      <c r="C47" s="9" t="s">
        <v>131</v>
      </c>
      <c r="D47" s="9" t="s">
        <v>134</v>
      </c>
      <c r="E47" s="9" t="s">
        <v>137</v>
      </c>
      <c r="F47" s="9" t="s">
        <v>114</v>
      </c>
      <c r="G47" s="9" t="s">
        <v>121</v>
      </c>
      <c r="H47" s="9">
        <v>61</v>
      </c>
      <c r="I47" s="9">
        <v>63002</v>
      </c>
      <c r="J47" s="9">
        <v>36</v>
      </c>
      <c r="K47" s="9">
        <v>2</v>
      </c>
      <c r="L47" s="9">
        <v>11</v>
      </c>
      <c r="M47" s="9">
        <v>4</v>
      </c>
      <c r="N47" s="9">
        <v>23</v>
      </c>
      <c r="O47" t="b">
        <f t="shared" si="5"/>
        <v>0</v>
      </c>
      <c r="P47" t="b">
        <f t="shared" si="4"/>
        <v>0</v>
      </c>
      <c r="Q47" t="b">
        <f t="shared" si="0"/>
        <v>0</v>
      </c>
      <c r="R47" t="str">
        <f t="shared" si="1"/>
        <v>Not Contract Married</v>
      </c>
      <c r="S47" t="b">
        <f t="shared" si="2"/>
        <v>0</v>
      </c>
      <c r="T47" t="b">
        <f t="shared" si="3"/>
        <v>0</v>
      </c>
      <c r="U47" t="b">
        <v>0</v>
      </c>
    </row>
    <row r="48" spans="1:21" x14ac:dyDescent="0.45">
      <c r="A48" s="10" t="s">
        <v>141</v>
      </c>
      <c r="B48" s="10" t="s">
        <v>126</v>
      </c>
      <c r="C48" s="10" t="s">
        <v>118</v>
      </c>
      <c r="D48" s="10" t="s">
        <v>134</v>
      </c>
      <c r="E48" s="10" t="s">
        <v>127</v>
      </c>
      <c r="F48" s="10" t="s">
        <v>128</v>
      </c>
      <c r="G48" s="10" t="s">
        <v>142</v>
      </c>
      <c r="H48" s="10">
        <v>48</v>
      </c>
      <c r="I48" s="10">
        <v>48199</v>
      </c>
      <c r="J48" s="10">
        <v>36</v>
      </c>
      <c r="K48" s="10">
        <v>11</v>
      </c>
      <c r="L48" s="10">
        <v>13</v>
      </c>
      <c r="M48" s="10">
        <v>2</v>
      </c>
      <c r="N48" s="10">
        <v>56</v>
      </c>
      <c r="O48" t="b">
        <f t="shared" si="5"/>
        <v>0</v>
      </c>
      <c r="P48" t="b">
        <f t="shared" si="4"/>
        <v>0</v>
      </c>
      <c r="Q48" t="b">
        <f t="shared" si="0"/>
        <v>0</v>
      </c>
      <c r="R48" t="str">
        <f t="shared" si="1"/>
        <v>Not Contract Married</v>
      </c>
      <c r="S48" t="b">
        <f t="shared" si="2"/>
        <v>0</v>
      </c>
      <c r="T48" t="b">
        <f t="shared" si="3"/>
        <v>0</v>
      </c>
      <c r="U48" t="b">
        <v>0</v>
      </c>
    </row>
    <row r="49" spans="1:21" x14ac:dyDescent="0.45">
      <c r="A49" s="9" t="s">
        <v>143</v>
      </c>
      <c r="B49" s="9" t="s">
        <v>110</v>
      </c>
      <c r="C49" s="9" t="s">
        <v>111</v>
      </c>
      <c r="D49" s="9" t="s">
        <v>132</v>
      </c>
      <c r="E49" s="9" t="s">
        <v>119</v>
      </c>
      <c r="F49" s="9" t="s">
        <v>120</v>
      </c>
      <c r="G49" s="9" t="s">
        <v>125</v>
      </c>
      <c r="H49" s="9">
        <v>51</v>
      </c>
      <c r="I49" s="9">
        <v>66021</v>
      </c>
      <c r="J49" s="9">
        <v>36</v>
      </c>
      <c r="K49" s="9">
        <v>5</v>
      </c>
      <c r="L49" s="9">
        <v>13</v>
      </c>
      <c r="M49" s="9">
        <v>6</v>
      </c>
      <c r="N49" s="9">
        <v>41</v>
      </c>
      <c r="O49" t="b">
        <f t="shared" si="5"/>
        <v>0</v>
      </c>
      <c r="P49" t="b">
        <f t="shared" si="4"/>
        <v>0</v>
      </c>
      <c r="Q49" t="b">
        <f t="shared" si="0"/>
        <v>0</v>
      </c>
      <c r="R49" t="str">
        <f t="shared" si="1"/>
        <v>Not Contract Married</v>
      </c>
      <c r="S49" t="b">
        <f t="shared" si="2"/>
        <v>0</v>
      </c>
      <c r="T49" t="b">
        <f t="shared" si="3"/>
        <v>0</v>
      </c>
      <c r="U49">
        <v>6</v>
      </c>
    </row>
    <row r="50" spans="1:21" x14ac:dyDescent="0.45">
      <c r="A50" s="9" t="s">
        <v>129</v>
      </c>
      <c r="B50" s="9" t="s">
        <v>126</v>
      </c>
      <c r="C50" s="9" t="s">
        <v>139</v>
      </c>
      <c r="D50" s="9" t="s">
        <v>134</v>
      </c>
      <c r="E50" s="9" t="s">
        <v>124</v>
      </c>
      <c r="F50" s="9" t="s">
        <v>128</v>
      </c>
      <c r="G50" s="9" t="s">
        <v>125</v>
      </c>
      <c r="H50" s="9">
        <v>58</v>
      </c>
      <c r="I50" s="9">
        <v>91610</v>
      </c>
      <c r="J50" s="9">
        <v>36</v>
      </c>
      <c r="K50" s="9">
        <v>2</v>
      </c>
      <c r="L50" s="9">
        <v>5</v>
      </c>
      <c r="M50" s="9">
        <v>5</v>
      </c>
      <c r="N50" s="9">
        <v>52</v>
      </c>
      <c r="O50" t="b">
        <f t="shared" si="5"/>
        <v>0</v>
      </c>
      <c r="P50" t="b">
        <f t="shared" si="4"/>
        <v>0</v>
      </c>
      <c r="Q50" t="b">
        <f t="shared" si="0"/>
        <v>0</v>
      </c>
      <c r="R50" t="str">
        <f t="shared" si="1"/>
        <v>Not Contract Married</v>
      </c>
      <c r="S50" t="b">
        <f t="shared" si="2"/>
        <v>0</v>
      </c>
      <c r="T50" t="str">
        <f t="shared" si="3"/>
        <v>Top Performer</v>
      </c>
      <c r="U50" t="b">
        <v>0</v>
      </c>
    </row>
    <row r="51" spans="1:21" x14ac:dyDescent="0.45">
      <c r="A51" s="9" t="s">
        <v>109</v>
      </c>
      <c r="B51" s="9" t="s">
        <v>110</v>
      </c>
      <c r="C51" s="9" t="s">
        <v>118</v>
      </c>
      <c r="D51" s="9" t="s">
        <v>134</v>
      </c>
      <c r="E51" s="9" t="s">
        <v>140</v>
      </c>
      <c r="F51" s="9" t="s">
        <v>114</v>
      </c>
      <c r="G51" s="9" t="s">
        <v>130</v>
      </c>
      <c r="H51" s="9">
        <v>22</v>
      </c>
      <c r="I51" s="9">
        <v>50936</v>
      </c>
      <c r="J51" s="9">
        <v>36</v>
      </c>
      <c r="K51" s="9">
        <v>19</v>
      </c>
      <c r="L51" s="9">
        <v>7</v>
      </c>
      <c r="M51" s="9">
        <v>2</v>
      </c>
      <c r="N51" s="9">
        <v>23</v>
      </c>
      <c r="O51" t="b">
        <f t="shared" si="5"/>
        <v>0</v>
      </c>
      <c r="P51" t="b">
        <f t="shared" si="4"/>
        <v>0</v>
      </c>
      <c r="Q51" t="b">
        <f t="shared" si="0"/>
        <v>0</v>
      </c>
      <c r="R51" t="str">
        <f t="shared" si="1"/>
        <v>Not Contract Married</v>
      </c>
      <c r="S51" t="b">
        <f t="shared" si="2"/>
        <v>0</v>
      </c>
      <c r="T51" t="b">
        <f t="shared" si="3"/>
        <v>0</v>
      </c>
      <c r="U51" t="b">
        <v>0</v>
      </c>
    </row>
    <row r="52" spans="1:21" x14ac:dyDescent="0.45">
      <c r="A52" s="10" t="s">
        <v>143</v>
      </c>
      <c r="B52" s="10" t="s">
        <v>126</v>
      </c>
      <c r="C52" s="10" t="s">
        <v>111</v>
      </c>
      <c r="D52" s="10" t="s">
        <v>134</v>
      </c>
      <c r="E52" s="10" t="s">
        <v>119</v>
      </c>
      <c r="F52" s="10" t="s">
        <v>128</v>
      </c>
      <c r="G52" s="10" t="s">
        <v>133</v>
      </c>
      <c r="H52" s="10">
        <v>24</v>
      </c>
      <c r="I52" s="10">
        <v>104707</v>
      </c>
      <c r="J52" s="10">
        <v>36</v>
      </c>
      <c r="K52" s="10">
        <v>13</v>
      </c>
      <c r="L52" s="10">
        <v>8</v>
      </c>
      <c r="M52" s="10">
        <v>7</v>
      </c>
      <c r="N52" s="10">
        <v>41</v>
      </c>
      <c r="O52" t="b">
        <f t="shared" si="5"/>
        <v>1</v>
      </c>
      <c r="P52" t="b">
        <f t="shared" si="4"/>
        <v>0</v>
      </c>
      <c r="Q52" t="b">
        <f t="shared" si="0"/>
        <v>0</v>
      </c>
      <c r="R52" t="str">
        <f t="shared" si="1"/>
        <v>Not Contract Married</v>
      </c>
      <c r="S52" t="b">
        <f t="shared" si="2"/>
        <v>0</v>
      </c>
      <c r="T52" t="str">
        <f t="shared" si="3"/>
        <v>Top Performer</v>
      </c>
      <c r="U52">
        <v>7</v>
      </c>
    </row>
    <row r="53" spans="1:21" x14ac:dyDescent="0.45">
      <c r="A53" s="9" t="s">
        <v>143</v>
      </c>
      <c r="B53" s="9" t="s">
        <v>126</v>
      </c>
      <c r="C53" s="9" t="s">
        <v>118</v>
      </c>
      <c r="D53" s="9" t="s">
        <v>134</v>
      </c>
      <c r="E53" s="9" t="s">
        <v>113</v>
      </c>
      <c r="F53" s="9" t="s">
        <v>128</v>
      </c>
      <c r="G53" s="9" t="s">
        <v>133</v>
      </c>
      <c r="H53" s="9">
        <v>31</v>
      </c>
      <c r="I53" s="9">
        <v>101675</v>
      </c>
      <c r="J53" s="9">
        <v>35</v>
      </c>
      <c r="K53" s="9">
        <v>5</v>
      </c>
      <c r="L53" s="9">
        <v>11</v>
      </c>
      <c r="M53" s="9">
        <v>2</v>
      </c>
      <c r="N53" s="9">
        <v>43</v>
      </c>
      <c r="O53" t="b">
        <f t="shared" si="5"/>
        <v>1</v>
      </c>
      <c r="P53" t="b">
        <f t="shared" si="4"/>
        <v>0</v>
      </c>
      <c r="Q53" t="b">
        <f t="shared" si="0"/>
        <v>0</v>
      </c>
      <c r="R53" t="str">
        <f t="shared" si="1"/>
        <v>Not Contract Married</v>
      </c>
      <c r="S53" t="b">
        <f t="shared" si="2"/>
        <v>0</v>
      </c>
      <c r="T53" t="str">
        <f t="shared" si="3"/>
        <v>Top Performer</v>
      </c>
      <c r="U53" t="b">
        <v>0</v>
      </c>
    </row>
    <row r="54" spans="1:21" x14ac:dyDescent="0.45">
      <c r="A54" s="10" t="s">
        <v>109</v>
      </c>
      <c r="B54" s="10" t="s">
        <v>110</v>
      </c>
      <c r="C54" s="10" t="s">
        <v>131</v>
      </c>
      <c r="D54" s="10" t="s">
        <v>134</v>
      </c>
      <c r="E54" s="10" t="s">
        <v>119</v>
      </c>
      <c r="F54" s="10" t="s">
        <v>114</v>
      </c>
      <c r="G54" s="10" t="s">
        <v>130</v>
      </c>
      <c r="H54" s="10">
        <v>27</v>
      </c>
      <c r="I54" s="10">
        <v>33630</v>
      </c>
      <c r="J54" s="10">
        <v>35</v>
      </c>
      <c r="K54" s="10">
        <v>17</v>
      </c>
      <c r="L54" s="10">
        <v>1</v>
      </c>
      <c r="M54" s="10">
        <v>9</v>
      </c>
      <c r="N54" s="10">
        <v>46</v>
      </c>
      <c r="O54" t="b">
        <f t="shared" si="5"/>
        <v>1</v>
      </c>
      <c r="P54" t="b">
        <f t="shared" si="4"/>
        <v>0</v>
      </c>
      <c r="Q54" t="b">
        <f t="shared" si="0"/>
        <v>1</v>
      </c>
      <c r="R54" t="str">
        <f t="shared" si="1"/>
        <v>Not Contract Married</v>
      </c>
      <c r="S54" t="b">
        <f t="shared" si="2"/>
        <v>0</v>
      </c>
      <c r="T54" t="str">
        <f t="shared" si="3"/>
        <v>Top Performer</v>
      </c>
      <c r="U54">
        <v>9</v>
      </c>
    </row>
    <row r="55" spans="1:21" x14ac:dyDescent="0.45">
      <c r="A55" s="9" t="s">
        <v>109</v>
      </c>
      <c r="B55" s="9" t="s">
        <v>110</v>
      </c>
      <c r="C55" s="9" t="s">
        <v>118</v>
      </c>
      <c r="D55" s="9" t="s">
        <v>112</v>
      </c>
      <c r="E55" s="9" t="s">
        <v>124</v>
      </c>
      <c r="F55" s="9" t="s">
        <v>120</v>
      </c>
      <c r="G55" s="9" t="s">
        <v>115</v>
      </c>
      <c r="H55" s="9">
        <v>33</v>
      </c>
      <c r="I55" s="9">
        <v>49595</v>
      </c>
      <c r="J55" s="9">
        <v>35</v>
      </c>
      <c r="K55" s="9">
        <v>17</v>
      </c>
      <c r="L55" s="9">
        <v>3</v>
      </c>
      <c r="M55" s="9">
        <v>4</v>
      </c>
      <c r="N55" s="9">
        <v>37</v>
      </c>
      <c r="O55" t="b">
        <f t="shared" si="5"/>
        <v>0</v>
      </c>
      <c r="P55" t="b">
        <f t="shared" si="4"/>
        <v>0</v>
      </c>
      <c r="Q55" t="b">
        <f t="shared" si="0"/>
        <v>0</v>
      </c>
      <c r="R55" t="str">
        <f t="shared" si="1"/>
        <v>Not Contract Married</v>
      </c>
      <c r="S55" t="b">
        <f t="shared" si="2"/>
        <v>0</v>
      </c>
      <c r="T55" t="b">
        <f t="shared" si="3"/>
        <v>0</v>
      </c>
      <c r="U55" t="b">
        <v>0</v>
      </c>
    </row>
    <row r="56" spans="1:21" x14ac:dyDescent="0.45">
      <c r="A56" s="10" t="s">
        <v>129</v>
      </c>
      <c r="B56" s="10" t="s">
        <v>126</v>
      </c>
      <c r="C56" s="10" t="s">
        <v>131</v>
      </c>
      <c r="D56" s="10" t="s">
        <v>112</v>
      </c>
      <c r="E56" s="10" t="s">
        <v>137</v>
      </c>
      <c r="F56" s="10" t="s">
        <v>114</v>
      </c>
      <c r="G56" s="10" t="s">
        <v>130</v>
      </c>
      <c r="H56" s="10">
        <v>51</v>
      </c>
      <c r="I56" s="10">
        <v>92154</v>
      </c>
      <c r="J56" s="10">
        <v>35</v>
      </c>
      <c r="K56" s="10">
        <v>2</v>
      </c>
      <c r="L56" s="10">
        <v>11</v>
      </c>
      <c r="M56" s="10">
        <v>7</v>
      </c>
      <c r="N56" s="10">
        <v>59</v>
      </c>
      <c r="O56" t="b">
        <f t="shared" si="5"/>
        <v>0</v>
      </c>
      <c r="P56" t="b">
        <f t="shared" si="4"/>
        <v>0</v>
      </c>
      <c r="Q56" t="b">
        <f t="shared" si="0"/>
        <v>0</v>
      </c>
      <c r="R56" t="str">
        <f t="shared" si="1"/>
        <v>Not Contract Married</v>
      </c>
      <c r="S56" t="b">
        <f t="shared" si="2"/>
        <v>0</v>
      </c>
      <c r="T56" t="str">
        <f t="shared" si="3"/>
        <v>Top Performer</v>
      </c>
      <c r="U56" t="b">
        <v>0</v>
      </c>
    </row>
    <row r="57" spans="1:21" x14ac:dyDescent="0.45">
      <c r="A57" s="10" t="s">
        <v>116</v>
      </c>
      <c r="B57" s="10" t="s">
        <v>110</v>
      </c>
      <c r="C57" s="10" t="s">
        <v>131</v>
      </c>
      <c r="D57" s="10" t="s">
        <v>112</v>
      </c>
      <c r="E57" s="10" t="s">
        <v>124</v>
      </c>
      <c r="F57" s="10" t="s">
        <v>128</v>
      </c>
      <c r="G57" s="10" t="s">
        <v>138</v>
      </c>
      <c r="H57" s="10">
        <v>59</v>
      </c>
      <c r="I57" s="10">
        <v>45072</v>
      </c>
      <c r="J57" s="10">
        <v>35</v>
      </c>
      <c r="K57" s="10">
        <v>11</v>
      </c>
      <c r="L57" s="10">
        <v>10</v>
      </c>
      <c r="M57" s="10">
        <v>2</v>
      </c>
      <c r="N57" s="10">
        <v>28</v>
      </c>
      <c r="O57" t="b">
        <f t="shared" si="5"/>
        <v>0</v>
      </c>
      <c r="P57" t="b">
        <f t="shared" si="4"/>
        <v>0</v>
      </c>
      <c r="Q57" t="b">
        <f t="shared" si="0"/>
        <v>0</v>
      </c>
      <c r="R57" t="str">
        <f t="shared" si="1"/>
        <v>Contract Married</v>
      </c>
      <c r="S57" t="b">
        <f t="shared" si="2"/>
        <v>0</v>
      </c>
      <c r="T57" t="b">
        <f t="shared" si="3"/>
        <v>0</v>
      </c>
      <c r="U57" t="b">
        <v>0</v>
      </c>
    </row>
    <row r="58" spans="1:21" x14ac:dyDescent="0.45">
      <c r="A58" s="10" t="s">
        <v>109</v>
      </c>
      <c r="B58" s="10" t="s">
        <v>126</v>
      </c>
      <c r="C58" s="10" t="s">
        <v>118</v>
      </c>
      <c r="D58" s="10" t="s">
        <v>123</v>
      </c>
      <c r="E58" s="10" t="s">
        <v>124</v>
      </c>
      <c r="F58" s="10" t="s">
        <v>120</v>
      </c>
      <c r="G58" s="10" t="s">
        <v>142</v>
      </c>
      <c r="H58" s="10">
        <v>35</v>
      </c>
      <c r="I58" s="10">
        <v>37190</v>
      </c>
      <c r="J58" s="10">
        <v>35</v>
      </c>
      <c r="K58" s="10">
        <v>10</v>
      </c>
      <c r="L58" s="10">
        <v>3</v>
      </c>
      <c r="M58" s="10">
        <v>4</v>
      </c>
      <c r="N58" s="10">
        <v>26</v>
      </c>
      <c r="O58" t="b">
        <f t="shared" si="5"/>
        <v>0</v>
      </c>
      <c r="P58" t="b">
        <f t="shared" si="4"/>
        <v>0</v>
      </c>
      <c r="Q58" t="b">
        <f t="shared" si="0"/>
        <v>0</v>
      </c>
      <c r="R58" t="str">
        <f t="shared" si="1"/>
        <v>Not Contract Married</v>
      </c>
      <c r="S58" t="b">
        <f t="shared" si="2"/>
        <v>0</v>
      </c>
      <c r="T58" t="b">
        <f t="shared" si="3"/>
        <v>0</v>
      </c>
      <c r="U58" t="b">
        <v>0</v>
      </c>
    </row>
    <row r="59" spans="1:21" x14ac:dyDescent="0.45">
      <c r="A59" s="10" t="s">
        <v>141</v>
      </c>
      <c r="B59" s="10" t="s">
        <v>110</v>
      </c>
      <c r="C59" s="10" t="s">
        <v>111</v>
      </c>
      <c r="D59" s="10" t="s">
        <v>134</v>
      </c>
      <c r="E59" s="10" t="s">
        <v>119</v>
      </c>
      <c r="F59" s="10" t="s">
        <v>114</v>
      </c>
      <c r="G59" s="10" t="s">
        <v>142</v>
      </c>
      <c r="H59" s="10">
        <v>49</v>
      </c>
      <c r="I59" s="10">
        <v>86071</v>
      </c>
      <c r="J59" s="10">
        <v>35</v>
      </c>
      <c r="K59" s="10">
        <v>4</v>
      </c>
      <c r="L59" s="10">
        <v>11</v>
      </c>
      <c r="M59" s="10">
        <v>1</v>
      </c>
      <c r="N59" s="10">
        <v>44</v>
      </c>
      <c r="O59" t="b">
        <f t="shared" si="5"/>
        <v>0</v>
      </c>
      <c r="P59" t="b">
        <f t="shared" si="4"/>
        <v>0</v>
      </c>
      <c r="Q59" t="b">
        <f t="shared" si="0"/>
        <v>0</v>
      </c>
      <c r="R59" t="str">
        <f t="shared" si="1"/>
        <v>Not Contract Married</v>
      </c>
      <c r="S59" t="b">
        <f t="shared" si="2"/>
        <v>0</v>
      </c>
      <c r="T59" t="str">
        <f t="shared" si="3"/>
        <v>Top Performer</v>
      </c>
      <c r="U59">
        <v>1</v>
      </c>
    </row>
    <row r="60" spans="1:21" x14ac:dyDescent="0.45">
      <c r="A60" s="10" t="s">
        <v>116</v>
      </c>
      <c r="B60" s="10" t="s">
        <v>126</v>
      </c>
      <c r="C60" s="10" t="s">
        <v>139</v>
      </c>
      <c r="D60" s="10" t="s">
        <v>134</v>
      </c>
      <c r="E60" s="10" t="s">
        <v>127</v>
      </c>
      <c r="F60" s="10" t="s">
        <v>128</v>
      </c>
      <c r="G60" s="10" t="s">
        <v>125</v>
      </c>
      <c r="H60" s="10">
        <v>35</v>
      </c>
      <c r="I60" s="10">
        <v>115992</v>
      </c>
      <c r="J60" s="10">
        <v>35</v>
      </c>
      <c r="K60" s="10">
        <v>17</v>
      </c>
      <c r="L60" s="10">
        <v>5</v>
      </c>
      <c r="M60" s="10">
        <v>3</v>
      </c>
      <c r="N60" s="10">
        <v>20</v>
      </c>
      <c r="O60" t="b">
        <f t="shared" si="5"/>
        <v>1</v>
      </c>
      <c r="P60" t="b">
        <f t="shared" si="4"/>
        <v>0</v>
      </c>
      <c r="Q60" t="b">
        <f t="shared" si="0"/>
        <v>0</v>
      </c>
      <c r="R60" t="str">
        <f t="shared" si="1"/>
        <v>Not Contract Married</v>
      </c>
      <c r="S60" t="b">
        <f t="shared" si="2"/>
        <v>0</v>
      </c>
      <c r="T60" t="str">
        <f t="shared" si="3"/>
        <v>Top Performer</v>
      </c>
      <c r="U60" t="b">
        <v>0</v>
      </c>
    </row>
    <row r="61" spans="1:21" x14ac:dyDescent="0.45">
      <c r="A61" s="9" t="s">
        <v>141</v>
      </c>
      <c r="B61" s="9" t="s">
        <v>126</v>
      </c>
      <c r="C61" s="9" t="s">
        <v>111</v>
      </c>
      <c r="D61" s="9" t="s">
        <v>132</v>
      </c>
      <c r="E61" s="9" t="s">
        <v>124</v>
      </c>
      <c r="F61" s="9" t="s">
        <v>128</v>
      </c>
      <c r="G61" s="9" t="s">
        <v>142</v>
      </c>
      <c r="H61" s="9">
        <v>58</v>
      </c>
      <c r="I61" s="9">
        <v>115896</v>
      </c>
      <c r="J61" s="9">
        <v>35</v>
      </c>
      <c r="K61" s="9">
        <v>15</v>
      </c>
      <c r="L61" s="9">
        <v>6</v>
      </c>
      <c r="M61" s="9">
        <v>9</v>
      </c>
      <c r="N61" s="9">
        <v>56</v>
      </c>
      <c r="O61" t="b">
        <f t="shared" si="5"/>
        <v>1</v>
      </c>
      <c r="P61" t="b">
        <f t="shared" si="4"/>
        <v>1</v>
      </c>
      <c r="Q61" t="b">
        <f t="shared" si="0"/>
        <v>0</v>
      </c>
      <c r="R61" t="str">
        <f t="shared" si="1"/>
        <v>Not Contract Married</v>
      </c>
      <c r="S61" t="b">
        <f t="shared" si="2"/>
        <v>0</v>
      </c>
      <c r="T61" t="str">
        <f t="shared" si="3"/>
        <v>Top Performer</v>
      </c>
      <c r="U61" t="b">
        <v>0</v>
      </c>
    </row>
    <row r="62" spans="1:21" x14ac:dyDescent="0.45">
      <c r="A62" s="10" t="s">
        <v>141</v>
      </c>
      <c r="B62" s="10" t="s">
        <v>117</v>
      </c>
      <c r="C62" s="10" t="s">
        <v>118</v>
      </c>
      <c r="D62" s="10" t="s">
        <v>134</v>
      </c>
      <c r="E62" s="10" t="s">
        <v>135</v>
      </c>
      <c r="F62" s="10" t="s">
        <v>128</v>
      </c>
      <c r="G62" s="10" t="s">
        <v>125</v>
      </c>
      <c r="H62" s="10">
        <v>60</v>
      </c>
      <c r="I62" s="10">
        <v>106240</v>
      </c>
      <c r="J62" s="10">
        <v>35</v>
      </c>
      <c r="K62" s="10">
        <v>12</v>
      </c>
      <c r="L62" s="10">
        <v>10</v>
      </c>
      <c r="M62" s="10">
        <v>3</v>
      </c>
      <c r="N62" s="10">
        <v>37</v>
      </c>
      <c r="O62" t="b">
        <f t="shared" si="5"/>
        <v>1</v>
      </c>
      <c r="P62" t="b">
        <f t="shared" si="4"/>
        <v>0</v>
      </c>
      <c r="Q62" t="b">
        <f t="shared" si="0"/>
        <v>0</v>
      </c>
      <c r="R62" t="str">
        <f t="shared" si="1"/>
        <v>Not Contract Married</v>
      </c>
      <c r="S62" t="b">
        <f t="shared" si="2"/>
        <v>0</v>
      </c>
      <c r="T62" t="str">
        <f t="shared" si="3"/>
        <v>Top Performer</v>
      </c>
      <c r="U62" t="b">
        <v>0</v>
      </c>
    </row>
    <row r="63" spans="1:21" x14ac:dyDescent="0.45">
      <c r="A63" s="9" t="s">
        <v>116</v>
      </c>
      <c r="B63" s="9" t="s">
        <v>126</v>
      </c>
      <c r="C63" s="9" t="s">
        <v>118</v>
      </c>
      <c r="D63" s="9" t="s">
        <v>132</v>
      </c>
      <c r="E63" s="9" t="s">
        <v>127</v>
      </c>
      <c r="F63" s="9" t="s">
        <v>114</v>
      </c>
      <c r="G63" s="9" t="s">
        <v>138</v>
      </c>
      <c r="H63" s="9">
        <v>26</v>
      </c>
      <c r="I63" s="9">
        <v>77562</v>
      </c>
      <c r="J63" s="9">
        <v>35</v>
      </c>
      <c r="K63" s="9">
        <v>13</v>
      </c>
      <c r="L63" s="9">
        <v>3</v>
      </c>
      <c r="M63" s="9">
        <v>8</v>
      </c>
      <c r="N63" s="9">
        <v>47</v>
      </c>
      <c r="O63" t="b">
        <f t="shared" si="5"/>
        <v>0</v>
      </c>
      <c r="P63" t="b">
        <f t="shared" si="4"/>
        <v>0</v>
      </c>
      <c r="Q63" t="b">
        <f t="shared" si="0"/>
        <v>0</v>
      </c>
      <c r="R63" t="str">
        <f t="shared" si="1"/>
        <v>Not Contract Married</v>
      </c>
      <c r="S63" t="b">
        <f t="shared" si="2"/>
        <v>0</v>
      </c>
      <c r="T63" t="str">
        <f t="shared" si="3"/>
        <v>Top Performer</v>
      </c>
      <c r="U63" t="b">
        <v>0</v>
      </c>
    </row>
    <row r="64" spans="1:21" x14ac:dyDescent="0.45">
      <c r="A64" s="10" t="s">
        <v>122</v>
      </c>
      <c r="B64" s="10" t="s">
        <v>110</v>
      </c>
      <c r="C64" s="10" t="s">
        <v>118</v>
      </c>
      <c r="D64" s="10" t="s">
        <v>123</v>
      </c>
      <c r="E64" s="10" t="s">
        <v>124</v>
      </c>
      <c r="F64" s="10" t="s">
        <v>120</v>
      </c>
      <c r="G64" s="10" t="s">
        <v>125</v>
      </c>
      <c r="H64" s="10">
        <v>44</v>
      </c>
      <c r="I64" s="10">
        <v>78515</v>
      </c>
      <c r="J64" s="10">
        <v>34</v>
      </c>
      <c r="K64" s="10">
        <v>12</v>
      </c>
      <c r="L64" s="10">
        <v>13</v>
      </c>
      <c r="M64" s="10">
        <v>2</v>
      </c>
      <c r="N64" s="10">
        <v>36</v>
      </c>
      <c r="O64" t="b">
        <f t="shared" si="5"/>
        <v>0</v>
      </c>
      <c r="P64" t="b">
        <f t="shared" si="4"/>
        <v>0</v>
      </c>
      <c r="Q64" t="b">
        <f t="shared" si="0"/>
        <v>0</v>
      </c>
      <c r="R64" t="str">
        <f t="shared" si="1"/>
        <v>Not Contract Married</v>
      </c>
      <c r="S64" t="b">
        <f t="shared" si="2"/>
        <v>0</v>
      </c>
      <c r="T64" t="str">
        <f t="shared" si="3"/>
        <v>Top Performer</v>
      </c>
      <c r="U64" t="b">
        <v>0</v>
      </c>
    </row>
    <row r="65" spans="1:21" x14ac:dyDescent="0.45">
      <c r="A65" s="10" t="s">
        <v>109</v>
      </c>
      <c r="B65" s="10" t="s">
        <v>110</v>
      </c>
      <c r="C65" s="10" t="s">
        <v>131</v>
      </c>
      <c r="D65" s="10" t="s">
        <v>132</v>
      </c>
      <c r="E65" s="10" t="s">
        <v>137</v>
      </c>
      <c r="F65" s="10" t="s">
        <v>114</v>
      </c>
      <c r="G65" s="10" t="s">
        <v>138</v>
      </c>
      <c r="H65" s="10">
        <v>31</v>
      </c>
      <c r="I65" s="10">
        <v>32352</v>
      </c>
      <c r="J65" s="10">
        <v>34</v>
      </c>
      <c r="K65" s="10">
        <v>11</v>
      </c>
      <c r="L65" s="10">
        <v>4</v>
      </c>
      <c r="M65" s="10">
        <v>7</v>
      </c>
      <c r="N65" s="10">
        <v>54</v>
      </c>
      <c r="O65" t="b">
        <f t="shared" si="5"/>
        <v>0</v>
      </c>
      <c r="P65" t="b">
        <f t="shared" si="4"/>
        <v>0</v>
      </c>
      <c r="Q65" t="b">
        <f t="shared" si="0"/>
        <v>1</v>
      </c>
      <c r="R65" t="str">
        <f t="shared" si="1"/>
        <v>Not Contract Married</v>
      </c>
      <c r="S65" t="b">
        <f t="shared" si="2"/>
        <v>0</v>
      </c>
      <c r="T65" t="b">
        <f t="shared" si="3"/>
        <v>0</v>
      </c>
      <c r="U65" t="b">
        <v>0</v>
      </c>
    </row>
    <row r="66" spans="1:21" x14ac:dyDescent="0.45">
      <c r="A66" s="10" t="s">
        <v>122</v>
      </c>
      <c r="B66" s="10" t="s">
        <v>126</v>
      </c>
      <c r="C66" s="10" t="s">
        <v>139</v>
      </c>
      <c r="D66" s="10" t="s">
        <v>112</v>
      </c>
      <c r="E66" s="10" t="s">
        <v>137</v>
      </c>
      <c r="F66" s="10" t="s">
        <v>128</v>
      </c>
      <c r="G66" s="10" t="s">
        <v>121</v>
      </c>
      <c r="H66" s="10">
        <v>42</v>
      </c>
      <c r="I66" s="10">
        <v>116836</v>
      </c>
      <c r="J66" s="10">
        <v>34</v>
      </c>
      <c r="K66" s="10">
        <v>10</v>
      </c>
      <c r="L66" s="10">
        <v>4</v>
      </c>
      <c r="M66" s="10">
        <v>8</v>
      </c>
      <c r="N66" s="10">
        <v>43</v>
      </c>
      <c r="O66" t="b">
        <f t="shared" si="5"/>
        <v>1</v>
      </c>
      <c r="P66" t="b">
        <f t="shared" si="4"/>
        <v>0</v>
      </c>
      <c r="Q66" t="b">
        <f t="shared" si="0"/>
        <v>0</v>
      </c>
      <c r="R66" t="str">
        <f t="shared" si="1"/>
        <v>Not Contract Married</v>
      </c>
      <c r="S66" t="b">
        <f t="shared" si="2"/>
        <v>0</v>
      </c>
      <c r="T66" t="str">
        <f t="shared" si="3"/>
        <v>Top Performer</v>
      </c>
      <c r="U66" t="b">
        <v>0</v>
      </c>
    </row>
    <row r="67" spans="1:21" x14ac:dyDescent="0.45">
      <c r="A67" s="10" t="s">
        <v>122</v>
      </c>
      <c r="B67" s="10" t="s">
        <v>126</v>
      </c>
      <c r="C67" s="10" t="s">
        <v>139</v>
      </c>
      <c r="D67" s="10" t="s">
        <v>134</v>
      </c>
      <c r="E67" s="10" t="s">
        <v>135</v>
      </c>
      <c r="F67" s="10" t="s">
        <v>128</v>
      </c>
      <c r="G67" s="10" t="s">
        <v>130</v>
      </c>
      <c r="H67" s="10">
        <v>57</v>
      </c>
      <c r="I67" s="10">
        <v>48951</v>
      </c>
      <c r="J67" s="10">
        <v>34</v>
      </c>
      <c r="K67" s="10">
        <v>17</v>
      </c>
      <c r="L67" s="10">
        <v>6</v>
      </c>
      <c r="M67" s="10">
        <v>4</v>
      </c>
      <c r="N67" s="10">
        <v>51</v>
      </c>
      <c r="O67" t="b">
        <f t="shared" si="5"/>
        <v>0</v>
      </c>
      <c r="P67" t="b">
        <f t="shared" si="4"/>
        <v>0</v>
      </c>
      <c r="Q67" t="b">
        <f t="shared" ref="Q67:Q130" si="6">AND(A67="Customer Support",N67&gt;40)</f>
        <v>0</v>
      </c>
      <c r="R67" t="str">
        <f t="shared" ref="R67:R130" si="7">IF(AND(C67="Married",F67="Contract"),"Contract Married","Not Contract Married")</f>
        <v>Not Contract Married</v>
      </c>
      <c r="S67" t="b">
        <f t="shared" ref="S67:S130" si="8">IF(AND(A67="Finance",I67&gt;70000,M67&gt;=9),"Top Performer")</f>
        <v>0</v>
      </c>
      <c r="T67" t="str">
        <f t="shared" ref="T67:T130" si="9">IF(OR(A67="Finance",I67&gt;70000,M67&gt;=9),"Top Performer")</f>
        <v>Top Performer</v>
      </c>
      <c r="U67" t="b">
        <v>0</v>
      </c>
    </row>
    <row r="68" spans="1:21" x14ac:dyDescent="0.45">
      <c r="A68" s="10" t="s">
        <v>109</v>
      </c>
      <c r="B68" s="10" t="s">
        <v>117</v>
      </c>
      <c r="C68" s="10" t="s">
        <v>131</v>
      </c>
      <c r="D68" s="10" t="s">
        <v>112</v>
      </c>
      <c r="E68" s="10" t="s">
        <v>124</v>
      </c>
      <c r="F68" s="10" t="s">
        <v>114</v>
      </c>
      <c r="G68" s="10" t="s">
        <v>133</v>
      </c>
      <c r="H68" s="10">
        <v>30</v>
      </c>
      <c r="I68" s="10">
        <v>88954</v>
      </c>
      <c r="J68" s="10">
        <v>34</v>
      </c>
      <c r="K68" s="10">
        <v>11</v>
      </c>
      <c r="L68" s="10">
        <v>3</v>
      </c>
      <c r="M68" s="10">
        <v>8</v>
      </c>
      <c r="N68" s="10">
        <v>30</v>
      </c>
      <c r="O68" t="b">
        <f t="shared" si="5"/>
        <v>0</v>
      </c>
      <c r="P68" t="b">
        <f t="shared" ref="P68:P131" si="10">AND(I68&gt;100000,M68&gt;=9)</f>
        <v>0</v>
      </c>
      <c r="Q68" t="b">
        <f t="shared" si="6"/>
        <v>0</v>
      </c>
      <c r="R68" t="str">
        <f t="shared" si="7"/>
        <v>Not Contract Married</v>
      </c>
      <c r="S68" t="b">
        <f t="shared" si="8"/>
        <v>0</v>
      </c>
      <c r="T68" t="str">
        <f t="shared" si="9"/>
        <v>Top Performer</v>
      </c>
      <c r="U68" t="b">
        <v>0</v>
      </c>
    </row>
    <row r="69" spans="1:21" x14ac:dyDescent="0.45">
      <c r="A69" s="9" t="s">
        <v>109</v>
      </c>
      <c r="B69" s="9" t="s">
        <v>126</v>
      </c>
      <c r="C69" s="9" t="s">
        <v>111</v>
      </c>
      <c r="D69" s="9" t="s">
        <v>132</v>
      </c>
      <c r="E69" s="9" t="s">
        <v>135</v>
      </c>
      <c r="F69" s="9" t="s">
        <v>114</v>
      </c>
      <c r="G69" s="9" t="s">
        <v>125</v>
      </c>
      <c r="H69" s="9">
        <v>45</v>
      </c>
      <c r="I69" s="9">
        <v>54045</v>
      </c>
      <c r="J69" s="9">
        <v>34</v>
      </c>
      <c r="K69" s="9">
        <v>15</v>
      </c>
      <c r="L69" s="9">
        <v>2</v>
      </c>
      <c r="M69" s="9">
        <v>8</v>
      </c>
      <c r="N69" s="9">
        <v>37</v>
      </c>
      <c r="O69" t="b">
        <f t="shared" si="5"/>
        <v>0</v>
      </c>
      <c r="P69" t="b">
        <f t="shared" si="10"/>
        <v>0</v>
      </c>
      <c r="Q69" t="b">
        <f t="shared" si="6"/>
        <v>0</v>
      </c>
      <c r="R69" t="str">
        <f t="shared" si="7"/>
        <v>Not Contract Married</v>
      </c>
      <c r="S69" t="b">
        <f t="shared" si="8"/>
        <v>0</v>
      </c>
      <c r="T69" t="b">
        <f t="shared" si="9"/>
        <v>0</v>
      </c>
      <c r="U69" t="b">
        <v>0</v>
      </c>
    </row>
    <row r="70" spans="1:21" x14ac:dyDescent="0.45">
      <c r="A70" s="9" t="s">
        <v>109</v>
      </c>
      <c r="B70" s="9" t="s">
        <v>110</v>
      </c>
      <c r="C70" s="9" t="s">
        <v>131</v>
      </c>
      <c r="D70" s="9" t="s">
        <v>123</v>
      </c>
      <c r="E70" s="9" t="s">
        <v>127</v>
      </c>
      <c r="F70" s="9" t="s">
        <v>128</v>
      </c>
      <c r="G70" s="9" t="s">
        <v>115</v>
      </c>
      <c r="H70" s="9">
        <v>51</v>
      </c>
      <c r="I70" s="9">
        <v>116698</v>
      </c>
      <c r="J70" s="9">
        <v>34</v>
      </c>
      <c r="K70" s="9">
        <v>16</v>
      </c>
      <c r="L70" s="9">
        <v>8</v>
      </c>
      <c r="M70" s="9">
        <v>9</v>
      </c>
      <c r="N70" s="9">
        <v>51</v>
      </c>
      <c r="O70" t="b">
        <f t="shared" si="5"/>
        <v>1</v>
      </c>
      <c r="P70" t="b">
        <f t="shared" si="10"/>
        <v>1</v>
      </c>
      <c r="Q70" t="b">
        <f t="shared" si="6"/>
        <v>1</v>
      </c>
      <c r="R70" t="str">
        <f t="shared" si="7"/>
        <v>Contract Married</v>
      </c>
      <c r="S70" t="b">
        <f t="shared" si="8"/>
        <v>0</v>
      </c>
      <c r="T70" t="str">
        <f t="shared" si="9"/>
        <v>Top Performer</v>
      </c>
      <c r="U70" t="b">
        <v>0</v>
      </c>
    </row>
    <row r="71" spans="1:21" x14ac:dyDescent="0.45">
      <c r="A71" s="10" t="s">
        <v>122</v>
      </c>
      <c r="B71" s="10" t="s">
        <v>126</v>
      </c>
      <c r="C71" s="10" t="s">
        <v>118</v>
      </c>
      <c r="D71" s="10" t="s">
        <v>112</v>
      </c>
      <c r="E71" s="10" t="s">
        <v>113</v>
      </c>
      <c r="F71" s="10" t="s">
        <v>120</v>
      </c>
      <c r="G71" s="10" t="s">
        <v>125</v>
      </c>
      <c r="H71" s="10">
        <v>59</v>
      </c>
      <c r="I71" s="10">
        <v>107064</v>
      </c>
      <c r="J71" s="10">
        <v>34</v>
      </c>
      <c r="K71" s="10">
        <v>18</v>
      </c>
      <c r="L71" s="10">
        <v>4</v>
      </c>
      <c r="M71" s="10">
        <v>8</v>
      </c>
      <c r="N71" s="10">
        <v>55</v>
      </c>
      <c r="O71" t="b">
        <f t="shared" si="5"/>
        <v>1</v>
      </c>
      <c r="P71" t="b">
        <f t="shared" si="10"/>
        <v>0</v>
      </c>
      <c r="Q71" t="b">
        <f t="shared" si="6"/>
        <v>0</v>
      </c>
      <c r="R71" t="str">
        <f t="shared" si="7"/>
        <v>Not Contract Married</v>
      </c>
      <c r="S71" t="b">
        <f t="shared" si="8"/>
        <v>0</v>
      </c>
      <c r="T71" t="str">
        <f t="shared" si="9"/>
        <v>Top Performer</v>
      </c>
      <c r="U71" t="b">
        <v>0</v>
      </c>
    </row>
    <row r="72" spans="1:21" x14ac:dyDescent="0.45">
      <c r="A72" s="9" t="s">
        <v>141</v>
      </c>
      <c r="B72" s="9" t="s">
        <v>126</v>
      </c>
      <c r="C72" s="9" t="s">
        <v>139</v>
      </c>
      <c r="D72" s="9" t="s">
        <v>134</v>
      </c>
      <c r="E72" s="9" t="s">
        <v>119</v>
      </c>
      <c r="F72" s="9" t="s">
        <v>128</v>
      </c>
      <c r="G72" s="9" t="s">
        <v>133</v>
      </c>
      <c r="H72" s="9">
        <v>35</v>
      </c>
      <c r="I72" s="9">
        <v>76092</v>
      </c>
      <c r="J72" s="9">
        <v>34</v>
      </c>
      <c r="K72" s="9">
        <v>15</v>
      </c>
      <c r="L72" s="9">
        <v>14</v>
      </c>
      <c r="M72" s="9">
        <v>1</v>
      </c>
      <c r="N72" s="9">
        <v>47</v>
      </c>
      <c r="O72" t="b">
        <f t="shared" ref="O72:O135" si="11">OR(I72&gt;100000,M72&gt;=9)</f>
        <v>0</v>
      </c>
      <c r="P72" t="b">
        <f t="shared" si="10"/>
        <v>0</v>
      </c>
      <c r="Q72" t="b">
        <f t="shared" si="6"/>
        <v>0</v>
      </c>
      <c r="R72" t="str">
        <f t="shared" si="7"/>
        <v>Not Contract Married</v>
      </c>
      <c r="S72" t="b">
        <f t="shared" si="8"/>
        <v>0</v>
      </c>
      <c r="T72" t="str">
        <f t="shared" si="9"/>
        <v>Top Performer</v>
      </c>
      <c r="U72">
        <v>1</v>
      </c>
    </row>
    <row r="73" spans="1:21" x14ac:dyDescent="0.45">
      <c r="A73" s="10" t="s">
        <v>122</v>
      </c>
      <c r="B73" s="10" t="s">
        <v>126</v>
      </c>
      <c r="C73" s="10" t="s">
        <v>139</v>
      </c>
      <c r="D73" s="10" t="s">
        <v>134</v>
      </c>
      <c r="E73" s="10" t="s">
        <v>140</v>
      </c>
      <c r="F73" s="10" t="s">
        <v>114</v>
      </c>
      <c r="G73" s="10" t="s">
        <v>142</v>
      </c>
      <c r="H73" s="10">
        <v>38</v>
      </c>
      <c r="I73" s="10">
        <v>119571</v>
      </c>
      <c r="J73" s="10">
        <v>34</v>
      </c>
      <c r="K73" s="10">
        <v>15</v>
      </c>
      <c r="L73" s="10">
        <v>9</v>
      </c>
      <c r="M73" s="10">
        <v>8</v>
      </c>
      <c r="N73" s="10">
        <v>35</v>
      </c>
      <c r="O73" t="b">
        <f t="shared" si="11"/>
        <v>1</v>
      </c>
      <c r="P73" t="b">
        <f t="shared" si="10"/>
        <v>0</v>
      </c>
      <c r="Q73" t="b">
        <f t="shared" si="6"/>
        <v>0</v>
      </c>
      <c r="R73" t="str">
        <f t="shared" si="7"/>
        <v>Not Contract Married</v>
      </c>
      <c r="S73" t="b">
        <f t="shared" si="8"/>
        <v>0</v>
      </c>
      <c r="T73" t="str">
        <f t="shared" si="9"/>
        <v>Top Performer</v>
      </c>
      <c r="U73" t="b">
        <v>0</v>
      </c>
    </row>
    <row r="74" spans="1:21" x14ac:dyDescent="0.45">
      <c r="A74" s="10" t="s">
        <v>141</v>
      </c>
      <c r="B74" s="10" t="s">
        <v>126</v>
      </c>
      <c r="C74" s="10" t="s">
        <v>131</v>
      </c>
      <c r="D74" s="10" t="s">
        <v>134</v>
      </c>
      <c r="E74" s="10" t="s">
        <v>127</v>
      </c>
      <c r="F74" s="10" t="s">
        <v>114</v>
      </c>
      <c r="G74" s="10" t="s">
        <v>133</v>
      </c>
      <c r="H74" s="10">
        <v>56</v>
      </c>
      <c r="I74" s="10">
        <v>104619</v>
      </c>
      <c r="J74" s="10">
        <v>34</v>
      </c>
      <c r="K74" s="10">
        <v>8</v>
      </c>
      <c r="L74" s="10">
        <v>13</v>
      </c>
      <c r="M74" s="10">
        <v>3</v>
      </c>
      <c r="N74" s="10">
        <v>49</v>
      </c>
      <c r="O74" t="b">
        <f t="shared" si="11"/>
        <v>1</v>
      </c>
      <c r="P74" t="b">
        <f t="shared" si="10"/>
        <v>0</v>
      </c>
      <c r="Q74" t="b">
        <f t="shared" si="6"/>
        <v>0</v>
      </c>
      <c r="R74" t="str">
        <f t="shared" si="7"/>
        <v>Not Contract Married</v>
      </c>
      <c r="S74" t="b">
        <f t="shared" si="8"/>
        <v>0</v>
      </c>
      <c r="T74" t="str">
        <f t="shared" si="9"/>
        <v>Top Performer</v>
      </c>
      <c r="U74" t="b">
        <v>0</v>
      </c>
    </row>
    <row r="75" spans="1:21" x14ac:dyDescent="0.45">
      <c r="A75" s="10" t="s">
        <v>143</v>
      </c>
      <c r="B75" s="10" t="s">
        <v>110</v>
      </c>
      <c r="C75" s="10" t="s">
        <v>139</v>
      </c>
      <c r="D75" s="10" t="s">
        <v>123</v>
      </c>
      <c r="E75" s="10" t="s">
        <v>113</v>
      </c>
      <c r="F75" s="10" t="s">
        <v>114</v>
      </c>
      <c r="G75" s="10" t="s">
        <v>115</v>
      </c>
      <c r="H75" s="10">
        <v>45</v>
      </c>
      <c r="I75" s="10">
        <v>53554</v>
      </c>
      <c r="J75" s="10">
        <v>34</v>
      </c>
      <c r="K75" s="10">
        <v>12</v>
      </c>
      <c r="L75" s="10">
        <v>2</v>
      </c>
      <c r="M75" s="10">
        <v>2</v>
      </c>
      <c r="N75" s="10">
        <v>49</v>
      </c>
      <c r="O75" t="b">
        <f t="shared" si="11"/>
        <v>0</v>
      </c>
      <c r="P75" t="b">
        <f t="shared" si="10"/>
        <v>0</v>
      </c>
      <c r="Q75" t="b">
        <f t="shared" si="6"/>
        <v>0</v>
      </c>
      <c r="R75" t="str">
        <f t="shared" si="7"/>
        <v>Not Contract Married</v>
      </c>
      <c r="S75" t="b">
        <f t="shared" si="8"/>
        <v>0</v>
      </c>
      <c r="T75" t="b">
        <f t="shared" si="9"/>
        <v>0</v>
      </c>
      <c r="U75" t="b">
        <v>0</v>
      </c>
    </row>
    <row r="76" spans="1:21" x14ac:dyDescent="0.45">
      <c r="A76" s="9" t="s">
        <v>129</v>
      </c>
      <c r="B76" s="9" t="s">
        <v>117</v>
      </c>
      <c r="C76" s="9" t="s">
        <v>111</v>
      </c>
      <c r="D76" s="9" t="s">
        <v>112</v>
      </c>
      <c r="E76" s="9" t="s">
        <v>137</v>
      </c>
      <c r="F76" s="9" t="s">
        <v>114</v>
      </c>
      <c r="G76" s="9" t="s">
        <v>121</v>
      </c>
      <c r="H76" s="9">
        <v>44</v>
      </c>
      <c r="I76" s="9">
        <v>66609</v>
      </c>
      <c r="J76" s="9">
        <v>34</v>
      </c>
      <c r="K76" s="9">
        <v>14</v>
      </c>
      <c r="L76" s="9">
        <v>13</v>
      </c>
      <c r="M76" s="9">
        <v>3</v>
      </c>
      <c r="N76" s="9">
        <v>59</v>
      </c>
      <c r="O76" t="b">
        <f t="shared" si="11"/>
        <v>0</v>
      </c>
      <c r="P76" t="b">
        <f t="shared" si="10"/>
        <v>0</v>
      </c>
      <c r="Q76" t="b">
        <f t="shared" si="6"/>
        <v>0</v>
      </c>
      <c r="R76" t="str">
        <f t="shared" si="7"/>
        <v>Not Contract Married</v>
      </c>
      <c r="S76" t="b">
        <f t="shared" si="8"/>
        <v>0</v>
      </c>
      <c r="T76" t="b">
        <f t="shared" si="9"/>
        <v>0</v>
      </c>
      <c r="U76" t="b">
        <v>0</v>
      </c>
    </row>
    <row r="77" spans="1:21" x14ac:dyDescent="0.45">
      <c r="A77" s="9" t="s">
        <v>109</v>
      </c>
      <c r="B77" s="9" t="s">
        <v>126</v>
      </c>
      <c r="C77" s="9" t="s">
        <v>111</v>
      </c>
      <c r="D77" s="9" t="s">
        <v>134</v>
      </c>
      <c r="E77" s="9" t="s">
        <v>124</v>
      </c>
      <c r="F77" s="9" t="s">
        <v>128</v>
      </c>
      <c r="G77" s="9" t="s">
        <v>115</v>
      </c>
      <c r="H77" s="9">
        <v>50</v>
      </c>
      <c r="I77" s="9">
        <v>91240</v>
      </c>
      <c r="J77" s="9">
        <v>34</v>
      </c>
      <c r="K77" s="9">
        <v>7</v>
      </c>
      <c r="L77" s="9">
        <v>10</v>
      </c>
      <c r="M77" s="9">
        <v>6</v>
      </c>
      <c r="N77" s="9">
        <v>42</v>
      </c>
      <c r="O77" t="b">
        <f t="shared" si="11"/>
        <v>0</v>
      </c>
      <c r="P77" t="b">
        <f t="shared" si="10"/>
        <v>0</v>
      </c>
      <c r="Q77" t="b">
        <f t="shared" si="6"/>
        <v>1</v>
      </c>
      <c r="R77" t="str">
        <f t="shared" si="7"/>
        <v>Not Contract Married</v>
      </c>
      <c r="S77" t="b">
        <f t="shared" si="8"/>
        <v>0</v>
      </c>
      <c r="T77" t="str">
        <f t="shared" si="9"/>
        <v>Top Performer</v>
      </c>
      <c r="U77" t="b">
        <v>0</v>
      </c>
    </row>
    <row r="78" spans="1:21" x14ac:dyDescent="0.45">
      <c r="A78" s="9" t="s">
        <v>143</v>
      </c>
      <c r="B78" s="9" t="s">
        <v>117</v>
      </c>
      <c r="C78" s="9" t="s">
        <v>139</v>
      </c>
      <c r="D78" s="9" t="s">
        <v>134</v>
      </c>
      <c r="E78" s="9" t="s">
        <v>135</v>
      </c>
      <c r="F78" s="9" t="s">
        <v>128</v>
      </c>
      <c r="G78" s="9" t="s">
        <v>121</v>
      </c>
      <c r="H78" s="9">
        <v>44</v>
      </c>
      <c r="I78" s="9">
        <v>112152</v>
      </c>
      <c r="J78" s="9">
        <v>34</v>
      </c>
      <c r="K78" s="9">
        <v>13</v>
      </c>
      <c r="L78" s="9">
        <v>4</v>
      </c>
      <c r="M78" s="9">
        <v>6</v>
      </c>
      <c r="N78" s="9">
        <v>20</v>
      </c>
      <c r="O78" t="b">
        <f t="shared" si="11"/>
        <v>1</v>
      </c>
      <c r="P78" t="b">
        <f t="shared" si="10"/>
        <v>0</v>
      </c>
      <c r="Q78" t="b">
        <f t="shared" si="6"/>
        <v>0</v>
      </c>
      <c r="R78" t="str">
        <f t="shared" si="7"/>
        <v>Not Contract Married</v>
      </c>
      <c r="S78" t="b">
        <f t="shared" si="8"/>
        <v>0</v>
      </c>
      <c r="T78" t="str">
        <f t="shared" si="9"/>
        <v>Top Performer</v>
      </c>
      <c r="U78" t="b">
        <v>0</v>
      </c>
    </row>
    <row r="79" spans="1:21" x14ac:dyDescent="0.45">
      <c r="A79" s="9" t="s">
        <v>141</v>
      </c>
      <c r="B79" s="9" t="s">
        <v>110</v>
      </c>
      <c r="C79" s="9" t="s">
        <v>118</v>
      </c>
      <c r="D79" s="9" t="s">
        <v>123</v>
      </c>
      <c r="E79" s="9" t="s">
        <v>127</v>
      </c>
      <c r="F79" s="9" t="s">
        <v>114</v>
      </c>
      <c r="G79" s="9" t="s">
        <v>138</v>
      </c>
      <c r="H79" s="9">
        <v>64</v>
      </c>
      <c r="I79" s="9">
        <v>114092</v>
      </c>
      <c r="J79" s="9">
        <v>33</v>
      </c>
      <c r="K79" s="9">
        <v>7</v>
      </c>
      <c r="L79" s="9">
        <v>1</v>
      </c>
      <c r="M79" s="9">
        <v>2</v>
      </c>
      <c r="N79" s="9">
        <v>39</v>
      </c>
      <c r="O79" t="b">
        <f t="shared" si="11"/>
        <v>1</v>
      </c>
      <c r="P79" t="b">
        <f t="shared" si="10"/>
        <v>0</v>
      </c>
      <c r="Q79" t="b">
        <f t="shared" si="6"/>
        <v>0</v>
      </c>
      <c r="R79" t="str">
        <f t="shared" si="7"/>
        <v>Not Contract Married</v>
      </c>
      <c r="S79" t="b">
        <f t="shared" si="8"/>
        <v>0</v>
      </c>
      <c r="T79" t="str">
        <f t="shared" si="9"/>
        <v>Top Performer</v>
      </c>
      <c r="U79" t="b">
        <v>0</v>
      </c>
    </row>
    <row r="80" spans="1:21" x14ac:dyDescent="0.45">
      <c r="A80" s="10" t="s">
        <v>129</v>
      </c>
      <c r="B80" s="10" t="s">
        <v>126</v>
      </c>
      <c r="C80" s="10" t="s">
        <v>131</v>
      </c>
      <c r="D80" s="10" t="s">
        <v>134</v>
      </c>
      <c r="E80" s="10" t="s">
        <v>135</v>
      </c>
      <c r="F80" s="10" t="s">
        <v>114</v>
      </c>
      <c r="G80" s="10" t="s">
        <v>133</v>
      </c>
      <c r="H80" s="10">
        <v>57</v>
      </c>
      <c r="I80" s="10">
        <v>68333</v>
      </c>
      <c r="J80" s="10">
        <v>33</v>
      </c>
      <c r="K80" s="10">
        <v>13</v>
      </c>
      <c r="L80" s="10">
        <v>2</v>
      </c>
      <c r="M80" s="10">
        <v>7</v>
      </c>
      <c r="N80" s="10">
        <v>38</v>
      </c>
      <c r="O80" t="b">
        <f t="shared" si="11"/>
        <v>0</v>
      </c>
      <c r="P80" t="b">
        <f t="shared" si="10"/>
        <v>0</v>
      </c>
      <c r="Q80" t="b">
        <f t="shared" si="6"/>
        <v>0</v>
      </c>
      <c r="R80" t="str">
        <f t="shared" si="7"/>
        <v>Not Contract Married</v>
      </c>
      <c r="S80" t="b">
        <f t="shared" si="8"/>
        <v>0</v>
      </c>
      <c r="T80" t="b">
        <f t="shared" si="9"/>
        <v>0</v>
      </c>
      <c r="U80" t="b">
        <v>0</v>
      </c>
    </row>
    <row r="81" spans="1:21" x14ac:dyDescent="0.45">
      <c r="A81" s="10" t="s">
        <v>136</v>
      </c>
      <c r="B81" s="10" t="s">
        <v>126</v>
      </c>
      <c r="C81" s="10" t="s">
        <v>131</v>
      </c>
      <c r="D81" s="10" t="s">
        <v>132</v>
      </c>
      <c r="E81" s="10" t="s">
        <v>140</v>
      </c>
      <c r="F81" s="10" t="s">
        <v>114</v>
      </c>
      <c r="G81" s="10" t="s">
        <v>142</v>
      </c>
      <c r="H81" s="10">
        <v>32</v>
      </c>
      <c r="I81" s="10">
        <v>61921</v>
      </c>
      <c r="J81" s="10">
        <v>33</v>
      </c>
      <c r="K81" s="10">
        <v>19</v>
      </c>
      <c r="L81" s="10">
        <v>13</v>
      </c>
      <c r="M81" s="10">
        <v>5</v>
      </c>
      <c r="N81" s="10">
        <v>38</v>
      </c>
      <c r="O81" t="b">
        <f t="shared" si="11"/>
        <v>0</v>
      </c>
      <c r="P81" t="b">
        <f t="shared" si="10"/>
        <v>0</v>
      </c>
      <c r="Q81" t="b">
        <f t="shared" si="6"/>
        <v>0</v>
      </c>
      <c r="R81" t="str">
        <f t="shared" si="7"/>
        <v>Not Contract Married</v>
      </c>
      <c r="S81" t="b">
        <f t="shared" si="8"/>
        <v>0</v>
      </c>
      <c r="T81" t="b">
        <f t="shared" si="9"/>
        <v>0</v>
      </c>
      <c r="U81" t="b">
        <v>0</v>
      </c>
    </row>
    <row r="82" spans="1:21" x14ac:dyDescent="0.45">
      <c r="A82" s="10" t="s">
        <v>143</v>
      </c>
      <c r="B82" s="10" t="s">
        <v>126</v>
      </c>
      <c r="C82" s="10" t="s">
        <v>131</v>
      </c>
      <c r="D82" s="10" t="s">
        <v>134</v>
      </c>
      <c r="E82" s="10" t="s">
        <v>140</v>
      </c>
      <c r="F82" s="10" t="s">
        <v>120</v>
      </c>
      <c r="G82" s="10" t="s">
        <v>130</v>
      </c>
      <c r="H82" s="10">
        <v>56</v>
      </c>
      <c r="I82" s="10">
        <v>52736</v>
      </c>
      <c r="J82" s="10">
        <v>33</v>
      </c>
      <c r="K82" s="10">
        <v>19</v>
      </c>
      <c r="L82" s="10">
        <v>13</v>
      </c>
      <c r="M82" s="10">
        <v>3</v>
      </c>
      <c r="N82" s="10">
        <v>27</v>
      </c>
      <c r="O82" t="b">
        <f t="shared" si="11"/>
        <v>0</v>
      </c>
      <c r="P82" t="b">
        <f t="shared" si="10"/>
        <v>0</v>
      </c>
      <c r="Q82" t="b">
        <f t="shared" si="6"/>
        <v>0</v>
      </c>
      <c r="R82" t="str">
        <f t="shared" si="7"/>
        <v>Not Contract Married</v>
      </c>
      <c r="S82" t="b">
        <f t="shared" si="8"/>
        <v>0</v>
      </c>
      <c r="T82" t="b">
        <f t="shared" si="9"/>
        <v>0</v>
      </c>
      <c r="U82" t="b">
        <v>0</v>
      </c>
    </row>
    <row r="83" spans="1:21" x14ac:dyDescent="0.45">
      <c r="A83" s="10" t="s">
        <v>129</v>
      </c>
      <c r="B83" s="10" t="s">
        <v>117</v>
      </c>
      <c r="C83" s="10" t="s">
        <v>139</v>
      </c>
      <c r="D83" s="10" t="s">
        <v>123</v>
      </c>
      <c r="E83" s="10" t="s">
        <v>124</v>
      </c>
      <c r="F83" s="10" t="s">
        <v>114</v>
      </c>
      <c r="G83" s="10" t="s">
        <v>121</v>
      </c>
      <c r="H83" s="10">
        <v>61</v>
      </c>
      <c r="I83" s="10">
        <v>85103</v>
      </c>
      <c r="J83" s="10">
        <v>33</v>
      </c>
      <c r="K83" s="10">
        <v>11</v>
      </c>
      <c r="L83" s="10">
        <v>10</v>
      </c>
      <c r="M83" s="10">
        <v>7</v>
      </c>
      <c r="N83" s="10">
        <v>27</v>
      </c>
      <c r="O83" t="b">
        <f t="shared" si="11"/>
        <v>0</v>
      </c>
      <c r="P83" t="b">
        <f t="shared" si="10"/>
        <v>0</v>
      </c>
      <c r="Q83" t="b">
        <f t="shared" si="6"/>
        <v>0</v>
      </c>
      <c r="R83" t="str">
        <f t="shared" si="7"/>
        <v>Not Contract Married</v>
      </c>
      <c r="S83" t="b">
        <f t="shared" si="8"/>
        <v>0</v>
      </c>
      <c r="T83" t="str">
        <f t="shared" si="9"/>
        <v>Top Performer</v>
      </c>
      <c r="U83" t="b">
        <v>0</v>
      </c>
    </row>
    <row r="84" spans="1:21" x14ac:dyDescent="0.45">
      <c r="A84" s="9" t="s">
        <v>109</v>
      </c>
      <c r="B84" s="9" t="s">
        <v>110</v>
      </c>
      <c r="C84" s="9" t="s">
        <v>111</v>
      </c>
      <c r="D84" s="9" t="s">
        <v>132</v>
      </c>
      <c r="E84" s="9" t="s">
        <v>127</v>
      </c>
      <c r="F84" s="9" t="s">
        <v>128</v>
      </c>
      <c r="G84" s="9" t="s">
        <v>138</v>
      </c>
      <c r="H84" s="9">
        <v>40</v>
      </c>
      <c r="I84" s="9">
        <v>62402</v>
      </c>
      <c r="J84" s="9">
        <v>33</v>
      </c>
      <c r="K84" s="9">
        <v>12</v>
      </c>
      <c r="L84" s="9">
        <v>4</v>
      </c>
      <c r="M84" s="9">
        <v>4</v>
      </c>
      <c r="N84" s="9">
        <v>26</v>
      </c>
      <c r="O84" t="b">
        <f t="shared" si="11"/>
        <v>0</v>
      </c>
      <c r="P84" t="b">
        <f t="shared" si="10"/>
        <v>0</v>
      </c>
      <c r="Q84" t="b">
        <f t="shared" si="6"/>
        <v>0</v>
      </c>
      <c r="R84" t="str">
        <f t="shared" si="7"/>
        <v>Not Contract Married</v>
      </c>
      <c r="S84" t="b">
        <f t="shared" si="8"/>
        <v>0</v>
      </c>
      <c r="T84" t="b">
        <f t="shared" si="9"/>
        <v>0</v>
      </c>
      <c r="U84" t="b">
        <v>0</v>
      </c>
    </row>
    <row r="85" spans="1:21" x14ac:dyDescent="0.45">
      <c r="A85" s="9" t="s">
        <v>136</v>
      </c>
      <c r="B85" s="9" t="s">
        <v>117</v>
      </c>
      <c r="C85" s="9" t="s">
        <v>118</v>
      </c>
      <c r="D85" s="9" t="s">
        <v>112</v>
      </c>
      <c r="E85" s="9" t="s">
        <v>140</v>
      </c>
      <c r="F85" s="9" t="s">
        <v>114</v>
      </c>
      <c r="G85" s="9" t="s">
        <v>125</v>
      </c>
      <c r="H85" s="9">
        <v>50</v>
      </c>
      <c r="I85" s="9">
        <v>62441</v>
      </c>
      <c r="J85" s="9">
        <v>33</v>
      </c>
      <c r="K85" s="9">
        <v>4</v>
      </c>
      <c r="L85" s="9">
        <v>1</v>
      </c>
      <c r="M85" s="9">
        <v>6</v>
      </c>
      <c r="N85" s="9">
        <v>30</v>
      </c>
      <c r="O85" t="b">
        <f t="shared" si="11"/>
        <v>0</v>
      </c>
      <c r="P85" t="b">
        <f t="shared" si="10"/>
        <v>0</v>
      </c>
      <c r="Q85" t="b">
        <f t="shared" si="6"/>
        <v>0</v>
      </c>
      <c r="R85" t="str">
        <f t="shared" si="7"/>
        <v>Not Contract Married</v>
      </c>
      <c r="S85" t="b">
        <f t="shared" si="8"/>
        <v>0</v>
      </c>
      <c r="T85" t="b">
        <f t="shared" si="9"/>
        <v>0</v>
      </c>
      <c r="U85" t="b">
        <v>0</v>
      </c>
    </row>
    <row r="86" spans="1:21" x14ac:dyDescent="0.45">
      <c r="A86" s="10" t="s">
        <v>109</v>
      </c>
      <c r="B86" s="10" t="s">
        <v>126</v>
      </c>
      <c r="C86" s="10" t="s">
        <v>118</v>
      </c>
      <c r="D86" s="10" t="s">
        <v>112</v>
      </c>
      <c r="E86" s="10" t="s">
        <v>113</v>
      </c>
      <c r="F86" s="10" t="s">
        <v>120</v>
      </c>
      <c r="G86" s="10" t="s">
        <v>142</v>
      </c>
      <c r="H86" s="10">
        <v>32</v>
      </c>
      <c r="I86" s="10">
        <v>84336</v>
      </c>
      <c r="J86" s="10">
        <v>33</v>
      </c>
      <c r="K86" s="10">
        <v>18</v>
      </c>
      <c r="L86" s="10">
        <v>12</v>
      </c>
      <c r="M86" s="10">
        <v>1</v>
      </c>
      <c r="N86" s="10">
        <v>36</v>
      </c>
      <c r="O86" t="b">
        <f t="shared" si="11"/>
        <v>0</v>
      </c>
      <c r="P86" t="b">
        <f t="shared" si="10"/>
        <v>0</v>
      </c>
      <c r="Q86" t="b">
        <f t="shared" si="6"/>
        <v>0</v>
      </c>
      <c r="R86" t="str">
        <f t="shared" si="7"/>
        <v>Not Contract Married</v>
      </c>
      <c r="S86" t="b">
        <f t="shared" si="8"/>
        <v>0</v>
      </c>
      <c r="T86" t="str">
        <f t="shared" si="9"/>
        <v>Top Performer</v>
      </c>
      <c r="U86" t="b">
        <v>0</v>
      </c>
    </row>
    <row r="87" spans="1:21" x14ac:dyDescent="0.45">
      <c r="A87" s="9" t="s">
        <v>122</v>
      </c>
      <c r="B87" s="9" t="s">
        <v>126</v>
      </c>
      <c r="C87" s="9" t="s">
        <v>131</v>
      </c>
      <c r="D87" s="9" t="s">
        <v>123</v>
      </c>
      <c r="E87" s="9" t="s">
        <v>140</v>
      </c>
      <c r="F87" s="9" t="s">
        <v>128</v>
      </c>
      <c r="G87" s="9" t="s">
        <v>130</v>
      </c>
      <c r="H87" s="9">
        <v>48</v>
      </c>
      <c r="I87" s="9">
        <v>99561</v>
      </c>
      <c r="J87" s="9">
        <v>33</v>
      </c>
      <c r="K87" s="9">
        <v>15</v>
      </c>
      <c r="L87" s="9">
        <v>3</v>
      </c>
      <c r="M87" s="9">
        <v>7</v>
      </c>
      <c r="N87" s="9">
        <v>34</v>
      </c>
      <c r="O87" t="b">
        <f t="shared" si="11"/>
        <v>0</v>
      </c>
      <c r="P87" t="b">
        <f t="shared" si="10"/>
        <v>0</v>
      </c>
      <c r="Q87" t="b">
        <f t="shared" si="6"/>
        <v>0</v>
      </c>
      <c r="R87" t="str">
        <f t="shared" si="7"/>
        <v>Contract Married</v>
      </c>
      <c r="S87" t="b">
        <f t="shared" si="8"/>
        <v>0</v>
      </c>
      <c r="T87" t="str">
        <f t="shared" si="9"/>
        <v>Top Performer</v>
      </c>
      <c r="U87" t="b">
        <v>0</v>
      </c>
    </row>
    <row r="88" spans="1:21" x14ac:dyDescent="0.45">
      <c r="A88" s="10" t="s">
        <v>136</v>
      </c>
      <c r="B88" s="10" t="s">
        <v>117</v>
      </c>
      <c r="C88" s="10" t="s">
        <v>139</v>
      </c>
      <c r="D88" s="10" t="s">
        <v>123</v>
      </c>
      <c r="E88" s="10" t="s">
        <v>140</v>
      </c>
      <c r="F88" s="10" t="s">
        <v>120</v>
      </c>
      <c r="G88" s="10" t="s">
        <v>121</v>
      </c>
      <c r="H88" s="10">
        <v>37</v>
      </c>
      <c r="I88" s="10">
        <v>76607</v>
      </c>
      <c r="J88" s="10">
        <v>33</v>
      </c>
      <c r="K88" s="10">
        <v>9</v>
      </c>
      <c r="L88" s="10">
        <v>3</v>
      </c>
      <c r="M88" s="10">
        <v>7</v>
      </c>
      <c r="N88" s="10">
        <v>23</v>
      </c>
      <c r="O88" t="b">
        <f t="shared" si="11"/>
        <v>0</v>
      </c>
      <c r="P88" t="b">
        <f t="shared" si="10"/>
        <v>0</v>
      </c>
      <c r="Q88" t="b">
        <f t="shared" si="6"/>
        <v>0</v>
      </c>
      <c r="R88" t="str">
        <f t="shared" si="7"/>
        <v>Not Contract Married</v>
      </c>
      <c r="S88" t="b">
        <f t="shared" si="8"/>
        <v>0</v>
      </c>
      <c r="T88" t="str">
        <f t="shared" si="9"/>
        <v>Top Performer</v>
      </c>
      <c r="U88" t="b">
        <v>0</v>
      </c>
    </row>
    <row r="89" spans="1:21" x14ac:dyDescent="0.45">
      <c r="A89" s="9" t="s">
        <v>109</v>
      </c>
      <c r="B89" s="9" t="s">
        <v>110</v>
      </c>
      <c r="C89" s="9" t="s">
        <v>139</v>
      </c>
      <c r="D89" s="9" t="s">
        <v>112</v>
      </c>
      <c r="E89" s="9" t="s">
        <v>119</v>
      </c>
      <c r="F89" s="9" t="s">
        <v>120</v>
      </c>
      <c r="G89" s="9" t="s">
        <v>121</v>
      </c>
      <c r="H89" s="9">
        <v>57</v>
      </c>
      <c r="I89" s="9">
        <v>63870</v>
      </c>
      <c r="J89" s="9">
        <v>33</v>
      </c>
      <c r="K89" s="9">
        <v>6</v>
      </c>
      <c r="L89" s="9">
        <v>12</v>
      </c>
      <c r="M89" s="9">
        <v>9</v>
      </c>
      <c r="N89" s="9">
        <v>43</v>
      </c>
      <c r="O89" t="b">
        <f t="shared" si="11"/>
        <v>1</v>
      </c>
      <c r="P89" t="b">
        <f t="shared" si="10"/>
        <v>0</v>
      </c>
      <c r="Q89" t="b">
        <f t="shared" si="6"/>
        <v>1</v>
      </c>
      <c r="R89" t="str">
        <f t="shared" si="7"/>
        <v>Not Contract Married</v>
      </c>
      <c r="S89" t="b">
        <f t="shared" si="8"/>
        <v>0</v>
      </c>
      <c r="T89" t="str">
        <f t="shared" si="9"/>
        <v>Top Performer</v>
      </c>
      <c r="U89">
        <v>9</v>
      </c>
    </row>
    <row r="90" spans="1:21" x14ac:dyDescent="0.45">
      <c r="A90" s="10" t="s">
        <v>129</v>
      </c>
      <c r="B90" s="10" t="s">
        <v>126</v>
      </c>
      <c r="C90" s="10" t="s">
        <v>111</v>
      </c>
      <c r="D90" s="10" t="s">
        <v>112</v>
      </c>
      <c r="E90" s="10" t="s">
        <v>124</v>
      </c>
      <c r="F90" s="10" t="s">
        <v>120</v>
      </c>
      <c r="G90" s="10" t="s">
        <v>130</v>
      </c>
      <c r="H90" s="10">
        <v>58</v>
      </c>
      <c r="I90" s="10">
        <v>113820</v>
      </c>
      <c r="J90" s="10">
        <v>32</v>
      </c>
      <c r="K90" s="10">
        <v>13</v>
      </c>
      <c r="L90" s="10">
        <v>14</v>
      </c>
      <c r="M90" s="10">
        <v>9</v>
      </c>
      <c r="N90" s="10">
        <v>33</v>
      </c>
      <c r="O90" t="b">
        <f t="shared" si="11"/>
        <v>1</v>
      </c>
      <c r="P90" t="b">
        <f t="shared" si="10"/>
        <v>1</v>
      </c>
      <c r="Q90" t="b">
        <f t="shared" si="6"/>
        <v>0</v>
      </c>
      <c r="R90" t="str">
        <f t="shared" si="7"/>
        <v>Not Contract Married</v>
      </c>
      <c r="S90" t="b">
        <f t="shared" si="8"/>
        <v>0</v>
      </c>
      <c r="T90" t="str">
        <f t="shared" si="9"/>
        <v>Top Performer</v>
      </c>
      <c r="U90" t="b">
        <v>0</v>
      </c>
    </row>
    <row r="91" spans="1:21" x14ac:dyDescent="0.45">
      <c r="A91" s="9" t="s">
        <v>109</v>
      </c>
      <c r="B91" s="9" t="s">
        <v>126</v>
      </c>
      <c r="C91" s="9" t="s">
        <v>118</v>
      </c>
      <c r="D91" s="9" t="s">
        <v>123</v>
      </c>
      <c r="E91" s="9" t="s">
        <v>140</v>
      </c>
      <c r="F91" s="9" t="s">
        <v>128</v>
      </c>
      <c r="G91" s="9" t="s">
        <v>133</v>
      </c>
      <c r="H91" s="9">
        <v>36</v>
      </c>
      <c r="I91" s="9">
        <v>39569</v>
      </c>
      <c r="J91" s="9">
        <v>32</v>
      </c>
      <c r="K91" s="9">
        <v>9</v>
      </c>
      <c r="L91" s="9">
        <v>3</v>
      </c>
      <c r="M91" s="9">
        <v>4</v>
      </c>
      <c r="N91" s="9">
        <v>37</v>
      </c>
      <c r="O91" t="b">
        <f t="shared" si="11"/>
        <v>0</v>
      </c>
      <c r="P91" t="b">
        <f t="shared" si="10"/>
        <v>0</v>
      </c>
      <c r="Q91" t="b">
        <f t="shared" si="6"/>
        <v>0</v>
      </c>
      <c r="R91" t="str">
        <f t="shared" si="7"/>
        <v>Not Contract Married</v>
      </c>
      <c r="S91" t="b">
        <f t="shared" si="8"/>
        <v>0</v>
      </c>
      <c r="T91" t="b">
        <f t="shared" si="9"/>
        <v>0</v>
      </c>
      <c r="U91" t="b">
        <v>0</v>
      </c>
    </row>
    <row r="92" spans="1:21" x14ac:dyDescent="0.45">
      <c r="A92" s="10" t="s">
        <v>136</v>
      </c>
      <c r="B92" s="10" t="s">
        <v>117</v>
      </c>
      <c r="C92" s="10" t="s">
        <v>131</v>
      </c>
      <c r="D92" s="10" t="s">
        <v>134</v>
      </c>
      <c r="E92" s="10" t="s">
        <v>127</v>
      </c>
      <c r="F92" s="10" t="s">
        <v>120</v>
      </c>
      <c r="G92" s="10" t="s">
        <v>115</v>
      </c>
      <c r="H92" s="10">
        <v>42</v>
      </c>
      <c r="I92" s="10">
        <v>110388</v>
      </c>
      <c r="J92" s="10">
        <v>32</v>
      </c>
      <c r="K92" s="10">
        <v>13</v>
      </c>
      <c r="L92" s="10">
        <v>2</v>
      </c>
      <c r="M92" s="10">
        <v>7</v>
      </c>
      <c r="N92" s="10">
        <v>32</v>
      </c>
      <c r="O92" t="b">
        <f t="shared" si="11"/>
        <v>1</v>
      </c>
      <c r="P92" t="b">
        <f t="shared" si="10"/>
        <v>0</v>
      </c>
      <c r="Q92" t="b">
        <f t="shared" si="6"/>
        <v>0</v>
      </c>
      <c r="R92" t="str">
        <f t="shared" si="7"/>
        <v>Not Contract Married</v>
      </c>
      <c r="S92" t="b">
        <f t="shared" si="8"/>
        <v>0</v>
      </c>
      <c r="T92" t="str">
        <f t="shared" si="9"/>
        <v>Top Performer</v>
      </c>
      <c r="U92" t="b">
        <v>0</v>
      </c>
    </row>
    <row r="93" spans="1:21" x14ac:dyDescent="0.45">
      <c r="A93" s="9" t="s">
        <v>143</v>
      </c>
      <c r="B93" s="9" t="s">
        <v>110</v>
      </c>
      <c r="C93" s="9" t="s">
        <v>111</v>
      </c>
      <c r="D93" s="9" t="s">
        <v>112</v>
      </c>
      <c r="E93" s="9" t="s">
        <v>127</v>
      </c>
      <c r="F93" s="9" t="s">
        <v>120</v>
      </c>
      <c r="G93" s="9" t="s">
        <v>125</v>
      </c>
      <c r="H93" s="9">
        <v>46</v>
      </c>
      <c r="I93" s="9">
        <v>82327</v>
      </c>
      <c r="J93" s="9">
        <v>32</v>
      </c>
      <c r="K93" s="9">
        <v>19</v>
      </c>
      <c r="L93" s="9">
        <v>7</v>
      </c>
      <c r="M93" s="9">
        <v>4</v>
      </c>
      <c r="N93" s="9">
        <v>32</v>
      </c>
      <c r="O93" t="b">
        <f t="shared" si="11"/>
        <v>0</v>
      </c>
      <c r="P93" t="b">
        <f t="shared" si="10"/>
        <v>0</v>
      </c>
      <c r="Q93" t="b">
        <f t="shared" si="6"/>
        <v>0</v>
      </c>
      <c r="R93" t="str">
        <f t="shared" si="7"/>
        <v>Not Contract Married</v>
      </c>
      <c r="S93" t="b">
        <f t="shared" si="8"/>
        <v>0</v>
      </c>
      <c r="T93" t="str">
        <f t="shared" si="9"/>
        <v>Top Performer</v>
      </c>
      <c r="U93" t="b">
        <v>0</v>
      </c>
    </row>
    <row r="94" spans="1:21" x14ac:dyDescent="0.45">
      <c r="A94" s="10" t="s">
        <v>116</v>
      </c>
      <c r="B94" s="10" t="s">
        <v>126</v>
      </c>
      <c r="C94" s="10" t="s">
        <v>111</v>
      </c>
      <c r="D94" s="10" t="s">
        <v>112</v>
      </c>
      <c r="E94" s="10" t="s">
        <v>119</v>
      </c>
      <c r="F94" s="10" t="s">
        <v>114</v>
      </c>
      <c r="G94" s="10" t="s">
        <v>121</v>
      </c>
      <c r="H94" s="10">
        <v>35</v>
      </c>
      <c r="I94" s="10">
        <v>38605</v>
      </c>
      <c r="J94" s="10">
        <v>32</v>
      </c>
      <c r="K94" s="10">
        <v>3</v>
      </c>
      <c r="L94" s="10">
        <v>6</v>
      </c>
      <c r="M94" s="10">
        <v>4</v>
      </c>
      <c r="N94" s="10">
        <v>29</v>
      </c>
      <c r="O94" t="b">
        <f t="shared" si="11"/>
        <v>0</v>
      </c>
      <c r="P94" t="b">
        <f t="shared" si="10"/>
        <v>0</v>
      </c>
      <c r="Q94" t="b">
        <f t="shared" si="6"/>
        <v>0</v>
      </c>
      <c r="R94" t="str">
        <f t="shared" si="7"/>
        <v>Not Contract Married</v>
      </c>
      <c r="S94" t="b">
        <f t="shared" si="8"/>
        <v>0</v>
      </c>
      <c r="T94" t="b">
        <f t="shared" si="9"/>
        <v>0</v>
      </c>
      <c r="U94">
        <v>4</v>
      </c>
    </row>
    <row r="95" spans="1:21" x14ac:dyDescent="0.45">
      <c r="A95" s="10" t="s">
        <v>141</v>
      </c>
      <c r="B95" s="10" t="s">
        <v>126</v>
      </c>
      <c r="C95" s="10" t="s">
        <v>118</v>
      </c>
      <c r="D95" s="10" t="s">
        <v>112</v>
      </c>
      <c r="E95" s="10" t="s">
        <v>127</v>
      </c>
      <c r="F95" s="10" t="s">
        <v>114</v>
      </c>
      <c r="G95" s="10" t="s">
        <v>115</v>
      </c>
      <c r="H95" s="10">
        <v>59</v>
      </c>
      <c r="I95" s="10">
        <v>110807</v>
      </c>
      <c r="J95" s="10">
        <v>32</v>
      </c>
      <c r="K95" s="10">
        <v>12</v>
      </c>
      <c r="L95" s="10">
        <v>4</v>
      </c>
      <c r="M95" s="10">
        <v>9</v>
      </c>
      <c r="N95" s="10">
        <v>50</v>
      </c>
      <c r="O95" t="b">
        <f t="shared" si="11"/>
        <v>1</v>
      </c>
      <c r="P95" t="b">
        <f t="shared" si="10"/>
        <v>1</v>
      </c>
      <c r="Q95" t="b">
        <f t="shared" si="6"/>
        <v>0</v>
      </c>
      <c r="R95" t="str">
        <f t="shared" si="7"/>
        <v>Not Contract Married</v>
      </c>
      <c r="S95" t="b">
        <f t="shared" si="8"/>
        <v>0</v>
      </c>
      <c r="T95" t="str">
        <f t="shared" si="9"/>
        <v>Top Performer</v>
      </c>
      <c r="U95" t="b">
        <v>0</v>
      </c>
    </row>
    <row r="96" spans="1:21" x14ac:dyDescent="0.45">
      <c r="A96" s="9" t="s">
        <v>143</v>
      </c>
      <c r="B96" s="9" t="s">
        <v>117</v>
      </c>
      <c r="C96" s="9" t="s">
        <v>118</v>
      </c>
      <c r="D96" s="9" t="s">
        <v>112</v>
      </c>
      <c r="E96" s="9" t="s">
        <v>137</v>
      </c>
      <c r="F96" s="9" t="s">
        <v>114</v>
      </c>
      <c r="G96" s="9" t="s">
        <v>142</v>
      </c>
      <c r="H96" s="9">
        <v>41</v>
      </c>
      <c r="I96" s="9">
        <v>91202</v>
      </c>
      <c r="J96" s="9">
        <v>32</v>
      </c>
      <c r="K96" s="9">
        <v>1</v>
      </c>
      <c r="L96" s="9">
        <v>12</v>
      </c>
      <c r="M96" s="9">
        <v>5</v>
      </c>
      <c r="N96" s="9">
        <v>54</v>
      </c>
      <c r="O96" t="b">
        <f t="shared" si="11"/>
        <v>0</v>
      </c>
      <c r="P96" t="b">
        <f t="shared" si="10"/>
        <v>0</v>
      </c>
      <c r="Q96" t="b">
        <f t="shared" si="6"/>
        <v>0</v>
      </c>
      <c r="R96" t="str">
        <f t="shared" si="7"/>
        <v>Not Contract Married</v>
      </c>
      <c r="S96" t="b">
        <f t="shared" si="8"/>
        <v>0</v>
      </c>
      <c r="T96" t="str">
        <f t="shared" si="9"/>
        <v>Top Performer</v>
      </c>
      <c r="U96" t="b">
        <v>0</v>
      </c>
    </row>
    <row r="97" spans="1:21" x14ac:dyDescent="0.45">
      <c r="A97" s="10" t="s">
        <v>136</v>
      </c>
      <c r="B97" s="10" t="s">
        <v>117</v>
      </c>
      <c r="C97" s="10" t="s">
        <v>139</v>
      </c>
      <c r="D97" s="10" t="s">
        <v>132</v>
      </c>
      <c r="E97" s="10" t="s">
        <v>119</v>
      </c>
      <c r="F97" s="10" t="s">
        <v>128</v>
      </c>
      <c r="G97" s="10" t="s">
        <v>133</v>
      </c>
      <c r="H97" s="10">
        <v>28</v>
      </c>
      <c r="I97" s="10">
        <v>119400</v>
      </c>
      <c r="J97" s="10">
        <v>32</v>
      </c>
      <c r="K97" s="10">
        <v>6</v>
      </c>
      <c r="L97" s="10">
        <v>3</v>
      </c>
      <c r="M97" s="10">
        <v>9</v>
      </c>
      <c r="N97" s="10">
        <v>33</v>
      </c>
      <c r="O97" t="b">
        <f t="shared" si="11"/>
        <v>1</v>
      </c>
      <c r="P97" t="b">
        <f t="shared" si="10"/>
        <v>1</v>
      </c>
      <c r="Q97" t="b">
        <f t="shared" si="6"/>
        <v>0</v>
      </c>
      <c r="R97" t="str">
        <f t="shared" si="7"/>
        <v>Not Contract Married</v>
      </c>
      <c r="S97" t="b">
        <f t="shared" si="8"/>
        <v>0</v>
      </c>
      <c r="T97" t="str">
        <f t="shared" si="9"/>
        <v>Top Performer</v>
      </c>
      <c r="U97">
        <v>9</v>
      </c>
    </row>
    <row r="98" spans="1:21" x14ac:dyDescent="0.45">
      <c r="A98" s="9" t="s">
        <v>129</v>
      </c>
      <c r="B98" s="9" t="s">
        <v>126</v>
      </c>
      <c r="C98" s="9" t="s">
        <v>118</v>
      </c>
      <c r="D98" s="9" t="s">
        <v>134</v>
      </c>
      <c r="E98" s="9" t="s">
        <v>113</v>
      </c>
      <c r="F98" s="9" t="s">
        <v>114</v>
      </c>
      <c r="G98" s="9" t="s">
        <v>125</v>
      </c>
      <c r="H98" s="9">
        <v>34</v>
      </c>
      <c r="I98" s="9">
        <v>104083</v>
      </c>
      <c r="J98" s="9">
        <v>32</v>
      </c>
      <c r="K98" s="9">
        <v>7</v>
      </c>
      <c r="L98" s="9">
        <v>7</v>
      </c>
      <c r="M98" s="9">
        <v>4</v>
      </c>
      <c r="N98" s="9">
        <v>35</v>
      </c>
      <c r="O98" t="b">
        <f t="shared" si="11"/>
        <v>1</v>
      </c>
      <c r="P98" t="b">
        <f t="shared" si="10"/>
        <v>0</v>
      </c>
      <c r="Q98" t="b">
        <f t="shared" si="6"/>
        <v>0</v>
      </c>
      <c r="R98" t="str">
        <f t="shared" si="7"/>
        <v>Not Contract Married</v>
      </c>
      <c r="S98" t="b">
        <f t="shared" si="8"/>
        <v>0</v>
      </c>
      <c r="T98" t="str">
        <f t="shared" si="9"/>
        <v>Top Performer</v>
      </c>
      <c r="U98" t="b">
        <v>0</v>
      </c>
    </row>
    <row r="99" spans="1:21" x14ac:dyDescent="0.45">
      <c r="A99" s="9" t="s">
        <v>129</v>
      </c>
      <c r="B99" s="9" t="s">
        <v>117</v>
      </c>
      <c r="C99" s="9" t="s">
        <v>118</v>
      </c>
      <c r="D99" s="9" t="s">
        <v>134</v>
      </c>
      <c r="E99" s="9" t="s">
        <v>124</v>
      </c>
      <c r="F99" s="9" t="s">
        <v>120</v>
      </c>
      <c r="G99" s="9" t="s">
        <v>115</v>
      </c>
      <c r="H99" s="9">
        <v>49</v>
      </c>
      <c r="I99" s="9">
        <v>115179</v>
      </c>
      <c r="J99" s="9">
        <v>32</v>
      </c>
      <c r="K99" s="9">
        <v>14</v>
      </c>
      <c r="L99" s="9">
        <v>4</v>
      </c>
      <c r="M99" s="9">
        <v>1</v>
      </c>
      <c r="N99" s="9">
        <v>26</v>
      </c>
      <c r="O99" t="b">
        <f t="shared" si="11"/>
        <v>1</v>
      </c>
      <c r="P99" t="b">
        <f t="shared" si="10"/>
        <v>0</v>
      </c>
      <c r="Q99" t="b">
        <f t="shared" si="6"/>
        <v>0</v>
      </c>
      <c r="R99" t="str">
        <f t="shared" si="7"/>
        <v>Not Contract Married</v>
      </c>
      <c r="S99" t="b">
        <f t="shared" si="8"/>
        <v>0</v>
      </c>
      <c r="T99" t="str">
        <f t="shared" si="9"/>
        <v>Top Performer</v>
      </c>
      <c r="U99" t="b">
        <v>0</v>
      </c>
    </row>
    <row r="100" spans="1:21" x14ac:dyDescent="0.45">
      <c r="A100" s="10" t="s">
        <v>143</v>
      </c>
      <c r="B100" s="10" t="s">
        <v>110</v>
      </c>
      <c r="C100" s="10" t="s">
        <v>111</v>
      </c>
      <c r="D100" s="10" t="s">
        <v>134</v>
      </c>
      <c r="E100" s="10" t="s">
        <v>127</v>
      </c>
      <c r="F100" s="10" t="s">
        <v>120</v>
      </c>
      <c r="G100" s="10" t="s">
        <v>133</v>
      </c>
      <c r="H100" s="10">
        <v>61</v>
      </c>
      <c r="I100" s="10">
        <v>45193</v>
      </c>
      <c r="J100" s="10">
        <v>32</v>
      </c>
      <c r="K100" s="10">
        <v>5</v>
      </c>
      <c r="L100" s="10">
        <v>8</v>
      </c>
      <c r="M100" s="10">
        <v>7</v>
      </c>
      <c r="N100" s="10">
        <v>20</v>
      </c>
      <c r="O100" t="b">
        <f t="shared" si="11"/>
        <v>0</v>
      </c>
      <c r="P100" t="b">
        <f t="shared" si="10"/>
        <v>0</v>
      </c>
      <c r="Q100" t="b">
        <f t="shared" si="6"/>
        <v>0</v>
      </c>
      <c r="R100" t="str">
        <f t="shared" si="7"/>
        <v>Not Contract Married</v>
      </c>
      <c r="S100" t="b">
        <f t="shared" si="8"/>
        <v>0</v>
      </c>
      <c r="T100" t="b">
        <f t="shared" si="9"/>
        <v>0</v>
      </c>
      <c r="U100" t="b">
        <v>0</v>
      </c>
    </row>
    <row r="101" spans="1:21" x14ac:dyDescent="0.45">
      <c r="A101" s="10" t="s">
        <v>109</v>
      </c>
      <c r="B101" s="10" t="s">
        <v>110</v>
      </c>
      <c r="C101" s="10" t="s">
        <v>111</v>
      </c>
      <c r="D101" s="10" t="s">
        <v>132</v>
      </c>
      <c r="E101" s="10" t="s">
        <v>127</v>
      </c>
      <c r="F101" s="10" t="s">
        <v>114</v>
      </c>
      <c r="G101" s="10" t="s">
        <v>130</v>
      </c>
      <c r="H101" s="10">
        <v>27</v>
      </c>
      <c r="I101" s="10">
        <v>85350</v>
      </c>
      <c r="J101" s="10">
        <v>32</v>
      </c>
      <c r="K101" s="10">
        <v>10</v>
      </c>
      <c r="L101" s="10">
        <v>12</v>
      </c>
      <c r="M101" s="10">
        <v>4</v>
      </c>
      <c r="N101" s="10">
        <v>36</v>
      </c>
      <c r="O101" t="b">
        <f t="shared" si="11"/>
        <v>0</v>
      </c>
      <c r="P101" t="b">
        <f t="shared" si="10"/>
        <v>0</v>
      </c>
      <c r="Q101" t="b">
        <f t="shared" si="6"/>
        <v>0</v>
      </c>
      <c r="R101" t="str">
        <f t="shared" si="7"/>
        <v>Not Contract Married</v>
      </c>
      <c r="S101" t="b">
        <f t="shared" si="8"/>
        <v>0</v>
      </c>
      <c r="T101" t="str">
        <f t="shared" si="9"/>
        <v>Top Performer</v>
      </c>
      <c r="U101" t="b">
        <v>0</v>
      </c>
    </row>
    <row r="102" spans="1:21" x14ac:dyDescent="0.45">
      <c r="A102" s="10" t="s">
        <v>116</v>
      </c>
      <c r="B102" s="10" t="s">
        <v>126</v>
      </c>
      <c r="C102" s="10" t="s">
        <v>131</v>
      </c>
      <c r="D102" s="10" t="s">
        <v>132</v>
      </c>
      <c r="E102" s="10" t="s">
        <v>140</v>
      </c>
      <c r="F102" s="10" t="s">
        <v>114</v>
      </c>
      <c r="G102" s="10" t="s">
        <v>133</v>
      </c>
      <c r="H102" s="10">
        <v>28</v>
      </c>
      <c r="I102" s="10">
        <v>102127</v>
      </c>
      <c r="J102" s="10">
        <v>31</v>
      </c>
      <c r="K102" s="10">
        <v>1</v>
      </c>
      <c r="L102" s="10">
        <v>12</v>
      </c>
      <c r="M102" s="10">
        <v>9</v>
      </c>
      <c r="N102" s="10">
        <v>37</v>
      </c>
      <c r="O102" t="b">
        <f t="shared" si="11"/>
        <v>1</v>
      </c>
      <c r="P102" t="b">
        <f t="shared" si="10"/>
        <v>1</v>
      </c>
      <c r="Q102" t="b">
        <f t="shared" si="6"/>
        <v>0</v>
      </c>
      <c r="R102" t="str">
        <f t="shared" si="7"/>
        <v>Not Contract Married</v>
      </c>
      <c r="S102" t="b">
        <f t="shared" si="8"/>
        <v>0</v>
      </c>
      <c r="T102" t="str">
        <f t="shared" si="9"/>
        <v>Top Performer</v>
      </c>
      <c r="U102" t="b">
        <v>0</v>
      </c>
    </row>
    <row r="103" spans="1:21" x14ac:dyDescent="0.45">
      <c r="A103" s="10" t="s">
        <v>116</v>
      </c>
      <c r="B103" s="10" t="s">
        <v>117</v>
      </c>
      <c r="C103" s="10" t="s">
        <v>111</v>
      </c>
      <c r="D103" s="10" t="s">
        <v>134</v>
      </c>
      <c r="E103" s="10" t="s">
        <v>119</v>
      </c>
      <c r="F103" s="10" t="s">
        <v>128</v>
      </c>
      <c r="G103" s="10" t="s">
        <v>133</v>
      </c>
      <c r="H103" s="10">
        <v>55</v>
      </c>
      <c r="I103" s="10">
        <v>61778</v>
      </c>
      <c r="J103" s="10">
        <v>31</v>
      </c>
      <c r="K103" s="10">
        <v>12</v>
      </c>
      <c r="L103" s="10">
        <v>13</v>
      </c>
      <c r="M103" s="10">
        <v>7</v>
      </c>
      <c r="N103" s="10">
        <v>22</v>
      </c>
      <c r="O103" t="b">
        <f t="shared" si="11"/>
        <v>0</v>
      </c>
      <c r="P103" t="b">
        <f t="shared" si="10"/>
        <v>0</v>
      </c>
      <c r="Q103" t="b">
        <f t="shared" si="6"/>
        <v>0</v>
      </c>
      <c r="R103" t="str">
        <f t="shared" si="7"/>
        <v>Not Contract Married</v>
      </c>
      <c r="S103" t="b">
        <f t="shared" si="8"/>
        <v>0</v>
      </c>
      <c r="T103" t="b">
        <f t="shared" si="9"/>
        <v>0</v>
      </c>
      <c r="U103">
        <v>7</v>
      </c>
    </row>
    <row r="104" spans="1:21" x14ac:dyDescent="0.45">
      <c r="A104" s="9" t="s">
        <v>129</v>
      </c>
      <c r="B104" s="9" t="s">
        <v>126</v>
      </c>
      <c r="C104" s="9" t="s">
        <v>118</v>
      </c>
      <c r="D104" s="9" t="s">
        <v>112</v>
      </c>
      <c r="E104" s="9" t="s">
        <v>127</v>
      </c>
      <c r="F104" s="9" t="s">
        <v>114</v>
      </c>
      <c r="G104" s="9" t="s">
        <v>138</v>
      </c>
      <c r="H104" s="9">
        <v>47</v>
      </c>
      <c r="I104" s="9">
        <v>56943</v>
      </c>
      <c r="J104" s="9">
        <v>31</v>
      </c>
      <c r="K104" s="9">
        <v>3</v>
      </c>
      <c r="L104" s="9">
        <v>14</v>
      </c>
      <c r="M104" s="9">
        <v>2</v>
      </c>
      <c r="N104" s="9">
        <v>49</v>
      </c>
      <c r="O104" t="b">
        <f t="shared" si="11"/>
        <v>0</v>
      </c>
      <c r="P104" t="b">
        <f t="shared" si="10"/>
        <v>0</v>
      </c>
      <c r="Q104" t="b">
        <f t="shared" si="6"/>
        <v>0</v>
      </c>
      <c r="R104" t="str">
        <f t="shared" si="7"/>
        <v>Not Contract Married</v>
      </c>
      <c r="S104" t="b">
        <f t="shared" si="8"/>
        <v>0</v>
      </c>
      <c r="T104" t="b">
        <f t="shared" si="9"/>
        <v>0</v>
      </c>
      <c r="U104" t="b">
        <v>0</v>
      </c>
    </row>
    <row r="105" spans="1:21" x14ac:dyDescent="0.45">
      <c r="A105" s="9" t="s">
        <v>122</v>
      </c>
      <c r="B105" s="9" t="s">
        <v>110</v>
      </c>
      <c r="C105" s="9" t="s">
        <v>139</v>
      </c>
      <c r="D105" s="9" t="s">
        <v>123</v>
      </c>
      <c r="E105" s="9" t="s">
        <v>124</v>
      </c>
      <c r="F105" s="9" t="s">
        <v>114</v>
      </c>
      <c r="G105" s="9" t="s">
        <v>125</v>
      </c>
      <c r="H105" s="9">
        <v>24</v>
      </c>
      <c r="I105" s="9">
        <v>105969</v>
      </c>
      <c r="J105" s="9">
        <v>31</v>
      </c>
      <c r="K105" s="9">
        <v>18</v>
      </c>
      <c r="L105" s="9">
        <v>4</v>
      </c>
      <c r="M105" s="9">
        <v>4</v>
      </c>
      <c r="N105" s="9">
        <v>54</v>
      </c>
      <c r="O105" t="b">
        <f t="shared" si="11"/>
        <v>1</v>
      </c>
      <c r="P105" t="b">
        <f t="shared" si="10"/>
        <v>0</v>
      </c>
      <c r="Q105" t="b">
        <f t="shared" si="6"/>
        <v>0</v>
      </c>
      <c r="R105" t="str">
        <f t="shared" si="7"/>
        <v>Not Contract Married</v>
      </c>
      <c r="S105" t="b">
        <f t="shared" si="8"/>
        <v>0</v>
      </c>
      <c r="T105" t="str">
        <f t="shared" si="9"/>
        <v>Top Performer</v>
      </c>
      <c r="U105" t="b">
        <v>0</v>
      </c>
    </row>
    <row r="106" spans="1:21" x14ac:dyDescent="0.45">
      <c r="A106" s="9" t="s">
        <v>116</v>
      </c>
      <c r="B106" s="9" t="s">
        <v>110</v>
      </c>
      <c r="C106" s="9" t="s">
        <v>118</v>
      </c>
      <c r="D106" s="9" t="s">
        <v>134</v>
      </c>
      <c r="E106" s="9" t="s">
        <v>119</v>
      </c>
      <c r="F106" s="9" t="s">
        <v>128</v>
      </c>
      <c r="G106" s="9" t="s">
        <v>138</v>
      </c>
      <c r="H106" s="9">
        <v>50</v>
      </c>
      <c r="I106" s="9">
        <v>75409</v>
      </c>
      <c r="J106" s="9">
        <v>31</v>
      </c>
      <c r="K106" s="9">
        <v>10</v>
      </c>
      <c r="L106" s="9">
        <v>2</v>
      </c>
      <c r="M106" s="9">
        <v>7</v>
      </c>
      <c r="N106" s="9">
        <v>44</v>
      </c>
      <c r="O106" t="b">
        <f t="shared" si="11"/>
        <v>0</v>
      </c>
      <c r="P106" t="b">
        <f t="shared" si="10"/>
        <v>0</v>
      </c>
      <c r="Q106" t="b">
        <f t="shared" si="6"/>
        <v>0</v>
      </c>
      <c r="R106" t="str">
        <f t="shared" si="7"/>
        <v>Not Contract Married</v>
      </c>
      <c r="S106" t="b">
        <f t="shared" si="8"/>
        <v>0</v>
      </c>
      <c r="T106" t="str">
        <f t="shared" si="9"/>
        <v>Top Performer</v>
      </c>
      <c r="U106">
        <v>7</v>
      </c>
    </row>
    <row r="107" spans="1:21" x14ac:dyDescent="0.45">
      <c r="A107" s="9" t="s">
        <v>129</v>
      </c>
      <c r="B107" s="9" t="s">
        <v>117</v>
      </c>
      <c r="C107" s="9" t="s">
        <v>131</v>
      </c>
      <c r="D107" s="9" t="s">
        <v>134</v>
      </c>
      <c r="E107" s="9" t="s">
        <v>113</v>
      </c>
      <c r="F107" s="9" t="s">
        <v>120</v>
      </c>
      <c r="G107" s="9" t="s">
        <v>125</v>
      </c>
      <c r="H107" s="9">
        <v>43</v>
      </c>
      <c r="I107" s="9">
        <v>107362</v>
      </c>
      <c r="J107" s="9">
        <v>30</v>
      </c>
      <c r="K107" s="9">
        <v>17</v>
      </c>
      <c r="L107" s="9">
        <v>9</v>
      </c>
      <c r="M107" s="9">
        <v>9</v>
      </c>
      <c r="N107" s="9">
        <v>47</v>
      </c>
      <c r="O107" t="b">
        <f t="shared" si="11"/>
        <v>1</v>
      </c>
      <c r="P107" t="b">
        <f t="shared" si="10"/>
        <v>1</v>
      </c>
      <c r="Q107" t="b">
        <f t="shared" si="6"/>
        <v>0</v>
      </c>
      <c r="R107" t="str">
        <f t="shared" si="7"/>
        <v>Not Contract Married</v>
      </c>
      <c r="S107" t="b">
        <f t="shared" si="8"/>
        <v>0</v>
      </c>
      <c r="T107" t="str">
        <f t="shared" si="9"/>
        <v>Top Performer</v>
      </c>
      <c r="U107" t="b">
        <v>0</v>
      </c>
    </row>
    <row r="108" spans="1:21" x14ac:dyDescent="0.45">
      <c r="A108" s="9" t="s">
        <v>122</v>
      </c>
      <c r="B108" s="9" t="s">
        <v>117</v>
      </c>
      <c r="C108" s="9" t="s">
        <v>111</v>
      </c>
      <c r="D108" s="9" t="s">
        <v>123</v>
      </c>
      <c r="E108" s="9" t="s">
        <v>124</v>
      </c>
      <c r="F108" s="9" t="s">
        <v>128</v>
      </c>
      <c r="G108" s="9" t="s">
        <v>130</v>
      </c>
      <c r="H108" s="9">
        <v>38</v>
      </c>
      <c r="I108" s="9">
        <v>48693</v>
      </c>
      <c r="J108" s="9">
        <v>30</v>
      </c>
      <c r="K108" s="9">
        <v>6</v>
      </c>
      <c r="L108" s="9">
        <v>7</v>
      </c>
      <c r="M108" s="9">
        <v>9</v>
      </c>
      <c r="N108" s="9">
        <v>51</v>
      </c>
      <c r="O108" t="b">
        <f t="shared" si="11"/>
        <v>1</v>
      </c>
      <c r="P108" t="b">
        <f t="shared" si="10"/>
        <v>0</v>
      </c>
      <c r="Q108" t="b">
        <f t="shared" si="6"/>
        <v>0</v>
      </c>
      <c r="R108" t="str">
        <f t="shared" si="7"/>
        <v>Not Contract Married</v>
      </c>
      <c r="S108" t="b">
        <f t="shared" si="8"/>
        <v>0</v>
      </c>
      <c r="T108" t="str">
        <f t="shared" si="9"/>
        <v>Top Performer</v>
      </c>
      <c r="U108" t="b">
        <v>0</v>
      </c>
    </row>
    <row r="109" spans="1:21" x14ac:dyDescent="0.45">
      <c r="A109" s="10" t="s">
        <v>143</v>
      </c>
      <c r="B109" s="10" t="s">
        <v>110</v>
      </c>
      <c r="C109" s="10" t="s">
        <v>131</v>
      </c>
      <c r="D109" s="10" t="s">
        <v>112</v>
      </c>
      <c r="E109" s="10" t="s">
        <v>113</v>
      </c>
      <c r="F109" s="10" t="s">
        <v>114</v>
      </c>
      <c r="G109" s="10" t="s">
        <v>142</v>
      </c>
      <c r="H109" s="10">
        <v>43</v>
      </c>
      <c r="I109" s="10">
        <v>94386</v>
      </c>
      <c r="J109" s="10">
        <v>30</v>
      </c>
      <c r="K109" s="10">
        <v>2</v>
      </c>
      <c r="L109" s="10">
        <v>12</v>
      </c>
      <c r="M109" s="10">
        <v>5</v>
      </c>
      <c r="N109" s="10">
        <v>38</v>
      </c>
      <c r="O109" t="b">
        <f t="shared" si="11"/>
        <v>0</v>
      </c>
      <c r="P109" t="b">
        <f t="shared" si="10"/>
        <v>0</v>
      </c>
      <c r="Q109" t="b">
        <f t="shared" si="6"/>
        <v>0</v>
      </c>
      <c r="R109" t="str">
        <f t="shared" si="7"/>
        <v>Not Contract Married</v>
      </c>
      <c r="S109" t="b">
        <f t="shared" si="8"/>
        <v>0</v>
      </c>
      <c r="T109" t="str">
        <f t="shared" si="9"/>
        <v>Top Performer</v>
      </c>
      <c r="U109" t="b">
        <v>0</v>
      </c>
    </row>
    <row r="110" spans="1:21" x14ac:dyDescent="0.45">
      <c r="A110" s="9" t="s">
        <v>116</v>
      </c>
      <c r="B110" s="9" t="s">
        <v>126</v>
      </c>
      <c r="C110" s="9" t="s">
        <v>139</v>
      </c>
      <c r="D110" s="9" t="s">
        <v>123</v>
      </c>
      <c r="E110" s="9" t="s">
        <v>135</v>
      </c>
      <c r="F110" s="9" t="s">
        <v>120</v>
      </c>
      <c r="G110" s="9" t="s">
        <v>133</v>
      </c>
      <c r="H110" s="9">
        <v>42</v>
      </c>
      <c r="I110" s="9">
        <v>100393</v>
      </c>
      <c r="J110" s="9">
        <v>30</v>
      </c>
      <c r="K110" s="9">
        <v>11</v>
      </c>
      <c r="L110" s="9">
        <v>2</v>
      </c>
      <c r="M110" s="9">
        <v>5</v>
      </c>
      <c r="N110" s="9">
        <v>47</v>
      </c>
      <c r="O110" t="b">
        <f t="shared" si="11"/>
        <v>1</v>
      </c>
      <c r="P110" t="b">
        <f t="shared" si="10"/>
        <v>0</v>
      </c>
      <c r="Q110" t="b">
        <f t="shared" si="6"/>
        <v>0</v>
      </c>
      <c r="R110" t="str">
        <f t="shared" si="7"/>
        <v>Not Contract Married</v>
      </c>
      <c r="S110" t="b">
        <f t="shared" si="8"/>
        <v>0</v>
      </c>
      <c r="T110" t="str">
        <f t="shared" si="9"/>
        <v>Top Performer</v>
      </c>
      <c r="U110" t="b">
        <v>0</v>
      </c>
    </row>
    <row r="111" spans="1:21" x14ac:dyDescent="0.45">
      <c r="A111" s="9" t="s">
        <v>141</v>
      </c>
      <c r="B111" s="9" t="s">
        <v>126</v>
      </c>
      <c r="C111" s="9" t="s">
        <v>131</v>
      </c>
      <c r="D111" s="9" t="s">
        <v>132</v>
      </c>
      <c r="E111" s="9" t="s">
        <v>124</v>
      </c>
      <c r="F111" s="9" t="s">
        <v>114</v>
      </c>
      <c r="G111" s="9" t="s">
        <v>142</v>
      </c>
      <c r="H111" s="9">
        <v>41</v>
      </c>
      <c r="I111" s="9">
        <v>31708</v>
      </c>
      <c r="J111" s="9">
        <v>30</v>
      </c>
      <c r="K111" s="9">
        <v>1</v>
      </c>
      <c r="L111" s="9">
        <v>9</v>
      </c>
      <c r="M111" s="9">
        <v>4</v>
      </c>
      <c r="N111" s="9">
        <v>42</v>
      </c>
      <c r="O111" t="b">
        <f t="shared" si="11"/>
        <v>0</v>
      </c>
      <c r="P111" t="b">
        <f t="shared" si="10"/>
        <v>0</v>
      </c>
      <c r="Q111" t="b">
        <f t="shared" si="6"/>
        <v>0</v>
      </c>
      <c r="R111" t="str">
        <f t="shared" si="7"/>
        <v>Not Contract Married</v>
      </c>
      <c r="S111" t="b">
        <f t="shared" si="8"/>
        <v>0</v>
      </c>
      <c r="T111" t="b">
        <f t="shared" si="9"/>
        <v>0</v>
      </c>
      <c r="U111" t="b">
        <v>0</v>
      </c>
    </row>
    <row r="112" spans="1:21" x14ac:dyDescent="0.45">
      <c r="A112" s="10" t="s">
        <v>122</v>
      </c>
      <c r="B112" s="10" t="s">
        <v>126</v>
      </c>
      <c r="C112" s="10" t="s">
        <v>118</v>
      </c>
      <c r="D112" s="10" t="s">
        <v>123</v>
      </c>
      <c r="E112" s="10" t="s">
        <v>113</v>
      </c>
      <c r="F112" s="10" t="s">
        <v>114</v>
      </c>
      <c r="G112" s="10" t="s">
        <v>133</v>
      </c>
      <c r="H112" s="10">
        <v>37</v>
      </c>
      <c r="I112" s="10">
        <v>42866</v>
      </c>
      <c r="J112" s="10">
        <v>30</v>
      </c>
      <c r="K112" s="10">
        <v>8</v>
      </c>
      <c r="L112" s="10">
        <v>3</v>
      </c>
      <c r="M112" s="10">
        <v>5</v>
      </c>
      <c r="N112" s="10">
        <v>34</v>
      </c>
      <c r="O112" t="b">
        <f t="shared" si="11"/>
        <v>0</v>
      </c>
      <c r="P112" t="b">
        <f t="shared" si="10"/>
        <v>0</v>
      </c>
      <c r="Q112" t="b">
        <f t="shared" si="6"/>
        <v>0</v>
      </c>
      <c r="R112" t="str">
        <f t="shared" si="7"/>
        <v>Not Contract Married</v>
      </c>
      <c r="S112" t="b">
        <f t="shared" si="8"/>
        <v>0</v>
      </c>
      <c r="T112" t="str">
        <f t="shared" si="9"/>
        <v>Top Performer</v>
      </c>
      <c r="U112" t="b">
        <v>0</v>
      </c>
    </row>
    <row r="113" spans="1:21" x14ac:dyDescent="0.45">
      <c r="A113" s="10" t="s">
        <v>143</v>
      </c>
      <c r="B113" s="10" t="s">
        <v>126</v>
      </c>
      <c r="C113" s="10" t="s">
        <v>111</v>
      </c>
      <c r="D113" s="10" t="s">
        <v>134</v>
      </c>
      <c r="E113" s="10" t="s">
        <v>113</v>
      </c>
      <c r="F113" s="10" t="s">
        <v>128</v>
      </c>
      <c r="G113" s="10" t="s">
        <v>130</v>
      </c>
      <c r="H113" s="10">
        <v>42</v>
      </c>
      <c r="I113" s="10">
        <v>73148</v>
      </c>
      <c r="J113" s="10">
        <v>30</v>
      </c>
      <c r="K113" s="10">
        <v>19</v>
      </c>
      <c r="L113" s="10">
        <v>6</v>
      </c>
      <c r="M113" s="10">
        <v>8</v>
      </c>
      <c r="N113" s="10">
        <v>57</v>
      </c>
      <c r="O113" t="b">
        <f t="shared" si="11"/>
        <v>0</v>
      </c>
      <c r="P113" t="b">
        <f t="shared" si="10"/>
        <v>0</v>
      </c>
      <c r="Q113" t="b">
        <f t="shared" si="6"/>
        <v>0</v>
      </c>
      <c r="R113" t="str">
        <f t="shared" si="7"/>
        <v>Not Contract Married</v>
      </c>
      <c r="S113" t="b">
        <f t="shared" si="8"/>
        <v>0</v>
      </c>
      <c r="T113" t="str">
        <f t="shared" si="9"/>
        <v>Top Performer</v>
      </c>
      <c r="U113" t="b">
        <v>0</v>
      </c>
    </row>
    <row r="114" spans="1:21" x14ac:dyDescent="0.45">
      <c r="A114" s="9" t="s">
        <v>122</v>
      </c>
      <c r="B114" s="9" t="s">
        <v>117</v>
      </c>
      <c r="C114" s="9" t="s">
        <v>131</v>
      </c>
      <c r="D114" s="9" t="s">
        <v>123</v>
      </c>
      <c r="E114" s="9" t="s">
        <v>124</v>
      </c>
      <c r="F114" s="9" t="s">
        <v>128</v>
      </c>
      <c r="G114" s="9" t="s">
        <v>121</v>
      </c>
      <c r="H114" s="9">
        <v>38</v>
      </c>
      <c r="I114" s="9">
        <v>77377</v>
      </c>
      <c r="J114" s="9">
        <v>30</v>
      </c>
      <c r="K114" s="9">
        <v>7</v>
      </c>
      <c r="L114" s="9">
        <v>2</v>
      </c>
      <c r="M114" s="9">
        <v>7</v>
      </c>
      <c r="N114" s="9">
        <v>44</v>
      </c>
      <c r="O114" t="b">
        <f t="shared" si="11"/>
        <v>0</v>
      </c>
      <c r="P114" t="b">
        <f t="shared" si="10"/>
        <v>0</v>
      </c>
      <c r="Q114" t="b">
        <f t="shared" si="6"/>
        <v>0</v>
      </c>
      <c r="R114" t="str">
        <f t="shared" si="7"/>
        <v>Contract Married</v>
      </c>
      <c r="S114" t="b">
        <f t="shared" si="8"/>
        <v>0</v>
      </c>
      <c r="T114" t="str">
        <f t="shared" si="9"/>
        <v>Top Performer</v>
      </c>
      <c r="U114" t="b">
        <v>0</v>
      </c>
    </row>
    <row r="115" spans="1:21" x14ac:dyDescent="0.45">
      <c r="A115" s="10" t="s">
        <v>129</v>
      </c>
      <c r="B115" s="10" t="s">
        <v>126</v>
      </c>
      <c r="C115" s="10" t="s">
        <v>118</v>
      </c>
      <c r="D115" s="10" t="s">
        <v>134</v>
      </c>
      <c r="E115" s="10" t="s">
        <v>127</v>
      </c>
      <c r="F115" s="10" t="s">
        <v>128</v>
      </c>
      <c r="G115" s="10" t="s">
        <v>133</v>
      </c>
      <c r="H115" s="10">
        <v>51</v>
      </c>
      <c r="I115" s="10">
        <v>72965</v>
      </c>
      <c r="J115" s="10">
        <v>30</v>
      </c>
      <c r="K115" s="10">
        <v>8</v>
      </c>
      <c r="L115" s="10">
        <v>1</v>
      </c>
      <c r="M115" s="10">
        <v>4</v>
      </c>
      <c r="N115" s="10">
        <v>28</v>
      </c>
      <c r="O115" t="b">
        <f t="shared" si="11"/>
        <v>0</v>
      </c>
      <c r="P115" t="b">
        <f t="shared" si="10"/>
        <v>0</v>
      </c>
      <c r="Q115" t="b">
        <f t="shared" si="6"/>
        <v>0</v>
      </c>
      <c r="R115" t="str">
        <f t="shared" si="7"/>
        <v>Not Contract Married</v>
      </c>
      <c r="S115" t="b">
        <f t="shared" si="8"/>
        <v>0</v>
      </c>
      <c r="T115" t="str">
        <f t="shared" si="9"/>
        <v>Top Performer</v>
      </c>
      <c r="U115" t="b">
        <v>0</v>
      </c>
    </row>
    <row r="116" spans="1:21" x14ac:dyDescent="0.45">
      <c r="A116" s="10" t="s">
        <v>141</v>
      </c>
      <c r="B116" s="10" t="s">
        <v>117</v>
      </c>
      <c r="C116" s="10" t="s">
        <v>131</v>
      </c>
      <c r="D116" s="10" t="s">
        <v>132</v>
      </c>
      <c r="E116" s="10" t="s">
        <v>137</v>
      </c>
      <c r="F116" s="10" t="s">
        <v>114</v>
      </c>
      <c r="G116" s="10" t="s">
        <v>125</v>
      </c>
      <c r="H116" s="10">
        <v>38</v>
      </c>
      <c r="I116" s="10">
        <v>80124</v>
      </c>
      <c r="J116" s="10">
        <v>30</v>
      </c>
      <c r="K116" s="10">
        <v>16</v>
      </c>
      <c r="L116" s="10">
        <v>2</v>
      </c>
      <c r="M116" s="10">
        <v>1</v>
      </c>
      <c r="N116" s="10">
        <v>26</v>
      </c>
      <c r="O116" t="b">
        <f t="shared" si="11"/>
        <v>0</v>
      </c>
      <c r="P116" t="b">
        <f t="shared" si="10"/>
        <v>0</v>
      </c>
      <c r="Q116" t="b">
        <f t="shared" si="6"/>
        <v>0</v>
      </c>
      <c r="R116" t="str">
        <f t="shared" si="7"/>
        <v>Not Contract Married</v>
      </c>
      <c r="S116" t="b">
        <f t="shared" si="8"/>
        <v>0</v>
      </c>
      <c r="T116" t="str">
        <f t="shared" si="9"/>
        <v>Top Performer</v>
      </c>
      <c r="U116" t="b">
        <v>0</v>
      </c>
    </row>
    <row r="117" spans="1:21" x14ac:dyDescent="0.45">
      <c r="A117" s="9" t="s">
        <v>116</v>
      </c>
      <c r="B117" s="9" t="s">
        <v>126</v>
      </c>
      <c r="C117" s="9" t="s">
        <v>118</v>
      </c>
      <c r="D117" s="9" t="s">
        <v>132</v>
      </c>
      <c r="E117" s="9" t="s">
        <v>140</v>
      </c>
      <c r="F117" s="9" t="s">
        <v>114</v>
      </c>
      <c r="G117" s="9" t="s">
        <v>138</v>
      </c>
      <c r="H117" s="9">
        <v>55</v>
      </c>
      <c r="I117" s="9">
        <v>83161</v>
      </c>
      <c r="J117" s="9">
        <v>29</v>
      </c>
      <c r="K117" s="9">
        <v>13</v>
      </c>
      <c r="L117" s="9">
        <v>6</v>
      </c>
      <c r="M117" s="9">
        <v>3</v>
      </c>
      <c r="N117" s="9">
        <v>59</v>
      </c>
      <c r="O117" t="b">
        <f t="shared" si="11"/>
        <v>0</v>
      </c>
      <c r="P117" t="b">
        <f t="shared" si="10"/>
        <v>0</v>
      </c>
      <c r="Q117" t="b">
        <f t="shared" si="6"/>
        <v>0</v>
      </c>
      <c r="R117" t="str">
        <f t="shared" si="7"/>
        <v>Not Contract Married</v>
      </c>
      <c r="S117" t="b">
        <f t="shared" si="8"/>
        <v>0</v>
      </c>
      <c r="T117" t="str">
        <f t="shared" si="9"/>
        <v>Top Performer</v>
      </c>
      <c r="U117" t="b">
        <v>0</v>
      </c>
    </row>
    <row r="118" spans="1:21" x14ac:dyDescent="0.45">
      <c r="A118" s="9" t="s">
        <v>116</v>
      </c>
      <c r="B118" s="9" t="s">
        <v>126</v>
      </c>
      <c r="C118" s="9" t="s">
        <v>131</v>
      </c>
      <c r="D118" s="9" t="s">
        <v>132</v>
      </c>
      <c r="E118" s="9" t="s">
        <v>119</v>
      </c>
      <c r="F118" s="9" t="s">
        <v>128</v>
      </c>
      <c r="G118" s="9" t="s">
        <v>133</v>
      </c>
      <c r="H118" s="9">
        <v>59</v>
      </c>
      <c r="I118" s="9">
        <v>45848</v>
      </c>
      <c r="J118" s="9">
        <v>29</v>
      </c>
      <c r="K118" s="9">
        <v>17</v>
      </c>
      <c r="L118" s="9">
        <v>7</v>
      </c>
      <c r="M118" s="9">
        <v>7</v>
      </c>
      <c r="N118" s="9">
        <v>38</v>
      </c>
      <c r="O118" t="b">
        <f t="shared" si="11"/>
        <v>0</v>
      </c>
      <c r="P118" t="b">
        <f t="shared" si="10"/>
        <v>0</v>
      </c>
      <c r="Q118" t="b">
        <f t="shared" si="6"/>
        <v>0</v>
      </c>
      <c r="R118" t="str">
        <f t="shared" si="7"/>
        <v>Contract Married</v>
      </c>
      <c r="S118" t="b">
        <f t="shared" si="8"/>
        <v>0</v>
      </c>
      <c r="T118" t="b">
        <f t="shared" si="9"/>
        <v>0</v>
      </c>
      <c r="U118">
        <v>7</v>
      </c>
    </row>
    <row r="119" spans="1:21" x14ac:dyDescent="0.45">
      <c r="A119" s="10" t="s">
        <v>136</v>
      </c>
      <c r="B119" s="10" t="s">
        <v>117</v>
      </c>
      <c r="C119" s="10" t="s">
        <v>118</v>
      </c>
      <c r="D119" s="10" t="s">
        <v>123</v>
      </c>
      <c r="E119" s="10" t="s">
        <v>135</v>
      </c>
      <c r="F119" s="10" t="s">
        <v>128</v>
      </c>
      <c r="G119" s="10" t="s">
        <v>142</v>
      </c>
      <c r="H119" s="10">
        <v>61</v>
      </c>
      <c r="I119" s="10">
        <v>30358</v>
      </c>
      <c r="J119" s="10">
        <v>29</v>
      </c>
      <c r="K119" s="10">
        <v>11</v>
      </c>
      <c r="L119" s="10">
        <v>9</v>
      </c>
      <c r="M119" s="10">
        <v>4</v>
      </c>
      <c r="N119" s="10">
        <v>54</v>
      </c>
      <c r="O119" t="b">
        <f t="shared" si="11"/>
        <v>0</v>
      </c>
      <c r="P119" t="b">
        <f t="shared" si="10"/>
        <v>0</v>
      </c>
      <c r="Q119" t="b">
        <f t="shared" si="6"/>
        <v>0</v>
      </c>
      <c r="R119" t="str">
        <f t="shared" si="7"/>
        <v>Not Contract Married</v>
      </c>
      <c r="S119" t="b">
        <f t="shared" si="8"/>
        <v>0</v>
      </c>
      <c r="T119" t="b">
        <f t="shared" si="9"/>
        <v>0</v>
      </c>
      <c r="U119" t="b">
        <v>0</v>
      </c>
    </row>
    <row r="120" spans="1:21" x14ac:dyDescent="0.45">
      <c r="A120" s="9" t="s">
        <v>136</v>
      </c>
      <c r="B120" s="9" t="s">
        <v>110</v>
      </c>
      <c r="C120" s="9" t="s">
        <v>139</v>
      </c>
      <c r="D120" s="9" t="s">
        <v>132</v>
      </c>
      <c r="E120" s="9" t="s">
        <v>124</v>
      </c>
      <c r="F120" s="9" t="s">
        <v>128</v>
      </c>
      <c r="G120" s="9" t="s">
        <v>138</v>
      </c>
      <c r="H120" s="9">
        <v>32</v>
      </c>
      <c r="I120" s="9">
        <v>87169</v>
      </c>
      <c r="J120" s="9">
        <v>29</v>
      </c>
      <c r="K120" s="9">
        <v>2</v>
      </c>
      <c r="L120" s="9">
        <v>10</v>
      </c>
      <c r="M120" s="9">
        <v>7</v>
      </c>
      <c r="N120" s="9">
        <v>40</v>
      </c>
      <c r="O120" t="b">
        <f t="shared" si="11"/>
        <v>0</v>
      </c>
      <c r="P120" t="b">
        <f t="shared" si="10"/>
        <v>0</v>
      </c>
      <c r="Q120" t="b">
        <f t="shared" si="6"/>
        <v>0</v>
      </c>
      <c r="R120" t="str">
        <f t="shared" si="7"/>
        <v>Not Contract Married</v>
      </c>
      <c r="S120" t="b">
        <f t="shared" si="8"/>
        <v>0</v>
      </c>
      <c r="T120" t="str">
        <f t="shared" si="9"/>
        <v>Top Performer</v>
      </c>
      <c r="U120" t="b">
        <v>0</v>
      </c>
    </row>
    <row r="121" spans="1:21" x14ac:dyDescent="0.45">
      <c r="A121" s="10" t="s">
        <v>116</v>
      </c>
      <c r="B121" s="10" t="s">
        <v>110</v>
      </c>
      <c r="C121" s="10" t="s">
        <v>111</v>
      </c>
      <c r="D121" s="10" t="s">
        <v>123</v>
      </c>
      <c r="E121" s="10" t="s">
        <v>113</v>
      </c>
      <c r="F121" s="10" t="s">
        <v>114</v>
      </c>
      <c r="G121" s="10" t="s">
        <v>121</v>
      </c>
      <c r="H121" s="10">
        <v>30</v>
      </c>
      <c r="I121" s="10">
        <v>105774</v>
      </c>
      <c r="J121" s="10">
        <v>29</v>
      </c>
      <c r="K121" s="10">
        <v>17</v>
      </c>
      <c r="L121" s="10">
        <v>5</v>
      </c>
      <c r="M121" s="10">
        <v>3</v>
      </c>
      <c r="N121" s="10">
        <v>42</v>
      </c>
      <c r="O121" t="b">
        <f t="shared" si="11"/>
        <v>1</v>
      </c>
      <c r="P121" t="b">
        <f t="shared" si="10"/>
        <v>0</v>
      </c>
      <c r="Q121" t="b">
        <f t="shared" si="6"/>
        <v>0</v>
      </c>
      <c r="R121" t="str">
        <f t="shared" si="7"/>
        <v>Not Contract Married</v>
      </c>
      <c r="S121" t="b">
        <f t="shared" si="8"/>
        <v>0</v>
      </c>
      <c r="T121" t="str">
        <f t="shared" si="9"/>
        <v>Top Performer</v>
      </c>
      <c r="U121" t="b">
        <v>0</v>
      </c>
    </row>
    <row r="122" spans="1:21" x14ac:dyDescent="0.45">
      <c r="A122" s="10" t="s">
        <v>122</v>
      </c>
      <c r="B122" s="10" t="s">
        <v>126</v>
      </c>
      <c r="C122" s="10" t="s">
        <v>118</v>
      </c>
      <c r="D122" s="10" t="s">
        <v>132</v>
      </c>
      <c r="E122" s="10" t="s">
        <v>137</v>
      </c>
      <c r="F122" s="10" t="s">
        <v>128</v>
      </c>
      <c r="G122" s="10" t="s">
        <v>121</v>
      </c>
      <c r="H122" s="10">
        <v>64</v>
      </c>
      <c r="I122" s="10">
        <v>37684</v>
      </c>
      <c r="J122" s="10">
        <v>29</v>
      </c>
      <c r="K122" s="10">
        <v>1</v>
      </c>
      <c r="L122" s="10">
        <v>2</v>
      </c>
      <c r="M122" s="10">
        <v>6</v>
      </c>
      <c r="N122" s="10">
        <v>46</v>
      </c>
      <c r="O122" t="b">
        <f t="shared" si="11"/>
        <v>0</v>
      </c>
      <c r="P122" t="b">
        <f t="shared" si="10"/>
        <v>0</v>
      </c>
      <c r="Q122" t="b">
        <f t="shared" si="6"/>
        <v>0</v>
      </c>
      <c r="R122" t="str">
        <f t="shared" si="7"/>
        <v>Not Contract Married</v>
      </c>
      <c r="S122" t="b">
        <f t="shared" si="8"/>
        <v>0</v>
      </c>
      <c r="T122" t="str">
        <f t="shared" si="9"/>
        <v>Top Performer</v>
      </c>
      <c r="U122" t="b">
        <v>0</v>
      </c>
    </row>
    <row r="123" spans="1:21" x14ac:dyDescent="0.45">
      <c r="A123" s="9" t="s">
        <v>143</v>
      </c>
      <c r="B123" s="9" t="s">
        <v>117</v>
      </c>
      <c r="C123" s="9" t="s">
        <v>111</v>
      </c>
      <c r="D123" s="9" t="s">
        <v>132</v>
      </c>
      <c r="E123" s="9" t="s">
        <v>113</v>
      </c>
      <c r="F123" s="9" t="s">
        <v>120</v>
      </c>
      <c r="G123" s="9" t="s">
        <v>133</v>
      </c>
      <c r="H123" s="9">
        <v>33</v>
      </c>
      <c r="I123" s="9">
        <v>58064</v>
      </c>
      <c r="J123" s="9">
        <v>29</v>
      </c>
      <c r="K123" s="9">
        <v>14</v>
      </c>
      <c r="L123" s="9">
        <v>4</v>
      </c>
      <c r="M123" s="9">
        <v>1</v>
      </c>
      <c r="N123" s="9">
        <v>57</v>
      </c>
      <c r="O123" t="b">
        <f t="shared" si="11"/>
        <v>0</v>
      </c>
      <c r="P123" t="b">
        <f t="shared" si="10"/>
        <v>0</v>
      </c>
      <c r="Q123" t="b">
        <f t="shared" si="6"/>
        <v>0</v>
      </c>
      <c r="R123" t="str">
        <f t="shared" si="7"/>
        <v>Not Contract Married</v>
      </c>
      <c r="S123" t="b">
        <f t="shared" si="8"/>
        <v>0</v>
      </c>
      <c r="T123" t="b">
        <f t="shared" si="9"/>
        <v>0</v>
      </c>
      <c r="U123" t="b">
        <v>0</v>
      </c>
    </row>
    <row r="124" spans="1:21" x14ac:dyDescent="0.45">
      <c r="A124" s="10" t="s">
        <v>116</v>
      </c>
      <c r="B124" s="10" t="s">
        <v>110</v>
      </c>
      <c r="C124" s="10" t="s">
        <v>111</v>
      </c>
      <c r="D124" s="10" t="s">
        <v>134</v>
      </c>
      <c r="E124" s="10" t="s">
        <v>135</v>
      </c>
      <c r="F124" s="10" t="s">
        <v>128</v>
      </c>
      <c r="G124" s="10" t="s">
        <v>125</v>
      </c>
      <c r="H124" s="10">
        <v>41</v>
      </c>
      <c r="I124" s="10">
        <v>71862</v>
      </c>
      <c r="J124" s="10">
        <v>29</v>
      </c>
      <c r="K124" s="10">
        <v>15</v>
      </c>
      <c r="L124" s="10">
        <v>12</v>
      </c>
      <c r="M124" s="10">
        <v>8</v>
      </c>
      <c r="N124" s="10">
        <v>35</v>
      </c>
      <c r="O124" t="b">
        <f t="shared" si="11"/>
        <v>0</v>
      </c>
      <c r="P124" t="b">
        <f t="shared" si="10"/>
        <v>0</v>
      </c>
      <c r="Q124" t="b">
        <f t="shared" si="6"/>
        <v>0</v>
      </c>
      <c r="R124" t="str">
        <f t="shared" si="7"/>
        <v>Not Contract Married</v>
      </c>
      <c r="S124" t="b">
        <f t="shared" si="8"/>
        <v>0</v>
      </c>
      <c r="T124" t="str">
        <f t="shared" si="9"/>
        <v>Top Performer</v>
      </c>
      <c r="U124" t="b">
        <v>0</v>
      </c>
    </row>
    <row r="125" spans="1:21" x14ac:dyDescent="0.45">
      <c r="A125" s="10" t="s">
        <v>141</v>
      </c>
      <c r="B125" s="10" t="s">
        <v>126</v>
      </c>
      <c r="C125" s="10" t="s">
        <v>139</v>
      </c>
      <c r="D125" s="10" t="s">
        <v>112</v>
      </c>
      <c r="E125" s="10" t="s">
        <v>135</v>
      </c>
      <c r="F125" s="10" t="s">
        <v>120</v>
      </c>
      <c r="G125" s="10" t="s">
        <v>133</v>
      </c>
      <c r="H125" s="10">
        <v>55</v>
      </c>
      <c r="I125" s="10">
        <v>80876</v>
      </c>
      <c r="J125" s="10">
        <v>29</v>
      </c>
      <c r="K125" s="10">
        <v>16</v>
      </c>
      <c r="L125" s="10">
        <v>4</v>
      </c>
      <c r="M125" s="10">
        <v>9</v>
      </c>
      <c r="N125" s="10">
        <v>53</v>
      </c>
      <c r="O125" t="b">
        <f t="shared" si="11"/>
        <v>1</v>
      </c>
      <c r="P125" t="b">
        <f t="shared" si="10"/>
        <v>0</v>
      </c>
      <c r="Q125" t="b">
        <f t="shared" si="6"/>
        <v>0</v>
      </c>
      <c r="R125" t="str">
        <f t="shared" si="7"/>
        <v>Not Contract Married</v>
      </c>
      <c r="S125" t="b">
        <f t="shared" si="8"/>
        <v>0</v>
      </c>
      <c r="T125" t="str">
        <f t="shared" si="9"/>
        <v>Top Performer</v>
      </c>
      <c r="U125" t="b">
        <v>0</v>
      </c>
    </row>
    <row r="126" spans="1:21" x14ac:dyDescent="0.45">
      <c r="A126" s="10" t="s">
        <v>129</v>
      </c>
      <c r="B126" s="10" t="s">
        <v>117</v>
      </c>
      <c r="C126" s="10" t="s">
        <v>131</v>
      </c>
      <c r="D126" s="10" t="s">
        <v>134</v>
      </c>
      <c r="E126" s="10" t="s">
        <v>140</v>
      </c>
      <c r="F126" s="10" t="s">
        <v>114</v>
      </c>
      <c r="G126" s="10" t="s">
        <v>125</v>
      </c>
      <c r="H126" s="10">
        <v>41</v>
      </c>
      <c r="I126" s="10">
        <v>93671</v>
      </c>
      <c r="J126" s="10">
        <v>29</v>
      </c>
      <c r="K126" s="10">
        <v>5</v>
      </c>
      <c r="L126" s="10">
        <v>9</v>
      </c>
      <c r="M126" s="10">
        <v>5</v>
      </c>
      <c r="N126" s="10">
        <v>25</v>
      </c>
      <c r="O126" t="b">
        <f t="shared" si="11"/>
        <v>0</v>
      </c>
      <c r="P126" t="b">
        <f t="shared" si="10"/>
        <v>0</v>
      </c>
      <c r="Q126" t="b">
        <f t="shared" si="6"/>
        <v>0</v>
      </c>
      <c r="R126" t="str">
        <f t="shared" si="7"/>
        <v>Not Contract Married</v>
      </c>
      <c r="S126" t="b">
        <f t="shared" si="8"/>
        <v>0</v>
      </c>
      <c r="T126" t="str">
        <f t="shared" si="9"/>
        <v>Top Performer</v>
      </c>
      <c r="U126" t="b">
        <v>0</v>
      </c>
    </row>
    <row r="127" spans="1:21" x14ac:dyDescent="0.45">
      <c r="A127" s="9" t="s">
        <v>129</v>
      </c>
      <c r="B127" s="9" t="s">
        <v>110</v>
      </c>
      <c r="C127" s="9" t="s">
        <v>118</v>
      </c>
      <c r="D127" s="9" t="s">
        <v>123</v>
      </c>
      <c r="E127" s="9" t="s">
        <v>119</v>
      </c>
      <c r="F127" s="9" t="s">
        <v>114</v>
      </c>
      <c r="G127" s="9" t="s">
        <v>138</v>
      </c>
      <c r="H127" s="9">
        <v>54</v>
      </c>
      <c r="I127" s="9">
        <v>30159</v>
      </c>
      <c r="J127" s="9">
        <v>29</v>
      </c>
      <c r="K127" s="9">
        <v>17</v>
      </c>
      <c r="L127" s="9">
        <v>8</v>
      </c>
      <c r="M127" s="9">
        <v>4</v>
      </c>
      <c r="N127" s="9">
        <v>37</v>
      </c>
      <c r="O127" t="b">
        <f t="shared" si="11"/>
        <v>0</v>
      </c>
      <c r="P127" t="b">
        <f t="shared" si="10"/>
        <v>0</v>
      </c>
      <c r="Q127" t="b">
        <f t="shared" si="6"/>
        <v>0</v>
      </c>
      <c r="R127" t="str">
        <f t="shared" si="7"/>
        <v>Not Contract Married</v>
      </c>
      <c r="S127" t="b">
        <f t="shared" si="8"/>
        <v>0</v>
      </c>
      <c r="T127" t="b">
        <f t="shared" si="9"/>
        <v>0</v>
      </c>
      <c r="U127">
        <v>4</v>
      </c>
    </row>
    <row r="128" spans="1:21" x14ac:dyDescent="0.45">
      <c r="A128" s="10" t="s">
        <v>141</v>
      </c>
      <c r="B128" s="10" t="s">
        <v>117</v>
      </c>
      <c r="C128" s="10" t="s">
        <v>111</v>
      </c>
      <c r="D128" s="10" t="s">
        <v>112</v>
      </c>
      <c r="E128" s="10" t="s">
        <v>140</v>
      </c>
      <c r="F128" s="10" t="s">
        <v>128</v>
      </c>
      <c r="G128" s="10" t="s">
        <v>130</v>
      </c>
      <c r="H128" s="10">
        <v>43</v>
      </c>
      <c r="I128" s="10">
        <v>59796</v>
      </c>
      <c r="J128" s="10">
        <v>29</v>
      </c>
      <c r="K128" s="10">
        <v>14</v>
      </c>
      <c r="L128" s="10">
        <v>6</v>
      </c>
      <c r="M128" s="10">
        <v>5</v>
      </c>
      <c r="N128" s="10">
        <v>54</v>
      </c>
      <c r="O128" t="b">
        <f t="shared" si="11"/>
        <v>0</v>
      </c>
      <c r="P128" t="b">
        <f t="shared" si="10"/>
        <v>0</v>
      </c>
      <c r="Q128" t="b">
        <f t="shared" si="6"/>
        <v>0</v>
      </c>
      <c r="R128" t="str">
        <f t="shared" si="7"/>
        <v>Not Contract Married</v>
      </c>
      <c r="S128" t="b">
        <f t="shared" si="8"/>
        <v>0</v>
      </c>
      <c r="T128" t="b">
        <f t="shared" si="9"/>
        <v>0</v>
      </c>
      <c r="U128" t="b">
        <v>0</v>
      </c>
    </row>
    <row r="129" spans="1:21" x14ac:dyDescent="0.45">
      <c r="A129" s="10" t="s">
        <v>129</v>
      </c>
      <c r="B129" s="10" t="s">
        <v>117</v>
      </c>
      <c r="C129" s="10" t="s">
        <v>131</v>
      </c>
      <c r="D129" s="10" t="s">
        <v>132</v>
      </c>
      <c r="E129" s="10" t="s">
        <v>140</v>
      </c>
      <c r="F129" s="10" t="s">
        <v>120</v>
      </c>
      <c r="G129" s="10" t="s">
        <v>133</v>
      </c>
      <c r="H129" s="10">
        <v>45</v>
      </c>
      <c r="I129" s="10">
        <v>119963</v>
      </c>
      <c r="J129" s="10">
        <v>29</v>
      </c>
      <c r="K129" s="10">
        <v>18</v>
      </c>
      <c r="L129" s="10">
        <v>13</v>
      </c>
      <c r="M129" s="10">
        <v>8</v>
      </c>
      <c r="N129" s="10">
        <v>50</v>
      </c>
      <c r="O129" t="b">
        <f t="shared" si="11"/>
        <v>1</v>
      </c>
      <c r="P129" t="b">
        <f t="shared" si="10"/>
        <v>0</v>
      </c>
      <c r="Q129" t="b">
        <f t="shared" si="6"/>
        <v>0</v>
      </c>
      <c r="R129" t="str">
        <f t="shared" si="7"/>
        <v>Not Contract Married</v>
      </c>
      <c r="S129" t="b">
        <f t="shared" si="8"/>
        <v>0</v>
      </c>
      <c r="T129" t="str">
        <f t="shared" si="9"/>
        <v>Top Performer</v>
      </c>
      <c r="U129" t="b">
        <v>0</v>
      </c>
    </row>
    <row r="130" spans="1:21" x14ac:dyDescent="0.45">
      <c r="A130" s="10" t="s">
        <v>116</v>
      </c>
      <c r="B130" s="10" t="s">
        <v>126</v>
      </c>
      <c r="C130" s="10" t="s">
        <v>131</v>
      </c>
      <c r="D130" s="10" t="s">
        <v>123</v>
      </c>
      <c r="E130" s="10" t="s">
        <v>127</v>
      </c>
      <c r="F130" s="10" t="s">
        <v>120</v>
      </c>
      <c r="G130" s="10" t="s">
        <v>121</v>
      </c>
      <c r="H130" s="10">
        <v>44</v>
      </c>
      <c r="I130" s="10">
        <v>35842</v>
      </c>
      <c r="J130" s="10">
        <v>29</v>
      </c>
      <c r="K130" s="10">
        <v>8</v>
      </c>
      <c r="L130" s="10">
        <v>10</v>
      </c>
      <c r="M130" s="10">
        <v>4</v>
      </c>
      <c r="N130" s="10">
        <v>33</v>
      </c>
      <c r="O130" t="b">
        <f t="shared" si="11"/>
        <v>0</v>
      </c>
      <c r="P130" t="b">
        <f t="shared" si="10"/>
        <v>0</v>
      </c>
      <c r="Q130" t="b">
        <f t="shared" si="6"/>
        <v>0</v>
      </c>
      <c r="R130" t="str">
        <f t="shared" si="7"/>
        <v>Not Contract Married</v>
      </c>
      <c r="S130" t="b">
        <f t="shared" si="8"/>
        <v>0</v>
      </c>
      <c r="T130" t="b">
        <f t="shared" si="9"/>
        <v>0</v>
      </c>
      <c r="U130" t="b">
        <v>0</v>
      </c>
    </row>
    <row r="131" spans="1:21" x14ac:dyDescent="0.45">
      <c r="A131" s="10" t="s">
        <v>129</v>
      </c>
      <c r="B131" s="10" t="s">
        <v>126</v>
      </c>
      <c r="C131" s="10" t="s">
        <v>139</v>
      </c>
      <c r="D131" s="10" t="s">
        <v>112</v>
      </c>
      <c r="E131" s="10" t="s">
        <v>137</v>
      </c>
      <c r="F131" s="10" t="s">
        <v>128</v>
      </c>
      <c r="G131" s="10" t="s">
        <v>130</v>
      </c>
      <c r="H131" s="10">
        <v>60</v>
      </c>
      <c r="I131" s="10">
        <v>82389</v>
      </c>
      <c r="J131" s="10">
        <v>29</v>
      </c>
      <c r="K131" s="10">
        <v>3</v>
      </c>
      <c r="L131" s="10">
        <v>9</v>
      </c>
      <c r="M131" s="10">
        <v>7</v>
      </c>
      <c r="N131" s="10">
        <v>44</v>
      </c>
      <c r="O131" t="b">
        <f t="shared" si="11"/>
        <v>0</v>
      </c>
      <c r="P131" t="b">
        <f t="shared" si="10"/>
        <v>0</v>
      </c>
      <c r="Q131" t="b">
        <f t="shared" ref="Q131:Q194" si="12">AND(A131="Customer Support",N131&gt;40)</f>
        <v>0</v>
      </c>
      <c r="R131" t="str">
        <f t="shared" ref="R131:R194" si="13">IF(AND(C131="Married",F131="Contract"),"Contract Married","Not Contract Married")</f>
        <v>Not Contract Married</v>
      </c>
      <c r="S131" t="b">
        <f t="shared" ref="S131:S194" si="14">IF(AND(A131="Finance",I131&gt;70000,M131&gt;=9),"Top Performer")</f>
        <v>0</v>
      </c>
      <c r="T131" t="str">
        <f t="shared" ref="T131:T194" si="15">IF(OR(A131="Finance",I131&gt;70000,M131&gt;=9),"Top Performer")</f>
        <v>Top Performer</v>
      </c>
      <c r="U131" t="b">
        <v>0</v>
      </c>
    </row>
    <row r="132" spans="1:21" x14ac:dyDescent="0.45">
      <c r="A132" s="9" t="s">
        <v>129</v>
      </c>
      <c r="B132" s="9" t="s">
        <v>117</v>
      </c>
      <c r="C132" s="9" t="s">
        <v>139</v>
      </c>
      <c r="D132" s="9" t="s">
        <v>132</v>
      </c>
      <c r="E132" s="9" t="s">
        <v>135</v>
      </c>
      <c r="F132" s="9" t="s">
        <v>120</v>
      </c>
      <c r="G132" s="9" t="s">
        <v>115</v>
      </c>
      <c r="H132" s="9">
        <v>33</v>
      </c>
      <c r="I132" s="9">
        <v>103016</v>
      </c>
      <c r="J132" s="9">
        <v>29</v>
      </c>
      <c r="K132" s="9">
        <v>6</v>
      </c>
      <c r="L132" s="9">
        <v>3</v>
      </c>
      <c r="M132" s="9">
        <v>7</v>
      </c>
      <c r="N132" s="9">
        <v>58</v>
      </c>
      <c r="O132" t="b">
        <f t="shared" si="11"/>
        <v>1</v>
      </c>
      <c r="P132" t="b">
        <f t="shared" ref="P132:P195" si="16">AND(I132&gt;100000,M132&gt;=9)</f>
        <v>0</v>
      </c>
      <c r="Q132" t="b">
        <f t="shared" si="12"/>
        <v>0</v>
      </c>
      <c r="R132" t="str">
        <f t="shared" si="13"/>
        <v>Not Contract Married</v>
      </c>
      <c r="S132" t="b">
        <f t="shared" si="14"/>
        <v>0</v>
      </c>
      <c r="T132" t="str">
        <f t="shared" si="15"/>
        <v>Top Performer</v>
      </c>
      <c r="U132" t="b">
        <v>0</v>
      </c>
    </row>
    <row r="133" spans="1:21" x14ac:dyDescent="0.45">
      <c r="A133" s="10" t="s">
        <v>122</v>
      </c>
      <c r="B133" s="10" t="s">
        <v>110</v>
      </c>
      <c r="C133" s="10" t="s">
        <v>111</v>
      </c>
      <c r="D133" s="10" t="s">
        <v>134</v>
      </c>
      <c r="E133" s="10" t="s">
        <v>137</v>
      </c>
      <c r="F133" s="10" t="s">
        <v>128</v>
      </c>
      <c r="G133" s="10" t="s">
        <v>121</v>
      </c>
      <c r="H133" s="10">
        <v>32</v>
      </c>
      <c r="I133" s="10">
        <v>74724</v>
      </c>
      <c r="J133" s="10">
        <v>29</v>
      </c>
      <c r="K133" s="10">
        <v>2</v>
      </c>
      <c r="L133" s="10">
        <v>8</v>
      </c>
      <c r="M133" s="10">
        <v>5</v>
      </c>
      <c r="N133" s="10">
        <v>25</v>
      </c>
      <c r="O133" t="b">
        <f t="shared" si="11"/>
        <v>0</v>
      </c>
      <c r="P133" t="b">
        <f t="shared" si="16"/>
        <v>0</v>
      </c>
      <c r="Q133" t="b">
        <f t="shared" si="12"/>
        <v>0</v>
      </c>
      <c r="R133" t="str">
        <f t="shared" si="13"/>
        <v>Not Contract Married</v>
      </c>
      <c r="S133" t="b">
        <f t="shared" si="14"/>
        <v>0</v>
      </c>
      <c r="T133" t="str">
        <f t="shared" si="15"/>
        <v>Top Performer</v>
      </c>
      <c r="U133" t="b">
        <v>0</v>
      </c>
    </row>
    <row r="134" spans="1:21" x14ac:dyDescent="0.45">
      <c r="A134" s="10" t="s">
        <v>136</v>
      </c>
      <c r="B134" s="10" t="s">
        <v>117</v>
      </c>
      <c r="C134" s="10" t="s">
        <v>131</v>
      </c>
      <c r="D134" s="10" t="s">
        <v>132</v>
      </c>
      <c r="E134" s="10" t="s">
        <v>119</v>
      </c>
      <c r="F134" s="10" t="s">
        <v>120</v>
      </c>
      <c r="G134" s="10" t="s">
        <v>130</v>
      </c>
      <c r="H134" s="10">
        <v>31</v>
      </c>
      <c r="I134" s="10">
        <v>62983</v>
      </c>
      <c r="J134" s="10">
        <v>29</v>
      </c>
      <c r="K134" s="10">
        <v>10</v>
      </c>
      <c r="L134" s="10">
        <v>6</v>
      </c>
      <c r="M134" s="10">
        <v>6</v>
      </c>
      <c r="N134" s="10">
        <v>56</v>
      </c>
      <c r="O134" t="b">
        <f t="shared" si="11"/>
        <v>0</v>
      </c>
      <c r="P134" t="b">
        <f t="shared" si="16"/>
        <v>0</v>
      </c>
      <c r="Q134" t="b">
        <f t="shared" si="12"/>
        <v>0</v>
      </c>
      <c r="R134" t="str">
        <f t="shared" si="13"/>
        <v>Not Contract Married</v>
      </c>
      <c r="S134" t="b">
        <f t="shared" si="14"/>
        <v>0</v>
      </c>
      <c r="T134" t="b">
        <f t="shared" si="15"/>
        <v>0</v>
      </c>
      <c r="U134">
        <v>6</v>
      </c>
    </row>
    <row r="135" spans="1:21" x14ac:dyDescent="0.45">
      <c r="A135" s="9" t="s">
        <v>136</v>
      </c>
      <c r="B135" s="9" t="s">
        <v>126</v>
      </c>
      <c r="C135" s="9" t="s">
        <v>139</v>
      </c>
      <c r="D135" s="9" t="s">
        <v>123</v>
      </c>
      <c r="E135" s="9" t="s">
        <v>124</v>
      </c>
      <c r="F135" s="9" t="s">
        <v>114</v>
      </c>
      <c r="G135" s="9" t="s">
        <v>138</v>
      </c>
      <c r="H135" s="9">
        <v>27</v>
      </c>
      <c r="I135" s="9">
        <v>57734</v>
      </c>
      <c r="J135" s="9">
        <v>28</v>
      </c>
      <c r="K135" s="9">
        <v>16</v>
      </c>
      <c r="L135" s="9">
        <v>14</v>
      </c>
      <c r="M135" s="9">
        <v>7</v>
      </c>
      <c r="N135" s="9">
        <v>45</v>
      </c>
      <c r="O135" t="b">
        <f t="shared" si="11"/>
        <v>0</v>
      </c>
      <c r="P135" t="b">
        <f t="shared" si="16"/>
        <v>0</v>
      </c>
      <c r="Q135" t="b">
        <f t="shared" si="12"/>
        <v>0</v>
      </c>
      <c r="R135" t="str">
        <f t="shared" si="13"/>
        <v>Not Contract Married</v>
      </c>
      <c r="S135" t="b">
        <f t="shared" si="14"/>
        <v>0</v>
      </c>
      <c r="T135" t="b">
        <f t="shared" si="15"/>
        <v>0</v>
      </c>
      <c r="U135" t="b">
        <v>0</v>
      </c>
    </row>
    <row r="136" spans="1:21" x14ac:dyDescent="0.45">
      <c r="A136" s="9" t="s">
        <v>109</v>
      </c>
      <c r="B136" s="9" t="s">
        <v>126</v>
      </c>
      <c r="C136" s="9" t="s">
        <v>139</v>
      </c>
      <c r="D136" s="9" t="s">
        <v>123</v>
      </c>
      <c r="E136" s="9" t="s">
        <v>135</v>
      </c>
      <c r="F136" s="9" t="s">
        <v>128</v>
      </c>
      <c r="G136" s="9" t="s">
        <v>133</v>
      </c>
      <c r="H136" s="9">
        <v>54</v>
      </c>
      <c r="I136" s="9">
        <v>67772</v>
      </c>
      <c r="J136" s="9">
        <v>28</v>
      </c>
      <c r="K136" s="9">
        <v>10</v>
      </c>
      <c r="L136" s="9">
        <v>11</v>
      </c>
      <c r="M136" s="9">
        <v>9</v>
      </c>
      <c r="N136" s="9">
        <v>42</v>
      </c>
      <c r="O136" t="b">
        <f t="shared" ref="O136:O199" si="17">OR(I136&gt;100000,M136&gt;=9)</f>
        <v>1</v>
      </c>
      <c r="P136" t="b">
        <f t="shared" si="16"/>
        <v>0</v>
      </c>
      <c r="Q136" t="b">
        <f t="shared" si="12"/>
        <v>1</v>
      </c>
      <c r="R136" t="str">
        <f t="shared" si="13"/>
        <v>Not Contract Married</v>
      </c>
      <c r="S136" t="b">
        <f t="shared" si="14"/>
        <v>0</v>
      </c>
      <c r="T136" t="str">
        <f t="shared" si="15"/>
        <v>Top Performer</v>
      </c>
      <c r="U136" t="b">
        <v>0</v>
      </c>
    </row>
    <row r="137" spans="1:21" x14ac:dyDescent="0.45">
      <c r="A137" s="10" t="s">
        <v>116</v>
      </c>
      <c r="B137" s="10" t="s">
        <v>117</v>
      </c>
      <c r="C137" s="10" t="s">
        <v>139</v>
      </c>
      <c r="D137" s="10" t="s">
        <v>134</v>
      </c>
      <c r="E137" s="10" t="s">
        <v>135</v>
      </c>
      <c r="F137" s="10" t="s">
        <v>120</v>
      </c>
      <c r="G137" s="10" t="s">
        <v>142</v>
      </c>
      <c r="H137" s="10">
        <v>63</v>
      </c>
      <c r="I137" s="10">
        <v>88478</v>
      </c>
      <c r="J137" s="10">
        <v>28</v>
      </c>
      <c r="K137" s="10">
        <v>8</v>
      </c>
      <c r="L137" s="10">
        <v>8</v>
      </c>
      <c r="M137" s="10">
        <v>6</v>
      </c>
      <c r="N137" s="10">
        <v>41</v>
      </c>
      <c r="O137" t="b">
        <f t="shared" si="17"/>
        <v>0</v>
      </c>
      <c r="P137" t="b">
        <f t="shared" si="16"/>
        <v>0</v>
      </c>
      <c r="Q137" t="b">
        <f t="shared" si="12"/>
        <v>0</v>
      </c>
      <c r="R137" t="str">
        <f t="shared" si="13"/>
        <v>Not Contract Married</v>
      </c>
      <c r="S137" t="b">
        <f t="shared" si="14"/>
        <v>0</v>
      </c>
      <c r="T137" t="str">
        <f t="shared" si="15"/>
        <v>Top Performer</v>
      </c>
      <c r="U137" t="b">
        <v>0</v>
      </c>
    </row>
    <row r="138" spans="1:21" x14ac:dyDescent="0.45">
      <c r="A138" s="10" t="s">
        <v>109</v>
      </c>
      <c r="B138" s="10" t="s">
        <v>110</v>
      </c>
      <c r="C138" s="10" t="s">
        <v>111</v>
      </c>
      <c r="D138" s="10" t="s">
        <v>132</v>
      </c>
      <c r="E138" s="10" t="s">
        <v>135</v>
      </c>
      <c r="F138" s="10" t="s">
        <v>120</v>
      </c>
      <c r="G138" s="10" t="s">
        <v>138</v>
      </c>
      <c r="H138" s="10">
        <v>56</v>
      </c>
      <c r="I138" s="10">
        <v>112035</v>
      </c>
      <c r="J138" s="10">
        <v>28</v>
      </c>
      <c r="K138" s="10">
        <v>3</v>
      </c>
      <c r="L138" s="10">
        <v>8</v>
      </c>
      <c r="M138" s="10">
        <v>1</v>
      </c>
      <c r="N138" s="10">
        <v>42</v>
      </c>
      <c r="O138" t="b">
        <f t="shared" si="17"/>
        <v>1</v>
      </c>
      <c r="P138" t="b">
        <f t="shared" si="16"/>
        <v>0</v>
      </c>
      <c r="Q138" t="b">
        <f t="shared" si="12"/>
        <v>1</v>
      </c>
      <c r="R138" t="str">
        <f t="shared" si="13"/>
        <v>Not Contract Married</v>
      </c>
      <c r="S138" t="b">
        <f t="shared" si="14"/>
        <v>0</v>
      </c>
      <c r="T138" t="str">
        <f t="shared" si="15"/>
        <v>Top Performer</v>
      </c>
      <c r="U138" t="b">
        <v>0</v>
      </c>
    </row>
    <row r="139" spans="1:21" x14ac:dyDescent="0.45">
      <c r="A139" s="9" t="s">
        <v>116</v>
      </c>
      <c r="B139" s="9" t="s">
        <v>126</v>
      </c>
      <c r="C139" s="9" t="s">
        <v>139</v>
      </c>
      <c r="D139" s="9" t="s">
        <v>123</v>
      </c>
      <c r="E139" s="9" t="s">
        <v>137</v>
      </c>
      <c r="F139" s="9" t="s">
        <v>114</v>
      </c>
      <c r="G139" s="9" t="s">
        <v>125</v>
      </c>
      <c r="H139" s="9">
        <v>32</v>
      </c>
      <c r="I139" s="9">
        <v>57810</v>
      </c>
      <c r="J139" s="9">
        <v>28</v>
      </c>
      <c r="K139" s="9">
        <v>5</v>
      </c>
      <c r="L139" s="9">
        <v>4</v>
      </c>
      <c r="M139" s="9">
        <v>3</v>
      </c>
      <c r="N139" s="9">
        <v>36</v>
      </c>
      <c r="O139" t="b">
        <f t="shared" si="17"/>
        <v>0</v>
      </c>
      <c r="P139" t="b">
        <f t="shared" si="16"/>
        <v>0</v>
      </c>
      <c r="Q139" t="b">
        <f t="shared" si="12"/>
        <v>0</v>
      </c>
      <c r="R139" t="str">
        <f t="shared" si="13"/>
        <v>Not Contract Married</v>
      </c>
      <c r="S139" t="b">
        <f t="shared" si="14"/>
        <v>0</v>
      </c>
      <c r="T139" t="b">
        <f t="shared" si="15"/>
        <v>0</v>
      </c>
      <c r="U139" t="b">
        <v>0</v>
      </c>
    </row>
    <row r="140" spans="1:21" x14ac:dyDescent="0.45">
      <c r="A140" s="10" t="s">
        <v>129</v>
      </c>
      <c r="B140" s="10" t="s">
        <v>126</v>
      </c>
      <c r="C140" s="10" t="s">
        <v>118</v>
      </c>
      <c r="D140" s="10" t="s">
        <v>123</v>
      </c>
      <c r="E140" s="10" t="s">
        <v>124</v>
      </c>
      <c r="F140" s="10" t="s">
        <v>114</v>
      </c>
      <c r="G140" s="10" t="s">
        <v>138</v>
      </c>
      <c r="H140" s="10">
        <v>33</v>
      </c>
      <c r="I140" s="10">
        <v>71627</v>
      </c>
      <c r="J140" s="10">
        <v>28</v>
      </c>
      <c r="K140" s="10">
        <v>18</v>
      </c>
      <c r="L140" s="10">
        <v>8</v>
      </c>
      <c r="M140" s="10">
        <v>2</v>
      </c>
      <c r="N140" s="10">
        <v>54</v>
      </c>
      <c r="O140" t="b">
        <f t="shared" si="17"/>
        <v>0</v>
      </c>
      <c r="P140" t="b">
        <f t="shared" si="16"/>
        <v>0</v>
      </c>
      <c r="Q140" t="b">
        <f t="shared" si="12"/>
        <v>0</v>
      </c>
      <c r="R140" t="str">
        <f t="shared" si="13"/>
        <v>Not Contract Married</v>
      </c>
      <c r="S140" t="b">
        <f t="shared" si="14"/>
        <v>0</v>
      </c>
      <c r="T140" t="str">
        <f t="shared" si="15"/>
        <v>Top Performer</v>
      </c>
      <c r="U140" t="b">
        <v>0</v>
      </c>
    </row>
    <row r="141" spans="1:21" x14ac:dyDescent="0.45">
      <c r="A141" s="10" t="s">
        <v>122</v>
      </c>
      <c r="B141" s="10" t="s">
        <v>110</v>
      </c>
      <c r="C141" s="10" t="s">
        <v>118</v>
      </c>
      <c r="D141" s="10" t="s">
        <v>123</v>
      </c>
      <c r="E141" s="10" t="s">
        <v>135</v>
      </c>
      <c r="F141" s="10" t="s">
        <v>114</v>
      </c>
      <c r="G141" s="10" t="s">
        <v>115</v>
      </c>
      <c r="H141" s="10">
        <v>38</v>
      </c>
      <c r="I141" s="10">
        <v>84575</v>
      </c>
      <c r="J141" s="10">
        <v>28</v>
      </c>
      <c r="K141" s="10">
        <v>5</v>
      </c>
      <c r="L141" s="10">
        <v>13</v>
      </c>
      <c r="M141" s="10">
        <v>9</v>
      </c>
      <c r="N141" s="10">
        <v>55</v>
      </c>
      <c r="O141" t="b">
        <f t="shared" si="17"/>
        <v>1</v>
      </c>
      <c r="P141" t="b">
        <f t="shared" si="16"/>
        <v>0</v>
      </c>
      <c r="Q141" t="b">
        <f t="shared" si="12"/>
        <v>0</v>
      </c>
      <c r="R141" t="str">
        <f t="shared" si="13"/>
        <v>Not Contract Married</v>
      </c>
      <c r="S141" t="str">
        <f t="shared" si="14"/>
        <v>Top Performer</v>
      </c>
      <c r="T141" t="str">
        <f t="shared" si="15"/>
        <v>Top Performer</v>
      </c>
      <c r="U141" t="b">
        <v>0</v>
      </c>
    </row>
    <row r="142" spans="1:21" x14ac:dyDescent="0.45">
      <c r="A142" s="10" t="s">
        <v>122</v>
      </c>
      <c r="B142" s="10" t="s">
        <v>117</v>
      </c>
      <c r="C142" s="10" t="s">
        <v>118</v>
      </c>
      <c r="D142" s="10" t="s">
        <v>134</v>
      </c>
      <c r="E142" s="10" t="s">
        <v>127</v>
      </c>
      <c r="F142" s="10" t="s">
        <v>114</v>
      </c>
      <c r="G142" s="10" t="s">
        <v>138</v>
      </c>
      <c r="H142" s="10">
        <v>41</v>
      </c>
      <c r="I142" s="10">
        <v>69779</v>
      </c>
      <c r="J142" s="10">
        <v>28</v>
      </c>
      <c r="K142" s="10">
        <v>7</v>
      </c>
      <c r="L142" s="10">
        <v>11</v>
      </c>
      <c r="M142" s="10">
        <v>1</v>
      </c>
      <c r="N142" s="10">
        <v>21</v>
      </c>
      <c r="O142" t="b">
        <f t="shared" si="17"/>
        <v>0</v>
      </c>
      <c r="P142" t="b">
        <f t="shared" si="16"/>
        <v>0</v>
      </c>
      <c r="Q142" t="b">
        <f t="shared" si="12"/>
        <v>0</v>
      </c>
      <c r="R142" t="str">
        <f t="shared" si="13"/>
        <v>Not Contract Married</v>
      </c>
      <c r="S142" t="b">
        <f t="shared" si="14"/>
        <v>0</v>
      </c>
      <c r="T142" t="str">
        <f t="shared" si="15"/>
        <v>Top Performer</v>
      </c>
      <c r="U142" t="b">
        <v>0</v>
      </c>
    </row>
    <row r="143" spans="1:21" x14ac:dyDescent="0.45">
      <c r="A143" s="9" t="s">
        <v>129</v>
      </c>
      <c r="B143" s="9" t="s">
        <v>117</v>
      </c>
      <c r="C143" s="9" t="s">
        <v>131</v>
      </c>
      <c r="D143" s="9" t="s">
        <v>132</v>
      </c>
      <c r="E143" s="9" t="s">
        <v>113</v>
      </c>
      <c r="F143" s="9" t="s">
        <v>120</v>
      </c>
      <c r="G143" s="9" t="s">
        <v>133</v>
      </c>
      <c r="H143" s="9">
        <v>62</v>
      </c>
      <c r="I143" s="9">
        <v>85243</v>
      </c>
      <c r="J143" s="9">
        <v>28</v>
      </c>
      <c r="K143" s="9">
        <v>1</v>
      </c>
      <c r="L143" s="9">
        <v>2</v>
      </c>
      <c r="M143" s="9">
        <v>5</v>
      </c>
      <c r="N143" s="9">
        <v>52</v>
      </c>
      <c r="O143" t="b">
        <f t="shared" si="17"/>
        <v>0</v>
      </c>
      <c r="P143" t="b">
        <f t="shared" si="16"/>
        <v>0</v>
      </c>
      <c r="Q143" t="b">
        <f t="shared" si="12"/>
        <v>0</v>
      </c>
      <c r="R143" t="str">
        <f t="shared" si="13"/>
        <v>Not Contract Married</v>
      </c>
      <c r="S143" t="b">
        <f t="shared" si="14"/>
        <v>0</v>
      </c>
      <c r="T143" t="str">
        <f t="shared" si="15"/>
        <v>Top Performer</v>
      </c>
      <c r="U143" t="b">
        <v>0</v>
      </c>
    </row>
    <row r="144" spans="1:21" x14ac:dyDescent="0.45">
      <c r="A144" s="9" t="s">
        <v>109</v>
      </c>
      <c r="B144" s="9" t="s">
        <v>126</v>
      </c>
      <c r="C144" s="9" t="s">
        <v>118</v>
      </c>
      <c r="D144" s="9" t="s">
        <v>112</v>
      </c>
      <c r="E144" s="9" t="s">
        <v>137</v>
      </c>
      <c r="F144" s="9" t="s">
        <v>114</v>
      </c>
      <c r="G144" s="9" t="s">
        <v>121</v>
      </c>
      <c r="H144" s="9">
        <v>30</v>
      </c>
      <c r="I144" s="9">
        <v>50447</v>
      </c>
      <c r="J144" s="9">
        <v>28</v>
      </c>
      <c r="K144" s="9">
        <v>19</v>
      </c>
      <c r="L144" s="9">
        <v>13</v>
      </c>
      <c r="M144" s="9">
        <v>5</v>
      </c>
      <c r="N144" s="9">
        <v>32</v>
      </c>
      <c r="O144" t="b">
        <f t="shared" si="17"/>
        <v>0</v>
      </c>
      <c r="P144" t="b">
        <f t="shared" si="16"/>
        <v>0</v>
      </c>
      <c r="Q144" t="b">
        <f t="shared" si="12"/>
        <v>0</v>
      </c>
      <c r="R144" t="str">
        <f t="shared" si="13"/>
        <v>Not Contract Married</v>
      </c>
      <c r="S144" t="b">
        <f t="shared" si="14"/>
        <v>0</v>
      </c>
      <c r="T144" t="b">
        <f t="shared" si="15"/>
        <v>0</v>
      </c>
      <c r="U144" t="b">
        <v>0</v>
      </c>
    </row>
    <row r="145" spans="1:21" x14ac:dyDescent="0.45">
      <c r="A145" s="10" t="s">
        <v>141</v>
      </c>
      <c r="B145" s="10" t="s">
        <v>110</v>
      </c>
      <c r="C145" s="10" t="s">
        <v>118</v>
      </c>
      <c r="D145" s="10" t="s">
        <v>132</v>
      </c>
      <c r="E145" s="10" t="s">
        <v>119</v>
      </c>
      <c r="F145" s="10" t="s">
        <v>128</v>
      </c>
      <c r="G145" s="10" t="s">
        <v>130</v>
      </c>
      <c r="H145" s="10">
        <v>39</v>
      </c>
      <c r="I145" s="10">
        <v>82428</v>
      </c>
      <c r="J145" s="10">
        <v>28</v>
      </c>
      <c r="K145" s="10">
        <v>5</v>
      </c>
      <c r="L145" s="10">
        <v>14</v>
      </c>
      <c r="M145" s="10">
        <v>1</v>
      </c>
      <c r="N145" s="10">
        <v>20</v>
      </c>
      <c r="O145" t="b">
        <f t="shared" si="17"/>
        <v>0</v>
      </c>
      <c r="P145" t="b">
        <f t="shared" si="16"/>
        <v>0</v>
      </c>
      <c r="Q145" t="b">
        <f t="shared" si="12"/>
        <v>0</v>
      </c>
      <c r="R145" t="str">
        <f t="shared" si="13"/>
        <v>Not Contract Married</v>
      </c>
      <c r="S145" t="b">
        <f t="shared" si="14"/>
        <v>0</v>
      </c>
      <c r="T145" t="str">
        <f t="shared" si="15"/>
        <v>Top Performer</v>
      </c>
      <c r="U145">
        <v>1</v>
      </c>
    </row>
    <row r="146" spans="1:21" x14ac:dyDescent="0.45">
      <c r="A146" s="9" t="s">
        <v>136</v>
      </c>
      <c r="B146" s="9" t="s">
        <v>117</v>
      </c>
      <c r="C146" s="9" t="s">
        <v>111</v>
      </c>
      <c r="D146" s="9" t="s">
        <v>112</v>
      </c>
      <c r="E146" s="9" t="s">
        <v>137</v>
      </c>
      <c r="F146" s="9" t="s">
        <v>128</v>
      </c>
      <c r="G146" s="9" t="s">
        <v>142</v>
      </c>
      <c r="H146" s="9">
        <v>36</v>
      </c>
      <c r="I146" s="9">
        <v>85835</v>
      </c>
      <c r="J146" s="9">
        <v>28</v>
      </c>
      <c r="K146" s="9">
        <v>3</v>
      </c>
      <c r="L146" s="9">
        <v>5</v>
      </c>
      <c r="M146" s="9">
        <v>3</v>
      </c>
      <c r="N146" s="9">
        <v>48</v>
      </c>
      <c r="O146" t="b">
        <f t="shared" si="17"/>
        <v>0</v>
      </c>
      <c r="P146" t="b">
        <f t="shared" si="16"/>
        <v>0</v>
      </c>
      <c r="Q146" t="b">
        <f t="shared" si="12"/>
        <v>0</v>
      </c>
      <c r="R146" t="str">
        <f t="shared" si="13"/>
        <v>Not Contract Married</v>
      </c>
      <c r="S146" t="b">
        <f t="shared" si="14"/>
        <v>0</v>
      </c>
      <c r="T146" t="str">
        <f t="shared" si="15"/>
        <v>Top Performer</v>
      </c>
      <c r="U146" t="b">
        <v>0</v>
      </c>
    </row>
    <row r="147" spans="1:21" x14ac:dyDescent="0.45">
      <c r="A147" s="10" t="s">
        <v>109</v>
      </c>
      <c r="B147" s="10" t="s">
        <v>126</v>
      </c>
      <c r="C147" s="10" t="s">
        <v>139</v>
      </c>
      <c r="D147" s="10" t="s">
        <v>123</v>
      </c>
      <c r="E147" s="10" t="s">
        <v>124</v>
      </c>
      <c r="F147" s="10" t="s">
        <v>114</v>
      </c>
      <c r="G147" s="10" t="s">
        <v>138</v>
      </c>
      <c r="H147" s="10">
        <v>49</v>
      </c>
      <c r="I147" s="10">
        <v>118330</v>
      </c>
      <c r="J147" s="10">
        <v>28</v>
      </c>
      <c r="K147" s="10">
        <v>10</v>
      </c>
      <c r="L147" s="10">
        <v>4</v>
      </c>
      <c r="M147" s="10">
        <v>5</v>
      </c>
      <c r="N147" s="10">
        <v>34</v>
      </c>
      <c r="O147" t="b">
        <f t="shared" si="17"/>
        <v>1</v>
      </c>
      <c r="P147" t="b">
        <f t="shared" si="16"/>
        <v>0</v>
      </c>
      <c r="Q147" t="b">
        <f t="shared" si="12"/>
        <v>0</v>
      </c>
      <c r="R147" t="str">
        <f t="shared" si="13"/>
        <v>Not Contract Married</v>
      </c>
      <c r="S147" t="b">
        <f t="shared" si="14"/>
        <v>0</v>
      </c>
      <c r="T147" t="str">
        <f t="shared" si="15"/>
        <v>Top Performer</v>
      </c>
      <c r="U147" t="b">
        <v>0</v>
      </c>
    </row>
    <row r="148" spans="1:21" x14ac:dyDescent="0.45">
      <c r="A148" s="9" t="s">
        <v>122</v>
      </c>
      <c r="B148" s="9" t="s">
        <v>110</v>
      </c>
      <c r="C148" s="9" t="s">
        <v>118</v>
      </c>
      <c r="D148" s="9" t="s">
        <v>112</v>
      </c>
      <c r="E148" s="9" t="s">
        <v>127</v>
      </c>
      <c r="F148" s="9" t="s">
        <v>120</v>
      </c>
      <c r="G148" s="9" t="s">
        <v>138</v>
      </c>
      <c r="H148" s="9">
        <v>56</v>
      </c>
      <c r="I148" s="9">
        <v>48990</v>
      </c>
      <c r="J148" s="9">
        <v>28</v>
      </c>
      <c r="K148" s="9">
        <v>13</v>
      </c>
      <c r="L148" s="9">
        <v>6</v>
      </c>
      <c r="M148" s="9">
        <v>6</v>
      </c>
      <c r="N148" s="9">
        <v>46</v>
      </c>
      <c r="O148" t="b">
        <f t="shared" si="17"/>
        <v>0</v>
      </c>
      <c r="P148" t="b">
        <f t="shared" si="16"/>
        <v>0</v>
      </c>
      <c r="Q148" t="b">
        <f t="shared" si="12"/>
        <v>0</v>
      </c>
      <c r="R148" t="str">
        <f t="shared" si="13"/>
        <v>Not Contract Married</v>
      </c>
      <c r="S148" t="b">
        <f t="shared" si="14"/>
        <v>0</v>
      </c>
      <c r="T148" t="str">
        <f t="shared" si="15"/>
        <v>Top Performer</v>
      </c>
      <c r="U148" t="b">
        <v>0</v>
      </c>
    </row>
    <row r="149" spans="1:21" x14ac:dyDescent="0.45">
      <c r="A149" s="9" t="s">
        <v>116</v>
      </c>
      <c r="B149" s="9" t="s">
        <v>117</v>
      </c>
      <c r="C149" s="9" t="s">
        <v>118</v>
      </c>
      <c r="D149" s="9" t="s">
        <v>112</v>
      </c>
      <c r="E149" s="9" t="s">
        <v>119</v>
      </c>
      <c r="F149" s="9" t="s">
        <v>120</v>
      </c>
      <c r="G149" s="9" t="s">
        <v>121</v>
      </c>
      <c r="H149" s="9">
        <v>24</v>
      </c>
      <c r="I149" s="9">
        <v>47438</v>
      </c>
      <c r="J149" s="9">
        <v>27</v>
      </c>
      <c r="K149" s="9">
        <v>4</v>
      </c>
      <c r="L149" s="9">
        <v>11</v>
      </c>
      <c r="M149" s="9">
        <v>1</v>
      </c>
      <c r="N149" s="9">
        <v>44</v>
      </c>
      <c r="O149" t="b">
        <f t="shared" si="17"/>
        <v>0</v>
      </c>
      <c r="P149" t="b">
        <f t="shared" si="16"/>
        <v>0</v>
      </c>
      <c r="Q149" t="b">
        <f t="shared" si="12"/>
        <v>0</v>
      </c>
      <c r="R149" t="str">
        <f t="shared" si="13"/>
        <v>Not Contract Married</v>
      </c>
      <c r="S149" t="b">
        <f t="shared" si="14"/>
        <v>0</v>
      </c>
      <c r="T149" t="b">
        <f t="shared" si="15"/>
        <v>0</v>
      </c>
      <c r="U149">
        <v>1</v>
      </c>
    </row>
    <row r="150" spans="1:21" x14ac:dyDescent="0.45">
      <c r="A150" s="9" t="s">
        <v>143</v>
      </c>
      <c r="B150" s="9" t="s">
        <v>117</v>
      </c>
      <c r="C150" s="9" t="s">
        <v>131</v>
      </c>
      <c r="D150" s="9" t="s">
        <v>112</v>
      </c>
      <c r="E150" s="9" t="s">
        <v>137</v>
      </c>
      <c r="F150" s="9" t="s">
        <v>114</v>
      </c>
      <c r="G150" s="9" t="s">
        <v>133</v>
      </c>
      <c r="H150" s="9">
        <v>46</v>
      </c>
      <c r="I150" s="9">
        <v>69420</v>
      </c>
      <c r="J150" s="9">
        <v>27</v>
      </c>
      <c r="K150" s="9">
        <v>2</v>
      </c>
      <c r="L150" s="9">
        <v>7</v>
      </c>
      <c r="M150" s="9">
        <v>5</v>
      </c>
      <c r="N150" s="9">
        <v>41</v>
      </c>
      <c r="O150" t="b">
        <f t="shared" si="17"/>
        <v>0</v>
      </c>
      <c r="P150" t="b">
        <f t="shared" si="16"/>
        <v>0</v>
      </c>
      <c r="Q150" t="b">
        <f t="shared" si="12"/>
        <v>0</v>
      </c>
      <c r="R150" t="str">
        <f t="shared" si="13"/>
        <v>Not Contract Married</v>
      </c>
      <c r="S150" t="b">
        <f t="shared" si="14"/>
        <v>0</v>
      </c>
      <c r="T150" t="b">
        <f t="shared" si="15"/>
        <v>0</v>
      </c>
      <c r="U150" t="b">
        <v>0</v>
      </c>
    </row>
    <row r="151" spans="1:21" x14ac:dyDescent="0.45">
      <c r="A151" s="10" t="s">
        <v>116</v>
      </c>
      <c r="B151" s="10" t="s">
        <v>117</v>
      </c>
      <c r="C151" s="10" t="s">
        <v>118</v>
      </c>
      <c r="D151" s="10" t="s">
        <v>123</v>
      </c>
      <c r="E151" s="10" t="s">
        <v>135</v>
      </c>
      <c r="F151" s="10" t="s">
        <v>120</v>
      </c>
      <c r="G151" s="10" t="s">
        <v>130</v>
      </c>
      <c r="H151" s="10">
        <v>26</v>
      </c>
      <c r="I151" s="10">
        <v>50219</v>
      </c>
      <c r="J151" s="10">
        <v>27</v>
      </c>
      <c r="K151" s="10">
        <v>1</v>
      </c>
      <c r="L151" s="10">
        <v>1</v>
      </c>
      <c r="M151" s="10">
        <v>3</v>
      </c>
      <c r="N151" s="10">
        <v>59</v>
      </c>
      <c r="O151" t="b">
        <f t="shared" si="17"/>
        <v>0</v>
      </c>
      <c r="P151" t="b">
        <f t="shared" si="16"/>
        <v>0</v>
      </c>
      <c r="Q151" t="b">
        <f t="shared" si="12"/>
        <v>0</v>
      </c>
      <c r="R151" t="str">
        <f t="shared" si="13"/>
        <v>Not Contract Married</v>
      </c>
      <c r="S151" t="b">
        <f t="shared" si="14"/>
        <v>0</v>
      </c>
      <c r="T151" t="b">
        <f t="shared" si="15"/>
        <v>0</v>
      </c>
      <c r="U151" t="b">
        <v>0</v>
      </c>
    </row>
    <row r="152" spans="1:21" x14ac:dyDescent="0.45">
      <c r="A152" s="9" t="s">
        <v>141</v>
      </c>
      <c r="B152" s="9" t="s">
        <v>126</v>
      </c>
      <c r="C152" s="9" t="s">
        <v>131</v>
      </c>
      <c r="D152" s="9" t="s">
        <v>112</v>
      </c>
      <c r="E152" s="9" t="s">
        <v>119</v>
      </c>
      <c r="F152" s="9" t="s">
        <v>128</v>
      </c>
      <c r="G152" s="9" t="s">
        <v>121</v>
      </c>
      <c r="H152" s="9">
        <v>62</v>
      </c>
      <c r="I152" s="9">
        <v>88342</v>
      </c>
      <c r="J152" s="9">
        <v>27</v>
      </c>
      <c r="K152" s="9">
        <v>7</v>
      </c>
      <c r="L152" s="9">
        <v>8</v>
      </c>
      <c r="M152" s="9">
        <v>4</v>
      </c>
      <c r="N152" s="9">
        <v>42</v>
      </c>
      <c r="O152" t="b">
        <f t="shared" si="17"/>
        <v>0</v>
      </c>
      <c r="P152" t="b">
        <f t="shared" si="16"/>
        <v>0</v>
      </c>
      <c r="Q152" t="b">
        <f t="shared" si="12"/>
        <v>0</v>
      </c>
      <c r="R152" t="str">
        <f t="shared" si="13"/>
        <v>Contract Married</v>
      </c>
      <c r="S152" t="b">
        <f t="shared" si="14"/>
        <v>0</v>
      </c>
      <c r="T152" t="str">
        <f t="shared" si="15"/>
        <v>Top Performer</v>
      </c>
      <c r="U152">
        <v>4</v>
      </c>
    </row>
    <row r="153" spans="1:21" x14ac:dyDescent="0.45">
      <c r="A153" s="9" t="s">
        <v>109</v>
      </c>
      <c r="B153" s="9" t="s">
        <v>110</v>
      </c>
      <c r="C153" s="9" t="s">
        <v>118</v>
      </c>
      <c r="D153" s="9" t="s">
        <v>132</v>
      </c>
      <c r="E153" s="9" t="s">
        <v>127</v>
      </c>
      <c r="F153" s="9" t="s">
        <v>120</v>
      </c>
      <c r="G153" s="9" t="s">
        <v>133</v>
      </c>
      <c r="H153" s="9">
        <v>28</v>
      </c>
      <c r="I153" s="9">
        <v>58308</v>
      </c>
      <c r="J153" s="9">
        <v>27</v>
      </c>
      <c r="K153" s="9">
        <v>3</v>
      </c>
      <c r="L153" s="9">
        <v>11</v>
      </c>
      <c r="M153" s="9">
        <v>2</v>
      </c>
      <c r="N153" s="9">
        <v>59</v>
      </c>
      <c r="O153" t="b">
        <f t="shared" si="17"/>
        <v>0</v>
      </c>
      <c r="P153" t="b">
        <f t="shared" si="16"/>
        <v>0</v>
      </c>
      <c r="Q153" t="b">
        <f t="shared" si="12"/>
        <v>1</v>
      </c>
      <c r="R153" t="str">
        <f t="shared" si="13"/>
        <v>Not Contract Married</v>
      </c>
      <c r="S153" t="b">
        <f t="shared" si="14"/>
        <v>0</v>
      </c>
      <c r="T153" t="b">
        <f t="shared" si="15"/>
        <v>0</v>
      </c>
      <c r="U153" t="b">
        <v>0</v>
      </c>
    </row>
    <row r="154" spans="1:21" x14ac:dyDescent="0.45">
      <c r="A154" s="10" t="s">
        <v>109</v>
      </c>
      <c r="B154" s="10" t="s">
        <v>110</v>
      </c>
      <c r="C154" s="10" t="s">
        <v>139</v>
      </c>
      <c r="D154" s="10" t="s">
        <v>112</v>
      </c>
      <c r="E154" s="10" t="s">
        <v>127</v>
      </c>
      <c r="F154" s="10" t="s">
        <v>128</v>
      </c>
      <c r="G154" s="10" t="s">
        <v>138</v>
      </c>
      <c r="H154" s="10">
        <v>59</v>
      </c>
      <c r="I154" s="10">
        <v>76099</v>
      </c>
      <c r="J154" s="10">
        <v>27</v>
      </c>
      <c r="K154" s="10">
        <v>9</v>
      </c>
      <c r="L154" s="10">
        <v>3</v>
      </c>
      <c r="M154" s="10">
        <v>2</v>
      </c>
      <c r="N154" s="10">
        <v>50</v>
      </c>
      <c r="O154" t="b">
        <f t="shared" si="17"/>
        <v>0</v>
      </c>
      <c r="P154" t="b">
        <f t="shared" si="16"/>
        <v>0</v>
      </c>
      <c r="Q154" t="b">
        <f t="shared" si="12"/>
        <v>1</v>
      </c>
      <c r="R154" t="str">
        <f t="shared" si="13"/>
        <v>Not Contract Married</v>
      </c>
      <c r="S154" t="b">
        <f t="shared" si="14"/>
        <v>0</v>
      </c>
      <c r="T154" t="str">
        <f t="shared" si="15"/>
        <v>Top Performer</v>
      </c>
      <c r="U154" t="b">
        <v>0</v>
      </c>
    </row>
    <row r="155" spans="1:21" x14ac:dyDescent="0.45">
      <c r="A155" s="9" t="s">
        <v>141</v>
      </c>
      <c r="B155" s="9" t="s">
        <v>117</v>
      </c>
      <c r="C155" s="9" t="s">
        <v>118</v>
      </c>
      <c r="D155" s="9" t="s">
        <v>123</v>
      </c>
      <c r="E155" s="9" t="s">
        <v>124</v>
      </c>
      <c r="F155" s="9" t="s">
        <v>114</v>
      </c>
      <c r="G155" s="9" t="s">
        <v>130</v>
      </c>
      <c r="H155" s="9">
        <v>49</v>
      </c>
      <c r="I155" s="9">
        <v>38016</v>
      </c>
      <c r="J155" s="9">
        <v>27</v>
      </c>
      <c r="K155" s="9">
        <v>14</v>
      </c>
      <c r="L155" s="9">
        <v>11</v>
      </c>
      <c r="M155" s="9">
        <v>6</v>
      </c>
      <c r="N155" s="9">
        <v>38</v>
      </c>
      <c r="O155" t="b">
        <f t="shared" si="17"/>
        <v>0</v>
      </c>
      <c r="P155" t="b">
        <f t="shared" si="16"/>
        <v>0</v>
      </c>
      <c r="Q155" t="b">
        <f t="shared" si="12"/>
        <v>0</v>
      </c>
      <c r="R155" t="str">
        <f t="shared" si="13"/>
        <v>Not Contract Married</v>
      </c>
      <c r="S155" t="b">
        <f t="shared" si="14"/>
        <v>0</v>
      </c>
      <c r="T155" t="b">
        <f t="shared" si="15"/>
        <v>0</v>
      </c>
      <c r="U155" t="b">
        <v>0</v>
      </c>
    </row>
    <row r="156" spans="1:21" x14ac:dyDescent="0.45">
      <c r="A156" s="9" t="s">
        <v>129</v>
      </c>
      <c r="B156" s="9" t="s">
        <v>126</v>
      </c>
      <c r="C156" s="9" t="s">
        <v>118</v>
      </c>
      <c r="D156" s="9" t="s">
        <v>112</v>
      </c>
      <c r="E156" s="9" t="s">
        <v>137</v>
      </c>
      <c r="F156" s="9" t="s">
        <v>114</v>
      </c>
      <c r="G156" s="9" t="s">
        <v>115</v>
      </c>
      <c r="H156" s="9">
        <v>30</v>
      </c>
      <c r="I156" s="9">
        <v>98026</v>
      </c>
      <c r="J156" s="9">
        <v>27</v>
      </c>
      <c r="K156" s="9">
        <v>9</v>
      </c>
      <c r="L156" s="9">
        <v>8</v>
      </c>
      <c r="M156" s="9">
        <v>8</v>
      </c>
      <c r="N156" s="9">
        <v>35</v>
      </c>
      <c r="O156" t="b">
        <f t="shared" si="17"/>
        <v>0</v>
      </c>
      <c r="P156" t="b">
        <f t="shared" si="16"/>
        <v>0</v>
      </c>
      <c r="Q156" t="b">
        <f t="shared" si="12"/>
        <v>0</v>
      </c>
      <c r="R156" t="str">
        <f t="shared" si="13"/>
        <v>Not Contract Married</v>
      </c>
      <c r="S156" t="b">
        <f t="shared" si="14"/>
        <v>0</v>
      </c>
      <c r="T156" t="str">
        <f t="shared" si="15"/>
        <v>Top Performer</v>
      </c>
      <c r="U156" t="b">
        <v>0</v>
      </c>
    </row>
    <row r="157" spans="1:21" x14ac:dyDescent="0.45">
      <c r="A157" s="9" t="s">
        <v>122</v>
      </c>
      <c r="B157" s="9" t="s">
        <v>117</v>
      </c>
      <c r="C157" s="9" t="s">
        <v>139</v>
      </c>
      <c r="D157" s="9" t="s">
        <v>132</v>
      </c>
      <c r="E157" s="9" t="s">
        <v>124</v>
      </c>
      <c r="F157" s="9" t="s">
        <v>114</v>
      </c>
      <c r="G157" s="9" t="s">
        <v>125</v>
      </c>
      <c r="H157" s="9">
        <v>56</v>
      </c>
      <c r="I157" s="9">
        <v>62792</v>
      </c>
      <c r="J157" s="9">
        <v>27</v>
      </c>
      <c r="K157" s="9">
        <v>13</v>
      </c>
      <c r="L157" s="9">
        <v>1</v>
      </c>
      <c r="M157" s="9">
        <v>8</v>
      </c>
      <c r="N157" s="9">
        <v>48</v>
      </c>
      <c r="O157" t="b">
        <f t="shared" si="17"/>
        <v>0</v>
      </c>
      <c r="P157" t="b">
        <f t="shared" si="16"/>
        <v>0</v>
      </c>
      <c r="Q157" t="b">
        <f t="shared" si="12"/>
        <v>0</v>
      </c>
      <c r="R157" t="str">
        <f t="shared" si="13"/>
        <v>Not Contract Married</v>
      </c>
      <c r="S157" t="b">
        <f t="shared" si="14"/>
        <v>0</v>
      </c>
      <c r="T157" t="str">
        <f t="shared" si="15"/>
        <v>Top Performer</v>
      </c>
      <c r="U157" t="b">
        <v>0</v>
      </c>
    </row>
    <row r="158" spans="1:21" x14ac:dyDescent="0.45">
      <c r="A158" s="10" t="s">
        <v>122</v>
      </c>
      <c r="B158" s="10" t="s">
        <v>117</v>
      </c>
      <c r="C158" s="10" t="s">
        <v>118</v>
      </c>
      <c r="D158" s="10" t="s">
        <v>123</v>
      </c>
      <c r="E158" s="10" t="s">
        <v>113</v>
      </c>
      <c r="F158" s="10" t="s">
        <v>120</v>
      </c>
      <c r="G158" s="10" t="s">
        <v>130</v>
      </c>
      <c r="H158" s="10">
        <v>51</v>
      </c>
      <c r="I158" s="10">
        <v>76101</v>
      </c>
      <c r="J158" s="10">
        <v>27</v>
      </c>
      <c r="K158" s="10">
        <v>6</v>
      </c>
      <c r="L158" s="10">
        <v>5</v>
      </c>
      <c r="M158" s="10">
        <v>4</v>
      </c>
      <c r="N158" s="10">
        <v>46</v>
      </c>
      <c r="O158" t="b">
        <f t="shared" si="17"/>
        <v>0</v>
      </c>
      <c r="P158" t="b">
        <f t="shared" si="16"/>
        <v>0</v>
      </c>
      <c r="Q158" t="b">
        <f t="shared" si="12"/>
        <v>0</v>
      </c>
      <c r="R158" t="str">
        <f t="shared" si="13"/>
        <v>Not Contract Married</v>
      </c>
      <c r="S158" t="b">
        <f t="shared" si="14"/>
        <v>0</v>
      </c>
      <c r="T158" t="str">
        <f t="shared" si="15"/>
        <v>Top Performer</v>
      </c>
      <c r="U158" t="b">
        <v>0</v>
      </c>
    </row>
    <row r="159" spans="1:21" x14ac:dyDescent="0.45">
      <c r="A159" s="10" t="s">
        <v>122</v>
      </c>
      <c r="B159" s="10" t="s">
        <v>126</v>
      </c>
      <c r="C159" s="10" t="s">
        <v>131</v>
      </c>
      <c r="D159" s="10" t="s">
        <v>112</v>
      </c>
      <c r="E159" s="10" t="s">
        <v>135</v>
      </c>
      <c r="F159" s="10" t="s">
        <v>120</v>
      </c>
      <c r="G159" s="10" t="s">
        <v>138</v>
      </c>
      <c r="H159" s="10">
        <v>53</v>
      </c>
      <c r="I159" s="10">
        <v>109623</v>
      </c>
      <c r="J159" s="10">
        <v>27</v>
      </c>
      <c r="K159" s="10">
        <v>17</v>
      </c>
      <c r="L159" s="10">
        <v>10</v>
      </c>
      <c r="M159" s="10">
        <v>8</v>
      </c>
      <c r="N159" s="10">
        <v>26</v>
      </c>
      <c r="O159" t="b">
        <f t="shared" si="17"/>
        <v>1</v>
      </c>
      <c r="P159" t="b">
        <f t="shared" si="16"/>
        <v>0</v>
      </c>
      <c r="Q159" t="b">
        <f t="shared" si="12"/>
        <v>0</v>
      </c>
      <c r="R159" t="str">
        <f t="shared" si="13"/>
        <v>Not Contract Married</v>
      </c>
      <c r="S159" t="b">
        <f t="shared" si="14"/>
        <v>0</v>
      </c>
      <c r="T159" t="str">
        <f t="shared" si="15"/>
        <v>Top Performer</v>
      </c>
      <c r="U159" t="b">
        <v>0</v>
      </c>
    </row>
    <row r="160" spans="1:21" x14ac:dyDescent="0.45">
      <c r="A160" s="9" t="s">
        <v>143</v>
      </c>
      <c r="B160" s="9" t="s">
        <v>117</v>
      </c>
      <c r="C160" s="9" t="s">
        <v>111</v>
      </c>
      <c r="D160" s="9" t="s">
        <v>134</v>
      </c>
      <c r="E160" s="9" t="s">
        <v>124</v>
      </c>
      <c r="F160" s="9" t="s">
        <v>128</v>
      </c>
      <c r="G160" s="9" t="s">
        <v>142</v>
      </c>
      <c r="H160" s="9">
        <v>29</v>
      </c>
      <c r="I160" s="9">
        <v>96914</v>
      </c>
      <c r="J160" s="9">
        <v>27</v>
      </c>
      <c r="K160" s="9">
        <v>11</v>
      </c>
      <c r="L160" s="9">
        <v>8</v>
      </c>
      <c r="M160" s="9">
        <v>9</v>
      </c>
      <c r="N160" s="9">
        <v>53</v>
      </c>
      <c r="O160" t="b">
        <f t="shared" si="17"/>
        <v>1</v>
      </c>
      <c r="P160" t="b">
        <f t="shared" si="16"/>
        <v>0</v>
      </c>
      <c r="Q160" t="b">
        <f t="shared" si="12"/>
        <v>0</v>
      </c>
      <c r="R160" t="str">
        <f t="shared" si="13"/>
        <v>Not Contract Married</v>
      </c>
      <c r="S160" t="b">
        <f t="shared" si="14"/>
        <v>0</v>
      </c>
      <c r="T160" t="str">
        <f t="shared" si="15"/>
        <v>Top Performer</v>
      </c>
      <c r="U160" t="b">
        <v>0</v>
      </c>
    </row>
    <row r="161" spans="1:21" x14ac:dyDescent="0.45">
      <c r="A161" s="9" t="s">
        <v>143</v>
      </c>
      <c r="B161" s="9" t="s">
        <v>110</v>
      </c>
      <c r="C161" s="9" t="s">
        <v>111</v>
      </c>
      <c r="D161" s="9" t="s">
        <v>112</v>
      </c>
      <c r="E161" s="9" t="s">
        <v>127</v>
      </c>
      <c r="F161" s="9" t="s">
        <v>114</v>
      </c>
      <c r="G161" s="9" t="s">
        <v>125</v>
      </c>
      <c r="H161" s="9">
        <v>47</v>
      </c>
      <c r="I161" s="9">
        <v>50808</v>
      </c>
      <c r="J161" s="9">
        <v>27</v>
      </c>
      <c r="K161" s="9">
        <v>9</v>
      </c>
      <c r="L161" s="9">
        <v>7</v>
      </c>
      <c r="M161" s="9">
        <v>6</v>
      </c>
      <c r="N161" s="9">
        <v>50</v>
      </c>
      <c r="O161" t="b">
        <f t="shared" si="17"/>
        <v>0</v>
      </c>
      <c r="P161" t="b">
        <f t="shared" si="16"/>
        <v>0</v>
      </c>
      <c r="Q161" t="b">
        <f t="shared" si="12"/>
        <v>0</v>
      </c>
      <c r="R161" t="str">
        <f t="shared" si="13"/>
        <v>Not Contract Married</v>
      </c>
      <c r="S161" t="b">
        <f t="shared" si="14"/>
        <v>0</v>
      </c>
      <c r="T161" t="b">
        <f t="shared" si="15"/>
        <v>0</v>
      </c>
      <c r="U161" t="b">
        <v>0</v>
      </c>
    </row>
    <row r="162" spans="1:21" x14ac:dyDescent="0.45">
      <c r="A162" s="9" t="s">
        <v>136</v>
      </c>
      <c r="B162" s="9" t="s">
        <v>126</v>
      </c>
      <c r="C162" s="9" t="s">
        <v>111</v>
      </c>
      <c r="D162" s="9" t="s">
        <v>123</v>
      </c>
      <c r="E162" s="9" t="s">
        <v>137</v>
      </c>
      <c r="F162" s="9" t="s">
        <v>120</v>
      </c>
      <c r="G162" s="9" t="s">
        <v>142</v>
      </c>
      <c r="H162" s="9">
        <v>64</v>
      </c>
      <c r="I162" s="9">
        <v>57747</v>
      </c>
      <c r="J162" s="9">
        <v>27</v>
      </c>
      <c r="K162" s="9">
        <v>10</v>
      </c>
      <c r="L162" s="9">
        <v>5</v>
      </c>
      <c r="M162" s="9">
        <v>6</v>
      </c>
      <c r="N162" s="9">
        <v>27</v>
      </c>
      <c r="O162" t="b">
        <f t="shared" si="17"/>
        <v>0</v>
      </c>
      <c r="P162" t="b">
        <f t="shared" si="16"/>
        <v>0</v>
      </c>
      <c r="Q162" t="b">
        <f t="shared" si="12"/>
        <v>0</v>
      </c>
      <c r="R162" t="str">
        <f t="shared" si="13"/>
        <v>Not Contract Married</v>
      </c>
      <c r="S162" t="b">
        <f t="shared" si="14"/>
        <v>0</v>
      </c>
      <c r="T162" t="b">
        <f t="shared" si="15"/>
        <v>0</v>
      </c>
      <c r="U162" t="b">
        <v>0</v>
      </c>
    </row>
    <row r="163" spans="1:21" x14ac:dyDescent="0.45">
      <c r="A163" s="9" t="s">
        <v>141</v>
      </c>
      <c r="B163" s="9" t="s">
        <v>117</v>
      </c>
      <c r="C163" s="9" t="s">
        <v>111</v>
      </c>
      <c r="D163" s="9" t="s">
        <v>112</v>
      </c>
      <c r="E163" s="9" t="s">
        <v>113</v>
      </c>
      <c r="F163" s="9" t="s">
        <v>114</v>
      </c>
      <c r="G163" s="9" t="s">
        <v>125</v>
      </c>
      <c r="H163" s="9">
        <v>34</v>
      </c>
      <c r="I163" s="9">
        <v>46923</v>
      </c>
      <c r="J163" s="9">
        <v>27</v>
      </c>
      <c r="K163" s="9">
        <v>14</v>
      </c>
      <c r="L163" s="9">
        <v>14</v>
      </c>
      <c r="M163" s="9">
        <v>5</v>
      </c>
      <c r="N163" s="9">
        <v>54</v>
      </c>
      <c r="O163" t="b">
        <f t="shared" si="17"/>
        <v>0</v>
      </c>
      <c r="P163" t="b">
        <f t="shared" si="16"/>
        <v>0</v>
      </c>
      <c r="Q163" t="b">
        <f t="shared" si="12"/>
        <v>0</v>
      </c>
      <c r="R163" t="str">
        <f t="shared" si="13"/>
        <v>Not Contract Married</v>
      </c>
      <c r="S163" t="b">
        <f t="shared" si="14"/>
        <v>0</v>
      </c>
      <c r="T163" t="b">
        <f t="shared" si="15"/>
        <v>0</v>
      </c>
      <c r="U163" t="b">
        <v>0</v>
      </c>
    </row>
    <row r="164" spans="1:21" x14ac:dyDescent="0.45">
      <c r="A164" s="9" t="s">
        <v>122</v>
      </c>
      <c r="B164" s="9" t="s">
        <v>117</v>
      </c>
      <c r="C164" s="9" t="s">
        <v>131</v>
      </c>
      <c r="D164" s="9" t="s">
        <v>134</v>
      </c>
      <c r="E164" s="9" t="s">
        <v>140</v>
      </c>
      <c r="F164" s="9" t="s">
        <v>120</v>
      </c>
      <c r="G164" s="9" t="s">
        <v>115</v>
      </c>
      <c r="H164" s="9">
        <v>62</v>
      </c>
      <c r="I164" s="9">
        <v>41950</v>
      </c>
      <c r="J164" s="9">
        <v>27</v>
      </c>
      <c r="K164" s="9">
        <v>3</v>
      </c>
      <c r="L164" s="9">
        <v>13</v>
      </c>
      <c r="M164" s="9">
        <v>6</v>
      </c>
      <c r="N164" s="9">
        <v>23</v>
      </c>
      <c r="O164" t="b">
        <f t="shared" si="17"/>
        <v>0</v>
      </c>
      <c r="P164" t="b">
        <f t="shared" si="16"/>
        <v>0</v>
      </c>
      <c r="Q164" t="b">
        <f t="shared" si="12"/>
        <v>0</v>
      </c>
      <c r="R164" t="str">
        <f t="shared" si="13"/>
        <v>Not Contract Married</v>
      </c>
      <c r="S164" t="b">
        <f t="shared" si="14"/>
        <v>0</v>
      </c>
      <c r="T164" t="str">
        <f t="shared" si="15"/>
        <v>Top Performer</v>
      </c>
      <c r="U164" t="b">
        <v>0</v>
      </c>
    </row>
    <row r="165" spans="1:21" x14ac:dyDescent="0.45">
      <c r="A165" s="10" t="s">
        <v>143</v>
      </c>
      <c r="B165" s="10" t="s">
        <v>117</v>
      </c>
      <c r="C165" s="10" t="s">
        <v>118</v>
      </c>
      <c r="D165" s="10" t="s">
        <v>134</v>
      </c>
      <c r="E165" s="10" t="s">
        <v>113</v>
      </c>
      <c r="F165" s="10" t="s">
        <v>114</v>
      </c>
      <c r="G165" s="10" t="s">
        <v>133</v>
      </c>
      <c r="H165" s="10">
        <v>31</v>
      </c>
      <c r="I165" s="10">
        <v>81374</v>
      </c>
      <c r="J165" s="10">
        <v>27</v>
      </c>
      <c r="K165" s="10">
        <v>13</v>
      </c>
      <c r="L165" s="10">
        <v>11</v>
      </c>
      <c r="M165" s="10">
        <v>7</v>
      </c>
      <c r="N165" s="10">
        <v>53</v>
      </c>
      <c r="O165" t="b">
        <f t="shared" si="17"/>
        <v>0</v>
      </c>
      <c r="P165" t="b">
        <f t="shared" si="16"/>
        <v>0</v>
      </c>
      <c r="Q165" t="b">
        <f t="shared" si="12"/>
        <v>0</v>
      </c>
      <c r="R165" t="str">
        <f t="shared" si="13"/>
        <v>Not Contract Married</v>
      </c>
      <c r="S165" t="b">
        <f t="shared" si="14"/>
        <v>0</v>
      </c>
      <c r="T165" t="str">
        <f t="shared" si="15"/>
        <v>Top Performer</v>
      </c>
      <c r="U165" t="b">
        <v>0</v>
      </c>
    </row>
    <row r="166" spans="1:21" x14ac:dyDescent="0.45">
      <c r="A166" s="9" t="s">
        <v>136</v>
      </c>
      <c r="B166" s="9" t="s">
        <v>110</v>
      </c>
      <c r="C166" s="9" t="s">
        <v>131</v>
      </c>
      <c r="D166" s="9" t="s">
        <v>112</v>
      </c>
      <c r="E166" s="9" t="s">
        <v>119</v>
      </c>
      <c r="F166" s="9" t="s">
        <v>128</v>
      </c>
      <c r="G166" s="9" t="s">
        <v>121</v>
      </c>
      <c r="H166" s="9">
        <v>46</v>
      </c>
      <c r="I166" s="9">
        <v>109303</v>
      </c>
      <c r="J166" s="9">
        <v>27</v>
      </c>
      <c r="K166" s="9">
        <v>7</v>
      </c>
      <c r="L166" s="9">
        <v>7</v>
      </c>
      <c r="M166" s="9">
        <v>7</v>
      </c>
      <c r="N166" s="9">
        <v>31</v>
      </c>
      <c r="O166" t="b">
        <f t="shared" si="17"/>
        <v>1</v>
      </c>
      <c r="P166" t="b">
        <f t="shared" si="16"/>
        <v>0</v>
      </c>
      <c r="Q166" t="b">
        <f t="shared" si="12"/>
        <v>0</v>
      </c>
      <c r="R166" t="str">
        <f t="shared" si="13"/>
        <v>Contract Married</v>
      </c>
      <c r="S166" t="b">
        <f t="shared" si="14"/>
        <v>0</v>
      </c>
      <c r="T166" t="str">
        <f t="shared" si="15"/>
        <v>Top Performer</v>
      </c>
      <c r="U166">
        <v>7</v>
      </c>
    </row>
    <row r="167" spans="1:21" x14ac:dyDescent="0.45">
      <c r="A167" s="10" t="s">
        <v>143</v>
      </c>
      <c r="B167" s="10" t="s">
        <v>126</v>
      </c>
      <c r="C167" s="10" t="s">
        <v>118</v>
      </c>
      <c r="D167" s="10" t="s">
        <v>132</v>
      </c>
      <c r="E167" s="10" t="s">
        <v>124</v>
      </c>
      <c r="F167" s="10" t="s">
        <v>128</v>
      </c>
      <c r="G167" s="10" t="s">
        <v>138</v>
      </c>
      <c r="H167" s="10">
        <v>42</v>
      </c>
      <c r="I167" s="10">
        <v>36344</v>
      </c>
      <c r="J167" s="10">
        <v>26</v>
      </c>
      <c r="K167" s="10">
        <v>13</v>
      </c>
      <c r="L167" s="10">
        <v>5</v>
      </c>
      <c r="M167" s="10">
        <v>6</v>
      </c>
      <c r="N167" s="10">
        <v>58</v>
      </c>
      <c r="O167" t="b">
        <f t="shared" si="17"/>
        <v>0</v>
      </c>
      <c r="P167" t="b">
        <f t="shared" si="16"/>
        <v>0</v>
      </c>
      <c r="Q167" t="b">
        <f t="shared" si="12"/>
        <v>0</v>
      </c>
      <c r="R167" t="str">
        <f t="shared" si="13"/>
        <v>Not Contract Married</v>
      </c>
      <c r="S167" t="b">
        <f t="shared" si="14"/>
        <v>0</v>
      </c>
      <c r="T167" t="b">
        <f t="shared" si="15"/>
        <v>0</v>
      </c>
      <c r="U167" t="b">
        <v>0</v>
      </c>
    </row>
    <row r="168" spans="1:21" x14ac:dyDescent="0.45">
      <c r="A168" s="10" t="s">
        <v>109</v>
      </c>
      <c r="B168" s="10" t="s">
        <v>126</v>
      </c>
      <c r="C168" s="10" t="s">
        <v>139</v>
      </c>
      <c r="D168" s="10" t="s">
        <v>112</v>
      </c>
      <c r="E168" s="10" t="s">
        <v>119</v>
      </c>
      <c r="F168" s="10" t="s">
        <v>120</v>
      </c>
      <c r="G168" s="10" t="s">
        <v>133</v>
      </c>
      <c r="H168" s="10">
        <v>33</v>
      </c>
      <c r="I168" s="10">
        <v>72261</v>
      </c>
      <c r="J168" s="10">
        <v>26</v>
      </c>
      <c r="K168" s="10">
        <v>12</v>
      </c>
      <c r="L168" s="10">
        <v>10</v>
      </c>
      <c r="M168" s="10">
        <v>6</v>
      </c>
      <c r="N168" s="10">
        <v>31</v>
      </c>
      <c r="O168" t="b">
        <f t="shared" si="17"/>
        <v>0</v>
      </c>
      <c r="P168" t="b">
        <f t="shared" si="16"/>
        <v>0</v>
      </c>
      <c r="Q168" t="b">
        <f t="shared" si="12"/>
        <v>0</v>
      </c>
      <c r="R168" t="str">
        <f t="shared" si="13"/>
        <v>Not Contract Married</v>
      </c>
      <c r="S168" t="b">
        <f t="shared" si="14"/>
        <v>0</v>
      </c>
      <c r="T168" t="str">
        <f t="shared" si="15"/>
        <v>Top Performer</v>
      </c>
      <c r="U168">
        <v>6</v>
      </c>
    </row>
    <row r="169" spans="1:21" x14ac:dyDescent="0.45">
      <c r="A169" s="10" t="s">
        <v>116</v>
      </c>
      <c r="B169" s="10" t="s">
        <v>126</v>
      </c>
      <c r="C169" s="10" t="s">
        <v>139</v>
      </c>
      <c r="D169" s="10" t="s">
        <v>123</v>
      </c>
      <c r="E169" s="10" t="s">
        <v>127</v>
      </c>
      <c r="F169" s="10" t="s">
        <v>128</v>
      </c>
      <c r="G169" s="10" t="s">
        <v>115</v>
      </c>
      <c r="H169" s="10">
        <v>37</v>
      </c>
      <c r="I169" s="10">
        <v>74789</v>
      </c>
      <c r="J169" s="10">
        <v>26</v>
      </c>
      <c r="K169" s="10">
        <v>15</v>
      </c>
      <c r="L169" s="10">
        <v>8</v>
      </c>
      <c r="M169" s="10">
        <v>5</v>
      </c>
      <c r="N169" s="10">
        <v>26</v>
      </c>
      <c r="O169" t="b">
        <f t="shared" si="17"/>
        <v>0</v>
      </c>
      <c r="P169" t="b">
        <f t="shared" si="16"/>
        <v>0</v>
      </c>
      <c r="Q169" t="b">
        <f t="shared" si="12"/>
        <v>0</v>
      </c>
      <c r="R169" t="str">
        <f t="shared" si="13"/>
        <v>Not Contract Married</v>
      </c>
      <c r="S169" t="b">
        <f t="shared" si="14"/>
        <v>0</v>
      </c>
      <c r="T169" t="str">
        <f t="shared" si="15"/>
        <v>Top Performer</v>
      </c>
      <c r="U169" t="b">
        <v>0</v>
      </c>
    </row>
    <row r="170" spans="1:21" x14ac:dyDescent="0.45">
      <c r="A170" s="9" t="s">
        <v>116</v>
      </c>
      <c r="B170" s="9" t="s">
        <v>117</v>
      </c>
      <c r="C170" s="9" t="s">
        <v>131</v>
      </c>
      <c r="D170" s="9" t="s">
        <v>132</v>
      </c>
      <c r="E170" s="9" t="s">
        <v>113</v>
      </c>
      <c r="F170" s="9" t="s">
        <v>120</v>
      </c>
      <c r="G170" s="9" t="s">
        <v>121</v>
      </c>
      <c r="H170" s="9">
        <v>58</v>
      </c>
      <c r="I170" s="9">
        <v>43893</v>
      </c>
      <c r="J170" s="9">
        <v>26</v>
      </c>
      <c r="K170" s="9">
        <v>7</v>
      </c>
      <c r="L170" s="9">
        <v>6</v>
      </c>
      <c r="M170" s="9">
        <v>3</v>
      </c>
      <c r="N170" s="9">
        <v>42</v>
      </c>
      <c r="O170" t="b">
        <f t="shared" si="17"/>
        <v>0</v>
      </c>
      <c r="P170" t="b">
        <f t="shared" si="16"/>
        <v>0</v>
      </c>
      <c r="Q170" t="b">
        <f t="shared" si="12"/>
        <v>0</v>
      </c>
      <c r="R170" t="str">
        <f t="shared" si="13"/>
        <v>Not Contract Married</v>
      </c>
      <c r="S170" t="b">
        <f t="shared" si="14"/>
        <v>0</v>
      </c>
      <c r="T170" t="b">
        <f t="shared" si="15"/>
        <v>0</v>
      </c>
      <c r="U170" t="b">
        <v>0</v>
      </c>
    </row>
    <row r="171" spans="1:21" x14ac:dyDescent="0.45">
      <c r="A171" s="10" t="s">
        <v>129</v>
      </c>
      <c r="B171" s="10" t="s">
        <v>126</v>
      </c>
      <c r="C171" s="10" t="s">
        <v>118</v>
      </c>
      <c r="D171" s="10" t="s">
        <v>134</v>
      </c>
      <c r="E171" s="10" t="s">
        <v>127</v>
      </c>
      <c r="F171" s="10" t="s">
        <v>114</v>
      </c>
      <c r="G171" s="10" t="s">
        <v>142</v>
      </c>
      <c r="H171" s="10">
        <v>55</v>
      </c>
      <c r="I171" s="10">
        <v>98344</v>
      </c>
      <c r="J171" s="10">
        <v>26</v>
      </c>
      <c r="K171" s="10">
        <v>6</v>
      </c>
      <c r="L171" s="10">
        <v>10</v>
      </c>
      <c r="M171" s="10">
        <v>4</v>
      </c>
      <c r="N171" s="10">
        <v>54</v>
      </c>
      <c r="O171" t="b">
        <f t="shared" si="17"/>
        <v>0</v>
      </c>
      <c r="P171" t="b">
        <f t="shared" si="16"/>
        <v>0</v>
      </c>
      <c r="Q171" t="b">
        <f t="shared" si="12"/>
        <v>0</v>
      </c>
      <c r="R171" t="str">
        <f t="shared" si="13"/>
        <v>Not Contract Married</v>
      </c>
      <c r="S171" t="b">
        <f t="shared" si="14"/>
        <v>0</v>
      </c>
      <c r="T171" t="str">
        <f t="shared" si="15"/>
        <v>Top Performer</v>
      </c>
      <c r="U171" t="b">
        <v>0</v>
      </c>
    </row>
    <row r="172" spans="1:21" x14ac:dyDescent="0.45">
      <c r="A172" s="10" t="s">
        <v>122</v>
      </c>
      <c r="B172" s="10" t="s">
        <v>126</v>
      </c>
      <c r="C172" s="10" t="s">
        <v>139</v>
      </c>
      <c r="D172" s="10" t="s">
        <v>132</v>
      </c>
      <c r="E172" s="10" t="s">
        <v>137</v>
      </c>
      <c r="F172" s="10" t="s">
        <v>114</v>
      </c>
      <c r="G172" s="10" t="s">
        <v>138</v>
      </c>
      <c r="H172" s="10">
        <v>52</v>
      </c>
      <c r="I172" s="10">
        <v>85220</v>
      </c>
      <c r="J172" s="10">
        <v>26</v>
      </c>
      <c r="K172" s="10">
        <v>4</v>
      </c>
      <c r="L172" s="10">
        <v>1</v>
      </c>
      <c r="M172" s="10">
        <v>1</v>
      </c>
      <c r="N172" s="10">
        <v>37</v>
      </c>
      <c r="O172" t="b">
        <f t="shared" si="17"/>
        <v>0</v>
      </c>
      <c r="P172" t="b">
        <f t="shared" si="16"/>
        <v>0</v>
      </c>
      <c r="Q172" t="b">
        <f t="shared" si="12"/>
        <v>0</v>
      </c>
      <c r="R172" t="str">
        <f t="shared" si="13"/>
        <v>Not Contract Married</v>
      </c>
      <c r="S172" t="b">
        <f t="shared" si="14"/>
        <v>0</v>
      </c>
      <c r="T172" t="str">
        <f t="shared" si="15"/>
        <v>Top Performer</v>
      </c>
      <c r="U172" t="b">
        <v>0</v>
      </c>
    </row>
    <row r="173" spans="1:21" x14ac:dyDescent="0.45">
      <c r="A173" s="10" t="s">
        <v>116</v>
      </c>
      <c r="B173" s="10" t="s">
        <v>110</v>
      </c>
      <c r="C173" s="10" t="s">
        <v>139</v>
      </c>
      <c r="D173" s="10" t="s">
        <v>123</v>
      </c>
      <c r="E173" s="10" t="s">
        <v>137</v>
      </c>
      <c r="F173" s="10" t="s">
        <v>120</v>
      </c>
      <c r="G173" s="10" t="s">
        <v>130</v>
      </c>
      <c r="H173" s="10">
        <v>40</v>
      </c>
      <c r="I173" s="10">
        <v>63204</v>
      </c>
      <c r="J173" s="10">
        <v>26</v>
      </c>
      <c r="K173" s="10">
        <v>2</v>
      </c>
      <c r="L173" s="10">
        <v>11</v>
      </c>
      <c r="M173" s="10">
        <v>9</v>
      </c>
      <c r="N173" s="10">
        <v>23</v>
      </c>
      <c r="O173" t="b">
        <f t="shared" si="17"/>
        <v>1</v>
      </c>
      <c r="P173" t="b">
        <f t="shared" si="16"/>
        <v>0</v>
      </c>
      <c r="Q173" t="b">
        <f t="shared" si="12"/>
        <v>0</v>
      </c>
      <c r="R173" t="str">
        <f t="shared" si="13"/>
        <v>Not Contract Married</v>
      </c>
      <c r="S173" t="b">
        <f t="shared" si="14"/>
        <v>0</v>
      </c>
      <c r="T173" t="str">
        <f t="shared" si="15"/>
        <v>Top Performer</v>
      </c>
      <c r="U173" t="b">
        <v>0</v>
      </c>
    </row>
    <row r="174" spans="1:21" x14ac:dyDescent="0.45">
      <c r="A174" s="9" t="s">
        <v>116</v>
      </c>
      <c r="B174" s="9" t="s">
        <v>110</v>
      </c>
      <c r="C174" s="9" t="s">
        <v>118</v>
      </c>
      <c r="D174" s="9" t="s">
        <v>112</v>
      </c>
      <c r="E174" s="9" t="s">
        <v>113</v>
      </c>
      <c r="F174" s="9" t="s">
        <v>128</v>
      </c>
      <c r="G174" s="9" t="s">
        <v>130</v>
      </c>
      <c r="H174" s="9">
        <v>29</v>
      </c>
      <c r="I174" s="9">
        <v>46211</v>
      </c>
      <c r="J174" s="9">
        <v>26</v>
      </c>
      <c r="K174" s="9">
        <v>12</v>
      </c>
      <c r="L174" s="9">
        <v>6</v>
      </c>
      <c r="M174" s="9">
        <v>9</v>
      </c>
      <c r="N174" s="9">
        <v>37</v>
      </c>
      <c r="O174" t="b">
        <f t="shared" si="17"/>
        <v>1</v>
      </c>
      <c r="P174" t="b">
        <f t="shared" si="16"/>
        <v>0</v>
      </c>
      <c r="Q174" t="b">
        <f t="shared" si="12"/>
        <v>0</v>
      </c>
      <c r="R174" t="str">
        <f t="shared" si="13"/>
        <v>Not Contract Married</v>
      </c>
      <c r="S174" t="b">
        <f t="shared" si="14"/>
        <v>0</v>
      </c>
      <c r="T174" t="str">
        <f t="shared" si="15"/>
        <v>Top Performer</v>
      </c>
      <c r="U174" t="b">
        <v>0</v>
      </c>
    </row>
    <row r="175" spans="1:21" x14ac:dyDescent="0.45">
      <c r="A175" s="9" t="s">
        <v>109</v>
      </c>
      <c r="B175" s="9" t="s">
        <v>110</v>
      </c>
      <c r="C175" s="9" t="s">
        <v>131</v>
      </c>
      <c r="D175" s="9" t="s">
        <v>123</v>
      </c>
      <c r="E175" s="9" t="s">
        <v>119</v>
      </c>
      <c r="F175" s="9" t="s">
        <v>114</v>
      </c>
      <c r="G175" s="9" t="s">
        <v>121</v>
      </c>
      <c r="H175" s="9">
        <v>47</v>
      </c>
      <c r="I175" s="9">
        <v>55599</v>
      </c>
      <c r="J175" s="9">
        <v>26</v>
      </c>
      <c r="K175" s="9">
        <v>2</v>
      </c>
      <c r="L175" s="9">
        <v>14</v>
      </c>
      <c r="M175" s="9">
        <v>2</v>
      </c>
      <c r="N175" s="9">
        <v>22</v>
      </c>
      <c r="O175" t="b">
        <f t="shared" si="17"/>
        <v>0</v>
      </c>
      <c r="P175" t="b">
        <f t="shared" si="16"/>
        <v>0</v>
      </c>
      <c r="Q175" t="b">
        <f t="shared" si="12"/>
        <v>0</v>
      </c>
      <c r="R175" t="str">
        <f t="shared" si="13"/>
        <v>Not Contract Married</v>
      </c>
      <c r="S175" t="b">
        <f t="shared" si="14"/>
        <v>0</v>
      </c>
      <c r="T175" t="b">
        <f t="shared" si="15"/>
        <v>0</v>
      </c>
      <c r="U175">
        <v>2</v>
      </c>
    </row>
    <row r="176" spans="1:21" x14ac:dyDescent="0.45">
      <c r="A176" s="9" t="s">
        <v>129</v>
      </c>
      <c r="B176" s="9" t="s">
        <v>126</v>
      </c>
      <c r="C176" s="9" t="s">
        <v>111</v>
      </c>
      <c r="D176" s="9" t="s">
        <v>123</v>
      </c>
      <c r="E176" s="9" t="s">
        <v>135</v>
      </c>
      <c r="F176" s="9" t="s">
        <v>114</v>
      </c>
      <c r="G176" s="9" t="s">
        <v>133</v>
      </c>
      <c r="H176" s="9">
        <v>41</v>
      </c>
      <c r="I176" s="9">
        <v>111423</v>
      </c>
      <c r="J176" s="9">
        <v>26</v>
      </c>
      <c r="K176" s="9">
        <v>15</v>
      </c>
      <c r="L176" s="9">
        <v>10</v>
      </c>
      <c r="M176" s="9">
        <v>6</v>
      </c>
      <c r="N176" s="9">
        <v>26</v>
      </c>
      <c r="O176" t="b">
        <f t="shared" si="17"/>
        <v>1</v>
      </c>
      <c r="P176" t="b">
        <f t="shared" si="16"/>
        <v>0</v>
      </c>
      <c r="Q176" t="b">
        <f t="shared" si="12"/>
        <v>0</v>
      </c>
      <c r="R176" t="str">
        <f t="shared" si="13"/>
        <v>Not Contract Married</v>
      </c>
      <c r="S176" t="b">
        <f t="shared" si="14"/>
        <v>0</v>
      </c>
      <c r="T176" t="str">
        <f t="shared" si="15"/>
        <v>Top Performer</v>
      </c>
      <c r="U176" t="b">
        <v>0</v>
      </c>
    </row>
    <row r="177" spans="1:21" x14ac:dyDescent="0.45">
      <c r="A177" s="9" t="s">
        <v>141</v>
      </c>
      <c r="B177" s="9" t="s">
        <v>117</v>
      </c>
      <c r="C177" s="9" t="s">
        <v>131</v>
      </c>
      <c r="D177" s="9" t="s">
        <v>112</v>
      </c>
      <c r="E177" s="9" t="s">
        <v>127</v>
      </c>
      <c r="F177" s="9" t="s">
        <v>128</v>
      </c>
      <c r="G177" s="9" t="s">
        <v>125</v>
      </c>
      <c r="H177" s="9">
        <v>54</v>
      </c>
      <c r="I177" s="9">
        <v>85860</v>
      </c>
      <c r="J177" s="9">
        <v>26</v>
      </c>
      <c r="K177" s="9">
        <v>3</v>
      </c>
      <c r="L177" s="9">
        <v>4</v>
      </c>
      <c r="M177" s="9">
        <v>8</v>
      </c>
      <c r="N177" s="9">
        <v>36</v>
      </c>
      <c r="O177" t="b">
        <f t="shared" si="17"/>
        <v>0</v>
      </c>
      <c r="P177" t="b">
        <f t="shared" si="16"/>
        <v>0</v>
      </c>
      <c r="Q177" t="b">
        <f t="shared" si="12"/>
        <v>0</v>
      </c>
      <c r="R177" t="str">
        <f t="shared" si="13"/>
        <v>Contract Married</v>
      </c>
      <c r="S177" t="b">
        <f t="shared" si="14"/>
        <v>0</v>
      </c>
      <c r="T177" t="str">
        <f t="shared" si="15"/>
        <v>Top Performer</v>
      </c>
      <c r="U177" t="b">
        <v>0</v>
      </c>
    </row>
    <row r="178" spans="1:21" x14ac:dyDescent="0.45">
      <c r="A178" s="9" t="s">
        <v>141</v>
      </c>
      <c r="B178" s="9" t="s">
        <v>126</v>
      </c>
      <c r="C178" s="9" t="s">
        <v>111</v>
      </c>
      <c r="D178" s="9" t="s">
        <v>123</v>
      </c>
      <c r="E178" s="9" t="s">
        <v>137</v>
      </c>
      <c r="F178" s="9" t="s">
        <v>128</v>
      </c>
      <c r="G178" s="9" t="s">
        <v>138</v>
      </c>
      <c r="H178" s="9">
        <v>35</v>
      </c>
      <c r="I178" s="9">
        <v>60116</v>
      </c>
      <c r="J178" s="9">
        <v>26</v>
      </c>
      <c r="K178" s="9">
        <v>16</v>
      </c>
      <c r="L178" s="9">
        <v>9</v>
      </c>
      <c r="M178" s="9">
        <v>9</v>
      </c>
      <c r="N178" s="9">
        <v>42</v>
      </c>
      <c r="O178" t="b">
        <f t="shared" si="17"/>
        <v>1</v>
      </c>
      <c r="P178" t="b">
        <f t="shared" si="16"/>
        <v>0</v>
      </c>
      <c r="Q178" t="b">
        <f t="shared" si="12"/>
        <v>0</v>
      </c>
      <c r="R178" t="str">
        <f t="shared" si="13"/>
        <v>Not Contract Married</v>
      </c>
      <c r="S178" t="b">
        <f t="shared" si="14"/>
        <v>0</v>
      </c>
      <c r="T178" t="str">
        <f t="shared" si="15"/>
        <v>Top Performer</v>
      </c>
      <c r="U178" t="b">
        <v>0</v>
      </c>
    </row>
    <row r="179" spans="1:21" x14ac:dyDescent="0.45">
      <c r="A179" s="10" t="s">
        <v>136</v>
      </c>
      <c r="B179" s="10" t="s">
        <v>126</v>
      </c>
      <c r="C179" s="10" t="s">
        <v>118</v>
      </c>
      <c r="D179" s="10" t="s">
        <v>123</v>
      </c>
      <c r="E179" s="10" t="s">
        <v>137</v>
      </c>
      <c r="F179" s="10" t="s">
        <v>114</v>
      </c>
      <c r="G179" s="10" t="s">
        <v>142</v>
      </c>
      <c r="H179" s="10">
        <v>23</v>
      </c>
      <c r="I179" s="10">
        <v>50538</v>
      </c>
      <c r="J179" s="10">
        <v>25</v>
      </c>
      <c r="K179" s="10">
        <v>13</v>
      </c>
      <c r="L179" s="10">
        <v>1</v>
      </c>
      <c r="M179" s="10">
        <v>3</v>
      </c>
      <c r="N179" s="10">
        <v>44</v>
      </c>
      <c r="O179" t="b">
        <f t="shared" si="17"/>
        <v>0</v>
      </c>
      <c r="P179" t="b">
        <f t="shared" si="16"/>
        <v>0</v>
      </c>
      <c r="Q179" t="b">
        <f t="shared" si="12"/>
        <v>0</v>
      </c>
      <c r="R179" t="str">
        <f t="shared" si="13"/>
        <v>Not Contract Married</v>
      </c>
      <c r="S179" t="b">
        <f t="shared" si="14"/>
        <v>0</v>
      </c>
      <c r="T179" t="b">
        <f t="shared" si="15"/>
        <v>0</v>
      </c>
      <c r="U179" t="b">
        <v>0</v>
      </c>
    </row>
    <row r="180" spans="1:21" x14ac:dyDescent="0.45">
      <c r="A180" s="9" t="s">
        <v>136</v>
      </c>
      <c r="B180" s="9" t="s">
        <v>126</v>
      </c>
      <c r="C180" s="9" t="s">
        <v>118</v>
      </c>
      <c r="D180" s="9" t="s">
        <v>132</v>
      </c>
      <c r="E180" s="9" t="s">
        <v>137</v>
      </c>
      <c r="F180" s="9" t="s">
        <v>114</v>
      </c>
      <c r="G180" s="9" t="s">
        <v>133</v>
      </c>
      <c r="H180" s="9">
        <v>29</v>
      </c>
      <c r="I180" s="9">
        <v>65428</v>
      </c>
      <c r="J180" s="9">
        <v>25</v>
      </c>
      <c r="K180" s="9">
        <v>5</v>
      </c>
      <c r="L180" s="9">
        <v>6</v>
      </c>
      <c r="M180" s="9">
        <v>3</v>
      </c>
      <c r="N180" s="9">
        <v>37</v>
      </c>
      <c r="O180" t="b">
        <f t="shared" si="17"/>
        <v>0</v>
      </c>
      <c r="P180" t="b">
        <f t="shared" si="16"/>
        <v>0</v>
      </c>
      <c r="Q180" t="b">
        <f t="shared" si="12"/>
        <v>0</v>
      </c>
      <c r="R180" t="str">
        <f t="shared" si="13"/>
        <v>Not Contract Married</v>
      </c>
      <c r="S180" t="b">
        <f t="shared" si="14"/>
        <v>0</v>
      </c>
      <c r="T180" t="b">
        <f t="shared" si="15"/>
        <v>0</v>
      </c>
      <c r="U180" t="b">
        <v>0</v>
      </c>
    </row>
    <row r="181" spans="1:21" x14ac:dyDescent="0.45">
      <c r="A181" s="10" t="s">
        <v>129</v>
      </c>
      <c r="B181" s="10" t="s">
        <v>117</v>
      </c>
      <c r="C181" s="10" t="s">
        <v>118</v>
      </c>
      <c r="D181" s="10" t="s">
        <v>123</v>
      </c>
      <c r="E181" s="10" t="s">
        <v>119</v>
      </c>
      <c r="F181" s="10" t="s">
        <v>120</v>
      </c>
      <c r="G181" s="10" t="s">
        <v>138</v>
      </c>
      <c r="H181" s="10">
        <v>23</v>
      </c>
      <c r="I181" s="10">
        <v>98899</v>
      </c>
      <c r="J181" s="10">
        <v>25</v>
      </c>
      <c r="K181" s="10">
        <v>8</v>
      </c>
      <c r="L181" s="10">
        <v>11</v>
      </c>
      <c r="M181" s="10">
        <v>7</v>
      </c>
      <c r="N181" s="10">
        <v>21</v>
      </c>
      <c r="O181" t="b">
        <f t="shared" si="17"/>
        <v>0</v>
      </c>
      <c r="P181" t="b">
        <f t="shared" si="16"/>
        <v>0</v>
      </c>
      <c r="Q181" t="b">
        <f t="shared" si="12"/>
        <v>0</v>
      </c>
      <c r="R181" t="str">
        <f t="shared" si="13"/>
        <v>Not Contract Married</v>
      </c>
      <c r="S181" t="b">
        <f t="shared" si="14"/>
        <v>0</v>
      </c>
      <c r="T181" t="str">
        <f t="shared" si="15"/>
        <v>Top Performer</v>
      </c>
      <c r="U181">
        <v>7</v>
      </c>
    </row>
    <row r="182" spans="1:21" x14ac:dyDescent="0.45">
      <c r="A182" s="9" t="s">
        <v>129</v>
      </c>
      <c r="B182" s="9" t="s">
        <v>117</v>
      </c>
      <c r="C182" s="9" t="s">
        <v>111</v>
      </c>
      <c r="D182" s="9" t="s">
        <v>123</v>
      </c>
      <c r="E182" s="9" t="s">
        <v>140</v>
      </c>
      <c r="F182" s="9" t="s">
        <v>128</v>
      </c>
      <c r="G182" s="9" t="s">
        <v>142</v>
      </c>
      <c r="H182" s="9">
        <v>30</v>
      </c>
      <c r="I182" s="9">
        <v>71869</v>
      </c>
      <c r="J182" s="9">
        <v>25</v>
      </c>
      <c r="K182" s="9">
        <v>14</v>
      </c>
      <c r="L182" s="9">
        <v>10</v>
      </c>
      <c r="M182" s="9">
        <v>5</v>
      </c>
      <c r="N182" s="9">
        <v>58</v>
      </c>
      <c r="O182" t="b">
        <f t="shared" si="17"/>
        <v>0</v>
      </c>
      <c r="P182" t="b">
        <f t="shared" si="16"/>
        <v>0</v>
      </c>
      <c r="Q182" t="b">
        <f t="shared" si="12"/>
        <v>0</v>
      </c>
      <c r="R182" t="str">
        <f t="shared" si="13"/>
        <v>Not Contract Married</v>
      </c>
      <c r="S182" t="b">
        <f t="shared" si="14"/>
        <v>0</v>
      </c>
      <c r="T182" t="str">
        <f t="shared" si="15"/>
        <v>Top Performer</v>
      </c>
      <c r="U182" t="b">
        <v>0</v>
      </c>
    </row>
    <row r="183" spans="1:21" x14ac:dyDescent="0.45">
      <c r="A183" s="10" t="s">
        <v>109</v>
      </c>
      <c r="B183" s="10" t="s">
        <v>117</v>
      </c>
      <c r="C183" s="10" t="s">
        <v>111</v>
      </c>
      <c r="D183" s="10" t="s">
        <v>123</v>
      </c>
      <c r="E183" s="10" t="s">
        <v>137</v>
      </c>
      <c r="F183" s="10" t="s">
        <v>128</v>
      </c>
      <c r="G183" s="10" t="s">
        <v>138</v>
      </c>
      <c r="H183" s="10">
        <v>54</v>
      </c>
      <c r="I183" s="10">
        <v>97628</v>
      </c>
      <c r="J183" s="10">
        <v>25</v>
      </c>
      <c r="K183" s="10">
        <v>7</v>
      </c>
      <c r="L183" s="10">
        <v>4</v>
      </c>
      <c r="M183" s="10">
        <v>7</v>
      </c>
      <c r="N183" s="10">
        <v>48</v>
      </c>
      <c r="O183" t="b">
        <f t="shared" si="17"/>
        <v>0</v>
      </c>
      <c r="P183" t="b">
        <f t="shared" si="16"/>
        <v>0</v>
      </c>
      <c r="Q183" t="b">
        <f t="shared" si="12"/>
        <v>1</v>
      </c>
      <c r="R183" t="str">
        <f t="shared" si="13"/>
        <v>Not Contract Married</v>
      </c>
      <c r="S183" t="b">
        <f t="shared" si="14"/>
        <v>0</v>
      </c>
      <c r="T183" t="str">
        <f t="shared" si="15"/>
        <v>Top Performer</v>
      </c>
      <c r="U183" t="b">
        <v>0</v>
      </c>
    </row>
    <row r="184" spans="1:21" x14ac:dyDescent="0.45">
      <c r="A184" s="9" t="s">
        <v>141</v>
      </c>
      <c r="B184" s="9" t="s">
        <v>126</v>
      </c>
      <c r="C184" s="9" t="s">
        <v>111</v>
      </c>
      <c r="D184" s="9" t="s">
        <v>112</v>
      </c>
      <c r="E184" s="9" t="s">
        <v>127</v>
      </c>
      <c r="F184" s="9" t="s">
        <v>128</v>
      </c>
      <c r="G184" s="9" t="s">
        <v>125</v>
      </c>
      <c r="H184" s="9">
        <v>62</v>
      </c>
      <c r="I184" s="9">
        <v>67713</v>
      </c>
      <c r="J184" s="9">
        <v>25</v>
      </c>
      <c r="K184" s="9">
        <v>16</v>
      </c>
      <c r="L184" s="9">
        <v>9</v>
      </c>
      <c r="M184" s="9">
        <v>4</v>
      </c>
      <c r="N184" s="9">
        <v>25</v>
      </c>
      <c r="O184" t="b">
        <f t="shared" si="17"/>
        <v>0</v>
      </c>
      <c r="P184" t="b">
        <f t="shared" si="16"/>
        <v>0</v>
      </c>
      <c r="Q184" t="b">
        <f t="shared" si="12"/>
        <v>0</v>
      </c>
      <c r="R184" t="str">
        <f t="shared" si="13"/>
        <v>Not Contract Married</v>
      </c>
      <c r="S184" t="b">
        <f t="shared" si="14"/>
        <v>0</v>
      </c>
      <c r="T184" t="b">
        <f t="shared" si="15"/>
        <v>0</v>
      </c>
      <c r="U184" t="b">
        <v>0</v>
      </c>
    </row>
    <row r="185" spans="1:21" x14ac:dyDescent="0.45">
      <c r="A185" s="9" t="s">
        <v>143</v>
      </c>
      <c r="B185" s="9" t="s">
        <v>117</v>
      </c>
      <c r="C185" s="9" t="s">
        <v>139</v>
      </c>
      <c r="D185" s="9" t="s">
        <v>112</v>
      </c>
      <c r="E185" s="9" t="s">
        <v>135</v>
      </c>
      <c r="F185" s="9" t="s">
        <v>120</v>
      </c>
      <c r="G185" s="9" t="s">
        <v>121</v>
      </c>
      <c r="H185" s="9">
        <v>61</v>
      </c>
      <c r="I185" s="9">
        <v>68342</v>
      </c>
      <c r="J185" s="9">
        <v>25</v>
      </c>
      <c r="K185" s="9">
        <v>8</v>
      </c>
      <c r="L185" s="9">
        <v>1</v>
      </c>
      <c r="M185" s="9">
        <v>1</v>
      </c>
      <c r="N185" s="9">
        <v>32</v>
      </c>
      <c r="O185" t="b">
        <f t="shared" si="17"/>
        <v>0</v>
      </c>
      <c r="P185" t="b">
        <f t="shared" si="16"/>
        <v>0</v>
      </c>
      <c r="Q185" t="b">
        <f t="shared" si="12"/>
        <v>0</v>
      </c>
      <c r="R185" t="str">
        <f t="shared" si="13"/>
        <v>Not Contract Married</v>
      </c>
      <c r="S185" t="b">
        <f t="shared" si="14"/>
        <v>0</v>
      </c>
      <c r="T185" t="b">
        <f t="shared" si="15"/>
        <v>0</v>
      </c>
      <c r="U185" t="b">
        <v>0</v>
      </c>
    </row>
    <row r="186" spans="1:21" x14ac:dyDescent="0.45">
      <c r="A186" s="10" t="s">
        <v>141</v>
      </c>
      <c r="B186" s="10" t="s">
        <v>117</v>
      </c>
      <c r="C186" s="10" t="s">
        <v>118</v>
      </c>
      <c r="D186" s="10" t="s">
        <v>112</v>
      </c>
      <c r="E186" s="10" t="s">
        <v>119</v>
      </c>
      <c r="F186" s="10" t="s">
        <v>120</v>
      </c>
      <c r="G186" s="10" t="s">
        <v>121</v>
      </c>
      <c r="H186" s="10">
        <v>47</v>
      </c>
      <c r="I186" s="10">
        <v>92507</v>
      </c>
      <c r="J186" s="10">
        <v>25</v>
      </c>
      <c r="K186" s="10">
        <v>5</v>
      </c>
      <c r="L186" s="10">
        <v>4</v>
      </c>
      <c r="M186" s="10">
        <v>8</v>
      </c>
      <c r="N186" s="10">
        <v>58</v>
      </c>
      <c r="O186" t="b">
        <f t="shared" si="17"/>
        <v>0</v>
      </c>
      <c r="P186" t="b">
        <f t="shared" si="16"/>
        <v>0</v>
      </c>
      <c r="Q186" t="b">
        <f t="shared" si="12"/>
        <v>0</v>
      </c>
      <c r="R186" t="str">
        <f t="shared" si="13"/>
        <v>Not Contract Married</v>
      </c>
      <c r="S186" t="b">
        <f t="shared" si="14"/>
        <v>0</v>
      </c>
      <c r="T186" t="str">
        <f t="shared" si="15"/>
        <v>Top Performer</v>
      </c>
      <c r="U186">
        <v>8</v>
      </c>
    </row>
    <row r="187" spans="1:21" x14ac:dyDescent="0.45">
      <c r="A187" s="9" t="s">
        <v>136</v>
      </c>
      <c r="B187" s="9" t="s">
        <v>117</v>
      </c>
      <c r="C187" s="9" t="s">
        <v>139</v>
      </c>
      <c r="D187" s="9" t="s">
        <v>123</v>
      </c>
      <c r="E187" s="9" t="s">
        <v>127</v>
      </c>
      <c r="F187" s="9" t="s">
        <v>120</v>
      </c>
      <c r="G187" s="9" t="s">
        <v>138</v>
      </c>
      <c r="H187" s="9">
        <v>44</v>
      </c>
      <c r="I187" s="9">
        <v>38016</v>
      </c>
      <c r="J187" s="9">
        <v>25</v>
      </c>
      <c r="K187" s="9">
        <v>10</v>
      </c>
      <c r="L187" s="9">
        <v>7</v>
      </c>
      <c r="M187" s="9">
        <v>5</v>
      </c>
      <c r="N187" s="9">
        <v>24</v>
      </c>
      <c r="O187" t="b">
        <f t="shared" si="17"/>
        <v>0</v>
      </c>
      <c r="P187" t="b">
        <f t="shared" si="16"/>
        <v>0</v>
      </c>
      <c r="Q187" t="b">
        <f t="shared" si="12"/>
        <v>0</v>
      </c>
      <c r="R187" t="str">
        <f t="shared" si="13"/>
        <v>Not Contract Married</v>
      </c>
      <c r="S187" t="b">
        <f t="shared" si="14"/>
        <v>0</v>
      </c>
      <c r="T187" t="b">
        <f t="shared" si="15"/>
        <v>0</v>
      </c>
      <c r="U187" t="b">
        <v>0</v>
      </c>
    </row>
    <row r="188" spans="1:21" x14ac:dyDescent="0.45">
      <c r="A188" s="10" t="s">
        <v>141</v>
      </c>
      <c r="B188" s="10" t="s">
        <v>117</v>
      </c>
      <c r="C188" s="10" t="s">
        <v>118</v>
      </c>
      <c r="D188" s="10" t="s">
        <v>132</v>
      </c>
      <c r="E188" s="10" t="s">
        <v>113</v>
      </c>
      <c r="F188" s="10" t="s">
        <v>128</v>
      </c>
      <c r="G188" s="10" t="s">
        <v>115</v>
      </c>
      <c r="H188" s="10">
        <v>50</v>
      </c>
      <c r="I188" s="10">
        <v>32745</v>
      </c>
      <c r="J188" s="10">
        <v>25</v>
      </c>
      <c r="K188" s="10">
        <v>17</v>
      </c>
      <c r="L188" s="10">
        <v>13</v>
      </c>
      <c r="M188" s="10">
        <v>2</v>
      </c>
      <c r="N188" s="10">
        <v>51</v>
      </c>
      <c r="O188" t="b">
        <f t="shared" si="17"/>
        <v>0</v>
      </c>
      <c r="P188" t="b">
        <f t="shared" si="16"/>
        <v>0</v>
      </c>
      <c r="Q188" t="b">
        <f t="shared" si="12"/>
        <v>0</v>
      </c>
      <c r="R188" t="str">
        <f t="shared" si="13"/>
        <v>Not Contract Married</v>
      </c>
      <c r="S188" t="b">
        <f t="shared" si="14"/>
        <v>0</v>
      </c>
      <c r="T188" t="b">
        <f t="shared" si="15"/>
        <v>0</v>
      </c>
      <c r="U188" t="b">
        <v>0</v>
      </c>
    </row>
    <row r="189" spans="1:21" x14ac:dyDescent="0.45">
      <c r="A189" s="10" t="s">
        <v>143</v>
      </c>
      <c r="B189" s="10" t="s">
        <v>126</v>
      </c>
      <c r="C189" s="10" t="s">
        <v>111</v>
      </c>
      <c r="D189" s="10" t="s">
        <v>112</v>
      </c>
      <c r="E189" s="10" t="s">
        <v>119</v>
      </c>
      <c r="F189" s="10" t="s">
        <v>120</v>
      </c>
      <c r="G189" s="10" t="s">
        <v>130</v>
      </c>
      <c r="H189" s="10">
        <v>42</v>
      </c>
      <c r="I189" s="10">
        <v>117265</v>
      </c>
      <c r="J189" s="10">
        <v>25</v>
      </c>
      <c r="K189" s="10">
        <v>17</v>
      </c>
      <c r="L189" s="10">
        <v>10</v>
      </c>
      <c r="M189" s="10">
        <v>3</v>
      </c>
      <c r="N189" s="10">
        <v>57</v>
      </c>
      <c r="O189" t="b">
        <f t="shared" si="17"/>
        <v>1</v>
      </c>
      <c r="P189" t="b">
        <f t="shared" si="16"/>
        <v>0</v>
      </c>
      <c r="Q189" t="b">
        <f t="shared" si="12"/>
        <v>0</v>
      </c>
      <c r="R189" t="str">
        <f t="shared" si="13"/>
        <v>Not Contract Married</v>
      </c>
      <c r="S189" t="b">
        <f t="shared" si="14"/>
        <v>0</v>
      </c>
      <c r="T189" t="str">
        <f t="shared" si="15"/>
        <v>Top Performer</v>
      </c>
      <c r="U189">
        <v>3</v>
      </c>
    </row>
    <row r="190" spans="1:21" x14ac:dyDescent="0.45">
      <c r="A190" s="10" t="s">
        <v>136</v>
      </c>
      <c r="B190" s="10" t="s">
        <v>126</v>
      </c>
      <c r="C190" s="10" t="s">
        <v>131</v>
      </c>
      <c r="D190" s="10" t="s">
        <v>132</v>
      </c>
      <c r="E190" s="10" t="s">
        <v>119</v>
      </c>
      <c r="F190" s="10" t="s">
        <v>120</v>
      </c>
      <c r="G190" s="10" t="s">
        <v>133</v>
      </c>
      <c r="H190" s="10">
        <v>48</v>
      </c>
      <c r="I190" s="10">
        <v>104027</v>
      </c>
      <c r="J190" s="10">
        <v>24</v>
      </c>
      <c r="K190" s="10">
        <v>15</v>
      </c>
      <c r="L190" s="10">
        <v>14</v>
      </c>
      <c r="M190" s="10">
        <v>3</v>
      </c>
      <c r="N190" s="10">
        <v>56</v>
      </c>
      <c r="O190" t="b">
        <f t="shared" si="17"/>
        <v>1</v>
      </c>
      <c r="P190" t="b">
        <f t="shared" si="16"/>
        <v>0</v>
      </c>
      <c r="Q190" t="b">
        <f t="shared" si="12"/>
        <v>0</v>
      </c>
      <c r="R190" t="str">
        <f t="shared" si="13"/>
        <v>Not Contract Married</v>
      </c>
      <c r="S190" t="b">
        <f t="shared" si="14"/>
        <v>0</v>
      </c>
      <c r="T190" t="str">
        <f t="shared" si="15"/>
        <v>Top Performer</v>
      </c>
      <c r="U190">
        <v>3</v>
      </c>
    </row>
    <row r="191" spans="1:21" x14ac:dyDescent="0.45">
      <c r="A191" s="10" t="s">
        <v>109</v>
      </c>
      <c r="B191" s="10" t="s">
        <v>126</v>
      </c>
      <c r="C191" s="10" t="s">
        <v>111</v>
      </c>
      <c r="D191" s="10" t="s">
        <v>123</v>
      </c>
      <c r="E191" s="10" t="s">
        <v>127</v>
      </c>
      <c r="F191" s="10" t="s">
        <v>120</v>
      </c>
      <c r="G191" s="10" t="s">
        <v>138</v>
      </c>
      <c r="H191" s="10">
        <v>27</v>
      </c>
      <c r="I191" s="10">
        <v>56762</v>
      </c>
      <c r="J191" s="10">
        <v>24</v>
      </c>
      <c r="K191" s="10">
        <v>10</v>
      </c>
      <c r="L191" s="10">
        <v>14</v>
      </c>
      <c r="M191" s="10">
        <v>2</v>
      </c>
      <c r="N191" s="10">
        <v>47</v>
      </c>
      <c r="O191" t="b">
        <f t="shared" si="17"/>
        <v>0</v>
      </c>
      <c r="P191" t="b">
        <f t="shared" si="16"/>
        <v>0</v>
      </c>
      <c r="Q191" t="b">
        <f t="shared" si="12"/>
        <v>1</v>
      </c>
      <c r="R191" t="str">
        <f t="shared" si="13"/>
        <v>Not Contract Married</v>
      </c>
      <c r="S191" t="b">
        <f t="shared" si="14"/>
        <v>0</v>
      </c>
      <c r="T191" t="b">
        <f t="shared" si="15"/>
        <v>0</v>
      </c>
      <c r="U191" t="b">
        <v>0</v>
      </c>
    </row>
    <row r="192" spans="1:21" x14ac:dyDescent="0.45">
      <c r="A192" s="10" t="s">
        <v>143</v>
      </c>
      <c r="B192" s="10" t="s">
        <v>110</v>
      </c>
      <c r="C192" s="10" t="s">
        <v>131</v>
      </c>
      <c r="D192" s="10" t="s">
        <v>123</v>
      </c>
      <c r="E192" s="10" t="s">
        <v>113</v>
      </c>
      <c r="F192" s="10" t="s">
        <v>114</v>
      </c>
      <c r="G192" s="10" t="s">
        <v>121</v>
      </c>
      <c r="H192" s="10">
        <v>23</v>
      </c>
      <c r="I192" s="10">
        <v>51826</v>
      </c>
      <c r="J192" s="10">
        <v>24</v>
      </c>
      <c r="K192" s="10">
        <v>17</v>
      </c>
      <c r="L192" s="10">
        <v>12</v>
      </c>
      <c r="M192" s="10">
        <v>9</v>
      </c>
      <c r="N192" s="10">
        <v>53</v>
      </c>
      <c r="O192" t="b">
        <f t="shared" si="17"/>
        <v>1</v>
      </c>
      <c r="P192" t="b">
        <f t="shared" si="16"/>
        <v>0</v>
      </c>
      <c r="Q192" t="b">
        <f t="shared" si="12"/>
        <v>0</v>
      </c>
      <c r="R192" t="str">
        <f t="shared" si="13"/>
        <v>Not Contract Married</v>
      </c>
      <c r="S192" t="b">
        <f t="shared" si="14"/>
        <v>0</v>
      </c>
      <c r="T192" t="str">
        <f t="shared" si="15"/>
        <v>Top Performer</v>
      </c>
      <c r="U192" t="b">
        <v>0</v>
      </c>
    </row>
    <row r="193" spans="1:21" x14ac:dyDescent="0.45">
      <c r="A193" s="9" t="s">
        <v>129</v>
      </c>
      <c r="B193" s="9" t="s">
        <v>117</v>
      </c>
      <c r="C193" s="9" t="s">
        <v>118</v>
      </c>
      <c r="D193" s="9" t="s">
        <v>132</v>
      </c>
      <c r="E193" s="9" t="s">
        <v>135</v>
      </c>
      <c r="F193" s="9" t="s">
        <v>120</v>
      </c>
      <c r="G193" s="9" t="s">
        <v>133</v>
      </c>
      <c r="H193" s="9">
        <v>43</v>
      </c>
      <c r="I193" s="9">
        <v>81919</v>
      </c>
      <c r="J193" s="9">
        <v>24</v>
      </c>
      <c r="K193" s="9">
        <v>4</v>
      </c>
      <c r="L193" s="9">
        <v>6</v>
      </c>
      <c r="M193" s="9">
        <v>6</v>
      </c>
      <c r="N193" s="9">
        <v>44</v>
      </c>
      <c r="O193" t="b">
        <f t="shared" si="17"/>
        <v>0</v>
      </c>
      <c r="P193" t="b">
        <f t="shared" si="16"/>
        <v>0</v>
      </c>
      <c r="Q193" t="b">
        <f t="shared" si="12"/>
        <v>0</v>
      </c>
      <c r="R193" t="str">
        <f t="shared" si="13"/>
        <v>Not Contract Married</v>
      </c>
      <c r="S193" t="b">
        <f t="shared" si="14"/>
        <v>0</v>
      </c>
      <c r="T193" t="str">
        <f t="shared" si="15"/>
        <v>Top Performer</v>
      </c>
      <c r="U193" t="b">
        <v>0</v>
      </c>
    </row>
    <row r="194" spans="1:21" x14ac:dyDescent="0.45">
      <c r="A194" s="10" t="s">
        <v>143</v>
      </c>
      <c r="B194" s="10" t="s">
        <v>126</v>
      </c>
      <c r="C194" s="10" t="s">
        <v>118</v>
      </c>
      <c r="D194" s="10" t="s">
        <v>134</v>
      </c>
      <c r="E194" s="10" t="s">
        <v>137</v>
      </c>
      <c r="F194" s="10" t="s">
        <v>120</v>
      </c>
      <c r="G194" s="10" t="s">
        <v>130</v>
      </c>
      <c r="H194" s="10">
        <v>24</v>
      </c>
      <c r="I194" s="10">
        <v>57103</v>
      </c>
      <c r="J194" s="10">
        <v>24</v>
      </c>
      <c r="K194" s="10">
        <v>8</v>
      </c>
      <c r="L194" s="10">
        <v>12</v>
      </c>
      <c r="M194" s="10">
        <v>5</v>
      </c>
      <c r="N194" s="10">
        <v>25</v>
      </c>
      <c r="O194" t="b">
        <f t="shared" si="17"/>
        <v>0</v>
      </c>
      <c r="P194" t="b">
        <f t="shared" si="16"/>
        <v>0</v>
      </c>
      <c r="Q194" t="b">
        <f t="shared" si="12"/>
        <v>0</v>
      </c>
      <c r="R194" t="str">
        <f t="shared" si="13"/>
        <v>Not Contract Married</v>
      </c>
      <c r="S194" t="b">
        <f t="shared" si="14"/>
        <v>0</v>
      </c>
      <c r="T194" t="b">
        <f t="shared" si="15"/>
        <v>0</v>
      </c>
      <c r="U194" t="b">
        <v>0</v>
      </c>
    </row>
    <row r="195" spans="1:21" x14ac:dyDescent="0.45">
      <c r="A195" s="9" t="s">
        <v>143</v>
      </c>
      <c r="B195" s="9" t="s">
        <v>126</v>
      </c>
      <c r="C195" s="9" t="s">
        <v>139</v>
      </c>
      <c r="D195" s="9" t="s">
        <v>112</v>
      </c>
      <c r="E195" s="9" t="s">
        <v>127</v>
      </c>
      <c r="F195" s="9" t="s">
        <v>128</v>
      </c>
      <c r="G195" s="9" t="s">
        <v>133</v>
      </c>
      <c r="H195" s="9">
        <v>44</v>
      </c>
      <c r="I195" s="9">
        <v>104085</v>
      </c>
      <c r="J195" s="9">
        <v>24</v>
      </c>
      <c r="K195" s="9">
        <v>4</v>
      </c>
      <c r="L195" s="9">
        <v>14</v>
      </c>
      <c r="M195" s="9">
        <v>7</v>
      </c>
      <c r="N195" s="9">
        <v>24</v>
      </c>
      <c r="O195" t="b">
        <f t="shared" si="17"/>
        <v>1</v>
      </c>
      <c r="P195" t="b">
        <f t="shared" si="16"/>
        <v>0</v>
      </c>
      <c r="Q195" t="b">
        <f t="shared" ref="Q195:Q258" si="18">AND(A195="Customer Support",N195&gt;40)</f>
        <v>0</v>
      </c>
      <c r="R195" t="str">
        <f t="shared" ref="R195:R258" si="19">IF(AND(C195="Married",F195="Contract"),"Contract Married","Not Contract Married")</f>
        <v>Not Contract Married</v>
      </c>
      <c r="S195" t="b">
        <f t="shared" ref="S195:S258" si="20">IF(AND(A195="Finance",I195&gt;70000,M195&gt;=9),"Top Performer")</f>
        <v>0</v>
      </c>
      <c r="T195" t="str">
        <f t="shared" ref="T195:T258" si="21">IF(OR(A195="Finance",I195&gt;70000,M195&gt;=9),"Top Performer")</f>
        <v>Top Performer</v>
      </c>
      <c r="U195" t="b">
        <v>0</v>
      </c>
    </row>
    <row r="196" spans="1:21" x14ac:dyDescent="0.45">
      <c r="A196" s="10" t="s">
        <v>143</v>
      </c>
      <c r="B196" s="10" t="s">
        <v>126</v>
      </c>
      <c r="C196" s="10" t="s">
        <v>111</v>
      </c>
      <c r="D196" s="10" t="s">
        <v>134</v>
      </c>
      <c r="E196" s="10" t="s">
        <v>137</v>
      </c>
      <c r="F196" s="10" t="s">
        <v>128</v>
      </c>
      <c r="G196" s="10" t="s">
        <v>115</v>
      </c>
      <c r="H196" s="10">
        <v>30</v>
      </c>
      <c r="I196" s="10">
        <v>55235</v>
      </c>
      <c r="J196" s="10">
        <v>24</v>
      </c>
      <c r="K196" s="10">
        <v>13</v>
      </c>
      <c r="L196" s="10">
        <v>1</v>
      </c>
      <c r="M196" s="10">
        <v>3</v>
      </c>
      <c r="N196" s="10">
        <v>27</v>
      </c>
      <c r="O196" t="b">
        <f t="shared" si="17"/>
        <v>0</v>
      </c>
      <c r="P196" t="b">
        <f t="shared" ref="P196:P259" si="22">AND(I196&gt;100000,M196&gt;=9)</f>
        <v>0</v>
      </c>
      <c r="Q196" t="b">
        <f t="shared" si="18"/>
        <v>0</v>
      </c>
      <c r="R196" t="str">
        <f t="shared" si="19"/>
        <v>Not Contract Married</v>
      </c>
      <c r="S196" t="b">
        <f t="shared" si="20"/>
        <v>0</v>
      </c>
      <c r="T196" t="b">
        <f t="shared" si="21"/>
        <v>0</v>
      </c>
      <c r="U196" t="b">
        <v>0</v>
      </c>
    </row>
    <row r="197" spans="1:21" x14ac:dyDescent="0.45">
      <c r="A197" s="9" t="s">
        <v>109</v>
      </c>
      <c r="B197" s="9" t="s">
        <v>117</v>
      </c>
      <c r="C197" s="9" t="s">
        <v>118</v>
      </c>
      <c r="D197" s="9" t="s">
        <v>123</v>
      </c>
      <c r="E197" s="9" t="s">
        <v>135</v>
      </c>
      <c r="F197" s="9" t="s">
        <v>128</v>
      </c>
      <c r="G197" s="9" t="s">
        <v>125</v>
      </c>
      <c r="H197" s="9">
        <v>55</v>
      </c>
      <c r="I197" s="9">
        <v>84040</v>
      </c>
      <c r="J197" s="9">
        <v>24</v>
      </c>
      <c r="K197" s="9">
        <v>16</v>
      </c>
      <c r="L197" s="9">
        <v>8</v>
      </c>
      <c r="M197" s="9">
        <v>9</v>
      </c>
      <c r="N197" s="9">
        <v>50</v>
      </c>
      <c r="O197" t="b">
        <f t="shared" si="17"/>
        <v>1</v>
      </c>
      <c r="P197" t="b">
        <f t="shared" si="22"/>
        <v>0</v>
      </c>
      <c r="Q197" t="b">
        <f t="shared" si="18"/>
        <v>1</v>
      </c>
      <c r="R197" t="str">
        <f t="shared" si="19"/>
        <v>Not Contract Married</v>
      </c>
      <c r="S197" t="b">
        <f t="shared" si="20"/>
        <v>0</v>
      </c>
      <c r="T197" t="str">
        <f t="shared" si="21"/>
        <v>Top Performer</v>
      </c>
      <c r="U197" t="b">
        <v>0</v>
      </c>
    </row>
    <row r="198" spans="1:21" x14ac:dyDescent="0.45">
      <c r="A198" s="9" t="s">
        <v>116</v>
      </c>
      <c r="B198" s="9" t="s">
        <v>126</v>
      </c>
      <c r="C198" s="9" t="s">
        <v>111</v>
      </c>
      <c r="D198" s="9" t="s">
        <v>112</v>
      </c>
      <c r="E198" s="9" t="s">
        <v>137</v>
      </c>
      <c r="F198" s="9" t="s">
        <v>120</v>
      </c>
      <c r="G198" s="9" t="s">
        <v>133</v>
      </c>
      <c r="H198" s="9">
        <v>34</v>
      </c>
      <c r="I198" s="9">
        <v>57364</v>
      </c>
      <c r="J198" s="9">
        <v>24</v>
      </c>
      <c r="K198" s="9">
        <v>11</v>
      </c>
      <c r="L198" s="9">
        <v>12</v>
      </c>
      <c r="M198" s="9">
        <v>9</v>
      </c>
      <c r="N198" s="9">
        <v>33</v>
      </c>
      <c r="O198" t="b">
        <f t="shared" si="17"/>
        <v>1</v>
      </c>
      <c r="P198" t="b">
        <f t="shared" si="22"/>
        <v>0</v>
      </c>
      <c r="Q198" t="b">
        <f t="shared" si="18"/>
        <v>0</v>
      </c>
      <c r="R198" t="str">
        <f t="shared" si="19"/>
        <v>Not Contract Married</v>
      </c>
      <c r="S198" t="b">
        <f t="shared" si="20"/>
        <v>0</v>
      </c>
      <c r="T198" t="str">
        <f t="shared" si="21"/>
        <v>Top Performer</v>
      </c>
      <c r="U198" t="b">
        <v>0</v>
      </c>
    </row>
    <row r="199" spans="1:21" x14ac:dyDescent="0.45">
      <c r="A199" s="10" t="s">
        <v>116</v>
      </c>
      <c r="B199" s="10" t="s">
        <v>117</v>
      </c>
      <c r="C199" s="10" t="s">
        <v>118</v>
      </c>
      <c r="D199" s="10" t="s">
        <v>134</v>
      </c>
      <c r="E199" s="10" t="s">
        <v>124</v>
      </c>
      <c r="F199" s="10" t="s">
        <v>114</v>
      </c>
      <c r="G199" s="10" t="s">
        <v>133</v>
      </c>
      <c r="H199" s="10">
        <v>60</v>
      </c>
      <c r="I199" s="10">
        <v>76473</v>
      </c>
      <c r="J199" s="10">
        <v>24</v>
      </c>
      <c r="K199" s="10">
        <v>14</v>
      </c>
      <c r="L199" s="10">
        <v>11</v>
      </c>
      <c r="M199" s="10">
        <v>4</v>
      </c>
      <c r="N199" s="10">
        <v>42</v>
      </c>
      <c r="O199" t="b">
        <f t="shared" si="17"/>
        <v>0</v>
      </c>
      <c r="P199" t="b">
        <f t="shared" si="22"/>
        <v>0</v>
      </c>
      <c r="Q199" t="b">
        <f t="shared" si="18"/>
        <v>0</v>
      </c>
      <c r="R199" t="str">
        <f t="shared" si="19"/>
        <v>Not Contract Married</v>
      </c>
      <c r="S199" t="b">
        <f t="shared" si="20"/>
        <v>0</v>
      </c>
      <c r="T199" t="str">
        <f t="shared" si="21"/>
        <v>Top Performer</v>
      </c>
      <c r="U199" t="b">
        <v>0</v>
      </c>
    </row>
    <row r="200" spans="1:21" x14ac:dyDescent="0.45">
      <c r="A200" s="9" t="s">
        <v>109</v>
      </c>
      <c r="B200" s="9" t="s">
        <v>117</v>
      </c>
      <c r="C200" s="9" t="s">
        <v>131</v>
      </c>
      <c r="D200" s="9" t="s">
        <v>112</v>
      </c>
      <c r="E200" s="9" t="s">
        <v>140</v>
      </c>
      <c r="F200" s="9" t="s">
        <v>120</v>
      </c>
      <c r="G200" s="9" t="s">
        <v>121</v>
      </c>
      <c r="H200" s="9">
        <v>37</v>
      </c>
      <c r="I200" s="9">
        <v>101155</v>
      </c>
      <c r="J200" s="9">
        <v>23</v>
      </c>
      <c r="K200" s="9">
        <v>2</v>
      </c>
      <c r="L200" s="9">
        <v>4</v>
      </c>
      <c r="M200" s="9">
        <v>9</v>
      </c>
      <c r="N200" s="9">
        <v>37</v>
      </c>
      <c r="O200" t="b">
        <f t="shared" ref="O200:O263" si="23">OR(I200&gt;100000,M200&gt;=9)</f>
        <v>1</v>
      </c>
      <c r="P200" t="b">
        <f t="shared" si="22"/>
        <v>1</v>
      </c>
      <c r="Q200" t="b">
        <f t="shared" si="18"/>
        <v>0</v>
      </c>
      <c r="R200" t="str">
        <f t="shared" si="19"/>
        <v>Not Contract Married</v>
      </c>
      <c r="S200" t="b">
        <f t="shared" si="20"/>
        <v>0</v>
      </c>
      <c r="T200" t="str">
        <f t="shared" si="21"/>
        <v>Top Performer</v>
      </c>
      <c r="U200" t="b">
        <v>0</v>
      </c>
    </row>
    <row r="201" spans="1:21" x14ac:dyDescent="0.45">
      <c r="A201" s="9" t="s">
        <v>122</v>
      </c>
      <c r="B201" s="9" t="s">
        <v>110</v>
      </c>
      <c r="C201" s="9" t="s">
        <v>111</v>
      </c>
      <c r="D201" s="9" t="s">
        <v>134</v>
      </c>
      <c r="E201" s="9" t="s">
        <v>127</v>
      </c>
      <c r="F201" s="9" t="s">
        <v>114</v>
      </c>
      <c r="G201" s="9" t="s">
        <v>115</v>
      </c>
      <c r="H201" s="9">
        <v>64</v>
      </c>
      <c r="I201" s="9">
        <v>90011</v>
      </c>
      <c r="J201" s="9">
        <v>23</v>
      </c>
      <c r="K201" s="9">
        <v>19</v>
      </c>
      <c r="L201" s="9">
        <v>8</v>
      </c>
      <c r="M201" s="9">
        <v>5</v>
      </c>
      <c r="N201" s="9">
        <v>56</v>
      </c>
      <c r="O201" t="b">
        <f t="shared" si="23"/>
        <v>0</v>
      </c>
      <c r="P201" t="b">
        <f t="shared" si="22"/>
        <v>0</v>
      </c>
      <c r="Q201" t="b">
        <f t="shared" si="18"/>
        <v>0</v>
      </c>
      <c r="R201" t="str">
        <f t="shared" si="19"/>
        <v>Not Contract Married</v>
      </c>
      <c r="S201" t="b">
        <f t="shared" si="20"/>
        <v>0</v>
      </c>
      <c r="T201" t="str">
        <f t="shared" si="21"/>
        <v>Top Performer</v>
      </c>
      <c r="U201" t="b">
        <v>0</v>
      </c>
    </row>
    <row r="202" spans="1:21" x14ac:dyDescent="0.45">
      <c r="A202" s="9" t="s">
        <v>116</v>
      </c>
      <c r="B202" s="9" t="s">
        <v>126</v>
      </c>
      <c r="C202" s="9" t="s">
        <v>131</v>
      </c>
      <c r="D202" s="9" t="s">
        <v>112</v>
      </c>
      <c r="E202" s="9" t="s">
        <v>119</v>
      </c>
      <c r="F202" s="9" t="s">
        <v>120</v>
      </c>
      <c r="G202" s="9" t="s">
        <v>121</v>
      </c>
      <c r="H202" s="9">
        <v>54</v>
      </c>
      <c r="I202" s="9">
        <v>36142</v>
      </c>
      <c r="J202" s="9">
        <v>23</v>
      </c>
      <c r="K202" s="9">
        <v>2</v>
      </c>
      <c r="L202" s="9">
        <v>14</v>
      </c>
      <c r="M202" s="9">
        <v>8</v>
      </c>
      <c r="N202" s="9">
        <v>44</v>
      </c>
      <c r="O202" t="b">
        <f t="shared" si="23"/>
        <v>0</v>
      </c>
      <c r="P202" t="b">
        <f t="shared" si="22"/>
        <v>0</v>
      </c>
      <c r="Q202" t="b">
        <f t="shared" si="18"/>
        <v>0</v>
      </c>
      <c r="R202" t="str">
        <f t="shared" si="19"/>
        <v>Not Contract Married</v>
      </c>
      <c r="S202" t="b">
        <f t="shared" si="20"/>
        <v>0</v>
      </c>
      <c r="T202" t="b">
        <f t="shared" si="21"/>
        <v>0</v>
      </c>
      <c r="U202">
        <v>8</v>
      </c>
    </row>
    <row r="203" spans="1:21" x14ac:dyDescent="0.45">
      <c r="A203" s="10" t="s">
        <v>109</v>
      </c>
      <c r="B203" s="10" t="s">
        <v>110</v>
      </c>
      <c r="C203" s="10" t="s">
        <v>111</v>
      </c>
      <c r="D203" s="10" t="s">
        <v>112</v>
      </c>
      <c r="E203" s="10" t="s">
        <v>124</v>
      </c>
      <c r="F203" s="10" t="s">
        <v>128</v>
      </c>
      <c r="G203" s="10" t="s">
        <v>138</v>
      </c>
      <c r="H203" s="10">
        <v>47</v>
      </c>
      <c r="I203" s="10">
        <v>66674</v>
      </c>
      <c r="J203" s="10">
        <v>23</v>
      </c>
      <c r="K203" s="10">
        <v>13</v>
      </c>
      <c r="L203" s="10">
        <v>12</v>
      </c>
      <c r="M203" s="10">
        <v>4</v>
      </c>
      <c r="N203" s="10">
        <v>58</v>
      </c>
      <c r="O203" t="b">
        <f t="shared" si="23"/>
        <v>0</v>
      </c>
      <c r="P203" t="b">
        <f t="shared" si="22"/>
        <v>0</v>
      </c>
      <c r="Q203" t="b">
        <f t="shared" si="18"/>
        <v>1</v>
      </c>
      <c r="R203" t="str">
        <f t="shared" si="19"/>
        <v>Not Contract Married</v>
      </c>
      <c r="S203" t="b">
        <f t="shared" si="20"/>
        <v>0</v>
      </c>
      <c r="T203" t="b">
        <f t="shared" si="21"/>
        <v>0</v>
      </c>
      <c r="U203" t="b">
        <v>0</v>
      </c>
    </row>
    <row r="204" spans="1:21" x14ac:dyDescent="0.45">
      <c r="A204" s="9" t="s">
        <v>141</v>
      </c>
      <c r="B204" s="9" t="s">
        <v>126</v>
      </c>
      <c r="C204" s="9" t="s">
        <v>131</v>
      </c>
      <c r="D204" s="9" t="s">
        <v>134</v>
      </c>
      <c r="E204" s="9" t="s">
        <v>135</v>
      </c>
      <c r="F204" s="9" t="s">
        <v>120</v>
      </c>
      <c r="G204" s="9" t="s">
        <v>130</v>
      </c>
      <c r="H204" s="9">
        <v>42</v>
      </c>
      <c r="I204" s="9">
        <v>49337</v>
      </c>
      <c r="J204" s="9">
        <v>23</v>
      </c>
      <c r="K204" s="9">
        <v>7</v>
      </c>
      <c r="L204" s="9">
        <v>8</v>
      </c>
      <c r="M204" s="9">
        <v>2</v>
      </c>
      <c r="N204" s="9">
        <v>50</v>
      </c>
      <c r="O204" t="b">
        <f t="shared" si="23"/>
        <v>0</v>
      </c>
      <c r="P204" t="b">
        <f t="shared" si="22"/>
        <v>0</v>
      </c>
      <c r="Q204" t="b">
        <f t="shared" si="18"/>
        <v>0</v>
      </c>
      <c r="R204" t="str">
        <f t="shared" si="19"/>
        <v>Not Contract Married</v>
      </c>
      <c r="S204" t="b">
        <f t="shared" si="20"/>
        <v>0</v>
      </c>
      <c r="T204" t="b">
        <f t="shared" si="21"/>
        <v>0</v>
      </c>
      <c r="U204" t="b">
        <v>0</v>
      </c>
    </row>
    <row r="205" spans="1:21" x14ac:dyDescent="0.45">
      <c r="A205" s="9" t="s">
        <v>109</v>
      </c>
      <c r="B205" s="9" t="s">
        <v>110</v>
      </c>
      <c r="C205" s="9" t="s">
        <v>118</v>
      </c>
      <c r="D205" s="9" t="s">
        <v>134</v>
      </c>
      <c r="E205" s="9" t="s">
        <v>137</v>
      </c>
      <c r="F205" s="9" t="s">
        <v>114</v>
      </c>
      <c r="G205" s="9" t="s">
        <v>142</v>
      </c>
      <c r="H205" s="9">
        <v>41</v>
      </c>
      <c r="I205" s="9">
        <v>40886</v>
      </c>
      <c r="J205" s="9">
        <v>23</v>
      </c>
      <c r="K205" s="9">
        <v>16</v>
      </c>
      <c r="L205" s="9">
        <v>5</v>
      </c>
      <c r="M205" s="9">
        <v>2</v>
      </c>
      <c r="N205" s="9">
        <v>39</v>
      </c>
      <c r="O205" t="b">
        <f t="shared" si="23"/>
        <v>0</v>
      </c>
      <c r="P205" t="b">
        <f t="shared" si="22"/>
        <v>0</v>
      </c>
      <c r="Q205" t="b">
        <f t="shared" si="18"/>
        <v>0</v>
      </c>
      <c r="R205" t="str">
        <f t="shared" si="19"/>
        <v>Not Contract Married</v>
      </c>
      <c r="S205" t="b">
        <f t="shared" si="20"/>
        <v>0</v>
      </c>
      <c r="T205" t="b">
        <f t="shared" si="21"/>
        <v>0</v>
      </c>
      <c r="U205" t="b">
        <v>0</v>
      </c>
    </row>
    <row r="206" spans="1:21" x14ac:dyDescent="0.45">
      <c r="A206" s="10" t="s">
        <v>143</v>
      </c>
      <c r="B206" s="10" t="s">
        <v>110</v>
      </c>
      <c r="C206" s="10" t="s">
        <v>131</v>
      </c>
      <c r="D206" s="10" t="s">
        <v>132</v>
      </c>
      <c r="E206" s="10" t="s">
        <v>140</v>
      </c>
      <c r="F206" s="10" t="s">
        <v>114</v>
      </c>
      <c r="G206" s="10" t="s">
        <v>115</v>
      </c>
      <c r="H206" s="10">
        <v>56</v>
      </c>
      <c r="I206" s="10">
        <v>119833</v>
      </c>
      <c r="J206" s="10">
        <v>23</v>
      </c>
      <c r="K206" s="10">
        <v>5</v>
      </c>
      <c r="L206" s="10">
        <v>10</v>
      </c>
      <c r="M206" s="10">
        <v>4</v>
      </c>
      <c r="N206" s="10">
        <v>44</v>
      </c>
      <c r="O206" t="b">
        <f t="shared" si="23"/>
        <v>1</v>
      </c>
      <c r="P206" t="b">
        <f t="shared" si="22"/>
        <v>0</v>
      </c>
      <c r="Q206" t="b">
        <f t="shared" si="18"/>
        <v>0</v>
      </c>
      <c r="R206" t="str">
        <f t="shared" si="19"/>
        <v>Not Contract Married</v>
      </c>
      <c r="S206" t="b">
        <f t="shared" si="20"/>
        <v>0</v>
      </c>
      <c r="T206" t="str">
        <f t="shared" si="21"/>
        <v>Top Performer</v>
      </c>
      <c r="U206" t="b">
        <v>0</v>
      </c>
    </row>
    <row r="207" spans="1:21" x14ac:dyDescent="0.45">
      <c r="A207" s="9" t="s">
        <v>129</v>
      </c>
      <c r="B207" s="9" t="s">
        <v>117</v>
      </c>
      <c r="C207" s="9" t="s">
        <v>111</v>
      </c>
      <c r="D207" s="9" t="s">
        <v>134</v>
      </c>
      <c r="E207" s="9" t="s">
        <v>124</v>
      </c>
      <c r="F207" s="9" t="s">
        <v>120</v>
      </c>
      <c r="G207" s="9" t="s">
        <v>125</v>
      </c>
      <c r="H207" s="9">
        <v>33</v>
      </c>
      <c r="I207" s="9">
        <v>76154</v>
      </c>
      <c r="J207" s="9">
        <v>23</v>
      </c>
      <c r="K207" s="9">
        <v>4</v>
      </c>
      <c r="L207" s="9">
        <v>8</v>
      </c>
      <c r="M207" s="9">
        <v>3</v>
      </c>
      <c r="N207" s="9">
        <v>43</v>
      </c>
      <c r="O207" t="b">
        <f t="shared" si="23"/>
        <v>0</v>
      </c>
      <c r="P207" t="b">
        <f t="shared" si="22"/>
        <v>0</v>
      </c>
      <c r="Q207" t="b">
        <f t="shared" si="18"/>
        <v>0</v>
      </c>
      <c r="R207" t="str">
        <f t="shared" si="19"/>
        <v>Not Contract Married</v>
      </c>
      <c r="S207" t="b">
        <f t="shared" si="20"/>
        <v>0</v>
      </c>
      <c r="T207" t="str">
        <f t="shared" si="21"/>
        <v>Top Performer</v>
      </c>
      <c r="U207" t="b">
        <v>0</v>
      </c>
    </row>
    <row r="208" spans="1:21" x14ac:dyDescent="0.45">
      <c r="A208" s="10" t="s">
        <v>143</v>
      </c>
      <c r="B208" s="10" t="s">
        <v>110</v>
      </c>
      <c r="C208" s="10" t="s">
        <v>118</v>
      </c>
      <c r="D208" s="10" t="s">
        <v>123</v>
      </c>
      <c r="E208" s="10" t="s">
        <v>124</v>
      </c>
      <c r="F208" s="10" t="s">
        <v>114</v>
      </c>
      <c r="G208" s="10" t="s">
        <v>133</v>
      </c>
      <c r="H208" s="10">
        <v>25</v>
      </c>
      <c r="I208" s="10">
        <v>101854</v>
      </c>
      <c r="J208" s="10">
        <v>23</v>
      </c>
      <c r="K208" s="10">
        <v>18</v>
      </c>
      <c r="L208" s="10">
        <v>10</v>
      </c>
      <c r="M208" s="10">
        <v>9</v>
      </c>
      <c r="N208" s="10">
        <v>54</v>
      </c>
      <c r="O208" t="b">
        <f t="shared" si="23"/>
        <v>1</v>
      </c>
      <c r="P208" t="b">
        <f t="shared" si="22"/>
        <v>1</v>
      </c>
      <c r="Q208" t="b">
        <f t="shared" si="18"/>
        <v>0</v>
      </c>
      <c r="R208" t="str">
        <f t="shared" si="19"/>
        <v>Not Contract Married</v>
      </c>
      <c r="S208" t="b">
        <f t="shared" si="20"/>
        <v>0</v>
      </c>
      <c r="T208" t="str">
        <f t="shared" si="21"/>
        <v>Top Performer</v>
      </c>
      <c r="U208" t="b">
        <v>0</v>
      </c>
    </row>
    <row r="209" spans="1:21" x14ac:dyDescent="0.45">
      <c r="A209" s="10" t="s">
        <v>109</v>
      </c>
      <c r="B209" s="10" t="s">
        <v>110</v>
      </c>
      <c r="C209" s="10" t="s">
        <v>118</v>
      </c>
      <c r="D209" s="10" t="s">
        <v>123</v>
      </c>
      <c r="E209" s="10" t="s">
        <v>124</v>
      </c>
      <c r="F209" s="10" t="s">
        <v>120</v>
      </c>
      <c r="G209" s="10" t="s">
        <v>142</v>
      </c>
      <c r="H209" s="10">
        <v>33</v>
      </c>
      <c r="I209" s="10">
        <v>42180</v>
      </c>
      <c r="J209" s="10">
        <v>23</v>
      </c>
      <c r="K209" s="10">
        <v>17</v>
      </c>
      <c r="L209" s="10">
        <v>1</v>
      </c>
      <c r="M209" s="10">
        <v>3</v>
      </c>
      <c r="N209" s="10">
        <v>51</v>
      </c>
      <c r="O209" t="b">
        <f t="shared" si="23"/>
        <v>0</v>
      </c>
      <c r="P209" t="b">
        <f t="shared" si="22"/>
        <v>0</v>
      </c>
      <c r="Q209" t="b">
        <f t="shared" si="18"/>
        <v>1</v>
      </c>
      <c r="R209" t="str">
        <f t="shared" si="19"/>
        <v>Not Contract Married</v>
      </c>
      <c r="S209" t="b">
        <f t="shared" si="20"/>
        <v>0</v>
      </c>
      <c r="T209" t="b">
        <f t="shared" si="21"/>
        <v>0</v>
      </c>
      <c r="U209" t="b">
        <v>0</v>
      </c>
    </row>
    <row r="210" spans="1:21" x14ac:dyDescent="0.45">
      <c r="A210" s="9" t="s">
        <v>116</v>
      </c>
      <c r="B210" s="9" t="s">
        <v>117</v>
      </c>
      <c r="C210" s="9" t="s">
        <v>118</v>
      </c>
      <c r="D210" s="9" t="s">
        <v>112</v>
      </c>
      <c r="E210" s="9" t="s">
        <v>124</v>
      </c>
      <c r="F210" s="9" t="s">
        <v>128</v>
      </c>
      <c r="G210" s="9" t="s">
        <v>125</v>
      </c>
      <c r="H210" s="9">
        <v>41</v>
      </c>
      <c r="I210" s="9">
        <v>70992</v>
      </c>
      <c r="J210" s="9">
        <v>23</v>
      </c>
      <c r="K210" s="9">
        <v>15</v>
      </c>
      <c r="L210" s="9">
        <v>8</v>
      </c>
      <c r="M210" s="9">
        <v>2</v>
      </c>
      <c r="N210" s="9">
        <v>58</v>
      </c>
      <c r="O210" t="b">
        <f t="shared" si="23"/>
        <v>0</v>
      </c>
      <c r="P210" t="b">
        <f t="shared" si="22"/>
        <v>0</v>
      </c>
      <c r="Q210" t="b">
        <f t="shared" si="18"/>
        <v>0</v>
      </c>
      <c r="R210" t="str">
        <f t="shared" si="19"/>
        <v>Not Contract Married</v>
      </c>
      <c r="S210" t="b">
        <f t="shared" si="20"/>
        <v>0</v>
      </c>
      <c r="T210" t="str">
        <f t="shared" si="21"/>
        <v>Top Performer</v>
      </c>
      <c r="U210" t="b">
        <v>0</v>
      </c>
    </row>
    <row r="211" spans="1:21" x14ac:dyDescent="0.45">
      <c r="A211" s="9" t="s">
        <v>129</v>
      </c>
      <c r="B211" s="9" t="s">
        <v>126</v>
      </c>
      <c r="C211" s="9" t="s">
        <v>118</v>
      </c>
      <c r="D211" s="9" t="s">
        <v>132</v>
      </c>
      <c r="E211" s="9" t="s">
        <v>113</v>
      </c>
      <c r="F211" s="9" t="s">
        <v>114</v>
      </c>
      <c r="G211" s="9" t="s">
        <v>125</v>
      </c>
      <c r="H211" s="9">
        <v>33</v>
      </c>
      <c r="I211" s="9">
        <v>100188</v>
      </c>
      <c r="J211" s="9">
        <v>22</v>
      </c>
      <c r="K211" s="9">
        <v>10</v>
      </c>
      <c r="L211" s="9">
        <v>11</v>
      </c>
      <c r="M211" s="9">
        <v>4</v>
      </c>
      <c r="N211" s="9">
        <v>44</v>
      </c>
      <c r="O211" t="b">
        <f t="shared" si="23"/>
        <v>1</v>
      </c>
      <c r="P211" t="b">
        <f t="shared" si="22"/>
        <v>0</v>
      </c>
      <c r="Q211" t="b">
        <f t="shared" si="18"/>
        <v>0</v>
      </c>
      <c r="R211" t="str">
        <f t="shared" si="19"/>
        <v>Not Contract Married</v>
      </c>
      <c r="S211" t="b">
        <f t="shared" si="20"/>
        <v>0</v>
      </c>
      <c r="T211" t="str">
        <f t="shared" si="21"/>
        <v>Top Performer</v>
      </c>
      <c r="U211" t="b">
        <v>0</v>
      </c>
    </row>
    <row r="212" spans="1:21" x14ac:dyDescent="0.45">
      <c r="A212" s="9" t="s">
        <v>143</v>
      </c>
      <c r="B212" s="9" t="s">
        <v>117</v>
      </c>
      <c r="C212" s="9" t="s">
        <v>131</v>
      </c>
      <c r="D212" s="9" t="s">
        <v>134</v>
      </c>
      <c r="E212" s="9" t="s">
        <v>113</v>
      </c>
      <c r="F212" s="9" t="s">
        <v>120</v>
      </c>
      <c r="G212" s="9" t="s">
        <v>142</v>
      </c>
      <c r="H212" s="9">
        <v>62</v>
      </c>
      <c r="I212" s="9">
        <v>30138</v>
      </c>
      <c r="J212" s="9">
        <v>22</v>
      </c>
      <c r="K212" s="9">
        <v>8</v>
      </c>
      <c r="L212" s="9">
        <v>9</v>
      </c>
      <c r="M212" s="9">
        <v>4</v>
      </c>
      <c r="N212" s="9">
        <v>45</v>
      </c>
      <c r="O212" t="b">
        <f t="shared" si="23"/>
        <v>0</v>
      </c>
      <c r="P212" t="b">
        <f t="shared" si="22"/>
        <v>0</v>
      </c>
      <c r="Q212" t="b">
        <f t="shared" si="18"/>
        <v>0</v>
      </c>
      <c r="R212" t="str">
        <f t="shared" si="19"/>
        <v>Not Contract Married</v>
      </c>
      <c r="S212" t="b">
        <f t="shared" si="20"/>
        <v>0</v>
      </c>
      <c r="T212" t="b">
        <f t="shared" si="21"/>
        <v>0</v>
      </c>
      <c r="U212" t="b">
        <v>0</v>
      </c>
    </row>
    <row r="213" spans="1:21" x14ac:dyDescent="0.45">
      <c r="A213" s="9" t="s">
        <v>122</v>
      </c>
      <c r="B213" s="9" t="s">
        <v>117</v>
      </c>
      <c r="C213" s="9" t="s">
        <v>111</v>
      </c>
      <c r="D213" s="9" t="s">
        <v>132</v>
      </c>
      <c r="E213" s="9" t="s">
        <v>135</v>
      </c>
      <c r="F213" s="9" t="s">
        <v>120</v>
      </c>
      <c r="G213" s="9" t="s">
        <v>142</v>
      </c>
      <c r="H213" s="9">
        <v>49</v>
      </c>
      <c r="I213" s="9">
        <v>105250</v>
      </c>
      <c r="J213" s="9">
        <v>22</v>
      </c>
      <c r="K213" s="9">
        <v>9</v>
      </c>
      <c r="L213" s="9">
        <v>8</v>
      </c>
      <c r="M213" s="9">
        <v>3</v>
      </c>
      <c r="N213" s="9">
        <v>53</v>
      </c>
      <c r="O213" t="b">
        <f t="shared" si="23"/>
        <v>1</v>
      </c>
      <c r="P213" t="b">
        <f t="shared" si="22"/>
        <v>0</v>
      </c>
      <c r="Q213" t="b">
        <f t="shared" si="18"/>
        <v>0</v>
      </c>
      <c r="R213" t="str">
        <f t="shared" si="19"/>
        <v>Not Contract Married</v>
      </c>
      <c r="S213" t="b">
        <f t="shared" si="20"/>
        <v>0</v>
      </c>
      <c r="T213" t="str">
        <f t="shared" si="21"/>
        <v>Top Performer</v>
      </c>
      <c r="U213" t="b">
        <v>0</v>
      </c>
    </row>
    <row r="214" spans="1:21" x14ac:dyDescent="0.45">
      <c r="A214" s="10" t="s">
        <v>116</v>
      </c>
      <c r="B214" s="10" t="s">
        <v>117</v>
      </c>
      <c r="C214" s="10" t="s">
        <v>118</v>
      </c>
      <c r="D214" s="10" t="s">
        <v>123</v>
      </c>
      <c r="E214" s="10" t="s">
        <v>137</v>
      </c>
      <c r="F214" s="10" t="s">
        <v>114</v>
      </c>
      <c r="G214" s="10" t="s">
        <v>121</v>
      </c>
      <c r="H214" s="10">
        <v>64</v>
      </c>
      <c r="I214" s="10">
        <v>85568</v>
      </c>
      <c r="J214" s="10">
        <v>22</v>
      </c>
      <c r="K214" s="10">
        <v>19</v>
      </c>
      <c r="L214" s="10">
        <v>11</v>
      </c>
      <c r="M214" s="10">
        <v>6</v>
      </c>
      <c r="N214" s="10">
        <v>40</v>
      </c>
      <c r="O214" t="b">
        <f t="shared" si="23"/>
        <v>0</v>
      </c>
      <c r="P214" t="b">
        <f t="shared" si="22"/>
        <v>0</v>
      </c>
      <c r="Q214" t="b">
        <f t="shared" si="18"/>
        <v>0</v>
      </c>
      <c r="R214" t="str">
        <f t="shared" si="19"/>
        <v>Not Contract Married</v>
      </c>
      <c r="S214" t="b">
        <f t="shared" si="20"/>
        <v>0</v>
      </c>
      <c r="T214" t="str">
        <f t="shared" si="21"/>
        <v>Top Performer</v>
      </c>
      <c r="U214" t="b">
        <v>0</v>
      </c>
    </row>
    <row r="215" spans="1:21" x14ac:dyDescent="0.45">
      <c r="A215" s="9" t="s">
        <v>143</v>
      </c>
      <c r="B215" s="9" t="s">
        <v>117</v>
      </c>
      <c r="C215" s="9" t="s">
        <v>139</v>
      </c>
      <c r="D215" s="9" t="s">
        <v>123</v>
      </c>
      <c r="E215" s="9" t="s">
        <v>140</v>
      </c>
      <c r="F215" s="9" t="s">
        <v>114</v>
      </c>
      <c r="G215" s="9" t="s">
        <v>138</v>
      </c>
      <c r="H215" s="9">
        <v>53</v>
      </c>
      <c r="I215" s="9">
        <v>102805</v>
      </c>
      <c r="J215" s="9">
        <v>22</v>
      </c>
      <c r="K215" s="9">
        <v>3</v>
      </c>
      <c r="L215" s="9">
        <v>5</v>
      </c>
      <c r="M215" s="9">
        <v>2</v>
      </c>
      <c r="N215" s="9">
        <v>25</v>
      </c>
      <c r="O215" t="b">
        <f t="shared" si="23"/>
        <v>1</v>
      </c>
      <c r="P215" t="b">
        <f t="shared" si="22"/>
        <v>0</v>
      </c>
      <c r="Q215" t="b">
        <f t="shared" si="18"/>
        <v>0</v>
      </c>
      <c r="R215" t="str">
        <f t="shared" si="19"/>
        <v>Not Contract Married</v>
      </c>
      <c r="S215" t="b">
        <f t="shared" si="20"/>
        <v>0</v>
      </c>
      <c r="T215" t="str">
        <f t="shared" si="21"/>
        <v>Top Performer</v>
      </c>
      <c r="U215" t="b">
        <v>0</v>
      </c>
    </row>
    <row r="216" spans="1:21" x14ac:dyDescent="0.45">
      <c r="A216" s="9" t="s">
        <v>109</v>
      </c>
      <c r="B216" s="9" t="s">
        <v>126</v>
      </c>
      <c r="C216" s="9" t="s">
        <v>139</v>
      </c>
      <c r="D216" s="9" t="s">
        <v>123</v>
      </c>
      <c r="E216" s="9" t="s">
        <v>137</v>
      </c>
      <c r="F216" s="9" t="s">
        <v>120</v>
      </c>
      <c r="G216" s="9" t="s">
        <v>125</v>
      </c>
      <c r="H216" s="9">
        <v>38</v>
      </c>
      <c r="I216" s="9">
        <v>116072</v>
      </c>
      <c r="J216" s="9">
        <v>22</v>
      </c>
      <c r="K216" s="9">
        <v>4</v>
      </c>
      <c r="L216" s="9">
        <v>9</v>
      </c>
      <c r="M216" s="9">
        <v>2</v>
      </c>
      <c r="N216" s="9">
        <v>45</v>
      </c>
      <c r="O216" t="b">
        <f t="shared" si="23"/>
        <v>1</v>
      </c>
      <c r="P216" t="b">
        <f t="shared" si="22"/>
        <v>0</v>
      </c>
      <c r="Q216" t="b">
        <f t="shared" si="18"/>
        <v>1</v>
      </c>
      <c r="R216" t="str">
        <f t="shared" si="19"/>
        <v>Not Contract Married</v>
      </c>
      <c r="S216" t="b">
        <f t="shared" si="20"/>
        <v>0</v>
      </c>
      <c r="T216" t="str">
        <f t="shared" si="21"/>
        <v>Top Performer</v>
      </c>
      <c r="U216" t="b">
        <v>0</v>
      </c>
    </row>
    <row r="217" spans="1:21" x14ac:dyDescent="0.45">
      <c r="A217" s="10" t="s">
        <v>129</v>
      </c>
      <c r="B217" s="10" t="s">
        <v>126</v>
      </c>
      <c r="C217" s="10" t="s">
        <v>131</v>
      </c>
      <c r="D217" s="10" t="s">
        <v>132</v>
      </c>
      <c r="E217" s="10" t="s">
        <v>137</v>
      </c>
      <c r="F217" s="10" t="s">
        <v>128</v>
      </c>
      <c r="G217" s="10" t="s">
        <v>142</v>
      </c>
      <c r="H217" s="10">
        <v>30</v>
      </c>
      <c r="I217" s="10">
        <v>38068</v>
      </c>
      <c r="J217" s="10">
        <v>22</v>
      </c>
      <c r="K217" s="10">
        <v>11</v>
      </c>
      <c r="L217" s="10">
        <v>12</v>
      </c>
      <c r="M217" s="10">
        <v>2</v>
      </c>
      <c r="N217" s="10">
        <v>27</v>
      </c>
      <c r="O217" t="b">
        <f t="shared" si="23"/>
        <v>0</v>
      </c>
      <c r="P217" t="b">
        <f t="shared" si="22"/>
        <v>0</v>
      </c>
      <c r="Q217" t="b">
        <f t="shared" si="18"/>
        <v>0</v>
      </c>
      <c r="R217" t="str">
        <f t="shared" si="19"/>
        <v>Contract Married</v>
      </c>
      <c r="S217" t="b">
        <f t="shared" si="20"/>
        <v>0</v>
      </c>
      <c r="T217" t="b">
        <f t="shared" si="21"/>
        <v>0</v>
      </c>
      <c r="U217" t="b">
        <v>0</v>
      </c>
    </row>
    <row r="218" spans="1:21" x14ac:dyDescent="0.45">
      <c r="A218" s="10" t="s">
        <v>116</v>
      </c>
      <c r="B218" s="10" t="s">
        <v>110</v>
      </c>
      <c r="C218" s="10" t="s">
        <v>111</v>
      </c>
      <c r="D218" s="10" t="s">
        <v>123</v>
      </c>
      <c r="E218" s="10" t="s">
        <v>137</v>
      </c>
      <c r="F218" s="10" t="s">
        <v>120</v>
      </c>
      <c r="G218" s="10" t="s">
        <v>125</v>
      </c>
      <c r="H218" s="10">
        <v>33</v>
      </c>
      <c r="I218" s="10">
        <v>96634</v>
      </c>
      <c r="J218" s="10">
        <v>22</v>
      </c>
      <c r="K218" s="10">
        <v>3</v>
      </c>
      <c r="L218" s="10">
        <v>2</v>
      </c>
      <c r="M218" s="10">
        <v>6</v>
      </c>
      <c r="N218" s="10">
        <v>26</v>
      </c>
      <c r="O218" t="b">
        <f t="shared" si="23"/>
        <v>0</v>
      </c>
      <c r="P218" t="b">
        <f t="shared" si="22"/>
        <v>0</v>
      </c>
      <c r="Q218" t="b">
        <f t="shared" si="18"/>
        <v>0</v>
      </c>
      <c r="R218" t="str">
        <f t="shared" si="19"/>
        <v>Not Contract Married</v>
      </c>
      <c r="S218" t="b">
        <f t="shared" si="20"/>
        <v>0</v>
      </c>
      <c r="T218" t="str">
        <f t="shared" si="21"/>
        <v>Top Performer</v>
      </c>
      <c r="U218" t="b">
        <v>0</v>
      </c>
    </row>
    <row r="219" spans="1:21" x14ac:dyDescent="0.45">
      <c r="A219" s="9" t="s">
        <v>143</v>
      </c>
      <c r="B219" s="9" t="s">
        <v>126</v>
      </c>
      <c r="C219" s="9" t="s">
        <v>131</v>
      </c>
      <c r="D219" s="9" t="s">
        <v>123</v>
      </c>
      <c r="E219" s="9" t="s">
        <v>119</v>
      </c>
      <c r="F219" s="9" t="s">
        <v>128</v>
      </c>
      <c r="G219" s="9" t="s">
        <v>142</v>
      </c>
      <c r="H219" s="9">
        <v>32</v>
      </c>
      <c r="I219" s="9">
        <v>109563</v>
      </c>
      <c r="J219" s="9">
        <v>22</v>
      </c>
      <c r="K219" s="9">
        <v>11</v>
      </c>
      <c r="L219" s="9">
        <v>3</v>
      </c>
      <c r="M219" s="9">
        <v>3</v>
      </c>
      <c r="N219" s="9">
        <v>45</v>
      </c>
      <c r="O219" t="b">
        <f t="shared" si="23"/>
        <v>1</v>
      </c>
      <c r="P219" t="b">
        <f t="shared" si="22"/>
        <v>0</v>
      </c>
      <c r="Q219" t="b">
        <f t="shared" si="18"/>
        <v>0</v>
      </c>
      <c r="R219" t="str">
        <f t="shared" si="19"/>
        <v>Contract Married</v>
      </c>
      <c r="S219" t="b">
        <f t="shared" si="20"/>
        <v>0</v>
      </c>
      <c r="T219" t="str">
        <f t="shared" si="21"/>
        <v>Top Performer</v>
      </c>
      <c r="U219">
        <v>3</v>
      </c>
    </row>
    <row r="220" spans="1:21" x14ac:dyDescent="0.45">
      <c r="A220" s="9" t="s">
        <v>116</v>
      </c>
      <c r="B220" s="9" t="s">
        <v>126</v>
      </c>
      <c r="C220" s="9" t="s">
        <v>111</v>
      </c>
      <c r="D220" s="9" t="s">
        <v>112</v>
      </c>
      <c r="E220" s="9" t="s">
        <v>113</v>
      </c>
      <c r="F220" s="9" t="s">
        <v>120</v>
      </c>
      <c r="G220" s="9" t="s">
        <v>125</v>
      </c>
      <c r="H220" s="9">
        <v>50</v>
      </c>
      <c r="I220" s="9">
        <v>35793</v>
      </c>
      <c r="J220" s="9">
        <v>22</v>
      </c>
      <c r="K220" s="9">
        <v>9</v>
      </c>
      <c r="L220" s="9">
        <v>12</v>
      </c>
      <c r="M220" s="9">
        <v>1</v>
      </c>
      <c r="N220" s="9">
        <v>20</v>
      </c>
      <c r="O220" t="b">
        <f t="shared" si="23"/>
        <v>0</v>
      </c>
      <c r="P220" t="b">
        <f t="shared" si="22"/>
        <v>0</v>
      </c>
      <c r="Q220" t="b">
        <f t="shared" si="18"/>
        <v>0</v>
      </c>
      <c r="R220" t="str">
        <f t="shared" si="19"/>
        <v>Not Contract Married</v>
      </c>
      <c r="S220" t="b">
        <f t="shared" si="20"/>
        <v>0</v>
      </c>
      <c r="T220" t="b">
        <f t="shared" si="21"/>
        <v>0</v>
      </c>
      <c r="U220" t="b">
        <v>0</v>
      </c>
    </row>
    <row r="221" spans="1:21" x14ac:dyDescent="0.45">
      <c r="A221" s="10" t="s">
        <v>141</v>
      </c>
      <c r="B221" s="10" t="s">
        <v>117</v>
      </c>
      <c r="C221" s="10" t="s">
        <v>111</v>
      </c>
      <c r="D221" s="10" t="s">
        <v>112</v>
      </c>
      <c r="E221" s="10" t="s">
        <v>113</v>
      </c>
      <c r="F221" s="10" t="s">
        <v>114</v>
      </c>
      <c r="G221" s="10" t="s">
        <v>115</v>
      </c>
      <c r="H221" s="10">
        <v>64</v>
      </c>
      <c r="I221" s="10">
        <v>110769</v>
      </c>
      <c r="J221" s="10">
        <v>22</v>
      </c>
      <c r="K221" s="10">
        <v>13</v>
      </c>
      <c r="L221" s="10">
        <v>6</v>
      </c>
      <c r="M221" s="10">
        <v>5</v>
      </c>
      <c r="N221" s="10">
        <v>37</v>
      </c>
      <c r="O221" t="b">
        <f t="shared" si="23"/>
        <v>1</v>
      </c>
      <c r="P221" t="b">
        <f t="shared" si="22"/>
        <v>0</v>
      </c>
      <c r="Q221" t="b">
        <f t="shared" si="18"/>
        <v>0</v>
      </c>
      <c r="R221" t="str">
        <f t="shared" si="19"/>
        <v>Not Contract Married</v>
      </c>
      <c r="S221" t="b">
        <f t="shared" si="20"/>
        <v>0</v>
      </c>
      <c r="T221" t="str">
        <f t="shared" si="21"/>
        <v>Top Performer</v>
      </c>
      <c r="U221" t="b">
        <v>0</v>
      </c>
    </row>
    <row r="222" spans="1:21" x14ac:dyDescent="0.45">
      <c r="A222" s="9" t="s">
        <v>116</v>
      </c>
      <c r="B222" s="9" t="s">
        <v>126</v>
      </c>
      <c r="C222" s="9" t="s">
        <v>131</v>
      </c>
      <c r="D222" s="9" t="s">
        <v>123</v>
      </c>
      <c r="E222" s="9" t="s">
        <v>140</v>
      </c>
      <c r="F222" s="9" t="s">
        <v>120</v>
      </c>
      <c r="G222" s="9" t="s">
        <v>130</v>
      </c>
      <c r="H222" s="9">
        <v>42</v>
      </c>
      <c r="I222" s="9">
        <v>92491</v>
      </c>
      <c r="J222" s="9">
        <v>22</v>
      </c>
      <c r="K222" s="9">
        <v>17</v>
      </c>
      <c r="L222" s="9">
        <v>4</v>
      </c>
      <c r="M222" s="9">
        <v>6</v>
      </c>
      <c r="N222" s="9">
        <v>48</v>
      </c>
      <c r="O222" t="b">
        <f t="shared" si="23"/>
        <v>0</v>
      </c>
      <c r="P222" t="b">
        <f t="shared" si="22"/>
        <v>0</v>
      </c>
      <c r="Q222" t="b">
        <f t="shared" si="18"/>
        <v>0</v>
      </c>
      <c r="R222" t="str">
        <f t="shared" si="19"/>
        <v>Not Contract Married</v>
      </c>
      <c r="S222" t="b">
        <f t="shared" si="20"/>
        <v>0</v>
      </c>
      <c r="T222" t="str">
        <f t="shared" si="21"/>
        <v>Top Performer</v>
      </c>
      <c r="U222" t="b">
        <v>0</v>
      </c>
    </row>
    <row r="223" spans="1:21" x14ac:dyDescent="0.45">
      <c r="A223" s="9" t="s">
        <v>141</v>
      </c>
      <c r="B223" s="9" t="s">
        <v>110</v>
      </c>
      <c r="C223" s="9" t="s">
        <v>118</v>
      </c>
      <c r="D223" s="9" t="s">
        <v>123</v>
      </c>
      <c r="E223" s="9" t="s">
        <v>135</v>
      </c>
      <c r="F223" s="9" t="s">
        <v>128</v>
      </c>
      <c r="G223" s="9" t="s">
        <v>142</v>
      </c>
      <c r="H223" s="9">
        <v>26</v>
      </c>
      <c r="I223" s="9">
        <v>91997</v>
      </c>
      <c r="J223" s="9">
        <v>22</v>
      </c>
      <c r="K223" s="9">
        <v>8</v>
      </c>
      <c r="L223" s="9">
        <v>12</v>
      </c>
      <c r="M223" s="9">
        <v>2</v>
      </c>
      <c r="N223" s="9">
        <v>24</v>
      </c>
      <c r="O223" t="b">
        <f t="shared" si="23"/>
        <v>0</v>
      </c>
      <c r="P223" t="b">
        <f t="shared" si="22"/>
        <v>0</v>
      </c>
      <c r="Q223" t="b">
        <f t="shared" si="18"/>
        <v>0</v>
      </c>
      <c r="R223" t="str">
        <f t="shared" si="19"/>
        <v>Not Contract Married</v>
      </c>
      <c r="S223" t="b">
        <f t="shared" si="20"/>
        <v>0</v>
      </c>
      <c r="T223" t="str">
        <f t="shared" si="21"/>
        <v>Top Performer</v>
      </c>
      <c r="U223" t="b">
        <v>0</v>
      </c>
    </row>
    <row r="224" spans="1:21" x14ac:dyDescent="0.45">
      <c r="A224" s="9" t="s">
        <v>129</v>
      </c>
      <c r="B224" s="9" t="s">
        <v>117</v>
      </c>
      <c r="C224" s="9" t="s">
        <v>118</v>
      </c>
      <c r="D224" s="9" t="s">
        <v>134</v>
      </c>
      <c r="E224" s="9" t="s">
        <v>137</v>
      </c>
      <c r="F224" s="9" t="s">
        <v>120</v>
      </c>
      <c r="G224" s="9" t="s">
        <v>133</v>
      </c>
      <c r="H224" s="9">
        <v>46</v>
      </c>
      <c r="I224" s="9">
        <v>50132</v>
      </c>
      <c r="J224" s="9">
        <v>22</v>
      </c>
      <c r="K224" s="9">
        <v>8</v>
      </c>
      <c r="L224" s="9">
        <v>8</v>
      </c>
      <c r="M224" s="9">
        <v>9</v>
      </c>
      <c r="N224" s="9">
        <v>35</v>
      </c>
      <c r="O224" t="b">
        <f t="shared" si="23"/>
        <v>1</v>
      </c>
      <c r="P224" t="b">
        <f t="shared" si="22"/>
        <v>0</v>
      </c>
      <c r="Q224" t="b">
        <f t="shared" si="18"/>
        <v>0</v>
      </c>
      <c r="R224" t="str">
        <f t="shared" si="19"/>
        <v>Not Contract Married</v>
      </c>
      <c r="S224" t="b">
        <f t="shared" si="20"/>
        <v>0</v>
      </c>
      <c r="T224" t="str">
        <f t="shared" si="21"/>
        <v>Top Performer</v>
      </c>
      <c r="U224" t="b">
        <v>0</v>
      </c>
    </row>
    <row r="225" spans="1:21" x14ac:dyDescent="0.45">
      <c r="A225" s="10" t="s">
        <v>116</v>
      </c>
      <c r="B225" s="10" t="s">
        <v>126</v>
      </c>
      <c r="C225" s="10" t="s">
        <v>139</v>
      </c>
      <c r="D225" s="10" t="s">
        <v>123</v>
      </c>
      <c r="E225" s="10" t="s">
        <v>135</v>
      </c>
      <c r="F225" s="10" t="s">
        <v>114</v>
      </c>
      <c r="G225" s="10" t="s">
        <v>115</v>
      </c>
      <c r="H225" s="10">
        <v>61</v>
      </c>
      <c r="I225" s="10">
        <v>68458</v>
      </c>
      <c r="J225" s="10">
        <v>22</v>
      </c>
      <c r="K225" s="10">
        <v>2</v>
      </c>
      <c r="L225" s="10">
        <v>6</v>
      </c>
      <c r="M225" s="10">
        <v>3</v>
      </c>
      <c r="N225" s="10">
        <v>50</v>
      </c>
      <c r="O225" t="b">
        <f t="shared" si="23"/>
        <v>0</v>
      </c>
      <c r="P225" t="b">
        <f t="shared" si="22"/>
        <v>0</v>
      </c>
      <c r="Q225" t="b">
        <f t="shared" si="18"/>
        <v>0</v>
      </c>
      <c r="R225" t="str">
        <f t="shared" si="19"/>
        <v>Not Contract Married</v>
      </c>
      <c r="S225" t="b">
        <f t="shared" si="20"/>
        <v>0</v>
      </c>
      <c r="T225" t="b">
        <f t="shared" si="21"/>
        <v>0</v>
      </c>
      <c r="U225" t="b">
        <v>0</v>
      </c>
    </row>
    <row r="226" spans="1:21" x14ac:dyDescent="0.45">
      <c r="A226" s="10" t="s">
        <v>141</v>
      </c>
      <c r="B226" s="10" t="s">
        <v>126</v>
      </c>
      <c r="C226" s="10" t="s">
        <v>111</v>
      </c>
      <c r="D226" s="10" t="s">
        <v>112</v>
      </c>
      <c r="E226" s="10" t="s">
        <v>140</v>
      </c>
      <c r="F226" s="10" t="s">
        <v>120</v>
      </c>
      <c r="G226" s="10" t="s">
        <v>115</v>
      </c>
      <c r="H226" s="10">
        <v>54</v>
      </c>
      <c r="I226" s="10">
        <v>107240</v>
      </c>
      <c r="J226" s="10">
        <v>22</v>
      </c>
      <c r="K226" s="10">
        <v>8</v>
      </c>
      <c r="L226" s="10">
        <v>10</v>
      </c>
      <c r="M226" s="10">
        <v>7</v>
      </c>
      <c r="N226" s="10">
        <v>57</v>
      </c>
      <c r="O226" t="b">
        <f t="shared" si="23"/>
        <v>1</v>
      </c>
      <c r="P226" t="b">
        <f t="shared" si="22"/>
        <v>0</v>
      </c>
      <c r="Q226" t="b">
        <f t="shared" si="18"/>
        <v>0</v>
      </c>
      <c r="R226" t="str">
        <f t="shared" si="19"/>
        <v>Not Contract Married</v>
      </c>
      <c r="S226" t="b">
        <f t="shared" si="20"/>
        <v>0</v>
      </c>
      <c r="T226" t="str">
        <f t="shared" si="21"/>
        <v>Top Performer</v>
      </c>
      <c r="U226" t="b">
        <v>0</v>
      </c>
    </row>
    <row r="227" spans="1:21" x14ac:dyDescent="0.45">
      <c r="A227" s="9" t="s">
        <v>122</v>
      </c>
      <c r="B227" s="9" t="s">
        <v>126</v>
      </c>
      <c r="C227" s="9" t="s">
        <v>131</v>
      </c>
      <c r="D227" s="9" t="s">
        <v>132</v>
      </c>
      <c r="E227" s="9" t="s">
        <v>119</v>
      </c>
      <c r="F227" s="9" t="s">
        <v>114</v>
      </c>
      <c r="G227" s="9" t="s">
        <v>133</v>
      </c>
      <c r="H227" s="9">
        <v>45</v>
      </c>
      <c r="I227" s="9">
        <v>72417</v>
      </c>
      <c r="J227" s="9">
        <v>21</v>
      </c>
      <c r="K227" s="9">
        <v>14</v>
      </c>
      <c r="L227" s="9">
        <v>8</v>
      </c>
      <c r="M227" s="9">
        <v>9</v>
      </c>
      <c r="N227" s="9">
        <v>55</v>
      </c>
      <c r="O227" t="b">
        <f t="shared" si="23"/>
        <v>1</v>
      </c>
      <c r="P227" t="b">
        <f t="shared" si="22"/>
        <v>0</v>
      </c>
      <c r="Q227" t="b">
        <f t="shared" si="18"/>
        <v>0</v>
      </c>
      <c r="R227" t="str">
        <f t="shared" si="19"/>
        <v>Not Contract Married</v>
      </c>
      <c r="S227" t="str">
        <f t="shared" si="20"/>
        <v>Top Performer</v>
      </c>
      <c r="T227" t="str">
        <f t="shared" si="21"/>
        <v>Top Performer</v>
      </c>
      <c r="U227">
        <v>9</v>
      </c>
    </row>
    <row r="228" spans="1:21" x14ac:dyDescent="0.45">
      <c r="A228" s="9" t="s">
        <v>122</v>
      </c>
      <c r="B228" s="9" t="s">
        <v>117</v>
      </c>
      <c r="C228" s="9" t="s">
        <v>131</v>
      </c>
      <c r="D228" s="9" t="s">
        <v>132</v>
      </c>
      <c r="E228" s="9" t="s">
        <v>124</v>
      </c>
      <c r="F228" s="9" t="s">
        <v>114</v>
      </c>
      <c r="G228" s="9" t="s">
        <v>138</v>
      </c>
      <c r="H228" s="9">
        <v>56</v>
      </c>
      <c r="I228" s="9">
        <v>94353</v>
      </c>
      <c r="J228" s="9">
        <v>21</v>
      </c>
      <c r="K228" s="9">
        <v>15</v>
      </c>
      <c r="L228" s="9">
        <v>10</v>
      </c>
      <c r="M228" s="9">
        <v>4</v>
      </c>
      <c r="N228" s="9">
        <v>35</v>
      </c>
      <c r="O228" t="b">
        <f t="shared" si="23"/>
        <v>0</v>
      </c>
      <c r="P228" t="b">
        <f t="shared" si="22"/>
        <v>0</v>
      </c>
      <c r="Q228" t="b">
        <f t="shared" si="18"/>
        <v>0</v>
      </c>
      <c r="R228" t="str">
        <f t="shared" si="19"/>
        <v>Not Contract Married</v>
      </c>
      <c r="S228" t="b">
        <f t="shared" si="20"/>
        <v>0</v>
      </c>
      <c r="T228" t="str">
        <f t="shared" si="21"/>
        <v>Top Performer</v>
      </c>
      <c r="U228" t="b">
        <v>0</v>
      </c>
    </row>
    <row r="229" spans="1:21" x14ac:dyDescent="0.45">
      <c r="A229" s="9" t="s">
        <v>129</v>
      </c>
      <c r="B229" s="9" t="s">
        <v>117</v>
      </c>
      <c r="C229" s="9" t="s">
        <v>139</v>
      </c>
      <c r="D229" s="9" t="s">
        <v>134</v>
      </c>
      <c r="E229" s="9" t="s">
        <v>135</v>
      </c>
      <c r="F229" s="9" t="s">
        <v>120</v>
      </c>
      <c r="G229" s="9" t="s">
        <v>125</v>
      </c>
      <c r="H229" s="9">
        <v>42</v>
      </c>
      <c r="I229" s="9">
        <v>81098</v>
      </c>
      <c r="J229" s="9">
        <v>21</v>
      </c>
      <c r="K229" s="9">
        <v>16</v>
      </c>
      <c r="L229" s="9">
        <v>1</v>
      </c>
      <c r="M229" s="9">
        <v>1</v>
      </c>
      <c r="N229" s="9">
        <v>21</v>
      </c>
      <c r="O229" t="b">
        <f t="shared" si="23"/>
        <v>0</v>
      </c>
      <c r="P229" t="b">
        <f t="shared" si="22"/>
        <v>0</v>
      </c>
      <c r="Q229" t="b">
        <f t="shared" si="18"/>
        <v>0</v>
      </c>
      <c r="R229" t="str">
        <f t="shared" si="19"/>
        <v>Not Contract Married</v>
      </c>
      <c r="S229" t="b">
        <f t="shared" si="20"/>
        <v>0</v>
      </c>
      <c r="T229" t="str">
        <f t="shared" si="21"/>
        <v>Top Performer</v>
      </c>
      <c r="U229" t="b">
        <v>0</v>
      </c>
    </row>
    <row r="230" spans="1:21" x14ac:dyDescent="0.45">
      <c r="A230" s="10" t="s">
        <v>109</v>
      </c>
      <c r="B230" s="10" t="s">
        <v>126</v>
      </c>
      <c r="C230" s="10" t="s">
        <v>139</v>
      </c>
      <c r="D230" s="10" t="s">
        <v>112</v>
      </c>
      <c r="E230" s="10" t="s">
        <v>135</v>
      </c>
      <c r="F230" s="10" t="s">
        <v>128</v>
      </c>
      <c r="G230" s="10" t="s">
        <v>138</v>
      </c>
      <c r="H230" s="10">
        <v>26</v>
      </c>
      <c r="I230" s="10">
        <v>51083</v>
      </c>
      <c r="J230" s="10">
        <v>21</v>
      </c>
      <c r="K230" s="10">
        <v>17</v>
      </c>
      <c r="L230" s="10">
        <v>4</v>
      </c>
      <c r="M230" s="10">
        <v>5</v>
      </c>
      <c r="N230" s="10">
        <v>54</v>
      </c>
      <c r="O230" t="b">
        <f t="shared" si="23"/>
        <v>0</v>
      </c>
      <c r="P230" t="b">
        <f t="shared" si="22"/>
        <v>0</v>
      </c>
      <c r="Q230" t="b">
        <f t="shared" si="18"/>
        <v>1</v>
      </c>
      <c r="R230" t="str">
        <f t="shared" si="19"/>
        <v>Not Contract Married</v>
      </c>
      <c r="S230" t="b">
        <f t="shared" si="20"/>
        <v>0</v>
      </c>
      <c r="T230" t="b">
        <f t="shared" si="21"/>
        <v>0</v>
      </c>
      <c r="U230" t="b">
        <v>0</v>
      </c>
    </row>
    <row r="231" spans="1:21" x14ac:dyDescent="0.45">
      <c r="A231" s="10" t="s">
        <v>122</v>
      </c>
      <c r="B231" s="10" t="s">
        <v>117</v>
      </c>
      <c r="C231" s="10" t="s">
        <v>111</v>
      </c>
      <c r="D231" s="10" t="s">
        <v>112</v>
      </c>
      <c r="E231" s="10" t="s">
        <v>127</v>
      </c>
      <c r="F231" s="10" t="s">
        <v>120</v>
      </c>
      <c r="G231" s="10" t="s">
        <v>138</v>
      </c>
      <c r="H231" s="10">
        <v>32</v>
      </c>
      <c r="I231" s="10">
        <v>111442</v>
      </c>
      <c r="J231" s="10">
        <v>21</v>
      </c>
      <c r="K231" s="10">
        <v>17</v>
      </c>
      <c r="L231" s="10">
        <v>14</v>
      </c>
      <c r="M231" s="10">
        <v>2</v>
      </c>
      <c r="N231" s="10">
        <v>59</v>
      </c>
      <c r="O231" t="b">
        <f t="shared" si="23"/>
        <v>1</v>
      </c>
      <c r="P231" t="b">
        <f t="shared" si="22"/>
        <v>0</v>
      </c>
      <c r="Q231" t="b">
        <f t="shared" si="18"/>
        <v>0</v>
      </c>
      <c r="R231" t="str">
        <f t="shared" si="19"/>
        <v>Not Contract Married</v>
      </c>
      <c r="S231" t="b">
        <f t="shared" si="20"/>
        <v>0</v>
      </c>
      <c r="T231" t="str">
        <f t="shared" si="21"/>
        <v>Top Performer</v>
      </c>
      <c r="U231" t="b">
        <v>0</v>
      </c>
    </row>
    <row r="232" spans="1:21" x14ac:dyDescent="0.45">
      <c r="A232" s="9" t="s">
        <v>141</v>
      </c>
      <c r="B232" s="9" t="s">
        <v>110</v>
      </c>
      <c r="C232" s="9" t="s">
        <v>131</v>
      </c>
      <c r="D232" s="9" t="s">
        <v>123</v>
      </c>
      <c r="E232" s="9" t="s">
        <v>113</v>
      </c>
      <c r="F232" s="9" t="s">
        <v>128</v>
      </c>
      <c r="G232" s="9" t="s">
        <v>130</v>
      </c>
      <c r="H232" s="9">
        <v>41</v>
      </c>
      <c r="I232" s="9">
        <v>37295</v>
      </c>
      <c r="J232" s="9">
        <v>21</v>
      </c>
      <c r="K232" s="9">
        <v>15</v>
      </c>
      <c r="L232" s="9">
        <v>10</v>
      </c>
      <c r="M232" s="9">
        <v>6</v>
      </c>
      <c r="N232" s="9">
        <v>22</v>
      </c>
      <c r="O232" t="b">
        <f t="shared" si="23"/>
        <v>0</v>
      </c>
      <c r="P232" t="b">
        <f t="shared" si="22"/>
        <v>0</v>
      </c>
      <c r="Q232" t="b">
        <f t="shared" si="18"/>
        <v>0</v>
      </c>
      <c r="R232" t="str">
        <f t="shared" si="19"/>
        <v>Contract Married</v>
      </c>
      <c r="S232" t="b">
        <f t="shared" si="20"/>
        <v>0</v>
      </c>
      <c r="T232" t="b">
        <f t="shared" si="21"/>
        <v>0</v>
      </c>
      <c r="U232" t="b">
        <v>0</v>
      </c>
    </row>
    <row r="233" spans="1:21" x14ac:dyDescent="0.45">
      <c r="A233" s="10" t="s">
        <v>116</v>
      </c>
      <c r="B233" s="10" t="s">
        <v>110</v>
      </c>
      <c r="C233" s="10" t="s">
        <v>139</v>
      </c>
      <c r="D233" s="10" t="s">
        <v>112</v>
      </c>
      <c r="E233" s="10" t="s">
        <v>119</v>
      </c>
      <c r="F233" s="10" t="s">
        <v>114</v>
      </c>
      <c r="G233" s="10" t="s">
        <v>138</v>
      </c>
      <c r="H233" s="10">
        <v>22</v>
      </c>
      <c r="I233" s="10">
        <v>71160</v>
      </c>
      <c r="J233" s="10">
        <v>21</v>
      </c>
      <c r="K233" s="10">
        <v>16</v>
      </c>
      <c r="L233" s="10">
        <v>2</v>
      </c>
      <c r="M233" s="10">
        <v>8</v>
      </c>
      <c r="N233" s="10">
        <v>28</v>
      </c>
      <c r="O233" t="b">
        <f t="shared" si="23"/>
        <v>0</v>
      </c>
      <c r="P233" t="b">
        <f t="shared" si="22"/>
        <v>0</v>
      </c>
      <c r="Q233" t="b">
        <f t="shared" si="18"/>
        <v>0</v>
      </c>
      <c r="R233" t="str">
        <f t="shared" si="19"/>
        <v>Not Contract Married</v>
      </c>
      <c r="S233" t="b">
        <f t="shared" si="20"/>
        <v>0</v>
      </c>
      <c r="T233" t="str">
        <f t="shared" si="21"/>
        <v>Top Performer</v>
      </c>
      <c r="U233">
        <v>8</v>
      </c>
    </row>
    <row r="234" spans="1:21" x14ac:dyDescent="0.45">
      <c r="A234" s="10" t="s">
        <v>136</v>
      </c>
      <c r="B234" s="10" t="s">
        <v>126</v>
      </c>
      <c r="C234" s="10" t="s">
        <v>118</v>
      </c>
      <c r="D234" s="10" t="s">
        <v>132</v>
      </c>
      <c r="E234" s="10" t="s">
        <v>124</v>
      </c>
      <c r="F234" s="10" t="s">
        <v>114</v>
      </c>
      <c r="G234" s="10" t="s">
        <v>125</v>
      </c>
      <c r="H234" s="10">
        <v>56</v>
      </c>
      <c r="I234" s="10">
        <v>62955</v>
      </c>
      <c r="J234" s="10">
        <v>21</v>
      </c>
      <c r="K234" s="10">
        <v>13</v>
      </c>
      <c r="L234" s="10">
        <v>5</v>
      </c>
      <c r="M234" s="10">
        <v>4</v>
      </c>
      <c r="N234" s="10">
        <v>59</v>
      </c>
      <c r="O234" t="b">
        <f t="shared" si="23"/>
        <v>0</v>
      </c>
      <c r="P234" t="b">
        <f t="shared" si="22"/>
        <v>0</v>
      </c>
      <c r="Q234" t="b">
        <f t="shared" si="18"/>
        <v>0</v>
      </c>
      <c r="R234" t="str">
        <f t="shared" si="19"/>
        <v>Not Contract Married</v>
      </c>
      <c r="S234" t="b">
        <f t="shared" si="20"/>
        <v>0</v>
      </c>
      <c r="T234" t="b">
        <f t="shared" si="21"/>
        <v>0</v>
      </c>
      <c r="U234" t="b">
        <v>0</v>
      </c>
    </row>
    <row r="235" spans="1:21" x14ac:dyDescent="0.45">
      <c r="A235" s="10" t="s">
        <v>122</v>
      </c>
      <c r="B235" s="10" t="s">
        <v>110</v>
      </c>
      <c r="C235" s="10" t="s">
        <v>131</v>
      </c>
      <c r="D235" s="10" t="s">
        <v>132</v>
      </c>
      <c r="E235" s="10" t="s">
        <v>124</v>
      </c>
      <c r="F235" s="10" t="s">
        <v>120</v>
      </c>
      <c r="G235" s="10" t="s">
        <v>138</v>
      </c>
      <c r="H235" s="10">
        <v>29</v>
      </c>
      <c r="I235" s="10">
        <v>58172</v>
      </c>
      <c r="J235" s="10">
        <v>21</v>
      </c>
      <c r="K235" s="10">
        <v>12</v>
      </c>
      <c r="L235" s="10">
        <v>8</v>
      </c>
      <c r="M235" s="10">
        <v>4</v>
      </c>
      <c r="N235" s="10">
        <v>39</v>
      </c>
      <c r="O235" t="b">
        <f t="shared" si="23"/>
        <v>0</v>
      </c>
      <c r="P235" t="b">
        <f t="shared" si="22"/>
        <v>0</v>
      </c>
      <c r="Q235" t="b">
        <f t="shared" si="18"/>
        <v>0</v>
      </c>
      <c r="R235" t="str">
        <f t="shared" si="19"/>
        <v>Not Contract Married</v>
      </c>
      <c r="S235" t="b">
        <f t="shared" si="20"/>
        <v>0</v>
      </c>
      <c r="T235" t="str">
        <f t="shared" si="21"/>
        <v>Top Performer</v>
      </c>
      <c r="U235" t="b">
        <v>0</v>
      </c>
    </row>
    <row r="236" spans="1:21" x14ac:dyDescent="0.45">
      <c r="A236" s="9" t="s">
        <v>122</v>
      </c>
      <c r="B236" s="9" t="s">
        <v>117</v>
      </c>
      <c r="C236" s="9" t="s">
        <v>131</v>
      </c>
      <c r="D236" s="9" t="s">
        <v>132</v>
      </c>
      <c r="E236" s="9" t="s">
        <v>124</v>
      </c>
      <c r="F236" s="9" t="s">
        <v>120</v>
      </c>
      <c r="G236" s="9" t="s">
        <v>138</v>
      </c>
      <c r="H236" s="9">
        <v>23</v>
      </c>
      <c r="I236" s="9">
        <v>107403</v>
      </c>
      <c r="J236" s="9">
        <v>21</v>
      </c>
      <c r="K236" s="9">
        <v>16</v>
      </c>
      <c r="L236" s="9">
        <v>12</v>
      </c>
      <c r="M236" s="9">
        <v>5</v>
      </c>
      <c r="N236" s="9">
        <v>46</v>
      </c>
      <c r="O236" t="b">
        <f t="shared" si="23"/>
        <v>1</v>
      </c>
      <c r="P236" t="b">
        <f t="shared" si="22"/>
        <v>0</v>
      </c>
      <c r="Q236" t="b">
        <f t="shared" si="18"/>
        <v>0</v>
      </c>
      <c r="R236" t="str">
        <f t="shared" si="19"/>
        <v>Not Contract Married</v>
      </c>
      <c r="S236" t="b">
        <f t="shared" si="20"/>
        <v>0</v>
      </c>
      <c r="T236" t="str">
        <f t="shared" si="21"/>
        <v>Top Performer</v>
      </c>
      <c r="U236" t="b">
        <v>0</v>
      </c>
    </row>
    <row r="237" spans="1:21" x14ac:dyDescent="0.45">
      <c r="A237" s="9" t="s">
        <v>136</v>
      </c>
      <c r="B237" s="9" t="s">
        <v>117</v>
      </c>
      <c r="C237" s="9" t="s">
        <v>118</v>
      </c>
      <c r="D237" s="9" t="s">
        <v>123</v>
      </c>
      <c r="E237" s="9" t="s">
        <v>137</v>
      </c>
      <c r="F237" s="9" t="s">
        <v>114</v>
      </c>
      <c r="G237" s="9" t="s">
        <v>130</v>
      </c>
      <c r="H237" s="9">
        <v>51</v>
      </c>
      <c r="I237" s="9">
        <v>54968</v>
      </c>
      <c r="J237" s="9">
        <v>21</v>
      </c>
      <c r="K237" s="9">
        <v>4</v>
      </c>
      <c r="L237" s="9">
        <v>6</v>
      </c>
      <c r="M237" s="9">
        <v>5</v>
      </c>
      <c r="N237" s="9">
        <v>54</v>
      </c>
      <c r="O237" t="b">
        <f t="shared" si="23"/>
        <v>0</v>
      </c>
      <c r="P237" t="b">
        <f t="shared" si="22"/>
        <v>0</v>
      </c>
      <c r="Q237" t="b">
        <f t="shared" si="18"/>
        <v>0</v>
      </c>
      <c r="R237" t="str">
        <f t="shared" si="19"/>
        <v>Not Contract Married</v>
      </c>
      <c r="S237" t="b">
        <f t="shared" si="20"/>
        <v>0</v>
      </c>
      <c r="T237" t="b">
        <f t="shared" si="21"/>
        <v>0</v>
      </c>
      <c r="U237" t="b">
        <v>0</v>
      </c>
    </row>
    <row r="238" spans="1:21" x14ac:dyDescent="0.45">
      <c r="A238" s="9" t="s">
        <v>143</v>
      </c>
      <c r="B238" s="9" t="s">
        <v>126</v>
      </c>
      <c r="C238" s="9" t="s">
        <v>131</v>
      </c>
      <c r="D238" s="9" t="s">
        <v>134</v>
      </c>
      <c r="E238" s="9" t="s">
        <v>119</v>
      </c>
      <c r="F238" s="9" t="s">
        <v>114</v>
      </c>
      <c r="G238" s="9" t="s">
        <v>121</v>
      </c>
      <c r="H238" s="9">
        <v>50</v>
      </c>
      <c r="I238" s="9">
        <v>53091</v>
      </c>
      <c r="J238" s="9">
        <v>21</v>
      </c>
      <c r="K238" s="9">
        <v>13</v>
      </c>
      <c r="L238" s="9">
        <v>3</v>
      </c>
      <c r="M238" s="9">
        <v>7</v>
      </c>
      <c r="N238" s="9">
        <v>25</v>
      </c>
      <c r="O238" t="b">
        <f t="shared" si="23"/>
        <v>0</v>
      </c>
      <c r="P238" t="b">
        <f t="shared" si="22"/>
        <v>0</v>
      </c>
      <c r="Q238" t="b">
        <f t="shared" si="18"/>
        <v>0</v>
      </c>
      <c r="R238" t="str">
        <f t="shared" si="19"/>
        <v>Not Contract Married</v>
      </c>
      <c r="S238" t="b">
        <f t="shared" si="20"/>
        <v>0</v>
      </c>
      <c r="T238" t="b">
        <f t="shared" si="21"/>
        <v>0</v>
      </c>
      <c r="U238">
        <v>7</v>
      </c>
    </row>
    <row r="239" spans="1:21" x14ac:dyDescent="0.45">
      <c r="A239" s="10" t="s">
        <v>141</v>
      </c>
      <c r="B239" s="10" t="s">
        <v>110</v>
      </c>
      <c r="C239" s="10" t="s">
        <v>111</v>
      </c>
      <c r="D239" s="10" t="s">
        <v>123</v>
      </c>
      <c r="E239" s="10" t="s">
        <v>119</v>
      </c>
      <c r="F239" s="10" t="s">
        <v>128</v>
      </c>
      <c r="G239" s="10" t="s">
        <v>138</v>
      </c>
      <c r="H239" s="10">
        <v>64</v>
      </c>
      <c r="I239" s="10">
        <v>110360</v>
      </c>
      <c r="J239" s="10">
        <v>21</v>
      </c>
      <c r="K239" s="10">
        <v>17</v>
      </c>
      <c r="L239" s="10">
        <v>7</v>
      </c>
      <c r="M239" s="10">
        <v>8</v>
      </c>
      <c r="N239" s="10">
        <v>40</v>
      </c>
      <c r="O239" t="b">
        <f t="shared" si="23"/>
        <v>1</v>
      </c>
      <c r="P239" t="b">
        <f t="shared" si="22"/>
        <v>0</v>
      </c>
      <c r="Q239" t="b">
        <f t="shared" si="18"/>
        <v>0</v>
      </c>
      <c r="R239" t="str">
        <f t="shared" si="19"/>
        <v>Not Contract Married</v>
      </c>
      <c r="S239" t="b">
        <f t="shared" si="20"/>
        <v>0</v>
      </c>
      <c r="T239" t="str">
        <f t="shared" si="21"/>
        <v>Top Performer</v>
      </c>
      <c r="U239">
        <v>8</v>
      </c>
    </row>
    <row r="240" spans="1:21" x14ac:dyDescent="0.45">
      <c r="A240" s="9" t="s">
        <v>136</v>
      </c>
      <c r="B240" s="9" t="s">
        <v>110</v>
      </c>
      <c r="C240" s="9" t="s">
        <v>118</v>
      </c>
      <c r="D240" s="9" t="s">
        <v>123</v>
      </c>
      <c r="E240" s="9" t="s">
        <v>124</v>
      </c>
      <c r="F240" s="9" t="s">
        <v>114</v>
      </c>
      <c r="G240" s="9" t="s">
        <v>138</v>
      </c>
      <c r="H240" s="9">
        <v>35</v>
      </c>
      <c r="I240" s="9">
        <v>92443</v>
      </c>
      <c r="J240" s="9">
        <v>20</v>
      </c>
      <c r="K240" s="9">
        <v>19</v>
      </c>
      <c r="L240" s="9">
        <v>13</v>
      </c>
      <c r="M240" s="9">
        <v>5</v>
      </c>
      <c r="N240" s="9">
        <v>47</v>
      </c>
      <c r="O240" t="b">
        <f t="shared" si="23"/>
        <v>0</v>
      </c>
      <c r="P240" t="b">
        <f t="shared" si="22"/>
        <v>0</v>
      </c>
      <c r="Q240" t="b">
        <f t="shared" si="18"/>
        <v>0</v>
      </c>
      <c r="R240" t="str">
        <f t="shared" si="19"/>
        <v>Not Contract Married</v>
      </c>
      <c r="S240" t="b">
        <f t="shared" si="20"/>
        <v>0</v>
      </c>
      <c r="T240" t="str">
        <f t="shared" si="21"/>
        <v>Top Performer</v>
      </c>
      <c r="U240" t="b">
        <v>0</v>
      </c>
    </row>
    <row r="241" spans="1:21" x14ac:dyDescent="0.45">
      <c r="A241" s="9" t="s">
        <v>141</v>
      </c>
      <c r="B241" s="9" t="s">
        <v>126</v>
      </c>
      <c r="C241" s="9" t="s">
        <v>118</v>
      </c>
      <c r="D241" s="9" t="s">
        <v>112</v>
      </c>
      <c r="E241" s="9" t="s">
        <v>140</v>
      </c>
      <c r="F241" s="9" t="s">
        <v>114</v>
      </c>
      <c r="G241" s="9" t="s">
        <v>133</v>
      </c>
      <c r="H241" s="9">
        <v>39</v>
      </c>
      <c r="I241" s="9">
        <v>54842</v>
      </c>
      <c r="J241" s="9">
        <v>20</v>
      </c>
      <c r="K241" s="9">
        <v>17</v>
      </c>
      <c r="L241" s="9">
        <v>6</v>
      </c>
      <c r="M241" s="9">
        <v>4</v>
      </c>
      <c r="N241" s="9">
        <v>40</v>
      </c>
      <c r="O241" t="b">
        <f t="shared" si="23"/>
        <v>0</v>
      </c>
      <c r="P241" t="b">
        <f t="shared" si="22"/>
        <v>0</v>
      </c>
      <c r="Q241" t="b">
        <f t="shared" si="18"/>
        <v>0</v>
      </c>
      <c r="R241" t="str">
        <f t="shared" si="19"/>
        <v>Not Contract Married</v>
      </c>
      <c r="S241" t="b">
        <f t="shared" si="20"/>
        <v>0</v>
      </c>
      <c r="T241" t="b">
        <f t="shared" si="21"/>
        <v>0</v>
      </c>
      <c r="U241" t="b">
        <v>0</v>
      </c>
    </row>
    <row r="242" spans="1:21" x14ac:dyDescent="0.45">
      <c r="A242" s="10" t="s">
        <v>116</v>
      </c>
      <c r="B242" s="10" t="s">
        <v>126</v>
      </c>
      <c r="C242" s="10" t="s">
        <v>131</v>
      </c>
      <c r="D242" s="10" t="s">
        <v>132</v>
      </c>
      <c r="E242" s="10" t="s">
        <v>135</v>
      </c>
      <c r="F242" s="10" t="s">
        <v>114</v>
      </c>
      <c r="G242" s="10" t="s">
        <v>133</v>
      </c>
      <c r="H242" s="10">
        <v>63</v>
      </c>
      <c r="I242" s="10">
        <v>56421</v>
      </c>
      <c r="J242" s="10">
        <v>20</v>
      </c>
      <c r="K242" s="10">
        <v>7</v>
      </c>
      <c r="L242" s="10">
        <v>8</v>
      </c>
      <c r="M242" s="10">
        <v>9</v>
      </c>
      <c r="N242" s="10">
        <v>58</v>
      </c>
      <c r="O242" t="b">
        <f t="shared" si="23"/>
        <v>1</v>
      </c>
      <c r="P242" t="b">
        <f t="shared" si="22"/>
        <v>0</v>
      </c>
      <c r="Q242" t="b">
        <f t="shared" si="18"/>
        <v>0</v>
      </c>
      <c r="R242" t="str">
        <f t="shared" si="19"/>
        <v>Not Contract Married</v>
      </c>
      <c r="S242" t="b">
        <f t="shared" si="20"/>
        <v>0</v>
      </c>
      <c r="T242" t="str">
        <f t="shared" si="21"/>
        <v>Top Performer</v>
      </c>
      <c r="U242" t="b">
        <v>0</v>
      </c>
    </row>
    <row r="243" spans="1:21" x14ac:dyDescent="0.45">
      <c r="A243" s="9" t="s">
        <v>136</v>
      </c>
      <c r="B243" s="9" t="s">
        <v>126</v>
      </c>
      <c r="C243" s="9" t="s">
        <v>111</v>
      </c>
      <c r="D243" s="9" t="s">
        <v>134</v>
      </c>
      <c r="E243" s="9" t="s">
        <v>140</v>
      </c>
      <c r="F243" s="9" t="s">
        <v>120</v>
      </c>
      <c r="G243" s="9" t="s">
        <v>133</v>
      </c>
      <c r="H243" s="9">
        <v>61</v>
      </c>
      <c r="I243" s="9">
        <v>31207</v>
      </c>
      <c r="J243" s="9">
        <v>20</v>
      </c>
      <c r="K243" s="9">
        <v>16</v>
      </c>
      <c r="L243" s="9">
        <v>8</v>
      </c>
      <c r="M243" s="9">
        <v>4</v>
      </c>
      <c r="N243" s="9">
        <v>28</v>
      </c>
      <c r="O243" t="b">
        <f t="shared" si="23"/>
        <v>0</v>
      </c>
      <c r="P243" t="b">
        <f t="shared" si="22"/>
        <v>0</v>
      </c>
      <c r="Q243" t="b">
        <f t="shared" si="18"/>
        <v>0</v>
      </c>
      <c r="R243" t="str">
        <f t="shared" si="19"/>
        <v>Not Contract Married</v>
      </c>
      <c r="S243" t="b">
        <f t="shared" si="20"/>
        <v>0</v>
      </c>
      <c r="T243" t="b">
        <f t="shared" si="21"/>
        <v>0</v>
      </c>
      <c r="U243" t="b">
        <v>0</v>
      </c>
    </row>
    <row r="244" spans="1:21" x14ac:dyDescent="0.45">
      <c r="A244" s="10" t="s">
        <v>116</v>
      </c>
      <c r="B244" s="10" t="s">
        <v>110</v>
      </c>
      <c r="C244" s="10" t="s">
        <v>111</v>
      </c>
      <c r="D244" s="10" t="s">
        <v>112</v>
      </c>
      <c r="E244" s="10" t="s">
        <v>119</v>
      </c>
      <c r="F244" s="10" t="s">
        <v>120</v>
      </c>
      <c r="G244" s="10" t="s">
        <v>130</v>
      </c>
      <c r="H244" s="10">
        <v>53</v>
      </c>
      <c r="I244" s="10">
        <v>96418</v>
      </c>
      <c r="J244" s="10">
        <v>20</v>
      </c>
      <c r="K244" s="10">
        <v>14</v>
      </c>
      <c r="L244" s="10">
        <v>3</v>
      </c>
      <c r="M244" s="10">
        <v>9</v>
      </c>
      <c r="N244" s="10">
        <v>39</v>
      </c>
      <c r="O244" t="b">
        <f t="shared" si="23"/>
        <v>1</v>
      </c>
      <c r="P244" t="b">
        <f t="shared" si="22"/>
        <v>0</v>
      </c>
      <c r="Q244" t="b">
        <f t="shared" si="18"/>
        <v>0</v>
      </c>
      <c r="R244" t="str">
        <f t="shared" si="19"/>
        <v>Not Contract Married</v>
      </c>
      <c r="S244" t="b">
        <f t="shared" si="20"/>
        <v>0</v>
      </c>
      <c r="T244" t="str">
        <f t="shared" si="21"/>
        <v>Top Performer</v>
      </c>
      <c r="U244">
        <v>9</v>
      </c>
    </row>
    <row r="245" spans="1:21" x14ac:dyDescent="0.45">
      <c r="A245" s="10" t="s">
        <v>109</v>
      </c>
      <c r="B245" s="10" t="s">
        <v>110</v>
      </c>
      <c r="C245" s="10" t="s">
        <v>111</v>
      </c>
      <c r="D245" s="10" t="s">
        <v>112</v>
      </c>
      <c r="E245" s="10" t="s">
        <v>140</v>
      </c>
      <c r="F245" s="10" t="s">
        <v>128</v>
      </c>
      <c r="G245" s="10" t="s">
        <v>125</v>
      </c>
      <c r="H245" s="10">
        <v>25</v>
      </c>
      <c r="I245" s="10">
        <v>58398</v>
      </c>
      <c r="J245" s="10">
        <v>20</v>
      </c>
      <c r="K245" s="10">
        <v>13</v>
      </c>
      <c r="L245" s="10">
        <v>3</v>
      </c>
      <c r="M245" s="10">
        <v>4</v>
      </c>
      <c r="N245" s="10">
        <v>53</v>
      </c>
      <c r="O245" t="b">
        <f t="shared" si="23"/>
        <v>0</v>
      </c>
      <c r="P245" t="b">
        <f t="shared" si="22"/>
        <v>0</v>
      </c>
      <c r="Q245" t="b">
        <f t="shared" si="18"/>
        <v>1</v>
      </c>
      <c r="R245" t="str">
        <f t="shared" si="19"/>
        <v>Not Contract Married</v>
      </c>
      <c r="S245" t="b">
        <f t="shared" si="20"/>
        <v>0</v>
      </c>
      <c r="T245" t="b">
        <f t="shared" si="21"/>
        <v>0</v>
      </c>
      <c r="U245" t="b">
        <v>0</v>
      </c>
    </row>
    <row r="246" spans="1:21" x14ac:dyDescent="0.45">
      <c r="A246" s="9" t="s">
        <v>129</v>
      </c>
      <c r="B246" s="9" t="s">
        <v>110</v>
      </c>
      <c r="C246" s="9" t="s">
        <v>139</v>
      </c>
      <c r="D246" s="9" t="s">
        <v>132</v>
      </c>
      <c r="E246" s="9" t="s">
        <v>127</v>
      </c>
      <c r="F246" s="9" t="s">
        <v>114</v>
      </c>
      <c r="G246" s="9" t="s">
        <v>142</v>
      </c>
      <c r="H246" s="9">
        <v>44</v>
      </c>
      <c r="I246" s="9">
        <v>79847</v>
      </c>
      <c r="J246" s="9">
        <v>20</v>
      </c>
      <c r="K246" s="9">
        <v>16</v>
      </c>
      <c r="L246" s="9">
        <v>6</v>
      </c>
      <c r="M246" s="9">
        <v>4</v>
      </c>
      <c r="N246" s="9">
        <v>28</v>
      </c>
      <c r="O246" t="b">
        <f t="shared" si="23"/>
        <v>0</v>
      </c>
      <c r="P246" t="b">
        <f t="shared" si="22"/>
        <v>0</v>
      </c>
      <c r="Q246" t="b">
        <f t="shared" si="18"/>
        <v>0</v>
      </c>
      <c r="R246" t="str">
        <f t="shared" si="19"/>
        <v>Not Contract Married</v>
      </c>
      <c r="S246" t="b">
        <f t="shared" si="20"/>
        <v>0</v>
      </c>
      <c r="T246" t="str">
        <f t="shared" si="21"/>
        <v>Top Performer</v>
      </c>
      <c r="U246" t="b">
        <v>0</v>
      </c>
    </row>
    <row r="247" spans="1:21" x14ac:dyDescent="0.45">
      <c r="A247" s="9" t="s">
        <v>129</v>
      </c>
      <c r="B247" s="9" t="s">
        <v>110</v>
      </c>
      <c r="C247" s="9" t="s">
        <v>118</v>
      </c>
      <c r="D247" s="9" t="s">
        <v>123</v>
      </c>
      <c r="E247" s="9" t="s">
        <v>140</v>
      </c>
      <c r="F247" s="9" t="s">
        <v>114</v>
      </c>
      <c r="G247" s="9" t="s">
        <v>115</v>
      </c>
      <c r="H247" s="9">
        <v>47</v>
      </c>
      <c r="I247" s="9">
        <v>83117</v>
      </c>
      <c r="J247" s="9">
        <v>20</v>
      </c>
      <c r="K247" s="9">
        <v>14</v>
      </c>
      <c r="L247" s="9">
        <v>5</v>
      </c>
      <c r="M247" s="9">
        <v>7</v>
      </c>
      <c r="N247" s="9">
        <v>39</v>
      </c>
      <c r="O247" t="b">
        <f t="shared" si="23"/>
        <v>0</v>
      </c>
      <c r="P247" t="b">
        <f t="shared" si="22"/>
        <v>0</v>
      </c>
      <c r="Q247" t="b">
        <f t="shared" si="18"/>
        <v>0</v>
      </c>
      <c r="R247" t="str">
        <f t="shared" si="19"/>
        <v>Not Contract Married</v>
      </c>
      <c r="S247" t="b">
        <f t="shared" si="20"/>
        <v>0</v>
      </c>
      <c r="T247" t="str">
        <f t="shared" si="21"/>
        <v>Top Performer</v>
      </c>
      <c r="U247" t="b">
        <v>0</v>
      </c>
    </row>
    <row r="248" spans="1:21" x14ac:dyDescent="0.45">
      <c r="A248" s="10" t="s">
        <v>109</v>
      </c>
      <c r="B248" s="10" t="s">
        <v>110</v>
      </c>
      <c r="C248" s="10" t="s">
        <v>131</v>
      </c>
      <c r="D248" s="10" t="s">
        <v>132</v>
      </c>
      <c r="E248" s="10" t="s">
        <v>127</v>
      </c>
      <c r="F248" s="10" t="s">
        <v>114</v>
      </c>
      <c r="G248" s="10" t="s">
        <v>138</v>
      </c>
      <c r="H248" s="10">
        <v>37</v>
      </c>
      <c r="I248" s="10">
        <v>103463</v>
      </c>
      <c r="J248" s="10">
        <v>20</v>
      </c>
      <c r="K248" s="10">
        <v>5</v>
      </c>
      <c r="L248" s="10">
        <v>11</v>
      </c>
      <c r="M248" s="10">
        <v>9</v>
      </c>
      <c r="N248" s="10">
        <v>48</v>
      </c>
      <c r="O248" t="b">
        <f t="shared" si="23"/>
        <v>1</v>
      </c>
      <c r="P248" t="b">
        <f t="shared" si="22"/>
        <v>1</v>
      </c>
      <c r="Q248" t="b">
        <f t="shared" si="18"/>
        <v>1</v>
      </c>
      <c r="R248" t="str">
        <f t="shared" si="19"/>
        <v>Not Contract Married</v>
      </c>
      <c r="S248" t="b">
        <f t="shared" si="20"/>
        <v>0</v>
      </c>
      <c r="T248" t="str">
        <f t="shared" si="21"/>
        <v>Top Performer</v>
      </c>
      <c r="U248" t="b">
        <v>0</v>
      </c>
    </row>
    <row r="249" spans="1:21" x14ac:dyDescent="0.45">
      <c r="A249" s="9" t="s">
        <v>129</v>
      </c>
      <c r="B249" s="9" t="s">
        <v>126</v>
      </c>
      <c r="C249" s="9" t="s">
        <v>111</v>
      </c>
      <c r="D249" s="9" t="s">
        <v>123</v>
      </c>
      <c r="E249" s="9" t="s">
        <v>135</v>
      </c>
      <c r="F249" s="9" t="s">
        <v>128</v>
      </c>
      <c r="G249" s="9" t="s">
        <v>121</v>
      </c>
      <c r="H249" s="9">
        <v>28</v>
      </c>
      <c r="I249" s="9">
        <v>92368</v>
      </c>
      <c r="J249" s="9">
        <v>20</v>
      </c>
      <c r="K249" s="9">
        <v>15</v>
      </c>
      <c r="L249" s="9">
        <v>9</v>
      </c>
      <c r="M249" s="9">
        <v>7</v>
      </c>
      <c r="N249" s="9">
        <v>55</v>
      </c>
      <c r="O249" t="b">
        <f t="shared" si="23"/>
        <v>0</v>
      </c>
      <c r="P249" t="b">
        <f t="shared" si="22"/>
        <v>0</v>
      </c>
      <c r="Q249" t="b">
        <f t="shared" si="18"/>
        <v>0</v>
      </c>
      <c r="R249" t="str">
        <f t="shared" si="19"/>
        <v>Not Contract Married</v>
      </c>
      <c r="S249" t="b">
        <f t="shared" si="20"/>
        <v>0</v>
      </c>
      <c r="T249" t="str">
        <f t="shared" si="21"/>
        <v>Top Performer</v>
      </c>
      <c r="U249" t="b">
        <v>0</v>
      </c>
    </row>
    <row r="250" spans="1:21" x14ac:dyDescent="0.45">
      <c r="A250" s="9" t="s">
        <v>136</v>
      </c>
      <c r="B250" s="9" t="s">
        <v>117</v>
      </c>
      <c r="C250" s="9" t="s">
        <v>111</v>
      </c>
      <c r="D250" s="9" t="s">
        <v>123</v>
      </c>
      <c r="E250" s="9" t="s">
        <v>127</v>
      </c>
      <c r="F250" s="9" t="s">
        <v>128</v>
      </c>
      <c r="G250" s="9" t="s">
        <v>121</v>
      </c>
      <c r="H250" s="9">
        <v>23</v>
      </c>
      <c r="I250" s="9">
        <v>88272</v>
      </c>
      <c r="J250" s="9">
        <v>20</v>
      </c>
      <c r="K250" s="9">
        <v>18</v>
      </c>
      <c r="L250" s="9">
        <v>3</v>
      </c>
      <c r="M250" s="9">
        <v>5</v>
      </c>
      <c r="N250" s="9">
        <v>33</v>
      </c>
      <c r="O250" t="b">
        <f t="shared" si="23"/>
        <v>0</v>
      </c>
      <c r="P250" t="b">
        <f t="shared" si="22"/>
        <v>0</v>
      </c>
      <c r="Q250" t="b">
        <f t="shared" si="18"/>
        <v>0</v>
      </c>
      <c r="R250" t="str">
        <f t="shared" si="19"/>
        <v>Not Contract Married</v>
      </c>
      <c r="S250" t="b">
        <f t="shared" si="20"/>
        <v>0</v>
      </c>
      <c r="T250" t="str">
        <f t="shared" si="21"/>
        <v>Top Performer</v>
      </c>
      <c r="U250" t="b">
        <v>0</v>
      </c>
    </row>
    <row r="251" spans="1:21" x14ac:dyDescent="0.45">
      <c r="A251" s="10" t="s">
        <v>143</v>
      </c>
      <c r="B251" s="10" t="s">
        <v>126</v>
      </c>
      <c r="C251" s="10" t="s">
        <v>118</v>
      </c>
      <c r="D251" s="10" t="s">
        <v>132</v>
      </c>
      <c r="E251" s="10" t="s">
        <v>127</v>
      </c>
      <c r="F251" s="10" t="s">
        <v>120</v>
      </c>
      <c r="G251" s="10" t="s">
        <v>115</v>
      </c>
      <c r="H251" s="10">
        <v>48</v>
      </c>
      <c r="I251" s="10">
        <v>117592</v>
      </c>
      <c r="J251" s="10">
        <v>20</v>
      </c>
      <c r="K251" s="10">
        <v>4</v>
      </c>
      <c r="L251" s="10">
        <v>14</v>
      </c>
      <c r="M251" s="10">
        <v>9</v>
      </c>
      <c r="N251" s="10">
        <v>32</v>
      </c>
      <c r="O251" t="b">
        <f t="shared" si="23"/>
        <v>1</v>
      </c>
      <c r="P251" t="b">
        <f t="shared" si="22"/>
        <v>1</v>
      </c>
      <c r="Q251" t="b">
        <f t="shared" si="18"/>
        <v>0</v>
      </c>
      <c r="R251" t="str">
        <f t="shared" si="19"/>
        <v>Not Contract Married</v>
      </c>
      <c r="S251" t="b">
        <f t="shared" si="20"/>
        <v>0</v>
      </c>
      <c r="T251" t="str">
        <f t="shared" si="21"/>
        <v>Top Performer</v>
      </c>
      <c r="U251" t="b">
        <v>0</v>
      </c>
    </row>
    <row r="252" spans="1:21" x14ac:dyDescent="0.45">
      <c r="A252" s="10" t="s">
        <v>122</v>
      </c>
      <c r="B252" s="10" t="s">
        <v>110</v>
      </c>
      <c r="C252" s="10" t="s">
        <v>139</v>
      </c>
      <c r="D252" s="10" t="s">
        <v>123</v>
      </c>
      <c r="E252" s="10" t="s">
        <v>135</v>
      </c>
      <c r="F252" s="10" t="s">
        <v>128</v>
      </c>
      <c r="G252" s="10" t="s">
        <v>130</v>
      </c>
      <c r="H252" s="10">
        <v>63</v>
      </c>
      <c r="I252" s="10">
        <v>81168</v>
      </c>
      <c r="J252" s="10">
        <v>20</v>
      </c>
      <c r="K252" s="10">
        <v>5</v>
      </c>
      <c r="L252" s="10">
        <v>10</v>
      </c>
      <c r="M252" s="10">
        <v>7</v>
      </c>
      <c r="N252" s="10">
        <v>33</v>
      </c>
      <c r="O252" t="b">
        <f t="shared" si="23"/>
        <v>0</v>
      </c>
      <c r="P252" t="b">
        <f t="shared" si="22"/>
        <v>0</v>
      </c>
      <c r="Q252" t="b">
        <f t="shared" si="18"/>
        <v>0</v>
      </c>
      <c r="R252" t="str">
        <f t="shared" si="19"/>
        <v>Not Contract Married</v>
      </c>
      <c r="S252" t="b">
        <f t="shared" si="20"/>
        <v>0</v>
      </c>
      <c r="T252" t="str">
        <f t="shared" si="21"/>
        <v>Top Performer</v>
      </c>
      <c r="U252" t="b">
        <v>0</v>
      </c>
    </row>
    <row r="253" spans="1:21" x14ac:dyDescent="0.45">
      <c r="A253" s="10" t="s">
        <v>141</v>
      </c>
      <c r="B253" s="10" t="s">
        <v>110</v>
      </c>
      <c r="C253" s="10" t="s">
        <v>118</v>
      </c>
      <c r="D253" s="10" t="s">
        <v>134</v>
      </c>
      <c r="E253" s="10" t="s">
        <v>135</v>
      </c>
      <c r="F253" s="10" t="s">
        <v>114</v>
      </c>
      <c r="G253" s="10" t="s">
        <v>138</v>
      </c>
      <c r="H253" s="10">
        <v>62</v>
      </c>
      <c r="I253" s="10">
        <v>106396</v>
      </c>
      <c r="J253" s="10">
        <v>20</v>
      </c>
      <c r="K253" s="10">
        <v>17</v>
      </c>
      <c r="L253" s="10">
        <v>10</v>
      </c>
      <c r="M253" s="10">
        <v>1</v>
      </c>
      <c r="N253" s="10">
        <v>46</v>
      </c>
      <c r="O253" t="b">
        <f t="shared" si="23"/>
        <v>1</v>
      </c>
      <c r="P253" t="b">
        <f t="shared" si="22"/>
        <v>0</v>
      </c>
      <c r="Q253" t="b">
        <f t="shared" si="18"/>
        <v>0</v>
      </c>
      <c r="R253" t="str">
        <f t="shared" si="19"/>
        <v>Not Contract Married</v>
      </c>
      <c r="S253" t="b">
        <f t="shared" si="20"/>
        <v>0</v>
      </c>
      <c r="T253" t="str">
        <f t="shared" si="21"/>
        <v>Top Performer</v>
      </c>
      <c r="U253" t="b">
        <v>0</v>
      </c>
    </row>
    <row r="254" spans="1:21" x14ac:dyDescent="0.45">
      <c r="A254" s="10" t="s">
        <v>136</v>
      </c>
      <c r="B254" s="10" t="s">
        <v>126</v>
      </c>
      <c r="C254" s="10" t="s">
        <v>139</v>
      </c>
      <c r="D254" s="10" t="s">
        <v>112</v>
      </c>
      <c r="E254" s="10" t="s">
        <v>127</v>
      </c>
      <c r="F254" s="10" t="s">
        <v>128</v>
      </c>
      <c r="G254" s="10" t="s">
        <v>121</v>
      </c>
      <c r="H254" s="10">
        <v>45</v>
      </c>
      <c r="I254" s="10">
        <v>87505</v>
      </c>
      <c r="J254" s="10">
        <v>20</v>
      </c>
      <c r="K254" s="10">
        <v>8</v>
      </c>
      <c r="L254" s="10">
        <v>6</v>
      </c>
      <c r="M254" s="10">
        <v>1</v>
      </c>
      <c r="N254" s="10">
        <v>36</v>
      </c>
      <c r="O254" t="b">
        <f t="shared" si="23"/>
        <v>0</v>
      </c>
      <c r="P254" t="b">
        <f t="shared" si="22"/>
        <v>0</v>
      </c>
      <c r="Q254" t="b">
        <f t="shared" si="18"/>
        <v>0</v>
      </c>
      <c r="R254" t="str">
        <f t="shared" si="19"/>
        <v>Not Contract Married</v>
      </c>
      <c r="S254" t="b">
        <f t="shared" si="20"/>
        <v>0</v>
      </c>
      <c r="T254" t="str">
        <f t="shared" si="21"/>
        <v>Top Performer</v>
      </c>
      <c r="U254" t="b">
        <v>0</v>
      </c>
    </row>
    <row r="255" spans="1:21" x14ac:dyDescent="0.45">
      <c r="A255" s="9" t="s">
        <v>116</v>
      </c>
      <c r="B255" s="9" t="s">
        <v>117</v>
      </c>
      <c r="C255" s="9" t="s">
        <v>111</v>
      </c>
      <c r="D255" s="9" t="s">
        <v>132</v>
      </c>
      <c r="E255" s="9" t="s">
        <v>119</v>
      </c>
      <c r="F255" s="9" t="s">
        <v>114</v>
      </c>
      <c r="G255" s="9" t="s">
        <v>138</v>
      </c>
      <c r="H255" s="9">
        <v>49</v>
      </c>
      <c r="I255" s="9">
        <v>47908</v>
      </c>
      <c r="J255" s="9">
        <v>20</v>
      </c>
      <c r="K255" s="9">
        <v>8</v>
      </c>
      <c r="L255" s="9">
        <v>8</v>
      </c>
      <c r="M255" s="9">
        <v>1</v>
      </c>
      <c r="N255" s="9">
        <v>32</v>
      </c>
      <c r="O255" t="b">
        <f t="shared" si="23"/>
        <v>0</v>
      </c>
      <c r="P255" t="b">
        <f t="shared" si="22"/>
        <v>0</v>
      </c>
      <c r="Q255" t="b">
        <f t="shared" si="18"/>
        <v>0</v>
      </c>
      <c r="R255" t="str">
        <f t="shared" si="19"/>
        <v>Not Contract Married</v>
      </c>
      <c r="S255" t="b">
        <f t="shared" si="20"/>
        <v>0</v>
      </c>
      <c r="T255" t="b">
        <f t="shared" si="21"/>
        <v>0</v>
      </c>
      <c r="U255">
        <v>1</v>
      </c>
    </row>
    <row r="256" spans="1:21" x14ac:dyDescent="0.45">
      <c r="A256" s="9" t="s">
        <v>141</v>
      </c>
      <c r="B256" s="9" t="s">
        <v>117</v>
      </c>
      <c r="C256" s="9" t="s">
        <v>139</v>
      </c>
      <c r="D256" s="9" t="s">
        <v>123</v>
      </c>
      <c r="E256" s="9" t="s">
        <v>135</v>
      </c>
      <c r="F256" s="9" t="s">
        <v>120</v>
      </c>
      <c r="G256" s="9" t="s">
        <v>142</v>
      </c>
      <c r="H256" s="9">
        <v>32</v>
      </c>
      <c r="I256" s="9">
        <v>46241</v>
      </c>
      <c r="J256" s="9">
        <v>20</v>
      </c>
      <c r="K256" s="9">
        <v>1</v>
      </c>
      <c r="L256" s="9">
        <v>11</v>
      </c>
      <c r="M256" s="9">
        <v>1</v>
      </c>
      <c r="N256" s="9">
        <v>45</v>
      </c>
      <c r="O256" t="b">
        <f t="shared" si="23"/>
        <v>0</v>
      </c>
      <c r="P256" t="b">
        <f t="shared" si="22"/>
        <v>0</v>
      </c>
      <c r="Q256" t="b">
        <f t="shared" si="18"/>
        <v>0</v>
      </c>
      <c r="R256" t="str">
        <f t="shared" si="19"/>
        <v>Not Contract Married</v>
      </c>
      <c r="S256" t="b">
        <f t="shared" si="20"/>
        <v>0</v>
      </c>
      <c r="T256" t="b">
        <f t="shared" si="21"/>
        <v>0</v>
      </c>
      <c r="U256" t="b">
        <v>0</v>
      </c>
    </row>
    <row r="257" spans="1:21" x14ac:dyDescent="0.45">
      <c r="A257" s="10" t="s">
        <v>116</v>
      </c>
      <c r="B257" s="10" t="s">
        <v>117</v>
      </c>
      <c r="C257" s="10" t="s">
        <v>111</v>
      </c>
      <c r="D257" s="10" t="s">
        <v>132</v>
      </c>
      <c r="E257" s="10" t="s">
        <v>119</v>
      </c>
      <c r="F257" s="10" t="s">
        <v>120</v>
      </c>
      <c r="G257" s="10" t="s">
        <v>142</v>
      </c>
      <c r="H257" s="10">
        <v>55</v>
      </c>
      <c r="I257" s="10">
        <v>44973</v>
      </c>
      <c r="J257" s="10">
        <v>19</v>
      </c>
      <c r="K257" s="10">
        <v>8</v>
      </c>
      <c r="L257" s="10">
        <v>3</v>
      </c>
      <c r="M257" s="10">
        <v>6</v>
      </c>
      <c r="N257" s="10">
        <v>37</v>
      </c>
      <c r="O257" t="b">
        <f t="shared" si="23"/>
        <v>0</v>
      </c>
      <c r="P257" t="b">
        <f t="shared" si="22"/>
        <v>0</v>
      </c>
      <c r="Q257" t="b">
        <f t="shared" si="18"/>
        <v>0</v>
      </c>
      <c r="R257" t="str">
        <f t="shared" si="19"/>
        <v>Not Contract Married</v>
      </c>
      <c r="S257" t="b">
        <f t="shared" si="20"/>
        <v>0</v>
      </c>
      <c r="T257" t="b">
        <f t="shared" si="21"/>
        <v>0</v>
      </c>
      <c r="U257">
        <v>6</v>
      </c>
    </row>
    <row r="258" spans="1:21" x14ac:dyDescent="0.45">
      <c r="A258" s="9" t="s">
        <v>129</v>
      </c>
      <c r="B258" s="9" t="s">
        <v>110</v>
      </c>
      <c r="C258" s="9" t="s">
        <v>111</v>
      </c>
      <c r="D258" s="9" t="s">
        <v>123</v>
      </c>
      <c r="E258" s="9" t="s">
        <v>113</v>
      </c>
      <c r="F258" s="9" t="s">
        <v>114</v>
      </c>
      <c r="G258" s="9" t="s">
        <v>130</v>
      </c>
      <c r="H258" s="9">
        <v>25</v>
      </c>
      <c r="I258" s="9">
        <v>66593</v>
      </c>
      <c r="J258" s="9">
        <v>19</v>
      </c>
      <c r="K258" s="9">
        <v>12</v>
      </c>
      <c r="L258" s="9">
        <v>13</v>
      </c>
      <c r="M258" s="9">
        <v>7</v>
      </c>
      <c r="N258" s="9">
        <v>52</v>
      </c>
      <c r="O258" t="b">
        <f t="shared" si="23"/>
        <v>0</v>
      </c>
      <c r="P258" t="b">
        <f t="shared" si="22"/>
        <v>0</v>
      </c>
      <c r="Q258" t="b">
        <f t="shared" si="18"/>
        <v>0</v>
      </c>
      <c r="R258" t="str">
        <f t="shared" si="19"/>
        <v>Not Contract Married</v>
      </c>
      <c r="S258" t="b">
        <f t="shared" si="20"/>
        <v>0</v>
      </c>
      <c r="T258" t="b">
        <f t="shared" si="21"/>
        <v>0</v>
      </c>
      <c r="U258" t="b">
        <v>0</v>
      </c>
    </row>
    <row r="259" spans="1:21" x14ac:dyDescent="0.45">
      <c r="A259" s="10" t="s">
        <v>143</v>
      </c>
      <c r="B259" s="10" t="s">
        <v>126</v>
      </c>
      <c r="C259" s="10" t="s">
        <v>111</v>
      </c>
      <c r="D259" s="10" t="s">
        <v>112</v>
      </c>
      <c r="E259" s="10" t="s">
        <v>113</v>
      </c>
      <c r="F259" s="10" t="s">
        <v>128</v>
      </c>
      <c r="G259" s="10" t="s">
        <v>142</v>
      </c>
      <c r="H259" s="10">
        <v>47</v>
      </c>
      <c r="I259" s="10">
        <v>49503</v>
      </c>
      <c r="J259" s="10">
        <v>19</v>
      </c>
      <c r="K259" s="10">
        <v>3</v>
      </c>
      <c r="L259" s="10">
        <v>14</v>
      </c>
      <c r="M259" s="10">
        <v>3</v>
      </c>
      <c r="N259" s="10">
        <v>48</v>
      </c>
      <c r="O259" t="b">
        <f t="shared" si="23"/>
        <v>0</v>
      </c>
      <c r="P259" t="b">
        <f t="shared" si="22"/>
        <v>0</v>
      </c>
      <c r="Q259" t="b">
        <f t="shared" ref="Q259:Q322" si="24">AND(A259="Customer Support",N259&gt;40)</f>
        <v>0</v>
      </c>
      <c r="R259" t="str">
        <f t="shared" ref="R259:R322" si="25">IF(AND(C259="Married",F259="Contract"),"Contract Married","Not Contract Married")</f>
        <v>Not Contract Married</v>
      </c>
      <c r="S259" t="b">
        <f t="shared" ref="S259:S322" si="26">IF(AND(A259="Finance",I259&gt;70000,M259&gt;=9),"Top Performer")</f>
        <v>0</v>
      </c>
      <c r="T259" t="b">
        <f t="shared" ref="T259:T322" si="27">IF(OR(A259="Finance",I259&gt;70000,M259&gt;=9),"Top Performer")</f>
        <v>0</v>
      </c>
      <c r="U259" t="b">
        <v>0</v>
      </c>
    </row>
    <row r="260" spans="1:21" x14ac:dyDescent="0.45">
      <c r="A260" s="9" t="s">
        <v>141</v>
      </c>
      <c r="B260" s="9" t="s">
        <v>110</v>
      </c>
      <c r="C260" s="9" t="s">
        <v>139</v>
      </c>
      <c r="D260" s="9" t="s">
        <v>132</v>
      </c>
      <c r="E260" s="9" t="s">
        <v>140</v>
      </c>
      <c r="F260" s="9" t="s">
        <v>114</v>
      </c>
      <c r="G260" s="9" t="s">
        <v>138</v>
      </c>
      <c r="H260" s="9">
        <v>40</v>
      </c>
      <c r="I260" s="9">
        <v>46566</v>
      </c>
      <c r="J260" s="9">
        <v>19</v>
      </c>
      <c r="K260" s="9">
        <v>11</v>
      </c>
      <c r="L260" s="9">
        <v>7</v>
      </c>
      <c r="M260" s="9">
        <v>1</v>
      </c>
      <c r="N260" s="9">
        <v>55</v>
      </c>
      <c r="O260" t="b">
        <f t="shared" si="23"/>
        <v>0</v>
      </c>
      <c r="P260" t="b">
        <f t="shared" ref="P260:P323" si="28">AND(I260&gt;100000,M260&gt;=9)</f>
        <v>0</v>
      </c>
      <c r="Q260" t="b">
        <f t="shared" si="24"/>
        <v>0</v>
      </c>
      <c r="R260" t="str">
        <f t="shared" si="25"/>
        <v>Not Contract Married</v>
      </c>
      <c r="S260" t="b">
        <f t="shared" si="26"/>
        <v>0</v>
      </c>
      <c r="T260" t="b">
        <f t="shared" si="27"/>
        <v>0</v>
      </c>
      <c r="U260" t="b">
        <v>0</v>
      </c>
    </row>
    <row r="261" spans="1:21" x14ac:dyDescent="0.45">
      <c r="A261" s="10" t="s">
        <v>143</v>
      </c>
      <c r="B261" s="10" t="s">
        <v>126</v>
      </c>
      <c r="C261" s="10" t="s">
        <v>118</v>
      </c>
      <c r="D261" s="10" t="s">
        <v>134</v>
      </c>
      <c r="E261" s="10" t="s">
        <v>119</v>
      </c>
      <c r="F261" s="10" t="s">
        <v>120</v>
      </c>
      <c r="G261" s="10" t="s">
        <v>138</v>
      </c>
      <c r="H261" s="10">
        <v>46</v>
      </c>
      <c r="I261" s="10">
        <v>42145</v>
      </c>
      <c r="J261" s="10">
        <v>19</v>
      </c>
      <c r="K261" s="10">
        <v>3</v>
      </c>
      <c r="L261" s="10">
        <v>7</v>
      </c>
      <c r="M261" s="10">
        <v>3</v>
      </c>
      <c r="N261" s="10">
        <v>47</v>
      </c>
      <c r="O261" t="b">
        <f t="shared" si="23"/>
        <v>0</v>
      </c>
      <c r="P261" t="b">
        <f t="shared" si="28"/>
        <v>0</v>
      </c>
      <c r="Q261" t="b">
        <f t="shared" si="24"/>
        <v>0</v>
      </c>
      <c r="R261" t="str">
        <f t="shared" si="25"/>
        <v>Not Contract Married</v>
      </c>
      <c r="S261" t="b">
        <f t="shared" si="26"/>
        <v>0</v>
      </c>
      <c r="T261" t="b">
        <f t="shared" si="27"/>
        <v>0</v>
      </c>
      <c r="U261">
        <v>3</v>
      </c>
    </row>
    <row r="262" spans="1:21" x14ac:dyDescent="0.45">
      <c r="A262" s="9" t="s">
        <v>116</v>
      </c>
      <c r="B262" s="9" t="s">
        <v>117</v>
      </c>
      <c r="C262" s="9" t="s">
        <v>131</v>
      </c>
      <c r="D262" s="9" t="s">
        <v>112</v>
      </c>
      <c r="E262" s="9" t="s">
        <v>119</v>
      </c>
      <c r="F262" s="9" t="s">
        <v>128</v>
      </c>
      <c r="G262" s="9" t="s">
        <v>138</v>
      </c>
      <c r="H262" s="9">
        <v>56</v>
      </c>
      <c r="I262" s="9">
        <v>46237</v>
      </c>
      <c r="J262" s="9">
        <v>19</v>
      </c>
      <c r="K262" s="9">
        <v>11</v>
      </c>
      <c r="L262" s="9">
        <v>5</v>
      </c>
      <c r="M262" s="9">
        <v>1</v>
      </c>
      <c r="N262" s="9">
        <v>36</v>
      </c>
      <c r="O262" t="b">
        <f t="shared" si="23"/>
        <v>0</v>
      </c>
      <c r="P262" t="b">
        <f t="shared" si="28"/>
        <v>0</v>
      </c>
      <c r="Q262" t="b">
        <f t="shared" si="24"/>
        <v>0</v>
      </c>
      <c r="R262" t="str">
        <f t="shared" si="25"/>
        <v>Contract Married</v>
      </c>
      <c r="S262" t="b">
        <f t="shared" si="26"/>
        <v>0</v>
      </c>
      <c r="T262" t="b">
        <f t="shared" si="27"/>
        <v>0</v>
      </c>
      <c r="U262">
        <v>1</v>
      </c>
    </row>
    <row r="263" spans="1:21" x14ac:dyDescent="0.45">
      <c r="A263" s="9" t="s">
        <v>136</v>
      </c>
      <c r="B263" s="9" t="s">
        <v>126</v>
      </c>
      <c r="C263" s="9" t="s">
        <v>118</v>
      </c>
      <c r="D263" s="9" t="s">
        <v>123</v>
      </c>
      <c r="E263" s="9" t="s">
        <v>140</v>
      </c>
      <c r="F263" s="9" t="s">
        <v>128</v>
      </c>
      <c r="G263" s="9" t="s">
        <v>133</v>
      </c>
      <c r="H263" s="9">
        <v>29</v>
      </c>
      <c r="I263" s="9">
        <v>101121</v>
      </c>
      <c r="J263" s="9">
        <v>19</v>
      </c>
      <c r="K263" s="9">
        <v>15</v>
      </c>
      <c r="L263" s="9">
        <v>13</v>
      </c>
      <c r="M263" s="9">
        <v>3</v>
      </c>
      <c r="N263" s="9">
        <v>25</v>
      </c>
      <c r="O263" t="b">
        <f t="shared" si="23"/>
        <v>1</v>
      </c>
      <c r="P263" t="b">
        <f t="shared" si="28"/>
        <v>0</v>
      </c>
      <c r="Q263" t="b">
        <f t="shared" si="24"/>
        <v>0</v>
      </c>
      <c r="R263" t="str">
        <f t="shared" si="25"/>
        <v>Not Contract Married</v>
      </c>
      <c r="S263" t="b">
        <f t="shared" si="26"/>
        <v>0</v>
      </c>
      <c r="T263" t="str">
        <f t="shared" si="27"/>
        <v>Top Performer</v>
      </c>
      <c r="U263" t="b">
        <v>0</v>
      </c>
    </row>
    <row r="264" spans="1:21" x14ac:dyDescent="0.45">
      <c r="A264" s="10" t="s">
        <v>141</v>
      </c>
      <c r="B264" s="10" t="s">
        <v>117</v>
      </c>
      <c r="C264" s="10" t="s">
        <v>139</v>
      </c>
      <c r="D264" s="10" t="s">
        <v>132</v>
      </c>
      <c r="E264" s="10" t="s">
        <v>119</v>
      </c>
      <c r="F264" s="10" t="s">
        <v>114</v>
      </c>
      <c r="G264" s="10" t="s">
        <v>121</v>
      </c>
      <c r="H264" s="10">
        <v>54</v>
      </c>
      <c r="I264" s="10">
        <v>80961</v>
      </c>
      <c r="J264" s="10">
        <v>19</v>
      </c>
      <c r="K264" s="10">
        <v>14</v>
      </c>
      <c r="L264" s="10">
        <v>10</v>
      </c>
      <c r="M264" s="10">
        <v>3</v>
      </c>
      <c r="N264" s="10">
        <v>45</v>
      </c>
      <c r="O264" t="b">
        <f t="shared" ref="O264:O327" si="29">OR(I264&gt;100000,M264&gt;=9)</f>
        <v>0</v>
      </c>
      <c r="P264" t="b">
        <f t="shared" si="28"/>
        <v>0</v>
      </c>
      <c r="Q264" t="b">
        <f t="shared" si="24"/>
        <v>0</v>
      </c>
      <c r="R264" t="str">
        <f t="shared" si="25"/>
        <v>Not Contract Married</v>
      </c>
      <c r="S264" t="b">
        <f t="shared" si="26"/>
        <v>0</v>
      </c>
      <c r="T264" t="str">
        <f t="shared" si="27"/>
        <v>Top Performer</v>
      </c>
      <c r="U264">
        <v>3</v>
      </c>
    </row>
    <row r="265" spans="1:21" x14ac:dyDescent="0.45">
      <c r="A265" s="10" t="s">
        <v>129</v>
      </c>
      <c r="B265" s="10" t="s">
        <v>126</v>
      </c>
      <c r="C265" s="10" t="s">
        <v>111</v>
      </c>
      <c r="D265" s="10" t="s">
        <v>132</v>
      </c>
      <c r="E265" s="10" t="s">
        <v>119</v>
      </c>
      <c r="F265" s="10" t="s">
        <v>114</v>
      </c>
      <c r="G265" s="10" t="s">
        <v>133</v>
      </c>
      <c r="H265" s="10">
        <v>47</v>
      </c>
      <c r="I265" s="10">
        <v>83384</v>
      </c>
      <c r="J265" s="10">
        <v>19</v>
      </c>
      <c r="K265" s="10">
        <v>5</v>
      </c>
      <c r="L265" s="10">
        <v>9</v>
      </c>
      <c r="M265" s="10">
        <v>6</v>
      </c>
      <c r="N265" s="10">
        <v>46</v>
      </c>
      <c r="O265" t="b">
        <f t="shared" si="29"/>
        <v>0</v>
      </c>
      <c r="P265" t="b">
        <f t="shared" si="28"/>
        <v>0</v>
      </c>
      <c r="Q265" t="b">
        <f t="shared" si="24"/>
        <v>0</v>
      </c>
      <c r="R265" t="str">
        <f t="shared" si="25"/>
        <v>Not Contract Married</v>
      </c>
      <c r="S265" t="b">
        <f t="shared" si="26"/>
        <v>0</v>
      </c>
      <c r="T265" t="str">
        <f t="shared" si="27"/>
        <v>Top Performer</v>
      </c>
      <c r="U265">
        <v>6</v>
      </c>
    </row>
    <row r="266" spans="1:21" x14ac:dyDescent="0.45">
      <c r="A266" s="9" t="s">
        <v>109</v>
      </c>
      <c r="B266" s="9" t="s">
        <v>126</v>
      </c>
      <c r="C266" s="9" t="s">
        <v>118</v>
      </c>
      <c r="D266" s="9" t="s">
        <v>134</v>
      </c>
      <c r="E266" s="9" t="s">
        <v>127</v>
      </c>
      <c r="F266" s="9" t="s">
        <v>128</v>
      </c>
      <c r="G266" s="9" t="s">
        <v>130</v>
      </c>
      <c r="H266" s="9">
        <v>24</v>
      </c>
      <c r="I266" s="9">
        <v>45372</v>
      </c>
      <c r="J266" s="9">
        <v>19</v>
      </c>
      <c r="K266" s="9">
        <v>14</v>
      </c>
      <c r="L266" s="9">
        <v>6</v>
      </c>
      <c r="M266" s="9">
        <v>5</v>
      </c>
      <c r="N266" s="9">
        <v>22</v>
      </c>
      <c r="O266" t="b">
        <f t="shared" si="29"/>
        <v>0</v>
      </c>
      <c r="P266" t="b">
        <f t="shared" si="28"/>
        <v>0</v>
      </c>
      <c r="Q266" t="b">
        <f t="shared" si="24"/>
        <v>0</v>
      </c>
      <c r="R266" t="str">
        <f t="shared" si="25"/>
        <v>Not Contract Married</v>
      </c>
      <c r="S266" t="b">
        <f t="shared" si="26"/>
        <v>0</v>
      </c>
      <c r="T266" t="b">
        <f t="shared" si="27"/>
        <v>0</v>
      </c>
      <c r="U266" t="b">
        <v>0</v>
      </c>
    </row>
    <row r="267" spans="1:21" x14ac:dyDescent="0.45">
      <c r="A267" s="9" t="s">
        <v>136</v>
      </c>
      <c r="B267" s="9" t="s">
        <v>126</v>
      </c>
      <c r="C267" s="9" t="s">
        <v>131</v>
      </c>
      <c r="D267" s="9" t="s">
        <v>134</v>
      </c>
      <c r="E267" s="9" t="s">
        <v>113</v>
      </c>
      <c r="F267" s="9" t="s">
        <v>114</v>
      </c>
      <c r="G267" s="9" t="s">
        <v>130</v>
      </c>
      <c r="H267" s="9">
        <v>30</v>
      </c>
      <c r="I267" s="9">
        <v>113692</v>
      </c>
      <c r="J267" s="9">
        <v>19</v>
      </c>
      <c r="K267" s="9">
        <v>15</v>
      </c>
      <c r="L267" s="9">
        <v>4</v>
      </c>
      <c r="M267" s="9">
        <v>2</v>
      </c>
      <c r="N267" s="9">
        <v>21</v>
      </c>
      <c r="O267" t="b">
        <f t="shared" si="29"/>
        <v>1</v>
      </c>
      <c r="P267" t="b">
        <f t="shared" si="28"/>
        <v>0</v>
      </c>
      <c r="Q267" t="b">
        <f t="shared" si="24"/>
        <v>0</v>
      </c>
      <c r="R267" t="str">
        <f t="shared" si="25"/>
        <v>Not Contract Married</v>
      </c>
      <c r="S267" t="b">
        <f t="shared" si="26"/>
        <v>0</v>
      </c>
      <c r="T267" t="str">
        <f t="shared" si="27"/>
        <v>Top Performer</v>
      </c>
      <c r="U267" t="b">
        <v>0</v>
      </c>
    </row>
    <row r="268" spans="1:21" x14ac:dyDescent="0.45">
      <c r="A268" s="10" t="s">
        <v>109</v>
      </c>
      <c r="B268" s="10" t="s">
        <v>117</v>
      </c>
      <c r="C268" s="10" t="s">
        <v>111</v>
      </c>
      <c r="D268" s="10" t="s">
        <v>134</v>
      </c>
      <c r="E268" s="10" t="s">
        <v>135</v>
      </c>
      <c r="F268" s="10" t="s">
        <v>128</v>
      </c>
      <c r="G268" s="10" t="s">
        <v>130</v>
      </c>
      <c r="H268" s="10">
        <v>33</v>
      </c>
      <c r="I268" s="10">
        <v>40293</v>
      </c>
      <c r="J268" s="10">
        <v>19</v>
      </c>
      <c r="K268" s="10">
        <v>5</v>
      </c>
      <c r="L268" s="10">
        <v>3</v>
      </c>
      <c r="M268" s="10">
        <v>3</v>
      </c>
      <c r="N268" s="10">
        <v>25</v>
      </c>
      <c r="O268" t="b">
        <f t="shared" si="29"/>
        <v>0</v>
      </c>
      <c r="P268" t="b">
        <f t="shared" si="28"/>
        <v>0</v>
      </c>
      <c r="Q268" t="b">
        <f t="shared" si="24"/>
        <v>0</v>
      </c>
      <c r="R268" t="str">
        <f t="shared" si="25"/>
        <v>Not Contract Married</v>
      </c>
      <c r="S268" t="b">
        <f t="shared" si="26"/>
        <v>0</v>
      </c>
      <c r="T268" t="b">
        <f t="shared" si="27"/>
        <v>0</v>
      </c>
      <c r="U268" t="b">
        <v>0</v>
      </c>
    </row>
    <row r="269" spans="1:21" x14ac:dyDescent="0.45">
      <c r="A269" s="10" t="s">
        <v>122</v>
      </c>
      <c r="B269" s="10" t="s">
        <v>110</v>
      </c>
      <c r="C269" s="10" t="s">
        <v>139</v>
      </c>
      <c r="D269" s="10" t="s">
        <v>112</v>
      </c>
      <c r="E269" s="10" t="s">
        <v>113</v>
      </c>
      <c r="F269" s="10" t="s">
        <v>128</v>
      </c>
      <c r="G269" s="10" t="s">
        <v>125</v>
      </c>
      <c r="H269" s="10">
        <v>54</v>
      </c>
      <c r="I269" s="10">
        <v>84131</v>
      </c>
      <c r="J269" s="10">
        <v>19</v>
      </c>
      <c r="K269" s="10">
        <v>4</v>
      </c>
      <c r="L269" s="10">
        <v>6</v>
      </c>
      <c r="M269" s="10">
        <v>2</v>
      </c>
      <c r="N269" s="10">
        <v>53</v>
      </c>
      <c r="O269" t="b">
        <f t="shared" si="29"/>
        <v>0</v>
      </c>
      <c r="P269" t="b">
        <f t="shared" si="28"/>
        <v>0</v>
      </c>
      <c r="Q269" t="b">
        <f t="shared" si="24"/>
        <v>0</v>
      </c>
      <c r="R269" t="str">
        <f t="shared" si="25"/>
        <v>Not Contract Married</v>
      </c>
      <c r="S269" t="b">
        <f t="shared" si="26"/>
        <v>0</v>
      </c>
      <c r="T269" t="str">
        <f t="shared" si="27"/>
        <v>Top Performer</v>
      </c>
      <c r="U269" t="b">
        <v>0</v>
      </c>
    </row>
    <row r="270" spans="1:21" x14ac:dyDescent="0.45">
      <c r="A270" s="10" t="s">
        <v>122</v>
      </c>
      <c r="B270" s="10" t="s">
        <v>117</v>
      </c>
      <c r="C270" s="10" t="s">
        <v>118</v>
      </c>
      <c r="D270" s="10" t="s">
        <v>132</v>
      </c>
      <c r="E270" s="10" t="s">
        <v>124</v>
      </c>
      <c r="F270" s="10" t="s">
        <v>114</v>
      </c>
      <c r="G270" s="10" t="s">
        <v>133</v>
      </c>
      <c r="H270" s="10">
        <v>39</v>
      </c>
      <c r="I270" s="10">
        <v>111029</v>
      </c>
      <c r="J270" s="10">
        <v>19</v>
      </c>
      <c r="K270" s="10">
        <v>18</v>
      </c>
      <c r="L270" s="10">
        <v>7</v>
      </c>
      <c r="M270" s="10">
        <v>6</v>
      </c>
      <c r="N270" s="10">
        <v>43</v>
      </c>
      <c r="O270" t="b">
        <f t="shared" si="29"/>
        <v>1</v>
      </c>
      <c r="P270" t="b">
        <f t="shared" si="28"/>
        <v>0</v>
      </c>
      <c r="Q270" t="b">
        <f t="shared" si="24"/>
        <v>0</v>
      </c>
      <c r="R270" t="str">
        <f t="shared" si="25"/>
        <v>Not Contract Married</v>
      </c>
      <c r="S270" t="b">
        <f t="shared" si="26"/>
        <v>0</v>
      </c>
      <c r="T270" t="str">
        <f t="shared" si="27"/>
        <v>Top Performer</v>
      </c>
      <c r="U270" t="b">
        <v>0</v>
      </c>
    </row>
    <row r="271" spans="1:21" x14ac:dyDescent="0.45">
      <c r="A271" s="10" t="s">
        <v>136</v>
      </c>
      <c r="B271" s="10" t="s">
        <v>117</v>
      </c>
      <c r="C271" s="10" t="s">
        <v>139</v>
      </c>
      <c r="D271" s="10" t="s">
        <v>112</v>
      </c>
      <c r="E271" s="10" t="s">
        <v>140</v>
      </c>
      <c r="F271" s="10" t="s">
        <v>128</v>
      </c>
      <c r="G271" s="10" t="s">
        <v>142</v>
      </c>
      <c r="H271" s="10">
        <v>64</v>
      </c>
      <c r="I271" s="10">
        <v>83554</v>
      </c>
      <c r="J271" s="10">
        <v>19</v>
      </c>
      <c r="K271" s="10">
        <v>6</v>
      </c>
      <c r="L271" s="10">
        <v>13</v>
      </c>
      <c r="M271" s="10">
        <v>1</v>
      </c>
      <c r="N271" s="10">
        <v>20</v>
      </c>
      <c r="O271" t="b">
        <f t="shared" si="29"/>
        <v>0</v>
      </c>
      <c r="P271" t="b">
        <f t="shared" si="28"/>
        <v>0</v>
      </c>
      <c r="Q271" t="b">
        <f t="shared" si="24"/>
        <v>0</v>
      </c>
      <c r="R271" t="str">
        <f t="shared" si="25"/>
        <v>Not Contract Married</v>
      </c>
      <c r="S271" t="b">
        <f t="shared" si="26"/>
        <v>0</v>
      </c>
      <c r="T271" t="str">
        <f t="shared" si="27"/>
        <v>Top Performer</v>
      </c>
      <c r="U271" t="b">
        <v>0</v>
      </c>
    </row>
    <row r="272" spans="1:21" x14ac:dyDescent="0.45">
      <c r="A272" s="10" t="s">
        <v>143</v>
      </c>
      <c r="B272" s="10" t="s">
        <v>126</v>
      </c>
      <c r="C272" s="10" t="s">
        <v>118</v>
      </c>
      <c r="D272" s="10" t="s">
        <v>123</v>
      </c>
      <c r="E272" s="10" t="s">
        <v>137</v>
      </c>
      <c r="F272" s="10" t="s">
        <v>128</v>
      </c>
      <c r="G272" s="10" t="s">
        <v>133</v>
      </c>
      <c r="H272" s="10">
        <v>59</v>
      </c>
      <c r="I272" s="10">
        <v>35939</v>
      </c>
      <c r="J272" s="10">
        <v>19</v>
      </c>
      <c r="K272" s="10">
        <v>15</v>
      </c>
      <c r="L272" s="10">
        <v>10</v>
      </c>
      <c r="M272" s="10">
        <v>8</v>
      </c>
      <c r="N272" s="10">
        <v>35</v>
      </c>
      <c r="O272" t="b">
        <f t="shared" si="29"/>
        <v>0</v>
      </c>
      <c r="P272" t="b">
        <f t="shared" si="28"/>
        <v>0</v>
      </c>
      <c r="Q272" t="b">
        <f t="shared" si="24"/>
        <v>0</v>
      </c>
      <c r="R272" t="str">
        <f t="shared" si="25"/>
        <v>Not Contract Married</v>
      </c>
      <c r="S272" t="b">
        <f t="shared" si="26"/>
        <v>0</v>
      </c>
      <c r="T272" t="b">
        <f t="shared" si="27"/>
        <v>0</v>
      </c>
      <c r="U272" t="b">
        <v>0</v>
      </c>
    </row>
    <row r="273" spans="1:21" x14ac:dyDescent="0.45">
      <c r="A273" s="10" t="s">
        <v>109</v>
      </c>
      <c r="B273" s="10" t="s">
        <v>117</v>
      </c>
      <c r="C273" s="10" t="s">
        <v>131</v>
      </c>
      <c r="D273" s="10" t="s">
        <v>132</v>
      </c>
      <c r="E273" s="10" t="s">
        <v>113</v>
      </c>
      <c r="F273" s="10" t="s">
        <v>120</v>
      </c>
      <c r="G273" s="10" t="s">
        <v>130</v>
      </c>
      <c r="H273" s="10">
        <v>62</v>
      </c>
      <c r="I273" s="10">
        <v>119859</v>
      </c>
      <c r="J273" s="10">
        <v>18</v>
      </c>
      <c r="K273" s="10">
        <v>17</v>
      </c>
      <c r="L273" s="10">
        <v>13</v>
      </c>
      <c r="M273" s="10">
        <v>7</v>
      </c>
      <c r="N273" s="10">
        <v>37</v>
      </c>
      <c r="O273" t="b">
        <f t="shared" si="29"/>
        <v>1</v>
      </c>
      <c r="P273" t="b">
        <f t="shared" si="28"/>
        <v>0</v>
      </c>
      <c r="Q273" t="b">
        <f t="shared" si="24"/>
        <v>0</v>
      </c>
      <c r="R273" t="str">
        <f t="shared" si="25"/>
        <v>Not Contract Married</v>
      </c>
      <c r="S273" t="b">
        <f t="shared" si="26"/>
        <v>0</v>
      </c>
      <c r="T273" t="str">
        <f t="shared" si="27"/>
        <v>Top Performer</v>
      </c>
      <c r="U273" t="b">
        <v>0</v>
      </c>
    </row>
    <row r="274" spans="1:21" x14ac:dyDescent="0.45">
      <c r="A274" s="9" t="s">
        <v>116</v>
      </c>
      <c r="B274" s="9" t="s">
        <v>110</v>
      </c>
      <c r="C274" s="9" t="s">
        <v>139</v>
      </c>
      <c r="D274" s="9" t="s">
        <v>132</v>
      </c>
      <c r="E274" s="9" t="s">
        <v>137</v>
      </c>
      <c r="F274" s="9" t="s">
        <v>120</v>
      </c>
      <c r="G274" s="9" t="s">
        <v>115</v>
      </c>
      <c r="H274" s="9">
        <v>31</v>
      </c>
      <c r="I274" s="9">
        <v>93918</v>
      </c>
      <c r="J274" s="9">
        <v>18</v>
      </c>
      <c r="K274" s="9">
        <v>17</v>
      </c>
      <c r="L274" s="9">
        <v>8</v>
      </c>
      <c r="M274" s="9">
        <v>5</v>
      </c>
      <c r="N274" s="9">
        <v>39</v>
      </c>
      <c r="O274" t="b">
        <f t="shared" si="29"/>
        <v>0</v>
      </c>
      <c r="P274" t="b">
        <f t="shared" si="28"/>
        <v>0</v>
      </c>
      <c r="Q274" t="b">
        <f t="shared" si="24"/>
        <v>0</v>
      </c>
      <c r="R274" t="str">
        <f t="shared" si="25"/>
        <v>Not Contract Married</v>
      </c>
      <c r="S274" t="b">
        <f t="shared" si="26"/>
        <v>0</v>
      </c>
      <c r="T274" t="str">
        <f t="shared" si="27"/>
        <v>Top Performer</v>
      </c>
      <c r="U274" t="b">
        <v>0</v>
      </c>
    </row>
    <row r="275" spans="1:21" x14ac:dyDescent="0.45">
      <c r="A275" s="9" t="s">
        <v>141</v>
      </c>
      <c r="B275" s="9" t="s">
        <v>126</v>
      </c>
      <c r="C275" s="9" t="s">
        <v>139</v>
      </c>
      <c r="D275" s="9" t="s">
        <v>132</v>
      </c>
      <c r="E275" s="9" t="s">
        <v>127</v>
      </c>
      <c r="F275" s="9" t="s">
        <v>128</v>
      </c>
      <c r="G275" s="9" t="s">
        <v>130</v>
      </c>
      <c r="H275" s="9">
        <v>43</v>
      </c>
      <c r="I275" s="9">
        <v>66575</v>
      </c>
      <c r="J275" s="9">
        <v>18</v>
      </c>
      <c r="K275" s="9">
        <v>6</v>
      </c>
      <c r="L275" s="9">
        <v>4</v>
      </c>
      <c r="M275" s="9">
        <v>7</v>
      </c>
      <c r="N275" s="9">
        <v>29</v>
      </c>
      <c r="O275" t="b">
        <f t="shared" si="29"/>
        <v>0</v>
      </c>
      <c r="P275" t="b">
        <f t="shared" si="28"/>
        <v>0</v>
      </c>
      <c r="Q275" t="b">
        <f t="shared" si="24"/>
        <v>0</v>
      </c>
      <c r="R275" t="str">
        <f t="shared" si="25"/>
        <v>Not Contract Married</v>
      </c>
      <c r="S275" t="b">
        <f t="shared" si="26"/>
        <v>0</v>
      </c>
      <c r="T275" t="b">
        <f t="shared" si="27"/>
        <v>0</v>
      </c>
      <c r="U275" t="b">
        <v>0</v>
      </c>
    </row>
    <row r="276" spans="1:21" x14ac:dyDescent="0.45">
      <c r="A276" s="9" t="s">
        <v>122</v>
      </c>
      <c r="B276" s="9" t="s">
        <v>110</v>
      </c>
      <c r="C276" s="9" t="s">
        <v>118</v>
      </c>
      <c r="D276" s="9" t="s">
        <v>132</v>
      </c>
      <c r="E276" s="9" t="s">
        <v>137</v>
      </c>
      <c r="F276" s="9" t="s">
        <v>128</v>
      </c>
      <c r="G276" s="9" t="s">
        <v>133</v>
      </c>
      <c r="H276" s="9">
        <v>48</v>
      </c>
      <c r="I276" s="9">
        <v>46859</v>
      </c>
      <c r="J276" s="9">
        <v>18</v>
      </c>
      <c r="K276" s="9">
        <v>9</v>
      </c>
      <c r="L276" s="9">
        <v>3</v>
      </c>
      <c r="M276" s="9">
        <v>5</v>
      </c>
      <c r="N276" s="9">
        <v>25</v>
      </c>
      <c r="O276" t="b">
        <f t="shared" si="29"/>
        <v>0</v>
      </c>
      <c r="P276" t="b">
        <f t="shared" si="28"/>
        <v>0</v>
      </c>
      <c r="Q276" t="b">
        <f t="shared" si="24"/>
        <v>0</v>
      </c>
      <c r="R276" t="str">
        <f t="shared" si="25"/>
        <v>Not Contract Married</v>
      </c>
      <c r="S276" t="b">
        <f t="shared" si="26"/>
        <v>0</v>
      </c>
      <c r="T276" t="str">
        <f t="shared" si="27"/>
        <v>Top Performer</v>
      </c>
      <c r="U276" t="b">
        <v>0</v>
      </c>
    </row>
    <row r="277" spans="1:21" x14ac:dyDescent="0.45">
      <c r="A277" s="9" t="s">
        <v>122</v>
      </c>
      <c r="B277" s="9" t="s">
        <v>117</v>
      </c>
      <c r="C277" s="9" t="s">
        <v>111</v>
      </c>
      <c r="D277" s="9" t="s">
        <v>123</v>
      </c>
      <c r="E277" s="9" t="s">
        <v>127</v>
      </c>
      <c r="F277" s="9" t="s">
        <v>128</v>
      </c>
      <c r="G277" s="9" t="s">
        <v>130</v>
      </c>
      <c r="H277" s="9">
        <v>54</v>
      </c>
      <c r="I277" s="9">
        <v>97496</v>
      </c>
      <c r="J277" s="9">
        <v>18</v>
      </c>
      <c r="K277" s="9">
        <v>19</v>
      </c>
      <c r="L277" s="9">
        <v>7</v>
      </c>
      <c r="M277" s="9">
        <v>9</v>
      </c>
      <c r="N277" s="9">
        <v>40</v>
      </c>
      <c r="O277" t="b">
        <f t="shared" si="29"/>
        <v>1</v>
      </c>
      <c r="P277" t="b">
        <f t="shared" si="28"/>
        <v>0</v>
      </c>
      <c r="Q277" t="b">
        <f t="shared" si="24"/>
        <v>0</v>
      </c>
      <c r="R277" t="str">
        <f t="shared" si="25"/>
        <v>Not Contract Married</v>
      </c>
      <c r="S277" t="str">
        <f t="shared" si="26"/>
        <v>Top Performer</v>
      </c>
      <c r="T277" t="str">
        <f t="shared" si="27"/>
        <v>Top Performer</v>
      </c>
      <c r="U277" t="b">
        <v>0</v>
      </c>
    </row>
    <row r="278" spans="1:21" x14ac:dyDescent="0.45">
      <c r="A278" s="10" t="s">
        <v>116</v>
      </c>
      <c r="B278" s="10" t="s">
        <v>126</v>
      </c>
      <c r="C278" s="10" t="s">
        <v>139</v>
      </c>
      <c r="D278" s="10" t="s">
        <v>134</v>
      </c>
      <c r="E278" s="10" t="s">
        <v>124</v>
      </c>
      <c r="F278" s="10" t="s">
        <v>128</v>
      </c>
      <c r="G278" s="10" t="s">
        <v>138</v>
      </c>
      <c r="H278" s="10">
        <v>30</v>
      </c>
      <c r="I278" s="10">
        <v>106112</v>
      </c>
      <c r="J278" s="10">
        <v>18</v>
      </c>
      <c r="K278" s="10">
        <v>12</v>
      </c>
      <c r="L278" s="10">
        <v>8</v>
      </c>
      <c r="M278" s="10">
        <v>7</v>
      </c>
      <c r="N278" s="10">
        <v>57</v>
      </c>
      <c r="O278" t="b">
        <f t="shared" si="29"/>
        <v>1</v>
      </c>
      <c r="P278" t="b">
        <f t="shared" si="28"/>
        <v>0</v>
      </c>
      <c r="Q278" t="b">
        <f t="shared" si="24"/>
        <v>0</v>
      </c>
      <c r="R278" t="str">
        <f t="shared" si="25"/>
        <v>Not Contract Married</v>
      </c>
      <c r="S278" t="b">
        <f t="shared" si="26"/>
        <v>0</v>
      </c>
      <c r="T278" t="str">
        <f t="shared" si="27"/>
        <v>Top Performer</v>
      </c>
      <c r="U278" t="b">
        <v>0</v>
      </c>
    </row>
    <row r="279" spans="1:21" x14ac:dyDescent="0.45">
      <c r="A279" s="9" t="s">
        <v>129</v>
      </c>
      <c r="B279" s="9" t="s">
        <v>117</v>
      </c>
      <c r="C279" s="9" t="s">
        <v>131</v>
      </c>
      <c r="D279" s="9" t="s">
        <v>112</v>
      </c>
      <c r="E279" s="9" t="s">
        <v>137</v>
      </c>
      <c r="F279" s="9" t="s">
        <v>120</v>
      </c>
      <c r="G279" s="9" t="s">
        <v>115</v>
      </c>
      <c r="H279" s="9">
        <v>30</v>
      </c>
      <c r="I279" s="9">
        <v>98703</v>
      </c>
      <c r="J279" s="9">
        <v>18</v>
      </c>
      <c r="K279" s="9">
        <v>2</v>
      </c>
      <c r="L279" s="9">
        <v>13</v>
      </c>
      <c r="M279" s="9">
        <v>8</v>
      </c>
      <c r="N279" s="9">
        <v>40</v>
      </c>
      <c r="O279" t="b">
        <f t="shared" si="29"/>
        <v>0</v>
      </c>
      <c r="P279" t="b">
        <f t="shared" si="28"/>
        <v>0</v>
      </c>
      <c r="Q279" t="b">
        <f t="shared" si="24"/>
        <v>0</v>
      </c>
      <c r="R279" t="str">
        <f t="shared" si="25"/>
        <v>Not Contract Married</v>
      </c>
      <c r="S279" t="b">
        <f t="shared" si="26"/>
        <v>0</v>
      </c>
      <c r="T279" t="str">
        <f t="shared" si="27"/>
        <v>Top Performer</v>
      </c>
      <c r="U279" t="b">
        <v>0</v>
      </c>
    </row>
    <row r="280" spans="1:21" x14ac:dyDescent="0.45">
      <c r="A280" s="10" t="s">
        <v>116</v>
      </c>
      <c r="B280" s="10" t="s">
        <v>110</v>
      </c>
      <c r="C280" s="10" t="s">
        <v>118</v>
      </c>
      <c r="D280" s="10" t="s">
        <v>132</v>
      </c>
      <c r="E280" s="10" t="s">
        <v>113</v>
      </c>
      <c r="F280" s="10" t="s">
        <v>128</v>
      </c>
      <c r="G280" s="10" t="s">
        <v>115</v>
      </c>
      <c r="H280" s="10">
        <v>48</v>
      </c>
      <c r="I280" s="10">
        <v>105357</v>
      </c>
      <c r="J280" s="10">
        <v>18</v>
      </c>
      <c r="K280" s="10">
        <v>1</v>
      </c>
      <c r="L280" s="10">
        <v>14</v>
      </c>
      <c r="M280" s="10">
        <v>9</v>
      </c>
      <c r="N280" s="10">
        <v>36</v>
      </c>
      <c r="O280" t="b">
        <f t="shared" si="29"/>
        <v>1</v>
      </c>
      <c r="P280" t="b">
        <f t="shared" si="28"/>
        <v>1</v>
      </c>
      <c r="Q280" t="b">
        <f t="shared" si="24"/>
        <v>0</v>
      </c>
      <c r="R280" t="str">
        <f t="shared" si="25"/>
        <v>Not Contract Married</v>
      </c>
      <c r="S280" t="b">
        <f t="shared" si="26"/>
        <v>0</v>
      </c>
      <c r="T280" t="str">
        <f t="shared" si="27"/>
        <v>Top Performer</v>
      </c>
      <c r="U280" t="b">
        <v>0</v>
      </c>
    </row>
    <row r="281" spans="1:21" x14ac:dyDescent="0.45">
      <c r="A281" s="10" t="s">
        <v>129</v>
      </c>
      <c r="B281" s="10" t="s">
        <v>117</v>
      </c>
      <c r="C281" s="10" t="s">
        <v>131</v>
      </c>
      <c r="D281" s="10" t="s">
        <v>123</v>
      </c>
      <c r="E281" s="10" t="s">
        <v>135</v>
      </c>
      <c r="F281" s="10" t="s">
        <v>120</v>
      </c>
      <c r="G281" s="10" t="s">
        <v>121</v>
      </c>
      <c r="H281" s="10">
        <v>27</v>
      </c>
      <c r="I281" s="10">
        <v>48971</v>
      </c>
      <c r="J281" s="10">
        <v>18</v>
      </c>
      <c r="K281" s="10">
        <v>6</v>
      </c>
      <c r="L281" s="10">
        <v>3</v>
      </c>
      <c r="M281" s="10">
        <v>7</v>
      </c>
      <c r="N281" s="10">
        <v>34</v>
      </c>
      <c r="O281" t="b">
        <f t="shared" si="29"/>
        <v>0</v>
      </c>
      <c r="P281" t="b">
        <f t="shared" si="28"/>
        <v>0</v>
      </c>
      <c r="Q281" t="b">
        <f t="shared" si="24"/>
        <v>0</v>
      </c>
      <c r="R281" t="str">
        <f t="shared" si="25"/>
        <v>Not Contract Married</v>
      </c>
      <c r="S281" t="b">
        <f t="shared" si="26"/>
        <v>0</v>
      </c>
      <c r="T281" t="b">
        <f t="shared" si="27"/>
        <v>0</v>
      </c>
      <c r="U281" t="b">
        <v>0</v>
      </c>
    </row>
    <row r="282" spans="1:21" x14ac:dyDescent="0.45">
      <c r="A282" s="9" t="s">
        <v>109</v>
      </c>
      <c r="B282" s="9" t="s">
        <v>117</v>
      </c>
      <c r="C282" s="9" t="s">
        <v>131</v>
      </c>
      <c r="D282" s="9" t="s">
        <v>123</v>
      </c>
      <c r="E282" s="9" t="s">
        <v>137</v>
      </c>
      <c r="F282" s="9" t="s">
        <v>114</v>
      </c>
      <c r="G282" s="9" t="s">
        <v>125</v>
      </c>
      <c r="H282" s="9">
        <v>23</v>
      </c>
      <c r="I282" s="9">
        <v>50963</v>
      </c>
      <c r="J282" s="9">
        <v>18</v>
      </c>
      <c r="K282" s="9">
        <v>13</v>
      </c>
      <c r="L282" s="9">
        <v>6</v>
      </c>
      <c r="M282" s="9">
        <v>5</v>
      </c>
      <c r="N282" s="9">
        <v>37</v>
      </c>
      <c r="O282" t="b">
        <f t="shared" si="29"/>
        <v>0</v>
      </c>
      <c r="P282" t="b">
        <f t="shared" si="28"/>
        <v>0</v>
      </c>
      <c r="Q282" t="b">
        <f t="shared" si="24"/>
        <v>0</v>
      </c>
      <c r="R282" t="str">
        <f t="shared" si="25"/>
        <v>Not Contract Married</v>
      </c>
      <c r="S282" t="b">
        <f t="shared" si="26"/>
        <v>0</v>
      </c>
      <c r="T282" t="b">
        <f t="shared" si="27"/>
        <v>0</v>
      </c>
      <c r="U282" t="b">
        <v>0</v>
      </c>
    </row>
    <row r="283" spans="1:21" x14ac:dyDescent="0.45">
      <c r="A283" s="10" t="s">
        <v>129</v>
      </c>
      <c r="B283" s="10" t="s">
        <v>117</v>
      </c>
      <c r="C283" s="10" t="s">
        <v>131</v>
      </c>
      <c r="D283" s="10" t="s">
        <v>134</v>
      </c>
      <c r="E283" s="10" t="s">
        <v>137</v>
      </c>
      <c r="F283" s="10" t="s">
        <v>128</v>
      </c>
      <c r="G283" s="10" t="s">
        <v>121</v>
      </c>
      <c r="H283" s="10">
        <v>33</v>
      </c>
      <c r="I283" s="10">
        <v>86547</v>
      </c>
      <c r="J283" s="10">
        <v>18</v>
      </c>
      <c r="K283" s="10">
        <v>12</v>
      </c>
      <c r="L283" s="10">
        <v>5</v>
      </c>
      <c r="M283" s="10">
        <v>2</v>
      </c>
      <c r="N283" s="10">
        <v>25</v>
      </c>
      <c r="O283" t="b">
        <f t="shared" si="29"/>
        <v>0</v>
      </c>
      <c r="P283" t="b">
        <f t="shared" si="28"/>
        <v>0</v>
      </c>
      <c r="Q283" t="b">
        <f t="shared" si="24"/>
        <v>0</v>
      </c>
      <c r="R283" t="str">
        <f t="shared" si="25"/>
        <v>Contract Married</v>
      </c>
      <c r="S283" t="b">
        <f t="shared" si="26"/>
        <v>0</v>
      </c>
      <c r="T283" t="str">
        <f t="shared" si="27"/>
        <v>Top Performer</v>
      </c>
      <c r="U283" t="b">
        <v>0</v>
      </c>
    </row>
    <row r="284" spans="1:21" x14ac:dyDescent="0.45">
      <c r="A284" s="10" t="s">
        <v>109</v>
      </c>
      <c r="B284" s="10" t="s">
        <v>126</v>
      </c>
      <c r="C284" s="10" t="s">
        <v>131</v>
      </c>
      <c r="D284" s="10" t="s">
        <v>112</v>
      </c>
      <c r="E284" s="10" t="s">
        <v>113</v>
      </c>
      <c r="F284" s="10" t="s">
        <v>120</v>
      </c>
      <c r="G284" s="10" t="s">
        <v>125</v>
      </c>
      <c r="H284" s="10">
        <v>59</v>
      </c>
      <c r="I284" s="10">
        <v>51607</v>
      </c>
      <c r="J284" s="10">
        <v>18</v>
      </c>
      <c r="K284" s="10">
        <v>14</v>
      </c>
      <c r="L284" s="10">
        <v>7</v>
      </c>
      <c r="M284" s="10">
        <v>7</v>
      </c>
      <c r="N284" s="10">
        <v>41</v>
      </c>
      <c r="O284" t="b">
        <f t="shared" si="29"/>
        <v>0</v>
      </c>
      <c r="P284" t="b">
        <f t="shared" si="28"/>
        <v>0</v>
      </c>
      <c r="Q284" t="b">
        <f t="shared" si="24"/>
        <v>1</v>
      </c>
      <c r="R284" t="str">
        <f t="shared" si="25"/>
        <v>Not Contract Married</v>
      </c>
      <c r="S284" t="b">
        <f t="shared" si="26"/>
        <v>0</v>
      </c>
      <c r="T284" t="b">
        <f t="shared" si="27"/>
        <v>0</v>
      </c>
      <c r="U284" t="b">
        <v>0</v>
      </c>
    </row>
    <row r="285" spans="1:21" x14ac:dyDescent="0.45">
      <c r="A285" s="10" t="s">
        <v>109</v>
      </c>
      <c r="B285" s="10" t="s">
        <v>126</v>
      </c>
      <c r="C285" s="10" t="s">
        <v>131</v>
      </c>
      <c r="D285" s="10" t="s">
        <v>134</v>
      </c>
      <c r="E285" s="10" t="s">
        <v>135</v>
      </c>
      <c r="F285" s="10" t="s">
        <v>120</v>
      </c>
      <c r="G285" s="10" t="s">
        <v>133</v>
      </c>
      <c r="H285" s="10">
        <v>62</v>
      </c>
      <c r="I285" s="10">
        <v>79429</v>
      </c>
      <c r="J285" s="10">
        <v>18</v>
      </c>
      <c r="K285" s="10">
        <v>3</v>
      </c>
      <c r="L285" s="10">
        <v>10</v>
      </c>
      <c r="M285" s="10">
        <v>6</v>
      </c>
      <c r="N285" s="10">
        <v>53</v>
      </c>
      <c r="O285" t="b">
        <f t="shared" si="29"/>
        <v>0</v>
      </c>
      <c r="P285" t="b">
        <f t="shared" si="28"/>
        <v>0</v>
      </c>
      <c r="Q285" t="b">
        <f t="shared" si="24"/>
        <v>1</v>
      </c>
      <c r="R285" t="str">
        <f t="shared" si="25"/>
        <v>Not Contract Married</v>
      </c>
      <c r="S285" t="b">
        <f t="shared" si="26"/>
        <v>0</v>
      </c>
      <c r="T285" t="str">
        <f t="shared" si="27"/>
        <v>Top Performer</v>
      </c>
      <c r="U285" t="b">
        <v>0</v>
      </c>
    </row>
    <row r="286" spans="1:21" x14ac:dyDescent="0.45">
      <c r="A286" s="10" t="s">
        <v>136</v>
      </c>
      <c r="B286" s="10" t="s">
        <v>117</v>
      </c>
      <c r="C286" s="10" t="s">
        <v>118</v>
      </c>
      <c r="D286" s="10" t="s">
        <v>123</v>
      </c>
      <c r="E286" s="10" t="s">
        <v>137</v>
      </c>
      <c r="F286" s="10" t="s">
        <v>114</v>
      </c>
      <c r="G286" s="10" t="s">
        <v>130</v>
      </c>
      <c r="H286" s="10">
        <v>62</v>
      </c>
      <c r="I286" s="10">
        <v>52052</v>
      </c>
      <c r="J286" s="10">
        <v>17</v>
      </c>
      <c r="K286" s="10">
        <v>9</v>
      </c>
      <c r="L286" s="10">
        <v>14</v>
      </c>
      <c r="M286" s="10">
        <v>3</v>
      </c>
      <c r="N286" s="10">
        <v>47</v>
      </c>
      <c r="O286" t="b">
        <f t="shared" si="29"/>
        <v>0</v>
      </c>
      <c r="P286" t="b">
        <f t="shared" si="28"/>
        <v>0</v>
      </c>
      <c r="Q286" t="b">
        <f t="shared" si="24"/>
        <v>0</v>
      </c>
      <c r="R286" t="str">
        <f t="shared" si="25"/>
        <v>Not Contract Married</v>
      </c>
      <c r="S286" t="b">
        <f t="shared" si="26"/>
        <v>0</v>
      </c>
      <c r="T286" t="b">
        <f t="shared" si="27"/>
        <v>0</v>
      </c>
      <c r="U286" t="b">
        <v>0</v>
      </c>
    </row>
    <row r="287" spans="1:21" x14ac:dyDescent="0.45">
      <c r="A287" s="9" t="s">
        <v>116</v>
      </c>
      <c r="B287" s="9" t="s">
        <v>110</v>
      </c>
      <c r="C287" s="9" t="s">
        <v>111</v>
      </c>
      <c r="D287" s="9" t="s">
        <v>134</v>
      </c>
      <c r="E287" s="9" t="s">
        <v>113</v>
      </c>
      <c r="F287" s="9" t="s">
        <v>128</v>
      </c>
      <c r="G287" s="9" t="s">
        <v>125</v>
      </c>
      <c r="H287" s="9">
        <v>56</v>
      </c>
      <c r="I287" s="9">
        <v>31932</v>
      </c>
      <c r="J287" s="9">
        <v>17</v>
      </c>
      <c r="K287" s="9">
        <v>10</v>
      </c>
      <c r="L287" s="9">
        <v>14</v>
      </c>
      <c r="M287" s="9">
        <v>8</v>
      </c>
      <c r="N287" s="9">
        <v>58</v>
      </c>
      <c r="O287" t="b">
        <f t="shared" si="29"/>
        <v>0</v>
      </c>
      <c r="P287" t="b">
        <f t="shared" si="28"/>
        <v>0</v>
      </c>
      <c r="Q287" t="b">
        <f t="shared" si="24"/>
        <v>0</v>
      </c>
      <c r="R287" t="str">
        <f t="shared" si="25"/>
        <v>Not Contract Married</v>
      </c>
      <c r="S287" t="b">
        <f t="shared" si="26"/>
        <v>0</v>
      </c>
      <c r="T287" t="b">
        <f t="shared" si="27"/>
        <v>0</v>
      </c>
      <c r="U287" t="b">
        <v>0</v>
      </c>
    </row>
    <row r="288" spans="1:21" x14ac:dyDescent="0.45">
      <c r="A288" s="10" t="s">
        <v>141</v>
      </c>
      <c r="B288" s="10" t="s">
        <v>126</v>
      </c>
      <c r="C288" s="10" t="s">
        <v>111</v>
      </c>
      <c r="D288" s="10" t="s">
        <v>134</v>
      </c>
      <c r="E288" s="10" t="s">
        <v>137</v>
      </c>
      <c r="F288" s="10" t="s">
        <v>128</v>
      </c>
      <c r="G288" s="10" t="s">
        <v>133</v>
      </c>
      <c r="H288" s="10">
        <v>49</v>
      </c>
      <c r="I288" s="10">
        <v>112302</v>
      </c>
      <c r="J288" s="10">
        <v>17</v>
      </c>
      <c r="K288" s="10">
        <v>15</v>
      </c>
      <c r="L288" s="10">
        <v>1</v>
      </c>
      <c r="M288" s="10">
        <v>4</v>
      </c>
      <c r="N288" s="10">
        <v>38</v>
      </c>
      <c r="O288" t="b">
        <f t="shared" si="29"/>
        <v>1</v>
      </c>
      <c r="P288" t="b">
        <f t="shared" si="28"/>
        <v>0</v>
      </c>
      <c r="Q288" t="b">
        <f t="shared" si="24"/>
        <v>0</v>
      </c>
      <c r="R288" t="str">
        <f t="shared" si="25"/>
        <v>Not Contract Married</v>
      </c>
      <c r="S288" t="b">
        <f t="shared" si="26"/>
        <v>0</v>
      </c>
      <c r="T288" t="str">
        <f t="shared" si="27"/>
        <v>Top Performer</v>
      </c>
      <c r="U288" t="b">
        <v>0</v>
      </c>
    </row>
    <row r="289" spans="1:21" x14ac:dyDescent="0.45">
      <c r="A289" s="10" t="s">
        <v>141</v>
      </c>
      <c r="B289" s="10" t="s">
        <v>117</v>
      </c>
      <c r="C289" s="10" t="s">
        <v>118</v>
      </c>
      <c r="D289" s="10" t="s">
        <v>123</v>
      </c>
      <c r="E289" s="10" t="s">
        <v>140</v>
      </c>
      <c r="F289" s="10" t="s">
        <v>128</v>
      </c>
      <c r="G289" s="10" t="s">
        <v>142</v>
      </c>
      <c r="H289" s="10">
        <v>24</v>
      </c>
      <c r="I289" s="10">
        <v>56086</v>
      </c>
      <c r="J289" s="10">
        <v>17</v>
      </c>
      <c r="K289" s="10">
        <v>16</v>
      </c>
      <c r="L289" s="10">
        <v>5</v>
      </c>
      <c r="M289" s="10">
        <v>7</v>
      </c>
      <c r="N289" s="10">
        <v>46</v>
      </c>
      <c r="O289" t="b">
        <f t="shared" si="29"/>
        <v>0</v>
      </c>
      <c r="P289" t="b">
        <f t="shared" si="28"/>
        <v>0</v>
      </c>
      <c r="Q289" t="b">
        <f t="shared" si="24"/>
        <v>0</v>
      </c>
      <c r="R289" t="str">
        <f t="shared" si="25"/>
        <v>Not Contract Married</v>
      </c>
      <c r="S289" t="b">
        <f t="shared" si="26"/>
        <v>0</v>
      </c>
      <c r="T289" t="b">
        <f t="shared" si="27"/>
        <v>0</v>
      </c>
      <c r="U289" t="b">
        <v>0</v>
      </c>
    </row>
    <row r="290" spans="1:21" x14ac:dyDescent="0.45">
      <c r="A290" s="10" t="s">
        <v>143</v>
      </c>
      <c r="B290" s="10" t="s">
        <v>117</v>
      </c>
      <c r="C290" s="10" t="s">
        <v>131</v>
      </c>
      <c r="D290" s="10" t="s">
        <v>112</v>
      </c>
      <c r="E290" s="10" t="s">
        <v>119</v>
      </c>
      <c r="F290" s="10" t="s">
        <v>120</v>
      </c>
      <c r="G290" s="10" t="s">
        <v>115</v>
      </c>
      <c r="H290" s="10">
        <v>40</v>
      </c>
      <c r="I290" s="10">
        <v>108518</v>
      </c>
      <c r="J290" s="10">
        <v>17</v>
      </c>
      <c r="K290" s="10">
        <v>15</v>
      </c>
      <c r="L290" s="10">
        <v>7</v>
      </c>
      <c r="M290" s="10">
        <v>2</v>
      </c>
      <c r="N290" s="10">
        <v>44</v>
      </c>
      <c r="O290" t="b">
        <f t="shared" si="29"/>
        <v>1</v>
      </c>
      <c r="P290" t="b">
        <f t="shared" si="28"/>
        <v>0</v>
      </c>
      <c r="Q290" t="b">
        <f t="shared" si="24"/>
        <v>0</v>
      </c>
      <c r="R290" t="str">
        <f t="shared" si="25"/>
        <v>Not Contract Married</v>
      </c>
      <c r="S290" t="b">
        <f t="shared" si="26"/>
        <v>0</v>
      </c>
      <c r="T290" t="str">
        <f t="shared" si="27"/>
        <v>Top Performer</v>
      </c>
      <c r="U290">
        <v>2</v>
      </c>
    </row>
    <row r="291" spans="1:21" x14ac:dyDescent="0.45">
      <c r="A291" s="10" t="s">
        <v>116</v>
      </c>
      <c r="B291" s="10" t="s">
        <v>117</v>
      </c>
      <c r="C291" s="10" t="s">
        <v>139</v>
      </c>
      <c r="D291" s="10" t="s">
        <v>132</v>
      </c>
      <c r="E291" s="10" t="s">
        <v>140</v>
      </c>
      <c r="F291" s="10" t="s">
        <v>128</v>
      </c>
      <c r="G291" s="10" t="s">
        <v>130</v>
      </c>
      <c r="H291" s="10">
        <v>42</v>
      </c>
      <c r="I291" s="10">
        <v>84189</v>
      </c>
      <c r="J291" s="10">
        <v>17</v>
      </c>
      <c r="K291" s="10">
        <v>6</v>
      </c>
      <c r="L291" s="10">
        <v>7</v>
      </c>
      <c r="M291" s="10">
        <v>1</v>
      </c>
      <c r="N291" s="10">
        <v>31</v>
      </c>
      <c r="O291" t="b">
        <f t="shared" si="29"/>
        <v>0</v>
      </c>
      <c r="P291" t="b">
        <f t="shared" si="28"/>
        <v>0</v>
      </c>
      <c r="Q291" t="b">
        <f t="shared" si="24"/>
        <v>0</v>
      </c>
      <c r="R291" t="str">
        <f t="shared" si="25"/>
        <v>Not Contract Married</v>
      </c>
      <c r="S291" t="b">
        <f t="shared" si="26"/>
        <v>0</v>
      </c>
      <c r="T291" t="str">
        <f t="shared" si="27"/>
        <v>Top Performer</v>
      </c>
      <c r="U291" t="b">
        <v>0</v>
      </c>
    </row>
    <row r="292" spans="1:21" x14ac:dyDescent="0.45">
      <c r="A292" s="9" t="s">
        <v>141</v>
      </c>
      <c r="B292" s="9" t="s">
        <v>117</v>
      </c>
      <c r="C292" s="9" t="s">
        <v>111</v>
      </c>
      <c r="D292" s="9" t="s">
        <v>132</v>
      </c>
      <c r="E292" s="9" t="s">
        <v>135</v>
      </c>
      <c r="F292" s="9" t="s">
        <v>120</v>
      </c>
      <c r="G292" s="9" t="s">
        <v>125</v>
      </c>
      <c r="H292" s="9">
        <v>38</v>
      </c>
      <c r="I292" s="9">
        <v>49810</v>
      </c>
      <c r="J292" s="9">
        <v>17</v>
      </c>
      <c r="K292" s="9">
        <v>1</v>
      </c>
      <c r="L292" s="9">
        <v>14</v>
      </c>
      <c r="M292" s="9">
        <v>3</v>
      </c>
      <c r="N292" s="9">
        <v>21</v>
      </c>
      <c r="O292" t="b">
        <f t="shared" si="29"/>
        <v>0</v>
      </c>
      <c r="P292" t="b">
        <f t="shared" si="28"/>
        <v>0</v>
      </c>
      <c r="Q292" t="b">
        <f t="shared" si="24"/>
        <v>0</v>
      </c>
      <c r="R292" t="str">
        <f t="shared" si="25"/>
        <v>Not Contract Married</v>
      </c>
      <c r="S292" t="b">
        <f t="shared" si="26"/>
        <v>0</v>
      </c>
      <c r="T292" t="b">
        <f t="shared" si="27"/>
        <v>0</v>
      </c>
      <c r="U292" t="b">
        <v>0</v>
      </c>
    </row>
    <row r="293" spans="1:21" x14ac:dyDescent="0.45">
      <c r="A293" s="10" t="s">
        <v>143</v>
      </c>
      <c r="B293" s="10" t="s">
        <v>126</v>
      </c>
      <c r="C293" s="10" t="s">
        <v>118</v>
      </c>
      <c r="D293" s="10" t="s">
        <v>123</v>
      </c>
      <c r="E293" s="10" t="s">
        <v>137</v>
      </c>
      <c r="F293" s="10" t="s">
        <v>114</v>
      </c>
      <c r="G293" s="10" t="s">
        <v>133</v>
      </c>
      <c r="H293" s="10">
        <v>48</v>
      </c>
      <c r="I293" s="10">
        <v>114050</v>
      </c>
      <c r="J293" s="10">
        <v>17</v>
      </c>
      <c r="K293" s="10">
        <v>15</v>
      </c>
      <c r="L293" s="10">
        <v>5</v>
      </c>
      <c r="M293" s="10">
        <v>1</v>
      </c>
      <c r="N293" s="10">
        <v>45</v>
      </c>
      <c r="O293" t="b">
        <f t="shared" si="29"/>
        <v>1</v>
      </c>
      <c r="P293" t="b">
        <f t="shared" si="28"/>
        <v>0</v>
      </c>
      <c r="Q293" t="b">
        <f t="shared" si="24"/>
        <v>0</v>
      </c>
      <c r="R293" t="str">
        <f t="shared" si="25"/>
        <v>Not Contract Married</v>
      </c>
      <c r="S293" t="b">
        <f t="shared" si="26"/>
        <v>0</v>
      </c>
      <c r="T293" t="str">
        <f t="shared" si="27"/>
        <v>Top Performer</v>
      </c>
      <c r="U293" t="b">
        <v>0</v>
      </c>
    </row>
    <row r="294" spans="1:21" x14ac:dyDescent="0.45">
      <c r="A294" s="10" t="s">
        <v>109</v>
      </c>
      <c r="B294" s="10" t="s">
        <v>126</v>
      </c>
      <c r="C294" s="10" t="s">
        <v>139</v>
      </c>
      <c r="D294" s="10" t="s">
        <v>134</v>
      </c>
      <c r="E294" s="10" t="s">
        <v>135</v>
      </c>
      <c r="F294" s="10" t="s">
        <v>114</v>
      </c>
      <c r="G294" s="10" t="s">
        <v>121</v>
      </c>
      <c r="H294" s="10">
        <v>51</v>
      </c>
      <c r="I294" s="10">
        <v>111253</v>
      </c>
      <c r="J294" s="10">
        <v>17</v>
      </c>
      <c r="K294" s="10">
        <v>3</v>
      </c>
      <c r="L294" s="10">
        <v>4</v>
      </c>
      <c r="M294" s="10">
        <v>8</v>
      </c>
      <c r="N294" s="10">
        <v>58</v>
      </c>
      <c r="O294" t="b">
        <f t="shared" si="29"/>
        <v>1</v>
      </c>
      <c r="P294" t="b">
        <f t="shared" si="28"/>
        <v>0</v>
      </c>
      <c r="Q294" t="b">
        <f t="shared" si="24"/>
        <v>1</v>
      </c>
      <c r="R294" t="str">
        <f t="shared" si="25"/>
        <v>Not Contract Married</v>
      </c>
      <c r="S294" t="b">
        <f t="shared" si="26"/>
        <v>0</v>
      </c>
      <c r="T294" t="str">
        <f t="shared" si="27"/>
        <v>Top Performer</v>
      </c>
      <c r="U294" t="b">
        <v>0</v>
      </c>
    </row>
    <row r="295" spans="1:21" x14ac:dyDescent="0.45">
      <c r="A295" s="9" t="s">
        <v>116</v>
      </c>
      <c r="B295" s="9" t="s">
        <v>117</v>
      </c>
      <c r="C295" s="9" t="s">
        <v>131</v>
      </c>
      <c r="D295" s="9" t="s">
        <v>123</v>
      </c>
      <c r="E295" s="9" t="s">
        <v>127</v>
      </c>
      <c r="F295" s="9" t="s">
        <v>114</v>
      </c>
      <c r="G295" s="9" t="s">
        <v>125</v>
      </c>
      <c r="H295" s="9">
        <v>44</v>
      </c>
      <c r="I295" s="9">
        <v>53782</v>
      </c>
      <c r="J295" s="9">
        <v>17</v>
      </c>
      <c r="K295" s="9">
        <v>7</v>
      </c>
      <c r="L295" s="9">
        <v>1</v>
      </c>
      <c r="M295" s="9">
        <v>4</v>
      </c>
      <c r="N295" s="9">
        <v>38</v>
      </c>
      <c r="O295" t="b">
        <f t="shared" si="29"/>
        <v>0</v>
      </c>
      <c r="P295" t="b">
        <f t="shared" si="28"/>
        <v>0</v>
      </c>
      <c r="Q295" t="b">
        <f t="shared" si="24"/>
        <v>0</v>
      </c>
      <c r="R295" t="str">
        <f t="shared" si="25"/>
        <v>Not Contract Married</v>
      </c>
      <c r="S295" t="b">
        <f t="shared" si="26"/>
        <v>0</v>
      </c>
      <c r="T295" t="b">
        <f t="shared" si="27"/>
        <v>0</v>
      </c>
      <c r="U295" t="b">
        <v>0</v>
      </c>
    </row>
    <row r="296" spans="1:21" x14ac:dyDescent="0.45">
      <c r="A296" s="10" t="s">
        <v>141</v>
      </c>
      <c r="B296" s="10" t="s">
        <v>110</v>
      </c>
      <c r="C296" s="10" t="s">
        <v>139</v>
      </c>
      <c r="D296" s="10" t="s">
        <v>132</v>
      </c>
      <c r="E296" s="10" t="s">
        <v>140</v>
      </c>
      <c r="F296" s="10" t="s">
        <v>114</v>
      </c>
      <c r="G296" s="10" t="s">
        <v>133</v>
      </c>
      <c r="H296" s="10">
        <v>24</v>
      </c>
      <c r="I296" s="10">
        <v>45592</v>
      </c>
      <c r="J296" s="10">
        <v>17</v>
      </c>
      <c r="K296" s="10">
        <v>6</v>
      </c>
      <c r="L296" s="10">
        <v>7</v>
      </c>
      <c r="M296" s="10">
        <v>9</v>
      </c>
      <c r="N296" s="10">
        <v>35</v>
      </c>
      <c r="O296" t="b">
        <f t="shared" si="29"/>
        <v>1</v>
      </c>
      <c r="P296" t="b">
        <f t="shared" si="28"/>
        <v>0</v>
      </c>
      <c r="Q296" t="b">
        <f t="shared" si="24"/>
        <v>0</v>
      </c>
      <c r="R296" t="str">
        <f t="shared" si="25"/>
        <v>Not Contract Married</v>
      </c>
      <c r="S296" t="b">
        <f t="shared" si="26"/>
        <v>0</v>
      </c>
      <c r="T296" t="str">
        <f t="shared" si="27"/>
        <v>Top Performer</v>
      </c>
      <c r="U296" t="b">
        <v>0</v>
      </c>
    </row>
    <row r="297" spans="1:21" x14ac:dyDescent="0.45">
      <c r="A297" s="10" t="s">
        <v>116</v>
      </c>
      <c r="B297" s="10" t="s">
        <v>117</v>
      </c>
      <c r="C297" s="10" t="s">
        <v>131</v>
      </c>
      <c r="D297" s="10" t="s">
        <v>123</v>
      </c>
      <c r="E297" s="10" t="s">
        <v>140</v>
      </c>
      <c r="F297" s="10" t="s">
        <v>128</v>
      </c>
      <c r="G297" s="10" t="s">
        <v>130</v>
      </c>
      <c r="H297" s="10">
        <v>29</v>
      </c>
      <c r="I297" s="10">
        <v>65205</v>
      </c>
      <c r="J297" s="10">
        <v>17</v>
      </c>
      <c r="K297" s="10">
        <v>6</v>
      </c>
      <c r="L297" s="10">
        <v>9</v>
      </c>
      <c r="M297" s="10">
        <v>7</v>
      </c>
      <c r="N297" s="10">
        <v>20</v>
      </c>
      <c r="O297" t="b">
        <f t="shared" si="29"/>
        <v>0</v>
      </c>
      <c r="P297" t="b">
        <f t="shared" si="28"/>
        <v>0</v>
      </c>
      <c r="Q297" t="b">
        <f t="shared" si="24"/>
        <v>0</v>
      </c>
      <c r="R297" t="str">
        <f t="shared" si="25"/>
        <v>Contract Married</v>
      </c>
      <c r="S297" t="b">
        <f t="shared" si="26"/>
        <v>0</v>
      </c>
      <c r="T297" t="b">
        <f t="shared" si="27"/>
        <v>0</v>
      </c>
      <c r="U297" t="b">
        <v>0</v>
      </c>
    </row>
    <row r="298" spans="1:21" x14ac:dyDescent="0.45">
      <c r="A298" s="10" t="s">
        <v>136</v>
      </c>
      <c r="B298" s="10" t="s">
        <v>126</v>
      </c>
      <c r="C298" s="10" t="s">
        <v>111</v>
      </c>
      <c r="D298" s="10" t="s">
        <v>123</v>
      </c>
      <c r="E298" s="10" t="s">
        <v>140</v>
      </c>
      <c r="F298" s="10" t="s">
        <v>128</v>
      </c>
      <c r="G298" s="10" t="s">
        <v>125</v>
      </c>
      <c r="H298" s="10">
        <v>27</v>
      </c>
      <c r="I298" s="10">
        <v>96852</v>
      </c>
      <c r="J298" s="10">
        <v>17</v>
      </c>
      <c r="K298" s="10">
        <v>3</v>
      </c>
      <c r="L298" s="10">
        <v>1</v>
      </c>
      <c r="M298" s="10">
        <v>4</v>
      </c>
      <c r="N298" s="10">
        <v>34</v>
      </c>
      <c r="O298" t="b">
        <f t="shared" si="29"/>
        <v>0</v>
      </c>
      <c r="P298" t="b">
        <f t="shared" si="28"/>
        <v>0</v>
      </c>
      <c r="Q298" t="b">
        <f t="shared" si="24"/>
        <v>0</v>
      </c>
      <c r="R298" t="str">
        <f t="shared" si="25"/>
        <v>Not Contract Married</v>
      </c>
      <c r="S298" t="b">
        <f t="shared" si="26"/>
        <v>0</v>
      </c>
      <c r="T298" t="str">
        <f t="shared" si="27"/>
        <v>Top Performer</v>
      </c>
      <c r="U298" t="b">
        <v>0</v>
      </c>
    </row>
    <row r="299" spans="1:21" x14ac:dyDescent="0.45">
      <c r="A299" s="9" t="s">
        <v>116</v>
      </c>
      <c r="B299" s="9" t="s">
        <v>117</v>
      </c>
      <c r="C299" s="9" t="s">
        <v>118</v>
      </c>
      <c r="D299" s="9" t="s">
        <v>134</v>
      </c>
      <c r="E299" s="9" t="s">
        <v>124</v>
      </c>
      <c r="F299" s="9" t="s">
        <v>120</v>
      </c>
      <c r="G299" s="9" t="s">
        <v>115</v>
      </c>
      <c r="H299" s="9">
        <v>33</v>
      </c>
      <c r="I299" s="9">
        <v>49611</v>
      </c>
      <c r="J299" s="9">
        <v>17</v>
      </c>
      <c r="K299" s="9">
        <v>8</v>
      </c>
      <c r="L299" s="9">
        <v>14</v>
      </c>
      <c r="M299" s="9">
        <v>8</v>
      </c>
      <c r="N299" s="9">
        <v>43</v>
      </c>
      <c r="O299" t="b">
        <f t="shared" si="29"/>
        <v>0</v>
      </c>
      <c r="P299" t="b">
        <f t="shared" si="28"/>
        <v>0</v>
      </c>
      <c r="Q299" t="b">
        <f t="shared" si="24"/>
        <v>0</v>
      </c>
      <c r="R299" t="str">
        <f t="shared" si="25"/>
        <v>Not Contract Married</v>
      </c>
      <c r="S299" t="b">
        <f t="shared" si="26"/>
        <v>0</v>
      </c>
      <c r="T299" t="b">
        <f t="shared" si="27"/>
        <v>0</v>
      </c>
      <c r="U299" t="b">
        <v>0</v>
      </c>
    </row>
    <row r="300" spans="1:21" x14ac:dyDescent="0.45">
      <c r="A300" s="10" t="s">
        <v>129</v>
      </c>
      <c r="B300" s="10" t="s">
        <v>110</v>
      </c>
      <c r="C300" s="10" t="s">
        <v>131</v>
      </c>
      <c r="D300" s="10" t="s">
        <v>123</v>
      </c>
      <c r="E300" s="10" t="s">
        <v>135</v>
      </c>
      <c r="F300" s="10" t="s">
        <v>128</v>
      </c>
      <c r="G300" s="10" t="s">
        <v>125</v>
      </c>
      <c r="H300" s="10">
        <v>60</v>
      </c>
      <c r="I300" s="10">
        <v>60431</v>
      </c>
      <c r="J300" s="10">
        <v>17</v>
      </c>
      <c r="K300" s="10">
        <v>12</v>
      </c>
      <c r="L300" s="10">
        <v>2</v>
      </c>
      <c r="M300" s="10">
        <v>7</v>
      </c>
      <c r="N300" s="10">
        <v>37</v>
      </c>
      <c r="O300" t="b">
        <f t="shared" si="29"/>
        <v>0</v>
      </c>
      <c r="P300" t="b">
        <f t="shared" si="28"/>
        <v>0</v>
      </c>
      <c r="Q300" t="b">
        <f t="shared" si="24"/>
        <v>0</v>
      </c>
      <c r="R300" t="str">
        <f t="shared" si="25"/>
        <v>Contract Married</v>
      </c>
      <c r="S300" t="b">
        <f t="shared" si="26"/>
        <v>0</v>
      </c>
      <c r="T300" t="b">
        <f t="shared" si="27"/>
        <v>0</v>
      </c>
      <c r="U300" t="b">
        <v>0</v>
      </c>
    </row>
    <row r="301" spans="1:21" x14ac:dyDescent="0.45">
      <c r="A301" s="9" t="s">
        <v>136</v>
      </c>
      <c r="B301" s="9" t="s">
        <v>110</v>
      </c>
      <c r="C301" s="9" t="s">
        <v>111</v>
      </c>
      <c r="D301" s="9" t="s">
        <v>112</v>
      </c>
      <c r="E301" s="9" t="s">
        <v>124</v>
      </c>
      <c r="F301" s="9" t="s">
        <v>120</v>
      </c>
      <c r="G301" s="9" t="s">
        <v>125</v>
      </c>
      <c r="H301" s="9">
        <v>45</v>
      </c>
      <c r="I301" s="9">
        <v>92522</v>
      </c>
      <c r="J301" s="9">
        <v>17</v>
      </c>
      <c r="K301" s="9">
        <v>8</v>
      </c>
      <c r="L301" s="9">
        <v>14</v>
      </c>
      <c r="M301" s="9">
        <v>5</v>
      </c>
      <c r="N301" s="9">
        <v>39</v>
      </c>
      <c r="O301" t="b">
        <f t="shared" si="29"/>
        <v>0</v>
      </c>
      <c r="P301" t="b">
        <f t="shared" si="28"/>
        <v>0</v>
      </c>
      <c r="Q301" t="b">
        <f t="shared" si="24"/>
        <v>0</v>
      </c>
      <c r="R301" t="str">
        <f t="shared" si="25"/>
        <v>Not Contract Married</v>
      </c>
      <c r="S301" t="b">
        <f t="shared" si="26"/>
        <v>0</v>
      </c>
      <c r="T301" t="str">
        <f t="shared" si="27"/>
        <v>Top Performer</v>
      </c>
      <c r="U301" t="b">
        <v>0</v>
      </c>
    </row>
    <row r="302" spans="1:21" x14ac:dyDescent="0.45">
      <c r="A302" s="9" t="s">
        <v>122</v>
      </c>
      <c r="B302" s="9" t="s">
        <v>110</v>
      </c>
      <c r="C302" s="9" t="s">
        <v>131</v>
      </c>
      <c r="D302" s="9" t="s">
        <v>123</v>
      </c>
      <c r="E302" s="9" t="s">
        <v>140</v>
      </c>
      <c r="F302" s="9" t="s">
        <v>120</v>
      </c>
      <c r="G302" s="9" t="s">
        <v>133</v>
      </c>
      <c r="H302" s="9">
        <v>55</v>
      </c>
      <c r="I302" s="9">
        <v>60403</v>
      </c>
      <c r="J302" s="9">
        <v>16</v>
      </c>
      <c r="K302" s="9">
        <v>9</v>
      </c>
      <c r="L302" s="9">
        <v>2</v>
      </c>
      <c r="M302" s="9">
        <v>2</v>
      </c>
      <c r="N302" s="9">
        <v>25</v>
      </c>
      <c r="O302" t="b">
        <f t="shared" si="29"/>
        <v>0</v>
      </c>
      <c r="P302" t="b">
        <f t="shared" si="28"/>
        <v>0</v>
      </c>
      <c r="Q302" t="b">
        <f t="shared" si="24"/>
        <v>0</v>
      </c>
      <c r="R302" t="str">
        <f t="shared" si="25"/>
        <v>Not Contract Married</v>
      </c>
      <c r="S302" t="b">
        <f t="shared" si="26"/>
        <v>0</v>
      </c>
      <c r="T302" t="str">
        <f t="shared" si="27"/>
        <v>Top Performer</v>
      </c>
      <c r="U302" t="b">
        <v>0</v>
      </c>
    </row>
    <row r="303" spans="1:21" x14ac:dyDescent="0.45">
      <c r="A303" s="10" t="s">
        <v>143</v>
      </c>
      <c r="B303" s="10" t="s">
        <v>126</v>
      </c>
      <c r="C303" s="10" t="s">
        <v>139</v>
      </c>
      <c r="D303" s="10" t="s">
        <v>112</v>
      </c>
      <c r="E303" s="10" t="s">
        <v>137</v>
      </c>
      <c r="F303" s="10" t="s">
        <v>128</v>
      </c>
      <c r="G303" s="10" t="s">
        <v>121</v>
      </c>
      <c r="H303" s="10">
        <v>53</v>
      </c>
      <c r="I303" s="10">
        <v>106449</v>
      </c>
      <c r="J303" s="10">
        <v>16</v>
      </c>
      <c r="K303" s="10">
        <v>19</v>
      </c>
      <c r="L303" s="10">
        <v>1</v>
      </c>
      <c r="M303" s="10">
        <v>1</v>
      </c>
      <c r="N303" s="10">
        <v>45</v>
      </c>
      <c r="O303" t="b">
        <f t="shared" si="29"/>
        <v>1</v>
      </c>
      <c r="P303" t="b">
        <f t="shared" si="28"/>
        <v>0</v>
      </c>
      <c r="Q303" t="b">
        <f t="shared" si="24"/>
        <v>0</v>
      </c>
      <c r="R303" t="str">
        <f t="shared" si="25"/>
        <v>Not Contract Married</v>
      </c>
      <c r="S303" t="b">
        <f t="shared" si="26"/>
        <v>0</v>
      </c>
      <c r="T303" t="str">
        <f t="shared" si="27"/>
        <v>Top Performer</v>
      </c>
      <c r="U303" t="b">
        <v>0</v>
      </c>
    </row>
    <row r="304" spans="1:21" x14ac:dyDescent="0.45">
      <c r="A304" s="9" t="s">
        <v>129</v>
      </c>
      <c r="B304" s="9" t="s">
        <v>117</v>
      </c>
      <c r="C304" s="9" t="s">
        <v>111</v>
      </c>
      <c r="D304" s="9" t="s">
        <v>123</v>
      </c>
      <c r="E304" s="9" t="s">
        <v>124</v>
      </c>
      <c r="F304" s="9" t="s">
        <v>128</v>
      </c>
      <c r="G304" s="9" t="s">
        <v>121</v>
      </c>
      <c r="H304" s="9">
        <v>27</v>
      </c>
      <c r="I304" s="9">
        <v>108471</v>
      </c>
      <c r="J304" s="9">
        <v>16</v>
      </c>
      <c r="K304" s="9">
        <v>12</v>
      </c>
      <c r="L304" s="9">
        <v>5</v>
      </c>
      <c r="M304" s="9">
        <v>8</v>
      </c>
      <c r="N304" s="9">
        <v>50</v>
      </c>
      <c r="O304" t="b">
        <f t="shared" si="29"/>
        <v>1</v>
      </c>
      <c r="P304" t="b">
        <f t="shared" si="28"/>
        <v>0</v>
      </c>
      <c r="Q304" t="b">
        <f t="shared" si="24"/>
        <v>0</v>
      </c>
      <c r="R304" t="str">
        <f t="shared" si="25"/>
        <v>Not Contract Married</v>
      </c>
      <c r="S304" t="b">
        <f t="shared" si="26"/>
        <v>0</v>
      </c>
      <c r="T304" t="str">
        <f t="shared" si="27"/>
        <v>Top Performer</v>
      </c>
      <c r="U304" t="b">
        <v>0</v>
      </c>
    </row>
    <row r="305" spans="1:21" x14ac:dyDescent="0.45">
      <c r="A305" s="10" t="s">
        <v>136</v>
      </c>
      <c r="B305" s="10" t="s">
        <v>110</v>
      </c>
      <c r="C305" s="10" t="s">
        <v>118</v>
      </c>
      <c r="D305" s="10" t="s">
        <v>123</v>
      </c>
      <c r="E305" s="10" t="s">
        <v>127</v>
      </c>
      <c r="F305" s="10" t="s">
        <v>128</v>
      </c>
      <c r="G305" s="10" t="s">
        <v>133</v>
      </c>
      <c r="H305" s="10">
        <v>44</v>
      </c>
      <c r="I305" s="10">
        <v>50131</v>
      </c>
      <c r="J305" s="10">
        <v>16</v>
      </c>
      <c r="K305" s="10">
        <v>2</v>
      </c>
      <c r="L305" s="10">
        <v>2</v>
      </c>
      <c r="M305" s="10">
        <v>4</v>
      </c>
      <c r="N305" s="10">
        <v>30</v>
      </c>
      <c r="O305" t="b">
        <f t="shared" si="29"/>
        <v>0</v>
      </c>
      <c r="P305" t="b">
        <f t="shared" si="28"/>
        <v>0</v>
      </c>
      <c r="Q305" t="b">
        <f t="shared" si="24"/>
        <v>0</v>
      </c>
      <c r="R305" t="str">
        <f t="shared" si="25"/>
        <v>Not Contract Married</v>
      </c>
      <c r="S305" t="b">
        <f t="shared" si="26"/>
        <v>0</v>
      </c>
      <c r="T305" t="b">
        <f t="shared" si="27"/>
        <v>0</v>
      </c>
      <c r="U305" t="b">
        <v>0</v>
      </c>
    </row>
    <row r="306" spans="1:21" x14ac:dyDescent="0.45">
      <c r="A306" s="9" t="s">
        <v>143</v>
      </c>
      <c r="B306" s="9" t="s">
        <v>126</v>
      </c>
      <c r="C306" s="9" t="s">
        <v>111</v>
      </c>
      <c r="D306" s="9" t="s">
        <v>132</v>
      </c>
      <c r="E306" s="9" t="s">
        <v>119</v>
      </c>
      <c r="F306" s="9" t="s">
        <v>120</v>
      </c>
      <c r="G306" s="9" t="s">
        <v>115</v>
      </c>
      <c r="H306" s="9">
        <v>62</v>
      </c>
      <c r="I306" s="9">
        <v>114227</v>
      </c>
      <c r="J306" s="9">
        <v>16</v>
      </c>
      <c r="K306" s="9">
        <v>14</v>
      </c>
      <c r="L306" s="9">
        <v>7</v>
      </c>
      <c r="M306" s="9">
        <v>6</v>
      </c>
      <c r="N306" s="9">
        <v>29</v>
      </c>
      <c r="O306" t="b">
        <f t="shared" si="29"/>
        <v>1</v>
      </c>
      <c r="P306" t="b">
        <f t="shared" si="28"/>
        <v>0</v>
      </c>
      <c r="Q306" t="b">
        <f t="shared" si="24"/>
        <v>0</v>
      </c>
      <c r="R306" t="str">
        <f t="shared" si="25"/>
        <v>Not Contract Married</v>
      </c>
      <c r="S306" t="b">
        <f t="shared" si="26"/>
        <v>0</v>
      </c>
      <c r="T306" t="str">
        <f t="shared" si="27"/>
        <v>Top Performer</v>
      </c>
      <c r="U306">
        <v>6</v>
      </c>
    </row>
    <row r="307" spans="1:21" x14ac:dyDescent="0.45">
      <c r="A307" s="9" t="s">
        <v>116</v>
      </c>
      <c r="B307" s="9" t="s">
        <v>126</v>
      </c>
      <c r="C307" s="9" t="s">
        <v>139</v>
      </c>
      <c r="D307" s="9" t="s">
        <v>112</v>
      </c>
      <c r="E307" s="9" t="s">
        <v>140</v>
      </c>
      <c r="F307" s="9" t="s">
        <v>114</v>
      </c>
      <c r="G307" s="9" t="s">
        <v>121</v>
      </c>
      <c r="H307" s="9">
        <v>62</v>
      </c>
      <c r="I307" s="9">
        <v>42237</v>
      </c>
      <c r="J307" s="9">
        <v>16</v>
      </c>
      <c r="K307" s="9">
        <v>3</v>
      </c>
      <c r="L307" s="9">
        <v>13</v>
      </c>
      <c r="M307" s="9">
        <v>5</v>
      </c>
      <c r="N307" s="9">
        <v>37</v>
      </c>
      <c r="O307" t="b">
        <f t="shared" si="29"/>
        <v>0</v>
      </c>
      <c r="P307" t="b">
        <f t="shared" si="28"/>
        <v>0</v>
      </c>
      <c r="Q307" t="b">
        <f t="shared" si="24"/>
        <v>0</v>
      </c>
      <c r="R307" t="str">
        <f t="shared" si="25"/>
        <v>Not Contract Married</v>
      </c>
      <c r="S307" t="b">
        <f t="shared" si="26"/>
        <v>0</v>
      </c>
      <c r="T307" t="b">
        <f t="shared" si="27"/>
        <v>0</v>
      </c>
      <c r="U307" t="b">
        <v>0</v>
      </c>
    </row>
    <row r="308" spans="1:21" x14ac:dyDescent="0.45">
      <c r="A308" s="9" t="s">
        <v>141</v>
      </c>
      <c r="B308" s="9" t="s">
        <v>126</v>
      </c>
      <c r="C308" s="9" t="s">
        <v>118</v>
      </c>
      <c r="D308" s="9" t="s">
        <v>123</v>
      </c>
      <c r="E308" s="9" t="s">
        <v>140</v>
      </c>
      <c r="F308" s="9" t="s">
        <v>114</v>
      </c>
      <c r="G308" s="9" t="s">
        <v>142</v>
      </c>
      <c r="H308" s="9">
        <v>24</v>
      </c>
      <c r="I308" s="9">
        <v>61897</v>
      </c>
      <c r="J308" s="9">
        <v>16</v>
      </c>
      <c r="K308" s="9">
        <v>11</v>
      </c>
      <c r="L308" s="9">
        <v>7</v>
      </c>
      <c r="M308" s="9">
        <v>6</v>
      </c>
      <c r="N308" s="9">
        <v>33</v>
      </c>
      <c r="O308" t="b">
        <f t="shared" si="29"/>
        <v>0</v>
      </c>
      <c r="P308" t="b">
        <f t="shared" si="28"/>
        <v>0</v>
      </c>
      <c r="Q308" t="b">
        <f t="shared" si="24"/>
        <v>0</v>
      </c>
      <c r="R308" t="str">
        <f t="shared" si="25"/>
        <v>Not Contract Married</v>
      </c>
      <c r="S308" t="b">
        <f t="shared" si="26"/>
        <v>0</v>
      </c>
      <c r="T308" t="b">
        <f t="shared" si="27"/>
        <v>0</v>
      </c>
      <c r="U308" t="b">
        <v>0</v>
      </c>
    </row>
    <row r="309" spans="1:21" x14ac:dyDescent="0.45">
      <c r="A309" s="10" t="s">
        <v>109</v>
      </c>
      <c r="B309" s="10" t="s">
        <v>110</v>
      </c>
      <c r="C309" s="10" t="s">
        <v>111</v>
      </c>
      <c r="D309" s="10" t="s">
        <v>132</v>
      </c>
      <c r="E309" s="10" t="s">
        <v>127</v>
      </c>
      <c r="F309" s="10" t="s">
        <v>120</v>
      </c>
      <c r="G309" s="10" t="s">
        <v>115</v>
      </c>
      <c r="H309" s="10">
        <v>30</v>
      </c>
      <c r="I309" s="10">
        <v>74757</v>
      </c>
      <c r="J309" s="10">
        <v>16</v>
      </c>
      <c r="K309" s="10">
        <v>5</v>
      </c>
      <c r="L309" s="10">
        <v>11</v>
      </c>
      <c r="M309" s="10">
        <v>4</v>
      </c>
      <c r="N309" s="10">
        <v>58</v>
      </c>
      <c r="O309" t="b">
        <f t="shared" si="29"/>
        <v>0</v>
      </c>
      <c r="P309" t="b">
        <f t="shared" si="28"/>
        <v>0</v>
      </c>
      <c r="Q309" t="b">
        <f t="shared" si="24"/>
        <v>1</v>
      </c>
      <c r="R309" t="str">
        <f t="shared" si="25"/>
        <v>Not Contract Married</v>
      </c>
      <c r="S309" t="b">
        <f t="shared" si="26"/>
        <v>0</v>
      </c>
      <c r="T309" t="str">
        <f t="shared" si="27"/>
        <v>Top Performer</v>
      </c>
      <c r="U309" t="b">
        <v>0</v>
      </c>
    </row>
    <row r="310" spans="1:21" x14ac:dyDescent="0.45">
      <c r="A310" s="9" t="s">
        <v>129</v>
      </c>
      <c r="B310" s="9" t="s">
        <v>110</v>
      </c>
      <c r="C310" s="9" t="s">
        <v>118</v>
      </c>
      <c r="D310" s="9" t="s">
        <v>132</v>
      </c>
      <c r="E310" s="9" t="s">
        <v>137</v>
      </c>
      <c r="F310" s="9" t="s">
        <v>114</v>
      </c>
      <c r="G310" s="9" t="s">
        <v>138</v>
      </c>
      <c r="H310" s="9">
        <v>56</v>
      </c>
      <c r="I310" s="9">
        <v>108860</v>
      </c>
      <c r="J310" s="9">
        <v>16</v>
      </c>
      <c r="K310" s="9">
        <v>16</v>
      </c>
      <c r="L310" s="9">
        <v>8</v>
      </c>
      <c r="M310" s="9">
        <v>4</v>
      </c>
      <c r="N310" s="9">
        <v>53</v>
      </c>
      <c r="O310" t="b">
        <f t="shared" si="29"/>
        <v>1</v>
      </c>
      <c r="P310" t="b">
        <f t="shared" si="28"/>
        <v>0</v>
      </c>
      <c r="Q310" t="b">
        <f t="shared" si="24"/>
        <v>0</v>
      </c>
      <c r="R310" t="str">
        <f t="shared" si="25"/>
        <v>Not Contract Married</v>
      </c>
      <c r="S310" t="b">
        <f t="shared" si="26"/>
        <v>0</v>
      </c>
      <c r="T310" t="str">
        <f t="shared" si="27"/>
        <v>Top Performer</v>
      </c>
      <c r="U310" t="b">
        <v>0</v>
      </c>
    </row>
    <row r="311" spans="1:21" x14ac:dyDescent="0.45">
      <c r="A311" s="10" t="s">
        <v>136</v>
      </c>
      <c r="B311" s="10" t="s">
        <v>126</v>
      </c>
      <c r="C311" s="10" t="s">
        <v>118</v>
      </c>
      <c r="D311" s="10" t="s">
        <v>132</v>
      </c>
      <c r="E311" s="10" t="s">
        <v>135</v>
      </c>
      <c r="F311" s="10" t="s">
        <v>128</v>
      </c>
      <c r="G311" s="10" t="s">
        <v>142</v>
      </c>
      <c r="H311" s="10">
        <v>61</v>
      </c>
      <c r="I311" s="10">
        <v>85668</v>
      </c>
      <c r="J311" s="10">
        <v>16</v>
      </c>
      <c r="K311" s="10">
        <v>18</v>
      </c>
      <c r="L311" s="10">
        <v>10</v>
      </c>
      <c r="M311" s="10">
        <v>6</v>
      </c>
      <c r="N311" s="10">
        <v>26</v>
      </c>
      <c r="O311" t="b">
        <f t="shared" si="29"/>
        <v>0</v>
      </c>
      <c r="P311" t="b">
        <f t="shared" si="28"/>
        <v>0</v>
      </c>
      <c r="Q311" t="b">
        <f t="shared" si="24"/>
        <v>0</v>
      </c>
      <c r="R311" t="str">
        <f t="shared" si="25"/>
        <v>Not Contract Married</v>
      </c>
      <c r="S311" t="b">
        <f t="shared" si="26"/>
        <v>0</v>
      </c>
      <c r="T311" t="str">
        <f t="shared" si="27"/>
        <v>Top Performer</v>
      </c>
      <c r="U311" t="b">
        <v>0</v>
      </c>
    </row>
    <row r="312" spans="1:21" x14ac:dyDescent="0.45">
      <c r="A312" s="9" t="s">
        <v>109</v>
      </c>
      <c r="B312" s="9" t="s">
        <v>126</v>
      </c>
      <c r="C312" s="9" t="s">
        <v>118</v>
      </c>
      <c r="D312" s="9" t="s">
        <v>112</v>
      </c>
      <c r="E312" s="9" t="s">
        <v>127</v>
      </c>
      <c r="F312" s="9" t="s">
        <v>128</v>
      </c>
      <c r="G312" s="9" t="s">
        <v>125</v>
      </c>
      <c r="H312" s="9">
        <v>47</v>
      </c>
      <c r="I312" s="9">
        <v>35744</v>
      </c>
      <c r="J312" s="9">
        <v>15</v>
      </c>
      <c r="K312" s="9">
        <v>10</v>
      </c>
      <c r="L312" s="9">
        <v>7</v>
      </c>
      <c r="M312" s="9">
        <v>1</v>
      </c>
      <c r="N312" s="9">
        <v>45</v>
      </c>
      <c r="O312" t="b">
        <f t="shared" si="29"/>
        <v>0</v>
      </c>
      <c r="P312" t="b">
        <f t="shared" si="28"/>
        <v>0</v>
      </c>
      <c r="Q312" t="b">
        <f t="shared" si="24"/>
        <v>1</v>
      </c>
      <c r="R312" t="str">
        <f t="shared" si="25"/>
        <v>Not Contract Married</v>
      </c>
      <c r="S312" t="b">
        <f t="shared" si="26"/>
        <v>0</v>
      </c>
      <c r="T312" t="b">
        <f t="shared" si="27"/>
        <v>0</v>
      </c>
      <c r="U312" t="b">
        <v>0</v>
      </c>
    </row>
    <row r="313" spans="1:21" x14ac:dyDescent="0.45">
      <c r="A313" s="9" t="s">
        <v>143</v>
      </c>
      <c r="B313" s="9" t="s">
        <v>126</v>
      </c>
      <c r="C313" s="9" t="s">
        <v>118</v>
      </c>
      <c r="D313" s="9" t="s">
        <v>134</v>
      </c>
      <c r="E313" s="9" t="s">
        <v>135</v>
      </c>
      <c r="F313" s="9" t="s">
        <v>128</v>
      </c>
      <c r="G313" s="9" t="s">
        <v>121</v>
      </c>
      <c r="H313" s="9">
        <v>46</v>
      </c>
      <c r="I313" s="9">
        <v>81971</v>
      </c>
      <c r="J313" s="9">
        <v>15</v>
      </c>
      <c r="K313" s="9">
        <v>13</v>
      </c>
      <c r="L313" s="9">
        <v>10</v>
      </c>
      <c r="M313" s="9">
        <v>3</v>
      </c>
      <c r="N313" s="9">
        <v>44</v>
      </c>
      <c r="O313" t="b">
        <f t="shared" si="29"/>
        <v>0</v>
      </c>
      <c r="P313" t="b">
        <f t="shared" si="28"/>
        <v>0</v>
      </c>
      <c r="Q313" t="b">
        <f t="shared" si="24"/>
        <v>0</v>
      </c>
      <c r="R313" t="str">
        <f t="shared" si="25"/>
        <v>Not Contract Married</v>
      </c>
      <c r="S313" t="b">
        <f t="shared" si="26"/>
        <v>0</v>
      </c>
      <c r="T313" t="str">
        <f t="shared" si="27"/>
        <v>Top Performer</v>
      </c>
      <c r="U313" t="b">
        <v>0</v>
      </c>
    </row>
    <row r="314" spans="1:21" x14ac:dyDescent="0.45">
      <c r="A314" s="9" t="s">
        <v>129</v>
      </c>
      <c r="B314" s="9" t="s">
        <v>126</v>
      </c>
      <c r="C314" s="9" t="s">
        <v>131</v>
      </c>
      <c r="D314" s="9" t="s">
        <v>112</v>
      </c>
      <c r="E314" s="9" t="s">
        <v>140</v>
      </c>
      <c r="F314" s="9" t="s">
        <v>128</v>
      </c>
      <c r="G314" s="9" t="s">
        <v>130</v>
      </c>
      <c r="H314" s="9">
        <v>30</v>
      </c>
      <c r="I314" s="9">
        <v>92320</v>
      </c>
      <c r="J314" s="9">
        <v>15</v>
      </c>
      <c r="K314" s="9">
        <v>4</v>
      </c>
      <c r="L314" s="9">
        <v>1</v>
      </c>
      <c r="M314" s="9">
        <v>1</v>
      </c>
      <c r="N314" s="9">
        <v>35</v>
      </c>
      <c r="O314" t="b">
        <f t="shared" si="29"/>
        <v>0</v>
      </c>
      <c r="P314" t="b">
        <f t="shared" si="28"/>
        <v>0</v>
      </c>
      <c r="Q314" t="b">
        <f t="shared" si="24"/>
        <v>0</v>
      </c>
      <c r="R314" t="str">
        <f t="shared" si="25"/>
        <v>Contract Married</v>
      </c>
      <c r="S314" t="b">
        <f t="shared" si="26"/>
        <v>0</v>
      </c>
      <c r="T314" t="str">
        <f t="shared" si="27"/>
        <v>Top Performer</v>
      </c>
      <c r="U314" t="b">
        <v>0</v>
      </c>
    </row>
    <row r="315" spans="1:21" x14ac:dyDescent="0.45">
      <c r="A315" s="9" t="s">
        <v>129</v>
      </c>
      <c r="B315" s="9" t="s">
        <v>110</v>
      </c>
      <c r="C315" s="9" t="s">
        <v>139</v>
      </c>
      <c r="D315" s="9" t="s">
        <v>112</v>
      </c>
      <c r="E315" s="9" t="s">
        <v>113</v>
      </c>
      <c r="F315" s="9" t="s">
        <v>120</v>
      </c>
      <c r="G315" s="9" t="s">
        <v>121</v>
      </c>
      <c r="H315" s="9">
        <v>55</v>
      </c>
      <c r="I315" s="9">
        <v>100721</v>
      </c>
      <c r="J315" s="9">
        <v>15</v>
      </c>
      <c r="K315" s="9">
        <v>5</v>
      </c>
      <c r="L315" s="9">
        <v>1</v>
      </c>
      <c r="M315" s="9">
        <v>1</v>
      </c>
      <c r="N315" s="9">
        <v>44</v>
      </c>
      <c r="O315" t="b">
        <f t="shared" si="29"/>
        <v>1</v>
      </c>
      <c r="P315" t="b">
        <f t="shared" si="28"/>
        <v>0</v>
      </c>
      <c r="Q315" t="b">
        <f t="shared" si="24"/>
        <v>0</v>
      </c>
      <c r="R315" t="str">
        <f t="shared" si="25"/>
        <v>Not Contract Married</v>
      </c>
      <c r="S315" t="b">
        <f t="shared" si="26"/>
        <v>0</v>
      </c>
      <c r="T315" t="str">
        <f t="shared" si="27"/>
        <v>Top Performer</v>
      </c>
      <c r="U315" t="b">
        <v>0</v>
      </c>
    </row>
    <row r="316" spans="1:21" x14ac:dyDescent="0.45">
      <c r="A316" s="9" t="s">
        <v>143</v>
      </c>
      <c r="B316" s="9" t="s">
        <v>126</v>
      </c>
      <c r="C316" s="9" t="s">
        <v>118</v>
      </c>
      <c r="D316" s="9" t="s">
        <v>112</v>
      </c>
      <c r="E316" s="9" t="s">
        <v>124</v>
      </c>
      <c r="F316" s="9" t="s">
        <v>120</v>
      </c>
      <c r="G316" s="9" t="s">
        <v>121</v>
      </c>
      <c r="H316" s="9">
        <v>30</v>
      </c>
      <c r="I316" s="9">
        <v>65596</v>
      </c>
      <c r="J316" s="9">
        <v>15</v>
      </c>
      <c r="K316" s="9">
        <v>8</v>
      </c>
      <c r="L316" s="9">
        <v>2</v>
      </c>
      <c r="M316" s="9">
        <v>6</v>
      </c>
      <c r="N316" s="9">
        <v>34</v>
      </c>
      <c r="O316" t="b">
        <f t="shared" si="29"/>
        <v>0</v>
      </c>
      <c r="P316" t="b">
        <f t="shared" si="28"/>
        <v>0</v>
      </c>
      <c r="Q316" t="b">
        <f t="shared" si="24"/>
        <v>0</v>
      </c>
      <c r="R316" t="str">
        <f t="shared" si="25"/>
        <v>Not Contract Married</v>
      </c>
      <c r="S316" t="b">
        <f t="shared" si="26"/>
        <v>0</v>
      </c>
      <c r="T316" t="b">
        <f t="shared" si="27"/>
        <v>0</v>
      </c>
      <c r="U316" t="b">
        <v>0</v>
      </c>
    </row>
    <row r="317" spans="1:21" x14ac:dyDescent="0.45">
      <c r="A317" s="9" t="s">
        <v>143</v>
      </c>
      <c r="B317" s="9" t="s">
        <v>117</v>
      </c>
      <c r="C317" s="9" t="s">
        <v>131</v>
      </c>
      <c r="D317" s="9" t="s">
        <v>112</v>
      </c>
      <c r="E317" s="9" t="s">
        <v>119</v>
      </c>
      <c r="F317" s="9" t="s">
        <v>128</v>
      </c>
      <c r="G317" s="9" t="s">
        <v>142</v>
      </c>
      <c r="H317" s="9">
        <v>49</v>
      </c>
      <c r="I317" s="9">
        <v>53478</v>
      </c>
      <c r="J317" s="9">
        <v>15</v>
      </c>
      <c r="K317" s="9">
        <v>12</v>
      </c>
      <c r="L317" s="9">
        <v>6</v>
      </c>
      <c r="M317" s="9">
        <v>4</v>
      </c>
      <c r="N317" s="9">
        <v>36</v>
      </c>
      <c r="O317" t="b">
        <f t="shared" si="29"/>
        <v>0</v>
      </c>
      <c r="P317" t="b">
        <f t="shared" si="28"/>
        <v>0</v>
      </c>
      <c r="Q317" t="b">
        <f t="shared" si="24"/>
        <v>0</v>
      </c>
      <c r="R317" t="str">
        <f t="shared" si="25"/>
        <v>Contract Married</v>
      </c>
      <c r="S317" t="b">
        <f t="shared" si="26"/>
        <v>0</v>
      </c>
      <c r="T317" t="b">
        <f t="shared" si="27"/>
        <v>0</v>
      </c>
      <c r="U317">
        <v>4</v>
      </c>
    </row>
    <row r="318" spans="1:21" x14ac:dyDescent="0.45">
      <c r="A318" s="10" t="s">
        <v>143</v>
      </c>
      <c r="B318" s="10" t="s">
        <v>126</v>
      </c>
      <c r="C318" s="10" t="s">
        <v>131</v>
      </c>
      <c r="D318" s="10" t="s">
        <v>134</v>
      </c>
      <c r="E318" s="10" t="s">
        <v>113</v>
      </c>
      <c r="F318" s="10" t="s">
        <v>128</v>
      </c>
      <c r="G318" s="10" t="s">
        <v>121</v>
      </c>
      <c r="H318" s="10">
        <v>60</v>
      </c>
      <c r="I318" s="10">
        <v>115140</v>
      </c>
      <c r="J318" s="10">
        <v>15</v>
      </c>
      <c r="K318" s="10">
        <v>19</v>
      </c>
      <c r="L318" s="10">
        <v>14</v>
      </c>
      <c r="M318" s="10">
        <v>1</v>
      </c>
      <c r="N318" s="10">
        <v>41</v>
      </c>
      <c r="O318" t="b">
        <f t="shared" si="29"/>
        <v>1</v>
      </c>
      <c r="P318" t="b">
        <f t="shared" si="28"/>
        <v>0</v>
      </c>
      <c r="Q318" t="b">
        <f t="shared" si="24"/>
        <v>0</v>
      </c>
      <c r="R318" t="str">
        <f t="shared" si="25"/>
        <v>Contract Married</v>
      </c>
      <c r="S318" t="b">
        <f t="shared" si="26"/>
        <v>0</v>
      </c>
      <c r="T318" t="str">
        <f t="shared" si="27"/>
        <v>Top Performer</v>
      </c>
      <c r="U318" t="b">
        <v>0</v>
      </c>
    </row>
    <row r="319" spans="1:21" x14ac:dyDescent="0.45">
      <c r="A319" s="10" t="s">
        <v>141</v>
      </c>
      <c r="B319" s="10" t="s">
        <v>117</v>
      </c>
      <c r="C319" s="10" t="s">
        <v>139</v>
      </c>
      <c r="D319" s="10" t="s">
        <v>123</v>
      </c>
      <c r="E319" s="10" t="s">
        <v>137</v>
      </c>
      <c r="F319" s="10" t="s">
        <v>120</v>
      </c>
      <c r="G319" s="10" t="s">
        <v>130</v>
      </c>
      <c r="H319" s="10">
        <v>49</v>
      </c>
      <c r="I319" s="10">
        <v>32100</v>
      </c>
      <c r="J319" s="10">
        <v>15</v>
      </c>
      <c r="K319" s="10">
        <v>8</v>
      </c>
      <c r="L319" s="10">
        <v>10</v>
      </c>
      <c r="M319" s="10">
        <v>4</v>
      </c>
      <c r="N319" s="10">
        <v>24</v>
      </c>
      <c r="O319" t="b">
        <f t="shared" si="29"/>
        <v>0</v>
      </c>
      <c r="P319" t="b">
        <f t="shared" si="28"/>
        <v>0</v>
      </c>
      <c r="Q319" t="b">
        <f t="shared" si="24"/>
        <v>0</v>
      </c>
      <c r="R319" t="str">
        <f t="shared" si="25"/>
        <v>Not Contract Married</v>
      </c>
      <c r="S319" t="b">
        <f t="shared" si="26"/>
        <v>0</v>
      </c>
      <c r="T319" t="b">
        <f t="shared" si="27"/>
        <v>0</v>
      </c>
      <c r="U319" t="b">
        <v>0</v>
      </c>
    </row>
    <row r="320" spans="1:21" x14ac:dyDescent="0.45">
      <c r="A320" s="10" t="s">
        <v>116</v>
      </c>
      <c r="B320" s="10" t="s">
        <v>110</v>
      </c>
      <c r="C320" s="10" t="s">
        <v>118</v>
      </c>
      <c r="D320" s="10" t="s">
        <v>123</v>
      </c>
      <c r="E320" s="10" t="s">
        <v>124</v>
      </c>
      <c r="F320" s="10" t="s">
        <v>128</v>
      </c>
      <c r="G320" s="10" t="s">
        <v>133</v>
      </c>
      <c r="H320" s="10">
        <v>31</v>
      </c>
      <c r="I320" s="10">
        <v>33866</v>
      </c>
      <c r="J320" s="10">
        <v>15</v>
      </c>
      <c r="K320" s="10">
        <v>10</v>
      </c>
      <c r="L320" s="10">
        <v>3</v>
      </c>
      <c r="M320" s="10">
        <v>9</v>
      </c>
      <c r="N320" s="10">
        <v>47</v>
      </c>
      <c r="O320" t="b">
        <f t="shared" si="29"/>
        <v>1</v>
      </c>
      <c r="P320" t="b">
        <f t="shared" si="28"/>
        <v>0</v>
      </c>
      <c r="Q320" t="b">
        <f t="shared" si="24"/>
        <v>0</v>
      </c>
      <c r="R320" t="str">
        <f t="shared" si="25"/>
        <v>Not Contract Married</v>
      </c>
      <c r="S320" t="b">
        <f t="shared" si="26"/>
        <v>0</v>
      </c>
      <c r="T320" t="str">
        <f t="shared" si="27"/>
        <v>Top Performer</v>
      </c>
      <c r="U320" t="b">
        <v>0</v>
      </c>
    </row>
    <row r="321" spans="1:21" x14ac:dyDescent="0.45">
      <c r="A321" s="10" t="s">
        <v>116</v>
      </c>
      <c r="B321" s="10" t="s">
        <v>117</v>
      </c>
      <c r="C321" s="10" t="s">
        <v>131</v>
      </c>
      <c r="D321" s="10" t="s">
        <v>132</v>
      </c>
      <c r="E321" s="10" t="s">
        <v>127</v>
      </c>
      <c r="F321" s="10" t="s">
        <v>128</v>
      </c>
      <c r="G321" s="10" t="s">
        <v>121</v>
      </c>
      <c r="H321" s="10">
        <v>49</v>
      </c>
      <c r="I321" s="10">
        <v>91215</v>
      </c>
      <c r="J321" s="10">
        <v>15</v>
      </c>
      <c r="K321" s="10">
        <v>6</v>
      </c>
      <c r="L321" s="10">
        <v>9</v>
      </c>
      <c r="M321" s="10">
        <v>3</v>
      </c>
      <c r="N321" s="10">
        <v>39</v>
      </c>
      <c r="O321" t="b">
        <f t="shared" si="29"/>
        <v>0</v>
      </c>
      <c r="P321" t="b">
        <f t="shared" si="28"/>
        <v>0</v>
      </c>
      <c r="Q321" t="b">
        <f t="shared" si="24"/>
        <v>0</v>
      </c>
      <c r="R321" t="str">
        <f t="shared" si="25"/>
        <v>Contract Married</v>
      </c>
      <c r="S321" t="b">
        <f t="shared" si="26"/>
        <v>0</v>
      </c>
      <c r="T321" t="str">
        <f t="shared" si="27"/>
        <v>Top Performer</v>
      </c>
      <c r="U321" t="b">
        <v>0</v>
      </c>
    </row>
    <row r="322" spans="1:21" x14ac:dyDescent="0.45">
      <c r="A322" s="9" t="s">
        <v>109</v>
      </c>
      <c r="B322" s="9" t="s">
        <v>117</v>
      </c>
      <c r="C322" s="9" t="s">
        <v>131</v>
      </c>
      <c r="D322" s="9" t="s">
        <v>132</v>
      </c>
      <c r="E322" s="9" t="s">
        <v>127</v>
      </c>
      <c r="F322" s="9" t="s">
        <v>114</v>
      </c>
      <c r="G322" s="9" t="s">
        <v>142</v>
      </c>
      <c r="H322" s="9">
        <v>58</v>
      </c>
      <c r="I322" s="9">
        <v>85751</v>
      </c>
      <c r="J322" s="9">
        <v>15</v>
      </c>
      <c r="K322" s="9">
        <v>3</v>
      </c>
      <c r="L322" s="9">
        <v>4</v>
      </c>
      <c r="M322" s="9">
        <v>3</v>
      </c>
      <c r="N322" s="9">
        <v>41</v>
      </c>
      <c r="O322" t="b">
        <f t="shared" si="29"/>
        <v>0</v>
      </c>
      <c r="P322" t="b">
        <f t="shared" si="28"/>
        <v>0</v>
      </c>
      <c r="Q322" t="b">
        <f t="shared" si="24"/>
        <v>1</v>
      </c>
      <c r="R322" t="str">
        <f t="shared" si="25"/>
        <v>Not Contract Married</v>
      </c>
      <c r="S322" t="b">
        <f t="shared" si="26"/>
        <v>0</v>
      </c>
      <c r="T322" t="str">
        <f t="shared" si="27"/>
        <v>Top Performer</v>
      </c>
      <c r="U322" t="b">
        <v>0</v>
      </c>
    </row>
    <row r="323" spans="1:21" x14ac:dyDescent="0.45">
      <c r="A323" s="9" t="s">
        <v>129</v>
      </c>
      <c r="B323" s="9" t="s">
        <v>110</v>
      </c>
      <c r="C323" s="9" t="s">
        <v>111</v>
      </c>
      <c r="D323" s="9" t="s">
        <v>112</v>
      </c>
      <c r="E323" s="9" t="s">
        <v>124</v>
      </c>
      <c r="F323" s="9" t="s">
        <v>114</v>
      </c>
      <c r="G323" s="9" t="s">
        <v>138</v>
      </c>
      <c r="H323" s="9">
        <v>54</v>
      </c>
      <c r="I323" s="9">
        <v>37597</v>
      </c>
      <c r="J323" s="9">
        <v>14</v>
      </c>
      <c r="K323" s="9">
        <v>10</v>
      </c>
      <c r="L323" s="9">
        <v>7</v>
      </c>
      <c r="M323" s="9">
        <v>9</v>
      </c>
      <c r="N323" s="9">
        <v>32</v>
      </c>
      <c r="O323" t="b">
        <f t="shared" si="29"/>
        <v>1</v>
      </c>
      <c r="P323" t="b">
        <f t="shared" si="28"/>
        <v>0</v>
      </c>
      <c r="Q323" t="b">
        <f t="shared" ref="Q323:Q386" si="30">AND(A323="Customer Support",N323&gt;40)</f>
        <v>0</v>
      </c>
      <c r="R323" t="str">
        <f t="shared" ref="R323:R386" si="31">IF(AND(C323="Married",F323="Contract"),"Contract Married","Not Contract Married")</f>
        <v>Not Contract Married</v>
      </c>
      <c r="S323" t="b">
        <f t="shared" ref="S323:S386" si="32">IF(AND(A323="Finance",I323&gt;70000,M323&gt;=9),"Top Performer")</f>
        <v>0</v>
      </c>
      <c r="T323" t="str">
        <f t="shared" ref="T323:T386" si="33">IF(OR(A323="Finance",I323&gt;70000,M323&gt;=9),"Top Performer")</f>
        <v>Top Performer</v>
      </c>
      <c r="U323" t="b">
        <v>0</v>
      </c>
    </row>
    <row r="324" spans="1:21" x14ac:dyDescent="0.45">
      <c r="A324" s="9" t="s">
        <v>143</v>
      </c>
      <c r="B324" s="9" t="s">
        <v>126</v>
      </c>
      <c r="C324" s="9" t="s">
        <v>118</v>
      </c>
      <c r="D324" s="9" t="s">
        <v>112</v>
      </c>
      <c r="E324" s="9" t="s">
        <v>135</v>
      </c>
      <c r="F324" s="9" t="s">
        <v>114</v>
      </c>
      <c r="G324" s="9" t="s">
        <v>115</v>
      </c>
      <c r="H324" s="9">
        <v>24</v>
      </c>
      <c r="I324" s="9">
        <v>85690</v>
      </c>
      <c r="J324" s="9">
        <v>14</v>
      </c>
      <c r="K324" s="9">
        <v>11</v>
      </c>
      <c r="L324" s="9">
        <v>1</v>
      </c>
      <c r="M324" s="9">
        <v>4</v>
      </c>
      <c r="N324" s="9">
        <v>39</v>
      </c>
      <c r="O324" t="b">
        <f t="shared" si="29"/>
        <v>0</v>
      </c>
      <c r="P324" t="b">
        <f t="shared" ref="P324:P387" si="34">AND(I324&gt;100000,M324&gt;=9)</f>
        <v>0</v>
      </c>
      <c r="Q324" t="b">
        <f t="shared" si="30"/>
        <v>0</v>
      </c>
      <c r="R324" t="str">
        <f t="shared" si="31"/>
        <v>Not Contract Married</v>
      </c>
      <c r="S324" t="b">
        <f t="shared" si="32"/>
        <v>0</v>
      </c>
      <c r="T324" t="str">
        <f t="shared" si="33"/>
        <v>Top Performer</v>
      </c>
      <c r="U324" t="b">
        <v>0</v>
      </c>
    </row>
    <row r="325" spans="1:21" x14ac:dyDescent="0.45">
      <c r="A325" s="9" t="s">
        <v>136</v>
      </c>
      <c r="B325" s="9" t="s">
        <v>117</v>
      </c>
      <c r="C325" s="9" t="s">
        <v>131</v>
      </c>
      <c r="D325" s="9" t="s">
        <v>132</v>
      </c>
      <c r="E325" s="9" t="s">
        <v>137</v>
      </c>
      <c r="F325" s="9" t="s">
        <v>128</v>
      </c>
      <c r="G325" s="9" t="s">
        <v>115</v>
      </c>
      <c r="H325" s="9">
        <v>46</v>
      </c>
      <c r="I325" s="9">
        <v>48354</v>
      </c>
      <c r="J325" s="9">
        <v>14</v>
      </c>
      <c r="K325" s="9">
        <v>13</v>
      </c>
      <c r="L325" s="9">
        <v>7</v>
      </c>
      <c r="M325" s="9">
        <v>7</v>
      </c>
      <c r="N325" s="9">
        <v>20</v>
      </c>
      <c r="O325" t="b">
        <f t="shared" si="29"/>
        <v>0</v>
      </c>
      <c r="P325" t="b">
        <f t="shared" si="34"/>
        <v>0</v>
      </c>
      <c r="Q325" t="b">
        <f t="shared" si="30"/>
        <v>0</v>
      </c>
      <c r="R325" t="str">
        <f t="shared" si="31"/>
        <v>Contract Married</v>
      </c>
      <c r="S325" t="b">
        <f t="shared" si="32"/>
        <v>0</v>
      </c>
      <c r="T325" t="b">
        <f t="shared" si="33"/>
        <v>0</v>
      </c>
      <c r="U325" t="b">
        <v>0</v>
      </c>
    </row>
    <row r="326" spans="1:21" x14ac:dyDescent="0.45">
      <c r="A326" s="10" t="s">
        <v>116</v>
      </c>
      <c r="B326" s="10" t="s">
        <v>110</v>
      </c>
      <c r="C326" s="10" t="s">
        <v>139</v>
      </c>
      <c r="D326" s="10" t="s">
        <v>132</v>
      </c>
      <c r="E326" s="10" t="s">
        <v>127</v>
      </c>
      <c r="F326" s="10" t="s">
        <v>120</v>
      </c>
      <c r="G326" s="10" t="s">
        <v>130</v>
      </c>
      <c r="H326" s="10">
        <v>61</v>
      </c>
      <c r="I326" s="10">
        <v>39764</v>
      </c>
      <c r="J326" s="10">
        <v>14</v>
      </c>
      <c r="K326" s="10">
        <v>2</v>
      </c>
      <c r="L326" s="10">
        <v>3</v>
      </c>
      <c r="M326" s="10">
        <v>5</v>
      </c>
      <c r="N326" s="10">
        <v>32</v>
      </c>
      <c r="O326" t="b">
        <f t="shared" si="29"/>
        <v>0</v>
      </c>
      <c r="P326" t="b">
        <f t="shared" si="34"/>
        <v>0</v>
      </c>
      <c r="Q326" t="b">
        <f t="shared" si="30"/>
        <v>0</v>
      </c>
      <c r="R326" t="str">
        <f t="shared" si="31"/>
        <v>Not Contract Married</v>
      </c>
      <c r="S326" t="b">
        <f t="shared" si="32"/>
        <v>0</v>
      </c>
      <c r="T326" t="b">
        <f t="shared" si="33"/>
        <v>0</v>
      </c>
      <c r="U326" t="b">
        <v>0</v>
      </c>
    </row>
    <row r="327" spans="1:21" x14ac:dyDescent="0.45">
      <c r="A327" s="9" t="s">
        <v>136</v>
      </c>
      <c r="B327" s="9" t="s">
        <v>110</v>
      </c>
      <c r="C327" s="9" t="s">
        <v>118</v>
      </c>
      <c r="D327" s="9" t="s">
        <v>123</v>
      </c>
      <c r="E327" s="9" t="s">
        <v>140</v>
      </c>
      <c r="F327" s="9" t="s">
        <v>128</v>
      </c>
      <c r="G327" s="9" t="s">
        <v>121</v>
      </c>
      <c r="H327" s="9">
        <v>59</v>
      </c>
      <c r="I327" s="9">
        <v>118607</v>
      </c>
      <c r="J327" s="9">
        <v>14</v>
      </c>
      <c r="K327" s="9">
        <v>3</v>
      </c>
      <c r="L327" s="9">
        <v>8</v>
      </c>
      <c r="M327" s="9">
        <v>7</v>
      </c>
      <c r="N327" s="9">
        <v>49</v>
      </c>
      <c r="O327" t="b">
        <f t="shared" si="29"/>
        <v>1</v>
      </c>
      <c r="P327" t="b">
        <f t="shared" si="34"/>
        <v>0</v>
      </c>
      <c r="Q327" t="b">
        <f t="shared" si="30"/>
        <v>0</v>
      </c>
      <c r="R327" t="str">
        <f t="shared" si="31"/>
        <v>Not Contract Married</v>
      </c>
      <c r="S327" t="b">
        <f t="shared" si="32"/>
        <v>0</v>
      </c>
      <c r="T327" t="str">
        <f t="shared" si="33"/>
        <v>Top Performer</v>
      </c>
      <c r="U327" t="b">
        <v>0</v>
      </c>
    </row>
    <row r="328" spans="1:21" x14ac:dyDescent="0.45">
      <c r="A328" s="9" t="s">
        <v>143</v>
      </c>
      <c r="B328" s="9" t="s">
        <v>110</v>
      </c>
      <c r="C328" s="9" t="s">
        <v>131</v>
      </c>
      <c r="D328" s="9" t="s">
        <v>134</v>
      </c>
      <c r="E328" s="9" t="s">
        <v>135</v>
      </c>
      <c r="F328" s="9" t="s">
        <v>120</v>
      </c>
      <c r="G328" s="9" t="s">
        <v>115</v>
      </c>
      <c r="H328" s="9">
        <v>61</v>
      </c>
      <c r="I328" s="9">
        <v>110905</v>
      </c>
      <c r="J328" s="9">
        <v>14</v>
      </c>
      <c r="K328" s="9">
        <v>3</v>
      </c>
      <c r="L328" s="9">
        <v>10</v>
      </c>
      <c r="M328" s="9">
        <v>6</v>
      </c>
      <c r="N328" s="9">
        <v>44</v>
      </c>
      <c r="O328" t="b">
        <f t="shared" ref="O328:O391" si="35">OR(I328&gt;100000,M328&gt;=9)</f>
        <v>1</v>
      </c>
      <c r="P328" t="b">
        <f t="shared" si="34"/>
        <v>0</v>
      </c>
      <c r="Q328" t="b">
        <f t="shared" si="30"/>
        <v>0</v>
      </c>
      <c r="R328" t="str">
        <f t="shared" si="31"/>
        <v>Not Contract Married</v>
      </c>
      <c r="S328" t="b">
        <f t="shared" si="32"/>
        <v>0</v>
      </c>
      <c r="T328" t="str">
        <f t="shared" si="33"/>
        <v>Top Performer</v>
      </c>
      <c r="U328" t="b">
        <v>0</v>
      </c>
    </row>
    <row r="329" spans="1:21" x14ac:dyDescent="0.45">
      <c r="A329" s="9" t="s">
        <v>116</v>
      </c>
      <c r="B329" s="9" t="s">
        <v>110</v>
      </c>
      <c r="C329" s="9" t="s">
        <v>139</v>
      </c>
      <c r="D329" s="9" t="s">
        <v>134</v>
      </c>
      <c r="E329" s="9" t="s">
        <v>119</v>
      </c>
      <c r="F329" s="9" t="s">
        <v>114</v>
      </c>
      <c r="G329" s="9" t="s">
        <v>138</v>
      </c>
      <c r="H329" s="9">
        <v>41</v>
      </c>
      <c r="I329" s="9">
        <v>88608</v>
      </c>
      <c r="J329" s="9">
        <v>14</v>
      </c>
      <c r="K329" s="9">
        <v>16</v>
      </c>
      <c r="L329" s="9">
        <v>12</v>
      </c>
      <c r="M329" s="9">
        <v>4</v>
      </c>
      <c r="N329" s="9">
        <v>30</v>
      </c>
      <c r="O329" t="b">
        <f t="shared" si="35"/>
        <v>0</v>
      </c>
      <c r="P329" t="b">
        <f t="shared" si="34"/>
        <v>0</v>
      </c>
      <c r="Q329" t="b">
        <f t="shared" si="30"/>
        <v>0</v>
      </c>
      <c r="R329" t="str">
        <f t="shared" si="31"/>
        <v>Not Contract Married</v>
      </c>
      <c r="S329" t="b">
        <f t="shared" si="32"/>
        <v>0</v>
      </c>
      <c r="T329" t="str">
        <f t="shared" si="33"/>
        <v>Top Performer</v>
      </c>
      <c r="U329">
        <v>4</v>
      </c>
    </row>
    <row r="330" spans="1:21" x14ac:dyDescent="0.45">
      <c r="A330" s="9" t="s">
        <v>136</v>
      </c>
      <c r="B330" s="9" t="s">
        <v>110</v>
      </c>
      <c r="C330" s="9" t="s">
        <v>111</v>
      </c>
      <c r="D330" s="9" t="s">
        <v>134</v>
      </c>
      <c r="E330" s="9" t="s">
        <v>124</v>
      </c>
      <c r="F330" s="9" t="s">
        <v>114</v>
      </c>
      <c r="G330" s="9" t="s">
        <v>125</v>
      </c>
      <c r="H330" s="9">
        <v>36</v>
      </c>
      <c r="I330" s="9">
        <v>49008</v>
      </c>
      <c r="J330" s="9">
        <v>14</v>
      </c>
      <c r="K330" s="9">
        <v>18</v>
      </c>
      <c r="L330" s="9">
        <v>2</v>
      </c>
      <c r="M330" s="9">
        <v>3</v>
      </c>
      <c r="N330" s="9">
        <v>22</v>
      </c>
      <c r="O330" t="b">
        <f t="shared" si="35"/>
        <v>0</v>
      </c>
      <c r="P330" t="b">
        <f t="shared" si="34"/>
        <v>0</v>
      </c>
      <c r="Q330" t="b">
        <f t="shared" si="30"/>
        <v>0</v>
      </c>
      <c r="R330" t="str">
        <f t="shared" si="31"/>
        <v>Not Contract Married</v>
      </c>
      <c r="S330" t="b">
        <f t="shared" si="32"/>
        <v>0</v>
      </c>
      <c r="T330" t="b">
        <f t="shared" si="33"/>
        <v>0</v>
      </c>
      <c r="U330" t="b">
        <v>0</v>
      </c>
    </row>
    <row r="331" spans="1:21" x14ac:dyDescent="0.45">
      <c r="A331" s="9" t="s">
        <v>136</v>
      </c>
      <c r="B331" s="9" t="s">
        <v>126</v>
      </c>
      <c r="C331" s="9" t="s">
        <v>118</v>
      </c>
      <c r="D331" s="9" t="s">
        <v>112</v>
      </c>
      <c r="E331" s="9" t="s">
        <v>127</v>
      </c>
      <c r="F331" s="9" t="s">
        <v>128</v>
      </c>
      <c r="G331" s="9" t="s">
        <v>121</v>
      </c>
      <c r="H331" s="9">
        <v>43</v>
      </c>
      <c r="I331" s="9">
        <v>115716</v>
      </c>
      <c r="J331" s="9">
        <v>14</v>
      </c>
      <c r="K331" s="9">
        <v>15</v>
      </c>
      <c r="L331" s="9">
        <v>5</v>
      </c>
      <c r="M331" s="9">
        <v>6</v>
      </c>
      <c r="N331" s="9">
        <v>24</v>
      </c>
      <c r="O331" t="b">
        <f t="shared" si="35"/>
        <v>1</v>
      </c>
      <c r="P331" t="b">
        <f t="shared" si="34"/>
        <v>0</v>
      </c>
      <c r="Q331" t="b">
        <f t="shared" si="30"/>
        <v>0</v>
      </c>
      <c r="R331" t="str">
        <f t="shared" si="31"/>
        <v>Not Contract Married</v>
      </c>
      <c r="S331" t="b">
        <f t="shared" si="32"/>
        <v>0</v>
      </c>
      <c r="T331" t="str">
        <f t="shared" si="33"/>
        <v>Top Performer</v>
      </c>
      <c r="U331" t="b">
        <v>0</v>
      </c>
    </row>
    <row r="332" spans="1:21" x14ac:dyDescent="0.45">
      <c r="A332" s="10" t="s">
        <v>136</v>
      </c>
      <c r="B332" s="10" t="s">
        <v>110</v>
      </c>
      <c r="C332" s="10" t="s">
        <v>131</v>
      </c>
      <c r="D332" s="10" t="s">
        <v>134</v>
      </c>
      <c r="E332" s="10" t="s">
        <v>119</v>
      </c>
      <c r="F332" s="10" t="s">
        <v>120</v>
      </c>
      <c r="G332" s="10" t="s">
        <v>125</v>
      </c>
      <c r="H332" s="10">
        <v>58</v>
      </c>
      <c r="I332" s="10">
        <v>37006</v>
      </c>
      <c r="J332" s="10">
        <v>14</v>
      </c>
      <c r="K332" s="10">
        <v>5</v>
      </c>
      <c r="L332" s="10">
        <v>3</v>
      </c>
      <c r="M332" s="10">
        <v>3</v>
      </c>
      <c r="N332" s="10">
        <v>53</v>
      </c>
      <c r="O332" t="b">
        <f t="shared" si="35"/>
        <v>0</v>
      </c>
      <c r="P332" t="b">
        <f t="shared" si="34"/>
        <v>0</v>
      </c>
      <c r="Q332" t="b">
        <f t="shared" si="30"/>
        <v>0</v>
      </c>
      <c r="R332" t="str">
        <f t="shared" si="31"/>
        <v>Not Contract Married</v>
      </c>
      <c r="S332" t="b">
        <f t="shared" si="32"/>
        <v>0</v>
      </c>
      <c r="T332" t="b">
        <f t="shared" si="33"/>
        <v>0</v>
      </c>
      <c r="U332">
        <v>3</v>
      </c>
    </row>
    <row r="333" spans="1:21" x14ac:dyDescent="0.45">
      <c r="A333" s="9" t="s">
        <v>122</v>
      </c>
      <c r="B333" s="9" t="s">
        <v>110</v>
      </c>
      <c r="C333" s="9" t="s">
        <v>139</v>
      </c>
      <c r="D333" s="9" t="s">
        <v>134</v>
      </c>
      <c r="E333" s="9" t="s">
        <v>135</v>
      </c>
      <c r="F333" s="9" t="s">
        <v>114</v>
      </c>
      <c r="G333" s="9" t="s">
        <v>115</v>
      </c>
      <c r="H333" s="9">
        <v>63</v>
      </c>
      <c r="I333" s="9">
        <v>67226</v>
      </c>
      <c r="J333" s="9">
        <v>13</v>
      </c>
      <c r="K333" s="9">
        <v>16</v>
      </c>
      <c r="L333" s="9">
        <v>1</v>
      </c>
      <c r="M333" s="9">
        <v>8</v>
      </c>
      <c r="N333" s="9">
        <v>47</v>
      </c>
      <c r="O333" t="b">
        <f t="shared" si="35"/>
        <v>0</v>
      </c>
      <c r="P333" t="b">
        <f t="shared" si="34"/>
        <v>0</v>
      </c>
      <c r="Q333" t="b">
        <f t="shared" si="30"/>
        <v>0</v>
      </c>
      <c r="R333" t="str">
        <f t="shared" si="31"/>
        <v>Not Contract Married</v>
      </c>
      <c r="S333" t="b">
        <f t="shared" si="32"/>
        <v>0</v>
      </c>
      <c r="T333" t="str">
        <f t="shared" si="33"/>
        <v>Top Performer</v>
      </c>
      <c r="U333" t="b">
        <v>0</v>
      </c>
    </row>
    <row r="334" spans="1:21" x14ac:dyDescent="0.45">
      <c r="A334" s="10" t="s">
        <v>122</v>
      </c>
      <c r="B334" s="10" t="s">
        <v>117</v>
      </c>
      <c r="C334" s="10" t="s">
        <v>118</v>
      </c>
      <c r="D334" s="10" t="s">
        <v>132</v>
      </c>
      <c r="E334" s="10" t="s">
        <v>137</v>
      </c>
      <c r="F334" s="10" t="s">
        <v>120</v>
      </c>
      <c r="G334" s="10" t="s">
        <v>142</v>
      </c>
      <c r="H334" s="10">
        <v>43</v>
      </c>
      <c r="I334" s="10">
        <v>103851</v>
      </c>
      <c r="J334" s="10">
        <v>13</v>
      </c>
      <c r="K334" s="10">
        <v>10</v>
      </c>
      <c r="L334" s="10">
        <v>13</v>
      </c>
      <c r="M334" s="10">
        <v>5</v>
      </c>
      <c r="N334" s="10">
        <v>23</v>
      </c>
      <c r="O334" t="b">
        <f t="shared" si="35"/>
        <v>1</v>
      </c>
      <c r="P334" t="b">
        <f t="shared" si="34"/>
        <v>0</v>
      </c>
      <c r="Q334" t="b">
        <f t="shared" si="30"/>
        <v>0</v>
      </c>
      <c r="R334" t="str">
        <f t="shared" si="31"/>
        <v>Not Contract Married</v>
      </c>
      <c r="S334" t="b">
        <f t="shared" si="32"/>
        <v>0</v>
      </c>
      <c r="T334" t="str">
        <f t="shared" si="33"/>
        <v>Top Performer</v>
      </c>
      <c r="U334" t="b">
        <v>0</v>
      </c>
    </row>
    <row r="335" spans="1:21" x14ac:dyDescent="0.45">
      <c r="A335" s="10" t="s">
        <v>109</v>
      </c>
      <c r="B335" s="10" t="s">
        <v>110</v>
      </c>
      <c r="C335" s="10" t="s">
        <v>139</v>
      </c>
      <c r="D335" s="10" t="s">
        <v>123</v>
      </c>
      <c r="E335" s="10" t="s">
        <v>127</v>
      </c>
      <c r="F335" s="10" t="s">
        <v>114</v>
      </c>
      <c r="G335" s="10" t="s">
        <v>138</v>
      </c>
      <c r="H335" s="10">
        <v>47</v>
      </c>
      <c r="I335" s="10">
        <v>106118</v>
      </c>
      <c r="J335" s="10">
        <v>13</v>
      </c>
      <c r="K335" s="10">
        <v>19</v>
      </c>
      <c r="L335" s="10">
        <v>6</v>
      </c>
      <c r="M335" s="10">
        <v>5</v>
      </c>
      <c r="N335" s="10">
        <v>41</v>
      </c>
      <c r="O335" t="b">
        <f t="shared" si="35"/>
        <v>1</v>
      </c>
      <c r="P335" t="b">
        <f t="shared" si="34"/>
        <v>0</v>
      </c>
      <c r="Q335" t="b">
        <f t="shared" si="30"/>
        <v>1</v>
      </c>
      <c r="R335" t="str">
        <f t="shared" si="31"/>
        <v>Not Contract Married</v>
      </c>
      <c r="S335" t="b">
        <f t="shared" si="32"/>
        <v>0</v>
      </c>
      <c r="T335" t="str">
        <f t="shared" si="33"/>
        <v>Top Performer</v>
      </c>
      <c r="U335" t="b">
        <v>0</v>
      </c>
    </row>
    <row r="336" spans="1:21" x14ac:dyDescent="0.45">
      <c r="A336" s="9" t="s">
        <v>141</v>
      </c>
      <c r="B336" s="9" t="s">
        <v>117</v>
      </c>
      <c r="C336" s="9" t="s">
        <v>139</v>
      </c>
      <c r="D336" s="9" t="s">
        <v>134</v>
      </c>
      <c r="E336" s="9" t="s">
        <v>140</v>
      </c>
      <c r="F336" s="9" t="s">
        <v>114</v>
      </c>
      <c r="G336" s="9" t="s">
        <v>125</v>
      </c>
      <c r="H336" s="9">
        <v>31</v>
      </c>
      <c r="I336" s="9">
        <v>76840</v>
      </c>
      <c r="J336" s="9">
        <v>13</v>
      </c>
      <c r="K336" s="9">
        <v>15</v>
      </c>
      <c r="L336" s="9">
        <v>5</v>
      </c>
      <c r="M336" s="9">
        <v>6</v>
      </c>
      <c r="N336" s="9">
        <v>20</v>
      </c>
      <c r="O336" t="b">
        <f t="shared" si="35"/>
        <v>0</v>
      </c>
      <c r="P336" t="b">
        <f t="shared" si="34"/>
        <v>0</v>
      </c>
      <c r="Q336" t="b">
        <f t="shared" si="30"/>
        <v>0</v>
      </c>
      <c r="R336" t="str">
        <f t="shared" si="31"/>
        <v>Not Contract Married</v>
      </c>
      <c r="S336" t="b">
        <f t="shared" si="32"/>
        <v>0</v>
      </c>
      <c r="T336" t="str">
        <f t="shared" si="33"/>
        <v>Top Performer</v>
      </c>
      <c r="U336" t="b">
        <v>0</v>
      </c>
    </row>
    <row r="337" spans="1:21" x14ac:dyDescent="0.45">
      <c r="A337" s="10" t="s">
        <v>109</v>
      </c>
      <c r="B337" s="10" t="s">
        <v>126</v>
      </c>
      <c r="C337" s="10" t="s">
        <v>131</v>
      </c>
      <c r="D337" s="10" t="s">
        <v>134</v>
      </c>
      <c r="E337" s="10" t="s">
        <v>119</v>
      </c>
      <c r="F337" s="10" t="s">
        <v>128</v>
      </c>
      <c r="G337" s="10" t="s">
        <v>125</v>
      </c>
      <c r="H337" s="10">
        <v>54</v>
      </c>
      <c r="I337" s="10">
        <v>41590</v>
      </c>
      <c r="J337" s="10">
        <v>13</v>
      </c>
      <c r="K337" s="10">
        <v>11</v>
      </c>
      <c r="L337" s="10">
        <v>8</v>
      </c>
      <c r="M337" s="10">
        <v>9</v>
      </c>
      <c r="N337" s="10">
        <v>24</v>
      </c>
      <c r="O337" t="b">
        <f t="shared" si="35"/>
        <v>1</v>
      </c>
      <c r="P337" t="b">
        <f t="shared" si="34"/>
        <v>0</v>
      </c>
      <c r="Q337" t="b">
        <f t="shared" si="30"/>
        <v>0</v>
      </c>
      <c r="R337" t="str">
        <f t="shared" si="31"/>
        <v>Contract Married</v>
      </c>
      <c r="S337" t="b">
        <f t="shared" si="32"/>
        <v>0</v>
      </c>
      <c r="T337" t="str">
        <f t="shared" si="33"/>
        <v>Top Performer</v>
      </c>
      <c r="U337">
        <v>9</v>
      </c>
    </row>
    <row r="338" spans="1:21" x14ac:dyDescent="0.45">
      <c r="A338" s="10" t="s">
        <v>141</v>
      </c>
      <c r="B338" s="10" t="s">
        <v>110</v>
      </c>
      <c r="C338" s="10" t="s">
        <v>131</v>
      </c>
      <c r="D338" s="10" t="s">
        <v>132</v>
      </c>
      <c r="E338" s="10" t="s">
        <v>127</v>
      </c>
      <c r="F338" s="10" t="s">
        <v>128</v>
      </c>
      <c r="G338" s="10" t="s">
        <v>133</v>
      </c>
      <c r="H338" s="10">
        <v>61</v>
      </c>
      <c r="I338" s="10">
        <v>98487</v>
      </c>
      <c r="J338" s="10">
        <v>13</v>
      </c>
      <c r="K338" s="10">
        <v>18</v>
      </c>
      <c r="L338" s="10">
        <v>8</v>
      </c>
      <c r="M338" s="10">
        <v>1</v>
      </c>
      <c r="N338" s="10">
        <v>54</v>
      </c>
      <c r="O338" t="b">
        <f t="shared" si="35"/>
        <v>0</v>
      </c>
      <c r="P338" t="b">
        <f t="shared" si="34"/>
        <v>0</v>
      </c>
      <c r="Q338" t="b">
        <f t="shared" si="30"/>
        <v>0</v>
      </c>
      <c r="R338" t="str">
        <f t="shared" si="31"/>
        <v>Contract Married</v>
      </c>
      <c r="S338" t="b">
        <f t="shared" si="32"/>
        <v>0</v>
      </c>
      <c r="T338" t="str">
        <f t="shared" si="33"/>
        <v>Top Performer</v>
      </c>
      <c r="U338" t="b">
        <v>0</v>
      </c>
    </row>
    <row r="339" spans="1:21" x14ac:dyDescent="0.45">
      <c r="A339" s="9" t="s">
        <v>129</v>
      </c>
      <c r="B339" s="9" t="s">
        <v>126</v>
      </c>
      <c r="C339" s="9" t="s">
        <v>111</v>
      </c>
      <c r="D339" s="9" t="s">
        <v>134</v>
      </c>
      <c r="E339" s="9" t="s">
        <v>127</v>
      </c>
      <c r="F339" s="9" t="s">
        <v>128</v>
      </c>
      <c r="G339" s="9" t="s">
        <v>138</v>
      </c>
      <c r="H339" s="9">
        <v>25</v>
      </c>
      <c r="I339" s="9">
        <v>101126</v>
      </c>
      <c r="J339" s="9">
        <v>13</v>
      </c>
      <c r="K339" s="9">
        <v>17</v>
      </c>
      <c r="L339" s="9">
        <v>8</v>
      </c>
      <c r="M339" s="9">
        <v>3</v>
      </c>
      <c r="N339" s="9">
        <v>55</v>
      </c>
      <c r="O339" t="b">
        <f t="shared" si="35"/>
        <v>1</v>
      </c>
      <c r="P339" t="b">
        <f t="shared" si="34"/>
        <v>0</v>
      </c>
      <c r="Q339" t="b">
        <f t="shared" si="30"/>
        <v>0</v>
      </c>
      <c r="R339" t="str">
        <f t="shared" si="31"/>
        <v>Not Contract Married</v>
      </c>
      <c r="S339" t="b">
        <f t="shared" si="32"/>
        <v>0</v>
      </c>
      <c r="T339" t="str">
        <f t="shared" si="33"/>
        <v>Top Performer</v>
      </c>
      <c r="U339" t="b">
        <v>0</v>
      </c>
    </row>
    <row r="340" spans="1:21" x14ac:dyDescent="0.45">
      <c r="A340" s="10" t="s">
        <v>143</v>
      </c>
      <c r="B340" s="10" t="s">
        <v>110</v>
      </c>
      <c r="C340" s="10" t="s">
        <v>111</v>
      </c>
      <c r="D340" s="10" t="s">
        <v>132</v>
      </c>
      <c r="E340" s="10" t="s">
        <v>119</v>
      </c>
      <c r="F340" s="10" t="s">
        <v>128</v>
      </c>
      <c r="G340" s="10" t="s">
        <v>125</v>
      </c>
      <c r="H340" s="10">
        <v>25</v>
      </c>
      <c r="I340" s="10">
        <v>69129</v>
      </c>
      <c r="J340" s="10">
        <v>13</v>
      </c>
      <c r="K340" s="10">
        <v>1</v>
      </c>
      <c r="L340" s="10">
        <v>1</v>
      </c>
      <c r="M340" s="10">
        <v>8</v>
      </c>
      <c r="N340" s="10">
        <v>52</v>
      </c>
      <c r="O340" t="b">
        <f t="shared" si="35"/>
        <v>0</v>
      </c>
      <c r="P340" t="b">
        <f t="shared" si="34"/>
        <v>0</v>
      </c>
      <c r="Q340" t="b">
        <f t="shared" si="30"/>
        <v>0</v>
      </c>
      <c r="R340" t="str">
        <f t="shared" si="31"/>
        <v>Not Contract Married</v>
      </c>
      <c r="S340" t="b">
        <f t="shared" si="32"/>
        <v>0</v>
      </c>
      <c r="T340" t="b">
        <f t="shared" si="33"/>
        <v>0</v>
      </c>
      <c r="U340">
        <v>8</v>
      </c>
    </row>
    <row r="341" spans="1:21" x14ac:dyDescent="0.45">
      <c r="A341" s="10" t="s">
        <v>141</v>
      </c>
      <c r="B341" s="10" t="s">
        <v>110</v>
      </c>
      <c r="C341" s="10" t="s">
        <v>139</v>
      </c>
      <c r="D341" s="10" t="s">
        <v>123</v>
      </c>
      <c r="E341" s="10" t="s">
        <v>127</v>
      </c>
      <c r="F341" s="10" t="s">
        <v>120</v>
      </c>
      <c r="G341" s="10" t="s">
        <v>121</v>
      </c>
      <c r="H341" s="10">
        <v>36</v>
      </c>
      <c r="I341" s="10">
        <v>34426</v>
      </c>
      <c r="J341" s="10">
        <v>13</v>
      </c>
      <c r="K341" s="10">
        <v>7</v>
      </c>
      <c r="L341" s="10">
        <v>12</v>
      </c>
      <c r="M341" s="10">
        <v>8</v>
      </c>
      <c r="N341" s="10">
        <v>48</v>
      </c>
      <c r="O341" t="b">
        <f t="shared" si="35"/>
        <v>0</v>
      </c>
      <c r="P341" t="b">
        <f t="shared" si="34"/>
        <v>0</v>
      </c>
      <c r="Q341" t="b">
        <f t="shared" si="30"/>
        <v>0</v>
      </c>
      <c r="R341" t="str">
        <f t="shared" si="31"/>
        <v>Not Contract Married</v>
      </c>
      <c r="S341" t="b">
        <f t="shared" si="32"/>
        <v>0</v>
      </c>
      <c r="T341" t="b">
        <f t="shared" si="33"/>
        <v>0</v>
      </c>
      <c r="U341" t="b">
        <v>0</v>
      </c>
    </row>
    <row r="342" spans="1:21" x14ac:dyDescent="0.45">
      <c r="A342" s="10" t="s">
        <v>116</v>
      </c>
      <c r="B342" s="10" t="s">
        <v>126</v>
      </c>
      <c r="C342" s="10" t="s">
        <v>139</v>
      </c>
      <c r="D342" s="10" t="s">
        <v>123</v>
      </c>
      <c r="E342" s="10" t="s">
        <v>124</v>
      </c>
      <c r="F342" s="10" t="s">
        <v>120</v>
      </c>
      <c r="G342" s="10" t="s">
        <v>138</v>
      </c>
      <c r="H342" s="10">
        <v>53</v>
      </c>
      <c r="I342" s="10">
        <v>37659</v>
      </c>
      <c r="J342" s="10">
        <v>13</v>
      </c>
      <c r="K342" s="10">
        <v>6</v>
      </c>
      <c r="L342" s="10">
        <v>11</v>
      </c>
      <c r="M342" s="10">
        <v>8</v>
      </c>
      <c r="N342" s="10">
        <v>37</v>
      </c>
      <c r="O342" t="b">
        <f t="shared" si="35"/>
        <v>0</v>
      </c>
      <c r="P342" t="b">
        <f t="shared" si="34"/>
        <v>0</v>
      </c>
      <c r="Q342" t="b">
        <f t="shared" si="30"/>
        <v>0</v>
      </c>
      <c r="R342" t="str">
        <f t="shared" si="31"/>
        <v>Not Contract Married</v>
      </c>
      <c r="S342" t="b">
        <f t="shared" si="32"/>
        <v>0</v>
      </c>
      <c r="T342" t="b">
        <f t="shared" si="33"/>
        <v>0</v>
      </c>
      <c r="U342" t="b">
        <v>0</v>
      </c>
    </row>
    <row r="343" spans="1:21" x14ac:dyDescent="0.45">
      <c r="A343" s="9" t="s">
        <v>129</v>
      </c>
      <c r="B343" s="9" t="s">
        <v>126</v>
      </c>
      <c r="C343" s="9" t="s">
        <v>118</v>
      </c>
      <c r="D343" s="9" t="s">
        <v>123</v>
      </c>
      <c r="E343" s="9" t="s">
        <v>113</v>
      </c>
      <c r="F343" s="9" t="s">
        <v>114</v>
      </c>
      <c r="G343" s="9" t="s">
        <v>133</v>
      </c>
      <c r="H343" s="9">
        <v>26</v>
      </c>
      <c r="I343" s="9">
        <v>48800</v>
      </c>
      <c r="J343" s="9">
        <v>12</v>
      </c>
      <c r="K343" s="9">
        <v>14</v>
      </c>
      <c r="L343" s="9">
        <v>14</v>
      </c>
      <c r="M343" s="9">
        <v>1</v>
      </c>
      <c r="N343" s="9">
        <v>49</v>
      </c>
      <c r="O343" t="b">
        <f t="shared" si="35"/>
        <v>0</v>
      </c>
      <c r="P343" t="b">
        <f t="shared" si="34"/>
        <v>0</v>
      </c>
      <c r="Q343" t="b">
        <f t="shared" si="30"/>
        <v>0</v>
      </c>
      <c r="R343" t="str">
        <f t="shared" si="31"/>
        <v>Not Contract Married</v>
      </c>
      <c r="S343" t="b">
        <f t="shared" si="32"/>
        <v>0</v>
      </c>
      <c r="T343" t="b">
        <f t="shared" si="33"/>
        <v>0</v>
      </c>
      <c r="U343" t="b">
        <v>0</v>
      </c>
    </row>
    <row r="344" spans="1:21" x14ac:dyDescent="0.45">
      <c r="A344" s="9" t="s">
        <v>143</v>
      </c>
      <c r="B344" s="9" t="s">
        <v>117</v>
      </c>
      <c r="C344" s="9" t="s">
        <v>118</v>
      </c>
      <c r="D344" s="9" t="s">
        <v>123</v>
      </c>
      <c r="E344" s="9" t="s">
        <v>127</v>
      </c>
      <c r="F344" s="9" t="s">
        <v>120</v>
      </c>
      <c r="G344" s="9" t="s">
        <v>121</v>
      </c>
      <c r="H344" s="9">
        <v>34</v>
      </c>
      <c r="I344" s="9">
        <v>42991</v>
      </c>
      <c r="J344" s="9">
        <v>12</v>
      </c>
      <c r="K344" s="9">
        <v>8</v>
      </c>
      <c r="L344" s="9">
        <v>4</v>
      </c>
      <c r="M344" s="9">
        <v>5</v>
      </c>
      <c r="N344" s="9">
        <v>22</v>
      </c>
      <c r="O344" t="b">
        <f t="shared" si="35"/>
        <v>0</v>
      </c>
      <c r="P344" t="b">
        <f t="shared" si="34"/>
        <v>0</v>
      </c>
      <c r="Q344" t="b">
        <f t="shared" si="30"/>
        <v>0</v>
      </c>
      <c r="R344" t="str">
        <f t="shared" si="31"/>
        <v>Not Contract Married</v>
      </c>
      <c r="S344" t="b">
        <f t="shared" si="32"/>
        <v>0</v>
      </c>
      <c r="T344" t="b">
        <f t="shared" si="33"/>
        <v>0</v>
      </c>
      <c r="U344" t="b">
        <v>0</v>
      </c>
    </row>
    <row r="345" spans="1:21" x14ac:dyDescent="0.45">
      <c r="A345" s="10" t="s">
        <v>122</v>
      </c>
      <c r="B345" s="10" t="s">
        <v>110</v>
      </c>
      <c r="C345" s="10" t="s">
        <v>139</v>
      </c>
      <c r="D345" s="10" t="s">
        <v>134</v>
      </c>
      <c r="E345" s="10" t="s">
        <v>113</v>
      </c>
      <c r="F345" s="10" t="s">
        <v>114</v>
      </c>
      <c r="G345" s="10" t="s">
        <v>121</v>
      </c>
      <c r="H345" s="10">
        <v>51</v>
      </c>
      <c r="I345" s="10">
        <v>107842</v>
      </c>
      <c r="J345" s="10">
        <v>12</v>
      </c>
      <c r="K345" s="10">
        <v>10</v>
      </c>
      <c r="L345" s="10">
        <v>8</v>
      </c>
      <c r="M345" s="10">
        <v>4</v>
      </c>
      <c r="N345" s="10">
        <v>35</v>
      </c>
      <c r="O345" t="b">
        <f t="shared" si="35"/>
        <v>1</v>
      </c>
      <c r="P345" t="b">
        <f t="shared" si="34"/>
        <v>0</v>
      </c>
      <c r="Q345" t="b">
        <f t="shared" si="30"/>
        <v>0</v>
      </c>
      <c r="R345" t="str">
        <f t="shared" si="31"/>
        <v>Not Contract Married</v>
      </c>
      <c r="S345" t="b">
        <f t="shared" si="32"/>
        <v>0</v>
      </c>
      <c r="T345" t="str">
        <f t="shared" si="33"/>
        <v>Top Performer</v>
      </c>
      <c r="U345" t="b">
        <v>0</v>
      </c>
    </row>
    <row r="346" spans="1:21" x14ac:dyDescent="0.45">
      <c r="A346" s="10" t="s">
        <v>109</v>
      </c>
      <c r="B346" s="10" t="s">
        <v>117</v>
      </c>
      <c r="C346" s="10" t="s">
        <v>111</v>
      </c>
      <c r="D346" s="10" t="s">
        <v>112</v>
      </c>
      <c r="E346" s="10" t="s">
        <v>135</v>
      </c>
      <c r="F346" s="10" t="s">
        <v>128</v>
      </c>
      <c r="G346" s="10" t="s">
        <v>115</v>
      </c>
      <c r="H346" s="10">
        <v>43</v>
      </c>
      <c r="I346" s="10">
        <v>58454</v>
      </c>
      <c r="J346" s="10">
        <v>12</v>
      </c>
      <c r="K346" s="10">
        <v>8</v>
      </c>
      <c r="L346" s="10">
        <v>11</v>
      </c>
      <c r="M346" s="10">
        <v>3</v>
      </c>
      <c r="N346" s="10">
        <v>41</v>
      </c>
      <c r="O346" t="b">
        <f t="shared" si="35"/>
        <v>0</v>
      </c>
      <c r="P346" t="b">
        <f t="shared" si="34"/>
        <v>0</v>
      </c>
      <c r="Q346" t="b">
        <f t="shared" si="30"/>
        <v>1</v>
      </c>
      <c r="R346" t="str">
        <f t="shared" si="31"/>
        <v>Not Contract Married</v>
      </c>
      <c r="S346" t="b">
        <f t="shared" si="32"/>
        <v>0</v>
      </c>
      <c r="T346" t="b">
        <f t="shared" si="33"/>
        <v>0</v>
      </c>
      <c r="U346" t="b">
        <v>0</v>
      </c>
    </row>
    <row r="347" spans="1:21" x14ac:dyDescent="0.45">
      <c r="A347" s="10" t="s">
        <v>122</v>
      </c>
      <c r="B347" s="10" t="s">
        <v>117</v>
      </c>
      <c r="C347" s="10" t="s">
        <v>118</v>
      </c>
      <c r="D347" s="10" t="s">
        <v>134</v>
      </c>
      <c r="E347" s="10" t="s">
        <v>135</v>
      </c>
      <c r="F347" s="10" t="s">
        <v>114</v>
      </c>
      <c r="G347" s="10" t="s">
        <v>142</v>
      </c>
      <c r="H347" s="10">
        <v>23</v>
      </c>
      <c r="I347" s="10">
        <v>104763</v>
      </c>
      <c r="J347" s="10">
        <v>12</v>
      </c>
      <c r="K347" s="10">
        <v>11</v>
      </c>
      <c r="L347" s="10">
        <v>6</v>
      </c>
      <c r="M347" s="10">
        <v>3</v>
      </c>
      <c r="N347" s="10">
        <v>43</v>
      </c>
      <c r="O347" t="b">
        <f t="shared" si="35"/>
        <v>1</v>
      </c>
      <c r="P347" t="b">
        <f t="shared" si="34"/>
        <v>0</v>
      </c>
      <c r="Q347" t="b">
        <f t="shared" si="30"/>
        <v>0</v>
      </c>
      <c r="R347" t="str">
        <f t="shared" si="31"/>
        <v>Not Contract Married</v>
      </c>
      <c r="S347" t="b">
        <f t="shared" si="32"/>
        <v>0</v>
      </c>
      <c r="T347" t="str">
        <f t="shared" si="33"/>
        <v>Top Performer</v>
      </c>
      <c r="U347" t="b">
        <v>0</v>
      </c>
    </row>
    <row r="348" spans="1:21" x14ac:dyDescent="0.45">
      <c r="A348" s="9" t="s">
        <v>116</v>
      </c>
      <c r="B348" s="9" t="s">
        <v>110</v>
      </c>
      <c r="C348" s="9" t="s">
        <v>131</v>
      </c>
      <c r="D348" s="9" t="s">
        <v>123</v>
      </c>
      <c r="E348" s="9" t="s">
        <v>135</v>
      </c>
      <c r="F348" s="9" t="s">
        <v>128</v>
      </c>
      <c r="G348" s="9" t="s">
        <v>125</v>
      </c>
      <c r="H348" s="9">
        <v>38</v>
      </c>
      <c r="I348" s="9">
        <v>57990</v>
      </c>
      <c r="J348" s="9">
        <v>12</v>
      </c>
      <c r="K348" s="9">
        <v>12</v>
      </c>
      <c r="L348" s="9">
        <v>13</v>
      </c>
      <c r="M348" s="9">
        <v>7</v>
      </c>
      <c r="N348" s="9">
        <v>39</v>
      </c>
      <c r="O348" t="b">
        <f t="shared" si="35"/>
        <v>0</v>
      </c>
      <c r="P348" t="b">
        <f t="shared" si="34"/>
        <v>0</v>
      </c>
      <c r="Q348" t="b">
        <f t="shared" si="30"/>
        <v>0</v>
      </c>
      <c r="R348" t="str">
        <f t="shared" si="31"/>
        <v>Contract Married</v>
      </c>
      <c r="S348" t="b">
        <f t="shared" si="32"/>
        <v>0</v>
      </c>
      <c r="T348" t="b">
        <f t="shared" si="33"/>
        <v>0</v>
      </c>
      <c r="U348" t="b">
        <v>0</v>
      </c>
    </row>
    <row r="349" spans="1:21" x14ac:dyDescent="0.45">
      <c r="A349" s="9" t="s">
        <v>129</v>
      </c>
      <c r="B349" s="9" t="s">
        <v>117</v>
      </c>
      <c r="C349" s="9" t="s">
        <v>139</v>
      </c>
      <c r="D349" s="9" t="s">
        <v>112</v>
      </c>
      <c r="E349" s="9" t="s">
        <v>124</v>
      </c>
      <c r="F349" s="9" t="s">
        <v>114</v>
      </c>
      <c r="G349" s="9" t="s">
        <v>121</v>
      </c>
      <c r="H349" s="9">
        <v>22</v>
      </c>
      <c r="I349" s="9">
        <v>52440</v>
      </c>
      <c r="J349" s="9">
        <v>12</v>
      </c>
      <c r="K349" s="9">
        <v>10</v>
      </c>
      <c r="L349" s="9">
        <v>14</v>
      </c>
      <c r="M349" s="9">
        <v>3</v>
      </c>
      <c r="N349" s="9">
        <v>28</v>
      </c>
      <c r="O349" t="b">
        <f t="shared" si="35"/>
        <v>0</v>
      </c>
      <c r="P349" t="b">
        <f t="shared" si="34"/>
        <v>0</v>
      </c>
      <c r="Q349" t="b">
        <f t="shared" si="30"/>
        <v>0</v>
      </c>
      <c r="R349" t="str">
        <f t="shared" si="31"/>
        <v>Not Contract Married</v>
      </c>
      <c r="S349" t="b">
        <f t="shared" si="32"/>
        <v>0</v>
      </c>
      <c r="T349" t="b">
        <f t="shared" si="33"/>
        <v>0</v>
      </c>
      <c r="U349" t="b">
        <v>0</v>
      </c>
    </row>
    <row r="350" spans="1:21" x14ac:dyDescent="0.45">
      <c r="A350" s="10" t="s">
        <v>129</v>
      </c>
      <c r="B350" s="10" t="s">
        <v>110</v>
      </c>
      <c r="C350" s="10" t="s">
        <v>131</v>
      </c>
      <c r="D350" s="10" t="s">
        <v>132</v>
      </c>
      <c r="E350" s="10" t="s">
        <v>140</v>
      </c>
      <c r="F350" s="10" t="s">
        <v>128</v>
      </c>
      <c r="G350" s="10" t="s">
        <v>130</v>
      </c>
      <c r="H350" s="10">
        <v>40</v>
      </c>
      <c r="I350" s="10">
        <v>97055</v>
      </c>
      <c r="J350" s="10">
        <v>12</v>
      </c>
      <c r="K350" s="10">
        <v>8</v>
      </c>
      <c r="L350" s="10">
        <v>13</v>
      </c>
      <c r="M350" s="10">
        <v>6</v>
      </c>
      <c r="N350" s="10">
        <v>43</v>
      </c>
      <c r="O350" t="b">
        <f t="shared" si="35"/>
        <v>0</v>
      </c>
      <c r="P350" t="b">
        <f t="shared" si="34"/>
        <v>0</v>
      </c>
      <c r="Q350" t="b">
        <f t="shared" si="30"/>
        <v>0</v>
      </c>
      <c r="R350" t="str">
        <f t="shared" si="31"/>
        <v>Contract Married</v>
      </c>
      <c r="S350" t="b">
        <f t="shared" si="32"/>
        <v>0</v>
      </c>
      <c r="T350" t="str">
        <f t="shared" si="33"/>
        <v>Top Performer</v>
      </c>
      <c r="U350" t="b">
        <v>0</v>
      </c>
    </row>
    <row r="351" spans="1:21" x14ac:dyDescent="0.45">
      <c r="A351" s="9" t="s">
        <v>116</v>
      </c>
      <c r="B351" s="9" t="s">
        <v>110</v>
      </c>
      <c r="C351" s="9" t="s">
        <v>131</v>
      </c>
      <c r="D351" s="9" t="s">
        <v>134</v>
      </c>
      <c r="E351" s="9" t="s">
        <v>127</v>
      </c>
      <c r="F351" s="9" t="s">
        <v>114</v>
      </c>
      <c r="G351" s="9" t="s">
        <v>133</v>
      </c>
      <c r="H351" s="9">
        <v>60</v>
      </c>
      <c r="I351" s="9">
        <v>101849</v>
      </c>
      <c r="J351" s="9">
        <v>11</v>
      </c>
      <c r="K351" s="9">
        <v>5</v>
      </c>
      <c r="L351" s="9">
        <v>7</v>
      </c>
      <c r="M351" s="9">
        <v>5</v>
      </c>
      <c r="N351" s="9">
        <v>52</v>
      </c>
      <c r="O351" t="b">
        <f t="shared" si="35"/>
        <v>1</v>
      </c>
      <c r="P351" t="b">
        <f t="shared" si="34"/>
        <v>0</v>
      </c>
      <c r="Q351" t="b">
        <f t="shared" si="30"/>
        <v>0</v>
      </c>
      <c r="R351" t="str">
        <f t="shared" si="31"/>
        <v>Not Contract Married</v>
      </c>
      <c r="S351" t="b">
        <f t="shared" si="32"/>
        <v>0</v>
      </c>
      <c r="T351" t="str">
        <f t="shared" si="33"/>
        <v>Top Performer</v>
      </c>
      <c r="U351" t="b">
        <v>0</v>
      </c>
    </row>
    <row r="352" spans="1:21" x14ac:dyDescent="0.45">
      <c r="A352" s="9" t="s">
        <v>143</v>
      </c>
      <c r="B352" s="9" t="s">
        <v>126</v>
      </c>
      <c r="C352" s="9" t="s">
        <v>118</v>
      </c>
      <c r="D352" s="9" t="s">
        <v>112</v>
      </c>
      <c r="E352" s="9" t="s">
        <v>137</v>
      </c>
      <c r="F352" s="9" t="s">
        <v>128</v>
      </c>
      <c r="G352" s="9" t="s">
        <v>133</v>
      </c>
      <c r="H352" s="9">
        <v>38</v>
      </c>
      <c r="I352" s="9">
        <v>38036</v>
      </c>
      <c r="J352" s="9">
        <v>11</v>
      </c>
      <c r="K352" s="9">
        <v>17</v>
      </c>
      <c r="L352" s="9">
        <v>2</v>
      </c>
      <c r="M352" s="9">
        <v>6</v>
      </c>
      <c r="N352" s="9">
        <v>53</v>
      </c>
      <c r="O352" t="b">
        <f t="shared" si="35"/>
        <v>0</v>
      </c>
      <c r="P352" t="b">
        <f t="shared" si="34"/>
        <v>0</v>
      </c>
      <c r="Q352" t="b">
        <f t="shared" si="30"/>
        <v>0</v>
      </c>
      <c r="R352" t="str">
        <f t="shared" si="31"/>
        <v>Not Contract Married</v>
      </c>
      <c r="S352" t="b">
        <f t="shared" si="32"/>
        <v>0</v>
      </c>
      <c r="T352" t="b">
        <f t="shared" si="33"/>
        <v>0</v>
      </c>
      <c r="U352" t="b">
        <v>0</v>
      </c>
    </row>
    <row r="353" spans="1:21" x14ac:dyDescent="0.45">
      <c r="A353" s="10" t="s">
        <v>129</v>
      </c>
      <c r="B353" s="10" t="s">
        <v>117</v>
      </c>
      <c r="C353" s="10" t="s">
        <v>111</v>
      </c>
      <c r="D353" s="10" t="s">
        <v>132</v>
      </c>
      <c r="E353" s="10" t="s">
        <v>124</v>
      </c>
      <c r="F353" s="10" t="s">
        <v>128</v>
      </c>
      <c r="G353" s="10" t="s">
        <v>133</v>
      </c>
      <c r="H353" s="10">
        <v>23</v>
      </c>
      <c r="I353" s="10">
        <v>55372</v>
      </c>
      <c r="J353" s="10">
        <v>11</v>
      </c>
      <c r="K353" s="10">
        <v>15</v>
      </c>
      <c r="L353" s="10">
        <v>5</v>
      </c>
      <c r="M353" s="10">
        <v>3</v>
      </c>
      <c r="N353" s="10">
        <v>32</v>
      </c>
      <c r="O353" t="b">
        <f t="shared" si="35"/>
        <v>0</v>
      </c>
      <c r="P353" t="b">
        <f t="shared" si="34"/>
        <v>0</v>
      </c>
      <c r="Q353" t="b">
        <f t="shared" si="30"/>
        <v>0</v>
      </c>
      <c r="R353" t="str">
        <f t="shared" si="31"/>
        <v>Not Contract Married</v>
      </c>
      <c r="S353" t="b">
        <f t="shared" si="32"/>
        <v>0</v>
      </c>
      <c r="T353" t="b">
        <f t="shared" si="33"/>
        <v>0</v>
      </c>
      <c r="U353" t="b">
        <v>0</v>
      </c>
    </row>
    <row r="354" spans="1:21" x14ac:dyDescent="0.45">
      <c r="A354" s="9" t="s">
        <v>122</v>
      </c>
      <c r="B354" s="9" t="s">
        <v>117</v>
      </c>
      <c r="C354" s="9" t="s">
        <v>111</v>
      </c>
      <c r="D354" s="9" t="s">
        <v>123</v>
      </c>
      <c r="E354" s="9" t="s">
        <v>119</v>
      </c>
      <c r="F354" s="9" t="s">
        <v>114</v>
      </c>
      <c r="G354" s="9" t="s">
        <v>115</v>
      </c>
      <c r="H354" s="9">
        <v>25</v>
      </c>
      <c r="I354" s="9">
        <v>86115</v>
      </c>
      <c r="J354" s="9">
        <v>11</v>
      </c>
      <c r="K354" s="9">
        <v>2</v>
      </c>
      <c r="L354" s="9">
        <v>12</v>
      </c>
      <c r="M354" s="9">
        <v>5</v>
      </c>
      <c r="N354" s="9">
        <v>36</v>
      </c>
      <c r="O354" t="b">
        <f t="shared" si="35"/>
        <v>0</v>
      </c>
      <c r="P354" t="b">
        <f t="shared" si="34"/>
        <v>0</v>
      </c>
      <c r="Q354" t="b">
        <f t="shared" si="30"/>
        <v>0</v>
      </c>
      <c r="R354" t="str">
        <f t="shared" si="31"/>
        <v>Not Contract Married</v>
      </c>
      <c r="S354" t="b">
        <f t="shared" si="32"/>
        <v>0</v>
      </c>
      <c r="T354" t="str">
        <f t="shared" si="33"/>
        <v>Top Performer</v>
      </c>
      <c r="U354">
        <v>5</v>
      </c>
    </row>
    <row r="355" spans="1:21" x14ac:dyDescent="0.45">
      <c r="A355" s="10" t="s">
        <v>109</v>
      </c>
      <c r="B355" s="10" t="s">
        <v>110</v>
      </c>
      <c r="C355" s="10" t="s">
        <v>131</v>
      </c>
      <c r="D355" s="10" t="s">
        <v>134</v>
      </c>
      <c r="E355" s="10" t="s">
        <v>140</v>
      </c>
      <c r="F355" s="10" t="s">
        <v>120</v>
      </c>
      <c r="G355" s="10" t="s">
        <v>138</v>
      </c>
      <c r="H355" s="10">
        <v>22</v>
      </c>
      <c r="I355" s="10">
        <v>50878</v>
      </c>
      <c r="J355" s="10">
        <v>11</v>
      </c>
      <c r="K355" s="10">
        <v>19</v>
      </c>
      <c r="L355" s="10">
        <v>10</v>
      </c>
      <c r="M355" s="10">
        <v>8</v>
      </c>
      <c r="N355" s="10">
        <v>33</v>
      </c>
      <c r="O355" t="b">
        <f t="shared" si="35"/>
        <v>0</v>
      </c>
      <c r="P355" t="b">
        <f t="shared" si="34"/>
        <v>0</v>
      </c>
      <c r="Q355" t="b">
        <f t="shared" si="30"/>
        <v>0</v>
      </c>
      <c r="R355" t="str">
        <f t="shared" si="31"/>
        <v>Not Contract Married</v>
      </c>
      <c r="S355" t="b">
        <f t="shared" si="32"/>
        <v>0</v>
      </c>
      <c r="T355" t="b">
        <f t="shared" si="33"/>
        <v>0</v>
      </c>
      <c r="U355" t="b">
        <v>0</v>
      </c>
    </row>
    <row r="356" spans="1:21" x14ac:dyDescent="0.45">
      <c r="A356" s="9" t="s">
        <v>116</v>
      </c>
      <c r="B356" s="9" t="s">
        <v>126</v>
      </c>
      <c r="C356" s="9" t="s">
        <v>111</v>
      </c>
      <c r="D356" s="9" t="s">
        <v>134</v>
      </c>
      <c r="E356" s="9" t="s">
        <v>119</v>
      </c>
      <c r="F356" s="9" t="s">
        <v>120</v>
      </c>
      <c r="G356" s="9" t="s">
        <v>130</v>
      </c>
      <c r="H356" s="9">
        <v>56</v>
      </c>
      <c r="I356" s="9">
        <v>78511</v>
      </c>
      <c r="J356" s="9">
        <v>11</v>
      </c>
      <c r="K356" s="9">
        <v>15</v>
      </c>
      <c r="L356" s="9">
        <v>1</v>
      </c>
      <c r="M356" s="9">
        <v>4</v>
      </c>
      <c r="N356" s="9">
        <v>56</v>
      </c>
      <c r="O356" t="b">
        <f t="shared" si="35"/>
        <v>0</v>
      </c>
      <c r="P356" t="b">
        <f t="shared" si="34"/>
        <v>0</v>
      </c>
      <c r="Q356" t="b">
        <f t="shared" si="30"/>
        <v>0</v>
      </c>
      <c r="R356" t="str">
        <f t="shared" si="31"/>
        <v>Not Contract Married</v>
      </c>
      <c r="S356" t="b">
        <f t="shared" si="32"/>
        <v>0</v>
      </c>
      <c r="T356" t="str">
        <f t="shared" si="33"/>
        <v>Top Performer</v>
      </c>
      <c r="U356">
        <v>4</v>
      </c>
    </row>
    <row r="357" spans="1:21" x14ac:dyDescent="0.45">
      <c r="A357" s="10" t="s">
        <v>129</v>
      </c>
      <c r="B357" s="10" t="s">
        <v>117</v>
      </c>
      <c r="C357" s="10" t="s">
        <v>139</v>
      </c>
      <c r="D357" s="10" t="s">
        <v>112</v>
      </c>
      <c r="E357" s="10" t="s">
        <v>124</v>
      </c>
      <c r="F357" s="10" t="s">
        <v>128</v>
      </c>
      <c r="G357" s="10" t="s">
        <v>115</v>
      </c>
      <c r="H357" s="10">
        <v>55</v>
      </c>
      <c r="I357" s="10">
        <v>92551</v>
      </c>
      <c r="J357" s="10">
        <v>11</v>
      </c>
      <c r="K357" s="10">
        <v>18</v>
      </c>
      <c r="L357" s="10">
        <v>6</v>
      </c>
      <c r="M357" s="10">
        <v>9</v>
      </c>
      <c r="N357" s="10">
        <v>51</v>
      </c>
      <c r="O357" t="b">
        <f t="shared" si="35"/>
        <v>1</v>
      </c>
      <c r="P357" t="b">
        <f t="shared" si="34"/>
        <v>0</v>
      </c>
      <c r="Q357" t="b">
        <f t="shared" si="30"/>
        <v>0</v>
      </c>
      <c r="R357" t="str">
        <f t="shared" si="31"/>
        <v>Not Contract Married</v>
      </c>
      <c r="S357" t="b">
        <f t="shared" si="32"/>
        <v>0</v>
      </c>
      <c r="T357" t="str">
        <f t="shared" si="33"/>
        <v>Top Performer</v>
      </c>
      <c r="U357" t="b">
        <v>0</v>
      </c>
    </row>
    <row r="358" spans="1:21" x14ac:dyDescent="0.45">
      <c r="A358" s="10" t="s">
        <v>143</v>
      </c>
      <c r="B358" s="10" t="s">
        <v>117</v>
      </c>
      <c r="C358" s="10" t="s">
        <v>139</v>
      </c>
      <c r="D358" s="10" t="s">
        <v>112</v>
      </c>
      <c r="E358" s="10" t="s">
        <v>127</v>
      </c>
      <c r="F358" s="10" t="s">
        <v>114</v>
      </c>
      <c r="G358" s="10" t="s">
        <v>142</v>
      </c>
      <c r="H358" s="10">
        <v>59</v>
      </c>
      <c r="I358" s="10">
        <v>50093</v>
      </c>
      <c r="J358" s="10">
        <v>11</v>
      </c>
      <c r="K358" s="10">
        <v>13</v>
      </c>
      <c r="L358" s="10">
        <v>13</v>
      </c>
      <c r="M358" s="10">
        <v>2</v>
      </c>
      <c r="N358" s="10">
        <v>49</v>
      </c>
      <c r="O358" t="b">
        <f t="shared" si="35"/>
        <v>0</v>
      </c>
      <c r="P358" t="b">
        <f t="shared" si="34"/>
        <v>0</v>
      </c>
      <c r="Q358" t="b">
        <f t="shared" si="30"/>
        <v>0</v>
      </c>
      <c r="R358" t="str">
        <f t="shared" si="31"/>
        <v>Not Contract Married</v>
      </c>
      <c r="S358" t="b">
        <f t="shared" si="32"/>
        <v>0</v>
      </c>
      <c r="T358" t="b">
        <f t="shared" si="33"/>
        <v>0</v>
      </c>
      <c r="U358" t="b">
        <v>0</v>
      </c>
    </row>
    <row r="359" spans="1:21" x14ac:dyDescent="0.45">
      <c r="A359" s="9" t="s">
        <v>143</v>
      </c>
      <c r="B359" s="9" t="s">
        <v>126</v>
      </c>
      <c r="C359" s="9" t="s">
        <v>118</v>
      </c>
      <c r="D359" s="9" t="s">
        <v>132</v>
      </c>
      <c r="E359" s="9" t="s">
        <v>124</v>
      </c>
      <c r="F359" s="9" t="s">
        <v>114</v>
      </c>
      <c r="G359" s="9" t="s">
        <v>125</v>
      </c>
      <c r="H359" s="9">
        <v>51</v>
      </c>
      <c r="I359" s="9">
        <v>63487</v>
      </c>
      <c r="J359" s="9">
        <v>11</v>
      </c>
      <c r="K359" s="9">
        <v>8</v>
      </c>
      <c r="L359" s="9">
        <v>14</v>
      </c>
      <c r="M359" s="9">
        <v>2</v>
      </c>
      <c r="N359" s="9">
        <v>22</v>
      </c>
      <c r="O359" t="b">
        <f t="shared" si="35"/>
        <v>0</v>
      </c>
      <c r="P359" t="b">
        <f t="shared" si="34"/>
        <v>0</v>
      </c>
      <c r="Q359" t="b">
        <f t="shared" si="30"/>
        <v>0</v>
      </c>
      <c r="R359" t="str">
        <f t="shared" si="31"/>
        <v>Not Contract Married</v>
      </c>
      <c r="S359" t="b">
        <f t="shared" si="32"/>
        <v>0</v>
      </c>
      <c r="T359" t="b">
        <f t="shared" si="33"/>
        <v>0</v>
      </c>
      <c r="U359" t="b">
        <v>0</v>
      </c>
    </row>
    <row r="360" spans="1:21" x14ac:dyDescent="0.45">
      <c r="A360" s="9" t="s">
        <v>122</v>
      </c>
      <c r="B360" s="9" t="s">
        <v>117</v>
      </c>
      <c r="C360" s="9" t="s">
        <v>139</v>
      </c>
      <c r="D360" s="9" t="s">
        <v>112</v>
      </c>
      <c r="E360" s="9" t="s">
        <v>113</v>
      </c>
      <c r="F360" s="9" t="s">
        <v>120</v>
      </c>
      <c r="G360" s="9" t="s">
        <v>121</v>
      </c>
      <c r="H360" s="9">
        <v>32</v>
      </c>
      <c r="I360" s="9">
        <v>76169</v>
      </c>
      <c r="J360" s="9">
        <v>11</v>
      </c>
      <c r="K360" s="9">
        <v>16</v>
      </c>
      <c r="L360" s="9">
        <v>8</v>
      </c>
      <c r="M360" s="9">
        <v>3</v>
      </c>
      <c r="N360" s="9">
        <v>49</v>
      </c>
      <c r="O360" t="b">
        <f t="shared" si="35"/>
        <v>0</v>
      </c>
      <c r="P360" t="b">
        <f t="shared" si="34"/>
        <v>0</v>
      </c>
      <c r="Q360" t="b">
        <f t="shared" si="30"/>
        <v>0</v>
      </c>
      <c r="R360" t="str">
        <f t="shared" si="31"/>
        <v>Not Contract Married</v>
      </c>
      <c r="S360" t="b">
        <f t="shared" si="32"/>
        <v>0</v>
      </c>
      <c r="T360" t="str">
        <f t="shared" si="33"/>
        <v>Top Performer</v>
      </c>
      <c r="U360" t="b">
        <v>0</v>
      </c>
    </row>
    <row r="361" spans="1:21" x14ac:dyDescent="0.45">
      <c r="A361" s="10" t="s">
        <v>129</v>
      </c>
      <c r="B361" s="10" t="s">
        <v>110</v>
      </c>
      <c r="C361" s="10" t="s">
        <v>131</v>
      </c>
      <c r="D361" s="10" t="s">
        <v>123</v>
      </c>
      <c r="E361" s="10" t="s">
        <v>127</v>
      </c>
      <c r="F361" s="10" t="s">
        <v>128</v>
      </c>
      <c r="G361" s="10" t="s">
        <v>125</v>
      </c>
      <c r="H361" s="10">
        <v>25</v>
      </c>
      <c r="I361" s="10">
        <v>77093</v>
      </c>
      <c r="J361" s="10">
        <v>10</v>
      </c>
      <c r="K361" s="10">
        <v>7</v>
      </c>
      <c r="L361" s="10">
        <v>5</v>
      </c>
      <c r="M361" s="10">
        <v>2</v>
      </c>
      <c r="N361" s="10">
        <v>33</v>
      </c>
      <c r="O361" t="b">
        <f t="shared" si="35"/>
        <v>0</v>
      </c>
      <c r="P361" t="b">
        <f t="shared" si="34"/>
        <v>0</v>
      </c>
      <c r="Q361" t="b">
        <f t="shared" si="30"/>
        <v>0</v>
      </c>
      <c r="R361" t="str">
        <f t="shared" si="31"/>
        <v>Contract Married</v>
      </c>
      <c r="S361" t="b">
        <f t="shared" si="32"/>
        <v>0</v>
      </c>
      <c r="T361" t="str">
        <f t="shared" si="33"/>
        <v>Top Performer</v>
      </c>
      <c r="U361" t="b">
        <v>0</v>
      </c>
    </row>
    <row r="362" spans="1:21" x14ac:dyDescent="0.45">
      <c r="A362" s="10" t="s">
        <v>116</v>
      </c>
      <c r="B362" s="10" t="s">
        <v>117</v>
      </c>
      <c r="C362" s="10" t="s">
        <v>111</v>
      </c>
      <c r="D362" s="10" t="s">
        <v>112</v>
      </c>
      <c r="E362" s="10" t="s">
        <v>113</v>
      </c>
      <c r="F362" s="10" t="s">
        <v>128</v>
      </c>
      <c r="G362" s="10" t="s">
        <v>142</v>
      </c>
      <c r="H362" s="10">
        <v>46</v>
      </c>
      <c r="I362" s="10">
        <v>55879</v>
      </c>
      <c r="J362" s="10">
        <v>10</v>
      </c>
      <c r="K362" s="10">
        <v>1</v>
      </c>
      <c r="L362" s="10">
        <v>14</v>
      </c>
      <c r="M362" s="10">
        <v>7</v>
      </c>
      <c r="N362" s="10">
        <v>35</v>
      </c>
      <c r="O362" t="b">
        <f t="shared" si="35"/>
        <v>0</v>
      </c>
      <c r="P362" t="b">
        <f t="shared" si="34"/>
        <v>0</v>
      </c>
      <c r="Q362" t="b">
        <f t="shared" si="30"/>
        <v>0</v>
      </c>
      <c r="R362" t="str">
        <f t="shared" si="31"/>
        <v>Not Contract Married</v>
      </c>
      <c r="S362" t="b">
        <f t="shared" si="32"/>
        <v>0</v>
      </c>
      <c r="T362" t="b">
        <f t="shared" si="33"/>
        <v>0</v>
      </c>
      <c r="U362" t="b">
        <v>0</v>
      </c>
    </row>
    <row r="363" spans="1:21" x14ac:dyDescent="0.45">
      <c r="A363" s="10" t="s">
        <v>141</v>
      </c>
      <c r="B363" s="10" t="s">
        <v>110</v>
      </c>
      <c r="C363" s="10" t="s">
        <v>139</v>
      </c>
      <c r="D363" s="10" t="s">
        <v>134</v>
      </c>
      <c r="E363" s="10" t="s">
        <v>113</v>
      </c>
      <c r="F363" s="10" t="s">
        <v>114</v>
      </c>
      <c r="G363" s="10" t="s">
        <v>142</v>
      </c>
      <c r="H363" s="10">
        <v>29</v>
      </c>
      <c r="I363" s="10">
        <v>74695</v>
      </c>
      <c r="J363" s="10">
        <v>10</v>
      </c>
      <c r="K363" s="10">
        <v>13</v>
      </c>
      <c r="L363" s="10">
        <v>5</v>
      </c>
      <c r="M363" s="10">
        <v>4</v>
      </c>
      <c r="N363" s="10">
        <v>25</v>
      </c>
      <c r="O363" t="b">
        <f t="shared" si="35"/>
        <v>0</v>
      </c>
      <c r="P363" t="b">
        <f t="shared" si="34"/>
        <v>0</v>
      </c>
      <c r="Q363" t="b">
        <f t="shared" si="30"/>
        <v>0</v>
      </c>
      <c r="R363" t="str">
        <f t="shared" si="31"/>
        <v>Not Contract Married</v>
      </c>
      <c r="S363" t="b">
        <f t="shared" si="32"/>
        <v>0</v>
      </c>
      <c r="T363" t="str">
        <f t="shared" si="33"/>
        <v>Top Performer</v>
      </c>
      <c r="U363" t="b">
        <v>0</v>
      </c>
    </row>
    <row r="364" spans="1:21" x14ac:dyDescent="0.45">
      <c r="A364" s="10" t="s">
        <v>143</v>
      </c>
      <c r="B364" s="10" t="s">
        <v>126</v>
      </c>
      <c r="C364" s="10" t="s">
        <v>118</v>
      </c>
      <c r="D364" s="10" t="s">
        <v>134</v>
      </c>
      <c r="E364" s="10" t="s">
        <v>140</v>
      </c>
      <c r="F364" s="10" t="s">
        <v>120</v>
      </c>
      <c r="G364" s="10" t="s">
        <v>130</v>
      </c>
      <c r="H364" s="10">
        <v>58</v>
      </c>
      <c r="I364" s="10">
        <v>68635</v>
      </c>
      <c r="J364" s="10">
        <v>10</v>
      </c>
      <c r="K364" s="10">
        <v>19</v>
      </c>
      <c r="L364" s="10">
        <v>6</v>
      </c>
      <c r="M364" s="10">
        <v>3</v>
      </c>
      <c r="N364" s="10">
        <v>47</v>
      </c>
      <c r="O364" t="b">
        <f t="shared" si="35"/>
        <v>0</v>
      </c>
      <c r="P364" t="b">
        <f t="shared" si="34"/>
        <v>0</v>
      </c>
      <c r="Q364" t="b">
        <f t="shared" si="30"/>
        <v>0</v>
      </c>
      <c r="R364" t="str">
        <f t="shared" si="31"/>
        <v>Not Contract Married</v>
      </c>
      <c r="S364" t="b">
        <f t="shared" si="32"/>
        <v>0</v>
      </c>
      <c r="T364" t="b">
        <f t="shared" si="33"/>
        <v>0</v>
      </c>
      <c r="U364" t="b">
        <v>0</v>
      </c>
    </row>
    <row r="365" spans="1:21" x14ac:dyDescent="0.45">
      <c r="A365" s="10" t="s">
        <v>109</v>
      </c>
      <c r="B365" s="10" t="s">
        <v>110</v>
      </c>
      <c r="C365" s="10" t="s">
        <v>131</v>
      </c>
      <c r="D365" s="10" t="s">
        <v>112</v>
      </c>
      <c r="E365" s="10" t="s">
        <v>113</v>
      </c>
      <c r="F365" s="10" t="s">
        <v>120</v>
      </c>
      <c r="G365" s="10" t="s">
        <v>142</v>
      </c>
      <c r="H365" s="10">
        <v>56</v>
      </c>
      <c r="I365" s="10">
        <v>81151</v>
      </c>
      <c r="J365" s="10">
        <v>10</v>
      </c>
      <c r="K365" s="10">
        <v>12</v>
      </c>
      <c r="L365" s="10">
        <v>2</v>
      </c>
      <c r="M365" s="10">
        <v>8</v>
      </c>
      <c r="N365" s="10">
        <v>28</v>
      </c>
      <c r="O365" t="b">
        <f t="shared" si="35"/>
        <v>0</v>
      </c>
      <c r="P365" t="b">
        <f t="shared" si="34"/>
        <v>0</v>
      </c>
      <c r="Q365" t="b">
        <f t="shared" si="30"/>
        <v>0</v>
      </c>
      <c r="R365" t="str">
        <f t="shared" si="31"/>
        <v>Not Contract Married</v>
      </c>
      <c r="S365" t="b">
        <f t="shared" si="32"/>
        <v>0</v>
      </c>
      <c r="T365" t="str">
        <f t="shared" si="33"/>
        <v>Top Performer</v>
      </c>
      <c r="U365" t="b">
        <v>0</v>
      </c>
    </row>
    <row r="366" spans="1:21" x14ac:dyDescent="0.45">
      <c r="A366" s="10" t="s">
        <v>141</v>
      </c>
      <c r="B366" s="10" t="s">
        <v>117</v>
      </c>
      <c r="C366" s="10" t="s">
        <v>131</v>
      </c>
      <c r="D366" s="10" t="s">
        <v>132</v>
      </c>
      <c r="E366" s="10" t="s">
        <v>135</v>
      </c>
      <c r="F366" s="10" t="s">
        <v>128</v>
      </c>
      <c r="G366" s="10" t="s">
        <v>133</v>
      </c>
      <c r="H366" s="10">
        <v>25</v>
      </c>
      <c r="I366" s="10">
        <v>45038</v>
      </c>
      <c r="J366" s="10">
        <v>10</v>
      </c>
      <c r="K366" s="10">
        <v>12</v>
      </c>
      <c r="L366" s="10">
        <v>12</v>
      </c>
      <c r="M366" s="10">
        <v>6</v>
      </c>
      <c r="N366" s="10">
        <v>56</v>
      </c>
      <c r="O366" t="b">
        <f t="shared" si="35"/>
        <v>0</v>
      </c>
      <c r="P366" t="b">
        <f t="shared" si="34"/>
        <v>0</v>
      </c>
      <c r="Q366" t="b">
        <f t="shared" si="30"/>
        <v>0</v>
      </c>
      <c r="R366" t="str">
        <f t="shared" si="31"/>
        <v>Contract Married</v>
      </c>
      <c r="S366" t="b">
        <f t="shared" si="32"/>
        <v>0</v>
      </c>
      <c r="T366" t="b">
        <f t="shared" si="33"/>
        <v>0</v>
      </c>
      <c r="U366" t="b">
        <v>0</v>
      </c>
    </row>
    <row r="367" spans="1:21" x14ac:dyDescent="0.45">
      <c r="A367" s="9" t="s">
        <v>116</v>
      </c>
      <c r="B367" s="9" t="s">
        <v>117</v>
      </c>
      <c r="C367" s="9" t="s">
        <v>131</v>
      </c>
      <c r="D367" s="9" t="s">
        <v>132</v>
      </c>
      <c r="E367" s="9" t="s">
        <v>137</v>
      </c>
      <c r="F367" s="9" t="s">
        <v>120</v>
      </c>
      <c r="G367" s="9" t="s">
        <v>115</v>
      </c>
      <c r="H367" s="9">
        <v>57</v>
      </c>
      <c r="I367" s="9">
        <v>31381</v>
      </c>
      <c r="J367" s="9">
        <v>10</v>
      </c>
      <c r="K367" s="9">
        <v>6</v>
      </c>
      <c r="L367" s="9">
        <v>9</v>
      </c>
      <c r="M367" s="9">
        <v>2</v>
      </c>
      <c r="N367" s="9">
        <v>28</v>
      </c>
      <c r="O367" t="b">
        <f t="shared" si="35"/>
        <v>0</v>
      </c>
      <c r="P367" t="b">
        <f t="shared" si="34"/>
        <v>0</v>
      </c>
      <c r="Q367" t="b">
        <f t="shared" si="30"/>
        <v>0</v>
      </c>
      <c r="R367" t="str">
        <f t="shared" si="31"/>
        <v>Not Contract Married</v>
      </c>
      <c r="S367" t="b">
        <f t="shared" si="32"/>
        <v>0</v>
      </c>
      <c r="T367" t="b">
        <f t="shared" si="33"/>
        <v>0</v>
      </c>
      <c r="U367" t="b">
        <v>0</v>
      </c>
    </row>
    <row r="368" spans="1:21" x14ac:dyDescent="0.45">
      <c r="A368" s="10" t="s">
        <v>136</v>
      </c>
      <c r="B368" s="10" t="s">
        <v>110</v>
      </c>
      <c r="C368" s="10" t="s">
        <v>139</v>
      </c>
      <c r="D368" s="10" t="s">
        <v>132</v>
      </c>
      <c r="E368" s="10" t="s">
        <v>140</v>
      </c>
      <c r="F368" s="10" t="s">
        <v>114</v>
      </c>
      <c r="G368" s="10" t="s">
        <v>121</v>
      </c>
      <c r="H368" s="10">
        <v>43</v>
      </c>
      <c r="I368" s="10">
        <v>45649</v>
      </c>
      <c r="J368" s="10">
        <v>10</v>
      </c>
      <c r="K368" s="10">
        <v>3</v>
      </c>
      <c r="L368" s="10">
        <v>5</v>
      </c>
      <c r="M368" s="10">
        <v>4</v>
      </c>
      <c r="N368" s="10">
        <v>42</v>
      </c>
      <c r="O368" t="b">
        <f t="shared" si="35"/>
        <v>0</v>
      </c>
      <c r="P368" t="b">
        <f t="shared" si="34"/>
        <v>0</v>
      </c>
      <c r="Q368" t="b">
        <f t="shared" si="30"/>
        <v>0</v>
      </c>
      <c r="R368" t="str">
        <f t="shared" si="31"/>
        <v>Not Contract Married</v>
      </c>
      <c r="S368" t="b">
        <f t="shared" si="32"/>
        <v>0</v>
      </c>
      <c r="T368" t="b">
        <f t="shared" si="33"/>
        <v>0</v>
      </c>
      <c r="U368" t="b">
        <v>0</v>
      </c>
    </row>
    <row r="369" spans="1:21" x14ac:dyDescent="0.45">
      <c r="A369" s="9" t="s">
        <v>136</v>
      </c>
      <c r="B369" s="9" t="s">
        <v>126</v>
      </c>
      <c r="C369" s="9" t="s">
        <v>139</v>
      </c>
      <c r="D369" s="9" t="s">
        <v>132</v>
      </c>
      <c r="E369" s="9" t="s">
        <v>135</v>
      </c>
      <c r="F369" s="9" t="s">
        <v>114</v>
      </c>
      <c r="G369" s="9" t="s">
        <v>133</v>
      </c>
      <c r="H369" s="9">
        <v>62</v>
      </c>
      <c r="I369" s="9">
        <v>101368</v>
      </c>
      <c r="J369" s="9">
        <v>10</v>
      </c>
      <c r="K369" s="9">
        <v>11</v>
      </c>
      <c r="L369" s="9">
        <v>1</v>
      </c>
      <c r="M369" s="9">
        <v>6</v>
      </c>
      <c r="N369" s="9">
        <v>43</v>
      </c>
      <c r="O369" t="b">
        <f t="shared" si="35"/>
        <v>1</v>
      </c>
      <c r="P369" t="b">
        <f t="shared" si="34"/>
        <v>0</v>
      </c>
      <c r="Q369" t="b">
        <f t="shared" si="30"/>
        <v>0</v>
      </c>
      <c r="R369" t="str">
        <f t="shared" si="31"/>
        <v>Not Contract Married</v>
      </c>
      <c r="S369" t="b">
        <f t="shared" si="32"/>
        <v>0</v>
      </c>
      <c r="T369" t="str">
        <f t="shared" si="33"/>
        <v>Top Performer</v>
      </c>
      <c r="U369" t="b">
        <v>0</v>
      </c>
    </row>
    <row r="370" spans="1:21" x14ac:dyDescent="0.45">
      <c r="A370" s="9" t="s">
        <v>143</v>
      </c>
      <c r="B370" s="9" t="s">
        <v>117</v>
      </c>
      <c r="C370" s="9" t="s">
        <v>131</v>
      </c>
      <c r="D370" s="9" t="s">
        <v>134</v>
      </c>
      <c r="E370" s="9" t="s">
        <v>127</v>
      </c>
      <c r="F370" s="9" t="s">
        <v>128</v>
      </c>
      <c r="G370" s="9" t="s">
        <v>121</v>
      </c>
      <c r="H370" s="9">
        <v>59</v>
      </c>
      <c r="I370" s="9">
        <v>93115</v>
      </c>
      <c r="J370" s="9">
        <v>10</v>
      </c>
      <c r="K370" s="9">
        <v>6</v>
      </c>
      <c r="L370" s="9">
        <v>13</v>
      </c>
      <c r="M370" s="9">
        <v>6</v>
      </c>
      <c r="N370" s="9">
        <v>34</v>
      </c>
      <c r="O370" t="b">
        <f t="shared" si="35"/>
        <v>0</v>
      </c>
      <c r="P370" t="b">
        <f t="shared" si="34"/>
        <v>0</v>
      </c>
      <c r="Q370" t="b">
        <f t="shared" si="30"/>
        <v>0</v>
      </c>
      <c r="R370" t="str">
        <f t="shared" si="31"/>
        <v>Contract Married</v>
      </c>
      <c r="S370" t="b">
        <f t="shared" si="32"/>
        <v>0</v>
      </c>
      <c r="T370" t="str">
        <f t="shared" si="33"/>
        <v>Top Performer</v>
      </c>
      <c r="U370" t="b">
        <v>0</v>
      </c>
    </row>
    <row r="371" spans="1:21" x14ac:dyDescent="0.45">
      <c r="A371" s="9" t="s">
        <v>116</v>
      </c>
      <c r="B371" s="9" t="s">
        <v>126</v>
      </c>
      <c r="C371" s="9" t="s">
        <v>131</v>
      </c>
      <c r="D371" s="9" t="s">
        <v>134</v>
      </c>
      <c r="E371" s="9" t="s">
        <v>140</v>
      </c>
      <c r="F371" s="9" t="s">
        <v>120</v>
      </c>
      <c r="G371" s="9" t="s">
        <v>125</v>
      </c>
      <c r="H371" s="9">
        <v>50</v>
      </c>
      <c r="I371" s="9">
        <v>84120</v>
      </c>
      <c r="J371" s="9">
        <v>10</v>
      </c>
      <c r="K371" s="9">
        <v>11</v>
      </c>
      <c r="L371" s="9">
        <v>11</v>
      </c>
      <c r="M371" s="9">
        <v>4</v>
      </c>
      <c r="N371" s="9">
        <v>51</v>
      </c>
      <c r="O371" t="b">
        <f t="shared" si="35"/>
        <v>0</v>
      </c>
      <c r="P371" t="b">
        <f t="shared" si="34"/>
        <v>0</v>
      </c>
      <c r="Q371" t="b">
        <f t="shared" si="30"/>
        <v>0</v>
      </c>
      <c r="R371" t="str">
        <f t="shared" si="31"/>
        <v>Not Contract Married</v>
      </c>
      <c r="S371" t="b">
        <f t="shared" si="32"/>
        <v>0</v>
      </c>
      <c r="T371" t="str">
        <f t="shared" si="33"/>
        <v>Top Performer</v>
      </c>
      <c r="U371" t="b">
        <v>0</v>
      </c>
    </row>
    <row r="372" spans="1:21" x14ac:dyDescent="0.45">
      <c r="A372" s="10" t="s">
        <v>141</v>
      </c>
      <c r="B372" s="10" t="s">
        <v>126</v>
      </c>
      <c r="C372" s="10" t="s">
        <v>118</v>
      </c>
      <c r="D372" s="10" t="s">
        <v>132</v>
      </c>
      <c r="E372" s="10" t="s">
        <v>113</v>
      </c>
      <c r="F372" s="10" t="s">
        <v>128</v>
      </c>
      <c r="G372" s="10" t="s">
        <v>130</v>
      </c>
      <c r="H372" s="10">
        <v>59</v>
      </c>
      <c r="I372" s="10">
        <v>54972</v>
      </c>
      <c r="J372" s="10">
        <v>10</v>
      </c>
      <c r="K372" s="10">
        <v>7</v>
      </c>
      <c r="L372" s="10">
        <v>6</v>
      </c>
      <c r="M372" s="10">
        <v>3</v>
      </c>
      <c r="N372" s="10">
        <v>48</v>
      </c>
      <c r="O372" t="b">
        <f t="shared" si="35"/>
        <v>0</v>
      </c>
      <c r="P372" t="b">
        <f t="shared" si="34"/>
        <v>0</v>
      </c>
      <c r="Q372" t="b">
        <f t="shared" si="30"/>
        <v>0</v>
      </c>
      <c r="R372" t="str">
        <f t="shared" si="31"/>
        <v>Not Contract Married</v>
      </c>
      <c r="S372" t="b">
        <f t="shared" si="32"/>
        <v>0</v>
      </c>
      <c r="T372" t="b">
        <f t="shared" si="33"/>
        <v>0</v>
      </c>
      <c r="U372" t="b">
        <v>0</v>
      </c>
    </row>
    <row r="373" spans="1:21" x14ac:dyDescent="0.45">
      <c r="A373" s="10" t="s">
        <v>122</v>
      </c>
      <c r="B373" s="10" t="s">
        <v>126</v>
      </c>
      <c r="C373" s="10" t="s">
        <v>139</v>
      </c>
      <c r="D373" s="10" t="s">
        <v>134</v>
      </c>
      <c r="E373" s="10" t="s">
        <v>127</v>
      </c>
      <c r="F373" s="10" t="s">
        <v>114</v>
      </c>
      <c r="G373" s="10" t="s">
        <v>133</v>
      </c>
      <c r="H373" s="10">
        <v>32</v>
      </c>
      <c r="I373" s="10">
        <v>77591</v>
      </c>
      <c r="J373" s="10">
        <v>10</v>
      </c>
      <c r="K373" s="10">
        <v>11</v>
      </c>
      <c r="L373" s="10">
        <v>13</v>
      </c>
      <c r="M373" s="10">
        <v>2</v>
      </c>
      <c r="N373" s="10">
        <v>56</v>
      </c>
      <c r="O373" t="b">
        <f t="shared" si="35"/>
        <v>0</v>
      </c>
      <c r="P373" t="b">
        <f t="shared" si="34"/>
        <v>0</v>
      </c>
      <c r="Q373" t="b">
        <f t="shared" si="30"/>
        <v>0</v>
      </c>
      <c r="R373" t="str">
        <f t="shared" si="31"/>
        <v>Not Contract Married</v>
      </c>
      <c r="S373" t="b">
        <f t="shared" si="32"/>
        <v>0</v>
      </c>
      <c r="T373" t="str">
        <f t="shared" si="33"/>
        <v>Top Performer</v>
      </c>
      <c r="U373" t="b">
        <v>0</v>
      </c>
    </row>
    <row r="374" spans="1:21" x14ac:dyDescent="0.45">
      <c r="A374" s="9" t="s">
        <v>141</v>
      </c>
      <c r="B374" s="9" t="s">
        <v>117</v>
      </c>
      <c r="C374" s="9" t="s">
        <v>139</v>
      </c>
      <c r="D374" s="9" t="s">
        <v>134</v>
      </c>
      <c r="E374" s="9" t="s">
        <v>140</v>
      </c>
      <c r="F374" s="9" t="s">
        <v>128</v>
      </c>
      <c r="G374" s="9" t="s">
        <v>115</v>
      </c>
      <c r="H374" s="9">
        <v>60</v>
      </c>
      <c r="I374" s="9">
        <v>87134</v>
      </c>
      <c r="J374" s="9">
        <v>10</v>
      </c>
      <c r="K374" s="9">
        <v>8</v>
      </c>
      <c r="L374" s="9">
        <v>3</v>
      </c>
      <c r="M374" s="9">
        <v>3</v>
      </c>
      <c r="N374" s="9">
        <v>44</v>
      </c>
      <c r="O374" t="b">
        <f t="shared" si="35"/>
        <v>0</v>
      </c>
      <c r="P374" t="b">
        <f t="shared" si="34"/>
        <v>0</v>
      </c>
      <c r="Q374" t="b">
        <f t="shared" si="30"/>
        <v>0</v>
      </c>
      <c r="R374" t="str">
        <f t="shared" si="31"/>
        <v>Not Contract Married</v>
      </c>
      <c r="S374" t="b">
        <f t="shared" si="32"/>
        <v>0</v>
      </c>
      <c r="T374" t="str">
        <f t="shared" si="33"/>
        <v>Top Performer</v>
      </c>
      <c r="U374" t="b">
        <v>0</v>
      </c>
    </row>
    <row r="375" spans="1:21" x14ac:dyDescent="0.45">
      <c r="A375" s="10" t="s">
        <v>122</v>
      </c>
      <c r="B375" s="10" t="s">
        <v>126</v>
      </c>
      <c r="C375" s="10" t="s">
        <v>131</v>
      </c>
      <c r="D375" s="10" t="s">
        <v>134</v>
      </c>
      <c r="E375" s="10" t="s">
        <v>127</v>
      </c>
      <c r="F375" s="10" t="s">
        <v>128</v>
      </c>
      <c r="G375" s="10" t="s">
        <v>133</v>
      </c>
      <c r="H375" s="10">
        <v>39</v>
      </c>
      <c r="I375" s="10">
        <v>42828</v>
      </c>
      <c r="J375" s="10">
        <v>10</v>
      </c>
      <c r="K375" s="10">
        <v>6</v>
      </c>
      <c r="L375" s="10">
        <v>14</v>
      </c>
      <c r="M375" s="10">
        <v>2</v>
      </c>
      <c r="N375" s="10">
        <v>57</v>
      </c>
      <c r="O375" t="b">
        <f t="shared" si="35"/>
        <v>0</v>
      </c>
      <c r="P375" t="b">
        <f t="shared" si="34"/>
        <v>0</v>
      </c>
      <c r="Q375" t="b">
        <f t="shared" si="30"/>
        <v>0</v>
      </c>
      <c r="R375" t="str">
        <f t="shared" si="31"/>
        <v>Contract Married</v>
      </c>
      <c r="S375" t="b">
        <f t="shared" si="32"/>
        <v>0</v>
      </c>
      <c r="T375" t="str">
        <f t="shared" si="33"/>
        <v>Top Performer</v>
      </c>
      <c r="U375" t="b">
        <v>0</v>
      </c>
    </row>
    <row r="376" spans="1:21" x14ac:dyDescent="0.45">
      <c r="A376" s="10" t="s">
        <v>141</v>
      </c>
      <c r="B376" s="10" t="s">
        <v>117</v>
      </c>
      <c r="C376" s="10" t="s">
        <v>131</v>
      </c>
      <c r="D376" s="10" t="s">
        <v>123</v>
      </c>
      <c r="E376" s="10" t="s">
        <v>127</v>
      </c>
      <c r="F376" s="10" t="s">
        <v>114</v>
      </c>
      <c r="G376" s="10" t="s">
        <v>138</v>
      </c>
      <c r="H376" s="10">
        <v>36</v>
      </c>
      <c r="I376" s="10">
        <v>73791</v>
      </c>
      <c r="J376" s="10">
        <v>10</v>
      </c>
      <c r="K376" s="10">
        <v>14</v>
      </c>
      <c r="L376" s="10">
        <v>4</v>
      </c>
      <c r="M376" s="10">
        <v>8</v>
      </c>
      <c r="N376" s="10">
        <v>23</v>
      </c>
      <c r="O376" t="b">
        <f t="shared" si="35"/>
        <v>0</v>
      </c>
      <c r="P376" t="b">
        <f t="shared" si="34"/>
        <v>0</v>
      </c>
      <c r="Q376" t="b">
        <f t="shared" si="30"/>
        <v>0</v>
      </c>
      <c r="R376" t="str">
        <f t="shared" si="31"/>
        <v>Not Contract Married</v>
      </c>
      <c r="S376" t="b">
        <f t="shared" si="32"/>
        <v>0</v>
      </c>
      <c r="T376" t="str">
        <f t="shared" si="33"/>
        <v>Top Performer</v>
      </c>
      <c r="U376" t="b">
        <v>0</v>
      </c>
    </row>
    <row r="377" spans="1:21" x14ac:dyDescent="0.45">
      <c r="A377" s="9" t="s">
        <v>136</v>
      </c>
      <c r="B377" s="9" t="s">
        <v>126</v>
      </c>
      <c r="C377" s="9" t="s">
        <v>111</v>
      </c>
      <c r="D377" s="9" t="s">
        <v>132</v>
      </c>
      <c r="E377" s="9" t="s">
        <v>140</v>
      </c>
      <c r="F377" s="9" t="s">
        <v>114</v>
      </c>
      <c r="G377" s="9" t="s">
        <v>121</v>
      </c>
      <c r="H377" s="9">
        <v>62</v>
      </c>
      <c r="I377" s="9">
        <v>82870</v>
      </c>
      <c r="J377" s="9">
        <v>10</v>
      </c>
      <c r="K377" s="9">
        <v>9</v>
      </c>
      <c r="L377" s="9">
        <v>2</v>
      </c>
      <c r="M377" s="9">
        <v>4</v>
      </c>
      <c r="N377" s="9">
        <v>59</v>
      </c>
      <c r="O377" t="b">
        <f t="shared" si="35"/>
        <v>0</v>
      </c>
      <c r="P377" t="b">
        <f t="shared" si="34"/>
        <v>0</v>
      </c>
      <c r="Q377" t="b">
        <f t="shared" si="30"/>
        <v>0</v>
      </c>
      <c r="R377" t="str">
        <f t="shared" si="31"/>
        <v>Not Contract Married</v>
      </c>
      <c r="S377" t="b">
        <f t="shared" si="32"/>
        <v>0</v>
      </c>
      <c r="T377" t="str">
        <f t="shared" si="33"/>
        <v>Top Performer</v>
      </c>
      <c r="U377" t="b">
        <v>0</v>
      </c>
    </row>
    <row r="378" spans="1:21" x14ac:dyDescent="0.45">
      <c r="A378" s="10" t="s">
        <v>136</v>
      </c>
      <c r="B378" s="10" t="s">
        <v>110</v>
      </c>
      <c r="C378" s="10" t="s">
        <v>139</v>
      </c>
      <c r="D378" s="10" t="s">
        <v>112</v>
      </c>
      <c r="E378" s="10" t="s">
        <v>135</v>
      </c>
      <c r="F378" s="10" t="s">
        <v>114</v>
      </c>
      <c r="G378" s="10" t="s">
        <v>121</v>
      </c>
      <c r="H378" s="10">
        <v>58</v>
      </c>
      <c r="I378" s="10">
        <v>57606</v>
      </c>
      <c r="J378" s="10">
        <v>10</v>
      </c>
      <c r="K378" s="10">
        <v>16</v>
      </c>
      <c r="L378" s="10">
        <v>11</v>
      </c>
      <c r="M378" s="10">
        <v>2</v>
      </c>
      <c r="N378" s="10">
        <v>45</v>
      </c>
      <c r="O378" t="b">
        <f t="shared" si="35"/>
        <v>0</v>
      </c>
      <c r="P378" t="b">
        <f t="shared" si="34"/>
        <v>0</v>
      </c>
      <c r="Q378" t="b">
        <f t="shared" si="30"/>
        <v>0</v>
      </c>
      <c r="R378" t="str">
        <f t="shared" si="31"/>
        <v>Not Contract Married</v>
      </c>
      <c r="S378" t="b">
        <f t="shared" si="32"/>
        <v>0</v>
      </c>
      <c r="T378" t="b">
        <f t="shared" si="33"/>
        <v>0</v>
      </c>
      <c r="U378" t="b">
        <v>0</v>
      </c>
    </row>
    <row r="379" spans="1:21" x14ac:dyDescent="0.45">
      <c r="A379" s="10" t="s">
        <v>141</v>
      </c>
      <c r="B379" s="10" t="s">
        <v>117</v>
      </c>
      <c r="C379" s="10" t="s">
        <v>118</v>
      </c>
      <c r="D379" s="10" t="s">
        <v>134</v>
      </c>
      <c r="E379" s="10" t="s">
        <v>127</v>
      </c>
      <c r="F379" s="10" t="s">
        <v>128</v>
      </c>
      <c r="G379" s="10" t="s">
        <v>133</v>
      </c>
      <c r="H379" s="10">
        <v>49</v>
      </c>
      <c r="I379" s="10">
        <v>105451</v>
      </c>
      <c r="J379" s="10">
        <v>10</v>
      </c>
      <c r="K379" s="10">
        <v>17</v>
      </c>
      <c r="L379" s="10">
        <v>4</v>
      </c>
      <c r="M379" s="10">
        <v>9</v>
      </c>
      <c r="N379" s="10">
        <v>20</v>
      </c>
      <c r="O379" t="b">
        <f t="shared" si="35"/>
        <v>1</v>
      </c>
      <c r="P379" t="b">
        <f t="shared" si="34"/>
        <v>1</v>
      </c>
      <c r="Q379" t="b">
        <f t="shared" si="30"/>
        <v>0</v>
      </c>
      <c r="R379" t="str">
        <f t="shared" si="31"/>
        <v>Not Contract Married</v>
      </c>
      <c r="S379" t="b">
        <f t="shared" si="32"/>
        <v>0</v>
      </c>
      <c r="T379" t="str">
        <f t="shared" si="33"/>
        <v>Top Performer</v>
      </c>
      <c r="U379" t="b">
        <v>0</v>
      </c>
    </row>
    <row r="380" spans="1:21" x14ac:dyDescent="0.45">
      <c r="A380" s="10" t="s">
        <v>136</v>
      </c>
      <c r="B380" s="10" t="s">
        <v>126</v>
      </c>
      <c r="C380" s="10" t="s">
        <v>111</v>
      </c>
      <c r="D380" s="10" t="s">
        <v>134</v>
      </c>
      <c r="E380" s="10" t="s">
        <v>124</v>
      </c>
      <c r="F380" s="10" t="s">
        <v>128</v>
      </c>
      <c r="G380" s="10" t="s">
        <v>142</v>
      </c>
      <c r="H380" s="10">
        <v>47</v>
      </c>
      <c r="I380" s="10">
        <v>115376</v>
      </c>
      <c r="J380" s="10">
        <v>9</v>
      </c>
      <c r="K380" s="10">
        <v>15</v>
      </c>
      <c r="L380" s="10">
        <v>8</v>
      </c>
      <c r="M380" s="10">
        <v>5</v>
      </c>
      <c r="N380" s="10">
        <v>54</v>
      </c>
      <c r="O380" t="b">
        <f t="shared" si="35"/>
        <v>1</v>
      </c>
      <c r="P380" t="b">
        <f t="shared" si="34"/>
        <v>0</v>
      </c>
      <c r="Q380" t="b">
        <f t="shared" si="30"/>
        <v>0</v>
      </c>
      <c r="R380" t="str">
        <f t="shared" si="31"/>
        <v>Not Contract Married</v>
      </c>
      <c r="S380" t="b">
        <f t="shared" si="32"/>
        <v>0</v>
      </c>
      <c r="T380" t="str">
        <f t="shared" si="33"/>
        <v>Top Performer</v>
      </c>
      <c r="U380" t="b">
        <v>0</v>
      </c>
    </row>
    <row r="381" spans="1:21" x14ac:dyDescent="0.45">
      <c r="A381" s="10" t="s">
        <v>116</v>
      </c>
      <c r="B381" s="10" t="s">
        <v>126</v>
      </c>
      <c r="C381" s="10" t="s">
        <v>139</v>
      </c>
      <c r="D381" s="10" t="s">
        <v>132</v>
      </c>
      <c r="E381" s="10" t="s">
        <v>119</v>
      </c>
      <c r="F381" s="10" t="s">
        <v>128</v>
      </c>
      <c r="G381" s="10" t="s">
        <v>142</v>
      </c>
      <c r="H381" s="10">
        <v>49</v>
      </c>
      <c r="I381" s="10">
        <v>107988</v>
      </c>
      <c r="J381" s="10">
        <v>9</v>
      </c>
      <c r="K381" s="10">
        <v>17</v>
      </c>
      <c r="L381" s="10">
        <v>7</v>
      </c>
      <c r="M381" s="10">
        <v>4</v>
      </c>
      <c r="N381" s="10">
        <v>42</v>
      </c>
      <c r="O381" t="b">
        <f t="shared" si="35"/>
        <v>1</v>
      </c>
      <c r="P381" t="b">
        <f t="shared" si="34"/>
        <v>0</v>
      </c>
      <c r="Q381" t="b">
        <f t="shared" si="30"/>
        <v>0</v>
      </c>
      <c r="R381" t="str">
        <f t="shared" si="31"/>
        <v>Not Contract Married</v>
      </c>
      <c r="S381" t="b">
        <f t="shared" si="32"/>
        <v>0</v>
      </c>
      <c r="T381" t="str">
        <f t="shared" si="33"/>
        <v>Top Performer</v>
      </c>
      <c r="U381">
        <v>4</v>
      </c>
    </row>
    <row r="382" spans="1:21" x14ac:dyDescent="0.45">
      <c r="A382" s="9" t="s">
        <v>141</v>
      </c>
      <c r="B382" s="9" t="s">
        <v>117</v>
      </c>
      <c r="C382" s="9" t="s">
        <v>118</v>
      </c>
      <c r="D382" s="9" t="s">
        <v>134</v>
      </c>
      <c r="E382" s="9" t="s">
        <v>127</v>
      </c>
      <c r="F382" s="9" t="s">
        <v>120</v>
      </c>
      <c r="G382" s="9" t="s">
        <v>125</v>
      </c>
      <c r="H382" s="9">
        <v>36</v>
      </c>
      <c r="I382" s="9">
        <v>51281</v>
      </c>
      <c r="J382" s="9">
        <v>9</v>
      </c>
      <c r="K382" s="9">
        <v>17</v>
      </c>
      <c r="L382" s="9">
        <v>7</v>
      </c>
      <c r="M382" s="9">
        <v>9</v>
      </c>
      <c r="N382" s="9">
        <v>32</v>
      </c>
      <c r="O382" t="b">
        <f t="shared" si="35"/>
        <v>1</v>
      </c>
      <c r="P382" t="b">
        <f t="shared" si="34"/>
        <v>0</v>
      </c>
      <c r="Q382" t="b">
        <f t="shared" si="30"/>
        <v>0</v>
      </c>
      <c r="R382" t="str">
        <f t="shared" si="31"/>
        <v>Not Contract Married</v>
      </c>
      <c r="S382" t="b">
        <f t="shared" si="32"/>
        <v>0</v>
      </c>
      <c r="T382" t="str">
        <f t="shared" si="33"/>
        <v>Top Performer</v>
      </c>
      <c r="U382" t="b">
        <v>0</v>
      </c>
    </row>
    <row r="383" spans="1:21" x14ac:dyDescent="0.45">
      <c r="A383" s="9" t="s">
        <v>143</v>
      </c>
      <c r="B383" s="9" t="s">
        <v>110</v>
      </c>
      <c r="C383" s="9" t="s">
        <v>139</v>
      </c>
      <c r="D383" s="9" t="s">
        <v>123</v>
      </c>
      <c r="E383" s="9" t="s">
        <v>127</v>
      </c>
      <c r="F383" s="9" t="s">
        <v>120</v>
      </c>
      <c r="G383" s="9" t="s">
        <v>115</v>
      </c>
      <c r="H383" s="9">
        <v>46</v>
      </c>
      <c r="I383" s="9">
        <v>40350</v>
      </c>
      <c r="J383" s="9">
        <v>9</v>
      </c>
      <c r="K383" s="9">
        <v>14</v>
      </c>
      <c r="L383" s="9">
        <v>5</v>
      </c>
      <c r="M383" s="9">
        <v>3</v>
      </c>
      <c r="N383" s="9">
        <v>22</v>
      </c>
      <c r="O383" t="b">
        <f t="shared" si="35"/>
        <v>0</v>
      </c>
      <c r="P383" t="b">
        <f t="shared" si="34"/>
        <v>0</v>
      </c>
      <c r="Q383" t="b">
        <f t="shared" si="30"/>
        <v>0</v>
      </c>
      <c r="R383" t="str">
        <f t="shared" si="31"/>
        <v>Not Contract Married</v>
      </c>
      <c r="S383" t="b">
        <f t="shared" si="32"/>
        <v>0</v>
      </c>
      <c r="T383" t="b">
        <f t="shared" si="33"/>
        <v>0</v>
      </c>
      <c r="U383" t="b">
        <v>0</v>
      </c>
    </row>
    <row r="384" spans="1:21" x14ac:dyDescent="0.45">
      <c r="A384" s="9" t="s">
        <v>116</v>
      </c>
      <c r="B384" s="9" t="s">
        <v>110</v>
      </c>
      <c r="C384" s="9" t="s">
        <v>131</v>
      </c>
      <c r="D384" s="9" t="s">
        <v>134</v>
      </c>
      <c r="E384" s="9" t="s">
        <v>124</v>
      </c>
      <c r="F384" s="9" t="s">
        <v>128</v>
      </c>
      <c r="G384" s="9" t="s">
        <v>142</v>
      </c>
      <c r="H384" s="9">
        <v>40</v>
      </c>
      <c r="I384" s="9">
        <v>92261</v>
      </c>
      <c r="J384" s="9">
        <v>9</v>
      </c>
      <c r="K384" s="9">
        <v>2</v>
      </c>
      <c r="L384" s="9">
        <v>7</v>
      </c>
      <c r="M384" s="9">
        <v>4</v>
      </c>
      <c r="N384" s="9">
        <v>35</v>
      </c>
      <c r="O384" t="b">
        <f t="shared" si="35"/>
        <v>0</v>
      </c>
      <c r="P384" t="b">
        <f t="shared" si="34"/>
        <v>0</v>
      </c>
      <c r="Q384" t="b">
        <f t="shared" si="30"/>
        <v>0</v>
      </c>
      <c r="R384" t="str">
        <f t="shared" si="31"/>
        <v>Contract Married</v>
      </c>
      <c r="S384" t="b">
        <f t="shared" si="32"/>
        <v>0</v>
      </c>
      <c r="T384" t="str">
        <f t="shared" si="33"/>
        <v>Top Performer</v>
      </c>
      <c r="U384" t="b">
        <v>0</v>
      </c>
    </row>
    <row r="385" spans="1:21" x14ac:dyDescent="0.45">
      <c r="A385" s="10" t="s">
        <v>109</v>
      </c>
      <c r="B385" s="10" t="s">
        <v>110</v>
      </c>
      <c r="C385" s="10" t="s">
        <v>131</v>
      </c>
      <c r="D385" s="10" t="s">
        <v>112</v>
      </c>
      <c r="E385" s="10" t="s">
        <v>124</v>
      </c>
      <c r="F385" s="10" t="s">
        <v>114</v>
      </c>
      <c r="G385" s="10" t="s">
        <v>142</v>
      </c>
      <c r="H385" s="10">
        <v>25</v>
      </c>
      <c r="I385" s="10">
        <v>81813</v>
      </c>
      <c r="J385" s="10">
        <v>9</v>
      </c>
      <c r="K385" s="10">
        <v>4</v>
      </c>
      <c r="L385" s="10">
        <v>4</v>
      </c>
      <c r="M385" s="10">
        <v>4</v>
      </c>
      <c r="N385" s="10">
        <v>41</v>
      </c>
      <c r="O385" t="b">
        <f t="shared" si="35"/>
        <v>0</v>
      </c>
      <c r="P385" t="b">
        <f t="shared" si="34"/>
        <v>0</v>
      </c>
      <c r="Q385" t="b">
        <f t="shared" si="30"/>
        <v>1</v>
      </c>
      <c r="R385" t="str">
        <f t="shared" si="31"/>
        <v>Not Contract Married</v>
      </c>
      <c r="S385" t="b">
        <f t="shared" si="32"/>
        <v>0</v>
      </c>
      <c r="T385" t="str">
        <f t="shared" si="33"/>
        <v>Top Performer</v>
      </c>
      <c r="U385" t="b">
        <v>0</v>
      </c>
    </row>
    <row r="386" spans="1:21" x14ac:dyDescent="0.45">
      <c r="A386" s="10" t="s">
        <v>116</v>
      </c>
      <c r="B386" s="10" t="s">
        <v>117</v>
      </c>
      <c r="C386" s="10" t="s">
        <v>118</v>
      </c>
      <c r="D386" s="10" t="s">
        <v>132</v>
      </c>
      <c r="E386" s="10" t="s">
        <v>137</v>
      </c>
      <c r="F386" s="10" t="s">
        <v>128</v>
      </c>
      <c r="G386" s="10" t="s">
        <v>142</v>
      </c>
      <c r="H386" s="10">
        <v>40</v>
      </c>
      <c r="I386" s="10">
        <v>31401</v>
      </c>
      <c r="J386" s="10">
        <v>9</v>
      </c>
      <c r="K386" s="10">
        <v>11</v>
      </c>
      <c r="L386" s="10">
        <v>14</v>
      </c>
      <c r="M386" s="10">
        <v>7</v>
      </c>
      <c r="N386" s="10">
        <v>37</v>
      </c>
      <c r="O386" t="b">
        <f t="shared" si="35"/>
        <v>0</v>
      </c>
      <c r="P386" t="b">
        <f t="shared" si="34"/>
        <v>0</v>
      </c>
      <c r="Q386" t="b">
        <f t="shared" si="30"/>
        <v>0</v>
      </c>
      <c r="R386" t="str">
        <f t="shared" si="31"/>
        <v>Not Contract Married</v>
      </c>
      <c r="S386" t="b">
        <f t="shared" si="32"/>
        <v>0</v>
      </c>
      <c r="T386" t="b">
        <f t="shared" si="33"/>
        <v>0</v>
      </c>
      <c r="U386" t="b">
        <v>0</v>
      </c>
    </row>
    <row r="387" spans="1:21" x14ac:dyDescent="0.45">
      <c r="A387" s="9" t="s">
        <v>122</v>
      </c>
      <c r="B387" s="9" t="s">
        <v>110</v>
      </c>
      <c r="C387" s="9" t="s">
        <v>118</v>
      </c>
      <c r="D387" s="9" t="s">
        <v>134</v>
      </c>
      <c r="E387" s="9" t="s">
        <v>127</v>
      </c>
      <c r="F387" s="9" t="s">
        <v>128</v>
      </c>
      <c r="G387" s="9" t="s">
        <v>142</v>
      </c>
      <c r="H387" s="9">
        <v>34</v>
      </c>
      <c r="I387" s="9">
        <v>101354</v>
      </c>
      <c r="J387" s="9">
        <v>9</v>
      </c>
      <c r="K387" s="9">
        <v>9</v>
      </c>
      <c r="L387" s="9">
        <v>8</v>
      </c>
      <c r="M387" s="9">
        <v>6</v>
      </c>
      <c r="N387" s="9">
        <v>35</v>
      </c>
      <c r="O387" t="b">
        <f t="shared" si="35"/>
        <v>1</v>
      </c>
      <c r="P387" t="b">
        <f t="shared" si="34"/>
        <v>0</v>
      </c>
      <c r="Q387" t="b">
        <f t="shared" ref="Q387:Q450" si="36">AND(A387="Customer Support",N387&gt;40)</f>
        <v>0</v>
      </c>
      <c r="R387" t="str">
        <f t="shared" ref="R387:R450" si="37">IF(AND(C387="Married",F387="Contract"),"Contract Married","Not Contract Married")</f>
        <v>Not Contract Married</v>
      </c>
      <c r="S387" t="b">
        <f t="shared" ref="S387:S450" si="38">IF(AND(A387="Finance",I387&gt;70000,M387&gt;=9),"Top Performer")</f>
        <v>0</v>
      </c>
      <c r="T387" t="str">
        <f t="shared" ref="T387:T450" si="39">IF(OR(A387="Finance",I387&gt;70000,M387&gt;=9),"Top Performer")</f>
        <v>Top Performer</v>
      </c>
      <c r="U387" t="b">
        <v>0</v>
      </c>
    </row>
    <row r="388" spans="1:21" x14ac:dyDescent="0.45">
      <c r="A388" s="10" t="s">
        <v>143</v>
      </c>
      <c r="B388" s="10" t="s">
        <v>110</v>
      </c>
      <c r="C388" s="10" t="s">
        <v>118</v>
      </c>
      <c r="D388" s="10" t="s">
        <v>134</v>
      </c>
      <c r="E388" s="10" t="s">
        <v>135</v>
      </c>
      <c r="F388" s="10" t="s">
        <v>128</v>
      </c>
      <c r="G388" s="10" t="s">
        <v>125</v>
      </c>
      <c r="H388" s="10">
        <v>59</v>
      </c>
      <c r="I388" s="10">
        <v>75671</v>
      </c>
      <c r="J388" s="10">
        <v>9</v>
      </c>
      <c r="K388" s="10">
        <v>13</v>
      </c>
      <c r="L388" s="10">
        <v>6</v>
      </c>
      <c r="M388" s="10">
        <v>7</v>
      </c>
      <c r="N388" s="10">
        <v>43</v>
      </c>
      <c r="O388" t="b">
        <f t="shared" si="35"/>
        <v>0</v>
      </c>
      <c r="P388" t="b">
        <f t="shared" ref="P388:P451" si="40">AND(I388&gt;100000,M388&gt;=9)</f>
        <v>0</v>
      </c>
      <c r="Q388" t="b">
        <f t="shared" si="36"/>
        <v>0</v>
      </c>
      <c r="R388" t="str">
        <f t="shared" si="37"/>
        <v>Not Contract Married</v>
      </c>
      <c r="S388" t="b">
        <f t="shared" si="38"/>
        <v>0</v>
      </c>
      <c r="T388" t="str">
        <f t="shared" si="39"/>
        <v>Top Performer</v>
      </c>
      <c r="U388" t="b">
        <v>0</v>
      </c>
    </row>
    <row r="389" spans="1:21" x14ac:dyDescent="0.45">
      <c r="A389" s="9" t="s">
        <v>136</v>
      </c>
      <c r="B389" s="9" t="s">
        <v>117</v>
      </c>
      <c r="C389" s="9" t="s">
        <v>139</v>
      </c>
      <c r="D389" s="9" t="s">
        <v>134</v>
      </c>
      <c r="E389" s="9" t="s">
        <v>124</v>
      </c>
      <c r="F389" s="9" t="s">
        <v>120</v>
      </c>
      <c r="G389" s="9" t="s">
        <v>138</v>
      </c>
      <c r="H389" s="9">
        <v>30</v>
      </c>
      <c r="I389" s="9">
        <v>88585</v>
      </c>
      <c r="J389" s="9">
        <v>9</v>
      </c>
      <c r="K389" s="9">
        <v>13</v>
      </c>
      <c r="L389" s="9">
        <v>13</v>
      </c>
      <c r="M389" s="9">
        <v>5</v>
      </c>
      <c r="N389" s="9">
        <v>38</v>
      </c>
      <c r="O389" t="b">
        <f t="shared" si="35"/>
        <v>0</v>
      </c>
      <c r="P389" t="b">
        <f t="shared" si="40"/>
        <v>0</v>
      </c>
      <c r="Q389" t="b">
        <f t="shared" si="36"/>
        <v>0</v>
      </c>
      <c r="R389" t="str">
        <f t="shared" si="37"/>
        <v>Not Contract Married</v>
      </c>
      <c r="S389" t="b">
        <f t="shared" si="38"/>
        <v>0</v>
      </c>
      <c r="T389" t="str">
        <f t="shared" si="39"/>
        <v>Top Performer</v>
      </c>
      <c r="U389" t="b">
        <v>0</v>
      </c>
    </row>
    <row r="390" spans="1:21" x14ac:dyDescent="0.45">
      <c r="A390" s="10" t="s">
        <v>141</v>
      </c>
      <c r="B390" s="10" t="s">
        <v>110</v>
      </c>
      <c r="C390" s="10" t="s">
        <v>118</v>
      </c>
      <c r="D390" s="10" t="s">
        <v>123</v>
      </c>
      <c r="E390" s="10" t="s">
        <v>137</v>
      </c>
      <c r="F390" s="10" t="s">
        <v>120</v>
      </c>
      <c r="G390" s="10" t="s">
        <v>130</v>
      </c>
      <c r="H390" s="10">
        <v>49</v>
      </c>
      <c r="I390" s="10">
        <v>32169</v>
      </c>
      <c r="J390" s="10">
        <v>8</v>
      </c>
      <c r="K390" s="10">
        <v>3</v>
      </c>
      <c r="L390" s="10">
        <v>2</v>
      </c>
      <c r="M390" s="10">
        <v>4</v>
      </c>
      <c r="N390" s="10">
        <v>51</v>
      </c>
      <c r="O390" t="b">
        <f t="shared" si="35"/>
        <v>0</v>
      </c>
      <c r="P390" t="b">
        <f t="shared" si="40"/>
        <v>0</v>
      </c>
      <c r="Q390" t="b">
        <f t="shared" si="36"/>
        <v>0</v>
      </c>
      <c r="R390" t="str">
        <f t="shared" si="37"/>
        <v>Not Contract Married</v>
      </c>
      <c r="S390" t="b">
        <f t="shared" si="38"/>
        <v>0</v>
      </c>
      <c r="T390" t="b">
        <f t="shared" si="39"/>
        <v>0</v>
      </c>
      <c r="U390" t="b">
        <v>0</v>
      </c>
    </row>
    <row r="391" spans="1:21" x14ac:dyDescent="0.45">
      <c r="A391" s="9" t="s">
        <v>129</v>
      </c>
      <c r="B391" s="9" t="s">
        <v>110</v>
      </c>
      <c r="C391" s="9" t="s">
        <v>111</v>
      </c>
      <c r="D391" s="9" t="s">
        <v>123</v>
      </c>
      <c r="E391" s="9" t="s">
        <v>124</v>
      </c>
      <c r="F391" s="9" t="s">
        <v>114</v>
      </c>
      <c r="G391" s="9" t="s">
        <v>121</v>
      </c>
      <c r="H391" s="9">
        <v>41</v>
      </c>
      <c r="I391" s="9">
        <v>35498</v>
      </c>
      <c r="J391" s="9">
        <v>8</v>
      </c>
      <c r="K391" s="9">
        <v>15</v>
      </c>
      <c r="L391" s="9">
        <v>9</v>
      </c>
      <c r="M391" s="9">
        <v>4</v>
      </c>
      <c r="N391" s="9">
        <v>20</v>
      </c>
      <c r="O391" t="b">
        <f t="shared" si="35"/>
        <v>0</v>
      </c>
      <c r="P391" t="b">
        <f t="shared" si="40"/>
        <v>0</v>
      </c>
      <c r="Q391" t="b">
        <f t="shared" si="36"/>
        <v>0</v>
      </c>
      <c r="R391" t="str">
        <f t="shared" si="37"/>
        <v>Not Contract Married</v>
      </c>
      <c r="S391" t="b">
        <f t="shared" si="38"/>
        <v>0</v>
      </c>
      <c r="T391" t="b">
        <f t="shared" si="39"/>
        <v>0</v>
      </c>
      <c r="U391" t="b">
        <v>0</v>
      </c>
    </row>
    <row r="392" spans="1:21" x14ac:dyDescent="0.45">
      <c r="A392" s="9" t="s">
        <v>122</v>
      </c>
      <c r="B392" s="9" t="s">
        <v>117</v>
      </c>
      <c r="C392" s="9" t="s">
        <v>111</v>
      </c>
      <c r="D392" s="9" t="s">
        <v>132</v>
      </c>
      <c r="E392" s="9" t="s">
        <v>135</v>
      </c>
      <c r="F392" s="9" t="s">
        <v>120</v>
      </c>
      <c r="G392" s="9" t="s">
        <v>115</v>
      </c>
      <c r="H392" s="9">
        <v>25</v>
      </c>
      <c r="I392" s="9">
        <v>80098</v>
      </c>
      <c r="J392" s="9">
        <v>8</v>
      </c>
      <c r="K392" s="9">
        <v>4</v>
      </c>
      <c r="L392" s="9">
        <v>1</v>
      </c>
      <c r="M392" s="9">
        <v>8</v>
      </c>
      <c r="N392" s="9">
        <v>42</v>
      </c>
      <c r="O392" t="b">
        <f t="shared" ref="O392:O455" si="41">OR(I392&gt;100000,M392&gt;=9)</f>
        <v>0</v>
      </c>
      <c r="P392" t="b">
        <f t="shared" si="40"/>
        <v>0</v>
      </c>
      <c r="Q392" t="b">
        <f t="shared" si="36"/>
        <v>0</v>
      </c>
      <c r="R392" t="str">
        <f t="shared" si="37"/>
        <v>Not Contract Married</v>
      </c>
      <c r="S392" t="b">
        <f t="shared" si="38"/>
        <v>0</v>
      </c>
      <c r="T392" t="str">
        <f t="shared" si="39"/>
        <v>Top Performer</v>
      </c>
      <c r="U392" t="b">
        <v>0</v>
      </c>
    </row>
    <row r="393" spans="1:21" x14ac:dyDescent="0.45">
      <c r="A393" s="10" t="s">
        <v>141</v>
      </c>
      <c r="B393" s="10" t="s">
        <v>117</v>
      </c>
      <c r="C393" s="10" t="s">
        <v>111</v>
      </c>
      <c r="D393" s="10" t="s">
        <v>123</v>
      </c>
      <c r="E393" s="10" t="s">
        <v>140</v>
      </c>
      <c r="F393" s="10" t="s">
        <v>128</v>
      </c>
      <c r="G393" s="10" t="s">
        <v>121</v>
      </c>
      <c r="H393" s="10">
        <v>44</v>
      </c>
      <c r="I393" s="10">
        <v>93922</v>
      </c>
      <c r="J393" s="10">
        <v>8</v>
      </c>
      <c r="K393" s="10">
        <v>18</v>
      </c>
      <c r="L393" s="10">
        <v>11</v>
      </c>
      <c r="M393" s="10">
        <v>2</v>
      </c>
      <c r="N393" s="10">
        <v>27</v>
      </c>
      <c r="O393" t="b">
        <f t="shared" si="41"/>
        <v>0</v>
      </c>
      <c r="P393" t="b">
        <f t="shared" si="40"/>
        <v>0</v>
      </c>
      <c r="Q393" t="b">
        <f t="shared" si="36"/>
        <v>0</v>
      </c>
      <c r="R393" t="str">
        <f t="shared" si="37"/>
        <v>Not Contract Married</v>
      </c>
      <c r="S393" t="b">
        <f t="shared" si="38"/>
        <v>0</v>
      </c>
      <c r="T393" t="str">
        <f t="shared" si="39"/>
        <v>Top Performer</v>
      </c>
      <c r="U393" t="b">
        <v>0</v>
      </c>
    </row>
    <row r="394" spans="1:21" x14ac:dyDescent="0.45">
      <c r="A394" s="9" t="s">
        <v>136</v>
      </c>
      <c r="B394" s="9" t="s">
        <v>117</v>
      </c>
      <c r="C394" s="9" t="s">
        <v>139</v>
      </c>
      <c r="D394" s="9" t="s">
        <v>134</v>
      </c>
      <c r="E394" s="9" t="s">
        <v>113</v>
      </c>
      <c r="F394" s="9" t="s">
        <v>128</v>
      </c>
      <c r="G394" s="9" t="s">
        <v>142</v>
      </c>
      <c r="H394" s="9">
        <v>55</v>
      </c>
      <c r="I394" s="9">
        <v>83410</v>
      </c>
      <c r="J394" s="9">
        <v>8</v>
      </c>
      <c r="K394" s="9">
        <v>10</v>
      </c>
      <c r="L394" s="9">
        <v>3</v>
      </c>
      <c r="M394" s="9">
        <v>2</v>
      </c>
      <c r="N394" s="9">
        <v>53</v>
      </c>
      <c r="O394" t="b">
        <f t="shared" si="41"/>
        <v>0</v>
      </c>
      <c r="P394" t="b">
        <f t="shared" si="40"/>
        <v>0</v>
      </c>
      <c r="Q394" t="b">
        <f t="shared" si="36"/>
        <v>0</v>
      </c>
      <c r="R394" t="str">
        <f t="shared" si="37"/>
        <v>Not Contract Married</v>
      </c>
      <c r="S394" t="b">
        <f t="shared" si="38"/>
        <v>0</v>
      </c>
      <c r="T394" t="str">
        <f t="shared" si="39"/>
        <v>Top Performer</v>
      </c>
      <c r="U394" t="b">
        <v>0</v>
      </c>
    </row>
    <row r="395" spans="1:21" x14ac:dyDescent="0.45">
      <c r="A395" s="9" t="s">
        <v>136</v>
      </c>
      <c r="B395" s="9" t="s">
        <v>126</v>
      </c>
      <c r="C395" s="9" t="s">
        <v>111</v>
      </c>
      <c r="D395" s="9" t="s">
        <v>112</v>
      </c>
      <c r="E395" s="9" t="s">
        <v>119</v>
      </c>
      <c r="F395" s="9" t="s">
        <v>114</v>
      </c>
      <c r="G395" s="9" t="s">
        <v>133</v>
      </c>
      <c r="H395" s="9">
        <v>29</v>
      </c>
      <c r="I395" s="9">
        <v>41390</v>
      </c>
      <c r="J395" s="9">
        <v>8</v>
      </c>
      <c r="K395" s="9">
        <v>17</v>
      </c>
      <c r="L395" s="9">
        <v>7</v>
      </c>
      <c r="M395" s="9">
        <v>6</v>
      </c>
      <c r="N395" s="9">
        <v>49</v>
      </c>
      <c r="O395" t="b">
        <f t="shared" si="41"/>
        <v>0</v>
      </c>
      <c r="P395" t="b">
        <f t="shared" si="40"/>
        <v>0</v>
      </c>
      <c r="Q395" t="b">
        <f t="shared" si="36"/>
        <v>0</v>
      </c>
      <c r="R395" t="str">
        <f t="shared" si="37"/>
        <v>Not Contract Married</v>
      </c>
      <c r="S395" t="b">
        <f t="shared" si="38"/>
        <v>0</v>
      </c>
      <c r="T395" t="b">
        <f t="shared" si="39"/>
        <v>0</v>
      </c>
      <c r="U395">
        <v>6</v>
      </c>
    </row>
    <row r="396" spans="1:21" x14ac:dyDescent="0.45">
      <c r="A396" s="9" t="s">
        <v>141</v>
      </c>
      <c r="B396" s="9" t="s">
        <v>117</v>
      </c>
      <c r="C396" s="9" t="s">
        <v>139</v>
      </c>
      <c r="D396" s="9" t="s">
        <v>112</v>
      </c>
      <c r="E396" s="9" t="s">
        <v>119</v>
      </c>
      <c r="F396" s="9" t="s">
        <v>128</v>
      </c>
      <c r="G396" s="9" t="s">
        <v>125</v>
      </c>
      <c r="H396" s="9">
        <v>42</v>
      </c>
      <c r="I396" s="9">
        <v>119678</v>
      </c>
      <c r="J396" s="9">
        <v>8</v>
      </c>
      <c r="K396" s="9">
        <v>10</v>
      </c>
      <c r="L396" s="9">
        <v>11</v>
      </c>
      <c r="M396" s="9">
        <v>9</v>
      </c>
      <c r="N396" s="9">
        <v>47</v>
      </c>
      <c r="O396" t="b">
        <f t="shared" si="41"/>
        <v>1</v>
      </c>
      <c r="P396" t="b">
        <f t="shared" si="40"/>
        <v>1</v>
      </c>
      <c r="Q396" t="b">
        <f t="shared" si="36"/>
        <v>0</v>
      </c>
      <c r="R396" t="str">
        <f t="shared" si="37"/>
        <v>Not Contract Married</v>
      </c>
      <c r="S396" t="b">
        <f t="shared" si="38"/>
        <v>0</v>
      </c>
      <c r="T396" t="str">
        <f t="shared" si="39"/>
        <v>Top Performer</v>
      </c>
      <c r="U396">
        <v>9</v>
      </c>
    </row>
    <row r="397" spans="1:21" x14ac:dyDescent="0.45">
      <c r="A397" s="9" t="s">
        <v>143</v>
      </c>
      <c r="B397" s="9" t="s">
        <v>110</v>
      </c>
      <c r="C397" s="9" t="s">
        <v>131</v>
      </c>
      <c r="D397" s="9" t="s">
        <v>123</v>
      </c>
      <c r="E397" s="9" t="s">
        <v>124</v>
      </c>
      <c r="F397" s="9" t="s">
        <v>128</v>
      </c>
      <c r="G397" s="9" t="s">
        <v>130</v>
      </c>
      <c r="H397" s="9">
        <v>25</v>
      </c>
      <c r="I397" s="9">
        <v>56917</v>
      </c>
      <c r="J397" s="9">
        <v>8</v>
      </c>
      <c r="K397" s="9">
        <v>5</v>
      </c>
      <c r="L397" s="9">
        <v>8</v>
      </c>
      <c r="M397" s="9">
        <v>8</v>
      </c>
      <c r="N397" s="9">
        <v>49</v>
      </c>
      <c r="O397" t="b">
        <f t="shared" si="41"/>
        <v>0</v>
      </c>
      <c r="P397" t="b">
        <f t="shared" si="40"/>
        <v>0</v>
      </c>
      <c r="Q397" t="b">
        <f t="shared" si="36"/>
        <v>0</v>
      </c>
      <c r="R397" t="str">
        <f t="shared" si="37"/>
        <v>Contract Married</v>
      </c>
      <c r="S397" t="b">
        <f t="shared" si="38"/>
        <v>0</v>
      </c>
      <c r="T397" t="b">
        <f t="shared" si="39"/>
        <v>0</v>
      </c>
      <c r="U397" t="b">
        <v>0</v>
      </c>
    </row>
    <row r="398" spans="1:21" x14ac:dyDescent="0.45">
      <c r="A398" s="10" t="s">
        <v>143</v>
      </c>
      <c r="B398" s="10" t="s">
        <v>126</v>
      </c>
      <c r="C398" s="10" t="s">
        <v>111</v>
      </c>
      <c r="D398" s="10" t="s">
        <v>134</v>
      </c>
      <c r="E398" s="10" t="s">
        <v>135</v>
      </c>
      <c r="F398" s="10" t="s">
        <v>120</v>
      </c>
      <c r="G398" s="10" t="s">
        <v>138</v>
      </c>
      <c r="H398" s="10">
        <v>22</v>
      </c>
      <c r="I398" s="10">
        <v>108356</v>
      </c>
      <c r="J398" s="10">
        <v>8</v>
      </c>
      <c r="K398" s="10">
        <v>15</v>
      </c>
      <c r="L398" s="10">
        <v>1</v>
      </c>
      <c r="M398" s="10">
        <v>6</v>
      </c>
      <c r="N398" s="10">
        <v>42</v>
      </c>
      <c r="O398" t="b">
        <f t="shared" si="41"/>
        <v>1</v>
      </c>
      <c r="P398" t="b">
        <f t="shared" si="40"/>
        <v>0</v>
      </c>
      <c r="Q398" t="b">
        <f t="shared" si="36"/>
        <v>0</v>
      </c>
      <c r="R398" t="str">
        <f t="shared" si="37"/>
        <v>Not Contract Married</v>
      </c>
      <c r="S398" t="b">
        <f t="shared" si="38"/>
        <v>0</v>
      </c>
      <c r="T398" t="str">
        <f t="shared" si="39"/>
        <v>Top Performer</v>
      </c>
      <c r="U398" t="b">
        <v>0</v>
      </c>
    </row>
    <row r="399" spans="1:21" x14ac:dyDescent="0.45">
      <c r="A399" s="10" t="s">
        <v>136</v>
      </c>
      <c r="B399" s="10" t="s">
        <v>110</v>
      </c>
      <c r="C399" s="10" t="s">
        <v>131</v>
      </c>
      <c r="D399" s="10" t="s">
        <v>134</v>
      </c>
      <c r="E399" s="10" t="s">
        <v>127</v>
      </c>
      <c r="F399" s="10" t="s">
        <v>114</v>
      </c>
      <c r="G399" s="10" t="s">
        <v>138</v>
      </c>
      <c r="H399" s="10">
        <v>44</v>
      </c>
      <c r="I399" s="10">
        <v>41308</v>
      </c>
      <c r="J399" s="10">
        <v>8</v>
      </c>
      <c r="K399" s="10">
        <v>4</v>
      </c>
      <c r="L399" s="10">
        <v>5</v>
      </c>
      <c r="M399" s="10">
        <v>9</v>
      </c>
      <c r="N399" s="10">
        <v>25</v>
      </c>
      <c r="O399" t="b">
        <f t="shared" si="41"/>
        <v>1</v>
      </c>
      <c r="P399" t="b">
        <f t="shared" si="40"/>
        <v>0</v>
      </c>
      <c r="Q399" t="b">
        <f t="shared" si="36"/>
        <v>0</v>
      </c>
      <c r="R399" t="str">
        <f t="shared" si="37"/>
        <v>Not Contract Married</v>
      </c>
      <c r="S399" t="b">
        <f t="shared" si="38"/>
        <v>0</v>
      </c>
      <c r="T399" t="str">
        <f t="shared" si="39"/>
        <v>Top Performer</v>
      </c>
      <c r="U399" t="b">
        <v>0</v>
      </c>
    </row>
    <row r="400" spans="1:21" x14ac:dyDescent="0.45">
      <c r="A400" s="9" t="s">
        <v>136</v>
      </c>
      <c r="B400" s="9" t="s">
        <v>117</v>
      </c>
      <c r="C400" s="9" t="s">
        <v>111</v>
      </c>
      <c r="D400" s="9" t="s">
        <v>132</v>
      </c>
      <c r="E400" s="9" t="s">
        <v>140</v>
      </c>
      <c r="F400" s="9" t="s">
        <v>114</v>
      </c>
      <c r="G400" s="9" t="s">
        <v>142</v>
      </c>
      <c r="H400" s="9">
        <v>36</v>
      </c>
      <c r="I400" s="9">
        <v>68975</v>
      </c>
      <c r="J400" s="9">
        <v>7</v>
      </c>
      <c r="K400" s="9">
        <v>3</v>
      </c>
      <c r="L400" s="9">
        <v>13</v>
      </c>
      <c r="M400" s="9">
        <v>6</v>
      </c>
      <c r="N400" s="9">
        <v>34</v>
      </c>
      <c r="O400" t="b">
        <f t="shared" si="41"/>
        <v>0</v>
      </c>
      <c r="P400" t="b">
        <f t="shared" si="40"/>
        <v>0</v>
      </c>
      <c r="Q400" t="b">
        <f t="shared" si="36"/>
        <v>0</v>
      </c>
      <c r="R400" t="str">
        <f t="shared" si="37"/>
        <v>Not Contract Married</v>
      </c>
      <c r="S400" t="b">
        <f t="shared" si="38"/>
        <v>0</v>
      </c>
      <c r="T400" t="b">
        <f t="shared" si="39"/>
        <v>0</v>
      </c>
      <c r="U400" t="b">
        <v>0</v>
      </c>
    </row>
    <row r="401" spans="1:21" x14ac:dyDescent="0.45">
      <c r="A401" s="10" t="s">
        <v>143</v>
      </c>
      <c r="B401" s="10" t="s">
        <v>126</v>
      </c>
      <c r="C401" s="10" t="s">
        <v>131</v>
      </c>
      <c r="D401" s="10" t="s">
        <v>112</v>
      </c>
      <c r="E401" s="10" t="s">
        <v>113</v>
      </c>
      <c r="F401" s="10" t="s">
        <v>114</v>
      </c>
      <c r="G401" s="10" t="s">
        <v>142</v>
      </c>
      <c r="H401" s="10">
        <v>49</v>
      </c>
      <c r="I401" s="10">
        <v>66304</v>
      </c>
      <c r="J401" s="10">
        <v>7</v>
      </c>
      <c r="K401" s="10">
        <v>15</v>
      </c>
      <c r="L401" s="10">
        <v>4</v>
      </c>
      <c r="M401" s="10">
        <v>2</v>
      </c>
      <c r="N401" s="10">
        <v>43</v>
      </c>
      <c r="O401" t="b">
        <f t="shared" si="41"/>
        <v>0</v>
      </c>
      <c r="P401" t="b">
        <f t="shared" si="40"/>
        <v>0</v>
      </c>
      <c r="Q401" t="b">
        <f t="shared" si="36"/>
        <v>0</v>
      </c>
      <c r="R401" t="str">
        <f t="shared" si="37"/>
        <v>Not Contract Married</v>
      </c>
      <c r="S401" t="b">
        <f t="shared" si="38"/>
        <v>0</v>
      </c>
      <c r="T401" t="b">
        <f t="shared" si="39"/>
        <v>0</v>
      </c>
      <c r="U401" t="b">
        <v>0</v>
      </c>
    </row>
    <row r="402" spans="1:21" x14ac:dyDescent="0.45">
      <c r="A402" s="9" t="s">
        <v>129</v>
      </c>
      <c r="B402" s="9" t="s">
        <v>126</v>
      </c>
      <c r="C402" s="9" t="s">
        <v>118</v>
      </c>
      <c r="D402" s="9" t="s">
        <v>112</v>
      </c>
      <c r="E402" s="9" t="s">
        <v>127</v>
      </c>
      <c r="F402" s="9" t="s">
        <v>114</v>
      </c>
      <c r="G402" s="9" t="s">
        <v>142</v>
      </c>
      <c r="H402" s="9">
        <v>59</v>
      </c>
      <c r="I402" s="9">
        <v>60386</v>
      </c>
      <c r="J402" s="9">
        <v>7</v>
      </c>
      <c r="K402" s="9">
        <v>8</v>
      </c>
      <c r="L402" s="9">
        <v>10</v>
      </c>
      <c r="M402" s="9">
        <v>1</v>
      </c>
      <c r="N402" s="9">
        <v>38</v>
      </c>
      <c r="O402" t="b">
        <f t="shared" si="41"/>
        <v>0</v>
      </c>
      <c r="P402" t="b">
        <f t="shared" si="40"/>
        <v>0</v>
      </c>
      <c r="Q402" t="b">
        <f t="shared" si="36"/>
        <v>0</v>
      </c>
      <c r="R402" t="str">
        <f t="shared" si="37"/>
        <v>Not Contract Married</v>
      </c>
      <c r="S402" t="b">
        <f t="shared" si="38"/>
        <v>0</v>
      </c>
      <c r="T402" t="b">
        <f t="shared" si="39"/>
        <v>0</v>
      </c>
      <c r="U402" t="b">
        <v>0</v>
      </c>
    </row>
    <row r="403" spans="1:21" x14ac:dyDescent="0.45">
      <c r="A403" s="9" t="s">
        <v>136</v>
      </c>
      <c r="B403" s="9" t="s">
        <v>117</v>
      </c>
      <c r="C403" s="9" t="s">
        <v>139</v>
      </c>
      <c r="D403" s="9" t="s">
        <v>112</v>
      </c>
      <c r="E403" s="9" t="s">
        <v>113</v>
      </c>
      <c r="F403" s="9" t="s">
        <v>120</v>
      </c>
      <c r="G403" s="9" t="s">
        <v>115</v>
      </c>
      <c r="H403" s="9">
        <v>55</v>
      </c>
      <c r="I403" s="9">
        <v>47611</v>
      </c>
      <c r="J403" s="9">
        <v>7</v>
      </c>
      <c r="K403" s="9">
        <v>7</v>
      </c>
      <c r="L403" s="9">
        <v>3</v>
      </c>
      <c r="M403" s="9">
        <v>9</v>
      </c>
      <c r="N403" s="9">
        <v>50</v>
      </c>
      <c r="O403" t="b">
        <f t="shared" si="41"/>
        <v>1</v>
      </c>
      <c r="P403" t="b">
        <f t="shared" si="40"/>
        <v>0</v>
      </c>
      <c r="Q403" t="b">
        <f t="shared" si="36"/>
        <v>0</v>
      </c>
      <c r="R403" t="str">
        <f t="shared" si="37"/>
        <v>Not Contract Married</v>
      </c>
      <c r="S403" t="b">
        <f t="shared" si="38"/>
        <v>0</v>
      </c>
      <c r="T403" t="str">
        <f t="shared" si="39"/>
        <v>Top Performer</v>
      </c>
      <c r="U403" t="b">
        <v>0</v>
      </c>
    </row>
    <row r="404" spans="1:21" x14ac:dyDescent="0.45">
      <c r="A404" s="10" t="s">
        <v>122</v>
      </c>
      <c r="B404" s="10" t="s">
        <v>110</v>
      </c>
      <c r="C404" s="10" t="s">
        <v>139</v>
      </c>
      <c r="D404" s="10" t="s">
        <v>134</v>
      </c>
      <c r="E404" s="10" t="s">
        <v>119</v>
      </c>
      <c r="F404" s="10" t="s">
        <v>128</v>
      </c>
      <c r="G404" s="10" t="s">
        <v>142</v>
      </c>
      <c r="H404" s="10">
        <v>26</v>
      </c>
      <c r="I404" s="10">
        <v>84238</v>
      </c>
      <c r="J404" s="10">
        <v>7</v>
      </c>
      <c r="K404" s="10">
        <v>11</v>
      </c>
      <c r="L404" s="10">
        <v>12</v>
      </c>
      <c r="M404" s="10">
        <v>6</v>
      </c>
      <c r="N404" s="10">
        <v>22</v>
      </c>
      <c r="O404" t="b">
        <f t="shared" si="41"/>
        <v>0</v>
      </c>
      <c r="P404" t="b">
        <f t="shared" si="40"/>
        <v>0</v>
      </c>
      <c r="Q404" t="b">
        <f t="shared" si="36"/>
        <v>0</v>
      </c>
      <c r="R404" t="str">
        <f t="shared" si="37"/>
        <v>Not Contract Married</v>
      </c>
      <c r="S404" t="b">
        <f t="shared" si="38"/>
        <v>0</v>
      </c>
      <c r="T404" t="str">
        <f t="shared" si="39"/>
        <v>Top Performer</v>
      </c>
      <c r="U404">
        <v>6</v>
      </c>
    </row>
    <row r="405" spans="1:21" x14ac:dyDescent="0.45">
      <c r="A405" s="10" t="s">
        <v>116</v>
      </c>
      <c r="B405" s="10" t="s">
        <v>117</v>
      </c>
      <c r="C405" s="10" t="s">
        <v>139</v>
      </c>
      <c r="D405" s="10" t="s">
        <v>123</v>
      </c>
      <c r="E405" s="10" t="s">
        <v>135</v>
      </c>
      <c r="F405" s="10" t="s">
        <v>120</v>
      </c>
      <c r="G405" s="10" t="s">
        <v>121</v>
      </c>
      <c r="H405" s="10">
        <v>49</v>
      </c>
      <c r="I405" s="10">
        <v>74760</v>
      </c>
      <c r="J405" s="10">
        <v>7</v>
      </c>
      <c r="K405" s="10">
        <v>8</v>
      </c>
      <c r="L405" s="10">
        <v>10</v>
      </c>
      <c r="M405" s="10">
        <v>7</v>
      </c>
      <c r="N405" s="10">
        <v>56</v>
      </c>
      <c r="O405" t="b">
        <f t="shared" si="41"/>
        <v>0</v>
      </c>
      <c r="P405" t="b">
        <f t="shared" si="40"/>
        <v>0</v>
      </c>
      <c r="Q405" t="b">
        <f t="shared" si="36"/>
        <v>0</v>
      </c>
      <c r="R405" t="str">
        <f t="shared" si="37"/>
        <v>Not Contract Married</v>
      </c>
      <c r="S405" t="b">
        <f t="shared" si="38"/>
        <v>0</v>
      </c>
      <c r="T405" t="str">
        <f t="shared" si="39"/>
        <v>Top Performer</v>
      </c>
      <c r="U405" t="b">
        <v>0</v>
      </c>
    </row>
    <row r="406" spans="1:21" x14ac:dyDescent="0.45">
      <c r="A406" s="9" t="s">
        <v>129</v>
      </c>
      <c r="B406" s="9" t="s">
        <v>110</v>
      </c>
      <c r="C406" s="9" t="s">
        <v>139</v>
      </c>
      <c r="D406" s="9" t="s">
        <v>134</v>
      </c>
      <c r="E406" s="9" t="s">
        <v>113</v>
      </c>
      <c r="F406" s="9" t="s">
        <v>128</v>
      </c>
      <c r="G406" s="9" t="s">
        <v>125</v>
      </c>
      <c r="H406" s="9">
        <v>63</v>
      </c>
      <c r="I406" s="9">
        <v>117697</v>
      </c>
      <c r="J406" s="9">
        <v>7</v>
      </c>
      <c r="K406" s="9">
        <v>12</v>
      </c>
      <c r="L406" s="9">
        <v>6</v>
      </c>
      <c r="M406" s="9">
        <v>3</v>
      </c>
      <c r="N406" s="9">
        <v>59</v>
      </c>
      <c r="O406" t="b">
        <f t="shared" si="41"/>
        <v>1</v>
      </c>
      <c r="P406" t="b">
        <f t="shared" si="40"/>
        <v>0</v>
      </c>
      <c r="Q406" t="b">
        <f t="shared" si="36"/>
        <v>0</v>
      </c>
      <c r="R406" t="str">
        <f t="shared" si="37"/>
        <v>Not Contract Married</v>
      </c>
      <c r="S406" t="b">
        <f t="shared" si="38"/>
        <v>0</v>
      </c>
      <c r="T406" t="str">
        <f t="shared" si="39"/>
        <v>Top Performer</v>
      </c>
      <c r="U406" t="b">
        <v>0</v>
      </c>
    </row>
    <row r="407" spans="1:21" x14ac:dyDescent="0.45">
      <c r="A407" s="9" t="s">
        <v>116</v>
      </c>
      <c r="B407" s="9" t="s">
        <v>126</v>
      </c>
      <c r="C407" s="9" t="s">
        <v>139</v>
      </c>
      <c r="D407" s="9" t="s">
        <v>112</v>
      </c>
      <c r="E407" s="9" t="s">
        <v>127</v>
      </c>
      <c r="F407" s="9" t="s">
        <v>128</v>
      </c>
      <c r="G407" s="9" t="s">
        <v>115</v>
      </c>
      <c r="H407" s="9">
        <v>23</v>
      </c>
      <c r="I407" s="9">
        <v>54472</v>
      </c>
      <c r="J407" s="9">
        <v>7</v>
      </c>
      <c r="K407" s="9">
        <v>13</v>
      </c>
      <c r="L407" s="9">
        <v>3</v>
      </c>
      <c r="M407" s="9">
        <v>9</v>
      </c>
      <c r="N407" s="9">
        <v>41</v>
      </c>
      <c r="O407" t="b">
        <f t="shared" si="41"/>
        <v>1</v>
      </c>
      <c r="P407" t="b">
        <f t="shared" si="40"/>
        <v>0</v>
      </c>
      <c r="Q407" t="b">
        <f t="shared" si="36"/>
        <v>0</v>
      </c>
      <c r="R407" t="str">
        <f t="shared" si="37"/>
        <v>Not Contract Married</v>
      </c>
      <c r="S407" t="b">
        <f t="shared" si="38"/>
        <v>0</v>
      </c>
      <c r="T407" t="str">
        <f t="shared" si="39"/>
        <v>Top Performer</v>
      </c>
      <c r="U407" t="b">
        <v>0</v>
      </c>
    </row>
    <row r="408" spans="1:21" x14ac:dyDescent="0.45">
      <c r="A408" s="9" t="s">
        <v>141</v>
      </c>
      <c r="B408" s="9" t="s">
        <v>117</v>
      </c>
      <c r="C408" s="9" t="s">
        <v>111</v>
      </c>
      <c r="D408" s="9" t="s">
        <v>112</v>
      </c>
      <c r="E408" s="9" t="s">
        <v>140</v>
      </c>
      <c r="F408" s="9" t="s">
        <v>120</v>
      </c>
      <c r="G408" s="9" t="s">
        <v>142</v>
      </c>
      <c r="H408" s="9">
        <v>45</v>
      </c>
      <c r="I408" s="9">
        <v>62793</v>
      </c>
      <c r="J408" s="9">
        <v>7</v>
      </c>
      <c r="K408" s="9">
        <v>6</v>
      </c>
      <c r="L408" s="9">
        <v>11</v>
      </c>
      <c r="M408" s="9">
        <v>4</v>
      </c>
      <c r="N408" s="9">
        <v>33</v>
      </c>
      <c r="O408" t="b">
        <f t="shared" si="41"/>
        <v>0</v>
      </c>
      <c r="P408" t="b">
        <f t="shared" si="40"/>
        <v>0</v>
      </c>
      <c r="Q408" t="b">
        <f t="shared" si="36"/>
        <v>0</v>
      </c>
      <c r="R408" t="str">
        <f t="shared" si="37"/>
        <v>Not Contract Married</v>
      </c>
      <c r="S408" t="b">
        <f t="shared" si="38"/>
        <v>0</v>
      </c>
      <c r="T408" t="b">
        <f t="shared" si="39"/>
        <v>0</v>
      </c>
      <c r="U408" t="b">
        <v>0</v>
      </c>
    </row>
    <row r="409" spans="1:21" x14ac:dyDescent="0.45">
      <c r="A409" s="9" t="s">
        <v>136</v>
      </c>
      <c r="B409" s="9" t="s">
        <v>126</v>
      </c>
      <c r="C409" s="9" t="s">
        <v>139</v>
      </c>
      <c r="D409" s="9" t="s">
        <v>134</v>
      </c>
      <c r="E409" s="9" t="s">
        <v>113</v>
      </c>
      <c r="F409" s="9" t="s">
        <v>120</v>
      </c>
      <c r="G409" s="9" t="s">
        <v>121</v>
      </c>
      <c r="H409" s="9">
        <v>52</v>
      </c>
      <c r="I409" s="9">
        <v>66081</v>
      </c>
      <c r="J409" s="9">
        <v>7</v>
      </c>
      <c r="K409" s="9">
        <v>4</v>
      </c>
      <c r="L409" s="9">
        <v>11</v>
      </c>
      <c r="M409" s="9">
        <v>1</v>
      </c>
      <c r="N409" s="9">
        <v>35</v>
      </c>
      <c r="O409" t="b">
        <f t="shared" si="41"/>
        <v>0</v>
      </c>
      <c r="P409" t="b">
        <f t="shared" si="40"/>
        <v>0</v>
      </c>
      <c r="Q409" t="b">
        <f t="shared" si="36"/>
        <v>0</v>
      </c>
      <c r="R409" t="str">
        <f t="shared" si="37"/>
        <v>Not Contract Married</v>
      </c>
      <c r="S409" t="b">
        <f t="shared" si="38"/>
        <v>0</v>
      </c>
      <c r="T409" t="b">
        <f t="shared" si="39"/>
        <v>0</v>
      </c>
      <c r="U409" t="b">
        <v>0</v>
      </c>
    </row>
    <row r="410" spans="1:21" x14ac:dyDescent="0.45">
      <c r="A410" s="9" t="s">
        <v>109</v>
      </c>
      <c r="B410" s="9" t="s">
        <v>110</v>
      </c>
      <c r="C410" s="9" t="s">
        <v>131</v>
      </c>
      <c r="D410" s="9" t="s">
        <v>123</v>
      </c>
      <c r="E410" s="9" t="s">
        <v>119</v>
      </c>
      <c r="F410" s="9" t="s">
        <v>128</v>
      </c>
      <c r="G410" s="9" t="s">
        <v>125</v>
      </c>
      <c r="H410" s="9">
        <v>46</v>
      </c>
      <c r="I410" s="9">
        <v>72359</v>
      </c>
      <c r="J410" s="9">
        <v>6</v>
      </c>
      <c r="K410" s="9">
        <v>4</v>
      </c>
      <c r="L410" s="9">
        <v>11</v>
      </c>
      <c r="M410" s="9">
        <v>3</v>
      </c>
      <c r="N410" s="9">
        <v>25</v>
      </c>
      <c r="O410" t="b">
        <f t="shared" si="41"/>
        <v>0</v>
      </c>
      <c r="P410" t="b">
        <f t="shared" si="40"/>
        <v>0</v>
      </c>
      <c r="Q410" t="b">
        <f t="shared" si="36"/>
        <v>0</v>
      </c>
      <c r="R410" t="str">
        <f t="shared" si="37"/>
        <v>Contract Married</v>
      </c>
      <c r="S410" t="b">
        <f t="shared" si="38"/>
        <v>0</v>
      </c>
      <c r="T410" t="str">
        <f t="shared" si="39"/>
        <v>Top Performer</v>
      </c>
      <c r="U410">
        <v>3</v>
      </c>
    </row>
    <row r="411" spans="1:21" x14ac:dyDescent="0.45">
      <c r="A411" s="10" t="s">
        <v>136</v>
      </c>
      <c r="B411" s="10" t="s">
        <v>110</v>
      </c>
      <c r="C411" s="10" t="s">
        <v>118</v>
      </c>
      <c r="D411" s="10" t="s">
        <v>123</v>
      </c>
      <c r="E411" s="10" t="s">
        <v>124</v>
      </c>
      <c r="F411" s="10" t="s">
        <v>114</v>
      </c>
      <c r="G411" s="10" t="s">
        <v>133</v>
      </c>
      <c r="H411" s="10">
        <v>45</v>
      </c>
      <c r="I411" s="10">
        <v>109674</v>
      </c>
      <c r="J411" s="10">
        <v>6</v>
      </c>
      <c r="K411" s="10">
        <v>19</v>
      </c>
      <c r="L411" s="10">
        <v>2</v>
      </c>
      <c r="M411" s="10">
        <v>9</v>
      </c>
      <c r="N411" s="10">
        <v>28</v>
      </c>
      <c r="O411" t="b">
        <f t="shared" si="41"/>
        <v>1</v>
      </c>
      <c r="P411" t="b">
        <f t="shared" si="40"/>
        <v>1</v>
      </c>
      <c r="Q411" t="b">
        <f t="shared" si="36"/>
        <v>0</v>
      </c>
      <c r="R411" t="str">
        <f t="shared" si="37"/>
        <v>Not Contract Married</v>
      </c>
      <c r="S411" t="b">
        <f t="shared" si="38"/>
        <v>0</v>
      </c>
      <c r="T411" t="str">
        <f t="shared" si="39"/>
        <v>Top Performer</v>
      </c>
      <c r="U411" t="b">
        <v>0</v>
      </c>
    </row>
    <row r="412" spans="1:21" x14ac:dyDescent="0.45">
      <c r="A412" s="10" t="s">
        <v>141</v>
      </c>
      <c r="B412" s="10" t="s">
        <v>117</v>
      </c>
      <c r="C412" s="10" t="s">
        <v>131</v>
      </c>
      <c r="D412" s="10" t="s">
        <v>134</v>
      </c>
      <c r="E412" s="10" t="s">
        <v>137</v>
      </c>
      <c r="F412" s="10" t="s">
        <v>128</v>
      </c>
      <c r="G412" s="10" t="s">
        <v>138</v>
      </c>
      <c r="H412" s="10">
        <v>27</v>
      </c>
      <c r="I412" s="10">
        <v>53173</v>
      </c>
      <c r="J412" s="10">
        <v>6</v>
      </c>
      <c r="K412" s="10">
        <v>3</v>
      </c>
      <c r="L412" s="10">
        <v>14</v>
      </c>
      <c r="M412" s="10">
        <v>1</v>
      </c>
      <c r="N412" s="10">
        <v>27</v>
      </c>
      <c r="O412" t="b">
        <f t="shared" si="41"/>
        <v>0</v>
      </c>
      <c r="P412" t="b">
        <f t="shared" si="40"/>
        <v>0</v>
      </c>
      <c r="Q412" t="b">
        <f t="shared" si="36"/>
        <v>0</v>
      </c>
      <c r="R412" t="str">
        <f t="shared" si="37"/>
        <v>Contract Married</v>
      </c>
      <c r="S412" t="b">
        <f t="shared" si="38"/>
        <v>0</v>
      </c>
      <c r="T412" t="b">
        <f t="shared" si="39"/>
        <v>0</v>
      </c>
      <c r="U412" t="b">
        <v>0</v>
      </c>
    </row>
    <row r="413" spans="1:21" x14ac:dyDescent="0.45">
      <c r="A413" s="9" t="s">
        <v>141</v>
      </c>
      <c r="B413" s="9" t="s">
        <v>126</v>
      </c>
      <c r="C413" s="9" t="s">
        <v>118</v>
      </c>
      <c r="D413" s="9" t="s">
        <v>123</v>
      </c>
      <c r="E413" s="9" t="s">
        <v>113</v>
      </c>
      <c r="F413" s="9" t="s">
        <v>128</v>
      </c>
      <c r="G413" s="9" t="s">
        <v>121</v>
      </c>
      <c r="H413" s="9">
        <v>45</v>
      </c>
      <c r="I413" s="9">
        <v>57716</v>
      </c>
      <c r="J413" s="9">
        <v>6</v>
      </c>
      <c r="K413" s="9">
        <v>18</v>
      </c>
      <c r="L413" s="9">
        <v>12</v>
      </c>
      <c r="M413" s="9">
        <v>2</v>
      </c>
      <c r="N413" s="9">
        <v>32</v>
      </c>
      <c r="O413" t="b">
        <f t="shared" si="41"/>
        <v>0</v>
      </c>
      <c r="P413" t="b">
        <f t="shared" si="40"/>
        <v>0</v>
      </c>
      <c r="Q413" t="b">
        <f t="shared" si="36"/>
        <v>0</v>
      </c>
      <c r="R413" t="str">
        <f t="shared" si="37"/>
        <v>Not Contract Married</v>
      </c>
      <c r="S413" t="b">
        <f t="shared" si="38"/>
        <v>0</v>
      </c>
      <c r="T413" t="b">
        <f t="shared" si="39"/>
        <v>0</v>
      </c>
      <c r="U413" t="b">
        <v>0</v>
      </c>
    </row>
    <row r="414" spans="1:21" x14ac:dyDescent="0.45">
      <c r="A414" s="10" t="s">
        <v>143</v>
      </c>
      <c r="B414" s="10" t="s">
        <v>110</v>
      </c>
      <c r="C414" s="10" t="s">
        <v>131</v>
      </c>
      <c r="D414" s="10" t="s">
        <v>134</v>
      </c>
      <c r="E414" s="10" t="s">
        <v>140</v>
      </c>
      <c r="F414" s="10" t="s">
        <v>114</v>
      </c>
      <c r="G414" s="10" t="s">
        <v>130</v>
      </c>
      <c r="H414" s="10">
        <v>54</v>
      </c>
      <c r="I414" s="10">
        <v>107949</v>
      </c>
      <c r="J414" s="10">
        <v>6</v>
      </c>
      <c r="K414" s="10">
        <v>5</v>
      </c>
      <c r="L414" s="10">
        <v>13</v>
      </c>
      <c r="M414" s="10">
        <v>9</v>
      </c>
      <c r="N414" s="10">
        <v>37</v>
      </c>
      <c r="O414" t="b">
        <f t="shared" si="41"/>
        <v>1</v>
      </c>
      <c r="P414" t="b">
        <f t="shared" si="40"/>
        <v>1</v>
      </c>
      <c r="Q414" t="b">
        <f t="shared" si="36"/>
        <v>0</v>
      </c>
      <c r="R414" t="str">
        <f t="shared" si="37"/>
        <v>Not Contract Married</v>
      </c>
      <c r="S414" t="b">
        <f t="shared" si="38"/>
        <v>0</v>
      </c>
      <c r="T414" t="str">
        <f t="shared" si="39"/>
        <v>Top Performer</v>
      </c>
      <c r="U414" t="b">
        <v>0</v>
      </c>
    </row>
    <row r="415" spans="1:21" x14ac:dyDescent="0.45">
      <c r="A415" s="10" t="s">
        <v>116</v>
      </c>
      <c r="B415" s="10" t="s">
        <v>117</v>
      </c>
      <c r="C415" s="10" t="s">
        <v>131</v>
      </c>
      <c r="D415" s="10" t="s">
        <v>134</v>
      </c>
      <c r="E415" s="10" t="s">
        <v>135</v>
      </c>
      <c r="F415" s="10" t="s">
        <v>128</v>
      </c>
      <c r="G415" s="10" t="s">
        <v>130</v>
      </c>
      <c r="H415" s="10">
        <v>57</v>
      </c>
      <c r="I415" s="10">
        <v>89766</v>
      </c>
      <c r="J415" s="10">
        <v>6</v>
      </c>
      <c r="K415" s="10">
        <v>8</v>
      </c>
      <c r="L415" s="10">
        <v>13</v>
      </c>
      <c r="M415" s="10">
        <v>2</v>
      </c>
      <c r="N415" s="10">
        <v>36</v>
      </c>
      <c r="O415" t="b">
        <f t="shared" si="41"/>
        <v>0</v>
      </c>
      <c r="P415" t="b">
        <f t="shared" si="40"/>
        <v>0</v>
      </c>
      <c r="Q415" t="b">
        <f t="shared" si="36"/>
        <v>0</v>
      </c>
      <c r="R415" t="str">
        <f t="shared" si="37"/>
        <v>Contract Married</v>
      </c>
      <c r="S415" t="b">
        <f t="shared" si="38"/>
        <v>0</v>
      </c>
      <c r="T415" t="str">
        <f t="shared" si="39"/>
        <v>Top Performer</v>
      </c>
      <c r="U415" t="b">
        <v>0</v>
      </c>
    </row>
    <row r="416" spans="1:21" x14ac:dyDescent="0.45">
      <c r="A416" s="9" t="s">
        <v>122</v>
      </c>
      <c r="B416" s="9" t="s">
        <v>126</v>
      </c>
      <c r="C416" s="9" t="s">
        <v>111</v>
      </c>
      <c r="D416" s="9" t="s">
        <v>112</v>
      </c>
      <c r="E416" s="9" t="s">
        <v>127</v>
      </c>
      <c r="F416" s="9" t="s">
        <v>128</v>
      </c>
      <c r="G416" s="9" t="s">
        <v>133</v>
      </c>
      <c r="H416" s="9">
        <v>45</v>
      </c>
      <c r="I416" s="9">
        <v>47622</v>
      </c>
      <c r="J416" s="9">
        <v>6</v>
      </c>
      <c r="K416" s="9">
        <v>16</v>
      </c>
      <c r="L416" s="9">
        <v>9</v>
      </c>
      <c r="M416" s="9">
        <v>3</v>
      </c>
      <c r="N416" s="9">
        <v>37</v>
      </c>
      <c r="O416" t="b">
        <f t="shared" si="41"/>
        <v>0</v>
      </c>
      <c r="P416" t="b">
        <f t="shared" si="40"/>
        <v>0</v>
      </c>
      <c r="Q416" t="b">
        <f t="shared" si="36"/>
        <v>0</v>
      </c>
      <c r="R416" t="str">
        <f t="shared" si="37"/>
        <v>Not Contract Married</v>
      </c>
      <c r="S416" t="b">
        <f t="shared" si="38"/>
        <v>0</v>
      </c>
      <c r="T416" t="str">
        <f t="shared" si="39"/>
        <v>Top Performer</v>
      </c>
      <c r="U416" t="b">
        <v>0</v>
      </c>
    </row>
    <row r="417" spans="1:21" x14ac:dyDescent="0.45">
      <c r="A417" s="10" t="s">
        <v>143</v>
      </c>
      <c r="B417" s="10" t="s">
        <v>117</v>
      </c>
      <c r="C417" s="10" t="s">
        <v>111</v>
      </c>
      <c r="D417" s="10" t="s">
        <v>134</v>
      </c>
      <c r="E417" s="10" t="s">
        <v>119</v>
      </c>
      <c r="F417" s="10" t="s">
        <v>114</v>
      </c>
      <c r="G417" s="10" t="s">
        <v>142</v>
      </c>
      <c r="H417" s="10">
        <v>35</v>
      </c>
      <c r="I417" s="10">
        <v>100263</v>
      </c>
      <c r="J417" s="10">
        <v>6</v>
      </c>
      <c r="K417" s="10">
        <v>6</v>
      </c>
      <c r="L417" s="10">
        <v>10</v>
      </c>
      <c r="M417" s="10">
        <v>6</v>
      </c>
      <c r="N417" s="10">
        <v>30</v>
      </c>
      <c r="O417" t="b">
        <f t="shared" si="41"/>
        <v>1</v>
      </c>
      <c r="P417" t="b">
        <f t="shared" si="40"/>
        <v>0</v>
      </c>
      <c r="Q417" t="b">
        <f t="shared" si="36"/>
        <v>0</v>
      </c>
      <c r="R417" t="str">
        <f t="shared" si="37"/>
        <v>Not Contract Married</v>
      </c>
      <c r="S417" t="b">
        <f t="shared" si="38"/>
        <v>0</v>
      </c>
      <c r="T417" t="str">
        <f t="shared" si="39"/>
        <v>Top Performer</v>
      </c>
      <c r="U417">
        <v>6</v>
      </c>
    </row>
    <row r="418" spans="1:21" x14ac:dyDescent="0.45">
      <c r="A418" s="9" t="s">
        <v>136</v>
      </c>
      <c r="B418" s="9" t="s">
        <v>126</v>
      </c>
      <c r="C418" s="9" t="s">
        <v>118</v>
      </c>
      <c r="D418" s="9" t="s">
        <v>123</v>
      </c>
      <c r="E418" s="9" t="s">
        <v>127</v>
      </c>
      <c r="F418" s="9" t="s">
        <v>114</v>
      </c>
      <c r="G418" s="9" t="s">
        <v>115</v>
      </c>
      <c r="H418" s="9">
        <v>35</v>
      </c>
      <c r="I418" s="9">
        <v>110909</v>
      </c>
      <c r="J418" s="9">
        <v>6</v>
      </c>
      <c r="K418" s="9">
        <v>11</v>
      </c>
      <c r="L418" s="9">
        <v>11</v>
      </c>
      <c r="M418" s="9">
        <v>1</v>
      </c>
      <c r="N418" s="9">
        <v>35</v>
      </c>
      <c r="O418" t="b">
        <f t="shared" si="41"/>
        <v>1</v>
      </c>
      <c r="P418" t="b">
        <f t="shared" si="40"/>
        <v>0</v>
      </c>
      <c r="Q418" t="b">
        <f t="shared" si="36"/>
        <v>0</v>
      </c>
      <c r="R418" t="str">
        <f t="shared" si="37"/>
        <v>Not Contract Married</v>
      </c>
      <c r="S418" t="b">
        <f t="shared" si="38"/>
        <v>0</v>
      </c>
      <c r="T418" t="str">
        <f t="shared" si="39"/>
        <v>Top Performer</v>
      </c>
      <c r="U418" t="b">
        <v>0</v>
      </c>
    </row>
    <row r="419" spans="1:21" x14ac:dyDescent="0.45">
      <c r="A419" s="10" t="s">
        <v>143</v>
      </c>
      <c r="B419" s="10" t="s">
        <v>126</v>
      </c>
      <c r="C419" s="10" t="s">
        <v>131</v>
      </c>
      <c r="D419" s="10" t="s">
        <v>123</v>
      </c>
      <c r="E419" s="10" t="s">
        <v>119</v>
      </c>
      <c r="F419" s="10" t="s">
        <v>120</v>
      </c>
      <c r="G419" s="10" t="s">
        <v>115</v>
      </c>
      <c r="H419" s="10">
        <v>25</v>
      </c>
      <c r="I419" s="10">
        <v>86378</v>
      </c>
      <c r="J419" s="10">
        <v>6</v>
      </c>
      <c r="K419" s="10">
        <v>18</v>
      </c>
      <c r="L419" s="10">
        <v>5</v>
      </c>
      <c r="M419" s="10">
        <v>8</v>
      </c>
      <c r="N419" s="10">
        <v>53</v>
      </c>
      <c r="O419" t="b">
        <f t="shared" si="41"/>
        <v>0</v>
      </c>
      <c r="P419" t="b">
        <f t="shared" si="40"/>
        <v>0</v>
      </c>
      <c r="Q419" t="b">
        <f t="shared" si="36"/>
        <v>0</v>
      </c>
      <c r="R419" t="str">
        <f t="shared" si="37"/>
        <v>Not Contract Married</v>
      </c>
      <c r="S419" t="b">
        <f t="shared" si="38"/>
        <v>0</v>
      </c>
      <c r="T419" t="str">
        <f t="shared" si="39"/>
        <v>Top Performer</v>
      </c>
      <c r="U419">
        <v>8</v>
      </c>
    </row>
    <row r="420" spans="1:21" x14ac:dyDescent="0.45">
      <c r="A420" s="9" t="s">
        <v>116</v>
      </c>
      <c r="B420" s="9" t="s">
        <v>117</v>
      </c>
      <c r="C420" s="9" t="s">
        <v>131</v>
      </c>
      <c r="D420" s="9" t="s">
        <v>112</v>
      </c>
      <c r="E420" s="9" t="s">
        <v>124</v>
      </c>
      <c r="F420" s="9" t="s">
        <v>114</v>
      </c>
      <c r="G420" s="9" t="s">
        <v>133</v>
      </c>
      <c r="H420" s="9">
        <v>44</v>
      </c>
      <c r="I420" s="9">
        <v>110811</v>
      </c>
      <c r="J420" s="9">
        <v>6</v>
      </c>
      <c r="K420" s="9">
        <v>14</v>
      </c>
      <c r="L420" s="9">
        <v>7</v>
      </c>
      <c r="M420" s="9">
        <v>3</v>
      </c>
      <c r="N420" s="9">
        <v>48</v>
      </c>
      <c r="O420" t="b">
        <f t="shared" si="41"/>
        <v>1</v>
      </c>
      <c r="P420" t="b">
        <f t="shared" si="40"/>
        <v>0</v>
      </c>
      <c r="Q420" t="b">
        <f t="shared" si="36"/>
        <v>0</v>
      </c>
      <c r="R420" t="str">
        <f t="shared" si="37"/>
        <v>Not Contract Married</v>
      </c>
      <c r="S420" t="b">
        <f t="shared" si="38"/>
        <v>0</v>
      </c>
      <c r="T420" t="str">
        <f t="shared" si="39"/>
        <v>Top Performer</v>
      </c>
      <c r="U420" t="b">
        <v>0</v>
      </c>
    </row>
    <row r="421" spans="1:21" x14ac:dyDescent="0.45">
      <c r="A421" s="10" t="s">
        <v>141</v>
      </c>
      <c r="B421" s="10" t="s">
        <v>110</v>
      </c>
      <c r="C421" s="10" t="s">
        <v>131</v>
      </c>
      <c r="D421" s="10" t="s">
        <v>112</v>
      </c>
      <c r="E421" s="10" t="s">
        <v>140</v>
      </c>
      <c r="F421" s="10" t="s">
        <v>114</v>
      </c>
      <c r="G421" s="10" t="s">
        <v>125</v>
      </c>
      <c r="H421" s="10">
        <v>46</v>
      </c>
      <c r="I421" s="10">
        <v>47508</v>
      </c>
      <c r="J421" s="10">
        <v>6</v>
      </c>
      <c r="K421" s="10">
        <v>13</v>
      </c>
      <c r="L421" s="10">
        <v>1</v>
      </c>
      <c r="M421" s="10">
        <v>7</v>
      </c>
      <c r="N421" s="10">
        <v>46</v>
      </c>
      <c r="O421" t="b">
        <f t="shared" si="41"/>
        <v>0</v>
      </c>
      <c r="P421" t="b">
        <f t="shared" si="40"/>
        <v>0</v>
      </c>
      <c r="Q421" t="b">
        <f t="shared" si="36"/>
        <v>0</v>
      </c>
      <c r="R421" t="str">
        <f t="shared" si="37"/>
        <v>Not Contract Married</v>
      </c>
      <c r="S421" t="b">
        <f t="shared" si="38"/>
        <v>0</v>
      </c>
      <c r="T421" t="b">
        <f t="shared" si="39"/>
        <v>0</v>
      </c>
      <c r="U421" t="b">
        <v>0</v>
      </c>
    </row>
    <row r="422" spans="1:21" x14ac:dyDescent="0.45">
      <c r="A422" s="9" t="s">
        <v>116</v>
      </c>
      <c r="B422" s="9" t="s">
        <v>117</v>
      </c>
      <c r="C422" s="9" t="s">
        <v>139</v>
      </c>
      <c r="D422" s="9" t="s">
        <v>132</v>
      </c>
      <c r="E422" s="9" t="s">
        <v>119</v>
      </c>
      <c r="F422" s="9" t="s">
        <v>114</v>
      </c>
      <c r="G422" s="9" t="s">
        <v>142</v>
      </c>
      <c r="H422" s="9">
        <v>62</v>
      </c>
      <c r="I422" s="9">
        <v>88283</v>
      </c>
      <c r="J422" s="9">
        <v>6</v>
      </c>
      <c r="K422" s="9">
        <v>10</v>
      </c>
      <c r="L422" s="9">
        <v>9</v>
      </c>
      <c r="M422" s="9">
        <v>1</v>
      </c>
      <c r="N422" s="9">
        <v>40</v>
      </c>
      <c r="O422" t="b">
        <f t="shared" si="41"/>
        <v>0</v>
      </c>
      <c r="P422" t="b">
        <f t="shared" si="40"/>
        <v>0</v>
      </c>
      <c r="Q422" t="b">
        <f t="shared" si="36"/>
        <v>0</v>
      </c>
      <c r="R422" t="str">
        <f t="shared" si="37"/>
        <v>Not Contract Married</v>
      </c>
      <c r="S422" t="b">
        <f t="shared" si="38"/>
        <v>0</v>
      </c>
      <c r="T422" t="str">
        <f t="shared" si="39"/>
        <v>Top Performer</v>
      </c>
      <c r="U422">
        <v>1</v>
      </c>
    </row>
    <row r="423" spans="1:21" x14ac:dyDescent="0.45">
      <c r="A423" s="10" t="s">
        <v>143</v>
      </c>
      <c r="B423" s="10" t="s">
        <v>117</v>
      </c>
      <c r="C423" s="10" t="s">
        <v>139</v>
      </c>
      <c r="D423" s="10" t="s">
        <v>132</v>
      </c>
      <c r="E423" s="10" t="s">
        <v>137</v>
      </c>
      <c r="F423" s="10" t="s">
        <v>114</v>
      </c>
      <c r="G423" s="10" t="s">
        <v>121</v>
      </c>
      <c r="H423" s="10">
        <v>22</v>
      </c>
      <c r="I423" s="10">
        <v>90948</v>
      </c>
      <c r="J423" s="10">
        <v>6</v>
      </c>
      <c r="K423" s="10">
        <v>12</v>
      </c>
      <c r="L423" s="10">
        <v>3</v>
      </c>
      <c r="M423" s="10">
        <v>6</v>
      </c>
      <c r="N423" s="10">
        <v>21</v>
      </c>
      <c r="O423" t="b">
        <f t="shared" si="41"/>
        <v>0</v>
      </c>
      <c r="P423" t="b">
        <f t="shared" si="40"/>
        <v>0</v>
      </c>
      <c r="Q423" t="b">
        <f t="shared" si="36"/>
        <v>0</v>
      </c>
      <c r="R423" t="str">
        <f t="shared" si="37"/>
        <v>Not Contract Married</v>
      </c>
      <c r="S423" t="b">
        <f t="shared" si="38"/>
        <v>0</v>
      </c>
      <c r="T423" t="str">
        <f t="shared" si="39"/>
        <v>Top Performer</v>
      </c>
      <c r="U423" t="b">
        <v>0</v>
      </c>
    </row>
    <row r="424" spans="1:21" x14ac:dyDescent="0.45">
      <c r="A424" s="9" t="s">
        <v>143</v>
      </c>
      <c r="B424" s="9" t="s">
        <v>110</v>
      </c>
      <c r="C424" s="9" t="s">
        <v>139</v>
      </c>
      <c r="D424" s="9" t="s">
        <v>112</v>
      </c>
      <c r="E424" s="9" t="s">
        <v>124</v>
      </c>
      <c r="F424" s="9" t="s">
        <v>128</v>
      </c>
      <c r="G424" s="9" t="s">
        <v>115</v>
      </c>
      <c r="H424" s="9">
        <v>41</v>
      </c>
      <c r="I424" s="9">
        <v>74864</v>
      </c>
      <c r="J424" s="9">
        <v>6</v>
      </c>
      <c r="K424" s="9">
        <v>6</v>
      </c>
      <c r="L424" s="9">
        <v>11</v>
      </c>
      <c r="M424" s="9">
        <v>6</v>
      </c>
      <c r="N424" s="9">
        <v>52</v>
      </c>
      <c r="O424" t="b">
        <f t="shared" si="41"/>
        <v>0</v>
      </c>
      <c r="P424" t="b">
        <f t="shared" si="40"/>
        <v>0</v>
      </c>
      <c r="Q424" t="b">
        <f t="shared" si="36"/>
        <v>0</v>
      </c>
      <c r="R424" t="str">
        <f t="shared" si="37"/>
        <v>Not Contract Married</v>
      </c>
      <c r="S424" t="b">
        <f t="shared" si="38"/>
        <v>0</v>
      </c>
      <c r="T424" t="str">
        <f t="shared" si="39"/>
        <v>Top Performer</v>
      </c>
      <c r="U424" t="b">
        <v>0</v>
      </c>
    </row>
    <row r="425" spans="1:21" x14ac:dyDescent="0.45">
      <c r="A425" s="9" t="s">
        <v>143</v>
      </c>
      <c r="B425" s="9" t="s">
        <v>117</v>
      </c>
      <c r="C425" s="9" t="s">
        <v>139</v>
      </c>
      <c r="D425" s="9" t="s">
        <v>134</v>
      </c>
      <c r="E425" s="9" t="s">
        <v>140</v>
      </c>
      <c r="F425" s="9" t="s">
        <v>114</v>
      </c>
      <c r="G425" s="9" t="s">
        <v>121</v>
      </c>
      <c r="H425" s="9">
        <v>49</v>
      </c>
      <c r="I425" s="9">
        <v>32204</v>
      </c>
      <c r="J425" s="9">
        <v>6</v>
      </c>
      <c r="K425" s="9">
        <v>13</v>
      </c>
      <c r="L425" s="9">
        <v>8</v>
      </c>
      <c r="M425" s="9">
        <v>7</v>
      </c>
      <c r="N425" s="9">
        <v>46</v>
      </c>
      <c r="O425" t="b">
        <f t="shared" si="41"/>
        <v>0</v>
      </c>
      <c r="P425" t="b">
        <f t="shared" si="40"/>
        <v>0</v>
      </c>
      <c r="Q425" t="b">
        <f t="shared" si="36"/>
        <v>0</v>
      </c>
      <c r="R425" t="str">
        <f t="shared" si="37"/>
        <v>Not Contract Married</v>
      </c>
      <c r="S425" t="b">
        <f t="shared" si="38"/>
        <v>0</v>
      </c>
      <c r="T425" t="b">
        <f t="shared" si="39"/>
        <v>0</v>
      </c>
      <c r="U425" t="b">
        <v>0</v>
      </c>
    </row>
    <row r="426" spans="1:21" x14ac:dyDescent="0.45">
      <c r="A426" s="10" t="s">
        <v>122</v>
      </c>
      <c r="B426" s="10" t="s">
        <v>126</v>
      </c>
      <c r="C426" s="10" t="s">
        <v>131</v>
      </c>
      <c r="D426" s="10" t="s">
        <v>134</v>
      </c>
      <c r="E426" s="10" t="s">
        <v>135</v>
      </c>
      <c r="F426" s="10" t="s">
        <v>128</v>
      </c>
      <c r="G426" s="10" t="s">
        <v>133</v>
      </c>
      <c r="H426" s="10">
        <v>40</v>
      </c>
      <c r="I426" s="10">
        <v>37069</v>
      </c>
      <c r="J426" s="10">
        <v>5</v>
      </c>
      <c r="K426" s="10">
        <v>5</v>
      </c>
      <c r="L426" s="10">
        <v>8</v>
      </c>
      <c r="M426" s="10">
        <v>7</v>
      </c>
      <c r="N426" s="10">
        <v>42</v>
      </c>
      <c r="O426" t="b">
        <f t="shared" si="41"/>
        <v>0</v>
      </c>
      <c r="P426" t="b">
        <f t="shared" si="40"/>
        <v>0</v>
      </c>
      <c r="Q426" t="b">
        <f t="shared" si="36"/>
        <v>0</v>
      </c>
      <c r="R426" t="str">
        <f t="shared" si="37"/>
        <v>Contract Married</v>
      </c>
      <c r="S426" t="b">
        <f t="shared" si="38"/>
        <v>0</v>
      </c>
      <c r="T426" t="str">
        <f t="shared" si="39"/>
        <v>Top Performer</v>
      </c>
      <c r="U426" t="b">
        <v>0</v>
      </c>
    </row>
    <row r="427" spans="1:21" x14ac:dyDescent="0.45">
      <c r="A427" s="10" t="s">
        <v>109</v>
      </c>
      <c r="B427" s="10" t="s">
        <v>126</v>
      </c>
      <c r="C427" s="10" t="s">
        <v>118</v>
      </c>
      <c r="D427" s="10" t="s">
        <v>134</v>
      </c>
      <c r="E427" s="10" t="s">
        <v>124</v>
      </c>
      <c r="F427" s="10" t="s">
        <v>128</v>
      </c>
      <c r="G427" s="10" t="s">
        <v>121</v>
      </c>
      <c r="H427" s="10">
        <v>51</v>
      </c>
      <c r="I427" s="10">
        <v>108405</v>
      </c>
      <c r="J427" s="10">
        <v>5</v>
      </c>
      <c r="K427" s="10">
        <v>9</v>
      </c>
      <c r="L427" s="10">
        <v>2</v>
      </c>
      <c r="M427" s="10">
        <v>2</v>
      </c>
      <c r="N427" s="10">
        <v>47</v>
      </c>
      <c r="O427" t="b">
        <f t="shared" si="41"/>
        <v>1</v>
      </c>
      <c r="P427" t="b">
        <f t="shared" si="40"/>
        <v>0</v>
      </c>
      <c r="Q427" t="b">
        <f t="shared" si="36"/>
        <v>1</v>
      </c>
      <c r="R427" t="str">
        <f t="shared" si="37"/>
        <v>Not Contract Married</v>
      </c>
      <c r="S427" t="b">
        <f t="shared" si="38"/>
        <v>0</v>
      </c>
      <c r="T427" t="str">
        <f t="shared" si="39"/>
        <v>Top Performer</v>
      </c>
      <c r="U427" t="b">
        <v>0</v>
      </c>
    </row>
    <row r="428" spans="1:21" x14ac:dyDescent="0.45">
      <c r="A428" s="9" t="s">
        <v>116</v>
      </c>
      <c r="B428" s="9" t="s">
        <v>126</v>
      </c>
      <c r="C428" s="9" t="s">
        <v>118</v>
      </c>
      <c r="D428" s="9" t="s">
        <v>112</v>
      </c>
      <c r="E428" s="9" t="s">
        <v>124</v>
      </c>
      <c r="F428" s="9" t="s">
        <v>128</v>
      </c>
      <c r="G428" s="9" t="s">
        <v>125</v>
      </c>
      <c r="H428" s="9">
        <v>37</v>
      </c>
      <c r="I428" s="9">
        <v>32454</v>
      </c>
      <c r="J428" s="9">
        <v>5</v>
      </c>
      <c r="K428" s="9">
        <v>18</v>
      </c>
      <c r="L428" s="9">
        <v>6</v>
      </c>
      <c r="M428" s="9">
        <v>5</v>
      </c>
      <c r="N428" s="9">
        <v>30</v>
      </c>
      <c r="O428" t="b">
        <f t="shared" si="41"/>
        <v>0</v>
      </c>
      <c r="P428" t="b">
        <f t="shared" si="40"/>
        <v>0</v>
      </c>
      <c r="Q428" t="b">
        <f t="shared" si="36"/>
        <v>0</v>
      </c>
      <c r="R428" t="str">
        <f t="shared" si="37"/>
        <v>Not Contract Married</v>
      </c>
      <c r="S428" t="b">
        <f t="shared" si="38"/>
        <v>0</v>
      </c>
      <c r="T428" t="b">
        <f t="shared" si="39"/>
        <v>0</v>
      </c>
      <c r="U428" t="b">
        <v>0</v>
      </c>
    </row>
    <row r="429" spans="1:21" x14ac:dyDescent="0.45">
      <c r="A429" s="9" t="s">
        <v>136</v>
      </c>
      <c r="B429" s="9" t="s">
        <v>126</v>
      </c>
      <c r="C429" s="9" t="s">
        <v>111</v>
      </c>
      <c r="D429" s="9" t="s">
        <v>134</v>
      </c>
      <c r="E429" s="9" t="s">
        <v>127</v>
      </c>
      <c r="F429" s="9" t="s">
        <v>120</v>
      </c>
      <c r="G429" s="9" t="s">
        <v>130</v>
      </c>
      <c r="H429" s="9">
        <v>48</v>
      </c>
      <c r="I429" s="9">
        <v>99338</v>
      </c>
      <c r="J429" s="9">
        <v>5</v>
      </c>
      <c r="K429" s="9">
        <v>15</v>
      </c>
      <c r="L429" s="9">
        <v>9</v>
      </c>
      <c r="M429" s="9">
        <v>1</v>
      </c>
      <c r="N429" s="9">
        <v>43</v>
      </c>
      <c r="O429" t="b">
        <f t="shared" si="41"/>
        <v>0</v>
      </c>
      <c r="P429" t="b">
        <f t="shared" si="40"/>
        <v>0</v>
      </c>
      <c r="Q429" t="b">
        <f t="shared" si="36"/>
        <v>0</v>
      </c>
      <c r="R429" t="str">
        <f t="shared" si="37"/>
        <v>Not Contract Married</v>
      </c>
      <c r="S429" t="b">
        <f t="shared" si="38"/>
        <v>0</v>
      </c>
      <c r="T429" t="str">
        <f t="shared" si="39"/>
        <v>Top Performer</v>
      </c>
      <c r="U429" t="b">
        <v>0</v>
      </c>
    </row>
    <row r="430" spans="1:21" x14ac:dyDescent="0.45">
      <c r="A430" s="10" t="s">
        <v>109</v>
      </c>
      <c r="B430" s="10" t="s">
        <v>126</v>
      </c>
      <c r="C430" s="10" t="s">
        <v>139</v>
      </c>
      <c r="D430" s="10" t="s">
        <v>134</v>
      </c>
      <c r="E430" s="10" t="s">
        <v>140</v>
      </c>
      <c r="F430" s="10" t="s">
        <v>120</v>
      </c>
      <c r="G430" s="10" t="s">
        <v>142</v>
      </c>
      <c r="H430" s="10">
        <v>49</v>
      </c>
      <c r="I430" s="10">
        <v>52313</v>
      </c>
      <c r="J430" s="10">
        <v>5</v>
      </c>
      <c r="K430" s="10">
        <v>17</v>
      </c>
      <c r="L430" s="10">
        <v>7</v>
      </c>
      <c r="M430" s="10">
        <v>9</v>
      </c>
      <c r="N430" s="10">
        <v>29</v>
      </c>
      <c r="O430" t="b">
        <f t="shared" si="41"/>
        <v>1</v>
      </c>
      <c r="P430" t="b">
        <f t="shared" si="40"/>
        <v>0</v>
      </c>
      <c r="Q430" t="b">
        <f t="shared" si="36"/>
        <v>0</v>
      </c>
      <c r="R430" t="str">
        <f t="shared" si="37"/>
        <v>Not Contract Married</v>
      </c>
      <c r="S430" t="b">
        <f t="shared" si="38"/>
        <v>0</v>
      </c>
      <c r="T430" t="str">
        <f t="shared" si="39"/>
        <v>Top Performer</v>
      </c>
      <c r="U430" t="b">
        <v>0</v>
      </c>
    </row>
    <row r="431" spans="1:21" x14ac:dyDescent="0.45">
      <c r="A431" s="9" t="s">
        <v>122</v>
      </c>
      <c r="B431" s="9" t="s">
        <v>110</v>
      </c>
      <c r="C431" s="9" t="s">
        <v>111</v>
      </c>
      <c r="D431" s="9" t="s">
        <v>112</v>
      </c>
      <c r="E431" s="9" t="s">
        <v>113</v>
      </c>
      <c r="F431" s="9" t="s">
        <v>128</v>
      </c>
      <c r="G431" s="9" t="s">
        <v>115</v>
      </c>
      <c r="H431" s="9">
        <v>56</v>
      </c>
      <c r="I431" s="9">
        <v>66976</v>
      </c>
      <c r="J431" s="9">
        <v>5</v>
      </c>
      <c r="K431" s="9">
        <v>13</v>
      </c>
      <c r="L431" s="9">
        <v>3</v>
      </c>
      <c r="M431" s="9">
        <v>2</v>
      </c>
      <c r="N431" s="9">
        <v>24</v>
      </c>
      <c r="O431" t="b">
        <f t="shared" si="41"/>
        <v>0</v>
      </c>
      <c r="P431" t="b">
        <f t="shared" si="40"/>
        <v>0</v>
      </c>
      <c r="Q431" t="b">
        <f t="shared" si="36"/>
        <v>0</v>
      </c>
      <c r="R431" t="str">
        <f t="shared" si="37"/>
        <v>Not Contract Married</v>
      </c>
      <c r="S431" t="b">
        <f t="shared" si="38"/>
        <v>0</v>
      </c>
      <c r="T431" t="str">
        <f t="shared" si="39"/>
        <v>Top Performer</v>
      </c>
      <c r="U431" t="b">
        <v>0</v>
      </c>
    </row>
    <row r="432" spans="1:21" x14ac:dyDescent="0.45">
      <c r="A432" s="9" t="s">
        <v>109</v>
      </c>
      <c r="B432" s="9" t="s">
        <v>117</v>
      </c>
      <c r="C432" s="9" t="s">
        <v>118</v>
      </c>
      <c r="D432" s="9" t="s">
        <v>132</v>
      </c>
      <c r="E432" s="9" t="s">
        <v>140</v>
      </c>
      <c r="F432" s="9" t="s">
        <v>120</v>
      </c>
      <c r="G432" s="9" t="s">
        <v>125</v>
      </c>
      <c r="H432" s="9">
        <v>35</v>
      </c>
      <c r="I432" s="9">
        <v>44743</v>
      </c>
      <c r="J432" s="9">
        <v>5</v>
      </c>
      <c r="K432" s="9">
        <v>3</v>
      </c>
      <c r="L432" s="9">
        <v>13</v>
      </c>
      <c r="M432" s="9">
        <v>2</v>
      </c>
      <c r="N432" s="9">
        <v>26</v>
      </c>
      <c r="O432" t="b">
        <f t="shared" si="41"/>
        <v>0</v>
      </c>
      <c r="P432" t="b">
        <f t="shared" si="40"/>
        <v>0</v>
      </c>
      <c r="Q432" t="b">
        <f t="shared" si="36"/>
        <v>0</v>
      </c>
      <c r="R432" t="str">
        <f t="shared" si="37"/>
        <v>Not Contract Married</v>
      </c>
      <c r="S432" t="b">
        <f t="shared" si="38"/>
        <v>0</v>
      </c>
      <c r="T432" t="b">
        <f t="shared" si="39"/>
        <v>0</v>
      </c>
      <c r="U432" t="b">
        <v>0</v>
      </c>
    </row>
    <row r="433" spans="1:21" x14ac:dyDescent="0.45">
      <c r="A433" s="9" t="s">
        <v>141</v>
      </c>
      <c r="B433" s="9" t="s">
        <v>117</v>
      </c>
      <c r="C433" s="9" t="s">
        <v>118</v>
      </c>
      <c r="D433" s="9" t="s">
        <v>134</v>
      </c>
      <c r="E433" s="9" t="s">
        <v>140</v>
      </c>
      <c r="F433" s="9" t="s">
        <v>128</v>
      </c>
      <c r="G433" s="9" t="s">
        <v>133</v>
      </c>
      <c r="H433" s="9">
        <v>45</v>
      </c>
      <c r="I433" s="9">
        <v>88161</v>
      </c>
      <c r="J433" s="9">
        <v>5</v>
      </c>
      <c r="K433" s="9">
        <v>4</v>
      </c>
      <c r="L433" s="9">
        <v>12</v>
      </c>
      <c r="M433" s="9">
        <v>4</v>
      </c>
      <c r="N433" s="9">
        <v>41</v>
      </c>
      <c r="O433" t="b">
        <f t="shared" si="41"/>
        <v>0</v>
      </c>
      <c r="P433" t="b">
        <f t="shared" si="40"/>
        <v>0</v>
      </c>
      <c r="Q433" t="b">
        <f t="shared" si="36"/>
        <v>0</v>
      </c>
      <c r="R433" t="str">
        <f t="shared" si="37"/>
        <v>Not Contract Married</v>
      </c>
      <c r="S433" t="b">
        <f t="shared" si="38"/>
        <v>0</v>
      </c>
      <c r="T433" t="str">
        <f t="shared" si="39"/>
        <v>Top Performer</v>
      </c>
      <c r="U433" t="b">
        <v>0</v>
      </c>
    </row>
    <row r="434" spans="1:21" x14ac:dyDescent="0.45">
      <c r="A434" s="9" t="s">
        <v>116</v>
      </c>
      <c r="B434" s="9" t="s">
        <v>126</v>
      </c>
      <c r="C434" s="9" t="s">
        <v>118</v>
      </c>
      <c r="D434" s="9" t="s">
        <v>134</v>
      </c>
      <c r="E434" s="9" t="s">
        <v>135</v>
      </c>
      <c r="F434" s="9" t="s">
        <v>120</v>
      </c>
      <c r="G434" s="9" t="s">
        <v>121</v>
      </c>
      <c r="H434" s="9">
        <v>33</v>
      </c>
      <c r="I434" s="9">
        <v>100812</v>
      </c>
      <c r="J434" s="9">
        <v>5</v>
      </c>
      <c r="K434" s="9">
        <v>11</v>
      </c>
      <c r="L434" s="9">
        <v>5</v>
      </c>
      <c r="M434" s="9">
        <v>6</v>
      </c>
      <c r="N434" s="9">
        <v>23</v>
      </c>
      <c r="O434" t="b">
        <f t="shared" si="41"/>
        <v>1</v>
      </c>
      <c r="P434" t="b">
        <f t="shared" si="40"/>
        <v>0</v>
      </c>
      <c r="Q434" t="b">
        <f t="shared" si="36"/>
        <v>0</v>
      </c>
      <c r="R434" t="str">
        <f t="shared" si="37"/>
        <v>Not Contract Married</v>
      </c>
      <c r="S434" t="b">
        <f t="shared" si="38"/>
        <v>0</v>
      </c>
      <c r="T434" t="str">
        <f t="shared" si="39"/>
        <v>Top Performer</v>
      </c>
      <c r="U434" t="b">
        <v>0</v>
      </c>
    </row>
    <row r="435" spans="1:21" x14ac:dyDescent="0.45">
      <c r="A435" s="10" t="s">
        <v>129</v>
      </c>
      <c r="B435" s="10" t="s">
        <v>117</v>
      </c>
      <c r="C435" s="10" t="s">
        <v>139</v>
      </c>
      <c r="D435" s="10" t="s">
        <v>123</v>
      </c>
      <c r="E435" s="10" t="s">
        <v>135</v>
      </c>
      <c r="F435" s="10" t="s">
        <v>120</v>
      </c>
      <c r="G435" s="10" t="s">
        <v>115</v>
      </c>
      <c r="H435" s="10">
        <v>62</v>
      </c>
      <c r="I435" s="10">
        <v>101274</v>
      </c>
      <c r="J435" s="10">
        <v>5</v>
      </c>
      <c r="K435" s="10">
        <v>11</v>
      </c>
      <c r="L435" s="10">
        <v>7</v>
      </c>
      <c r="M435" s="10">
        <v>6</v>
      </c>
      <c r="N435" s="10">
        <v>59</v>
      </c>
      <c r="O435" t="b">
        <f t="shared" si="41"/>
        <v>1</v>
      </c>
      <c r="P435" t="b">
        <f t="shared" si="40"/>
        <v>0</v>
      </c>
      <c r="Q435" t="b">
        <f t="shared" si="36"/>
        <v>0</v>
      </c>
      <c r="R435" t="str">
        <f t="shared" si="37"/>
        <v>Not Contract Married</v>
      </c>
      <c r="S435" t="b">
        <f t="shared" si="38"/>
        <v>0</v>
      </c>
      <c r="T435" t="str">
        <f t="shared" si="39"/>
        <v>Top Performer</v>
      </c>
      <c r="U435" t="b">
        <v>0</v>
      </c>
    </row>
    <row r="436" spans="1:21" x14ac:dyDescent="0.45">
      <c r="A436" s="10" t="s">
        <v>109</v>
      </c>
      <c r="B436" s="10" t="s">
        <v>126</v>
      </c>
      <c r="C436" s="10" t="s">
        <v>118</v>
      </c>
      <c r="D436" s="10" t="s">
        <v>123</v>
      </c>
      <c r="E436" s="10" t="s">
        <v>137</v>
      </c>
      <c r="F436" s="10" t="s">
        <v>114</v>
      </c>
      <c r="G436" s="10" t="s">
        <v>133</v>
      </c>
      <c r="H436" s="10">
        <v>43</v>
      </c>
      <c r="I436" s="10">
        <v>35571</v>
      </c>
      <c r="J436" s="10">
        <v>5</v>
      </c>
      <c r="K436" s="10">
        <v>9</v>
      </c>
      <c r="L436" s="10">
        <v>1</v>
      </c>
      <c r="M436" s="10">
        <v>1</v>
      </c>
      <c r="N436" s="10">
        <v>46</v>
      </c>
      <c r="O436" t="b">
        <f t="shared" si="41"/>
        <v>0</v>
      </c>
      <c r="P436" t="b">
        <f t="shared" si="40"/>
        <v>0</v>
      </c>
      <c r="Q436" t="b">
        <f t="shared" si="36"/>
        <v>1</v>
      </c>
      <c r="R436" t="str">
        <f t="shared" si="37"/>
        <v>Not Contract Married</v>
      </c>
      <c r="S436" t="b">
        <f t="shared" si="38"/>
        <v>0</v>
      </c>
      <c r="T436" t="b">
        <f t="shared" si="39"/>
        <v>0</v>
      </c>
      <c r="U436" t="b">
        <v>0</v>
      </c>
    </row>
    <row r="437" spans="1:21" x14ac:dyDescent="0.45">
      <c r="A437" s="9" t="s">
        <v>116</v>
      </c>
      <c r="B437" s="9" t="s">
        <v>126</v>
      </c>
      <c r="C437" s="9" t="s">
        <v>111</v>
      </c>
      <c r="D437" s="9" t="s">
        <v>123</v>
      </c>
      <c r="E437" s="9" t="s">
        <v>124</v>
      </c>
      <c r="F437" s="9" t="s">
        <v>114</v>
      </c>
      <c r="G437" s="9" t="s">
        <v>138</v>
      </c>
      <c r="H437" s="9">
        <v>39</v>
      </c>
      <c r="I437" s="9">
        <v>52005</v>
      </c>
      <c r="J437" s="9">
        <v>5</v>
      </c>
      <c r="K437" s="9">
        <v>2</v>
      </c>
      <c r="L437" s="9">
        <v>14</v>
      </c>
      <c r="M437" s="9">
        <v>6</v>
      </c>
      <c r="N437" s="9">
        <v>34</v>
      </c>
      <c r="O437" t="b">
        <f t="shared" si="41"/>
        <v>0</v>
      </c>
      <c r="P437" t="b">
        <f t="shared" si="40"/>
        <v>0</v>
      </c>
      <c r="Q437" t="b">
        <f t="shared" si="36"/>
        <v>0</v>
      </c>
      <c r="R437" t="str">
        <f t="shared" si="37"/>
        <v>Not Contract Married</v>
      </c>
      <c r="S437" t="b">
        <f t="shared" si="38"/>
        <v>0</v>
      </c>
      <c r="T437" t="b">
        <f t="shared" si="39"/>
        <v>0</v>
      </c>
      <c r="U437" t="b">
        <v>0</v>
      </c>
    </row>
    <row r="438" spans="1:21" x14ac:dyDescent="0.45">
      <c r="A438" s="9" t="s">
        <v>122</v>
      </c>
      <c r="B438" s="9" t="s">
        <v>126</v>
      </c>
      <c r="C438" s="9" t="s">
        <v>118</v>
      </c>
      <c r="D438" s="9" t="s">
        <v>132</v>
      </c>
      <c r="E438" s="9" t="s">
        <v>113</v>
      </c>
      <c r="F438" s="9" t="s">
        <v>120</v>
      </c>
      <c r="G438" s="9" t="s">
        <v>130</v>
      </c>
      <c r="H438" s="9">
        <v>33</v>
      </c>
      <c r="I438" s="9">
        <v>110742</v>
      </c>
      <c r="J438" s="9">
        <v>5</v>
      </c>
      <c r="K438" s="9">
        <v>17</v>
      </c>
      <c r="L438" s="9">
        <v>6</v>
      </c>
      <c r="M438" s="9">
        <v>7</v>
      </c>
      <c r="N438" s="9">
        <v>27</v>
      </c>
      <c r="O438" t="b">
        <f t="shared" si="41"/>
        <v>1</v>
      </c>
      <c r="P438" t="b">
        <f t="shared" si="40"/>
        <v>0</v>
      </c>
      <c r="Q438" t="b">
        <f t="shared" si="36"/>
        <v>0</v>
      </c>
      <c r="R438" t="str">
        <f t="shared" si="37"/>
        <v>Not Contract Married</v>
      </c>
      <c r="S438" t="b">
        <f t="shared" si="38"/>
        <v>0</v>
      </c>
      <c r="T438" t="str">
        <f t="shared" si="39"/>
        <v>Top Performer</v>
      </c>
      <c r="U438" t="b">
        <v>0</v>
      </c>
    </row>
    <row r="439" spans="1:21" x14ac:dyDescent="0.45">
      <c r="A439" s="10" t="s">
        <v>122</v>
      </c>
      <c r="B439" s="10" t="s">
        <v>126</v>
      </c>
      <c r="C439" s="10" t="s">
        <v>139</v>
      </c>
      <c r="D439" s="10" t="s">
        <v>112</v>
      </c>
      <c r="E439" s="10" t="s">
        <v>135</v>
      </c>
      <c r="F439" s="10" t="s">
        <v>128</v>
      </c>
      <c r="G439" s="10" t="s">
        <v>138</v>
      </c>
      <c r="H439" s="10">
        <v>23</v>
      </c>
      <c r="I439" s="10">
        <v>81955</v>
      </c>
      <c r="J439" s="10">
        <v>5</v>
      </c>
      <c r="K439" s="10">
        <v>15</v>
      </c>
      <c r="L439" s="10">
        <v>7</v>
      </c>
      <c r="M439" s="10">
        <v>5</v>
      </c>
      <c r="N439" s="10">
        <v>37</v>
      </c>
      <c r="O439" t="b">
        <f t="shared" si="41"/>
        <v>0</v>
      </c>
      <c r="P439" t="b">
        <f t="shared" si="40"/>
        <v>0</v>
      </c>
      <c r="Q439" t="b">
        <f t="shared" si="36"/>
        <v>0</v>
      </c>
      <c r="R439" t="str">
        <f t="shared" si="37"/>
        <v>Not Contract Married</v>
      </c>
      <c r="S439" t="b">
        <f t="shared" si="38"/>
        <v>0</v>
      </c>
      <c r="T439" t="str">
        <f t="shared" si="39"/>
        <v>Top Performer</v>
      </c>
      <c r="U439" t="b">
        <v>0</v>
      </c>
    </row>
    <row r="440" spans="1:21" x14ac:dyDescent="0.45">
      <c r="A440" s="9" t="s">
        <v>109</v>
      </c>
      <c r="B440" s="9" t="s">
        <v>110</v>
      </c>
      <c r="C440" s="9" t="s">
        <v>131</v>
      </c>
      <c r="D440" s="9" t="s">
        <v>112</v>
      </c>
      <c r="E440" s="9" t="s">
        <v>140</v>
      </c>
      <c r="F440" s="9" t="s">
        <v>114</v>
      </c>
      <c r="G440" s="9" t="s">
        <v>130</v>
      </c>
      <c r="H440" s="9">
        <v>39</v>
      </c>
      <c r="I440" s="9">
        <v>53989</v>
      </c>
      <c r="J440" s="9">
        <v>5</v>
      </c>
      <c r="K440" s="9">
        <v>18</v>
      </c>
      <c r="L440" s="9">
        <v>1</v>
      </c>
      <c r="M440" s="9">
        <v>2</v>
      </c>
      <c r="N440" s="9">
        <v>20</v>
      </c>
      <c r="O440" t="b">
        <f t="shared" si="41"/>
        <v>0</v>
      </c>
      <c r="P440" t="b">
        <f t="shared" si="40"/>
        <v>0</v>
      </c>
      <c r="Q440" t="b">
        <f t="shared" si="36"/>
        <v>0</v>
      </c>
      <c r="R440" t="str">
        <f t="shared" si="37"/>
        <v>Not Contract Married</v>
      </c>
      <c r="S440" t="b">
        <f t="shared" si="38"/>
        <v>0</v>
      </c>
      <c r="T440" t="b">
        <f t="shared" si="39"/>
        <v>0</v>
      </c>
      <c r="U440" t="b">
        <v>0</v>
      </c>
    </row>
    <row r="441" spans="1:21" x14ac:dyDescent="0.45">
      <c r="A441" s="9" t="s">
        <v>141</v>
      </c>
      <c r="B441" s="9" t="s">
        <v>126</v>
      </c>
      <c r="C441" s="9" t="s">
        <v>111</v>
      </c>
      <c r="D441" s="9" t="s">
        <v>134</v>
      </c>
      <c r="E441" s="9" t="s">
        <v>119</v>
      </c>
      <c r="F441" s="9" t="s">
        <v>120</v>
      </c>
      <c r="G441" s="9" t="s">
        <v>138</v>
      </c>
      <c r="H441" s="9">
        <v>55</v>
      </c>
      <c r="I441" s="9">
        <v>106721</v>
      </c>
      <c r="J441" s="9">
        <v>5</v>
      </c>
      <c r="K441" s="9">
        <v>8</v>
      </c>
      <c r="L441" s="9">
        <v>12</v>
      </c>
      <c r="M441" s="9">
        <v>9</v>
      </c>
      <c r="N441" s="9">
        <v>55</v>
      </c>
      <c r="O441" t="b">
        <f t="shared" si="41"/>
        <v>1</v>
      </c>
      <c r="P441" t="b">
        <f t="shared" si="40"/>
        <v>1</v>
      </c>
      <c r="Q441" t="b">
        <f t="shared" si="36"/>
        <v>0</v>
      </c>
      <c r="R441" t="str">
        <f t="shared" si="37"/>
        <v>Not Contract Married</v>
      </c>
      <c r="S441" t="b">
        <f t="shared" si="38"/>
        <v>0</v>
      </c>
      <c r="T441" t="str">
        <f t="shared" si="39"/>
        <v>Top Performer</v>
      </c>
      <c r="U441">
        <v>9</v>
      </c>
    </row>
    <row r="442" spans="1:21" x14ac:dyDescent="0.45">
      <c r="A442" s="10" t="s">
        <v>116</v>
      </c>
      <c r="B442" s="10" t="s">
        <v>110</v>
      </c>
      <c r="C442" s="10" t="s">
        <v>131</v>
      </c>
      <c r="D442" s="10" t="s">
        <v>123</v>
      </c>
      <c r="E442" s="10" t="s">
        <v>137</v>
      </c>
      <c r="F442" s="10" t="s">
        <v>120</v>
      </c>
      <c r="G442" s="10" t="s">
        <v>133</v>
      </c>
      <c r="H442" s="10">
        <v>22</v>
      </c>
      <c r="I442" s="10">
        <v>96321</v>
      </c>
      <c r="J442" s="10">
        <v>4</v>
      </c>
      <c r="K442" s="10">
        <v>15</v>
      </c>
      <c r="L442" s="10">
        <v>13</v>
      </c>
      <c r="M442" s="10">
        <v>9</v>
      </c>
      <c r="N442" s="10">
        <v>35</v>
      </c>
      <c r="O442" t="b">
        <f t="shared" si="41"/>
        <v>1</v>
      </c>
      <c r="P442" t="b">
        <f t="shared" si="40"/>
        <v>0</v>
      </c>
      <c r="Q442" t="b">
        <f t="shared" si="36"/>
        <v>0</v>
      </c>
      <c r="R442" t="str">
        <f t="shared" si="37"/>
        <v>Not Contract Married</v>
      </c>
      <c r="S442" t="b">
        <f t="shared" si="38"/>
        <v>0</v>
      </c>
      <c r="T442" t="str">
        <f t="shared" si="39"/>
        <v>Top Performer</v>
      </c>
      <c r="U442" t="b">
        <v>0</v>
      </c>
    </row>
    <row r="443" spans="1:21" x14ac:dyDescent="0.45">
      <c r="A443" s="10" t="s">
        <v>129</v>
      </c>
      <c r="B443" s="10" t="s">
        <v>126</v>
      </c>
      <c r="C443" s="10" t="s">
        <v>131</v>
      </c>
      <c r="D443" s="10" t="s">
        <v>132</v>
      </c>
      <c r="E443" s="10" t="s">
        <v>113</v>
      </c>
      <c r="F443" s="10" t="s">
        <v>120</v>
      </c>
      <c r="G443" s="10" t="s">
        <v>130</v>
      </c>
      <c r="H443" s="10">
        <v>61</v>
      </c>
      <c r="I443" s="10">
        <v>33236</v>
      </c>
      <c r="J443" s="10">
        <v>4</v>
      </c>
      <c r="K443" s="10">
        <v>1</v>
      </c>
      <c r="L443" s="10">
        <v>5</v>
      </c>
      <c r="M443" s="10">
        <v>8</v>
      </c>
      <c r="N443" s="10">
        <v>30</v>
      </c>
      <c r="O443" t="b">
        <f t="shared" si="41"/>
        <v>0</v>
      </c>
      <c r="P443" t="b">
        <f t="shared" si="40"/>
        <v>0</v>
      </c>
      <c r="Q443" t="b">
        <f t="shared" si="36"/>
        <v>0</v>
      </c>
      <c r="R443" t="str">
        <f t="shared" si="37"/>
        <v>Not Contract Married</v>
      </c>
      <c r="S443" t="b">
        <f t="shared" si="38"/>
        <v>0</v>
      </c>
      <c r="T443" t="b">
        <f t="shared" si="39"/>
        <v>0</v>
      </c>
      <c r="U443" t="b">
        <v>0</v>
      </c>
    </row>
    <row r="444" spans="1:21" x14ac:dyDescent="0.45">
      <c r="A444" s="10" t="s">
        <v>136</v>
      </c>
      <c r="B444" s="10" t="s">
        <v>117</v>
      </c>
      <c r="C444" s="10" t="s">
        <v>111</v>
      </c>
      <c r="D444" s="10" t="s">
        <v>134</v>
      </c>
      <c r="E444" s="10" t="s">
        <v>127</v>
      </c>
      <c r="F444" s="10" t="s">
        <v>128</v>
      </c>
      <c r="G444" s="10" t="s">
        <v>125</v>
      </c>
      <c r="H444" s="10">
        <v>49</v>
      </c>
      <c r="I444" s="10">
        <v>96093</v>
      </c>
      <c r="J444" s="10">
        <v>4</v>
      </c>
      <c r="K444" s="10">
        <v>12</v>
      </c>
      <c r="L444" s="10">
        <v>12</v>
      </c>
      <c r="M444" s="10">
        <v>7</v>
      </c>
      <c r="N444" s="10">
        <v>45</v>
      </c>
      <c r="O444" t="b">
        <f t="shared" si="41"/>
        <v>0</v>
      </c>
      <c r="P444" t="b">
        <f t="shared" si="40"/>
        <v>0</v>
      </c>
      <c r="Q444" t="b">
        <f t="shared" si="36"/>
        <v>0</v>
      </c>
      <c r="R444" t="str">
        <f t="shared" si="37"/>
        <v>Not Contract Married</v>
      </c>
      <c r="S444" t="b">
        <f t="shared" si="38"/>
        <v>0</v>
      </c>
      <c r="T444" t="str">
        <f t="shared" si="39"/>
        <v>Top Performer</v>
      </c>
      <c r="U444" t="b">
        <v>0</v>
      </c>
    </row>
    <row r="445" spans="1:21" x14ac:dyDescent="0.45">
      <c r="A445" s="10" t="s">
        <v>143</v>
      </c>
      <c r="B445" s="10" t="s">
        <v>110</v>
      </c>
      <c r="C445" s="10" t="s">
        <v>131</v>
      </c>
      <c r="D445" s="10" t="s">
        <v>112</v>
      </c>
      <c r="E445" s="10" t="s">
        <v>124</v>
      </c>
      <c r="F445" s="10" t="s">
        <v>114</v>
      </c>
      <c r="G445" s="10" t="s">
        <v>125</v>
      </c>
      <c r="H445" s="10">
        <v>32</v>
      </c>
      <c r="I445" s="10">
        <v>109063</v>
      </c>
      <c r="J445" s="10">
        <v>4</v>
      </c>
      <c r="K445" s="10">
        <v>8</v>
      </c>
      <c r="L445" s="10">
        <v>4</v>
      </c>
      <c r="M445" s="10">
        <v>7</v>
      </c>
      <c r="N445" s="10">
        <v>25</v>
      </c>
      <c r="O445" t="b">
        <f t="shared" si="41"/>
        <v>1</v>
      </c>
      <c r="P445" t="b">
        <f t="shared" si="40"/>
        <v>0</v>
      </c>
      <c r="Q445" t="b">
        <f t="shared" si="36"/>
        <v>0</v>
      </c>
      <c r="R445" t="str">
        <f t="shared" si="37"/>
        <v>Not Contract Married</v>
      </c>
      <c r="S445" t="b">
        <f t="shared" si="38"/>
        <v>0</v>
      </c>
      <c r="T445" t="str">
        <f t="shared" si="39"/>
        <v>Top Performer</v>
      </c>
      <c r="U445" t="b">
        <v>0</v>
      </c>
    </row>
    <row r="446" spans="1:21" x14ac:dyDescent="0.45">
      <c r="A446" s="10" t="s">
        <v>143</v>
      </c>
      <c r="B446" s="10" t="s">
        <v>126</v>
      </c>
      <c r="C446" s="10" t="s">
        <v>131</v>
      </c>
      <c r="D446" s="10" t="s">
        <v>134</v>
      </c>
      <c r="E446" s="10" t="s">
        <v>113</v>
      </c>
      <c r="F446" s="10" t="s">
        <v>120</v>
      </c>
      <c r="G446" s="10" t="s">
        <v>142</v>
      </c>
      <c r="H446" s="10">
        <v>24</v>
      </c>
      <c r="I446" s="10">
        <v>52190</v>
      </c>
      <c r="J446" s="10">
        <v>4</v>
      </c>
      <c r="K446" s="10">
        <v>18</v>
      </c>
      <c r="L446" s="10">
        <v>12</v>
      </c>
      <c r="M446" s="10">
        <v>2</v>
      </c>
      <c r="N446" s="10">
        <v>55</v>
      </c>
      <c r="O446" t="b">
        <f t="shared" si="41"/>
        <v>0</v>
      </c>
      <c r="P446" t="b">
        <f t="shared" si="40"/>
        <v>0</v>
      </c>
      <c r="Q446" t="b">
        <f t="shared" si="36"/>
        <v>0</v>
      </c>
      <c r="R446" t="str">
        <f t="shared" si="37"/>
        <v>Not Contract Married</v>
      </c>
      <c r="S446" t="b">
        <f t="shared" si="38"/>
        <v>0</v>
      </c>
      <c r="T446" t="b">
        <f t="shared" si="39"/>
        <v>0</v>
      </c>
      <c r="U446" t="b">
        <v>0</v>
      </c>
    </row>
    <row r="447" spans="1:21" x14ac:dyDescent="0.45">
      <c r="A447" s="10" t="s">
        <v>122</v>
      </c>
      <c r="B447" s="10" t="s">
        <v>126</v>
      </c>
      <c r="C447" s="10" t="s">
        <v>139</v>
      </c>
      <c r="D447" s="10" t="s">
        <v>134</v>
      </c>
      <c r="E447" s="10" t="s">
        <v>124</v>
      </c>
      <c r="F447" s="10" t="s">
        <v>128</v>
      </c>
      <c r="G447" s="10" t="s">
        <v>125</v>
      </c>
      <c r="H447" s="10">
        <v>50</v>
      </c>
      <c r="I447" s="10">
        <v>32384</v>
      </c>
      <c r="J447" s="10">
        <v>4</v>
      </c>
      <c r="K447" s="10">
        <v>8</v>
      </c>
      <c r="L447" s="10">
        <v>12</v>
      </c>
      <c r="M447" s="10">
        <v>2</v>
      </c>
      <c r="N447" s="10">
        <v>44</v>
      </c>
      <c r="O447" t="b">
        <f t="shared" si="41"/>
        <v>0</v>
      </c>
      <c r="P447" t="b">
        <f t="shared" si="40"/>
        <v>0</v>
      </c>
      <c r="Q447" t="b">
        <f t="shared" si="36"/>
        <v>0</v>
      </c>
      <c r="R447" t="str">
        <f t="shared" si="37"/>
        <v>Not Contract Married</v>
      </c>
      <c r="S447" t="b">
        <f t="shared" si="38"/>
        <v>0</v>
      </c>
      <c r="T447" t="str">
        <f t="shared" si="39"/>
        <v>Top Performer</v>
      </c>
      <c r="U447" t="b">
        <v>0</v>
      </c>
    </row>
    <row r="448" spans="1:21" x14ac:dyDescent="0.45">
      <c r="A448" s="9" t="s">
        <v>122</v>
      </c>
      <c r="B448" s="9" t="s">
        <v>117</v>
      </c>
      <c r="C448" s="9" t="s">
        <v>139</v>
      </c>
      <c r="D448" s="9" t="s">
        <v>134</v>
      </c>
      <c r="E448" s="9" t="s">
        <v>137</v>
      </c>
      <c r="F448" s="9" t="s">
        <v>120</v>
      </c>
      <c r="G448" s="9" t="s">
        <v>121</v>
      </c>
      <c r="H448" s="9">
        <v>33</v>
      </c>
      <c r="I448" s="9">
        <v>66188</v>
      </c>
      <c r="J448" s="9">
        <v>4</v>
      </c>
      <c r="K448" s="9">
        <v>9</v>
      </c>
      <c r="L448" s="9">
        <v>11</v>
      </c>
      <c r="M448" s="9">
        <v>6</v>
      </c>
      <c r="N448" s="9">
        <v>40</v>
      </c>
      <c r="O448" t="b">
        <f t="shared" si="41"/>
        <v>0</v>
      </c>
      <c r="P448" t="b">
        <f t="shared" si="40"/>
        <v>0</v>
      </c>
      <c r="Q448" t="b">
        <f t="shared" si="36"/>
        <v>0</v>
      </c>
      <c r="R448" t="str">
        <f t="shared" si="37"/>
        <v>Not Contract Married</v>
      </c>
      <c r="S448" t="b">
        <f t="shared" si="38"/>
        <v>0</v>
      </c>
      <c r="T448" t="str">
        <f t="shared" si="39"/>
        <v>Top Performer</v>
      </c>
      <c r="U448" t="b">
        <v>0</v>
      </c>
    </row>
    <row r="449" spans="1:21" x14ac:dyDescent="0.45">
      <c r="A449" s="10" t="s">
        <v>143</v>
      </c>
      <c r="B449" s="10" t="s">
        <v>110</v>
      </c>
      <c r="C449" s="10" t="s">
        <v>139</v>
      </c>
      <c r="D449" s="10" t="s">
        <v>134</v>
      </c>
      <c r="E449" s="10" t="s">
        <v>135</v>
      </c>
      <c r="F449" s="10" t="s">
        <v>120</v>
      </c>
      <c r="G449" s="10" t="s">
        <v>121</v>
      </c>
      <c r="H449" s="10">
        <v>26</v>
      </c>
      <c r="I449" s="10">
        <v>86622</v>
      </c>
      <c r="J449" s="10">
        <v>4</v>
      </c>
      <c r="K449" s="10">
        <v>10</v>
      </c>
      <c r="L449" s="10">
        <v>10</v>
      </c>
      <c r="M449" s="10">
        <v>1</v>
      </c>
      <c r="N449" s="10">
        <v>23</v>
      </c>
      <c r="O449" t="b">
        <f t="shared" si="41"/>
        <v>0</v>
      </c>
      <c r="P449" t="b">
        <f t="shared" si="40"/>
        <v>0</v>
      </c>
      <c r="Q449" t="b">
        <f t="shared" si="36"/>
        <v>0</v>
      </c>
      <c r="R449" t="str">
        <f t="shared" si="37"/>
        <v>Not Contract Married</v>
      </c>
      <c r="S449" t="b">
        <f t="shared" si="38"/>
        <v>0</v>
      </c>
      <c r="T449" t="str">
        <f t="shared" si="39"/>
        <v>Top Performer</v>
      </c>
      <c r="U449" t="b">
        <v>0</v>
      </c>
    </row>
    <row r="450" spans="1:21" x14ac:dyDescent="0.45">
      <c r="A450" s="10" t="s">
        <v>141</v>
      </c>
      <c r="B450" s="10" t="s">
        <v>126</v>
      </c>
      <c r="C450" s="10" t="s">
        <v>139</v>
      </c>
      <c r="D450" s="10" t="s">
        <v>123</v>
      </c>
      <c r="E450" s="10" t="s">
        <v>113</v>
      </c>
      <c r="F450" s="10" t="s">
        <v>114</v>
      </c>
      <c r="G450" s="10" t="s">
        <v>115</v>
      </c>
      <c r="H450" s="10">
        <v>60</v>
      </c>
      <c r="I450" s="10">
        <v>54322</v>
      </c>
      <c r="J450" s="10">
        <v>4</v>
      </c>
      <c r="K450" s="10">
        <v>13</v>
      </c>
      <c r="L450" s="10">
        <v>3</v>
      </c>
      <c r="M450" s="10">
        <v>7</v>
      </c>
      <c r="N450" s="10">
        <v>42</v>
      </c>
      <c r="O450" t="b">
        <f t="shared" si="41"/>
        <v>0</v>
      </c>
      <c r="P450" t="b">
        <f t="shared" si="40"/>
        <v>0</v>
      </c>
      <c r="Q450" t="b">
        <f t="shared" si="36"/>
        <v>0</v>
      </c>
      <c r="R450" t="str">
        <f t="shared" si="37"/>
        <v>Not Contract Married</v>
      </c>
      <c r="S450" t="b">
        <f t="shared" si="38"/>
        <v>0</v>
      </c>
      <c r="T450" t="b">
        <f t="shared" si="39"/>
        <v>0</v>
      </c>
      <c r="U450" t="b">
        <v>0</v>
      </c>
    </row>
    <row r="451" spans="1:21" x14ac:dyDescent="0.45">
      <c r="A451" s="9" t="s">
        <v>116</v>
      </c>
      <c r="B451" s="9" t="s">
        <v>117</v>
      </c>
      <c r="C451" s="9" t="s">
        <v>139</v>
      </c>
      <c r="D451" s="9" t="s">
        <v>123</v>
      </c>
      <c r="E451" s="9" t="s">
        <v>137</v>
      </c>
      <c r="F451" s="9" t="s">
        <v>120</v>
      </c>
      <c r="G451" s="9" t="s">
        <v>130</v>
      </c>
      <c r="H451" s="9">
        <v>35</v>
      </c>
      <c r="I451" s="9">
        <v>60750</v>
      </c>
      <c r="J451" s="9">
        <v>4</v>
      </c>
      <c r="K451" s="9">
        <v>16</v>
      </c>
      <c r="L451" s="9">
        <v>6</v>
      </c>
      <c r="M451" s="9">
        <v>8</v>
      </c>
      <c r="N451" s="9">
        <v>38</v>
      </c>
      <c r="O451" t="b">
        <f t="shared" si="41"/>
        <v>0</v>
      </c>
      <c r="P451" t="b">
        <f t="shared" si="40"/>
        <v>0</v>
      </c>
      <c r="Q451" t="b">
        <f t="shared" ref="Q451:Q501" si="42">AND(A451="Customer Support",N451&gt;40)</f>
        <v>0</v>
      </c>
      <c r="R451" t="str">
        <f t="shared" ref="R451:R501" si="43">IF(AND(C451="Married",F451="Contract"),"Contract Married","Not Contract Married")</f>
        <v>Not Contract Married</v>
      </c>
      <c r="S451" t="b">
        <f t="shared" ref="S451:S501" si="44">IF(AND(A451="Finance",I451&gt;70000,M451&gt;=9),"Top Performer")</f>
        <v>0</v>
      </c>
      <c r="T451" t="b">
        <f t="shared" ref="T451:T501" si="45">IF(OR(A451="Finance",I451&gt;70000,M451&gt;=9),"Top Performer")</f>
        <v>0</v>
      </c>
      <c r="U451" t="b">
        <v>0</v>
      </c>
    </row>
    <row r="452" spans="1:21" x14ac:dyDescent="0.45">
      <c r="A452" s="9" t="s">
        <v>143</v>
      </c>
      <c r="B452" s="9" t="s">
        <v>117</v>
      </c>
      <c r="C452" s="9" t="s">
        <v>111</v>
      </c>
      <c r="D452" s="9" t="s">
        <v>112</v>
      </c>
      <c r="E452" s="9" t="s">
        <v>113</v>
      </c>
      <c r="F452" s="9" t="s">
        <v>120</v>
      </c>
      <c r="G452" s="9" t="s">
        <v>121</v>
      </c>
      <c r="H452" s="9">
        <v>51</v>
      </c>
      <c r="I452" s="9">
        <v>31589</v>
      </c>
      <c r="J452" s="9">
        <v>4</v>
      </c>
      <c r="K452" s="9">
        <v>16</v>
      </c>
      <c r="L452" s="9">
        <v>4</v>
      </c>
      <c r="M452" s="9">
        <v>6</v>
      </c>
      <c r="N452" s="9">
        <v>59</v>
      </c>
      <c r="O452" t="b">
        <f t="shared" si="41"/>
        <v>0</v>
      </c>
      <c r="P452" t="b">
        <f t="shared" ref="P452:P501" si="46">AND(I452&gt;100000,M452&gt;=9)</f>
        <v>0</v>
      </c>
      <c r="Q452" t="b">
        <f t="shared" si="42"/>
        <v>0</v>
      </c>
      <c r="R452" t="str">
        <f t="shared" si="43"/>
        <v>Not Contract Married</v>
      </c>
      <c r="S452" t="b">
        <f t="shared" si="44"/>
        <v>0</v>
      </c>
      <c r="T452" t="b">
        <f t="shared" si="45"/>
        <v>0</v>
      </c>
      <c r="U452" t="b">
        <v>0</v>
      </c>
    </row>
    <row r="453" spans="1:21" x14ac:dyDescent="0.45">
      <c r="A453" s="10" t="s">
        <v>109</v>
      </c>
      <c r="B453" s="10" t="s">
        <v>126</v>
      </c>
      <c r="C453" s="10" t="s">
        <v>118</v>
      </c>
      <c r="D453" s="10" t="s">
        <v>112</v>
      </c>
      <c r="E453" s="10" t="s">
        <v>124</v>
      </c>
      <c r="F453" s="10" t="s">
        <v>120</v>
      </c>
      <c r="G453" s="10" t="s">
        <v>138</v>
      </c>
      <c r="H453" s="10">
        <v>51</v>
      </c>
      <c r="I453" s="10">
        <v>78766</v>
      </c>
      <c r="J453" s="10">
        <v>4</v>
      </c>
      <c r="K453" s="10">
        <v>19</v>
      </c>
      <c r="L453" s="10">
        <v>1</v>
      </c>
      <c r="M453" s="10">
        <v>4</v>
      </c>
      <c r="N453" s="10">
        <v>36</v>
      </c>
      <c r="O453" t="b">
        <f t="shared" si="41"/>
        <v>0</v>
      </c>
      <c r="P453" t="b">
        <f t="shared" si="46"/>
        <v>0</v>
      </c>
      <c r="Q453" t="b">
        <f t="shared" si="42"/>
        <v>0</v>
      </c>
      <c r="R453" t="str">
        <f t="shared" si="43"/>
        <v>Not Contract Married</v>
      </c>
      <c r="S453" t="b">
        <f t="shared" si="44"/>
        <v>0</v>
      </c>
      <c r="T453" t="str">
        <f t="shared" si="45"/>
        <v>Top Performer</v>
      </c>
      <c r="U453" t="b">
        <v>0</v>
      </c>
    </row>
    <row r="454" spans="1:21" x14ac:dyDescent="0.45">
      <c r="A454" s="10" t="s">
        <v>109</v>
      </c>
      <c r="B454" s="10" t="s">
        <v>126</v>
      </c>
      <c r="C454" s="10" t="s">
        <v>139</v>
      </c>
      <c r="D454" s="10" t="s">
        <v>123</v>
      </c>
      <c r="E454" s="10" t="s">
        <v>119</v>
      </c>
      <c r="F454" s="10" t="s">
        <v>120</v>
      </c>
      <c r="G454" s="10" t="s">
        <v>138</v>
      </c>
      <c r="H454" s="10">
        <v>41</v>
      </c>
      <c r="I454" s="10">
        <v>78695</v>
      </c>
      <c r="J454" s="10">
        <v>4</v>
      </c>
      <c r="K454" s="10">
        <v>7</v>
      </c>
      <c r="L454" s="10">
        <v>5</v>
      </c>
      <c r="M454" s="10">
        <v>4</v>
      </c>
      <c r="N454" s="10">
        <v>42</v>
      </c>
      <c r="O454" t="b">
        <f t="shared" si="41"/>
        <v>0</v>
      </c>
      <c r="P454" t="b">
        <f t="shared" si="46"/>
        <v>0</v>
      </c>
      <c r="Q454" t="b">
        <f t="shared" si="42"/>
        <v>1</v>
      </c>
      <c r="R454" t="str">
        <f t="shared" si="43"/>
        <v>Not Contract Married</v>
      </c>
      <c r="S454" t="b">
        <f t="shared" si="44"/>
        <v>0</v>
      </c>
      <c r="T454" t="str">
        <f t="shared" si="45"/>
        <v>Top Performer</v>
      </c>
      <c r="U454">
        <v>4</v>
      </c>
    </row>
    <row r="455" spans="1:21" x14ac:dyDescent="0.45">
      <c r="A455" s="10" t="s">
        <v>129</v>
      </c>
      <c r="B455" s="10" t="s">
        <v>110</v>
      </c>
      <c r="C455" s="10" t="s">
        <v>131</v>
      </c>
      <c r="D455" s="10" t="s">
        <v>132</v>
      </c>
      <c r="E455" s="10" t="s">
        <v>135</v>
      </c>
      <c r="F455" s="10" t="s">
        <v>128</v>
      </c>
      <c r="G455" s="10" t="s">
        <v>130</v>
      </c>
      <c r="H455" s="10">
        <v>29</v>
      </c>
      <c r="I455" s="10">
        <v>56672</v>
      </c>
      <c r="J455" s="10">
        <v>4</v>
      </c>
      <c r="K455" s="10">
        <v>10</v>
      </c>
      <c r="L455" s="10">
        <v>1</v>
      </c>
      <c r="M455" s="10">
        <v>2</v>
      </c>
      <c r="N455" s="10">
        <v>53</v>
      </c>
      <c r="O455" t="b">
        <f t="shared" si="41"/>
        <v>0</v>
      </c>
      <c r="P455" t="b">
        <f t="shared" si="46"/>
        <v>0</v>
      </c>
      <c r="Q455" t="b">
        <f t="shared" si="42"/>
        <v>0</v>
      </c>
      <c r="R455" t="str">
        <f t="shared" si="43"/>
        <v>Contract Married</v>
      </c>
      <c r="S455" t="b">
        <f t="shared" si="44"/>
        <v>0</v>
      </c>
      <c r="T455" t="b">
        <f t="shared" si="45"/>
        <v>0</v>
      </c>
      <c r="U455" t="b">
        <v>0</v>
      </c>
    </row>
    <row r="456" spans="1:21" x14ac:dyDescent="0.45">
      <c r="A456" s="10" t="s">
        <v>143</v>
      </c>
      <c r="B456" s="10" t="s">
        <v>126</v>
      </c>
      <c r="C456" s="10" t="s">
        <v>139</v>
      </c>
      <c r="D456" s="10" t="s">
        <v>132</v>
      </c>
      <c r="E456" s="10" t="s">
        <v>127</v>
      </c>
      <c r="F456" s="10" t="s">
        <v>128</v>
      </c>
      <c r="G456" s="10" t="s">
        <v>133</v>
      </c>
      <c r="H456" s="10">
        <v>39</v>
      </c>
      <c r="I456" s="10">
        <v>112594</v>
      </c>
      <c r="J456" s="10">
        <v>4</v>
      </c>
      <c r="K456" s="10">
        <v>4</v>
      </c>
      <c r="L456" s="10">
        <v>1</v>
      </c>
      <c r="M456" s="10">
        <v>7</v>
      </c>
      <c r="N456" s="10">
        <v>55</v>
      </c>
      <c r="O456" t="b">
        <f t="shared" ref="O456:O501" si="47">OR(I456&gt;100000,M456&gt;=9)</f>
        <v>1</v>
      </c>
      <c r="P456" t="b">
        <f t="shared" si="46"/>
        <v>0</v>
      </c>
      <c r="Q456" t="b">
        <f t="shared" si="42"/>
        <v>0</v>
      </c>
      <c r="R456" t="str">
        <f t="shared" si="43"/>
        <v>Not Contract Married</v>
      </c>
      <c r="S456" t="b">
        <f t="shared" si="44"/>
        <v>0</v>
      </c>
      <c r="T456" t="str">
        <f t="shared" si="45"/>
        <v>Top Performer</v>
      </c>
      <c r="U456" t="b">
        <v>0</v>
      </c>
    </row>
    <row r="457" spans="1:21" x14ac:dyDescent="0.45">
      <c r="A457" s="9" t="s">
        <v>143</v>
      </c>
      <c r="B457" s="9" t="s">
        <v>110</v>
      </c>
      <c r="C457" s="9" t="s">
        <v>139</v>
      </c>
      <c r="D457" s="9" t="s">
        <v>112</v>
      </c>
      <c r="E457" s="9" t="s">
        <v>140</v>
      </c>
      <c r="F457" s="9" t="s">
        <v>128</v>
      </c>
      <c r="G457" s="9" t="s">
        <v>133</v>
      </c>
      <c r="H457" s="9">
        <v>23</v>
      </c>
      <c r="I457" s="9">
        <v>62245</v>
      </c>
      <c r="J457" s="9">
        <v>4</v>
      </c>
      <c r="K457" s="9">
        <v>10</v>
      </c>
      <c r="L457" s="9">
        <v>6</v>
      </c>
      <c r="M457" s="9">
        <v>1</v>
      </c>
      <c r="N457" s="9">
        <v>55</v>
      </c>
      <c r="O457" t="b">
        <f t="shared" si="47"/>
        <v>0</v>
      </c>
      <c r="P457" t="b">
        <f t="shared" si="46"/>
        <v>0</v>
      </c>
      <c r="Q457" t="b">
        <f t="shared" si="42"/>
        <v>0</v>
      </c>
      <c r="R457" t="str">
        <f t="shared" si="43"/>
        <v>Not Contract Married</v>
      </c>
      <c r="S457" t="b">
        <f t="shared" si="44"/>
        <v>0</v>
      </c>
      <c r="T457" t="b">
        <f t="shared" si="45"/>
        <v>0</v>
      </c>
      <c r="U457" t="b">
        <v>0</v>
      </c>
    </row>
    <row r="458" spans="1:21" x14ac:dyDescent="0.45">
      <c r="A458" s="9" t="s">
        <v>143</v>
      </c>
      <c r="B458" s="9" t="s">
        <v>126</v>
      </c>
      <c r="C458" s="9" t="s">
        <v>131</v>
      </c>
      <c r="D458" s="9" t="s">
        <v>112</v>
      </c>
      <c r="E458" s="9" t="s">
        <v>113</v>
      </c>
      <c r="F458" s="9" t="s">
        <v>114</v>
      </c>
      <c r="G458" s="9" t="s">
        <v>138</v>
      </c>
      <c r="H458" s="9">
        <v>57</v>
      </c>
      <c r="I458" s="9">
        <v>90614</v>
      </c>
      <c r="J458" s="9">
        <v>4</v>
      </c>
      <c r="K458" s="9">
        <v>8</v>
      </c>
      <c r="L458" s="9">
        <v>3</v>
      </c>
      <c r="M458" s="9">
        <v>8</v>
      </c>
      <c r="N458" s="9">
        <v>36</v>
      </c>
      <c r="O458" t="b">
        <f t="shared" si="47"/>
        <v>0</v>
      </c>
      <c r="P458" t="b">
        <f t="shared" si="46"/>
        <v>0</v>
      </c>
      <c r="Q458" t="b">
        <f t="shared" si="42"/>
        <v>0</v>
      </c>
      <c r="R458" t="str">
        <f t="shared" si="43"/>
        <v>Not Contract Married</v>
      </c>
      <c r="S458" t="b">
        <f t="shared" si="44"/>
        <v>0</v>
      </c>
      <c r="T458" t="str">
        <f t="shared" si="45"/>
        <v>Top Performer</v>
      </c>
      <c r="U458" t="b">
        <v>0</v>
      </c>
    </row>
    <row r="459" spans="1:21" x14ac:dyDescent="0.45">
      <c r="A459" s="9" t="s">
        <v>129</v>
      </c>
      <c r="B459" s="9" t="s">
        <v>117</v>
      </c>
      <c r="C459" s="9" t="s">
        <v>131</v>
      </c>
      <c r="D459" s="9" t="s">
        <v>132</v>
      </c>
      <c r="E459" s="9" t="s">
        <v>137</v>
      </c>
      <c r="F459" s="9" t="s">
        <v>120</v>
      </c>
      <c r="G459" s="9" t="s">
        <v>121</v>
      </c>
      <c r="H459" s="9">
        <v>55</v>
      </c>
      <c r="I459" s="9">
        <v>119388</v>
      </c>
      <c r="J459" s="9">
        <v>4</v>
      </c>
      <c r="K459" s="9">
        <v>3</v>
      </c>
      <c r="L459" s="9">
        <v>1</v>
      </c>
      <c r="M459" s="9">
        <v>3</v>
      </c>
      <c r="N459" s="9">
        <v>44</v>
      </c>
      <c r="O459" t="b">
        <f t="shared" si="47"/>
        <v>1</v>
      </c>
      <c r="P459" t="b">
        <f t="shared" si="46"/>
        <v>0</v>
      </c>
      <c r="Q459" t="b">
        <f t="shared" si="42"/>
        <v>0</v>
      </c>
      <c r="R459" t="str">
        <f t="shared" si="43"/>
        <v>Not Contract Married</v>
      </c>
      <c r="S459" t="b">
        <f t="shared" si="44"/>
        <v>0</v>
      </c>
      <c r="T459" t="str">
        <f t="shared" si="45"/>
        <v>Top Performer</v>
      </c>
      <c r="U459" t="b">
        <v>0</v>
      </c>
    </row>
    <row r="460" spans="1:21" x14ac:dyDescent="0.45">
      <c r="A460" s="10" t="s">
        <v>136</v>
      </c>
      <c r="B460" s="10" t="s">
        <v>110</v>
      </c>
      <c r="C460" s="10" t="s">
        <v>118</v>
      </c>
      <c r="D460" s="10" t="s">
        <v>134</v>
      </c>
      <c r="E460" s="10" t="s">
        <v>137</v>
      </c>
      <c r="F460" s="10" t="s">
        <v>120</v>
      </c>
      <c r="G460" s="10" t="s">
        <v>133</v>
      </c>
      <c r="H460" s="10">
        <v>29</v>
      </c>
      <c r="I460" s="10">
        <v>65063</v>
      </c>
      <c r="J460" s="10">
        <v>4</v>
      </c>
      <c r="K460" s="10">
        <v>17</v>
      </c>
      <c r="L460" s="10">
        <v>9</v>
      </c>
      <c r="M460" s="10">
        <v>1</v>
      </c>
      <c r="N460" s="10">
        <v>20</v>
      </c>
      <c r="O460" t="b">
        <f t="shared" si="47"/>
        <v>0</v>
      </c>
      <c r="P460" t="b">
        <f t="shared" si="46"/>
        <v>0</v>
      </c>
      <c r="Q460" t="b">
        <f t="shared" si="42"/>
        <v>0</v>
      </c>
      <c r="R460" t="str">
        <f t="shared" si="43"/>
        <v>Not Contract Married</v>
      </c>
      <c r="S460" t="b">
        <f t="shared" si="44"/>
        <v>0</v>
      </c>
      <c r="T460" t="b">
        <f t="shared" si="45"/>
        <v>0</v>
      </c>
      <c r="U460" t="b">
        <v>0</v>
      </c>
    </row>
    <row r="461" spans="1:21" x14ac:dyDescent="0.45">
      <c r="A461" s="10" t="s">
        <v>141</v>
      </c>
      <c r="B461" s="10" t="s">
        <v>117</v>
      </c>
      <c r="C461" s="10" t="s">
        <v>118</v>
      </c>
      <c r="D461" s="10" t="s">
        <v>134</v>
      </c>
      <c r="E461" s="10" t="s">
        <v>137</v>
      </c>
      <c r="F461" s="10" t="s">
        <v>120</v>
      </c>
      <c r="G461" s="10" t="s">
        <v>125</v>
      </c>
      <c r="H461" s="10">
        <v>54</v>
      </c>
      <c r="I461" s="10">
        <v>56417</v>
      </c>
      <c r="J461" s="10">
        <v>3</v>
      </c>
      <c r="K461" s="10">
        <v>9</v>
      </c>
      <c r="L461" s="10">
        <v>13</v>
      </c>
      <c r="M461" s="10">
        <v>7</v>
      </c>
      <c r="N461" s="10">
        <v>46</v>
      </c>
      <c r="O461" t="b">
        <f t="shared" si="47"/>
        <v>0</v>
      </c>
      <c r="P461" t="b">
        <f t="shared" si="46"/>
        <v>0</v>
      </c>
      <c r="Q461" t="b">
        <f t="shared" si="42"/>
        <v>0</v>
      </c>
      <c r="R461" t="str">
        <f t="shared" si="43"/>
        <v>Not Contract Married</v>
      </c>
      <c r="S461" t="b">
        <f t="shared" si="44"/>
        <v>0</v>
      </c>
      <c r="T461" t="b">
        <f t="shared" si="45"/>
        <v>0</v>
      </c>
      <c r="U461" t="b">
        <v>0</v>
      </c>
    </row>
    <row r="462" spans="1:21" x14ac:dyDescent="0.45">
      <c r="A462" s="10" t="s">
        <v>141</v>
      </c>
      <c r="B462" s="10" t="s">
        <v>117</v>
      </c>
      <c r="C462" s="10" t="s">
        <v>131</v>
      </c>
      <c r="D462" s="10" t="s">
        <v>132</v>
      </c>
      <c r="E462" s="10" t="s">
        <v>137</v>
      </c>
      <c r="F462" s="10" t="s">
        <v>114</v>
      </c>
      <c r="G462" s="10" t="s">
        <v>115</v>
      </c>
      <c r="H462" s="10">
        <v>33</v>
      </c>
      <c r="I462" s="10">
        <v>104965</v>
      </c>
      <c r="J462" s="10">
        <v>3</v>
      </c>
      <c r="K462" s="10">
        <v>16</v>
      </c>
      <c r="L462" s="10">
        <v>13</v>
      </c>
      <c r="M462" s="10">
        <v>2</v>
      </c>
      <c r="N462" s="10">
        <v>44</v>
      </c>
      <c r="O462" t="b">
        <f t="shared" si="47"/>
        <v>1</v>
      </c>
      <c r="P462" t="b">
        <f t="shared" si="46"/>
        <v>0</v>
      </c>
      <c r="Q462" t="b">
        <f t="shared" si="42"/>
        <v>0</v>
      </c>
      <c r="R462" t="str">
        <f t="shared" si="43"/>
        <v>Not Contract Married</v>
      </c>
      <c r="S462" t="b">
        <f t="shared" si="44"/>
        <v>0</v>
      </c>
      <c r="T462" t="str">
        <f t="shared" si="45"/>
        <v>Top Performer</v>
      </c>
      <c r="U462" t="b">
        <v>0</v>
      </c>
    </row>
    <row r="463" spans="1:21" x14ac:dyDescent="0.45">
      <c r="A463" s="10" t="s">
        <v>136</v>
      </c>
      <c r="B463" s="10" t="s">
        <v>110</v>
      </c>
      <c r="C463" s="10" t="s">
        <v>131</v>
      </c>
      <c r="D463" s="10" t="s">
        <v>112</v>
      </c>
      <c r="E463" s="10" t="s">
        <v>113</v>
      </c>
      <c r="F463" s="10" t="s">
        <v>114</v>
      </c>
      <c r="G463" s="10" t="s">
        <v>130</v>
      </c>
      <c r="H463" s="10">
        <v>61</v>
      </c>
      <c r="I463" s="10">
        <v>31140</v>
      </c>
      <c r="J463" s="10">
        <v>3</v>
      </c>
      <c r="K463" s="10">
        <v>7</v>
      </c>
      <c r="L463" s="10">
        <v>3</v>
      </c>
      <c r="M463" s="10">
        <v>6</v>
      </c>
      <c r="N463" s="10">
        <v>52</v>
      </c>
      <c r="O463" t="b">
        <f t="shared" si="47"/>
        <v>0</v>
      </c>
      <c r="P463" t="b">
        <f t="shared" si="46"/>
        <v>0</v>
      </c>
      <c r="Q463" t="b">
        <f t="shared" si="42"/>
        <v>0</v>
      </c>
      <c r="R463" t="str">
        <f t="shared" si="43"/>
        <v>Not Contract Married</v>
      </c>
      <c r="S463" t="b">
        <f t="shared" si="44"/>
        <v>0</v>
      </c>
      <c r="T463" t="b">
        <f t="shared" si="45"/>
        <v>0</v>
      </c>
      <c r="U463" t="b">
        <v>0</v>
      </c>
    </row>
    <row r="464" spans="1:21" x14ac:dyDescent="0.45">
      <c r="A464" s="9" t="s">
        <v>129</v>
      </c>
      <c r="B464" s="9" t="s">
        <v>126</v>
      </c>
      <c r="C464" s="9" t="s">
        <v>139</v>
      </c>
      <c r="D464" s="9" t="s">
        <v>134</v>
      </c>
      <c r="E464" s="9" t="s">
        <v>119</v>
      </c>
      <c r="F464" s="9" t="s">
        <v>128</v>
      </c>
      <c r="G464" s="9" t="s">
        <v>121</v>
      </c>
      <c r="H464" s="9">
        <v>32</v>
      </c>
      <c r="I464" s="9">
        <v>78933</v>
      </c>
      <c r="J464" s="9">
        <v>3</v>
      </c>
      <c r="K464" s="9">
        <v>2</v>
      </c>
      <c r="L464" s="9">
        <v>1</v>
      </c>
      <c r="M464" s="9">
        <v>6</v>
      </c>
      <c r="N464" s="9">
        <v>52</v>
      </c>
      <c r="O464" t="b">
        <f t="shared" si="47"/>
        <v>0</v>
      </c>
      <c r="P464" t="b">
        <f t="shared" si="46"/>
        <v>0</v>
      </c>
      <c r="Q464" t="b">
        <f t="shared" si="42"/>
        <v>0</v>
      </c>
      <c r="R464" t="str">
        <f t="shared" si="43"/>
        <v>Not Contract Married</v>
      </c>
      <c r="S464" t="b">
        <f t="shared" si="44"/>
        <v>0</v>
      </c>
      <c r="T464" t="str">
        <f t="shared" si="45"/>
        <v>Top Performer</v>
      </c>
      <c r="U464">
        <v>6</v>
      </c>
    </row>
    <row r="465" spans="1:21" x14ac:dyDescent="0.45">
      <c r="A465" s="10" t="s">
        <v>136</v>
      </c>
      <c r="B465" s="10" t="s">
        <v>126</v>
      </c>
      <c r="C465" s="10" t="s">
        <v>131</v>
      </c>
      <c r="D465" s="10" t="s">
        <v>134</v>
      </c>
      <c r="E465" s="10" t="s">
        <v>113</v>
      </c>
      <c r="F465" s="10" t="s">
        <v>128</v>
      </c>
      <c r="G465" s="10" t="s">
        <v>138</v>
      </c>
      <c r="H465" s="10">
        <v>49</v>
      </c>
      <c r="I465" s="10">
        <v>35845</v>
      </c>
      <c r="J465" s="10">
        <v>3</v>
      </c>
      <c r="K465" s="10">
        <v>5</v>
      </c>
      <c r="L465" s="10">
        <v>9</v>
      </c>
      <c r="M465" s="10">
        <v>6</v>
      </c>
      <c r="N465" s="10">
        <v>25</v>
      </c>
      <c r="O465" t="b">
        <f t="shared" si="47"/>
        <v>0</v>
      </c>
      <c r="P465" t="b">
        <f t="shared" si="46"/>
        <v>0</v>
      </c>
      <c r="Q465" t="b">
        <f t="shared" si="42"/>
        <v>0</v>
      </c>
      <c r="R465" t="str">
        <f t="shared" si="43"/>
        <v>Contract Married</v>
      </c>
      <c r="S465" t="b">
        <f t="shared" si="44"/>
        <v>0</v>
      </c>
      <c r="T465" t="b">
        <f t="shared" si="45"/>
        <v>0</v>
      </c>
      <c r="U465" t="b">
        <v>0</v>
      </c>
    </row>
    <row r="466" spans="1:21" x14ac:dyDescent="0.45">
      <c r="A466" s="10" t="s">
        <v>109</v>
      </c>
      <c r="B466" s="10" t="s">
        <v>126</v>
      </c>
      <c r="C466" s="10" t="s">
        <v>118</v>
      </c>
      <c r="D466" s="10" t="s">
        <v>112</v>
      </c>
      <c r="E466" s="10" t="s">
        <v>137</v>
      </c>
      <c r="F466" s="10" t="s">
        <v>120</v>
      </c>
      <c r="G466" s="10" t="s">
        <v>138</v>
      </c>
      <c r="H466" s="10">
        <v>43</v>
      </c>
      <c r="I466" s="10">
        <v>88653</v>
      </c>
      <c r="J466" s="10">
        <v>3</v>
      </c>
      <c r="K466" s="10">
        <v>3</v>
      </c>
      <c r="L466" s="10">
        <v>10</v>
      </c>
      <c r="M466" s="10">
        <v>7</v>
      </c>
      <c r="N466" s="10">
        <v>28</v>
      </c>
      <c r="O466" t="b">
        <f t="shared" si="47"/>
        <v>0</v>
      </c>
      <c r="P466" t="b">
        <f t="shared" si="46"/>
        <v>0</v>
      </c>
      <c r="Q466" t="b">
        <f t="shared" si="42"/>
        <v>0</v>
      </c>
      <c r="R466" t="str">
        <f t="shared" si="43"/>
        <v>Not Contract Married</v>
      </c>
      <c r="S466" t="b">
        <f t="shared" si="44"/>
        <v>0</v>
      </c>
      <c r="T466" t="str">
        <f t="shared" si="45"/>
        <v>Top Performer</v>
      </c>
      <c r="U466" t="b">
        <v>0</v>
      </c>
    </row>
    <row r="467" spans="1:21" x14ac:dyDescent="0.45">
      <c r="A467" s="10" t="s">
        <v>136</v>
      </c>
      <c r="B467" s="10" t="s">
        <v>110</v>
      </c>
      <c r="C467" s="10" t="s">
        <v>111</v>
      </c>
      <c r="D467" s="10" t="s">
        <v>123</v>
      </c>
      <c r="E467" s="10" t="s">
        <v>119</v>
      </c>
      <c r="F467" s="10" t="s">
        <v>128</v>
      </c>
      <c r="G467" s="10" t="s">
        <v>130</v>
      </c>
      <c r="H467" s="10">
        <v>59</v>
      </c>
      <c r="I467" s="10">
        <v>88394</v>
      </c>
      <c r="J467" s="10">
        <v>3</v>
      </c>
      <c r="K467" s="10">
        <v>8</v>
      </c>
      <c r="L467" s="10">
        <v>6</v>
      </c>
      <c r="M467" s="10">
        <v>8</v>
      </c>
      <c r="N467" s="10">
        <v>24</v>
      </c>
      <c r="O467" t="b">
        <f t="shared" si="47"/>
        <v>0</v>
      </c>
      <c r="P467" t="b">
        <f t="shared" si="46"/>
        <v>0</v>
      </c>
      <c r="Q467" t="b">
        <f t="shared" si="42"/>
        <v>0</v>
      </c>
      <c r="R467" t="str">
        <f t="shared" si="43"/>
        <v>Not Contract Married</v>
      </c>
      <c r="S467" t="b">
        <f t="shared" si="44"/>
        <v>0</v>
      </c>
      <c r="T467" t="str">
        <f t="shared" si="45"/>
        <v>Top Performer</v>
      </c>
      <c r="U467">
        <v>8</v>
      </c>
    </row>
    <row r="468" spans="1:21" x14ac:dyDescent="0.45">
      <c r="A468" s="9" t="s">
        <v>143</v>
      </c>
      <c r="B468" s="9" t="s">
        <v>117</v>
      </c>
      <c r="C468" s="9" t="s">
        <v>131</v>
      </c>
      <c r="D468" s="9" t="s">
        <v>132</v>
      </c>
      <c r="E468" s="9" t="s">
        <v>137</v>
      </c>
      <c r="F468" s="9" t="s">
        <v>128</v>
      </c>
      <c r="G468" s="9" t="s">
        <v>125</v>
      </c>
      <c r="H468" s="9">
        <v>63</v>
      </c>
      <c r="I468" s="9">
        <v>52173</v>
      </c>
      <c r="J468" s="9">
        <v>3</v>
      </c>
      <c r="K468" s="9">
        <v>18</v>
      </c>
      <c r="L468" s="9">
        <v>4</v>
      </c>
      <c r="M468" s="9">
        <v>6</v>
      </c>
      <c r="N468" s="9">
        <v>43</v>
      </c>
      <c r="O468" t="b">
        <f t="shared" si="47"/>
        <v>0</v>
      </c>
      <c r="P468" t="b">
        <f t="shared" si="46"/>
        <v>0</v>
      </c>
      <c r="Q468" t="b">
        <f t="shared" si="42"/>
        <v>0</v>
      </c>
      <c r="R468" t="str">
        <f t="shared" si="43"/>
        <v>Contract Married</v>
      </c>
      <c r="S468" t="b">
        <f t="shared" si="44"/>
        <v>0</v>
      </c>
      <c r="T468" t="b">
        <f t="shared" si="45"/>
        <v>0</v>
      </c>
      <c r="U468" t="b">
        <v>0</v>
      </c>
    </row>
    <row r="469" spans="1:21" x14ac:dyDescent="0.45">
      <c r="A469" s="10" t="s">
        <v>136</v>
      </c>
      <c r="B469" s="10" t="s">
        <v>126</v>
      </c>
      <c r="C469" s="10" t="s">
        <v>118</v>
      </c>
      <c r="D469" s="10" t="s">
        <v>112</v>
      </c>
      <c r="E469" s="10" t="s">
        <v>137</v>
      </c>
      <c r="F469" s="10" t="s">
        <v>120</v>
      </c>
      <c r="G469" s="10" t="s">
        <v>133</v>
      </c>
      <c r="H469" s="10">
        <v>58</v>
      </c>
      <c r="I469" s="10">
        <v>119081</v>
      </c>
      <c r="J469" s="10">
        <v>3</v>
      </c>
      <c r="K469" s="10">
        <v>19</v>
      </c>
      <c r="L469" s="10">
        <v>12</v>
      </c>
      <c r="M469" s="10">
        <v>5</v>
      </c>
      <c r="N469" s="10">
        <v>57</v>
      </c>
      <c r="O469" t="b">
        <f t="shared" si="47"/>
        <v>1</v>
      </c>
      <c r="P469" t="b">
        <f t="shared" si="46"/>
        <v>0</v>
      </c>
      <c r="Q469" t="b">
        <f t="shared" si="42"/>
        <v>0</v>
      </c>
      <c r="R469" t="str">
        <f t="shared" si="43"/>
        <v>Not Contract Married</v>
      </c>
      <c r="S469" t="b">
        <f t="shared" si="44"/>
        <v>0</v>
      </c>
      <c r="T469" t="str">
        <f t="shared" si="45"/>
        <v>Top Performer</v>
      </c>
      <c r="U469" t="b">
        <v>0</v>
      </c>
    </row>
    <row r="470" spans="1:21" x14ac:dyDescent="0.45">
      <c r="A470" s="10" t="s">
        <v>129</v>
      </c>
      <c r="B470" s="10" t="s">
        <v>126</v>
      </c>
      <c r="C470" s="10" t="s">
        <v>111</v>
      </c>
      <c r="D470" s="10" t="s">
        <v>112</v>
      </c>
      <c r="E470" s="10" t="s">
        <v>124</v>
      </c>
      <c r="F470" s="10" t="s">
        <v>114</v>
      </c>
      <c r="G470" s="10" t="s">
        <v>115</v>
      </c>
      <c r="H470" s="10">
        <v>22</v>
      </c>
      <c r="I470" s="10">
        <v>35355</v>
      </c>
      <c r="J470" s="10">
        <v>3</v>
      </c>
      <c r="K470" s="10">
        <v>8</v>
      </c>
      <c r="L470" s="10">
        <v>13</v>
      </c>
      <c r="M470" s="10">
        <v>1</v>
      </c>
      <c r="N470" s="10">
        <v>51</v>
      </c>
      <c r="O470" t="b">
        <f t="shared" si="47"/>
        <v>0</v>
      </c>
      <c r="P470" t="b">
        <f t="shared" si="46"/>
        <v>0</v>
      </c>
      <c r="Q470" t="b">
        <f t="shared" si="42"/>
        <v>0</v>
      </c>
      <c r="R470" t="str">
        <f t="shared" si="43"/>
        <v>Not Contract Married</v>
      </c>
      <c r="S470" t="b">
        <f t="shared" si="44"/>
        <v>0</v>
      </c>
      <c r="T470" t="b">
        <f t="shared" si="45"/>
        <v>0</v>
      </c>
      <c r="U470" t="b">
        <v>0</v>
      </c>
    </row>
    <row r="471" spans="1:21" x14ac:dyDescent="0.45">
      <c r="A471" s="10" t="s">
        <v>143</v>
      </c>
      <c r="B471" s="10" t="s">
        <v>126</v>
      </c>
      <c r="C471" s="10" t="s">
        <v>118</v>
      </c>
      <c r="D471" s="10" t="s">
        <v>112</v>
      </c>
      <c r="E471" s="10" t="s">
        <v>137</v>
      </c>
      <c r="F471" s="10" t="s">
        <v>128</v>
      </c>
      <c r="G471" s="10" t="s">
        <v>115</v>
      </c>
      <c r="H471" s="10">
        <v>60</v>
      </c>
      <c r="I471" s="10">
        <v>85621</v>
      </c>
      <c r="J471" s="10">
        <v>3</v>
      </c>
      <c r="K471" s="10">
        <v>17</v>
      </c>
      <c r="L471" s="10">
        <v>1</v>
      </c>
      <c r="M471" s="10">
        <v>4</v>
      </c>
      <c r="N471" s="10">
        <v>39</v>
      </c>
      <c r="O471" t="b">
        <f t="shared" si="47"/>
        <v>0</v>
      </c>
      <c r="P471" t="b">
        <f t="shared" si="46"/>
        <v>0</v>
      </c>
      <c r="Q471" t="b">
        <f t="shared" si="42"/>
        <v>0</v>
      </c>
      <c r="R471" t="str">
        <f t="shared" si="43"/>
        <v>Not Contract Married</v>
      </c>
      <c r="S471" t="b">
        <f t="shared" si="44"/>
        <v>0</v>
      </c>
      <c r="T471" t="str">
        <f t="shared" si="45"/>
        <v>Top Performer</v>
      </c>
      <c r="U471" t="b">
        <v>0</v>
      </c>
    </row>
    <row r="472" spans="1:21" x14ac:dyDescent="0.45">
      <c r="A472" s="9" t="s">
        <v>129</v>
      </c>
      <c r="B472" s="9" t="s">
        <v>126</v>
      </c>
      <c r="C472" s="9" t="s">
        <v>139</v>
      </c>
      <c r="D472" s="9" t="s">
        <v>134</v>
      </c>
      <c r="E472" s="9" t="s">
        <v>140</v>
      </c>
      <c r="F472" s="9" t="s">
        <v>120</v>
      </c>
      <c r="G472" s="9" t="s">
        <v>142</v>
      </c>
      <c r="H472" s="9">
        <v>24</v>
      </c>
      <c r="I472" s="9">
        <v>36155</v>
      </c>
      <c r="J472" s="9">
        <v>3</v>
      </c>
      <c r="K472" s="9">
        <v>17</v>
      </c>
      <c r="L472" s="9">
        <v>9</v>
      </c>
      <c r="M472" s="9">
        <v>3</v>
      </c>
      <c r="N472" s="9">
        <v>53</v>
      </c>
      <c r="O472" t="b">
        <f t="shared" si="47"/>
        <v>0</v>
      </c>
      <c r="P472" t="b">
        <f t="shared" si="46"/>
        <v>0</v>
      </c>
      <c r="Q472" t="b">
        <f t="shared" si="42"/>
        <v>0</v>
      </c>
      <c r="R472" t="str">
        <f t="shared" si="43"/>
        <v>Not Contract Married</v>
      </c>
      <c r="S472" t="b">
        <f t="shared" si="44"/>
        <v>0</v>
      </c>
      <c r="T472" t="b">
        <f t="shared" si="45"/>
        <v>0</v>
      </c>
      <c r="U472" t="b">
        <v>0</v>
      </c>
    </row>
    <row r="473" spans="1:21" x14ac:dyDescent="0.45">
      <c r="A473" s="9" t="s">
        <v>109</v>
      </c>
      <c r="B473" s="9" t="s">
        <v>110</v>
      </c>
      <c r="C473" s="9" t="s">
        <v>111</v>
      </c>
      <c r="D473" s="9" t="s">
        <v>134</v>
      </c>
      <c r="E473" s="9" t="s">
        <v>137</v>
      </c>
      <c r="F473" s="9" t="s">
        <v>114</v>
      </c>
      <c r="G473" s="9" t="s">
        <v>142</v>
      </c>
      <c r="H473" s="9">
        <v>47</v>
      </c>
      <c r="I473" s="9">
        <v>118839</v>
      </c>
      <c r="J473" s="9">
        <v>3</v>
      </c>
      <c r="K473" s="9">
        <v>3</v>
      </c>
      <c r="L473" s="9">
        <v>2</v>
      </c>
      <c r="M473" s="9">
        <v>6</v>
      </c>
      <c r="N473" s="9">
        <v>40</v>
      </c>
      <c r="O473" t="b">
        <f t="shared" si="47"/>
        <v>1</v>
      </c>
      <c r="P473" t="b">
        <f t="shared" si="46"/>
        <v>0</v>
      </c>
      <c r="Q473" t="b">
        <f t="shared" si="42"/>
        <v>0</v>
      </c>
      <c r="R473" t="str">
        <f t="shared" si="43"/>
        <v>Not Contract Married</v>
      </c>
      <c r="S473" t="b">
        <f t="shared" si="44"/>
        <v>0</v>
      </c>
      <c r="T473" t="str">
        <f t="shared" si="45"/>
        <v>Top Performer</v>
      </c>
      <c r="U473" t="b">
        <v>0</v>
      </c>
    </row>
    <row r="474" spans="1:21" x14ac:dyDescent="0.45">
      <c r="A474" s="9" t="s">
        <v>136</v>
      </c>
      <c r="B474" s="9" t="s">
        <v>126</v>
      </c>
      <c r="C474" s="9" t="s">
        <v>118</v>
      </c>
      <c r="D474" s="9" t="s">
        <v>112</v>
      </c>
      <c r="E474" s="9" t="s">
        <v>119</v>
      </c>
      <c r="F474" s="9" t="s">
        <v>128</v>
      </c>
      <c r="G474" s="9" t="s">
        <v>130</v>
      </c>
      <c r="H474" s="9">
        <v>25</v>
      </c>
      <c r="I474" s="9">
        <v>84254</v>
      </c>
      <c r="J474" s="9">
        <v>3</v>
      </c>
      <c r="K474" s="9">
        <v>17</v>
      </c>
      <c r="L474" s="9">
        <v>9</v>
      </c>
      <c r="M474" s="9">
        <v>7</v>
      </c>
      <c r="N474" s="9">
        <v>38</v>
      </c>
      <c r="O474" t="b">
        <f t="shared" si="47"/>
        <v>0</v>
      </c>
      <c r="P474" t="b">
        <f t="shared" si="46"/>
        <v>0</v>
      </c>
      <c r="Q474" t="b">
        <f t="shared" si="42"/>
        <v>0</v>
      </c>
      <c r="R474" t="str">
        <f t="shared" si="43"/>
        <v>Not Contract Married</v>
      </c>
      <c r="S474" t="b">
        <f t="shared" si="44"/>
        <v>0</v>
      </c>
      <c r="T474" t="str">
        <f t="shared" si="45"/>
        <v>Top Performer</v>
      </c>
      <c r="U474">
        <v>7</v>
      </c>
    </row>
    <row r="475" spans="1:21" x14ac:dyDescent="0.45">
      <c r="A475" s="10" t="s">
        <v>136</v>
      </c>
      <c r="B475" s="10" t="s">
        <v>126</v>
      </c>
      <c r="C475" s="10" t="s">
        <v>111</v>
      </c>
      <c r="D475" s="10" t="s">
        <v>132</v>
      </c>
      <c r="E475" s="10" t="s">
        <v>137</v>
      </c>
      <c r="F475" s="10" t="s">
        <v>114</v>
      </c>
      <c r="G475" s="10" t="s">
        <v>125</v>
      </c>
      <c r="H475" s="10">
        <v>48</v>
      </c>
      <c r="I475" s="10">
        <v>41033</v>
      </c>
      <c r="J475" s="10">
        <v>3</v>
      </c>
      <c r="K475" s="10">
        <v>1</v>
      </c>
      <c r="L475" s="10">
        <v>13</v>
      </c>
      <c r="M475" s="10">
        <v>5</v>
      </c>
      <c r="N475" s="10">
        <v>59</v>
      </c>
      <c r="O475" t="b">
        <f t="shared" si="47"/>
        <v>0</v>
      </c>
      <c r="P475" t="b">
        <f t="shared" si="46"/>
        <v>0</v>
      </c>
      <c r="Q475" t="b">
        <f t="shared" si="42"/>
        <v>0</v>
      </c>
      <c r="R475" t="str">
        <f t="shared" si="43"/>
        <v>Not Contract Married</v>
      </c>
      <c r="S475" t="b">
        <f t="shared" si="44"/>
        <v>0</v>
      </c>
      <c r="T475" t="b">
        <f t="shared" si="45"/>
        <v>0</v>
      </c>
      <c r="U475" t="b">
        <v>0</v>
      </c>
    </row>
    <row r="476" spans="1:21" x14ac:dyDescent="0.45">
      <c r="A476" s="9" t="s">
        <v>129</v>
      </c>
      <c r="B476" s="9" t="s">
        <v>117</v>
      </c>
      <c r="C476" s="9" t="s">
        <v>139</v>
      </c>
      <c r="D476" s="9" t="s">
        <v>134</v>
      </c>
      <c r="E476" s="9" t="s">
        <v>119</v>
      </c>
      <c r="F476" s="9" t="s">
        <v>120</v>
      </c>
      <c r="G476" s="9" t="s">
        <v>138</v>
      </c>
      <c r="H476" s="9">
        <v>28</v>
      </c>
      <c r="I476" s="9">
        <v>38556</v>
      </c>
      <c r="J476" s="9">
        <v>2</v>
      </c>
      <c r="K476" s="9">
        <v>14</v>
      </c>
      <c r="L476" s="9">
        <v>9</v>
      </c>
      <c r="M476" s="9">
        <v>1</v>
      </c>
      <c r="N476" s="9">
        <v>33</v>
      </c>
      <c r="O476" t="b">
        <f t="shared" si="47"/>
        <v>0</v>
      </c>
      <c r="P476" t="b">
        <f t="shared" si="46"/>
        <v>0</v>
      </c>
      <c r="Q476" t="b">
        <f t="shared" si="42"/>
        <v>0</v>
      </c>
      <c r="R476" t="str">
        <f t="shared" si="43"/>
        <v>Not Contract Married</v>
      </c>
      <c r="S476" t="b">
        <f t="shared" si="44"/>
        <v>0</v>
      </c>
      <c r="T476" t="b">
        <f t="shared" si="45"/>
        <v>0</v>
      </c>
      <c r="U476">
        <v>1</v>
      </c>
    </row>
    <row r="477" spans="1:21" x14ac:dyDescent="0.45">
      <c r="A477" s="9" t="s">
        <v>129</v>
      </c>
      <c r="B477" s="9" t="s">
        <v>110</v>
      </c>
      <c r="C477" s="9" t="s">
        <v>131</v>
      </c>
      <c r="D477" s="9" t="s">
        <v>112</v>
      </c>
      <c r="E477" s="9" t="s">
        <v>124</v>
      </c>
      <c r="F477" s="9" t="s">
        <v>114</v>
      </c>
      <c r="G477" s="9" t="s">
        <v>138</v>
      </c>
      <c r="H477" s="9">
        <v>60</v>
      </c>
      <c r="I477" s="9">
        <v>43283</v>
      </c>
      <c r="J477" s="9">
        <v>2</v>
      </c>
      <c r="K477" s="9">
        <v>1</v>
      </c>
      <c r="L477" s="9">
        <v>3</v>
      </c>
      <c r="M477" s="9">
        <v>6</v>
      </c>
      <c r="N477" s="9">
        <v>54</v>
      </c>
      <c r="O477" t="b">
        <f t="shared" si="47"/>
        <v>0</v>
      </c>
      <c r="P477" t="b">
        <f t="shared" si="46"/>
        <v>0</v>
      </c>
      <c r="Q477" t="b">
        <f t="shared" si="42"/>
        <v>0</v>
      </c>
      <c r="R477" t="str">
        <f t="shared" si="43"/>
        <v>Not Contract Married</v>
      </c>
      <c r="S477" t="b">
        <f t="shared" si="44"/>
        <v>0</v>
      </c>
      <c r="T477" t="b">
        <f t="shared" si="45"/>
        <v>0</v>
      </c>
      <c r="U477" t="b">
        <v>0</v>
      </c>
    </row>
    <row r="478" spans="1:21" x14ac:dyDescent="0.45">
      <c r="A478" s="10" t="s">
        <v>143</v>
      </c>
      <c r="B478" s="10" t="s">
        <v>117</v>
      </c>
      <c r="C478" s="10" t="s">
        <v>139</v>
      </c>
      <c r="D478" s="10" t="s">
        <v>134</v>
      </c>
      <c r="E478" s="10" t="s">
        <v>124</v>
      </c>
      <c r="F478" s="10" t="s">
        <v>120</v>
      </c>
      <c r="G478" s="10" t="s">
        <v>130</v>
      </c>
      <c r="H478" s="10">
        <v>48</v>
      </c>
      <c r="I478" s="10">
        <v>52031</v>
      </c>
      <c r="J478" s="10">
        <v>2</v>
      </c>
      <c r="K478" s="10">
        <v>6</v>
      </c>
      <c r="L478" s="10">
        <v>13</v>
      </c>
      <c r="M478" s="10">
        <v>7</v>
      </c>
      <c r="N478" s="10">
        <v>50</v>
      </c>
      <c r="O478" t="b">
        <f t="shared" si="47"/>
        <v>0</v>
      </c>
      <c r="P478" t="b">
        <f t="shared" si="46"/>
        <v>0</v>
      </c>
      <c r="Q478" t="b">
        <f t="shared" si="42"/>
        <v>0</v>
      </c>
      <c r="R478" t="str">
        <f t="shared" si="43"/>
        <v>Not Contract Married</v>
      </c>
      <c r="S478" t="b">
        <f t="shared" si="44"/>
        <v>0</v>
      </c>
      <c r="T478" t="b">
        <f t="shared" si="45"/>
        <v>0</v>
      </c>
      <c r="U478" t="b">
        <v>0</v>
      </c>
    </row>
    <row r="479" spans="1:21" x14ac:dyDescent="0.45">
      <c r="A479" s="10" t="s">
        <v>129</v>
      </c>
      <c r="B479" s="10" t="s">
        <v>110</v>
      </c>
      <c r="C479" s="10" t="s">
        <v>139</v>
      </c>
      <c r="D479" s="10" t="s">
        <v>132</v>
      </c>
      <c r="E479" s="10" t="s">
        <v>127</v>
      </c>
      <c r="F479" s="10" t="s">
        <v>114</v>
      </c>
      <c r="G479" s="10" t="s">
        <v>121</v>
      </c>
      <c r="H479" s="10">
        <v>56</v>
      </c>
      <c r="I479" s="10">
        <v>37016</v>
      </c>
      <c r="J479" s="10">
        <v>2</v>
      </c>
      <c r="K479" s="10">
        <v>19</v>
      </c>
      <c r="L479" s="10">
        <v>12</v>
      </c>
      <c r="M479" s="10">
        <v>6</v>
      </c>
      <c r="N479" s="10">
        <v>30</v>
      </c>
      <c r="O479" t="b">
        <f t="shared" si="47"/>
        <v>0</v>
      </c>
      <c r="P479" t="b">
        <f t="shared" si="46"/>
        <v>0</v>
      </c>
      <c r="Q479" t="b">
        <f t="shared" si="42"/>
        <v>0</v>
      </c>
      <c r="R479" t="str">
        <f t="shared" si="43"/>
        <v>Not Contract Married</v>
      </c>
      <c r="S479" t="b">
        <f t="shared" si="44"/>
        <v>0</v>
      </c>
      <c r="T479" t="b">
        <f t="shared" si="45"/>
        <v>0</v>
      </c>
      <c r="U479" t="b">
        <v>0</v>
      </c>
    </row>
    <row r="480" spans="1:21" x14ac:dyDescent="0.45">
      <c r="A480" s="9" t="s">
        <v>116</v>
      </c>
      <c r="B480" s="9" t="s">
        <v>126</v>
      </c>
      <c r="C480" s="9" t="s">
        <v>139</v>
      </c>
      <c r="D480" s="9" t="s">
        <v>123</v>
      </c>
      <c r="E480" s="9" t="s">
        <v>113</v>
      </c>
      <c r="F480" s="9" t="s">
        <v>114</v>
      </c>
      <c r="G480" s="9" t="s">
        <v>125</v>
      </c>
      <c r="H480" s="9">
        <v>61</v>
      </c>
      <c r="I480" s="9">
        <v>46209</v>
      </c>
      <c r="J480" s="9">
        <v>2</v>
      </c>
      <c r="K480" s="9">
        <v>10</v>
      </c>
      <c r="L480" s="9">
        <v>7</v>
      </c>
      <c r="M480" s="9">
        <v>3</v>
      </c>
      <c r="N480" s="9">
        <v>35</v>
      </c>
      <c r="O480" t="b">
        <f t="shared" si="47"/>
        <v>0</v>
      </c>
      <c r="P480" t="b">
        <f t="shared" si="46"/>
        <v>0</v>
      </c>
      <c r="Q480" t="b">
        <f t="shared" si="42"/>
        <v>0</v>
      </c>
      <c r="R480" t="str">
        <f t="shared" si="43"/>
        <v>Not Contract Married</v>
      </c>
      <c r="S480" t="b">
        <f t="shared" si="44"/>
        <v>0</v>
      </c>
      <c r="T480" t="b">
        <f t="shared" si="45"/>
        <v>0</v>
      </c>
      <c r="U480" t="b">
        <v>0</v>
      </c>
    </row>
    <row r="481" spans="1:21" x14ac:dyDescent="0.45">
      <c r="A481" s="9" t="s">
        <v>143</v>
      </c>
      <c r="B481" s="9" t="s">
        <v>117</v>
      </c>
      <c r="C481" s="9" t="s">
        <v>131</v>
      </c>
      <c r="D481" s="9" t="s">
        <v>132</v>
      </c>
      <c r="E481" s="9" t="s">
        <v>124</v>
      </c>
      <c r="F481" s="9" t="s">
        <v>128</v>
      </c>
      <c r="G481" s="9" t="s">
        <v>138</v>
      </c>
      <c r="H481" s="9">
        <v>43</v>
      </c>
      <c r="I481" s="9">
        <v>75968</v>
      </c>
      <c r="J481" s="9">
        <v>2</v>
      </c>
      <c r="K481" s="9">
        <v>13</v>
      </c>
      <c r="L481" s="9">
        <v>6</v>
      </c>
      <c r="M481" s="9">
        <v>1</v>
      </c>
      <c r="N481" s="9">
        <v>25</v>
      </c>
      <c r="O481" t="b">
        <f t="shared" si="47"/>
        <v>0</v>
      </c>
      <c r="P481" t="b">
        <f t="shared" si="46"/>
        <v>0</v>
      </c>
      <c r="Q481" t="b">
        <f t="shared" si="42"/>
        <v>0</v>
      </c>
      <c r="R481" t="str">
        <f t="shared" si="43"/>
        <v>Contract Married</v>
      </c>
      <c r="S481" t="b">
        <f t="shared" si="44"/>
        <v>0</v>
      </c>
      <c r="T481" t="str">
        <f t="shared" si="45"/>
        <v>Top Performer</v>
      </c>
      <c r="U481" t="b">
        <v>0</v>
      </c>
    </row>
    <row r="482" spans="1:21" x14ac:dyDescent="0.45">
      <c r="A482" s="10" t="s">
        <v>143</v>
      </c>
      <c r="B482" s="10" t="s">
        <v>110</v>
      </c>
      <c r="C482" s="10" t="s">
        <v>111</v>
      </c>
      <c r="D482" s="10" t="s">
        <v>134</v>
      </c>
      <c r="E482" s="10" t="s">
        <v>119</v>
      </c>
      <c r="F482" s="10" t="s">
        <v>120</v>
      </c>
      <c r="G482" s="10" t="s">
        <v>125</v>
      </c>
      <c r="H482" s="10">
        <v>41</v>
      </c>
      <c r="I482" s="10">
        <v>32257</v>
      </c>
      <c r="J482" s="10">
        <v>2</v>
      </c>
      <c r="K482" s="10">
        <v>14</v>
      </c>
      <c r="L482" s="10">
        <v>3</v>
      </c>
      <c r="M482" s="10">
        <v>8</v>
      </c>
      <c r="N482" s="10">
        <v>34</v>
      </c>
      <c r="O482" t="b">
        <f t="shared" si="47"/>
        <v>0</v>
      </c>
      <c r="P482" t="b">
        <f t="shared" si="46"/>
        <v>0</v>
      </c>
      <c r="Q482" t="b">
        <f t="shared" si="42"/>
        <v>0</v>
      </c>
      <c r="R482" t="str">
        <f t="shared" si="43"/>
        <v>Not Contract Married</v>
      </c>
      <c r="S482" t="b">
        <f t="shared" si="44"/>
        <v>0</v>
      </c>
      <c r="T482" t="b">
        <f t="shared" si="45"/>
        <v>0</v>
      </c>
      <c r="U482">
        <v>8</v>
      </c>
    </row>
    <row r="483" spans="1:21" x14ac:dyDescent="0.45">
      <c r="A483" s="10" t="s">
        <v>129</v>
      </c>
      <c r="B483" s="10" t="s">
        <v>117</v>
      </c>
      <c r="C483" s="10" t="s">
        <v>118</v>
      </c>
      <c r="D483" s="10" t="s">
        <v>132</v>
      </c>
      <c r="E483" s="10" t="s">
        <v>140</v>
      </c>
      <c r="F483" s="10" t="s">
        <v>114</v>
      </c>
      <c r="G483" s="10" t="s">
        <v>115</v>
      </c>
      <c r="H483" s="10">
        <v>62</v>
      </c>
      <c r="I483" s="10">
        <v>48135</v>
      </c>
      <c r="J483" s="10">
        <v>2</v>
      </c>
      <c r="K483" s="10">
        <v>14</v>
      </c>
      <c r="L483" s="10">
        <v>11</v>
      </c>
      <c r="M483" s="10">
        <v>9</v>
      </c>
      <c r="N483" s="10">
        <v>33</v>
      </c>
      <c r="O483" t="b">
        <f t="shared" si="47"/>
        <v>1</v>
      </c>
      <c r="P483" t="b">
        <f t="shared" si="46"/>
        <v>0</v>
      </c>
      <c r="Q483" t="b">
        <f t="shared" si="42"/>
        <v>0</v>
      </c>
      <c r="R483" t="str">
        <f t="shared" si="43"/>
        <v>Not Contract Married</v>
      </c>
      <c r="S483" t="b">
        <f t="shared" si="44"/>
        <v>0</v>
      </c>
      <c r="T483" t="str">
        <f t="shared" si="45"/>
        <v>Top Performer</v>
      </c>
      <c r="U483" t="b">
        <v>0</v>
      </c>
    </row>
    <row r="484" spans="1:21" x14ac:dyDescent="0.45">
      <c r="A484" s="10" t="s">
        <v>116</v>
      </c>
      <c r="B484" s="10" t="s">
        <v>126</v>
      </c>
      <c r="C484" s="10" t="s">
        <v>139</v>
      </c>
      <c r="D484" s="10" t="s">
        <v>132</v>
      </c>
      <c r="E484" s="10" t="s">
        <v>140</v>
      </c>
      <c r="F484" s="10" t="s">
        <v>120</v>
      </c>
      <c r="G484" s="10" t="s">
        <v>130</v>
      </c>
      <c r="H484" s="10">
        <v>40</v>
      </c>
      <c r="I484" s="10">
        <v>110098</v>
      </c>
      <c r="J484" s="10">
        <v>2</v>
      </c>
      <c r="K484" s="10">
        <v>18</v>
      </c>
      <c r="L484" s="10">
        <v>12</v>
      </c>
      <c r="M484" s="10">
        <v>1</v>
      </c>
      <c r="N484" s="10">
        <v>40</v>
      </c>
      <c r="O484" t="b">
        <f t="shared" si="47"/>
        <v>1</v>
      </c>
      <c r="P484" t="b">
        <f t="shared" si="46"/>
        <v>0</v>
      </c>
      <c r="Q484" t="b">
        <f t="shared" si="42"/>
        <v>0</v>
      </c>
      <c r="R484" t="str">
        <f t="shared" si="43"/>
        <v>Not Contract Married</v>
      </c>
      <c r="S484" t="b">
        <f t="shared" si="44"/>
        <v>0</v>
      </c>
      <c r="T484" t="str">
        <f t="shared" si="45"/>
        <v>Top Performer</v>
      </c>
      <c r="U484" t="b">
        <v>0</v>
      </c>
    </row>
    <row r="485" spans="1:21" x14ac:dyDescent="0.45">
      <c r="A485" s="10" t="s">
        <v>129</v>
      </c>
      <c r="B485" s="10" t="s">
        <v>110</v>
      </c>
      <c r="C485" s="10" t="s">
        <v>118</v>
      </c>
      <c r="D485" s="10" t="s">
        <v>123</v>
      </c>
      <c r="E485" s="10" t="s">
        <v>137</v>
      </c>
      <c r="F485" s="10" t="s">
        <v>120</v>
      </c>
      <c r="G485" s="10" t="s">
        <v>138</v>
      </c>
      <c r="H485" s="10">
        <v>55</v>
      </c>
      <c r="I485" s="10">
        <v>41908</v>
      </c>
      <c r="J485" s="10">
        <v>2</v>
      </c>
      <c r="K485" s="10">
        <v>7</v>
      </c>
      <c r="L485" s="10">
        <v>10</v>
      </c>
      <c r="M485" s="10">
        <v>5</v>
      </c>
      <c r="N485" s="10">
        <v>49</v>
      </c>
      <c r="O485" t="b">
        <f t="shared" si="47"/>
        <v>0</v>
      </c>
      <c r="P485" t="b">
        <f t="shared" si="46"/>
        <v>0</v>
      </c>
      <c r="Q485" t="b">
        <f t="shared" si="42"/>
        <v>0</v>
      </c>
      <c r="R485" t="str">
        <f t="shared" si="43"/>
        <v>Not Contract Married</v>
      </c>
      <c r="S485" t="b">
        <f t="shared" si="44"/>
        <v>0</v>
      </c>
      <c r="T485" t="b">
        <f t="shared" si="45"/>
        <v>0</v>
      </c>
      <c r="U485" t="b">
        <v>0</v>
      </c>
    </row>
    <row r="486" spans="1:21" x14ac:dyDescent="0.45">
      <c r="A486" s="10" t="s">
        <v>143</v>
      </c>
      <c r="B486" s="10" t="s">
        <v>126</v>
      </c>
      <c r="C486" s="10" t="s">
        <v>131</v>
      </c>
      <c r="D486" s="10" t="s">
        <v>134</v>
      </c>
      <c r="E486" s="10" t="s">
        <v>137</v>
      </c>
      <c r="F486" s="10" t="s">
        <v>128</v>
      </c>
      <c r="G486" s="10" t="s">
        <v>125</v>
      </c>
      <c r="H486" s="10">
        <v>36</v>
      </c>
      <c r="I486" s="10">
        <v>30340</v>
      </c>
      <c r="J486" s="10">
        <v>1</v>
      </c>
      <c r="K486" s="10">
        <v>14</v>
      </c>
      <c r="L486" s="10">
        <v>9</v>
      </c>
      <c r="M486" s="10">
        <v>7</v>
      </c>
      <c r="N486" s="10">
        <v>47</v>
      </c>
      <c r="O486" t="b">
        <f t="shared" si="47"/>
        <v>0</v>
      </c>
      <c r="P486" t="b">
        <f t="shared" si="46"/>
        <v>0</v>
      </c>
      <c r="Q486" t="b">
        <f t="shared" si="42"/>
        <v>0</v>
      </c>
      <c r="R486" t="str">
        <f t="shared" si="43"/>
        <v>Contract Married</v>
      </c>
      <c r="S486" t="b">
        <f t="shared" si="44"/>
        <v>0</v>
      </c>
      <c r="T486" t="b">
        <f t="shared" si="45"/>
        <v>0</v>
      </c>
      <c r="U486" t="b">
        <v>0</v>
      </c>
    </row>
    <row r="487" spans="1:21" x14ac:dyDescent="0.45">
      <c r="A487" s="9" t="s">
        <v>109</v>
      </c>
      <c r="B487" s="9" t="s">
        <v>110</v>
      </c>
      <c r="C487" s="9" t="s">
        <v>131</v>
      </c>
      <c r="D487" s="9" t="s">
        <v>112</v>
      </c>
      <c r="E487" s="9" t="s">
        <v>124</v>
      </c>
      <c r="F487" s="9" t="s">
        <v>128</v>
      </c>
      <c r="G487" s="9" t="s">
        <v>133</v>
      </c>
      <c r="H487" s="9">
        <v>58</v>
      </c>
      <c r="I487" s="9">
        <v>31307</v>
      </c>
      <c r="J487" s="9">
        <v>1</v>
      </c>
      <c r="K487" s="9">
        <v>7</v>
      </c>
      <c r="L487" s="9">
        <v>6</v>
      </c>
      <c r="M487" s="9">
        <v>9</v>
      </c>
      <c r="N487" s="9">
        <v>49</v>
      </c>
      <c r="O487" t="b">
        <f t="shared" si="47"/>
        <v>1</v>
      </c>
      <c r="P487" t="b">
        <f t="shared" si="46"/>
        <v>0</v>
      </c>
      <c r="Q487" t="b">
        <f t="shared" si="42"/>
        <v>1</v>
      </c>
      <c r="R487" t="str">
        <f t="shared" si="43"/>
        <v>Contract Married</v>
      </c>
      <c r="S487" t="b">
        <f t="shared" si="44"/>
        <v>0</v>
      </c>
      <c r="T487" t="str">
        <f t="shared" si="45"/>
        <v>Top Performer</v>
      </c>
      <c r="U487" t="b">
        <v>0</v>
      </c>
    </row>
    <row r="488" spans="1:21" x14ac:dyDescent="0.45">
      <c r="A488" s="9" t="s">
        <v>143</v>
      </c>
      <c r="B488" s="9" t="s">
        <v>126</v>
      </c>
      <c r="C488" s="9" t="s">
        <v>118</v>
      </c>
      <c r="D488" s="9" t="s">
        <v>112</v>
      </c>
      <c r="E488" s="9" t="s">
        <v>124</v>
      </c>
      <c r="F488" s="9" t="s">
        <v>114</v>
      </c>
      <c r="G488" s="9" t="s">
        <v>121</v>
      </c>
      <c r="H488" s="9">
        <v>22</v>
      </c>
      <c r="I488" s="9">
        <v>59689</v>
      </c>
      <c r="J488" s="9">
        <v>1</v>
      </c>
      <c r="K488" s="9">
        <v>19</v>
      </c>
      <c r="L488" s="9">
        <v>11</v>
      </c>
      <c r="M488" s="9">
        <v>4</v>
      </c>
      <c r="N488" s="9">
        <v>59</v>
      </c>
      <c r="O488" t="b">
        <f t="shared" si="47"/>
        <v>0</v>
      </c>
      <c r="P488" t="b">
        <f t="shared" si="46"/>
        <v>0</v>
      </c>
      <c r="Q488" t="b">
        <f t="shared" si="42"/>
        <v>0</v>
      </c>
      <c r="R488" t="str">
        <f t="shared" si="43"/>
        <v>Not Contract Married</v>
      </c>
      <c r="S488" t="b">
        <f t="shared" si="44"/>
        <v>0</v>
      </c>
      <c r="T488" t="b">
        <f t="shared" si="45"/>
        <v>0</v>
      </c>
      <c r="U488" t="b">
        <v>0</v>
      </c>
    </row>
    <row r="489" spans="1:21" x14ac:dyDescent="0.45">
      <c r="A489" s="10" t="s">
        <v>116</v>
      </c>
      <c r="B489" s="10" t="s">
        <v>110</v>
      </c>
      <c r="C489" s="10" t="s">
        <v>131</v>
      </c>
      <c r="D489" s="10" t="s">
        <v>134</v>
      </c>
      <c r="E489" s="10" t="s">
        <v>127</v>
      </c>
      <c r="F489" s="10" t="s">
        <v>114</v>
      </c>
      <c r="G489" s="10" t="s">
        <v>115</v>
      </c>
      <c r="H489" s="10">
        <v>29</v>
      </c>
      <c r="I489" s="10">
        <v>78651</v>
      </c>
      <c r="J489" s="10">
        <v>1</v>
      </c>
      <c r="K489" s="10">
        <v>9</v>
      </c>
      <c r="L489" s="10">
        <v>1</v>
      </c>
      <c r="M489" s="10">
        <v>3</v>
      </c>
      <c r="N489" s="10">
        <v>32</v>
      </c>
      <c r="O489" t="b">
        <f t="shared" si="47"/>
        <v>0</v>
      </c>
      <c r="P489" t="b">
        <f t="shared" si="46"/>
        <v>0</v>
      </c>
      <c r="Q489" t="b">
        <f t="shared" si="42"/>
        <v>0</v>
      </c>
      <c r="R489" t="str">
        <f t="shared" si="43"/>
        <v>Not Contract Married</v>
      </c>
      <c r="S489" t="b">
        <f t="shared" si="44"/>
        <v>0</v>
      </c>
      <c r="T489" t="str">
        <f t="shared" si="45"/>
        <v>Top Performer</v>
      </c>
      <c r="U489" t="b">
        <v>0</v>
      </c>
    </row>
    <row r="490" spans="1:21" x14ac:dyDescent="0.45">
      <c r="A490" s="9" t="s">
        <v>122</v>
      </c>
      <c r="B490" s="9" t="s">
        <v>117</v>
      </c>
      <c r="C490" s="9" t="s">
        <v>131</v>
      </c>
      <c r="D490" s="9" t="s">
        <v>112</v>
      </c>
      <c r="E490" s="9" t="s">
        <v>140</v>
      </c>
      <c r="F490" s="9" t="s">
        <v>128</v>
      </c>
      <c r="G490" s="9" t="s">
        <v>115</v>
      </c>
      <c r="H490" s="9">
        <v>27</v>
      </c>
      <c r="I490" s="9">
        <v>102702</v>
      </c>
      <c r="J490" s="9">
        <v>1</v>
      </c>
      <c r="K490" s="9">
        <v>13</v>
      </c>
      <c r="L490" s="9">
        <v>6</v>
      </c>
      <c r="M490" s="9">
        <v>4</v>
      </c>
      <c r="N490" s="9">
        <v>21</v>
      </c>
      <c r="O490" t="b">
        <f t="shared" si="47"/>
        <v>1</v>
      </c>
      <c r="P490" t="b">
        <f t="shared" si="46"/>
        <v>0</v>
      </c>
      <c r="Q490" t="b">
        <f t="shared" si="42"/>
        <v>0</v>
      </c>
      <c r="R490" t="str">
        <f t="shared" si="43"/>
        <v>Contract Married</v>
      </c>
      <c r="S490" t="b">
        <f t="shared" si="44"/>
        <v>0</v>
      </c>
      <c r="T490" t="str">
        <f t="shared" si="45"/>
        <v>Top Performer</v>
      </c>
      <c r="U490" t="b">
        <v>0</v>
      </c>
    </row>
    <row r="491" spans="1:21" x14ac:dyDescent="0.45">
      <c r="A491" s="10" t="s">
        <v>129</v>
      </c>
      <c r="B491" s="10" t="s">
        <v>110</v>
      </c>
      <c r="C491" s="10" t="s">
        <v>131</v>
      </c>
      <c r="D491" s="10" t="s">
        <v>123</v>
      </c>
      <c r="E491" s="10" t="s">
        <v>127</v>
      </c>
      <c r="F491" s="10" t="s">
        <v>114</v>
      </c>
      <c r="G491" s="10" t="s">
        <v>133</v>
      </c>
      <c r="H491" s="10">
        <v>40</v>
      </c>
      <c r="I491" s="10">
        <v>70510</v>
      </c>
      <c r="J491" s="10">
        <v>1</v>
      </c>
      <c r="K491" s="10">
        <v>11</v>
      </c>
      <c r="L491" s="10">
        <v>8</v>
      </c>
      <c r="M491" s="10">
        <v>4</v>
      </c>
      <c r="N491" s="10">
        <v>38</v>
      </c>
      <c r="O491" t="b">
        <f t="shared" si="47"/>
        <v>0</v>
      </c>
      <c r="P491" t="b">
        <f t="shared" si="46"/>
        <v>0</v>
      </c>
      <c r="Q491" t="b">
        <f t="shared" si="42"/>
        <v>0</v>
      </c>
      <c r="R491" t="str">
        <f t="shared" si="43"/>
        <v>Not Contract Married</v>
      </c>
      <c r="S491" t="b">
        <f t="shared" si="44"/>
        <v>0</v>
      </c>
      <c r="T491" t="str">
        <f t="shared" si="45"/>
        <v>Top Performer</v>
      </c>
      <c r="U491" t="b">
        <v>0</v>
      </c>
    </row>
    <row r="492" spans="1:21" x14ac:dyDescent="0.45">
      <c r="A492" s="9" t="s">
        <v>143</v>
      </c>
      <c r="B492" s="9" t="s">
        <v>117</v>
      </c>
      <c r="C492" s="9" t="s">
        <v>131</v>
      </c>
      <c r="D492" s="9" t="s">
        <v>112</v>
      </c>
      <c r="E492" s="9" t="s">
        <v>113</v>
      </c>
      <c r="F492" s="9" t="s">
        <v>120</v>
      </c>
      <c r="G492" s="9" t="s">
        <v>133</v>
      </c>
      <c r="H492" s="9">
        <v>39</v>
      </c>
      <c r="I492" s="9">
        <v>117329</v>
      </c>
      <c r="J492" s="9">
        <v>1</v>
      </c>
      <c r="K492" s="9">
        <v>10</v>
      </c>
      <c r="L492" s="9">
        <v>1</v>
      </c>
      <c r="M492" s="9">
        <v>3</v>
      </c>
      <c r="N492" s="9">
        <v>42</v>
      </c>
      <c r="O492" t="b">
        <f t="shared" si="47"/>
        <v>1</v>
      </c>
      <c r="P492" t="b">
        <f t="shared" si="46"/>
        <v>0</v>
      </c>
      <c r="Q492" t="b">
        <f t="shared" si="42"/>
        <v>0</v>
      </c>
      <c r="R492" t="str">
        <f t="shared" si="43"/>
        <v>Not Contract Married</v>
      </c>
      <c r="S492" t="b">
        <f t="shared" si="44"/>
        <v>0</v>
      </c>
      <c r="T492" t="str">
        <f t="shared" si="45"/>
        <v>Top Performer</v>
      </c>
      <c r="U492" t="b">
        <v>0</v>
      </c>
    </row>
    <row r="493" spans="1:21" x14ac:dyDescent="0.45">
      <c r="A493" s="9" t="s">
        <v>122</v>
      </c>
      <c r="B493" s="9" t="s">
        <v>126</v>
      </c>
      <c r="C493" s="9" t="s">
        <v>131</v>
      </c>
      <c r="D493" s="9" t="s">
        <v>134</v>
      </c>
      <c r="E493" s="9" t="s">
        <v>119</v>
      </c>
      <c r="F493" s="9" t="s">
        <v>128</v>
      </c>
      <c r="G493" s="9" t="s">
        <v>130</v>
      </c>
      <c r="H493" s="9">
        <v>29</v>
      </c>
      <c r="I493" s="9">
        <v>42449</v>
      </c>
      <c r="J493" s="9">
        <v>1</v>
      </c>
      <c r="K493" s="9">
        <v>1</v>
      </c>
      <c r="L493" s="9">
        <v>10</v>
      </c>
      <c r="M493" s="9">
        <v>5</v>
      </c>
      <c r="N493" s="9">
        <v>21</v>
      </c>
      <c r="O493" t="b">
        <f t="shared" si="47"/>
        <v>0</v>
      </c>
      <c r="P493" t="b">
        <f t="shared" si="46"/>
        <v>0</v>
      </c>
      <c r="Q493" t="b">
        <f t="shared" si="42"/>
        <v>0</v>
      </c>
      <c r="R493" t="str">
        <f t="shared" si="43"/>
        <v>Contract Married</v>
      </c>
      <c r="S493" t="b">
        <f t="shared" si="44"/>
        <v>0</v>
      </c>
      <c r="T493" t="str">
        <f t="shared" si="45"/>
        <v>Top Performer</v>
      </c>
      <c r="U493">
        <v>5</v>
      </c>
    </row>
    <row r="494" spans="1:21" x14ac:dyDescent="0.45">
      <c r="A494" s="9" t="s">
        <v>129</v>
      </c>
      <c r="B494" s="9" t="s">
        <v>110</v>
      </c>
      <c r="C494" s="9" t="s">
        <v>118</v>
      </c>
      <c r="D494" s="9" t="s">
        <v>134</v>
      </c>
      <c r="E494" s="9" t="s">
        <v>140</v>
      </c>
      <c r="F494" s="9" t="s">
        <v>120</v>
      </c>
      <c r="G494" s="9" t="s">
        <v>130</v>
      </c>
      <c r="H494" s="9">
        <v>40</v>
      </c>
      <c r="I494" s="9">
        <v>97904</v>
      </c>
      <c r="J494" s="9">
        <v>1</v>
      </c>
      <c r="K494" s="9">
        <v>13</v>
      </c>
      <c r="L494" s="9">
        <v>12</v>
      </c>
      <c r="M494" s="9">
        <v>5</v>
      </c>
      <c r="N494" s="9">
        <v>38</v>
      </c>
      <c r="O494" t="b">
        <f t="shared" si="47"/>
        <v>0</v>
      </c>
      <c r="P494" t="b">
        <f t="shared" si="46"/>
        <v>0</v>
      </c>
      <c r="Q494" t="b">
        <f t="shared" si="42"/>
        <v>0</v>
      </c>
      <c r="R494" t="str">
        <f t="shared" si="43"/>
        <v>Not Contract Married</v>
      </c>
      <c r="S494" t="b">
        <f t="shared" si="44"/>
        <v>0</v>
      </c>
      <c r="T494" t="str">
        <f t="shared" si="45"/>
        <v>Top Performer</v>
      </c>
      <c r="U494" t="b">
        <v>0</v>
      </c>
    </row>
    <row r="495" spans="1:21" x14ac:dyDescent="0.45">
      <c r="A495" s="10" t="s">
        <v>141</v>
      </c>
      <c r="B495" s="10" t="s">
        <v>126</v>
      </c>
      <c r="C495" s="10" t="s">
        <v>118</v>
      </c>
      <c r="D495" s="10" t="s">
        <v>132</v>
      </c>
      <c r="E495" s="10" t="s">
        <v>113</v>
      </c>
      <c r="F495" s="10" t="s">
        <v>114</v>
      </c>
      <c r="G495" s="10" t="s">
        <v>133</v>
      </c>
      <c r="H495" s="10">
        <v>62</v>
      </c>
      <c r="I495" s="10">
        <v>38244</v>
      </c>
      <c r="J495" s="10">
        <v>1</v>
      </c>
      <c r="K495" s="10">
        <v>16</v>
      </c>
      <c r="L495" s="10">
        <v>10</v>
      </c>
      <c r="M495" s="10">
        <v>1</v>
      </c>
      <c r="N495" s="10">
        <v>32</v>
      </c>
      <c r="O495" t="b">
        <f t="shared" si="47"/>
        <v>0</v>
      </c>
      <c r="P495" t="b">
        <f t="shared" si="46"/>
        <v>0</v>
      </c>
      <c r="Q495" t="b">
        <f t="shared" si="42"/>
        <v>0</v>
      </c>
      <c r="R495" t="str">
        <f t="shared" si="43"/>
        <v>Not Contract Married</v>
      </c>
      <c r="S495" t="b">
        <f t="shared" si="44"/>
        <v>0</v>
      </c>
      <c r="T495" t="b">
        <f t="shared" si="45"/>
        <v>0</v>
      </c>
      <c r="U495" t="b">
        <v>0</v>
      </c>
    </row>
    <row r="496" spans="1:21" x14ac:dyDescent="0.45">
      <c r="A496" s="9" t="s">
        <v>141</v>
      </c>
      <c r="B496" s="9" t="s">
        <v>110</v>
      </c>
      <c r="C496" s="9" t="s">
        <v>131</v>
      </c>
      <c r="D496" s="9" t="s">
        <v>123</v>
      </c>
      <c r="E496" s="9" t="s">
        <v>119</v>
      </c>
      <c r="F496" s="9" t="s">
        <v>120</v>
      </c>
      <c r="G496" s="9" t="s">
        <v>125</v>
      </c>
      <c r="H496" s="9">
        <v>29</v>
      </c>
      <c r="I496" s="9">
        <v>34213</v>
      </c>
      <c r="J496" s="9">
        <v>1</v>
      </c>
      <c r="K496" s="9">
        <v>15</v>
      </c>
      <c r="L496" s="9">
        <v>3</v>
      </c>
      <c r="M496" s="9">
        <v>9</v>
      </c>
      <c r="N496" s="9">
        <v>49</v>
      </c>
      <c r="O496" t="b">
        <f t="shared" si="47"/>
        <v>1</v>
      </c>
      <c r="P496" t="b">
        <f t="shared" si="46"/>
        <v>0</v>
      </c>
      <c r="Q496" t="b">
        <f t="shared" si="42"/>
        <v>0</v>
      </c>
      <c r="R496" t="str">
        <f t="shared" si="43"/>
        <v>Not Contract Married</v>
      </c>
      <c r="S496" t="b">
        <f t="shared" si="44"/>
        <v>0</v>
      </c>
      <c r="T496" t="str">
        <f t="shared" si="45"/>
        <v>Top Performer</v>
      </c>
      <c r="U496">
        <v>9</v>
      </c>
    </row>
    <row r="497" spans="1:21" x14ac:dyDescent="0.45">
      <c r="A497" s="9" t="s">
        <v>141</v>
      </c>
      <c r="B497" s="9" t="s">
        <v>110</v>
      </c>
      <c r="C497" s="9" t="s">
        <v>139</v>
      </c>
      <c r="D497" s="9" t="s">
        <v>112</v>
      </c>
      <c r="E497" s="9" t="s">
        <v>140</v>
      </c>
      <c r="F497" s="9" t="s">
        <v>128</v>
      </c>
      <c r="G497" s="9" t="s">
        <v>115</v>
      </c>
      <c r="H497" s="9">
        <v>39</v>
      </c>
      <c r="I497" s="9">
        <v>61881</v>
      </c>
      <c r="J497" s="9">
        <v>1</v>
      </c>
      <c r="K497" s="9">
        <v>17</v>
      </c>
      <c r="L497" s="9">
        <v>2</v>
      </c>
      <c r="M497" s="9">
        <v>7</v>
      </c>
      <c r="N497" s="9">
        <v>28</v>
      </c>
      <c r="O497" t="b">
        <f t="shared" si="47"/>
        <v>0</v>
      </c>
      <c r="P497" t="b">
        <f t="shared" si="46"/>
        <v>0</v>
      </c>
      <c r="Q497" t="b">
        <f t="shared" si="42"/>
        <v>0</v>
      </c>
      <c r="R497" t="str">
        <f t="shared" si="43"/>
        <v>Not Contract Married</v>
      </c>
      <c r="S497" t="b">
        <f t="shared" si="44"/>
        <v>0</v>
      </c>
      <c r="T497" t="b">
        <f t="shared" si="45"/>
        <v>0</v>
      </c>
      <c r="U497" t="b">
        <v>0</v>
      </c>
    </row>
    <row r="498" spans="1:21" x14ac:dyDescent="0.45">
      <c r="A498" s="9" t="s">
        <v>116</v>
      </c>
      <c r="B498" s="9" t="s">
        <v>110</v>
      </c>
      <c r="C498" s="9" t="s">
        <v>139</v>
      </c>
      <c r="D498" s="9" t="s">
        <v>112</v>
      </c>
      <c r="E498" s="9" t="s">
        <v>119</v>
      </c>
      <c r="F498" s="9" t="s">
        <v>128</v>
      </c>
      <c r="G498" s="9" t="s">
        <v>125</v>
      </c>
      <c r="H498" s="9">
        <v>57</v>
      </c>
      <c r="I498" s="9">
        <v>54087</v>
      </c>
      <c r="J498" s="9">
        <v>1</v>
      </c>
      <c r="K498" s="9">
        <v>18</v>
      </c>
      <c r="L498" s="9">
        <v>10</v>
      </c>
      <c r="M498" s="9">
        <v>4</v>
      </c>
      <c r="N498" s="9">
        <v>48</v>
      </c>
      <c r="O498" t="b">
        <f t="shared" si="47"/>
        <v>0</v>
      </c>
      <c r="P498" t="b">
        <f t="shared" si="46"/>
        <v>0</v>
      </c>
      <c r="Q498" t="b">
        <f t="shared" si="42"/>
        <v>0</v>
      </c>
      <c r="R498" t="str">
        <f t="shared" si="43"/>
        <v>Not Contract Married</v>
      </c>
      <c r="S498" t="b">
        <f t="shared" si="44"/>
        <v>0</v>
      </c>
      <c r="T498" t="b">
        <f t="shared" si="45"/>
        <v>0</v>
      </c>
      <c r="U498">
        <v>4</v>
      </c>
    </row>
    <row r="499" spans="1:21" x14ac:dyDescent="0.45">
      <c r="A499" s="10" t="s">
        <v>129</v>
      </c>
      <c r="B499" s="10" t="s">
        <v>126</v>
      </c>
      <c r="C499" s="10" t="s">
        <v>111</v>
      </c>
      <c r="D499" s="10" t="s">
        <v>123</v>
      </c>
      <c r="E499" s="10" t="s">
        <v>135</v>
      </c>
      <c r="F499" s="10" t="s">
        <v>128</v>
      </c>
      <c r="G499" s="10" t="s">
        <v>125</v>
      </c>
      <c r="H499" s="10">
        <v>52</v>
      </c>
      <c r="I499" s="10">
        <v>58151</v>
      </c>
      <c r="J499" s="10">
        <v>1</v>
      </c>
      <c r="K499" s="10">
        <v>16</v>
      </c>
      <c r="L499" s="10">
        <v>13</v>
      </c>
      <c r="M499" s="10">
        <v>9</v>
      </c>
      <c r="N499" s="10">
        <v>28</v>
      </c>
      <c r="O499" t="b">
        <f t="shared" si="47"/>
        <v>1</v>
      </c>
      <c r="P499" t="b">
        <f t="shared" si="46"/>
        <v>0</v>
      </c>
      <c r="Q499" t="b">
        <f t="shared" si="42"/>
        <v>0</v>
      </c>
      <c r="R499" t="str">
        <f t="shared" si="43"/>
        <v>Not Contract Married</v>
      </c>
      <c r="S499" t="b">
        <f t="shared" si="44"/>
        <v>0</v>
      </c>
      <c r="T499" t="str">
        <f t="shared" si="45"/>
        <v>Top Performer</v>
      </c>
      <c r="U499" t="b">
        <v>0</v>
      </c>
    </row>
    <row r="500" spans="1:21" x14ac:dyDescent="0.45">
      <c r="A500" s="10" t="s">
        <v>116</v>
      </c>
      <c r="B500" s="10" t="s">
        <v>117</v>
      </c>
      <c r="C500" s="10" t="s">
        <v>118</v>
      </c>
      <c r="D500" s="10" t="s">
        <v>123</v>
      </c>
      <c r="E500" s="10" t="s">
        <v>140</v>
      </c>
      <c r="F500" s="10" t="s">
        <v>128</v>
      </c>
      <c r="G500" s="10" t="s">
        <v>115</v>
      </c>
      <c r="H500" s="10">
        <v>28</v>
      </c>
      <c r="I500" s="10">
        <v>108915</v>
      </c>
      <c r="J500" s="10">
        <v>1</v>
      </c>
      <c r="K500" s="10">
        <v>12</v>
      </c>
      <c r="L500" s="10">
        <v>1</v>
      </c>
      <c r="M500" s="10">
        <v>8</v>
      </c>
      <c r="N500" s="10">
        <v>22</v>
      </c>
      <c r="O500" t="b">
        <f t="shared" si="47"/>
        <v>1</v>
      </c>
      <c r="P500" t="b">
        <f t="shared" si="46"/>
        <v>0</v>
      </c>
      <c r="Q500" t="b">
        <f t="shared" si="42"/>
        <v>0</v>
      </c>
      <c r="R500" t="str">
        <f t="shared" si="43"/>
        <v>Not Contract Married</v>
      </c>
      <c r="S500" t="b">
        <f t="shared" si="44"/>
        <v>0</v>
      </c>
      <c r="T500" t="str">
        <f t="shared" si="45"/>
        <v>Top Performer</v>
      </c>
      <c r="U500" t="b">
        <v>0</v>
      </c>
    </row>
    <row r="501" spans="1:21" x14ac:dyDescent="0.45">
      <c r="A501" s="12" t="s">
        <v>109</v>
      </c>
      <c r="B501" s="12" t="s">
        <v>117</v>
      </c>
      <c r="C501" s="12" t="s">
        <v>131</v>
      </c>
      <c r="D501" s="12" t="s">
        <v>134</v>
      </c>
      <c r="E501" s="12" t="s">
        <v>127</v>
      </c>
      <c r="F501" s="12" t="s">
        <v>114</v>
      </c>
      <c r="G501" s="12" t="s">
        <v>130</v>
      </c>
      <c r="H501" s="12">
        <v>22</v>
      </c>
      <c r="I501" s="12">
        <v>95344</v>
      </c>
      <c r="J501" s="12">
        <v>1</v>
      </c>
      <c r="K501" s="12">
        <v>7</v>
      </c>
      <c r="L501" s="12">
        <v>6</v>
      </c>
      <c r="M501" s="12">
        <v>5</v>
      </c>
      <c r="N501" s="12">
        <v>20</v>
      </c>
      <c r="O501" t="b">
        <f t="shared" si="47"/>
        <v>0</v>
      </c>
      <c r="P501" t="b">
        <f t="shared" si="46"/>
        <v>0</v>
      </c>
      <c r="Q501" t="b">
        <f t="shared" si="42"/>
        <v>0</v>
      </c>
      <c r="R501" t="str">
        <f t="shared" si="43"/>
        <v>Not Contract Married</v>
      </c>
      <c r="S501" t="b">
        <f t="shared" si="44"/>
        <v>0</v>
      </c>
      <c r="T501" t="str">
        <f t="shared" si="45"/>
        <v>Top Performer</v>
      </c>
      <c r="U501" t="b">
        <v>0</v>
      </c>
    </row>
  </sheetData>
  <autoFilter ref="A1:Q501" xr:uid="{D36961A6-E26A-43E1-AF22-B7076CE31E21}"/>
  <sortState xmlns:xlrd2="http://schemas.microsoft.com/office/spreadsheetml/2017/richdata2" ref="A2:N501">
    <sortCondition descending="1" ref="J3:J501"/>
  </sortState>
  <conditionalFormatting sqref="A1:A1048576">
    <cfRule type="containsText" dxfId="3" priority="3" operator="containsText" text="Finance">
      <formula>NOT(ISERROR(SEARCH("Finance",A1)))</formula>
    </cfRule>
  </conditionalFormatting>
  <conditionalFormatting sqref="I1:I1048576">
    <cfRule type="cellIs" dxfId="2" priority="2" operator="greaterThan">
      <formula>70000</formula>
    </cfRule>
  </conditionalFormatting>
  <conditionalFormatting sqref="M1:M1048576">
    <cfRule type="cellIs" dxfId="1" priority="1" operator="greaterThan">
      <formula>8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6222-79CD-4B69-8387-2AC286EB99BF}">
  <dimension ref="B2:B282"/>
  <sheetViews>
    <sheetView topLeftCell="A136" workbookViewId="0">
      <selection activeCell="B162" sqref="B162"/>
    </sheetView>
  </sheetViews>
  <sheetFormatPr defaultRowHeight="14.25" x14ac:dyDescent="0.45"/>
  <sheetData>
    <row r="2" spans="2:2" ht="17.649999999999999" x14ac:dyDescent="0.45">
      <c r="B2" s="6" t="s">
        <v>144</v>
      </c>
    </row>
    <row r="3" spans="2:2" x14ac:dyDescent="0.45">
      <c r="B3" s="5"/>
    </row>
    <row r="4" spans="2:2" x14ac:dyDescent="0.45">
      <c r="B4" s="5" t="s">
        <v>145</v>
      </c>
    </row>
    <row r="5" spans="2:2" x14ac:dyDescent="0.45">
      <c r="B5" s="5" t="s">
        <v>146</v>
      </c>
    </row>
    <row r="6" spans="2:2" x14ac:dyDescent="0.45">
      <c r="B6" s="5" t="s">
        <v>147</v>
      </c>
    </row>
    <row r="7" spans="2:2" x14ac:dyDescent="0.45">
      <c r="B7" s="5" t="s">
        <v>148</v>
      </c>
    </row>
    <row r="8" spans="2:2" x14ac:dyDescent="0.45">
      <c r="B8" s="5" t="s">
        <v>149</v>
      </c>
    </row>
    <row r="9" spans="2:2" x14ac:dyDescent="0.45">
      <c r="B9" s="5" t="s">
        <v>150</v>
      </c>
    </row>
    <row r="10" spans="2:2" x14ac:dyDescent="0.45">
      <c r="B10" s="5" t="s">
        <v>151</v>
      </c>
    </row>
    <row r="11" spans="2:2" x14ac:dyDescent="0.45">
      <c r="B11" s="5" t="s">
        <v>152</v>
      </c>
    </row>
    <row r="12" spans="2:2" x14ac:dyDescent="0.45">
      <c r="B12" s="5" t="s">
        <v>153</v>
      </c>
    </row>
    <row r="13" spans="2:2" x14ac:dyDescent="0.45">
      <c r="B13" s="5" t="s">
        <v>154</v>
      </c>
    </row>
    <row r="17" spans="2:2" ht="17.649999999999999" x14ac:dyDescent="0.45">
      <c r="B17" s="6" t="s">
        <v>155</v>
      </c>
    </row>
    <row r="18" spans="2:2" x14ac:dyDescent="0.45">
      <c r="B18" s="5"/>
    </row>
    <row r="19" spans="2:2" x14ac:dyDescent="0.45">
      <c r="B19" s="5" t="s">
        <v>156</v>
      </c>
    </row>
    <row r="20" spans="2:2" x14ac:dyDescent="0.45">
      <c r="B20" s="5" t="s">
        <v>157</v>
      </c>
    </row>
    <row r="21" spans="2:2" x14ac:dyDescent="0.45">
      <c r="B21" s="5" t="s">
        <v>158</v>
      </c>
    </row>
    <row r="22" spans="2:2" x14ac:dyDescent="0.45">
      <c r="B22" s="5" t="s">
        <v>159</v>
      </c>
    </row>
    <row r="23" spans="2:2" x14ac:dyDescent="0.45">
      <c r="B23" s="5" t="s">
        <v>160</v>
      </c>
    </row>
    <row r="24" spans="2:2" x14ac:dyDescent="0.45">
      <c r="B24" s="5" t="s">
        <v>161</v>
      </c>
    </row>
    <row r="25" spans="2:2" x14ac:dyDescent="0.45">
      <c r="B25" s="5" t="s">
        <v>162</v>
      </c>
    </row>
    <row r="26" spans="2:2" x14ac:dyDescent="0.45">
      <c r="B26" s="5" t="s">
        <v>163</v>
      </c>
    </row>
    <row r="27" spans="2:2" x14ac:dyDescent="0.45">
      <c r="B27" s="5" t="s">
        <v>164</v>
      </c>
    </row>
    <row r="28" spans="2:2" x14ac:dyDescent="0.45">
      <c r="B28" s="5" t="s">
        <v>165</v>
      </c>
    </row>
    <row r="32" spans="2:2" ht="17.649999999999999" x14ac:dyDescent="0.45">
      <c r="B32" s="6" t="s">
        <v>166</v>
      </c>
    </row>
    <row r="33" spans="2:2" x14ac:dyDescent="0.45">
      <c r="B33" s="5"/>
    </row>
    <row r="34" spans="2:2" x14ac:dyDescent="0.45">
      <c r="B34" s="5" t="s">
        <v>167</v>
      </c>
    </row>
    <row r="35" spans="2:2" x14ac:dyDescent="0.45">
      <c r="B35" s="5" t="s">
        <v>168</v>
      </c>
    </row>
    <row r="36" spans="2:2" x14ac:dyDescent="0.45">
      <c r="B36" s="5" t="s">
        <v>169</v>
      </c>
    </row>
    <row r="37" spans="2:2" x14ac:dyDescent="0.45">
      <c r="B37" s="5" t="s">
        <v>170</v>
      </c>
    </row>
    <row r="38" spans="2:2" x14ac:dyDescent="0.45">
      <c r="B38" s="5" t="s">
        <v>171</v>
      </c>
    </row>
    <row r="39" spans="2:2" x14ac:dyDescent="0.45">
      <c r="B39" s="5" t="s">
        <v>172</v>
      </c>
    </row>
    <row r="40" spans="2:2" x14ac:dyDescent="0.45">
      <c r="B40" s="5" t="s">
        <v>173</v>
      </c>
    </row>
    <row r="41" spans="2:2" x14ac:dyDescent="0.45">
      <c r="B41" s="5" t="s">
        <v>174</v>
      </c>
    </row>
    <row r="42" spans="2:2" x14ac:dyDescent="0.45">
      <c r="B42" s="5" t="s">
        <v>175</v>
      </c>
    </row>
    <row r="43" spans="2:2" x14ac:dyDescent="0.45">
      <c r="B43" s="5" t="s">
        <v>176</v>
      </c>
    </row>
    <row r="47" spans="2:2" ht="17.649999999999999" x14ac:dyDescent="0.45">
      <c r="B47" s="6" t="s">
        <v>177</v>
      </c>
    </row>
    <row r="48" spans="2:2" x14ac:dyDescent="0.45">
      <c r="B48" s="5"/>
    </row>
    <row r="49" spans="2:2" x14ac:dyDescent="0.45">
      <c r="B49" s="5" t="s">
        <v>178</v>
      </c>
    </row>
    <row r="50" spans="2:2" x14ac:dyDescent="0.45">
      <c r="B50" s="5" t="s">
        <v>179</v>
      </c>
    </row>
    <row r="51" spans="2:2" x14ac:dyDescent="0.45">
      <c r="B51" s="5" t="s">
        <v>180</v>
      </c>
    </row>
    <row r="52" spans="2:2" x14ac:dyDescent="0.45">
      <c r="B52" s="5" t="s">
        <v>181</v>
      </c>
    </row>
    <row r="53" spans="2:2" x14ac:dyDescent="0.45">
      <c r="B53" s="5" t="s">
        <v>182</v>
      </c>
    </row>
    <row r="54" spans="2:2" x14ac:dyDescent="0.45">
      <c r="B54" s="5" t="s">
        <v>183</v>
      </c>
    </row>
    <row r="55" spans="2:2" x14ac:dyDescent="0.45">
      <c r="B55" s="5" t="s">
        <v>184</v>
      </c>
    </row>
    <row r="56" spans="2:2" x14ac:dyDescent="0.45">
      <c r="B56" s="5" t="s">
        <v>185</v>
      </c>
    </row>
    <row r="57" spans="2:2" x14ac:dyDescent="0.45">
      <c r="B57" s="5" t="s">
        <v>186</v>
      </c>
    </row>
    <row r="58" spans="2:2" x14ac:dyDescent="0.45">
      <c r="B58" s="5" t="s">
        <v>187</v>
      </c>
    </row>
    <row r="62" spans="2:2" ht="17.649999999999999" x14ac:dyDescent="0.45">
      <c r="B62" s="6" t="s">
        <v>188</v>
      </c>
    </row>
    <row r="63" spans="2:2" x14ac:dyDescent="0.45">
      <c r="B63" s="5"/>
    </row>
    <row r="64" spans="2:2" x14ac:dyDescent="0.45">
      <c r="B64" s="5" t="s">
        <v>189</v>
      </c>
    </row>
    <row r="65" spans="2:2" x14ac:dyDescent="0.45">
      <c r="B65" s="5" t="s">
        <v>190</v>
      </c>
    </row>
    <row r="66" spans="2:2" x14ac:dyDescent="0.45">
      <c r="B66" s="5" t="s">
        <v>191</v>
      </c>
    </row>
    <row r="67" spans="2:2" x14ac:dyDescent="0.45">
      <c r="B67" s="5" t="s">
        <v>192</v>
      </c>
    </row>
    <row r="68" spans="2:2" x14ac:dyDescent="0.45">
      <c r="B68" s="5" t="s">
        <v>193</v>
      </c>
    </row>
    <row r="69" spans="2:2" x14ac:dyDescent="0.45">
      <c r="B69" s="5" t="s">
        <v>194</v>
      </c>
    </row>
    <row r="70" spans="2:2" x14ac:dyDescent="0.45">
      <c r="B70" s="5" t="s">
        <v>195</v>
      </c>
    </row>
    <row r="71" spans="2:2" x14ac:dyDescent="0.45">
      <c r="B71" s="5" t="s">
        <v>196</v>
      </c>
    </row>
    <row r="72" spans="2:2" x14ac:dyDescent="0.45">
      <c r="B72" s="5" t="s">
        <v>197</v>
      </c>
    </row>
    <row r="73" spans="2:2" x14ac:dyDescent="0.45">
      <c r="B73" s="5" t="s">
        <v>198</v>
      </c>
    </row>
    <row r="77" spans="2:2" ht="17.649999999999999" x14ac:dyDescent="0.45">
      <c r="B77" s="6" t="s">
        <v>199</v>
      </c>
    </row>
    <row r="78" spans="2:2" x14ac:dyDescent="0.45">
      <c r="B78" s="5"/>
    </row>
    <row r="79" spans="2:2" x14ac:dyDescent="0.45">
      <c r="B79" s="5" t="s">
        <v>200</v>
      </c>
    </row>
    <row r="80" spans="2:2" x14ac:dyDescent="0.45">
      <c r="B80" s="5" t="s">
        <v>201</v>
      </c>
    </row>
    <row r="81" spans="2:2" x14ac:dyDescent="0.45">
      <c r="B81" s="5" t="s">
        <v>202</v>
      </c>
    </row>
    <row r="82" spans="2:2" x14ac:dyDescent="0.45">
      <c r="B82" s="5" t="s">
        <v>203</v>
      </c>
    </row>
    <row r="83" spans="2:2" x14ac:dyDescent="0.45">
      <c r="B83" s="5" t="s">
        <v>204</v>
      </c>
    </row>
    <row r="84" spans="2:2" x14ac:dyDescent="0.45">
      <c r="B84" s="5" t="s">
        <v>205</v>
      </c>
    </row>
    <row r="85" spans="2:2" x14ac:dyDescent="0.45">
      <c r="B85" s="5" t="s">
        <v>206</v>
      </c>
    </row>
    <row r="86" spans="2:2" x14ac:dyDescent="0.45">
      <c r="B86" s="5" t="s">
        <v>207</v>
      </c>
    </row>
    <row r="87" spans="2:2" x14ac:dyDescent="0.45">
      <c r="B87" s="5" t="s">
        <v>208</v>
      </c>
    </row>
    <row r="88" spans="2:2" x14ac:dyDescent="0.45">
      <c r="B88" s="5" t="s">
        <v>209</v>
      </c>
    </row>
    <row r="92" spans="2:2" ht="17.649999999999999" x14ac:dyDescent="0.45">
      <c r="B92" s="6" t="s">
        <v>210</v>
      </c>
    </row>
    <row r="93" spans="2:2" x14ac:dyDescent="0.45">
      <c r="B93" s="5"/>
    </row>
    <row r="94" spans="2:2" x14ac:dyDescent="0.45">
      <c r="B94" s="5" t="s">
        <v>211</v>
      </c>
    </row>
    <row r="95" spans="2:2" x14ac:dyDescent="0.45">
      <c r="B95" s="5" t="s">
        <v>212</v>
      </c>
    </row>
    <row r="96" spans="2:2" x14ac:dyDescent="0.45">
      <c r="B96" s="5" t="s">
        <v>213</v>
      </c>
    </row>
    <row r="97" spans="2:2" x14ac:dyDescent="0.45">
      <c r="B97" s="5" t="s">
        <v>214</v>
      </c>
    </row>
    <row r="98" spans="2:2" x14ac:dyDescent="0.45">
      <c r="B98" s="5" t="s">
        <v>215</v>
      </c>
    </row>
    <row r="99" spans="2:2" x14ac:dyDescent="0.45">
      <c r="B99" s="5" t="s">
        <v>216</v>
      </c>
    </row>
    <row r="100" spans="2:2" x14ac:dyDescent="0.45">
      <c r="B100" s="5" t="s">
        <v>217</v>
      </c>
    </row>
    <row r="101" spans="2:2" x14ac:dyDescent="0.45">
      <c r="B101" s="5" t="s">
        <v>218</v>
      </c>
    </row>
    <row r="102" spans="2:2" x14ac:dyDescent="0.45">
      <c r="B102" s="5" t="s">
        <v>219</v>
      </c>
    </row>
    <row r="103" spans="2:2" x14ac:dyDescent="0.45">
      <c r="B103" s="5" t="s">
        <v>220</v>
      </c>
    </row>
    <row r="107" spans="2:2" ht="17.649999999999999" x14ac:dyDescent="0.45">
      <c r="B107" s="6" t="s">
        <v>221</v>
      </c>
    </row>
    <row r="108" spans="2:2" x14ac:dyDescent="0.45">
      <c r="B108" s="5"/>
    </row>
    <row r="109" spans="2:2" x14ac:dyDescent="0.45">
      <c r="B109" s="5" t="s">
        <v>222</v>
      </c>
    </row>
    <row r="110" spans="2:2" x14ac:dyDescent="0.45">
      <c r="B110" s="5" t="s">
        <v>223</v>
      </c>
    </row>
    <row r="111" spans="2:2" x14ac:dyDescent="0.45">
      <c r="B111" s="5" t="s">
        <v>224</v>
      </c>
    </row>
    <row r="112" spans="2:2" x14ac:dyDescent="0.45">
      <c r="B112" s="5" t="s">
        <v>225</v>
      </c>
    </row>
    <row r="113" spans="2:2" x14ac:dyDescent="0.45">
      <c r="B113" s="5" t="s">
        <v>226</v>
      </c>
    </row>
    <row r="114" spans="2:2" x14ac:dyDescent="0.45">
      <c r="B114" s="5" t="s">
        <v>227</v>
      </c>
    </row>
    <row r="115" spans="2:2" x14ac:dyDescent="0.45">
      <c r="B115" s="5" t="s">
        <v>228</v>
      </c>
    </row>
    <row r="116" spans="2:2" x14ac:dyDescent="0.45">
      <c r="B116" s="5" t="s">
        <v>229</v>
      </c>
    </row>
    <row r="117" spans="2:2" x14ac:dyDescent="0.45">
      <c r="B117" s="5" t="s">
        <v>230</v>
      </c>
    </row>
    <row r="118" spans="2:2" x14ac:dyDescent="0.45">
      <c r="B118" s="5" t="s">
        <v>231</v>
      </c>
    </row>
    <row r="122" spans="2:2" ht="17.649999999999999" x14ac:dyDescent="0.45">
      <c r="B122" s="6" t="s">
        <v>232</v>
      </c>
    </row>
    <row r="123" spans="2:2" x14ac:dyDescent="0.45">
      <c r="B123" s="5"/>
    </row>
    <row r="124" spans="2:2" x14ac:dyDescent="0.45">
      <c r="B124" s="5" t="s">
        <v>233</v>
      </c>
    </row>
    <row r="125" spans="2:2" x14ac:dyDescent="0.45">
      <c r="B125" s="5" t="s">
        <v>234</v>
      </c>
    </row>
    <row r="126" spans="2:2" x14ac:dyDescent="0.45">
      <c r="B126" s="5" t="s">
        <v>235</v>
      </c>
    </row>
    <row r="127" spans="2:2" x14ac:dyDescent="0.45">
      <c r="B127" s="5" t="s">
        <v>236</v>
      </c>
    </row>
    <row r="128" spans="2:2" x14ac:dyDescent="0.45">
      <c r="B128" s="5" t="s">
        <v>237</v>
      </c>
    </row>
    <row r="129" spans="2:2" x14ac:dyDescent="0.45">
      <c r="B129" s="5" t="s">
        <v>238</v>
      </c>
    </row>
    <row r="130" spans="2:2" x14ac:dyDescent="0.45">
      <c r="B130" s="5" t="s">
        <v>239</v>
      </c>
    </row>
    <row r="131" spans="2:2" x14ac:dyDescent="0.45">
      <c r="B131" s="5" t="s">
        <v>240</v>
      </c>
    </row>
    <row r="132" spans="2:2" x14ac:dyDescent="0.45">
      <c r="B132" s="5" t="s">
        <v>241</v>
      </c>
    </row>
    <row r="133" spans="2:2" x14ac:dyDescent="0.45">
      <c r="B133" s="5" t="s">
        <v>242</v>
      </c>
    </row>
    <row r="137" spans="2:2" ht="17.649999999999999" x14ac:dyDescent="0.45">
      <c r="B137" s="6" t="s">
        <v>243</v>
      </c>
    </row>
    <row r="138" spans="2:2" x14ac:dyDescent="0.45">
      <c r="B138" s="5"/>
    </row>
    <row r="139" spans="2:2" x14ac:dyDescent="0.45">
      <c r="B139" s="5" t="s">
        <v>244</v>
      </c>
    </row>
    <row r="140" spans="2:2" x14ac:dyDescent="0.45">
      <c r="B140" s="5" t="s">
        <v>245</v>
      </c>
    </row>
    <row r="141" spans="2:2" x14ac:dyDescent="0.45">
      <c r="B141" s="5" t="s">
        <v>246</v>
      </c>
    </row>
    <row r="142" spans="2:2" x14ac:dyDescent="0.45">
      <c r="B142" s="5" t="s">
        <v>247</v>
      </c>
    </row>
    <row r="143" spans="2:2" x14ac:dyDescent="0.45">
      <c r="B143" s="5" t="s">
        <v>248</v>
      </c>
    </row>
    <row r="144" spans="2:2" x14ac:dyDescent="0.45">
      <c r="B144" s="5" t="s">
        <v>249</v>
      </c>
    </row>
    <row r="145" spans="2:2" x14ac:dyDescent="0.45">
      <c r="B145" s="5" t="s">
        <v>250</v>
      </c>
    </row>
    <row r="146" spans="2:2" x14ac:dyDescent="0.45">
      <c r="B146" s="5" t="s">
        <v>251</v>
      </c>
    </row>
    <row r="147" spans="2:2" x14ac:dyDescent="0.45">
      <c r="B147" s="5" t="s">
        <v>252</v>
      </c>
    </row>
    <row r="148" spans="2:2" x14ac:dyDescent="0.45">
      <c r="B148" s="5" t="s">
        <v>253</v>
      </c>
    </row>
    <row r="151" spans="2:2" ht="17.649999999999999" x14ac:dyDescent="0.45">
      <c r="B151" s="6" t="s">
        <v>254</v>
      </c>
    </row>
    <row r="152" spans="2:2" x14ac:dyDescent="0.45">
      <c r="B152" s="5"/>
    </row>
    <row r="153" spans="2:2" x14ac:dyDescent="0.45">
      <c r="B153" s="5" t="s">
        <v>255</v>
      </c>
    </row>
    <row r="154" spans="2:2" x14ac:dyDescent="0.45">
      <c r="B154" s="5" t="s">
        <v>256</v>
      </c>
    </row>
    <row r="155" spans="2:2" x14ac:dyDescent="0.45">
      <c r="B155" s="5" t="s">
        <v>257</v>
      </c>
    </row>
    <row r="156" spans="2:2" x14ac:dyDescent="0.45">
      <c r="B156" s="5" t="s">
        <v>258</v>
      </c>
    </row>
    <row r="157" spans="2:2" x14ac:dyDescent="0.45">
      <c r="B157" s="5" t="s">
        <v>259</v>
      </c>
    </row>
    <row r="158" spans="2:2" x14ac:dyDescent="0.45">
      <c r="B158" s="5" t="s">
        <v>260</v>
      </c>
    </row>
    <row r="159" spans="2:2" x14ac:dyDescent="0.45">
      <c r="B159" s="5" t="s">
        <v>261</v>
      </c>
    </row>
    <row r="160" spans="2:2" x14ac:dyDescent="0.45">
      <c r="B160" s="5" t="s">
        <v>262</v>
      </c>
    </row>
    <row r="161" spans="2:2" x14ac:dyDescent="0.45">
      <c r="B161" s="5" t="s">
        <v>263</v>
      </c>
    </row>
    <row r="162" spans="2:2" x14ac:dyDescent="0.45">
      <c r="B162" s="5" t="s">
        <v>264</v>
      </c>
    </row>
    <row r="166" spans="2:2" ht="17.649999999999999" x14ac:dyDescent="0.45">
      <c r="B166" s="6" t="s">
        <v>265</v>
      </c>
    </row>
    <row r="167" spans="2:2" x14ac:dyDescent="0.45">
      <c r="B167" s="5"/>
    </row>
    <row r="168" spans="2:2" x14ac:dyDescent="0.45">
      <c r="B168" s="5" t="s">
        <v>266</v>
      </c>
    </row>
    <row r="169" spans="2:2" x14ac:dyDescent="0.45">
      <c r="B169" s="5" t="s">
        <v>267</v>
      </c>
    </row>
    <row r="170" spans="2:2" x14ac:dyDescent="0.45">
      <c r="B170" s="5" t="s">
        <v>268</v>
      </c>
    </row>
    <row r="171" spans="2:2" x14ac:dyDescent="0.45">
      <c r="B171" s="5" t="s">
        <v>269</v>
      </c>
    </row>
    <row r="172" spans="2:2" x14ac:dyDescent="0.45">
      <c r="B172" s="5" t="s">
        <v>270</v>
      </c>
    </row>
    <row r="173" spans="2:2" x14ac:dyDescent="0.45">
      <c r="B173" s="5" t="s">
        <v>271</v>
      </c>
    </row>
    <row r="174" spans="2:2" x14ac:dyDescent="0.45">
      <c r="B174" s="5" t="s">
        <v>272</v>
      </c>
    </row>
    <row r="175" spans="2:2" x14ac:dyDescent="0.45">
      <c r="B175" s="5" t="s">
        <v>273</v>
      </c>
    </row>
    <row r="176" spans="2:2" x14ac:dyDescent="0.45">
      <c r="B176" s="5" t="s">
        <v>274</v>
      </c>
    </row>
    <row r="177" spans="2:2" x14ac:dyDescent="0.45">
      <c r="B177" s="5" t="s">
        <v>275</v>
      </c>
    </row>
    <row r="181" spans="2:2" ht="17.649999999999999" x14ac:dyDescent="0.45">
      <c r="B181" s="6" t="s">
        <v>276</v>
      </c>
    </row>
    <row r="182" spans="2:2" x14ac:dyDescent="0.45">
      <c r="B182" s="5"/>
    </row>
    <row r="183" spans="2:2" x14ac:dyDescent="0.45">
      <c r="B183" s="5" t="s">
        <v>277</v>
      </c>
    </row>
    <row r="184" spans="2:2" x14ac:dyDescent="0.45">
      <c r="B184" s="5" t="s">
        <v>278</v>
      </c>
    </row>
    <row r="185" spans="2:2" x14ac:dyDescent="0.45">
      <c r="B185" s="5" t="s">
        <v>279</v>
      </c>
    </row>
    <row r="186" spans="2:2" x14ac:dyDescent="0.45">
      <c r="B186" s="5" t="s">
        <v>280</v>
      </c>
    </row>
    <row r="187" spans="2:2" x14ac:dyDescent="0.45">
      <c r="B187" s="5" t="s">
        <v>281</v>
      </c>
    </row>
    <row r="188" spans="2:2" x14ac:dyDescent="0.45">
      <c r="B188" s="5" t="s">
        <v>282</v>
      </c>
    </row>
    <row r="189" spans="2:2" x14ac:dyDescent="0.45">
      <c r="B189" s="5" t="s">
        <v>283</v>
      </c>
    </row>
    <row r="190" spans="2:2" x14ac:dyDescent="0.45">
      <c r="B190" s="5" t="s">
        <v>284</v>
      </c>
    </row>
    <row r="191" spans="2:2" x14ac:dyDescent="0.45">
      <c r="B191" s="5" t="s">
        <v>285</v>
      </c>
    </row>
    <row r="192" spans="2:2" x14ac:dyDescent="0.45">
      <c r="B192" s="5" t="s">
        <v>286</v>
      </c>
    </row>
    <row r="196" spans="2:2" ht="17.649999999999999" x14ac:dyDescent="0.45">
      <c r="B196" s="6" t="s">
        <v>287</v>
      </c>
    </row>
    <row r="197" spans="2:2" x14ac:dyDescent="0.45">
      <c r="B197" s="5"/>
    </row>
    <row r="198" spans="2:2" x14ac:dyDescent="0.45">
      <c r="B198" s="5" t="s">
        <v>288</v>
      </c>
    </row>
    <row r="199" spans="2:2" x14ac:dyDescent="0.45">
      <c r="B199" s="5" t="s">
        <v>289</v>
      </c>
    </row>
    <row r="200" spans="2:2" x14ac:dyDescent="0.45">
      <c r="B200" s="5" t="s">
        <v>290</v>
      </c>
    </row>
    <row r="201" spans="2:2" x14ac:dyDescent="0.45">
      <c r="B201" s="5" t="s">
        <v>291</v>
      </c>
    </row>
    <row r="202" spans="2:2" x14ac:dyDescent="0.45">
      <c r="B202" s="5" t="s">
        <v>292</v>
      </c>
    </row>
    <row r="203" spans="2:2" x14ac:dyDescent="0.45">
      <c r="B203" s="5" t="s">
        <v>293</v>
      </c>
    </row>
    <row r="204" spans="2:2" x14ac:dyDescent="0.45">
      <c r="B204" s="5" t="s">
        <v>294</v>
      </c>
    </row>
    <row r="205" spans="2:2" x14ac:dyDescent="0.45">
      <c r="B205" s="5" t="s">
        <v>295</v>
      </c>
    </row>
    <row r="206" spans="2:2" x14ac:dyDescent="0.45">
      <c r="B206" s="5" t="s">
        <v>296</v>
      </c>
    </row>
    <row r="207" spans="2:2" x14ac:dyDescent="0.45">
      <c r="B207" s="5" t="s">
        <v>297</v>
      </c>
    </row>
    <row r="211" spans="2:2" ht="17.649999999999999" x14ac:dyDescent="0.45">
      <c r="B211" s="6" t="s">
        <v>298</v>
      </c>
    </row>
    <row r="212" spans="2:2" x14ac:dyDescent="0.45">
      <c r="B212" s="5"/>
    </row>
    <row r="213" spans="2:2" x14ac:dyDescent="0.45">
      <c r="B213" s="5" t="s">
        <v>299</v>
      </c>
    </row>
    <row r="214" spans="2:2" x14ac:dyDescent="0.45">
      <c r="B214" s="5" t="s">
        <v>300</v>
      </c>
    </row>
    <row r="215" spans="2:2" x14ac:dyDescent="0.45">
      <c r="B215" s="5" t="s">
        <v>301</v>
      </c>
    </row>
    <row r="216" spans="2:2" x14ac:dyDescent="0.45">
      <c r="B216" s="5" t="s">
        <v>302</v>
      </c>
    </row>
    <row r="217" spans="2:2" x14ac:dyDescent="0.45">
      <c r="B217" s="5" t="s">
        <v>303</v>
      </c>
    </row>
    <row r="218" spans="2:2" x14ac:dyDescent="0.45">
      <c r="B218" s="5" t="s">
        <v>94</v>
      </c>
    </row>
    <row r="219" spans="2:2" x14ac:dyDescent="0.45">
      <c r="B219" s="5" t="s">
        <v>304</v>
      </c>
    </row>
    <row r="220" spans="2:2" x14ac:dyDescent="0.45">
      <c r="B220" s="5" t="s">
        <v>305</v>
      </c>
    </row>
    <row r="221" spans="2:2" x14ac:dyDescent="0.45">
      <c r="B221" s="5" t="s">
        <v>306</v>
      </c>
    </row>
    <row r="222" spans="2:2" x14ac:dyDescent="0.45">
      <c r="B222" s="5" t="s">
        <v>307</v>
      </c>
    </row>
    <row r="226" spans="2:2" ht="17.649999999999999" x14ac:dyDescent="0.45">
      <c r="B226" s="6" t="s">
        <v>308</v>
      </c>
    </row>
    <row r="227" spans="2:2" x14ac:dyDescent="0.45">
      <c r="B227" s="5"/>
    </row>
    <row r="228" spans="2:2" x14ac:dyDescent="0.45">
      <c r="B228" s="5" t="s">
        <v>309</v>
      </c>
    </row>
    <row r="229" spans="2:2" x14ac:dyDescent="0.45">
      <c r="B229" s="5" t="s">
        <v>310</v>
      </c>
    </row>
    <row r="230" spans="2:2" x14ac:dyDescent="0.45">
      <c r="B230" s="5" t="s">
        <v>311</v>
      </c>
    </row>
    <row r="231" spans="2:2" x14ac:dyDescent="0.45">
      <c r="B231" s="5" t="s">
        <v>312</v>
      </c>
    </row>
    <row r="232" spans="2:2" x14ac:dyDescent="0.45">
      <c r="B232" s="5" t="s">
        <v>313</v>
      </c>
    </row>
    <row r="233" spans="2:2" x14ac:dyDescent="0.45">
      <c r="B233" s="5" t="s">
        <v>314</v>
      </c>
    </row>
    <row r="234" spans="2:2" x14ac:dyDescent="0.45">
      <c r="B234" s="5" t="s">
        <v>315</v>
      </c>
    </row>
    <row r="235" spans="2:2" x14ac:dyDescent="0.45">
      <c r="B235" s="5" t="s">
        <v>316</v>
      </c>
    </row>
    <row r="236" spans="2:2" x14ac:dyDescent="0.45">
      <c r="B236" s="5" t="s">
        <v>317</v>
      </c>
    </row>
    <row r="237" spans="2:2" x14ac:dyDescent="0.45">
      <c r="B237" s="5" t="s">
        <v>318</v>
      </c>
    </row>
    <row r="241" spans="2:2" ht="17.649999999999999" x14ac:dyDescent="0.45">
      <c r="B241" s="6" t="s">
        <v>319</v>
      </c>
    </row>
    <row r="242" spans="2:2" x14ac:dyDescent="0.45">
      <c r="B242" s="5"/>
    </row>
    <row r="243" spans="2:2" x14ac:dyDescent="0.45">
      <c r="B243" s="5" t="s">
        <v>320</v>
      </c>
    </row>
    <row r="244" spans="2:2" x14ac:dyDescent="0.45">
      <c r="B244" s="5" t="s">
        <v>321</v>
      </c>
    </row>
    <row r="245" spans="2:2" x14ac:dyDescent="0.45">
      <c r="B245" s="5" t="s">
        <v>322</v>
      </c>
    </row>
    <row r="246" spans="2:2" x14ac:dyDescent="0.45">
      <c r="B246" s="5" t="s">
        <v>323</v>
      </c>
    </row>
    <row r="247" spans="2:2" x14ac:dyDescent="0.45">
      <c r="B247" s="5" t="s">
        <v>324</v>
      </c>
    </row>
    <row r="248" spans="2:2" x14ac:dyDescent="0.45">
      <c r="B248" s="5" t="s">
        <v>325</v>
      </c>
    </row>
    <row r="249" spans="2:2" x14ac:dyDescent="0.45">
      <c r="B249" s="5" t="s">
        <v>326</v>
      </c>
    </row>
    <row r="250" spans="2:2" x14ac:dyDescent="0.45">
      <c r="B250" s="5" t="s">
        <v>327</v>
      </c>
    </row>
    <row r="251" spans="2:2" x14ac:dyDescent="0.45">
      <c r="B251" s="5" t="s">
        <v>328</v>
      </c>
    </row>
    <row r="252" spans="2:2" x14ac:dyDescent="0.45">
      <c r="B252" s="5" t="s">
        <v>329</v>
      </c>
    </row>
    <row r="256" spans="2:2" ht="17.649999999999999" x14ac:dyDescent="0.45">
      <c r="B256" s="6" t="s">
        <v>330</v>
      </c>
    </row>
    <row r="257" spans="2:2" x14ac:dyDescent="0.45">
      <c r="B257" s="5"/>
    </row>
    <row r="258" spans="2:2" x14ac:dyDescent="0.45">
      <c r="B258" s="5" t="s">
        <v>331</v>
      </c>
    </row>
    <row r="259" spans="2:2" x14ac:dyDescent="0.45">
      <c r="B259" s="5" t="s">
        <v>332</v>
      </c>
    </row>
    <row r="260" spans="2:2" x14ac:dyDescent="0.45">
      <c r="B260" s="5" t="s">
        <v>333</v>
      </c>
    </row>
    <row r="261" spans="2:2" x14ac:dyDescent="0.45">
      <c r="B261" s="5" t="s">
        <v>334</v>
      </c>
    </row>
    <row r="262" spans="2:2" x14ac:dyDescent="0.45">
      <c r="B262" s="5" t="s">
        <v>335</v>
      </c>
    </row>
    <row r="263" spans="2:2" x14ac:dyDescent="0.45">
      <c r="B263" s="5" t="s">
        <v>336</v>
      </c>
    </row>
    <row r="264" spans="2:2" x14ac:dyDescent="0.45">
      <c r="B264" s="5" t="s">
        <v>337</v>
      </c>
    </row>
    <row r="265" spans="2:2" x14ac:dyDescent="0.45">
      <c r="B265" s="5" t="s">
        <v>338</v>
      </c>
    </row>
    <row r="266" spans="2:2" x14ac:dyDescent="0.45">
      <c r="B266" s="5" t="s">
        <v>339</v>
      </c>
    </row>
    <row r="267" spans="2:2" x14ac:dyDescent="0.45">
      <c r="B267" s="5" t="s">
        <v>340</v>
      </c>
    </row>
    <row r="271" spans="2:2" ht="17.649999999999999" x14ac:dyDescent="0.45">
      <c r="B271" s="6" t="s">
        <v>341</v>
      </c>
    </row>
    <row r="272" spans="2:2" x14ac:dyDescent="0.45">
      <c r="B272" s="5"/>
    </row>
    <row r="273" spans="2:2" x14ac:dyDescent="0.45">
      <c r="B273" s="5" t="s">
        <v>342</v>
      </c>
    </row>
    <row r="274" spans="2:2" x14ac:dyDescent="0.45">
      <c r="B274" s="5" t="s">
        <v>343</v>
      </c>
    </row>
    <row r="275" spans="2:2" x14ac:dyDescent="0.45">
      <c r="B275" s="5" t="s">
        <v>344</v>
      </c>
    </row>
    <row r="276" spans="2:2" x14ac:dyDescent="0.45">
      <c r="B276" s="5" t="s">
        <v>345</v>
      </c>
    </row>
    <row r="277" spans="2:2" x14ac:dyDescent="0.45">
      <c r="B277" s="5" t="s">
        <v>346</v>
      </c>
    </row>
    <row r="278" spans="2:2" x14ac:dyDescent="0.45">
      <c r="B278" s="5" t="s">
        <v>347</v>
      </c>
    </row>
    <row r="279" spans="2:2" x14ac:dyDescent="0.45">
      <c r="B279" s="5" t="s">
        <v>348</v>
      </c>
    </row>
    <row r="280" spans="2:2" x14ac:dyDescent="0.45">
      <c r="B280" s="5" t="s">
        <v>349</v>
      </c>
    </row>
    <row r="281" spans="2:2" x14ac:dyDescent="0.45">
      <c r="B281" s="5" t="s">
        <v>350</v>
      </c>
    </row>
    <row r="282" spans="2:2" x14ac:dyDescent="0.45">
      <c r="B282" s="5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1836-5662-48EA-8CBF-8B9A646AD8BD}">
  <dimension ref="B1:M177"/>
  <sheetViews>
    <sheetView topLeftCell="A153" zoomScale="145" zoomScaleNormal="145" workbookViewId="0">
      <selection activeCell="B178" sqref="B178"/>
    </sheetView>
  </sheetViews>
  <sheetFormatPr defaultRowHeight="14.25" x14ac:dyDescent="0.45"/>
  <cols>
    <col min="1" max="1" width="4.796875" customWidth="1"/>
    <col min="2" max="2" width="13.796875" bestFit="1" customWidth="1"/>
    <col min="3" max="3" width="14.73046875" bestFit="1" customWidth="1"/>
    <col min="4" max="4" width="22.59765625" bestFit="1" customWidth="1"/>
    <col min="5" max="5" width="26.19921875" bestFit="1" customWidth="1"/>
    <col min="6" max="6" width="15.796875" bestFit="1" customWidth="1"/>
  </cols>
  <sheetData>
    <row r="1" spans="2:6" x14ac:dyDescent="0.45">
      <c r="D1" t="s">
        <v>377</v>
      </c>
    </row>
    <row r="2" spans="2:6" x14ac:dyDescent="0.45">
      <c r="B2" t="s">
        <v>373</v>
      </c>
      <c r="D2" t="s">
        <v>378</v>
      </c>
    </row>
    <row r="3" spans="2:6" x14ac:dyDescent="0.45">
      <c r="B3" s="7" t="s">
        <v>374</v>
      </c>
      <c r="D3" t="s">
        <v>379</v>
      </c>
    </row>
    <row r="4" spans="2:6" x14ac:dyDescent="0.45">
      <c r="B4" t="s">
        <v>375</v>
      </c>
      <c r="D4" t="s">
        <v>380</v>
      </c>
    </row>
    <row r="5" spans="2:6" x14ac:dyDescent="0.45">
      <c r="B5" t="s">
        <v>376</v>
      </c>
      <c r="D5" t="s">
        <v>381</v>
      </c>
    </row>
    <row r="7" spans="2:6" x14ac:dyDescent="0.45">
      <c r="B7" s="7" t="s">
        <v>374</v>
      </c>
      <c r="D7" t="s">
        <v>382</v>
      </c>
      <c r="E7" t="s">
        <v>383</v>
      </c>
    </row>
    <row r="8" spans="2:6" x14ac:dyDescent="0.45">
      <c r="E8" t="s">
        <v>384</v>
      </c>
    </row>
    <row r="9" spans="2:6" x14ac:dyDescent="0.45">
      <c r="D9" t="s">
        <v>385</v>
      </c>
    </row>
    <row r="10" spans="2:6" x14ac:dyDescent="0.45">
      <c r="D10" t="s">
        <v>386</v>
      </c>
    </row>
    <row r="12" spans="2:6" x14ac:dyDescent="0.45">
      <c r="D12" t="s">
        <v>387</v>
      </c>
      <c r="E12" t="s">
        <v>388</v>
      </c>
      <c r="F12" t="s">
        <v>353</v>
      </c>
    </row>
    <row r="13" spans="2:6" x14ac:dyDescent="0.45">
      <c r="F13" t="s">
        <v>354</v>
      </c>
    </row>
    <row r="14" spans="2:6" x14ac:dyDescent="0.45">
      <c r="F14" t="s">
        <v>355</v>
      </c>
    </row>
    <row r="16" spans="2:6" x14ac:dyDescent="0.45">
      <c r="E16" t="s">
        <v>389</v>
      </c>
      <c r="F16" t="s">
        <v>357</v>
      </c>
    </row>
    <row r="17" spans="2:6" x14ac:dyDescent="0.45">
      <c r="F17" t="s">
        <v>358</v>
      </c>
    </row>
    <row r="18" spans="2:6" x14ac:dyDescent="0.45">
      <c r="F18" t="s">
        <v>356</v>
      </c>
    </row>
    <row r="19" spans="2:6" x14ac:dyDescent="0.45">
      <c r="F19" t="s">
        <v>359</v>
      </c>
    </row>
    <row r="20" spans="2:6" x14ac:dyDescent="0.45">
      <c r="F20" t="s">
        <v>360</v>
      </c>
    </row>
    <row r="21" spans="2:6" x14ac:dyDescent="0.45">
      <c r="F21" t="s">
        <v>361</v>
      </c>
    </row>
    <row r="23" spans="2:6" x14ac:dyDescent="0.45">
      <c r="E23" t="s">
        <v>390</v>
      </c>
      <c r="F23" t="s">
        <v>363</v>
      </c>
    </row>
    <row r="24" spans="2:6" x14ac:dyDescent="0.45">
      <c r="F24" t="s">
        <v>362</v>
      </c>
    </row>
    <row r="26" spans="2:6" x14ac:dyDescent="0.45">
      <c r="B26" t="s">
        <v>375</v>
      </c>
      <c r="D26" t="s">
        <v>391</v>
      </c>
    </row>
    <row r="27" spans="2:6" x14ac:dyDescent="0.45">
      <c r="D27" t="s">
        <v>392</v>
      </c>
    </row>
    <row r="30" spans="2:6" x14ac:dyDescent="0.45">
      <c r="B30" t="s">
        <v>393</v>
      </c>
      <c r="D30" t="s">
        <v>394</v>
      </c>
    </row>
    <row r="32" spans="2:6" x14ac:dyDescent="0.45">
      <c r="B32" t="s">
        <v>395</v>
      </c>
      <c r="D32" t="s">
        <v>396</v>
      </c>
    </row>
    <row r="35" spans="2:5" s="14" customFormat="1" x14ac:dyDescent="0.45">
      <c r="B35" s="14" t="s">
        <v>397</v>
      </c>
    </row>
    <row r="37" spans="2:5" x14ac:dyDescent="0.45">
      <c r="B37" s="15" t="s">
        <v>148</v>
      </c>
      <c r="C37" s="15"/>
      <c r="D37" s="15"/>
      <c r="E37" s="15"/>
    </row>
    <row r="38" spans="2:5" x14ac:dyDescent="0.45">
      <c r="B38" s="15"/>
      <c r="C38" s="15"/>
      <c r="D38" s="15"/>
      <c r="E38" s="15"/>
    </row>
    <row r="39" spans="2:5" x14ac:dyDescent="0.45">
      <c r="B39" s="15"/>
      <c r="C39" s="15"/>
      <c r="D39" s="15"/>
      <c r="E39" s="15"/>
    </row>
    <row r="40" spans="2:5" x14ac:dyDescent="0.45">
      <c r="B40" s="15" t="s">
        <v>398</v>
      </c>
      <c r="C40" s="15"/>
      <c r="D40" s="15"/>
      <c r="E40" s="15"/>
    </row>
    <row r="41" spans="2:5" x14ac:dyDescent="0.45">
      <c r="B41" s="15"/>
      <c r="C41" s="15"/>
      <c r="D41" s="15"/>
      <c r="E41" s="15"/>
    </row>
    <row r="42" spans="2:5" x14ac:dyDescent="0.45">
      <c r="B42" s="15"/>
      <c r="C42" s="15"/>
      <c r="D42" s="15"/>
      <c r="E42" s="15"/>
    </row>
    <row r="44" spans="2:5" x14ac:dyDescent="0.45">
      <c r="B44">
        <f>AVERAGE(Dataset!M2:M501)</f>
        <v>5.0439999999999996</v>
      </c>
    </row>
    <row r="47" spans="2:5" s="14" customFormat="1" x14ac:dyDescent="0.45">
      <c r="B47" s="14" t="s">
        <v>354</v>
      </c>
    </row>
    <row r="49" spans="2:6" x14ac:dyDescent="0.45">
      <c r="B49">
        <v>25</v>
      </c>
      <c r="D49" cm="1">
        <f t="array" ref="D49:D54">_xlfn._xlws.SORT(B49:B54)</f>
        <v>25</v>
      </c>
      <c r="F49">
        <f>MEDIAN(_xlfn.ANCHORARRAY(D49))</f>
        <v>41.5</v>
      </c>
    </row>
    <row r="50" spans="2:6" x14ac:dyDescent="0.45">
      <c r="B50">
        <v>48</v>
      </c>
      <c r="D50">
        <v>26</v>
      </c>
    </row>
    <row r="51" spans="2:6" x14ac:dyDescent="0.45">
      <c r="B51">
        <v>35</v>
      </c>
      <c r="D51">
        <v>35</v>
      </c>
    </row>
    <row r="52" spans="2:6" x14ac:dyDescent="0.45">
      <c r="B52">
        <v>26</v>
      </c>
      <c r="D52">
        <v>48</v>
      </c>
    </row>
    <row r="53" spans="2:6" x14ac:dyDescent="0.45">
      <c r="B53">
        <v>48</v>
      </c>
      <c r="D53">
        <v>48</v>
      </c>
    </row>
    <row r="54" spans="2:6" x14ac:dyDescent="0.45">
      <c r="B54">
        <v>56</v>
      </c>
      <c r="D54">
        <v>56</v>
      </c>
      <c r="F54">
        <f>MEDIAN(B49:B54)</f>
        <v>41.5</v>
      </c>
    </row>
    <row r="61" spans="2:6" s="14" customFormat="1" x14ac:dyDescent="0.45">
      <c r="B61" s="14" t="s">
        <v>355</v>
      </c>
    </row>
    <row r="63" spans="2:6" x14ac:dyDescent="0.45">
      <c r="B63">
        <v>3</v>
      </c>
      <c r="D63">
        <f>_xlfn.MODE.SNGL(B63:B72)</f>
        <v>3</v>
      </c>
      <c r="E63" cm="1">
        <f t="array" ref="E63:E65">_xlfn.MODE.MULT(B63:B72)</f>
        <v>3</v>
      </c>
    </row>
    <row r="64" spans="2:6" x14ac:dyDescent="0.45">
      <c r="B64">
        <v>2</v>
      </c>
      <c r="E64">
        <v>2</v>
      </c>
    </row>
    <row r="65" spans="2:5" x14ac:dyDescent="0.45">
      <c r="B65">
        <v>1</v>
      </c>
      <c r="E65">
        <v>1</v>
      </c>
    </row>
    <row r="66" spans="2:5" x14ac:dyDescent="0.45">
      <c r="B66">
        <v>1</v>
      </c>
    </row>
    <row r="67" spans="2:5" x14ac:dyDescent="0.45">
      <c r="B67">
        <v>2</v>
      </c>
    </row>
    <row r="68" spans="2:5" x14ac:dyDescent="0.45">
      <c r="B68">
        <v>3</v>
      </c>
    </row>
    <row r="69" spans="2:5" x14ac:dyDescent="0.45">
      <c r="B69">
        <v>3</v>
      </c>
    </row>
    <row r="70" spans="2:5" x14ac:dyDescent="0.45">
      <c r="B70">
        <v>4</v>
      </c>
    </row>
    <row r="71" spans="2:5" x14ac:dyDescent="0.45">
      <c r="B71">
        <v>1</v>
      </c>
    </row>
    <row r="72" spans="2:5" x14ac:dyDescent="0.45">
      <c r="B72">
        <v>2</v>
      </c>
    </row>
    <row r="77" spans="2:5" s="14" customFormat="1" x14ac:dyDescent="0.45"/>
    <row r="79" spans="2:5" x14ac:dyDescent="0.45">
      <c r="B79" t="s">
        <v>399</v>
      </c>
      <c r="C79" t="s">
        <v>364</v>
      </c>
      <c r="E79" t="s">
        <v>401</v>
      </c>
    </row>
    <row r="80" spans="2:5" x14ac:dyDescent="0.45">
      <c r="B80" t="s">
        <v>400</v>
      </c>
      <c r="C80" t="s">
        <v>365</v>
      </c>
      <c r="E80" t="s">
        <v>402</v>
      </c>
    </row>
    <row r="83" spans="2:13" x14ac:dyDescent="0.45">
      <c r="B83">
        <v>25</v>
      </c>
      <c r="D83">
        <f>MAX(B83:B88)</f>
        <v>56</v>
      </c>
      <c r="E83">
        <f>LARGE(B83:B88,2)</f>
        <v>48</v>
      </c>
      <c r="F83">
        <f>LARGE(B83:B88,3)</f>
        <v>48</v>
      </c>
      <c r="G83">
        <f>LARGE(B83:B88,4)</f>
        <v>26</v>
      </c>
      <c r="H83">
        <f>LARGE(_xlfn.UNIQUE(B83:B88),3)</f>
        <v>26</v>
      </c>
    </row>
    <row r="84" spans="2:13" x14ac:dyDescent="0.45">
      <c r="B84">
        <v>48</v>
      </c>
      <c r="D84">
        <f>MIN(B83:B88)</f>
        <v>15</v>
      </c>
    </row>
    <row r="85" spans="2:13" x14ac:dyDescent="0.45">
      <c r="B85">
        <v>15</v>
      </c>
    </row>
    <row r="86" spans="2:13" x14ac:dyDescent="0.45">
      <c r="B86">
        <v>26</v>
      </c>
    </row>
    <row r="87" spans="2:13" x14ac:dyDescent="0.45">
      <c r="B87">
        <v>48</v>
      </c>
      <c r="D87">
        <f>SMALL(B83:B88,4)</f>
        <v>48</v>
      </c>
      <c r="E87" cm="1">
        <f t="array" ref="E87:E92">_xlfn._xlws.SORT(B83:B88)</f>
        <v>15</v>
      </c>
      <c r="F87">
        <v>1</v>
      </c>
      <c r="G87" cm="1">
        <f t="array" ref="G87:G91">_xlfn.UNIQUE(_xlfn.ANCHORARRAY(E87))</f>
        <v>15</v>
      </c>
      <c r="H87">
        <v>1</v>
      </c>
      <c r="J87" cm="1">
        <f t="array" ref="J87:J92">_xlfn._xlws.SORT(B83:B88,,-1)</f>
        <v>56</v>
      </c>
      <c r="K87">
        <v>1</v>
      </c>
      <c r="L87" cm="1">
        <f t="array" ref="L87:L91">_xlfn.UNIQUE(_xlfn.ANCHORARRAY(J87))</f>
        <v>56</v>
      </c>
      <c r="M87">
        <v>1</v>
      </c>
    </row>
    <row r="88" spans="2:13" x14ac:dyDescent="0.45">
      <c r="B88">
        <v>56</v>
      </c>
      <c r="D88">
        <f>SMALL(B83:B88,5)</f>
        <v>48</v>
      </c>
      <c r="E88">
        <v>25</v>
      </c>
      <c r="F88">
        <v>2</v>
      </c>
      <c r="G88">
        <v>25</v>
      </c>
      <c r="H88">
        <v>2</v>
      </c>
      <c r="J88">
        <v>48</v>
      </c>
      <c r="K88">
        <v>2</v>
      </c>
      <c r="L88">
        <v>48</v>
      </c>
      <c r="M88">
        <v>2</v>
      </c>
    </row>
    <row r="89" spans="2:13" x14ac:dyDescent="0.45">
      <c r="D89">
        <f>SMALL(_xlfn.UNIQUE(B83:B88),5)</f>
        <v>56</v>
      </c>
      <c r="E89">
        <v>26</v>
      </c>
      <c r="F89">
        <v>3</v>
      </c>
      <c r="G89">
        <v>26</v>
      </c>
      <c r="H89">
        <v>3</v>
      </c>
      <c r="J89">
        <v>48</v>
      </c>
      <c r="K89">
        <v>3</v>
      </c>
      <c r="L89">
        <v>26</v>
      </c>
      <c r="M89">
        <v>3</v>
      </c>
    </row>
    <row r="90" spans="2:13" x14ac:dyDescent="0.45">
      <c r="E90">
        <v>48</v>
      </c>
      <c r="F90">
        <v>4</v>
      </c>
      <c r="G90">
        <v>48</v>
      </c>
      <c r="H90">
        <v>4</v>
      </c>
      <c r="J90">
        <v>26</v>
      </c>
      <c r="K90">
        <v>4</v>
      </c>
      <c r="L90">
        <v>25</v>
      </c>
      <c r="M90">
        <v>4</v>
      </c>
    </row>
    <row r="91" spans="2:13" x14ac:dyDescent="0.45">
      <c r="E91">
        <v>48</v>
      </c>
      <c r="F91">
        <v>5</v>
      </c>
      <c r="G91">
        <v>56</v>
      </c>
      <c r="H91">
        <v>5</v>
      </c>
      <c r="J91">
        <v>25</v>
      </c>
      <c r="K91">
        <v>5</v>
      </c>
      <c r="L91">
        <v>15</v>
      </c>
      <c r="M91">
        <v>5</v>
      </c>
    </row>
    <row r="92" spans="2:13" x14ac:dyDescent="0.45">
      <c r="E92">
        <v>56</v>
      </c>
      <c r="F92">
        <v>6</v>
      </c>
      <c r="J92">
        <v>15</v>
      </c>
      <c r="K92">
        <v>6</v>
      </c>
    </row>
    <row r="96" spans="2:13" s="14" customFormat="1" x14ac:dyDescent="0.45">
      <c r="B96" s="14" t="s">
        <v>370</v>
      </c>
    </row>
    <row r="98" spans="2:9" x14ac:dyDescent="0.45">
      <c r="C98" t="s">
        <v>403</v>
      </c>
      <c r="D98" t="s">
        <v>404</v>
      </c>
      <c r="F98" t="s">
        <v>405</v>
      </c>
      <c r="G98" t="s">
        <v>406</v>
      </c>
    </row>
    <row r="99" spans="2:9" x14ac:dyDescent="0.45">
      <c r="B99">
        <v>25</v>
      </c>
      <c r="C99" s="14">
        <v>5</v>
      </c>
      <c r="D99" s="16">
        <v>2</v>
      </c>
      <c r="F99">
        <f>RANK(56,B99:B104)</f>
        <v>1</v>
      </c>
      <c r="G99">
        <f>RANK(56,B99:B104,1)</f>
        <v>6</v>
      </c>
      <c r="H99" s="14">
        <f>RANK(B99,$B$99:$B$104)</f>
        <v>5</v>
      </c>
      <c r="I99" s="16">
        <f>RANK(B99,$B$99:$B$104,1)</f>
        <v>2</v>
      </c>
    </row>
    <row r="100" spans="2:9" x14ac:dyDescent="0.45">
      <c r="B100">
        <v>48</v>
      </c>
      <c r="C100" s="14">
        <v>2</v>
      </c>
      <c r="D100" s="16">
        <v>4</v>
      </c>
      <c r="H100" s="14">
        <f t="shared" ref="H100:H104" si="0">RANK(B100,$B$99:$B$104)</f>
        <v>2</v>
      </c>
      <c r="I100" s="16">
        <f t="shared" ref="I100:I104" si="1">RANK(B100,$B$99:$B$104,1)</f>
        <v>4</v>
      </c>
    </row>
    <row r="101" spans="2:9" x14ac:dyDescent="0.45">
      <c r="B101">
        <v>15</v>
      </c>
      <c r="C101" s="14">
        <v>6</v>
      </c>
      <c r="D101" s="16">
        <v>1</v>
      </c>
      <c r="H101" s="14">
        <f t="shared" si="0"/>
        <v>6</v>
      </c>
      <c r="I101" s="16">
        <f t="shared" si="1"/>
        <v>1</v>
      </c>
    </row>
    <row r="102" spans="2:9" x14ac:dyDescent="0.45">
      <c r="B102">
        <v>26</v>
      </c>
      <c r="C102" s="14">
        <v>4</v>
      </c>
      <c r="D102" s="16">
        <v>3</v>
      </c>
      <c r="H102" s="14">
        <f t="shared" si="0"/>
        <v>4</v>
      </c>
      <c r="I102" s="16">
        <f t="shared" si="1"/>
        <v>3</v>
      </c>
    </row>
    <row r="103" spans="2:9" x14ac:dyDescent="0.45">
      <c r="B103">
        <v>48</v>
      </c>
      <c r="C103" s="14">
        <v>2</v>
      </c>
      <c r="D103" s="16">
        <v>4</v>
      </c>
      <c r="H103" s="14">
        <f t="shared" si="0"/>
        <v>2</v>
      </c>
      <c r="I103" s="16">
        <f t="shared" si="1"/>
        <v>4</v>
      </c>
    </row>
    <row r="104" spans="2:9" x14ac:dyDescent="0.45">
      <c r="B104">
        <v>56</v>
      </c>
      <c r="C104" s="14">
        <v>1</v>
      </c>
      <c r="D104" s="16">
        <v>6</v>
      </c>
      <c r="H104" s="14">
        <f t="shared" si="0"/>
        <v>1</v>
      </c>
      <c r="I104" s="16">
        <f t="shared" si="1"/>
        <v>6</v>
      </c>
    </row>
    <row r="116" spans="2:6" s="16" customFormat="1" x14ac:dyDescent="0.45"/>
    <row r="118" spans="2:6" x14ac:dyDescent="0.45">
      <c r="B118" s="16" t="s">
        <v>369</v>
      </c>
      <c r="D118" t="s">
        <v>407</v>
      </c>
      <c r="E118">
        <v>95</v>
      </c>
      <c r="F118" s="13">
        <f>E118/E119</f>
        <v>0.95</v>
      </c>
    </row>
    <row r="119" spans="2:6" x14ac:dyDescent="0.45">
      <c r="D119" t="s">
        <v>408</v>
      </c>
      <c r="E119">
        <v>100</v>
      </c>
    </row>
    <row r="121" spans="2:6" x14ac:dyDescent="0.45">
      <c r="B121" s="16" t="s">
        <v>368</v>
      </c>
      <c r="D121" t="s">
        <v>409</v>
      </c>
    </row>
    <row r="122" spans="2:6" x14ac:dyDescent="0.45">
      <c r="E122" s="16"/>
      <c r="F122" t="s">
        <v>411</v>
      </c>
    </row>
    <row r="123" spans="2:6" x14ac:dyDescent="0.45">
      <c r="E123" s="16"/>
    </row>
    <row r="124" spans="2:6" x14ac:dyDescent="0.45">
      <c r="E124" s="16"/>
    </row>
    <row r="125" spans="2:6" x14ac:dyDescent="0.45">
      <c r="E125" s="16"/>
    </row>
    <row r="126" spans="2:6" x14ac:dyDescent="0.45">
      <c r="E126" s="16"/>
    </row>
    <row r="127" spans="2:6" x14ac:dyDescent="0.45">
      <c r="E127" s="16"/>
      <c r="F127" t="s">
        <v>412</v>
      </c>
    </row>
    <row r="128" spans="2:6" x14ac:dyDescent="0.45">
      <c r="E128" s="16"/>
    </row>
    <row r="129" spans="5:6" x14ac:dyDescent="0.45">
      <c r="E129" s="16"/>
    </row>
    <row r="130" spans="5:6" x14ac:dyDescent="0.45">
      <c r="E130" s="16"/>
    </row>
    <row r="131" spans="5:6" x14ac:dyDescent="0.45">
      <c r="E131" s="16"/>
      <c r="F131" t="s">
        <v>410</v>
      </c>
    </row>
    <row r="152" spans="3:7" x14ac:dyDescent="0.45">
      <c r="C152">
        <v>25</v>
      </c>
      <c r="E152">
        <f>_xlfn.PERCENTILE.INC(C152:C157,0)</f>
        <v>15</v>
      </c>
    </row>
    <row r="153" spans="3:7" x14ac:dyDescent="0.45">
      <c r="C153">
        <v>48</v>
      </c>
    </row>
    <row r="154" spans="3:7" x14ac:dyDescent="0.45">
      <c r="C154">
        <v>15</v>
      </c>
      <c r="D154">
        <f>MEDIAN(C152:C157)</f>
        <v>37</v>
      </c>
      <c r="E154">
        <f>_xlfn.PERCENTILE.INC(C152:C157,0.5)</f>
        <v>37</v>
      </c>
    </row>
    <row r="155" spans="3:7" x14ac:dyDescent="0.45">
      <c r="C155">
        <v>26</v>
      </c>
    </row>
    <row r="156" spans="3:7" x14ac:dyDescent="0.45">
      <c r="C156">
        <v>48</v>
      </c>
    </row>
    <row r="157" spans="3:7" x14ac:dyDescent="0.45">
      <c r="C157">
        <v>56</v>
      </c>
      <c r="E157">
        <f>_xlfn.PERCENTILE.INC(C152:C157,1)</f>
        <v>56</v>
      </c>
    </row>
    <row r="160" spans="3:7" x14ac:dyDescent="0.45">
      <c r="D160" t="s">
        <v>353</v>
      </c>
      <c r="E160" t="s">
        <v>358</v>
      </c>
      <c r="F160" t="s">
        <v>413</v>
      </c>
      <c r="G160" t="s">
        <v>370</v>
      </c>
    </row>
    <row r="161" spans="2:7" x14ac:dyDescent="0.45">
      <c r="D161" t="s">
        <v>354</v>
      </c>
      <c r="E161" t="s">
        <v>367</v>
      </c>
      <c r="F161" t="s">
        <v>366</v>
      </c>
      <c r="G161" t="s">
        <v>368</v>
      </c>
    </row>
    <row r="162" spans="2:7" x14ac:dyDescent="0.45">
      <c r="D162" t="s">
        <v>355</v>
      </c>
    </row>
    <row r="169" spans="2:7" x14ac:dyDescent="0.45">
      <c r="B169" s="15" t="s">
        <v>148</v>
      </c>
      <c r="C169" s="15"/>
      <c r="D169" s="15"/>
      <c r="E169" s="15"/>
    </row>
    <row r="170" spans="2:7" x14ac:dyDescent="0.45">
      <c r="B170" s="15"/>
      <c r="C170" s="15"/>
      <c r="D170" s="15"/>
      <c r="E170" s="15"/>
    </row>
    <row r="171" spans="2:7" x14ac:dyDescent="0.45">
      <c r="B171" s="15"/>
      <c r="C171" s="15"/>
      <c r="D171" s="15"/>
      <c r="E171" s="15"/>
    </row>
    <row r="172" spans="2:7" x14ac:dyDescent="0.45">
      <c r="B172" s="15" t="s">
        <v>465</v>
      </c>
      <c r="C172" s="15"/>
      <c r="D172" s="15"/>
      <c r="E172" s="15"/>
    </row>
    <row r="173" spans="2:7" x14ac:dyDescent="0.45">
      <c r="B173" s="15"/>
      <c r="C173" s="15"/>
      <c r="D173" s="15"/>
      <c r="E173" s="15"/>
    </row>
    <row r="174" spans="2:7" x14ac:dyDescent="0.45">
      <c r="B174" s="15"/>
      <c r="C174" s="15"/>
      <c r="D174" s="15"/>
      <c r="E174" s="15"/>
    </row>
    <row r="175" spans="2:7" x14ac:dyDescent="0.45">
      <c r="B175" s="15" t="s">
        <v>466</v>
      </c>
      <c r="C175" s="15"/>
      <c r="D175" s="15"/>
      <c r="E175" s="15"/>
    </row>
    <row r="176" spans="2:7" x14ac:dyDescent="0.45">
      <c r="B176" s="15"/>
      <c r="C176" s="15"/>
      <c r="D176" s="15"/>
      <c r="E176" s="15"/>
    </row>
    <row r="177" spans="2:5" x14ac:dyDescent="0.45">
      <c r="B177" s="15"/>
      <c r="C177" s="15"/>
      <c r="D177" s="15"/>
      <c r="E177" s="15"/>
    </row>
  </sheetData>
  <mergeCells count="5">
    <mergeCell ref="B37:E39"/>
    <mergeCell ref="B40:E42"/>
    <mergeCell ref="B169:E171"/>
    <mergeCell ref="B172:E174"/>
    <mergeCell ref="B175:E17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C1A1-614D-40D7-928C-74C9B0ACBFE9}">
  <dimension ref="B1:L170"/>
  <sheetViews>
    <sheetView tabSelected="1" topLeftCell="A155" zoomScale="145" zoomScaleNormal="145" workbookViewId="0">
      <selection activeCell="M165" sqref="M165"/>
    </sheetView>
  </sheetViews>
  <sheetFormatPr defaultRowHeight="14.25" x14ac:dyDescent="0.45"/>
  <cols>
    <col min="1" max="1" width="4.9296875" customWidth="1"/>
    <col min="3" max="3" width="16.796875" customWidth="1"/>
    <col min="4" max="4" width="26.46484375" bestFit="1" customWidth="1"/>
    <col min="6" max="6" width="7.53125" bestFit="1" customWidth="1"/>
    <col min="7" max="7" width="10.19921875" bestFit="1" customWidth="1"/>
  </cols>
  <sheetData>
    <row r="1" spans="2:12" x14ac:dyDescent="0.45">
      <c r="F1" t="s">
        <v>420</v>
      </c>
    </row>
    <row r="2" spans="2:12" x14ac:dyDescent="0.45">
      <c r="B2" t="s">
        <v>414</v>
      </c>
      <c r="C2" t="s">
        <v>416</v>
      </c>
      <c r="D2" t="s">
        <v>418</v>
      </c>
      <c r="E2">
        <v>1</v>
      </c>
      <c r="F2" t="b">
        <v>1</v>
      </c>
      <c r="G2" t="s">
        <v>422</v>
      </c>
    </row>
    <row r="3" spans="2:12" x14ac:dyDescent="0.45">
      <c r="B3" t="s">
        <v>415</v>
      </c>
      <c r="C3" t="s">
        <v>417</v>
      </c>
      <c r="D3" t="s">
        <v>419</v>
      </c>
      <c r="E3">
        <v>0</v>
      </c>
      <c r="F3" t="b">
        <v>0</v>
      </c>
      <c r="G3" t="s">
        <v>423</v>
      </c>
    </row>
    <row r="5" spans="2:12" x14ac:dyDescent="0.45">
      <c r="C5" t="s">
        <v>421</v>
      </c>
      <c r="D5" t="s">
        <v>424</v>
      </c>
    </row>
    <row r="6" spans="2:12" x14ac:dyDescent="0.45">
      <c r="C6" t="b">
        <f>1=1</f>
        <v>1</v>
      </c>
      <c r="D6" t="b">
        <f>1&gt;2</f>
        <v>0</v>
      </c>
    </row>
    <row r="8" spans="2:12" x14ac:dyDescent="0.45">
      <c r="B8" t="b">
        <v>1</v>
      </c>
    </row>
    <row r="9" spans="2:12" x14ac:dyDescent="0.45">
      <c r="B9" t="b">
        <f>FALSE()</f>
        <v>0</v>
      </c>
    </row>
    <row r="12" spans="2:12" x14ac:dyDescent="0.45">
      <c r="B12" t="s">
        <v>91</v>
      </c>
      <c r="D12" t="s">
        <v>421</v>
      </c>
      <c r="E12" t="b">
        <f>1=1</f>
        <v>1</v>
      </c>
      <c r="F12" t="b">
        <f>NOT(1=1)</f>
        <v>0</v>
      </c>
      <c r="H12" t="s">
        <v>91</v>
      </c>
    </row>
    <row r="13" spans="2:12" x14ac:dyDescent="0.45">
      <c r="B13" t="s">
        <v>92</v>
      </c>
      <c r="G13" t="b">
        <v>1</v>
      </c>
      <c r="H13" t="b">
        <v>0</v>
      </c>
      <c r="J13" t="s">
        <v>421</v>
      </c>
      <c r="K13" t="b">
        <f>1=1</f>
        <v>1</v>
      </c>
      <c r="L13" t="b">
        <f>NOT(1=1)</f>
        <v>0</v>
      </c>
    </row>
    <row r="14" spans="2:12" x14ac:dyDescent="0.45">
      <c r="B14" t="s">
        <v>93</v>
      </c>
      <c r="G14" t="b">
        <v>0</v>
      </c>
      <c r="H14" t="b">
        <v>1</v>
      </c>
      <c r="J14" t="s">
        <v>424</v>
      </c>
      <c r="K14" t="b">
        <f>1&gt;2</f>
        <v>0</v>
      </c>
      <c r="L14" t="b">
        <f>NOT(1&gt;2)</f>
        <v>1</v>
      </c>
    </row>
    <row r="18" spans="2:11" s="16" customFormat="1" x14ac:dyDescent="0.45">
      <c r="B18" s="16" t="s">
        <v>92</v>
      </c>
    </row>
    <row r="20" spans="2:11" x14ac:dyDescent="0.45">
      <c r="C20" t="s">
        <v>425</v>
      </c>
      <c r="D20" t="s">
        <v>426</v>
      </c>
      <c r="E20" t="s">
        <v>92</v>
      </c>
    </row>
    <row r="21" spans="2:11" x14ac:dyDescent="0.45">
      <c r="C21" t="b">
        <v>1</v>
      </c>
      <c r="D21" t="b">
        <v>1</v>
      </c>
      <c r="E21" t="b">
        <f>OR(C21:D21)</f>
        <v>1</v>
      </c>
      <c r="G21" s="15" t="s">
        <v>427</v>
      </c>
      <c r="H21" s="15"/>
      <c r="I21" s="15"/>
      <c r="J21" s="15"/>
      <c r="K21" s="15"/>
    </row>
    <row r="22" spans="2:11" x14ac:dyDescent="0.45">
      <c r="C22" t="b">
        <v>1</v>
      </c>
      <c r="D22" t="b">
        <v>0</v>
      </c>
      <c r="E22" t="b">
        <f>OR(C22:D22)</f>
        <v>1</v>
      </c>
      <c r="G22" s="15"/>
      <c r="H22" s="15"/>
      <c r="I22" s="15"/>
      <c r="J22" s="15"/>
      <c r="K22" s="15"/>
    </row>
    <row r="23" spans="2:11" x14ac:dyDescent="0.45">
      <c r="C23" t="b">
        <v>0</v>
      </c>
      <c r="D23" t="b">
        <v>1</v>
      </c>
      <c r="E23" t="b">
        <f>OR(C23:D23)</f>
        <v>1</v>
      </c>
      <c r="G23" s="15"/>
      <c r="H23" s="15"/>
      <c r="I23" s="15"/>
      <c r="J23" s="15"/>
      <c r="K23" s="15"/>
    </row>
    <row r="24" spans="2:11" x14ac:dyDescent="0.45">
      <c r="C24" t="b">
        <v>0</v>
      </c>
      <c r="D24" t="b">
        <v>0</v>
      </c>
      <c r="E24" t="b">
        <f>OR(C24:D24)</f>
        <v>0</v>
      </c>
    </row>
    <row r="27" spans="2:11" s="16" customFormat="1" x14ac:dyDescent="0.45">
      <c r="B27" s="16" t="s">
        <v>93</v>
      </c>
    </row>
    <row r="29" spans="2:11" x14ac:dyDescent="0.45">
      <c r="C29" t="s">
        <v>425</v>
      </c>
      <c r="D29" t="s">
        <v>426</v>
      </c>
      <c r="E29" t="s">
        <v>93</v>
      </c>
    </row>
    <row r="30" spans="2:11" x14ac:dyDescent="0.45">
      <c r="C30" t="b">
        <v>1</v>
      </c>
      <c r="D30" t="b">
        <v>1</v>
      </c>
      <c r="E30" t="b">
        <f>AND(C30:D30)</f>
        <v>1</v>
      </c>
      <c r="G30" s="15" t="s">
        <v>428</v>
      </c>
      <c r="H30" s="15"/>
      <c r="I30" s="15"/>
      <c r="J30" s="15"/>
      <c r="K30" s="15"/>
    </row>
    <row r="31" spans="2:11" x14ac:dyDescent="0.45">
      <c r="C31" t="b">
        <v>1</v>
      </c>
      <c r="D31" t="b">
        <v>0</v>
      </c>
      <c r="E31" t="b">
        <f>AND(C31:D31)</f>
        <v>0</v>
      </c>
      <c r="G31" s="15"/>
      <c r="H31" s="15"/>
      <c r="I31" s="15"/>
      <c r="J31" s="15"/>
      <c r="K31" s="15"/>
    </row>
    <row r="32" spans="2:11" x14ac:dyDescent="0.45">
      <c r="C32" t="b">
        <v>0</v>
      </c>
      <c r="D32" t="b">
        <v>1</v>
      </c>
      <c r="E32" t="b">
        <f>AND(C32:D32)</f>
        <v>0</v>
      </c>
      <c r="G32" s="15"/>
      <c r="H32" s="15"/>
      <c r="I32" s="15"/>
      <c r="J32" s="15"/>
      <c r="K32" s="15"/>
    </row>
    <row r="33" spans="2:9" x14ac:dyDescent="0.45">
      <c r="C33" t="b">
        <v>0</v>
      </c>
      <c r="D33" t="b">
        <v>0</v>
      </c>
      <c r="E33" t="b">
        <f>AND(C33:D33)</f>
        <v>0</v>
      </c>
    </row>
    <row r="36" spans="2:9" x14ac:dyDescent="0.45">
      <c r="B36" s="15" t="s">
        <v>303</v>
      </c>
      <c r="C36" s="15"/>
      <c r="D36" s="15"/>
      <c r="E36" s="15"/>
      <c r="F36" s="15"/>
      <c r="G36" s="15"/>
      <c r="H36" s="15"/>
      <c r="I36" s="15"/>
    </row>
    <row r="37" spans="2:9" x14ac:dyDescent="0.45">
      <c r="B37" s="15"/>
      <c r="C37" s="15"/>
      <c r="D37" s="15"/>
      <c r="E37" s="15"/>
      <c r="F37" s="15"/>
      <c r="G37" s="15"/>
      <c r="H37" s="15"/>
      <c r="I37" s="15"/>
    </row>
    <row r="38" spans="2:9" x14ac:dyDescent="0.45">
      <c r="B38" s="15"/>
      <c r="C38" s="15"/>
      <c r="D38" s="15"/>
      <c r="E38" s="15"/>
      <c r="F38" s="15"/>
      <c r="G38" s="15"/>
      <c r="H38" s="15"/>
      <c r="I38" s="15"/>
    </row>
    <row r="39" spans="2:9" x14ac:dyDescent="0.45">
      <c r="B39" s="15"/>
      <c r="C39" s="15"/>
      <c r="D39" s="15"/>
      <c r="E39" s="15"/>
      <c r="F39" s="15"/>
      <c r="G39" s="15"/>
      <c r="H39" s="15"/>
      <c r="I39" s="15"/>
    </row>
    <row r="41" spans="2:9" x14ac:dyDescent="0.45">
      <c r="C41" t="s">
        <v>371</v>
      </c>
      <c r="D41" t="s">
        <v>429</v>
      </c>
    </row>
    <row r="42" spans="2:9" x14ac:dyDescent="0.45">
      <c r="C42" t="s">
        <v>372</v>
      </c>
      <c r="D42" t="s">
        <v>430</v>
      </c>
    </row>
    <row r="45" spans="2:9" x14ac:dyDescent="0.45">
      <c r="B45" s="15" t="s">
        <v>283</v>
      </c>
      <c r="C45" s="15"/>
      <c r="D45" s="15"/>
      <c r="E45" s="15"/>
      <c r="F45" s="15"/>
      <c r="G45" s="15"/>
      <c r="H45" s="15"/>
      <c r="I45" s="15"/>
    </row>
    <row r="46" spans="2:9" x14ac:dyDescent="0.45">
      <c r="B46" s="15"/>
      <c r="C46" s="15"/>
      <c r="D46" s="15"/>
      <c r="E46" s="15"/>
      <c r="F46" s="15"/>
      <c r="G46" s="15"/>
      <c r="H46" s="15"/>
      <c r="I46" s="15"/>
    </row>
    <row r="47" spans="2:9" x14ac:dyDescent="0.45">
      <c r="B47" s="15"/>
      <c r="C47" s="15"/>
      <c r="D47" s="15"/>
      <c r="E47" s="15"/>
      <c r="F47" s="15"/>
      <c r="G47" s="15"/>
      <c r="H47" s="15"/>
      <c r="I47" s="15"/>
    </row>
    <row r="48" spans="2:9" x14ac:dyDescent="0.45">
      <c r="B48" s="15"/>
      <c r="C48" s="15"/>
      <c r="D48" s="15"/>
      <c r="E48" s="15"/>
      <c r="F48" s="15"/>
      <c r="G48" s="15"/>
      <c r="H48" s="15"/>
      <c r="I48" s="15"/>
    </row>
    <row r="50" spans="3:6" x14ac:dyDescent="0.45">
      <c r="C50" t="s">
        <v>371</v>
      </c>
      <c r="D50" t="s">
        <v>433</v>
      </c>
    </row>
    <row r="51" spans="3:6" x14ac:dyDescent="0.45">
      <c r="C51" t="s">
        <v>372</v>
      </c>
      <c r="D51" t="s">
        <v>434</v>
      </c>
    </row>
    <row r="54" spans="3:6" x14ac:dyDescent="0.45">
      <c r="D54" t="b">
        <v>1</v>
      </c>
      <c r="E54" t="s">
        <v>437</v>
      </c>
    </row>
    <row r="55" spans="3:6" x14ac:dyDescent="0.45">
      <c r="C55" s="16" t="s">
        <v>436</v>
      </c>
    </row>
    <row r="56" spans="3:6" x14ac:dyDescent="0.45">
      <c r="D56" t="b">
        <v>0</v>
      </c>
      <c r="E56" t="s">
        <v>438</v>
      </c>
    </row>
    <row r="58" spans="3:6" x14ac:dyDescent="0.45">
      <c r="C58" t="s">
        <v>439</v>
      </c>
      <c r="D58" t="s">
        <v>440</v>
      </c>
      <c r="E58" t="s">
        <v>421</v>
      </c>
      <c r="F58" t="s">
        <v>424</v>
      </c>
    </row>
    <row r="59" spans="3:6" x14ac:dyDescent="0.45">
      <c r="D59" t="s">
        <v>441</v>
      </c>
      <c r="E59" t="b">
        <v>1</v>
      </c>
      <c r="F59" t="b">
        <f>1&gt;2</f>
        <v>0</v>
      </c>
    </row>
    <row r="60" spans="3:6" x14ac:dyDescent="0.45">
      <c r="D60" t="s">
        <v>442</v>
      </c>
    </row>
    <row r="61" spans="3:6" x14ac:dyDescent="0.45">
      <c r="E61" t="str">
        <f>IF(1=1,"Hello","Bye")</f>
        <v>Hello</v>
      </c>
      <c r="F61" t="str">
        <f>IF(1&gt;2,"Hello","Bye")</f>
        <v>Bye</v>
      </c>
    </row>
    <row r="65" spans="3:7" x14ac:dyDescent="0.45">
      <c r="C65" t="s">
        <v>102</v>
      </c>
      <c r="D65">
        <v>49</v>
      </c>
    </row>
    <row r="66" spans="3:7" x14ac:dyDescent="0.45">
      <c r="D66" t="str">
        <f>IF(D65&gt;=18,"Old enough to vote","Wait for sometime")</f>
        <v>Old enough to vote</v>
      </c>
    </row>
    <row r="71" spans="3:7" x14ac:dyDescent="0.45">
      <c r="C71" s="15" t="s">
        <v>258</v>
      </c>
      <c r="D71" s="15"/>
      <c r="E71" s="15"/>
      <c r="F71" s="15"/>
      <c r="G71" s="15"/>
    </row>
    <row r="72" spans="3:7" x14ac:dyDescent="0.45">
      <c r="C72" s="15"/>
      <c r="D72" s="15"/>
      <c r="E72" s="15"/>
      <c r="F72" s="15"/>
      <c r="G72" s="15"/>
    </row>
    <row r="73" spans="3:7" x14ac:dyDescent="0.45">
      <c r="C73" s="15"/>
      <c r="D73" s="15"/>
      <c r="E73" s="15"/>
      <c r="F73" s="15"/>
      <c r="G73" s="15"/>
    </row>
    <row r="74" spans="3:7" x14ac:dyDescent="0.45">
      <c r="C74" s="15"/>
      <c r="D74" s="15"/>
      <c r="E74" s="15"/>
      <c r="F74" s="15"/>
      <c r="G74" s="15"/>
    </row>
    <row r="76" spans="3:7" x14ac:dyDescent="0.45">
      <c r="C76" t="s">
        <v>371</v>
      </c>
      <c r="D76" t="s">
        <v>443</v>
      </c>
      <c r="F76" t="s">
        <v>445</v>
      </c>
    </row>
    <row r="77" spans="3:7" x14ac:dyDescent="0.45">
      <c r="C77" t="s">
        <v>372</v>
      </c>
      <c r="D77" t="s">
        <v>444</v>
      </c>
    </row>
    <row r="82" spans="2:7" x14ac:dyDescent="0.45">
      <c r="F82" t="s">
        <v>454</v>
      </c>
      <c r="G82" t="s">
        <v>352</v>
      </c>
    </row>
    <row r="83" spans="2:7" x14ac:dyDescent="0.45">
      <c r="D83" t="s">
        <v>447</v>
      </c>
      <c r="E83" t="s">
        <v>450</v>
      </c>
      <c r="F83" t="b">
        <v>1</v>
      </c>
      <c r="G83" t="s">
        <v>455</v>
      </c>
    </row>
    <row r="84" spans="2:7" x14ac:dyDescent="0.45">
      <c r="D84" t="s">
        <v>448</v>
      </c>
      <c r="E84" t="s">
        <v>451</v>
      </c>
      <c r="F84" t="b">
        <v>0</v>
      </c>
      <c r="G84" t="s">
        <v>456</v>
      </c>
    </row>
    <row r="85" spans="2:7" x14ac:dyDescent="0.45">
      <c r="D85" t="s">
        <v>449</v>
      </c>
      <c r="E85" t="s">
        <v>452</v>
      </c>
      <c r="F85" t="b">
        <v>0</v>
      </c>
      <c r="G85" t="s">
        <v>456</v>
      </c>
    </row>
    <row r="86" spans="2:7" x14ac:dyDescent="0.45">
      <c r="D86" t="s">
        <v>453</v>
      </c>
      <c r="E86" t="s">
        <v>452</v>
      </c>
      <c r="F86" t="b">
        <v>0</v>
      </c>
      <c r="G86" t="s">
        <v>456</v>
      </c>
    </row>
    <row r="89" spans="2:7" x14ac:dyDescent="0.45">
      <c r="B89" s="15" t="s">
        <v>264</v>
      </c>
      <c r="C89" s="15"/>
      <c r="D89" s="15"/>
      <c r="E89" s="15"/>
      <c r="F89" s="15"/>
      <c r="G89" s="15"/>
    </row>
    <row r="90" spans="2:7" x14ac:dyDescent="0.45">
      <c r="B90" s="15"/>
      <c r="C90" s="15"/>
      <c r="D90" s="15"/>
      <c r="E90" s="15"/>
      <c r="F90" s="15"/>
      <c r="G90" s="15"/>
    </row>
    <row r="91" spans="2:7" x14ac:dyDescent="0.45">
      <c r="B91" s="15"/>
      <c r="C91" s="15"/>
      <c r="D91" s="15"/>
      <c r="E91" s="15"/>
      <c r="F91" s="15"/>
      <c r="G91" s="15"/>
    </row>
    <row r="92" spans="2:7" x14ac:dyDescent="0.45">
      <c r="B92" s="15"/>
      <c r="C92" s="15"/>
      <c r="D92" s="15"/>
      <c r="E92" s="15"/>
      <c r="F92" s="15"/>
      <c r="G92" s="15"/>
    </row>
    <row r="94" spans="2:7" x14ac:dyDescent="0.45">
      <c r="C94" t="s">
        <v>371</v>
      </c>
      <c r="D94" t="s">
        <v>457</v>
      </c>
    </row>
    <row r="95" spans="2:7" x14ac:dyDescent="0.45">
      <c r="C95" t="s">
        <v>372</v>
      </c>
      <c r="D95" t="s">
        <v>458</v>
      </c>
    </row>
    <row r="96" spans="2:7" x14ac:dyDescent="0.45">
      <c r="C96" t="s">
        <v>459</v>
      </c>
      <c r="D96" t="s">
        <v>430</v>
      </c>
    </row>
    <row r="98" spans="2:7" x14ac:dyDescent="0.45">
      <c r="C98" t="s">
        <v>460</v>
      </c>
    </row>
    <row r="100" spans="2:7" x14ac:dyDescent="0.45">
      <c r="B100" s="15" t="s">
        <v>462</v>
      </c>
      <c r="C100" s="15"/>
      <c r="D100" s="15"/>
      <c r="E100" s="15"/>
      <c r="F100" s="15"/>
      <c r="G100" s="15"/>
    </row>
    <row r="101" spans="2:7" x14ac:dyDescent="0.45">
      <c r="B101" s="15"/>
      <c r="C101" s="15"/>
      <c r="D101" s="15"/>
      <c r="E101" s="15"/>
      <c r="F101" s="15"/>
      <c r="G101" s="15"/>
    </row>
    <row r="102" spans="2:7" x14ac:dyDescent="0.45">
      <c r="B102" s="15"/>
      <c r="C102" s="15"/>
      <c r="D102" s="15"/>
      <c r="E102" s="15"/>
      <c r="F102" s="15"/>
      <c r="G102" s="15"/>
    </row>
    <row r="103" spans="2:7" x14ac:dyDescent="0.45">
      <c r="B103" s="15"/>
      <c r="C103" s="15"/>
      <c r="D103" s="15"/>
      <c r="E103" s="15"/>
      <c r="F103" s="15"/>
      <c r="G103" s="15"/>
    </row>
    <row r="105" spans="2:7" x14ac:dyDescent="0.45">
      <c r="C105" t="s">
        <v>371</v>
      </c>
      <c r="D105" t="s">
        <v>457</v>
      </c>
    </row>
    <row r="106" spans="2:7" x14ac:dyDescent="0.45">
      <c r="C106" t="s">
        <v>372</v>
      </c>
      <c r="D106" t="s">
        <v>458</v>
      </c>
    </row>
    <row r="107" spans="2:7" x14ac:dyDescent="0.45">
      <c r="C107" t="s">
        <v>459</v>
      </c>
      <c r="D107" t="s">
        <v>430</v>
      </c>
    </row>
    <row r="109" spans="2:7" x14ac:dyDescent="0.45">
      <c r="C109" t="s">
        <v>463</v>
      </c>
    </row>
    <row r="115" spans="3:6" s="16" customFormat="1" x14ac:dyDescent="0.45"/>
    <row r="117" spans="3:6" x14ac:dyDescent="0.45">
      <c r="C117" s="11" t="s">
        <v>116</v>
      </c>
      <c r="E117" t="str" cm="1">
        <f t="array" ref="E117:E131">IF(C117:C131="Sales",C117:C131)</f>
        <v>Sales</v>
      </c>
      <c r="F117" t="str" cm="1">
        <f t="array" ref="F117:F131">IF(C117:C131="Sales","Got it","Failed")</f>
        <v>Got it</v>
      </c>
    </row>
    <row r="118" spans="3:6" x14ac:dyDescent="0.45">
      <c r="C118" s="10" t="s">
        <v>141</v>
      </c>
      <c r="E118" t="b">
        <v>0</v>
      </c>
      <c r="F118" t="str">
        <v>Failed</v>
      </c>
    </row>
    <row r="119" spans="3:6" x14ac:dyDescent="0.45">
      <c r="C119" s="9" t="s">
        <v>109</v>
      </c>
      <c r="E119" t="b">
        <v>0</v>
      </c>
      <c r="F119" t="str">
        <v>Failed</v>
      </c>
    </row>
    <row r="120" spans="3:6" x14ac:dyDescent="0.45">
      <c r="C120" s="10" t="s">
        <v>136</v>
      </c>
      <c r="E120" t="b">
        <v>0</v>
      </c>
      <c r="F120" t="str">
        <v>Failed</v>
      </c>
    </row>
    <row r="121" spans="3:6" x14ac:dyDescent="0.45">
      <c r="C121" s="10" t="s">
        <v>109</v>
      </c>
      <c r="E121" t="b">
        <v>0</v>
      </c>
      <c r="F121" t="str">
        <v>Failed</v>
      </c>
    </row>
    <row r="122" spans="3:6" x14ac:dyDescent="0.45">
      <c r="C122" s="9" t="s">
        <v>143</v>
      </c>
      <c r="E122" t="b">
        <v>0</v>
      </c>
      <c r="F122" t="str">
        <v>Failed</v>
      </c>
    </row>
    <row r="123" spans="3:6" x14ac:dyDescent="0.45">
      <c r="C123" s="9" t="s">
        <v>129</v>
      </c>
      <c r="E123" t="b">
        <v>0</v>
      </c>
      <c r="F123" t="str">
        <v>Failed</v>
      </c>
    </row>
    <row r="124" spans="3:6" x14ac:dyDescent="0.45">
      <c r="C124" s="9" t="s">
        <v>143</v>
      </c>
      <c r="E124" t="b">
        <v>0</v>
      </c>
      <c r="F124" t="str">
        <v>Failed</v>
      </c>
    </row>
    <row r="125" spans="3:6" x14ac:dyDescent="0.45">
      <c r="C125" s="10" t="s">
        <v>141</v>
      </c>
      <c r="E125" t="b">
        <v>0</v>
      </c>
      <c r="F125" t="str">
        <v>Failed</v>
      </c>
    </row>
    <row r="126" spans="3:6" x14ac:dyDescent="0.45">
      <c r="C126" s="10" t="s">
        <v>143</v>
      </c>
      <c r="E126" t="b">
        <v>0</v>
      </c>
      <c r="F126" t="str">
        <v>Failed</v>
      </c>
    </row>
    <row r="127" spans="3:6" x14ac:dyDescent="0.45">
      <c r="C127" s="9" t="s">
        <v>129</v>
      </c>
      <c r="E127" t="b">
        <v>0</v>
      </c>
      <c r="F127" t="str">
        <v>Failed</v>
      </c>
    </row>
    <row r="128" spans="3:6" x14ac:dyDescent="0.45">
      <c r="C128" s="10" t="s">
        <v>109</v>
      </c>
      <c r="E128" t="b">
        <v>0</v>
      </c>
      <c r="F128" t="str">
        <v>Failed</v>
      </c>
    </row>
    <row r="129" spans="3:6" x14ac:dyDescent="0.45">
      <c r="C129" s="10" t="s">
        <v>136</v>
      </c>
      <c r="E129" t="b">
        <v>0</v>
      </c>
      <c r="F129" t="str">
        <v>Failed</v>
      </c>
    </row>
    <row r="130" spans="3:6" x14ac:dyDescent="0.45">
      <c r="C130" s="10" t="s">
        <v>141</v>
      </c>
      <c r="E130" t="b">
        <v>0</v>
      </c>
      <c r="F130" t="str">
        <v>Failed</v>
      </c>
    </row>
    <row r="131" spans="3:6" x14ac:dyDescent="0.45">
      <c r="C131" s="9" t="s">
        <v>116</v>
      </c>
      <c r="E131" t="str">
        <v>Sales</v>
      </c>
      <c r="F131" t="str">
        <v>Got it</v>
      </c>
    </row>
    <row r="156" spans="3:4" x14ac:dyDescent="0.45">
      <c r="C156" s="18" t="s">
        <v>468</v>
      </c>
      <c r="D156" s="19"/>
    </row>
    <row r="157" spans="3:4" x14ac:dyDescent="0.45">
      <c r="C157" s="20" t="s">
        <v>469</v>
      </c>
      <c r="D157" s="20" t="s">
        <v>470</v>
      </c>
    </row>
    <row r="158" spans="3:4" x14ac:dyDescent="0.45">
      <c r="C158" s="21" t="s">
        <v>471</v>
      </c>
      <c r="D158" s="21" t="s">
        <v>472</v>
      </c>
    </row>
    <row r="159" spans="3:4" x14ac:dyDescent="0.45">
      <c r="C159" s="21" t="s">
        <v>473</v>
      </c>
      <c r="D159" s="21" t="s">
        <v>474</v>
      </c>
    </row>
    <row r="160" spans="3:4" x14ac:dyDescent="0.45">
      <c r="C160" s="21" t="s">
        <v>475</v>
      </c>
      <c r="D160" s="21" t="s">
        <v>476</v>
      </c>
    </row>
    <row r="161" spans="2:11" x14ac:dyDescent="0.45">
      <c r="C161" s="21" t="s">
        <v>477</v>
      </c>
      <c r="D161" s="21" t="s">
        <v>478</v>
      </c>
    </row>
    <row r="162" spans="2:11" x14ac:dyDescent="0.45">
      <c r="C162" s="21" t="s">
        <v>484</v>
      </c>
      <c r="D162" s="21" t="s">
        <v>479</v>
      </c>
    </row>
    <row r="164" spans="2:11" x14ac:dyDescent="0.45">
      <c r="B164" t="s">
        <v>469</v>
      </c>
      <c r="C164" s="16"/>
    </row>
    <row r="166" spans="2:11" x14ac:dyDescent="0.45">
      <c r="C166" s="16" t="s">
        <v>480</v>
      </c>
      <c r="D166" s="16" t="b">
        <v>1</v>
      </c>
      <c r="E166" s="16" t="s">
        <v>472</v>
      </c>
      <c r="F166" s="16"/>
      <c r="G166" s="16"/>
      <c r="H166" s="16"/>
      <c r="I166" s="16"/>
      <c r="J166" s="16"/>
      <c r="K166" s="16"/>
    </row>
    <row r="167" spans="2:11" x14ac:dyDescent="0.45">
      <c r="C167" s="16"/>
      <c r="D167" s="16" t="b">
        <v>0</v>
      </c>
      <c r="E167" s="22" t="s">
        <v>481</v>
      </c>
      <c r="F167" s="22" t="b">
        <v>1</v>
      </c>
      <c r="G167" s="22" t="s">
        <v>474</v>
      </c>
      <c r="H167" s="22"/>
      <c r="I167" s="22"/>
      <c r="J167" s="22"/>
      <c r="K167" s="22"/>
    </row>
    <row r="168" spans="2:11" x14ac:dyDescent="0.45">
      <c r="C168" s="16"/>
      <c r="D168" s="16"/>
      <c r="E168" s="22"/>
      <c r="F168" s="22" t="b">
        <v>0</v>
      </c>
      <c r="G168" s="23" t="s">
        <v>482</v>
      </c>
      <c r="H168" s="23" t="b">
        <v>1</v>
      </c>
      <c r="I168" s="23" t="s">
        <v>476</v>
      </c>
      <c r="J168" s="23"/>
      <c r="K168" s="23"/>
    </row>
    <row r="169" spans="2:11" x14ac:dyDescent="0.45">
      <c r="C169" s="16"/>
      <c r="D169" s="16"/>
      <c r="E169" s="22"/>
      <c r="F169" s="22"/>
      <c r="G169" s="23"/>
      <c r="H169" s="23" t="b">
        <v>0</v>
      </c>
      <c r="I169" s="24" t="s">
        <v>483</v>
      </c>
      <c r="J169" s="24" t="b">
        <v>1</v>
      </c>
      <c r="K169" s="24" t="s">
        <v>478</v>
      </c>
    </row>
    <row r="170" spans="2:11" x14ac:dyDescent="0.45">
      <c r="C170" s="16"/>
      <c r="D170" s="16"/>
      <c r="E170" s="22"/>
      <c r="F170" s="22"/>
      <c r="G170" s="23"/>
      <c r="H170" s="23"/>
      <c r="I170" s="24"/>
      <c r="J170" s="24" t="b">
        <v>0</v>
      </c>
      <c r="K170" s="24" t="s">
        <v>479</v>
      </c>
    </row>
  </sheetData>
  <mergeCells count="8">
    <mergeCell ref="B100:G103"/>
    <mergeCell ref="C156:D156"/>
    <mergeCell ref="G21:K23"/>
    <mergeCell ref="G30:K32"/>
    <mergeCell ref="B36:I39"/>
    <mergeCell ref="B45:I48"/>
    <mergeCell ref="C71:G74"/>
    <mergeCell ref="B89:G92"/>
  </mergeCells>
  <conditionalFormatting sqref="C117:C131">
    <cfRule type="containsText" dxfId="0" priority="1" operator="containsText" text="Finance">
      <formula>NOT(ISERROR(SEARCH("Finance",C117)))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Recap</vt:lpstr>
      <vt:lpstr>Agenda</vt:lpstr>
      <vt:lpstr>Dataset</vt:lpstr>
      <vt:lpstr>Questions</vt:lpstr>
      <vt:lpstr>Statistical Functions</vt:lpstr>
      <vt:lpstr>Logical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2024-11-17T14:44:17Z</dcterms:created>
  <dcterms:modified xsi:type="dcterms:W3CDTF">2025-03-23T17:14:33Z</dcterms:modified>
</cp:coreProperties>
</file>