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drawings/drawing6.xml" ContentType="application/vnd.openxmlformats-officedocument.drawing+xml"/>
  <Override PartName="/xl/ink/ink21.xml" ContentType="application/inkml+xml"/>
  <Override PartName="/xl/ink/ink22.xml" ContentType="application/inkml+xml"/>
  <Override PartName="/xl/ink/ink2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202300"/>
  <mc:AlternateContent xmlns:mc="http://schemas.openxmlformats.org/markup-compatibility/2006">
    <mc:Choice Requires="x15">
      <x15ac:absPath xmlns:x15ac="http://schemas.microsoft.com/office/spreadsheetml/2010/11/ac" url="E:\OneDrive\Work\Acciojob\Modules\Excel\Batch\19\"/>
    </mc:Choice>
  </mc:AlternateContent>
  <xr:revisionPtr revIDLastSave="0" documentId="13_ncr:1_{400110D8-1A85-4ACE-9E68-331CFB43223F}" xr6:coauthVersionLast="47" xr6:coauthVersionMax="47" xr10:uidLastSave="{00000000-0000-0000-0000-000000000000}"/>
  <bookViews>
    <workbookView xWindow="-28920" yWindow="30" windowWidth="29040" windowHeight="15720" tabRatio="900" activeTab="12"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53" r:id="rId7"/>
    <sheet name="Rows" sheetId="54" r:id="rId8"/>
    <sheet name="Columns" sheetId="55" r:id="rId9"/>
    <sheet name="Vlookup" sheetId="56" r:id="rId10"/>
    <sheet name="Hlookup" sheetId="57" r:id="rId11"/>
    <sheet name="Index-Match" sheetId="59" r:id="rId12"/>
    <sheet name="index-match_revise" sheetId="63" r:id="rId13"/>
    <sheet name="Xlookup" sheetId="58" r:id="rId14"/>
    <sheet name="Filter" sheetId="62" r:id="rId15"/>
    <sheet name="Indirect" sheetId="60" r:id="rId16"/>
    <sheet name="Offset" sheetId="61" r:id="rId17"/>
  </sheets>
  <definedNames>
    <definedName name="_xlnm._FilterDatabase" localSheetId="0" hidden="1">Dataset!$A$1:$M$501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63" l="1"/>
  <c r="E25" i="63"/>
  <c r="D25" i="63"/>
  <c r="D24" i="63" a="1"/>
  <c r="D24" i="63"/>
  <c r="C35" i="61" a="1"/>
  <c r="C35" i="61"/>
  <c r="C33" i="61"/>
  <c r="C30" i="61"/>
  <c r="D21" i="61" a="1"/>
  <c r="D21" i="61"/>
  <c r="D18" i="61"/>
  <c r="B18" i="61"/>
  <c r="F15" i="60"/>
  <c r="G11" i="60"/>
  <c r="F11" i="60"/>
  <c r="F6" i="60" a="1"/>
  <c r="F6" i="60"/>
  <c r="F5" i="60"/>
  <c r="F2" i="60"/>
  <c r="D16" i="62" a="1"/>
  <c r="D16" i="62"/>
  <c r="D8" i="62" a="1"/>
  <c r="D8" i="62"/>
  <c r="D2" i="62" a="1"/>
  <c r="D2" i="62"/>
  <c r="D19" i="58"/>
  <c r="N8" i="58"/>
  <c r="N7" i="58"/>
  <c r="N6" i="58"/>
  <c r="D10" i="58"/>
  <c r="D8" i="58"/>
  <c r="D6" i="58"/>
  <c r="C41" i="59"/>
  <c r="C36" i="59" a="1"/>
  <c r="C36" i="59"/>
  <c r="C27" i="59" a="1"/>
  <c r="C27" i="59"/>
  <c r="C25" i="59"/>
  <c r="P16" i="59"/>
  <c r="R10" i="59"/>
  <c r="P10" i="59"/>
  <c r="R6" i="59"/>
  <c r="B23" i="57"/>
  <c r="C17" i="57"/>
  <c r="B10" i="57" a="1"/>
  <c r="B10" i="57"/>
  <c r="B8" i="57"/>
  <c r="B6" i="57"/>
  <c r="J33" i="56"/>
  <c r="H26" i="56" a="1"/>
  <c r="H26" i="56"/>
  <c r="J26" i="56"/>
  <c r="G26" i="56"/>
  <c r="C22" i="56" a="1"/>
  <c r="C22" i="56"/>
  <c r="I22" i="56"/>
  <c r="G22" i="56"/>
  <c r="I21" i="56"/>
  <c r="H21" i="56"/>
  <c r="G21" i="56"/>
  <c r="C20" i="56"/>
  <c r="B18" i="56"/>
  <c r="E9" i="56"/>
  <c r="E7" i="56"/>
  <c r="D5" i="55"/>
  <c r="F2" i="55"/>
  <c r="D2" i="55"/>
  <c r="D5" i="54"/>
  <c r="D4" i="54"/>
  <c r="F2" i="54"/>
  <c r="E1048566" i="54"/>
  <c r="D2" i="54"/>
  <c r="F29" i="53"/>
  <c r="F22"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<sst xmlns="http://schemas.openxmlformats.org/spreadsheetml/2006/main" count="8541" uniqueCount="544">
  <si>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</si>
  <si>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</si>
  <si>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</si>
  <si>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</si>
  <si>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</si>
  <si>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</si>
  <si>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</si>
  <si>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</si>
  <si>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</si>
  <si>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</si>
  <si>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</si>
  <si>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</si>
  <si>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</si>
  <si>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</si>
  <si>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</si>
  <si>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</si>
  <si>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</si>
  <si>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</si>
  <si>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</si>
  <si>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</si>
  <si>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</si>
  <si>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</si>
  <si>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</si>
  <si>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</si>
  <si>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</si>
  <si>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</si>
  <si>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</si>
  <si>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</si>
  <si>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</si>
  <si>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</si>
  <si>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</si>
  <si>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</si>
  <si>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</si>
  <si>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</si>
  <si>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</si>
  <si>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</si>
  <si>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</si>
  <si>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</si>
  <si>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</si>
  <si>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</si>
  <si>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</si>
  <si>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</si>
  <si>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</si>
  <si>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</si>
  <si>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</si>
  <si>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</si>
  <si>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</si>
  <si>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</si>
  <si>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</si>
  <si>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</si>
  <si>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</si>
  <si>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</si>
  <si>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</si>
  <si>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</si>
  <si>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</si>
  <si>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</si>
  <si>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</si>
  <si>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</si>
  <si>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</si>
  <si>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</si>
  <si>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</si>
  <si>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</si>
  <si>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</si>
  <si>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</si>
  <si>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</si>
  <si>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</si>
  <si>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</si>
  <si>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</si>
  <si>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</si>
  <si>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</si>
  <si>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</si>
  <si>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</si>
  <si>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</si>
  <si>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</si>
  <si>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</si>
  <si>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</si>
  <si>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</si>
  <si>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</si>
  <si>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</si>
  <si>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</si>
  <si>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</si>
  <si>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</si>
  <si>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</si>
  <si>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</si>
  <si>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</si>
  <si>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</si>
  <si>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</si>
  <si>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</si>
  <si>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</si>
  <si>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</si>
  <si>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</si>
  <si>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</si>
  <si>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</si>
  <si>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</si>
  <si>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</si>
  <si>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</si>
  <si>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</si>
  <si>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</si>
  <si>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</si>
  <si>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</si>
  <si>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</si>
  <si>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</si>
  <si>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</si>
  <si>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</si>
  <si>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</si>
  <si>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</si>
  <si>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</si>
  <si>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</si>
  <si>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</si>
  <si>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</si>
  <si>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</si>
  <si>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</si>
  <si>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</si>
  <si>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</si>
  <si>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</si>
  <si>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</si>
  <si>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</si>
  <si>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</si>
  <si>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</si>
  <si>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</si>
  <si>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</si>
  <si>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</si>
  <si>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</si>
  <si>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</si>
  <si>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</si>
  <si>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</si>
  <si>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</si>
  <si>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</si>
  <si>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</si>
  <si>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</si>
  <si>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</si>
  <si>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</si>
  <si>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</si>
  <si>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</si>
  <si>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</si>
  <si>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</si>
  <si>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</si>
  <si>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</si>
  <si>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</si>
  <si>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</si>
  <si>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</si>
  <si>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</si>
  <si>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</si>
  <si>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</si>
  <si>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</si>
  <si>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</si>
  <si>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</si>
  <si>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</si>
  <si>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</si>
  <si>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</si>
  <si>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</si>
  <si>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</si>
  <si>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</si>
  <si>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</si>
  <si>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</si>
  <si>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</si>
  <si>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</si>
  <si>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</si>
  <si>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</si>
  <si>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</si>
  <si>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</si>
  <si>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</si>
  <si>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</si>
  <si>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</si>
  <si>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</si>
  <si>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</si>
  <si>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</si>
  <si>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</si>
  <si>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</si>
  <si>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</si>
  <si>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</si>
  <si>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</si>
  <si>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</si>
  <si>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</si>
  <si>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</si>
  <si>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</si>
  <si>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</si>
  <si>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</si>
  <si>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</si>
  <si>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</si>
  <si>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</si>
  <si>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</si>
  <si>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</si>
  <si>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</si>
  <si>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</si>
  <si>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</si>
  <si>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</si>
  <si>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</si>
  <si>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</si>
  <si>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</si>
  <si>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</si>
  <si>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</si>
  <si>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</si>
  <si>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</si>
  <si>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</si>
  <si>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</si>
  <si>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</si>
  <si>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</si>
  <si>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</si>
  <si>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</si>
  <si>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</si>
  <si>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</si>
  <si>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</si>
  <si>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</si>
  <si>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</si>
  <si>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</si>
  <si>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</si>
  <si>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</si>
  <si>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</si>
  <si>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</si>
  <si>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</si>
  <si>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</si>
  <si>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</si>
  <si>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</si>
  <si>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</si>
  <si>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</si>
  <si>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</si>
  <si>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</si>
  <si>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</si>
  <si>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</si>
  <si>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</si>
  <si>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</si>
  <si>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</si>
  <si>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</si>
  <si>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</si>
  <si>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</si>
  <si>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</si>
  <si>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</si>
  <si>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</si>
  <si>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</si>
  <si>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</si>
  <si>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</si>
  <si>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</si>
  <si>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</si>
  <si>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</si>
  <si>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</si>
  <si>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</si>
  <si>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</si>
  <si>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</si>
  <si>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</si>
  <si>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</si>
  <si>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</si>
  <si>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</si>
  <si>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</si>
  <si>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</si>
  <si>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</si>
  <si>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</si>
  <si>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</si>
  <si>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</si>
  <si>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</si>
  <si>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</si>
  <si>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</si>
  <si>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</si>
  <si>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</si>
  <si>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</si>
  <si>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</si>
  <si>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</si>
  <si>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</si>
  <si>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</si>
  <si>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</si>
  <si>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</si>
  <si>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</si>
  <si>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</si>
  <si>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</si>
  <si>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</si>
  <si>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</si>
  <si>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</si>
  <si>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</si>
  <si>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</si>
  <si>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</si>
  <si>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</si>
  <si>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</si>
  <si>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</si>
  <si>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</si>
  <si>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</si>
  <si>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</si>
  <si>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</si>
  <si>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</si>
  <si>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</si>
  <si>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</si>
  <si>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</si>
  <si>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</si>
  <si>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</si>
  <si>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</si>
  <si>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</si>
  <si>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</si>
  <si>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</si>
  <si>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</si>
  <si>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</si>
  <si>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</si>
  <si>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</si>
  <si>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</si>
  <si>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</si>
  <si>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</si>
  <si>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</si>
  <si>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</si>
  <si>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</si>
  <si>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</si>
  <si>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</si>
  <si>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</si>
  <si>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</si>
  <si>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</si>
  <si>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</si>
  <si>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</si>
  <si>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</si>
  <si>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</si>
  <si>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</si>
  <si>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</si>
  <si>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</si>
  <si>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</si>
  <si>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</si>
  <si>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</si>
  <si>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</si>
  <si>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</si>
  <si>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</si>
  <si>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</si>
  <si>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</si>
  <si>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</si>
  <si>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</si>
  <si>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</si>
  <si>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</si>
  <si>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</si>
  <si>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</si>
  <si>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</si>
  <si>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</si>
  <si>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</si>
  <si>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</si>
  <si>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</si>
  <si>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</si>
  <si>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</si>
  <si>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</si>
  <si>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</si>
  <si>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</si>
  <si>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</si>
  <si>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</si>
  <si>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</si>
  <si>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</si>
  <si>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</si>
  <si>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</si>
  <si>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</si>
  <si>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</si>
  <si>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</si>
  <si>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</si>
  <si>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</si>
  <si>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</si>
  <si>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</si>
  <si>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</si>
  <si>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</si>
  <si>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</si>
  <si>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</si>
  <si>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</si>
  <si>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</si>
  <si>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</si>
  <si>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</si>
  <si>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</si>
  <si>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</si>
  <si>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</si>
  <si>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</si>
  <si>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</si>
  <si>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</si>
  <si>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</si>
  <si>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</si>
  <si>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</si>
  <si>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</si>
  <si>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</si>
  <si>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</si>
  <si>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</si>
  <si>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</si>
  <si>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</si>
  <si>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</si>
  <si>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</si>
  <si>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</si>
  <si>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</si>
  <si>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</si>
  <si>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</si>
  <si>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</si>
  <si>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</si>
  <si>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</si>
  <si>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</si>
  <si>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</si>
  <si>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</si>
  <si>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</si>
  <si>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</si>
  <si>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</si>
  <si>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</si>
  <si>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</si>
  <si>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</si>
  <si>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</si>
  <si>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</si>
  <si>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</si>
  <si>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</si>
  <si>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</si>
  <si>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</si>
  <si>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</si>
  <si>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</si>
  <si>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</si>
  <si>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</si>
  <si>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</si>
  <si>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</si>
  <si>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</si>
  <si>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</si>
  <si>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</si>
  <si>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</si>
  <si>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</si>
  <si>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</si>
  <si>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</si>
  <si>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</si>
  <si>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</si>
  <si>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</si>
  <si>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</si>
  <si>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</si>
  <si>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</si>
  <si>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</si>
  <si>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</si>
  <si>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</si>
  <si>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</si>
  <si>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</si>
  <si>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</si>
  <si>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</si>
  <si>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</si>
  <si>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</si>
  <si>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</si>
  <si>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</si>
  <si>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</si>
  <si>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</si>
  <si>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</si>
  <si>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</si>
  <si>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</si>
  <si>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</si>
  <si>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Hyderabad</t>
  </si>
  <si>
    <t>Bihar</t>
  </si>
  <si>
    <t>Biryani</t>
  </si>
  <si>
    <t>Kerala</t>
  </si>
  <si>
    <t>Lucknow</t>
  </si>
  <si>
    <t>Dhokla</t>
  </si>
  <si>
    <t>Chole Bhature</t>
  </si>
  <si>
    <t>Vada Pav</t>
  </si>
  <si>
    <t>Filter</t>
  </si>
  <si>
    <t>Items</t>
  </si>
  <si>
    <t>Dahi Jalebi</t>
  </si>
  <si>
    <t>Mysore Pak</t>
  </si>
  <si>
    <t>Litti chhoka</t>
  </si>
  <si>
    <t>Idli Dosa</t>
  </si>
  <si>
    <t>Chicken Litti</t>
  </si>
  <si>
    <t>Paw Bhaji</t>
  </si>
  <si>
    <t>Masala Dosa</t>
  </si>
  <si>
    <t>Pani Puri</t>
  </si>
  <si>
    <t>Momos</t>
  </si>
  <si>
    <t>Noodles</t>
  </si>
  <si>
    <t>Khaman Dhokla</t>
  </si>
  <si>
    <t>Bengluru</t>
  </si>
  <si>
    <t>Chennai</t>
  </si>
  <si>
    <t>Maharastra</t>
  </si>
  <si>
    <t>Delhi</t>
  </si>
  <si>
    <t>Prayagraj</t>
  </si>
  <si>
    <t>Ahmedabad</t>
  </si>
  <si>
    <t>Goa</t>
  </si>
  <si>
    <t>lookup_value</t>
  </si>
  <si>
    <t>lookup_array</t>
  </si>
  <si>
    <t>Return_Array</t>
  </si>
  <si>
    <t>Col_index</t>
  </si>
  <si>
    <t>Row_index</t>
  </si>
  <si>
    <t>table_array</t>
  </si>
  <si>
    <t>whole_data</t>
  </si>
  <si>
    <t>range_lookup</t>
  </si>
  <si>
    <t>exact</t>
  </si>
  <si>
    <t>approx</t>
  </si>
  <si>
    <t>Find the price of Idli Dosa for Goa</t>
  </si>
  <si>
    <t>Lookup_Value</t>
  </si>
  <si>
    <t>Table_Array</t>
  </si>
  <si>
    <t>whole_dataset</t>
  </si>
  <si>
    <t>Range_lookup</t>
  </si>
  <si>
    <t>Find the price of Litti Chokha for Bihar</t>
  </si>
  <si>
    <t>You have a dataset that contains information about athletes, including their names, countries, sports, and medals. You want to find out what sport "John Smith" participated in. Use VLOOKUP to fetch the sport from the dataset using the athlete's name.</t>
  </si>
  <si>
    <t>Lookup_value</t>
  </si>
  <si>
    <t>Table_array</t>
  </si>
  <si>
    <t xml:space="preserve"> An athlete's weight data is stored in the dataset by name. You want to find the weight of "Olivia Johnson" to compare her performance metrics. Use VLOOKUP to retrieve her weight.</t>
  </si>
  <si>
    <t>Garcia</t>
  </si>
  <si>
    <t>*</t>
  </si>
  <si>
    <t>Ali</t>
  </si>
  <si>
    <t>a</t>
  </si>
  <si>
    <t>b</t>
  </si>
  <si>
    <t>c</t>
  </si>
  <si>
    <t>d</t>
  </si>
  <si>
    <t>e</t>
  </si>
  <si>
    <t>f</t>
  </si>
  <si>
    <t>h</t>
  </si>
  <si>
    <t>📘 VLOOKUP – Key Points</t>
  </si>
  <si>
    <r>
      <t xml:space="preserve">1. ✅ </t>
    </r>
    <r>
      <rPr>
        <b/>
        <sz val="11"/>
        <color theme="1"/>
        <rFont val="Aptos Narrow"/>
        <family val="2"/>
        <scheme val="minor"/>
      </rPr>
      <t>Looks up vertically</t>
    </r>
    <r>
      <rPr>
        <sz val="11"/>
        <color theme="1"/>
        <rFont val="Aptos Narrow"/>
        <family val="2"/>
        <scheme val="minor"/>
      </rPr>
      <t xml:space="preserve"> in the first column of a dataset</t>
    </r>
  </si>
  <si>
    <r>
      <t xml:space="preserve">2. ✅ </t>
    </r>
    <r>
      <rPr>
        <b/>
        <sz val="11"/>
        <color theme="1"/>
        <rFont val="Aptos Narrow"/>
        <family val="2"/>
        <scheme val="minor"/>
      </rPr>
      <t>Lookup value must be in the first column</t>
    </r>
    <r>
      <rPr>
        <sz val="11"/>
        <color theme="1"/>
        <rFont val="Aptos Narrow"/>
        <family val="2"/>
        <scheme val="minor"/>
      </rPr>
      <t xml:space="preserve"> of the range</t>
    </r>
  </si>
  <si>
    <r>
      <t xml:space="preserve">3. ✅ </t>
    </r>
    <r>
      <rPr>
        <b/>
        <sz val="11"/>
        <color theme="1"/>
        <rFont val="Aptos Narrow"/>
        <family val="2"/>
        <scheme val="minor"/>
      </rPr>
      <t>Searches only to the right</t>
    </r>
    <r>
      <rPr>
        <sz val="11"/>
        <color theme="1"/>
        <rFont val="Aptos Narrow"/>
        <family val="2"/>
        <scheme val="minor"/>
      </rPr>
      <t xml:space="preserve"> of the lookup column</t>
    </r>
  </si>
  <si>
    <r>
      <t xml:space="preserve">4. ✅ </t>
    </r>
    <r>
      <rPr>
        <b/>
        <sz val="11"/>
        <color theme="1"/>
        <rFont val="Aptos Narrow"/>
        <family val="2"/>
        <scheme val="minor"/>
      </rPr>
      <t>Approximate match needs sorted data</t>
    </r>
    <r>
      <rPr>
        <sz val="11"/>
        <color theme="1"/>
        <rFont val="Aptos Narrow"/>
        <family val="2"/>
        <scheme val="minor"/>
      </rPr>
      <t xml:space="preserve"> (ascending order)</t>
    </r>
  </si>
  <si>
    <r>
      <t xml:space="preserve">5.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</si>
  <si>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6. ✅ Column number is </t>
    </r>
    <r>
      <rPr>
        <b/>
        <sz val="11"/>
        <color theme="1"/>
        <rFont val="Aptos Narrow"/>
        <family val="2"/>
        <scheme val="minor"/>
      </rPr>
      <t>manually specified</t>
    </r>
    <r>
      <rPr>
        <sz val="11"/>
        <color theme="1"/>
        <rFont val="Aptos Narrow"/>
        <family val="2"/>
        <scheme val="minor"/>
      </rPr>
      <t xml:space="preserve"> (1, 2, 3...)</t>
    </r>
  </si>
  <si>
    <r>
      <t xml:space="preserve">7. ✅ Syntax: </t>
    </r>
    <r>
      <rPr>
        <sz val="10"/>
        <color theme="1"/>
        <rFont val="Arial Unicode MS"/>
      </rPr>
      <t>=VLOOKUP(lookup_value, table_array, col_index_num, [range_lookup])</t>
    </r>
  </si>
  <si>
    <r>
      <t xml:space="preserve">8. ✅ Works well for </t>
    </r>
    <r>
      <rPr>
        <b/>
        <sz val="11"/>
        <color theme="1"/>
        <rFont val="Aptos Narrow"/>
        <family val="2"/>
        <scheme val="minor"/>
      </rPr>
      <t>simple lookup tasks</t>
    </r>
  </si>
  <si>
    <t>⚠️ Limitations of VLOOKUP</t>
  </si>
  <si>
    <r>
      <t xml:space="preserve">1. ❌ </t>
    </r>
    <r>
      <rPr>
        <b/>
        <sz val="11"/>
        <color theme="1"/>
        <rFont val="Aptos Narrow"/>
        <family val="2"/>
        <scheme val="minor"/>
      </rPr>
      <t>Cannot search to the left</t>
    </r>
    <r>
      <rPr>
        <sz val="11"/>
        <color theme="1"/>
        <rFont val="Aptos Narrow"/>
        <family val="2"/>
        <scheme val="minor"/>
      </rPr>
      <t xml:space="preserve"> of the lookup column</t>
    </r>
  </si>
  <si>
    <r>
      <t xml:space="preserve">2. ❌ </t>
    </r>
    <r>
      <rPr>
        <b/>
        <sz val="11"/>
        <color theme="1"/>
        <rFont val="Aptos Narrow"/>
        <family val="2"/>
        <scheme val="minor"/>
      </rPr>
      <t>Column index is static</t>
    </r>
    <r>
      <rPr>
        <sz val="11"/>
        <color theme="1"/>
        <rFont val="Aptos Narrow"/>
        <family val="2"/>
        <scheme val="minor"/>
      </rPr>
      <t xml:space="preserve"> – inserting/deleting columns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</si>
  <si>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cannot return multiple values</t>
    </r>
  </si>
  <si>
    <r>
      <t xml:space="preserve">4. ❌ </t>
    </r>
    <r>
      <rPr>
        <b/>
        <sz val="11"/>
        <color theme="1"/>
        <rFont val="Aptos Narrow"/>
        <family val="2"/>
        <scheme val="minor"/>
      </rPr>
      <t>Slower with large data sets</t>
    </r>
    <r>
      <rPr>
        <sz val="11"/>
        <color theme="1"/>
        <rFont val="Aptos Narrow"/>
        <family val="2"/>
        <scheme val="minor"/>
      </rPr>
      <t xml:space="preserve"> compared to </t>
    </r>
    <r>
      <rPr>
        <sz val="10"/>
        <color theme="1"/>
        <rFont val="Arial Unicode MS"/>
      </rPr>
      <t>INDEX-MATCH</t>
    </r>
  </si>
  <si>
    <r>
      <t xml:space="preserve">5. ❌ </t>
    </r>
    <r>
      <rPr>
        <b/>
        <sz val="11"/>
        <color theme="1"/>
        <rFont val="Aptos Narrow"/>
        <family val="2"/>
        <scheme val="minor"/>
      </rPr>
      <t>No error handling</t>
    </r>
    <r>
      <rPr>
        <sz val="11"/>
        <color theme="1"/>
        <rFont val="Aptos Narrow"/>
        <family val="2"/>
        <scheme val="minor"/>
      </rPr>
      <t xml:space="preserve"> – if no match, returns </t>
    </r>
    <r>
      <rPr>
        <sz val="10"/>
        <color theme="1"/>
        <rFont val="Arial Unicode MS"/>
      </rPr>
      <t>#N/A</t>
    </r>
  </si>
  <si>
    <r>
      <t xml:space="preserve">6. ❌ </t>
    </r>
    <r>
      <rPr>
        <b/>
        <sz val="11"/>
        <color theme="1"/>
        <rFont val="Aptos Narrow"/>
        <family val="2"/>
        <scheme val="minor"/>
      </rPr>
      <t>Limited flexibility</t>
    </r>
    <r>
      <rPr>
        <sz val="11"/>
        <color theme="1"/>
        <rFont val="Aptos Narrow"/>
        <family val="2"/>
        <scheme val="minor"/>
      </rPr>
      <t xml:space="preserve"> – doesn’t work well in dynamic tables or structured references</t>
    </r>
  </si>
  <si>
    <r>
      <t xml:space="preserve">7. ❌ </t>
    </r>
    <r>
      <rPr>
        <b/>
        <sz val="11"/>
        <color theme="1"/>
        <rFont val="Aptos Narrow"/>
        <family val="2"/>
        <scheme val="minor"/>
      </rPr>
      <t>Recalculates entire table range</t>
    </r>
    <r>
      <rPr>
        <sz val="11"/>
        <color theme="1"/>
        <rFont val="Aptos Narrow"/>
        <family val="2"/>
        <scheme val="minor"/>
      </rPr>
      <t xml:space="preserve"> even for a single lookup (performance issue)</t>
    </r>
  </si>
  <si>
    <t>The dataset is structured horizontally, and you are tasked to find the gender of "Emma Brown". Use HLOOKUP to identify this information from the dataset.</t>
  </si>
  <si>
    <t>In your dataset, the first row contains different attributes like 'Athlete Name', 'Country', 'Medal', etc. You need to retrieve the value of the 'Country' for the athlete "James Davis". Use HLOOKUP to find the correct value.</t>
  </si>
  <si>
    <t>An athlete, "Sophia Martinez", is curious about her age listed in the dataset. Use XLOOKUP to retrieve Sophia's age based on her name.</t>
  </si>
  <si>
    <t>You are analyzing an athlete's data, and you need to find out the number of total medals won by "Ethan Garcia". Use XLOOKUP to locate this information using the athlete's name.</t>
  </si>
  <si>
    <t>📘 HLOOKUP – Key Points</t>
  </si>
  <si>
    <r>
      <t xml:space="preserve">1. ✅ </t>
    </r>
    <r>
      <rPr>
        <b/>
        <sz val="11"/>
        <color theme="1"/>
        <rFont val="Aptos Narrow"/>
        <family val="2"/>
        <scheme val="minor"/>
      </rPr>
      <t>HLOOKUP searches horizontally</t>
    </r>
    <r>
      <rPr>
        <sz val="11"/>
        <color theme="1"/>
        <rFont val="Aptos Narrow"/>
        <family val="2"/>
        <scheme val="minor"/>
      </rPr>
      <t xml:space="preserve"> in the </t>
    </r>
    <r>
      <rPr>
        <b/>
        <sz val="11"/>
        <color theme="1"/>
        <rFont val="Aptos Narrow"/>
        <family val="2"/>
        <scheme val="minor"/>
      </rPr>
      <t>first row</t>
    </r>
    <r>
      <rPr>
        <sz val="11"/>
        <color theme="1"/>
        <rFont val="Aptos Narrow"/>
        <family val="2"/>
        <scheme val="minor"/>
      </rPr>
      <t xml:space="preserve"> of a table</t>
    </r>
  </si>
  <si>
    <r>
      <t xml:space="preserve">2. ✅ It returns a value from the </t>
    </r>
    <r>
      <rPr>
        <b/>
        <sz val="11"/>
        <color theme="1"/>
        <rFont val="Aptos Narrow"/>
        <family val="2"/>
        <scheme val="minor"/>
      </rPr>
      <t>same column</t>
    </r>
    <r>
      <rPr>
        <sz val="11"/>
        <color theme="1"/>
        <rFont val="Aptos Narrow"/>
        <family val="2"/>
        <scheme val="minor"/>
      </rPr>
      <t xml:space="preserve">, based on the specified </t>
    </r>
    <r>
      <rPr>
        <b/>
        <sz val="11"/>
        <color theme="1"/>
        <rFont val="Aptos Narrow"/>
        <family val="2"/>
        <scheme val="minor"/>
      </rPr>
      <t>row index</t>
    </r>
  </si>
  <si>
    <r>
      <t xml:space="preserve">3. ✅ Lookup value must be in the </t>
    </r>
    <r>
      <rPr>
        <b/>
        <sz val="11"/>
        <color theme="1"/>
        <rFont val="Aptos Narrow"/>
        <family val="2"/>
        <scheme val="minor"/>
      </rPr>
      <t>first row</t>
    </r>
    <r>
      <rPr>
        <sz val="11"/>
        <color theme="1"/>
        <rFont val="Aptos Narrow"/>
        <family val="2"/>
        <scheme val="minor"/>
      </rPr>
      <t xml:space="preserve"> of the table range</t>
    </r>
  </si>
  <si>
    <r>
      <t xml:space="preserve">4. ✅ </t>
    </r>
    <r>
      <rPr>
        <b/>
        <sz val="11"/>
        <color theme="1"/>
        <rFont val="Aptos Narrow"/>
        <family val="2"/>
        <scheme val="minor"/>
      </rPr>
      <t>Only searches downwards</t>
    </r>
    <r>
      <rPr>
        <sz val="11"/>
        <color theme="1"/>
        <rFont val="Aptos Narrow"/>
        <family val="2"/>
        <scheme val="minor"/>
      </rPr>
      <t>, i.e., from top to bottom</t>
    </r>
  </si>
  <si>
    <r>
      <t xml:space="preserve">5. ✅ Syntax: </t>
    </r>
    <r>
      <rPr>
        <sz val="10"/>
        <color theme="1"/>
        <rFont val="Arial Unicode MS"/>
      </rPr>
      <t>=HLOOKUP(lookup_value, table_array, row_index_num, [range_lookup])</t>
    </r>
  </si>
  <si>
    <r>
      <t xml:space="preserve">6.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</si>
  <si>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7. ✅ Approximate match requires the </t>
    </r>
    <r>
      <rPr>
        <b/>
        <sz val="11"/>
        <color theme="1"/>
        <rFont val="Aptos Narrow"/>
        <family val="2"/>
        <scheme val="minor"/>
      </rPr>
      <t>first row to be sorted in ascending order</t>
    </r>
  </si>
  <si>
    <t>⚠️ Limitations of HLOOKUP</t>
  </si>
  <si>
    <r>
      <t xml:space="preserve">1. ❌ </t>
    </r>
    <r>
      <rPr>
        <b/>
        <sz val="11"/>
        <color theme="1"/>
        <rFont val="Aptos Narrow"/>
        <family val="2"/>
        <scheme val="minor"/>
      </rPr>
      <t>Can’t search upwards</t>
    </r>
    <r>
      <rPr>
        <sz val="11"/>
        <color theme="1"/>
        <rFont val="Aptos Narrow"/>
        <family val="2"/>
        <scheme val="minor"/>
      </rPr>
      <t xml:space="preserve"> – only works from the top row downward</t>
    </r>
  </si>
  <si>
    <r>
      <t xml:space="preserve">2. ❌ </t>
    </r>
    <r>
      <rPr>
        <b/>
        <sz val="11"/>
        <color theme="1"/>
        <rFont val="Aptos Narrow"/>
        <family val="2"/>
        <scheme val="minor"/>
      </rPr>
      <t>Row index is fixed</t>
    </r>
    <r>
      <rPr>
        <sz val="11"/>
        <color theme="1"/>
        <rFont val="Aptos Narrow"/>
        <family val="2"/>
        <scheme val="minor"/>
      </rPr>
      <t xml:space="preserve"> – inserting/deleting rows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</si>
  <si>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can't retrieve multiple matches</t>
    </r>
  </si>
  <si>
    <r>
      <t xml:space="preserve">4. ❌ </t>
    </r>
    <r>
      <rPr>
        <b/>
        <sz val="11"/>
        <color theme="1"/>
        <rFont val="Aptos Narrow"/>
        <family val="2"/>
        <scheme val="minor"/>
      </rPr>
      <t>Less commonly used</t>
    </r>
    <r>
      <rPr>
        <sz val="11"/>
        <color theme="1"/>
        <rFont val="Aptos Narrow"/>
        <family val="2"/>
        <scheme val="minor"/>
      </rPr>
      <t xml:space="preserve"> – many users are more familiar with VLOOKUP or INDEX-MATCH</t>
    </r>
  </si>
  <si>
    <r>
      <t xml:space="preserve">5. ❌ </t>
    </r>
    <r>
      <rPr>
        <b/>
        <sz val="11"/>
        <color theme="1"/>
        <rFont val="Aptos Narrow"/>
        <family val="2"/>
        <scheme val="minor"/>
      </rPr>
      <t>Limited flexibility</t>
    </r>
    <r>
      <rPr>
        <sz val="11"/>
        <color theme="1"/>
        <rFont val="Aptos Narrow"/>
        <family val="2"/>
        <scheme val="minor"/>
      </rPr>
      <t xml:space="preserve"> – doesn’t adapt well to dynamic tables or changing row structure</t>
    </r>
  </si>
  <si>
    <r>
      <t xml:space="preserve">6. ❌ </t>
    </r>
    <r>
      <rPr>
        <b/>
        <sz val="11"/>
        <color theme="1"/>
        <rFont val="Aptos Narrow"/>
        <family val="2"/>
        <scheme val="minor"/>
      </rPr>
      <t>Performance issues</t>
    </r>
    <r>
      <rPr>
        <sz val="11"/>
        <color theme="1"/>
        <rFont val="Aptos Narrow"/>
        <family val="2"/>
        <scheme val="minor"/>
      </rPr>
      <t xml:space="preserve"> on large datasets – scans full range</t>
    </r>
  </si>
  <si>
    <r>
      <t xml:space="preserve">7. ❌ </t>
    </r>
    <r>
      <rPr>
        <b/>
        <sz val="11"/>
        <color theme="1"/>
        <rFont val="Aptos Narrow"/>
        <family val="2"/>
        <scheme val="minor"/>
      </rPr>
      <t>No built-in error handling</t>
    </r>
    <r>
      <rPr>
        <sz val="11"/>
        <color theme="1"/>
        <rFont val="Aptos Narrow"/>
        <family val="2"/>
        <scheme val="minor"/>
      </rPr>
      <t xml:space="preserve"> – returns </t>
    </r>
    <r>
      <rPr>
        <sz val="10"/>
        <color theme="1"/>
        <rFont val="Arial Unicode MS"/>
      </rPr>
      <t>#N/A</t>
    </r>
    <r>
      <rPr>
        <sz val="11"/>
        <color theme="1"/>
        <rFont val="Aptos Narrow"/>
        <family val="2"/>
        <scheme val="minor"/>
      </rPr>
      <t xml:space="preserve"> if not found</t>
    </r>
  </si>
  <si>
    <r>
      <t xml:space="preserve">8. ❌ Replaced in modern Excel by </t>
    </r>
    <r>
      <rPr>
        <b/>
        <sz val="11"/>
        <color theme="1"/>
        <rFont val="Aptos Narrow"/>
        <family val="2"/>
        <scheme val="minor"/>
      </rPr>
      <t>XLOOKUP</t>
    </r>
    <r>
      <rPr>
        <sz val="11"/>
        <color theme="1"/>
        <rFont val="Aptos Narrow"/>
        <family val="2"/>
        <scheme val="minor"/>
      </rPr>
      <t xml:space="preserve"> (which works both vertically and horizontally)</t>
    </r>
  </si>
  <si>
    <t>Coordinate</t>
  </si>
  <si>
    <t>11,10</t>
  </si>
  <si>
    <t>An athlete, "Sophia Martinez", is curious about her age listed in the dataset. Use index match to retrieve Sophia's age based on her name.</t>
  </si>
  <si>
    <t>Vertical</t>
  </si>
  <si>
    <t>Horizontal</t>
  </si>
  <si>
    <t>=FILTER(Dataset!A1:M501,Dataset!$A$1:$A$501=Filter!$B$2)</t>
  </si>
  <si>
    <t>Acciojob</t>
  </si>
  <si>
    <t>B2</t>
  </si>
  <si>
    <t>B5</t>
  </si>
  <si>
    <t>D64</t>
  </si>
  <si>
    <t>C47</t>
  </si>
  <si>
    <t>Hlookup!</t>
  </si>
  <si>
    <t>Sheet Name</t>
  </si>
  <si>
    <t>Cell Address</t>
  </si>
  <si>
    <t>vlookup!</t>
  </si>
  <si>
    <t>=OFFSET(B2,5,6)</t>
  </si>
  <si>
    <t>=OFFSET(I7,3,6,4,2)</t>
  </si>
  <si>
    <t xml:space="preserve"> You want to find the age of the athlete that is listed five rows below "Isabella Williams" in the dataset. Use the OFFSET function to determine the age of that athlete.</t>
  </si>
  <si>
    <t>Price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</si>
</sst>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Aptos Narrow"/>
      <family val="2"/>
      <scheme val="minor"/>
    </font>
    <font>
      <b/>
      <sz val="11"/>
      <color theme="1"/>
      <name val="Aptos Narrow"/>
      <family val="2"/>
      <scheme val="minor"/>
    </font>
    <font>
      <b/>
      <sz val="13.5"/>
      <color theme="1"/>
      <name val="Aptos Narrow"/>
      <family val="2"/>
      <scheme val="minor"/>
    </font>
    <font>
      <sz val="11"/>
      <color rgb="FFFA7D00"/>
      <name val="Aptos Narrow"/>
      <family val="2"/>
      <scheme val="minor"/>
    </font>
    <font>
      <b/>
      <sz val="11"/>
      <color rgb="FFFA7D00"/>
      <name val="Aptos Narrow"/>
      <family val="2"/>
      <scheme val="minor"/>
    </font>
    <font>
      <sz val="10"/>
      <color theme="1"/>
      <name val="Arial Unicode MS"/>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2F2F2"/>
      </patternFill>
    </fill>
    <fill>
      <patternFill patternType="solid">
        <fgColor rgb="FFFFFF00"/>
        <bgColor indexed="64"/>
      </patternFill>
    </fill>
    <fill>
      <patternFill patternType="solid">
        <fgColor theme="6" tint="0.79998168889431442"/>
        <bgColor indexed="64"/>
      </patternFill>
    </fill>
  </fills>
  <borders count="11">
    <border>
      <left/>
      <right/>
      <top/>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1" applyNumberFormat="0" applyFill="0" applyAlignment="0" applyProtection="0"/>
    <xf numFmtId="0" fontId="4" fillId="5" borderId="10" applyNumberFormat="0" applyAlignment="0" applyProtection="0"/>
  </cellStyleXfs>
  <cellXfs count="24">
    <xf numFmtId="0" fontId="0" fillId="0" borderId="0" xfId="0"/>
    <xf numFmtId="0" fontId="0" fillId="2" borderId="0" xfId="0" applyFill="1"/>
    <xf numFmtId="0" fontId="0" fillId="3"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0" fillId="6" borderId="0" xfId="0" applyFill="1"/>
    <xf numFmtId="0" fontId="0" fillId="7" borderId="0" xfId="0" applyFill="1"/>
    <xf numFmtId="49" fontId="0" fillId="0" borderId="0" xfId="0" applyNumberFormat="1"/>
    <xf numFmtId="49" fontId="0" fillId="0" borderId="0" xfId="0" quotePrefix="1" applyNumberFormat="1"/>
    <xf numFmtId="0" fontId="0" fillId="2" borderId="2" xfId="0" applyFill="1" applyBorder="1"/>
    <xf numFmtId="0" fontId="0" fillId="0" borderId="0" xfId="0" applyAlignment="1">
      <alignment horizontal="center" vertical="center"/>
    </xf>
    <xf numFmtId="0" fontId="3" fillId="0" borderId="1" xfId="1" applyAlignment="1">
      <alignment horizontal="center" vertical="center" wrapText="1"/>
    </xf>
    <xf numFmtId="0" fontId="4" fillId="5" borderId="10" xfId="2" applyAlignment="1">
      <alignment horizontal="center" vertical="center" wrapText="1"/>
    </xf>
    <xf numFmtId="49" fontId="0" fillId="0" borderId="0" xfId="0" applyNumberFormat="1" applyAlignment="1">
      <alignment horizontal="center" vertical="center"/>
    </xf>
  </cellXfs>
  <cellStyles count="3">
    <cellStyle name="Calculation" xfId="2" builtinId="22"/>
    <cellStyle name="Linked Cell" xfId="1" builtinId="24"/>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ustomXml" Target="../ink/ink6.xml"/><Relationship Id="rId18" Type="http://schemas.openxmlformats.org/officeDocument/2006/relationships/image" Target="../media/image12.png"/><Relationship Id="rId3" Type="http://schemas.openxmlformats.org/officeDocument/2006/relationships/customXml" Target="../ink/ink1.xml"/><Relationship Id="rId7" Type="http://schemas.openxmlformats.org/officeDocument/2006/relationships/customXml" Target="../ink/ink3.xml"/><Relationship Id="rId12" Type="http://schemas.openxmlformats.org/officeDocument/2006/relationships/image" Target="../media/image9.png"/><Relationship Id="rId17" Type="http://schemas.openxmlformats.org/officeDocument/2006/relationships/customXml" Target="../ink/ink8.xml"/><Relationship Id="rId2" Type="http://schemas.openxmlformats.org/officeDocument/2006/relationships/image" Target="../media/image4.png"/><Relationship Id="rId16" Type="http://schemas.openxmlformats.org/officeDocument/2006/relationships/image" Target="../media/image11.png"/><Relationship Id="rId20" Type="http://schemas.openxmlformats.org/officeDocument/2006/relationships/image" Target="../media/image13.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customXml" Target="../ink/ink5.xml"/><Relationship Id="rId5" Type="http://schemas.openxmlformats.org/officeDocument/2006/relationships/customXml" Target="../ink/ink2.xml"/><Relationship Id="rId15" Type="http://schemas.openxmlformats.org/officeDocument/2006/relationships/customXml" Target="../ink/ink7.xml"/><Relationship Id="rId10" Type="http://schemas.openxmlformats.org/officeDocument/2006/relationships/image" Target="../media/image8.png"/><Relationship Id="rId19" Type="http://schemas.openxmlformats.org/officeDocument/2006/relationships/customXml" Target="../ink/ink9.xml"/><Relationship Id="rId4" Type="http://schemas.openxmlformats.org/officeDocument/2006/relationships/image" Target="../media/image5.png"/><Relationship Id="rId9" Type="http://schemas.openxmlformats.org/officeDocument/2006/relationships/customXml" Target="../ink/ink4.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_rels/drawing5.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customXml" Target="../ink/ink16.xml"/><Relationship Id="rId18" Type="http://schemas.openxmlformats.org/officeDocument/2006/relationships/image" Target="../media/image31.png"/><Relationship Id="rId3" Type="http://schemas.openxmlformats.org/officeDocument/2006/relationships/customXml" Target="../ink/ink11.xml"/><Relationship Id="rId21" Type="http://schemas.openxmlformats.org/officeDocument/2006/relationships/customXml" Target="../ink/ink20.xml"/><Relationship Id="rId7" Type="http://schemas.openxmlformats.org/officeDocument/2006/relationships/customXml" Target="../ink/ink13.xml"/><Relationship Id="rId12" Type="http://schemas.openxmlformats.org/officeDocument/2006/relationships/image" Target="../media/image28.png"/><Relationship Id="rId17" Type="http://schemas.openxmlformats.org/officeDocument/2006/relationships/customXml" Target="../ink/ink18.xml"/><Relationship Id="rId2" Type="http://schemas.openxmlformats.org/officeDocument/2006/relationships/image" Target="../media/image23.png"/><Relationship Id="rId16" Type="http://schemas.openxmlformats.org/officeDocument/2006/relationships/image" Target="../media/image30.png"/><Relationship Id="rId20" Type="http://schemas.openxmlformats.org/officeDocument/2006/relationships/image" Target="../media/image32.png"/><Relationship Id="rId1" Type="http://schemas.openxmlformats.org/officeDocument/2006/relationships/customXml" Target="../ink/ink10.xml"/><Relationship Id="rId6" Type="http://schemas.openxmlformats.org/officeDocument/2006/relationships/image" Target="../media/image25.png"/><Relationship Id="rId11" Type="http://schemas.openxmlformats.org/officeDocument/2006/relationships/customXml" Target="../ink/ink15.xml"/><Relationship Id="rId5" Type="http://schemas.openxmlformats.org/officeDocument/2006/relationships/customXml" Target="../ink/ink12.xml"/><Relationship Id="rId15" Type="http://schemas.openxmlformats.org/officeDocument/2006/relationships/customXml" Target="../ink/ink17.xml"/><Relationship Id="rId10" Type="http://schemas.openxmlformats.org/officeDocument/2006/relationships/image" Target="../media/image27.png"/><Relationship Id="rId19" Type="http://schemas.openxmlformats.org/officeDocument/2006/relationships/customXml" Target="../ink/ink19.xml"/><Relationship Id="rId4" Type="http://schemas.openxmlformats.org/officeDocument/2006/relationships/image" Target="../media/image24.png"/><Relationship Id="rId9" Type="http://schemas.openxmlformats.org/officeDocument/2006/relationships/customXml" Target="../ink/ink14.xml"/><Relationship Id="rId14" Type="http://schemas.openxmlformats.org/officeDocument/2006/relationships/image" Target="../media/image29.png"/><Relationship Id="rId22" Type="http://schemas.openxmlformats.org/officeDocument/2006/relationships/image" Target="../media/image33.png"/></Relationships>
</file>

<file path=xl/drawings/_rels/drawing6.xml.rels><?xml version="1.0" encoding="UTF-8" standalone="yes"?>
<Relationships xmlns="http://schemas.openxmlformats.org/package/2006/relationships"><Relationship Id="rId3" Type="http://schemas.openxmlformats.org/officeDocument/2006/relationships/customXml" Target="../ink/ink22.xml"/><Relationship Id="rId2" Type="http://schemas.openxmlformats.org/officeDocument/2006/relationships/image" Target="../media/image34.png"/><Relationship Id="rId1" Type="http://schemas.openxmlformats.org/officeDocument/2006/relationships/customXml" Target="../ink/ink21.xml"/><Relationship Id="rId6" Type="http://schemas.openxmlformats.org/officeDocument/2006/relationships/image" Target="../media/image36.png"/><Relationship Id="rId5" Type="http://schemas.openxmlformats.org/officeDocument/2006/relationships/customXml" Target="../ink/ink23.xml"/><Relationship Id="rId4"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19706</xdr:colOff>
      <xdr:row>21</xdr:row>
      <xdr:rowOff>0</xdr:rowOff>
    </xdr:from>
    <xdr:to>
      <xdr:col>12</xdr:col>
      <xdr:colOff>467264</xdr:colOff>
      <xdr:row>22</xdr:row>
      <xdr:rowOff>154253</xdr:rowOff>
    </xdr:to>
    <xdr:pic>
      <xdr:nvPicPr>
        <xdr:cNvPr id="2" name="Picture 1">
          <a:extLst>
            <a:ext uri="{FF2B5EF4-FFF2-40B4-BE49-F238E27FC236}">
              <a16:creationId xmlns:a16="http://schemas.microsoft.com/office/drawing/2014/main" id="{6F00CF81-9A18-0475-1887-E574D0AF1DB1}"/>
            </a:ext>
          </a:extLst>
        </xdr:cNvPr>
        <xdr:cNvPicPr>
          <a:picLocks noChangeAspect="1"/>
        </xdr:cNvPicPr>
      </xdr:nvPicPr>
      <xdr:blipFill>
        <a:blip xmlns:r="http://schemas.openxmlformats.org/officeDocument/2006/relationships" r:embed="rId1"/>
        <a:stretch>
          <a:fillRect/>
        </a:stretch>
      </xdr:blipFill>
      <xdr:spPr>
        <a:xfrm>
          <a:off x="4473465" y="3875690"/>
          <a:ext cx="2695951" cy="338184"/>
        </a:xfrm>
        <a:prstGeom prst="rect">
          <a:avLst/>
        </a:prstGeom>
      </xdr:spPr>
    </xdr:pic>
    <xdr:clientData/>
  </xdr:twoCellAnchor>
  <xdr:twoCellAnchor editAs="oneCell">
    <xdr:from>
      <xdr:col>6</xdr:col>
      <xdr:colOff>400706</xdr:colOff>
      <xdr:row>28</xdr:row>
      <xdr:rowOff>6569</xdr:rowOff>
    </xdr:from>
    <xdr:to>
      <xdr:col>12</xdr:col>
      <xdr:colOff>104609</xdr:colOff>
      <xdr:row>29</xdr:row>
      <xdr:rowOff>151295</xdr:rowOff>
    </xdr:to>
    <xdr:pic>
      <xdr:nvPicPr>
        <xdr:cNvPr id="3" name="Picture 2">
          <a:extLst>
            <a:ext uri="{FF2B5EF4-FFF2-40B4-BE49-F238E27FC236}">
              <a16:creationId xmlns:a16="http://schemas.microsoft.com/office/drawing/2014/main" id="{19CA40C8-119C-85CB-C121-1DE643025B9E}"/>
            </a:ext>
          </a:extLst>
        </xdr:cNvPr>
        <xdr:cNvPicPr>
          <a:picLocks noChangeAspect="1"/>
        </xdr:cNvPicPr>
      </xdr:nvPicPr>
      <xdr:blipFill>
        <a:blip xmlns:r="http://schemas.openxmlformats.org/officeDocument/2006/relationships" r:embed="rId2"/>
        <a:stretch>
          <a:fillRect/>
        </a:stretch>
      </xdr:blipFill>
      <xdr:spPr>
        <a:xfrm>
          <a:off x="4453758" y="5169776"/>
          <a:ext cx="2357765" cy="3286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4330</xdr:colOff>
      <xdr:row>9</xdr:row>
      <xdr:rowOff>60613</xdr:rowOff>
    </xdr:from>
    <xdr:to>
      <xdr:col>10</xdr:col>
      <xdr:colOff>524939</xdr:colOff>
      <xdr:row>10</xdr:row>
      <xdr:rowOff>159798</xdr:rowOff>
    </xdr:to>
    <xdr:pic>
      <xdr:nvPicPr>
        <xdr:cNvPr id="2" name="Picture 1">
          <a:extLst>
            <a:ext uri="{FF2B5EF4-FFF2-40B4-BE49-F238E27FC236}">
              <a16:creationId xmlns:a16="http://schemas.microsoft.com/office/drawing/2014/main" id="{05CDF355-1E49-C1BC-D4B5-7DBB5F5EA148}"/>
            </a:ext>
          </a:extLst>
        </xdr:cNvPr>
        <xdr:cNvPicPr>
          <a:picLocks noChangeAspect="1"/>
        </xdr:cNvPicPr>
      </xdr:nvPicPr>
      <xdr:blipFill>
        <a:blip xmlns:r="http://schemas.openxmlformats.org/officeDocument/2006/relationships" r:embed="rId1"/>
        <a:stretch>
          <a:fillRect/>
        </a:stretch>
      </xdr:blipFill>
      <xdr:spPr>
        <a:xfrm>
          <a:off x="2654012" y="1740477"/>
          <a:ext cx="4525006" cy="276264"/>
        </a:xfrm>
        <a:prstGeom prst="rect">
          <a:avLst/>
        </a:prstGeom>
      </xdr:spPr>
    </xdr:pic>
    <xdr:clientData/>
  </xdr:twoCellAnchor>
  <xdr:twoCellAnchor editAs="oneCell">
    <xdr:from>
      <xdr:col>1</xdr:col>
      <xdr:colOff>1000124</xdr:colOff>
      <xdr:row>22</xdr:row>
      <xdr:rowOff>100012</xdr:rowOff>
    </xdr:from>
    <xdr:to>
      <xdr:col>8</xdr:col>
      <xdr:colOff>144326</xdr:colOff>
      <xdr:row>24</xdr:row>
      <xdr:rowOff>532</xdr:rowOff>
    </xdr:to>
    <xdr:pic>
      <xdr:nvPicPr>
        <xdr:cNvPr id="4" name="Picture 3">
          <a:extLst>
            <a:ext uri="{FF2B5EF4-FFF2-40B4-BE49-F238E27FC236}">
              <a16:creationId xmlns:a16="http://schemas.microsoft.com/office/drawing/2014/main" id="{AB4FECFB-6FD7-F397-CD89-B52AA836D0EB}"/>
            </a:ext>
          </a:extLst>
        </xdr:cNvPr>
        <xdr:cNvPicPr>
          <a:picLocks noChangeAspect="1"/>
        </xdr:cNvPicPr>
      </xdr:nvPicPr>
      <xdr:blipFill>
        <a:blip xmlns:r="http://schemas.openxmlformats.org/officeDocument/2006/relationships" r:embed="rId2"/>
        <a:stretch>
          <a:fillRect/>
        </a:stretch>
      </xdr:blipFill>
      <xdr:spPr>
        <a:xfrm>
          <a:off x="1303192" y="4143807"/>
          <a:ext cx="4201111" cy="261975"/>
        </a:xfrm>
        <a:prstGeom prst="rect">
          <a:avLst/>
        </a:prstGeom>
      </xdr:spPr>
    </xdr:pic>
    <xdr:clientData/>
  </xdr:twoCellAnchor>
  <xdr:twoCellAnchor editAs="oneCell">
    <xdr:from>
      <xdr:col>1</xdr:col>
      <xdr:colOff>455534</xdr:colOff>
      <xdr:row>25</xdr:row>
      <xdr:rowOff>39546</xdr:rowOff>
    </xdr:from>
    <xdr:to>
      <xdr:col>1</xdr:col>
      <xdr:colOff>905092</xdr:colOff>
      <xdr:row>27</xdr:row>
      <xdr:rowOff>94184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3" name="Ink 22">
              <a:extLst>
                <a:ext uri="{FF2B5EF4-FFF2-40B4-BE49-F238E27FC236}">
                  <a16:creationId xmlns:a16="http://schemas.microsoft.com/office/drawing/2014/main" id="{F25642E5-4805-C67B-1720-D0D8CB1DAF18}"/>
                </a:ext>
              </a:extLst>
            </xdr14:cNvPr>
            <xdr14:cNvContentPartPr/>
          </xdr14:nvContentPartPr>
          <xdr14:nvPr macro=""/>
          <xdr14:xfrm>
            <a:off x="758602" y="4628864"/>
            <a:ext cx="449558" cy="418320"/>
          </xdr14:xfrm>
        </xdr:contentPart>
      </mc:Choice>
      <mc:Fallback xmlns="">
        <xdr:pic>
          <xdr:nvPicPr>
            <xdr:cNvPr id="23" name="Ink 22">
              <a:extLst>
                <a:ext uri="{FF2B5EF4-FFF2-40B4-BE49-F238E27FC236}">
                  <a16:creationId xmlns:a16="http://schemas.microsoft.com/office/drawing/2014/main" id="{F25642E5-4805-C67B-1720-D0D8CB1DAF18}"/>
                </a:ext>
              </a:extLst>
            </xdr:cNvPr>
            <xdr:cNvPicPr/>
          </xdr:nvPicPr>
          <xdr:blipFill>
            <a:blip xmlns:r="http://schemas.openxmlformats.org/officeDocument/2006/relationships" r:embed="rId4"/>
            <a:stretch>
              <a:fillRect/>
            </a:stretch>
          </xdr:blipFill>
          <xdr:spPr>
            <a:xfrm>
              <a:off x="752483" y="4622675"/>
              <a:ext cx="461796" cy="430698"/>
            </a:xfrm>
            <a:prstGeom prst="rect">
              <a:avLst/>
            </a:prstGeom>
          </xdr:spPr>
        </xdr:pic>
      </mc:Fallback>
    </mc:AlternateContent>
    <xdr:clientData/>
  </xdr:twoCellAnchor>
  <xdr:twoCellAnchor editAs="oneCell">
    <xdr:from>
      <xdr:col>1</xdr:col>
      <xdr:colOff>734174</xdr:colOff>
      <xdr:row>26</xdr:row>
      <xdr:rowOff>104583</xdr:rowOff>
    </xdr:from>
    <xdr:to>
      <xdr:col>2</xdr:col>
      <xdr:colOff>20969</xdr:colOff>
      <xdr:row>27</xdr:row>
      <xdr:rowOff>153944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7" name="Ink 26">
              <a:extLst>
                <a:ext uri="{FF2B5EF4-FFF2-40B4-BE49-F238E27FC236}">
                  <a16:creationId xmlns:a16="http://schemas.microsoft.com/office/drawing/2014/main" id="{EC3F9FF0-8858-1983-7749-B6E62A6131C3}"/>
                </a:ext>
              </a:extLst>
            </xdr14:cNvPr>
            <xdr14:cNvContentPartPr/>
          </xdr14:nvContentPartPr>
          <xdr14:nvPr macro=""/>
          <xdr14:xfrm>
            <a:off x="1037242" y="4875742"/>
            <a:ext cx="286920" cy="231202"/>
          </xdr14:xfrm>
        </xdr:contentPart>
      </mc:Choice>
      <mc:Fallback xmlns="">
        <xdr:pic>
          <xdr:nvPicPr>
            <xdr:cNvPr id="27" name="Ink 26">
              <a:extLst>
                <a:ext uri="{FF2B5EF4-FFF2-40B4-BE49-F238E27FC236}">
                  <a16:creationId xmlns:a16="http://schemas.microsoft.com/office/drawing/2014/main" id="{EC3F9FF0-8858-1983-7749-B6E62A6131C3}"/>
                </a:ext>
              </a:extLst>
            </xdr:cNvPr>
            <xdr:cNvPicPr/>
          </xdr:nvPicPr>
          <xdr:blipFill>
            <a:blip xmlns:r="http://schemas.openxmlformats.org/officeDocument/2006/relationships" r:embed="rId6"/>
            <a:stretch>
              <a:fillRect/>
            </a:stretch>
          </xdr:blipFill>
          <xdr:spPr>
            <a:xfrm>
              <a:off x="1031021" y="4869677"/>
              <a:ext cx="299363" cy="243333"/>
            </a:xfrm>
            <a:prstGeom prst="rect">
              <a:avLst/>
            </a:prstGeom>
          </xdr:spPr>
        </xdr:pic>
      </mc:Fallback>
    </mc:AlternateContent>
    <xdr:clientData/>
  </xdr:twoCellAnchor>
  <xdr:twoCellAnchor editAs="oneCell">
    <xdr:from>
      <xdr:col>2</xdr:col>
      <xdr:colOff>694807</xdr:colOff>
      <xdr:row>26</xdr:row>
      <xdr:rowOff>18903</xdr:rowOff>
    </xdr:from>
    <xdr:to>
      <xdr:col>3</xdr:col>
      <xdr:colOff>133830</xdr:colOff>
      <xdr:row>26</xdr:row>
      <xdr:rowOff>171985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8" name="Ink 27">
              <a:extLst>
                <a:ext uri="{FF2B5EF4-FFF2-40B4-BE49-F238E27FC236}">
                  <a16:creationId xmlns:a16="http://schemas.microsoft.com/office/drawing/2014/main" id="{1B797E1B-9401-4794-BD61-A06D80DF3CF9}"/>
                </a:ext>
              </a:extLst>
            </xdr14:cNvPr>
            <xdr14:cNvContentPartPr/>
          </xdr14:nvContentPartPr>
          <xdr14:nvPr macro=""/>
          <xdr14:xfrm>
            <a:off x="1998000" y="4790062"/>
            <a:ext cx="136080" cy="148320"/>
          </xdr14:xfrm>
        </xdr:contentPart>
      </mc:Choice>
      <mc:Fallback xmlns="">
        <xdr:pic>
          <xdr:nvPicPr>
            <xdr:cNvPr id="28" name="Ink 27">
              <a:extLst>
                <a:ext uri="{FF2B5EF4-FFF2-40B4-BE49-F238E27FC236}">
                  <a16:creationId xmlns:a16="http://schemas.microsoft.com/office/drawing/2014/main" id="{1B797E1B-9401-4794-BD61-A06D80DF3CF9}"/>
                </a:ext>
              </a:extLst>
            </xdr:cNvPr>
            <xdr:cNvPicPr/>
          </xdr:nvPicPr>
          <xdr:blipFill>
            <a:blip xmlns:r="http://schemas.openxmlformats.org/officeDocument/2006/relationships" r:embed="rId8"/>
            <a:stretch>
              <a:fillRect/>
            </a:stretch>
          </xdr:blipFill>
          <xdr:spPr>
            <a:xfrm>
              <a:off x="1991880" y="4783942"/>
              <a:ext cx="148320" cy="160560"/>
            </a:xfrm>
            <a:prstGeom prst="rect">
              <a:avLst/>
            </a:prstGeom>
          </xdr:spPr>
        </xdr:pic>
      </mc:Fallback>
    </mc:AlternateContent>
    <xdr:clientData/>
  </xdr:twoCellAnchor>
  <xdr:twoCellAnchor editAs="oneCell">
    <xdr:from>
      <xdr:col>6</xdr:col>
      <xdr:colOff>245288</xdr:colOff>
      <xdr:row>25</xdr:row>
      <xdr:rowOff>58061</xdr:rowOff>
    </xdr:from>
    <xdr:to>
      <xdr:col>7</xdr:col>
      <xdr:colOff>67097</xdr:colOff>
      <xdr:row>28</xdr:row>
      <xdr:rowOff>93382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0" name="Ink 39">
              <a:extLst>
                <a:ext uri="{FF2B5EF4-FFF2-40B4-BE49-F238E27FC236}">
                  <a16:creationId xmlns:a16="http://schemas.microsoft.com/office/drawing/2014/main" id="{A4BEBB70-D702-C54D-7EDF-DDE30EFA6DBF}"/>
                </a:ext>
              </a:extLst>
            </xdr14:cNvPr>
            <xdr14:cNvContentPartPr/>
          </xdr14:nvContentPartPr>
          <xdr14:nvPr macro=""/>
          <xdr14:xfrm>
            <a:off x="4306402" y="4647379"/>
            <a:ext cx="471240" cy="576082"/>
          </xdr14:xfrm>
        </xdr:contentPart>
      </mc:Choice>
      <mc:Fallback xmlns="">
        <xdr:pic>
          <xdr:nvPicPr>
            <xdr:cNvPr id="40" name="Ink 39">
              <a:extLst>
                <a:ext uri="{FF2B5EF4-FFF2-40B4-BE49-F238E27FC236}">
                  <a16:creationId xmlns:a16="http://schemas.microsoft.com/office/drawing/2014/main" id="{A4BEBB70-D702-C54D-7EDF-DDE30EFA6DBF}"/>
                </a:ext>
              </a:extLst>
            </xdr:cNvPr>
            <xdr:cNvPicPr/>
          </xdr:nvPicPr>
          <xdr:blipFill>
            <a:blip xmlns:r="http://schemas.openxmlformats.org/officeDocument/2006/relationships" r:embed="rId10"/>
            <a:stretch>
              <a:fillRect/>
            </a:stretch>
          </xdr:blipFill>
          <xdr:spPr>
            <a:xfrm>
              <a:off x="4300221" y="4641258"/>
              <a:ext cx="483603" cy="588324"/>
            </a:xfrm>
            <a:prstGeom prst="rect">
              <a:avLst/>
            </a:prstGeom>
          </xdr:spPr>
        </xdr:pic>
      </mc:Fallback>
    </mc:AlternateContent>
    <xdr:clientData/>
  </xdr:twoCellAnchor>
  <xdr:twoCellAnchor editAs="oneCell">
    <xdr:from>
      <xdr:col>7</xdr:col>
      <xdr:colOff>600175</xdr:colOff>
      <xdr:row>26</xdr:row>
      <xdr:rowOff>168900</xdr:rowOff>
    </xdr:from>
    <xdr:to>
      <xdr:col>8</xdr:col>
      <xdr:colOff>171423</xdr:colOff>
      <xdr:row>27</xdr:row>
      <xdr:rowOff>173539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1" name="Ink 40">
              <a:extLst>
                <a:ext uri="{FF2B5EF4-FFF2-40B4-BE49-F238E27FC236}">
                  <a16:creationId xmlns:a16="http://schemas.microsoft.com/office/drawing/2014/main" id="{B05D3B61-F800-CE61-97D9-94439D550C40}"/>
                </a:ext>
              </a:extLst>
            </xdr14:cNvPr>
            <xdr14:cNvContentPartPr/>
          </xdr14:nvContentPartPr>
          <xdr14:nvPr macro=""/>
          <xdr14:xfrm>
            <a:off x="5310720" y="4940059"/>
            <a:ext cx="220680" cy="186480"/>
          </xdr14:xfrm>
        </xdr:contentPart>
      </mc:Choice>
      <mc:Fallback xmlns="">
        <xdr:pic>
          <xdr:nvPicPr>
            <xdr:cNvPr id="41" name="Ink 40">
              <a:extLst>
                <a:ext uri="{FF2B5EF4-FFF2-40B4-BE49-F238E27FC236}">
                  <a16:creationId xmlns:a16="http://schemas.microsoft.com/office/drawing/2014/main" id="{B05D3B61-F800-CE61-97D9-94439D550C40}"/>
                </a:ext>
              </a:extLst>
            </xdr:cNvPr>
            <xdr:cNvPicPr/>
          </xdr:nvPicPr>
          <xdr:blipFill>
            <a:blip xmlns:r="http://schemas.openxmlformats.org/officeDocument/2006/relationships" r:embed="rId12"/>
            <a:stretch>
              <a:fillRect/>
            </a:stretch>
          </xdr:blipFill>
          <xdr:spPr>
            <a:xfrm>
              <a:off x="5304600" y="4933939"/>
              <a:ext cx="232920" cy="198720"/>
            </a:xfrm>
            <a:prstGeom prst="rect">
              <a:avLst/>
            </a:prstGeom>
          </xdr:spPr>
        </xdr:pic>
      </mc:Fallback>
    </mc:AlternateContent>
    <xdr:clientData/>
  </xdr:twoCellAnchor>
  <xdr:twoCellAnchor editAs="oneCell">
    <xdr:from>
      <xdr:col>5</xdr:col>
      <xdr:colOff>209640</xdr:colOff>
      <xdr:row>32</xdr:row>
      <xdr:rowOff>97342</xdr:rowOff>
    </xdr:from>
    <xdr:to>
      <xdr:col>5</xdr:col>
      <xdr:colOff>437880</xdr:colOff>
      <xdr:row>33</xdr:row>
      <xdr:rowOff>37542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4" name="Ink 43">
              <a:extLst>
                <a:ext uri="{FF2B5EF4-FFF2-40B4-BE49-F238E27FC236}">
                  <a16:creationId xmlns:a16="http://schemas.microsoft.com/office/drawing/2014/main" id="{0B9C9B2E-76B2-4D2B-46B5-13B788BA6EA6}"/>
                </a:ext>
              </a:extLst>
            </xdr14:cNvPr>
            <xdr14:cNvContentPartPr/>
          </xdr14:nvContentPartPr>
          <xdr14:nvPr macro=""/>
          <xdr14:xfrm>
            <a:off x="3621322" y="5959547"/>
            <a:ext cx="228240" cy="122040"/>
          </xdr14:xfrm>
        </xdr:contentPart>
      </mc:Choice>
      <mc:Fallback xmlns="">
        <xdr:pic>
          <xdr:nvPicPr>
            <xdr:cNvPr id="44" name="Ink 43">
              <a:extLst>
                <a:ext uri="{FF2B5EF4-FFF2-40B4-BE49-F238E27FC236}">
                  <a16:creationId xmlns:a16="http://schemas.microsoft.com/office/drawing/2014/main" id="{0B9C9B2E-76B2-4D2B-46B5-13B788BA6EA6}"/>
                </a:ext>
              </a:extLst>
            </xdr:cNvPr>
            <xdr:cNvPicPr/>
          </xdr:nvPicPr>
          <xdr:blipFill>
            <a:blip xmlns:r="http://schemas.openxmlformats.org/officeDocument/2006/relationships" r:embed="rId14"/>
            <a:stretch>
              <a:fillRect/>
            </a:stretch>
          </xdr:blipFill>
          <xdr:spPr>
            <a:xfrm>
              <a:off x="3615074" y="5953183"/>
              <a:ext cx="240736" cy="134768"/>
            </a:xfrm>
            <a:prstGeom prst="rect">
              <a:avLst/>
            </a:prstGeom>
          </xdr:spPr>
        </xdr:pic>
      </mc:Fallback>
    </mc:AlternateContent>
    <xdr:clientData/>
  </xdr:twoCellAnchor>
  <xdr:twoCellAnchor editAs="oneCell">
    <xdr:from>
      <xdr:col>5</xdr:col>
      <xdr:colOff>395678</xdr:colOff>
      <xdr:row>33</xdr:row>
      <xdr:rowOff>119180</xdr:rowOff>
    </xdr:from>
    <xdr:to>
      <xdr:col>5</xdr:col>
      <xdr:colOff>438158</xdr:colOff>
      <xdr:row>34</xdr:row>
      <xdr:rowOff>46419</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5" name="Ink 44">
              <a:extLst>
                <a:ext uri="{FF2B5EF4-FFF2-40B4-BE49-F238E27FC236}">
                  <a16:creationId xmlns:a16="http://schemas.microsoft.com/office/drawing/2014/main" id="{83F5FCB1-1928-3946-92A7-ADDB02BDF3C0}"/>
                </a:ext>
              </a:extLst>
            </xdr14:cNvPr>
            <xdr14:cNvContentPartPr/>
          </xdr14:nvContentPartPr>
          <xdr14:nvPr macro=""/>
          <xdr14:xfrm>
            <a:off x="3807360" y="6163225"/>
            <a:ext cx="42480" cy="109080"/>
          </xdr14:xfrm>
        </xdr:contentPart>
      </mc:Choice>
      <mc:Fallback xmlns="">
        <xdr:pic>
          <xdr:nvPicPr>
            <xdr:cNvPr id="45" name="Ink 44">
              <a:extLst>
                <a:ext uri="{FF2B5EF4-FFF2-40B4-BE49-F238E27FC236}">
                  <a16:creationId xmlns:a16="http://schemas.microsoft.com/office/drawing/2014/main" id="{83F5FCB1-1928-3946-92A7-ADDB02BDF3C0}"/>
                </a:ext>
              </a:extLst>
            </xdr:cNvPr>
            <xdr:cNvPicPr/>
          </xdr:nvPicPr>
          <xdr:blipFill>
            <a:blip xmlns:r="http://schemas.openxmlformats.org/officeDocument/2006/relationships" r:embed="rId16"/>
            <a:stretch>
              <a:fillRect/>
            </a:stretch>
          </xdr:blipFill>
          <xdr:spPr>
            <a:xfrm>
              <a:off x="3801240" y="6157105"/>
              <a:ext cx="54720" cy="121320"/>
            </a:xfrm>
            <a:prstGeom prst="rect">
              <a:avLst/>
            </a:prstGeom>
          </xdr:spPr>
        </xdr:pic>
      </mc:Fallback>
    </mc:AlternateContent>
    <xdr:clientData/>
  </xdr:twoCellAnchor>
  <xdr:twoCellAnchor editAs="oneCell">
    <xdr:from>
      <xdr:col>5</xdr:col>
      <xdr:colOff>565238</xdr:colOff>
      <xdr:row>33</xdr:row>
      <xdr:rowOff>100100</xdr:rowOff>
    </xdr:from>
    <xdr:to>
      <xdr:col>5</xdr:col>
      <xdr:colOff>611678</xdr:colOff>
      <xdr:row>34</xdr:row>
      <xdr:rowOff>113019</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6" name="Ink 45">
              <a:extLst>
                <a:ext uri="{FF2B5EF4-FFF2-40B4-BE49-F238E27FC236}">
                  <a16:creationId xmlns:a16="http://schemas.microsoft.com/office/drawing/2014/main" id="{54BF781D-AA9A-69D7-6804-58658A95B665}"/>
                </a:ext>
              </a:extLst>
            </xdr14:cNvPr>
            <xdr14:cNvContentPartPr/>
          </xdr14:nvContentPartPr>
          <xdr14:nvPr macro=""/>
          <xdr14:xfrm>
            <a:off x="3976920" y="6144145"/>
            <a:ext cx="46440" cy="194760"/>
          </xdr14:xfrm>
        </xdr:contentPart>
      </mc:Choice>
      <mc:Fallback xmlns="">
        <xdr:pic>
          <xdr:nvPicPr>
            <xdr:cNvPr id="46" name="Ink 45">
              <a:extLst>
                <a:ext uri="{FF2B5EF4-FFF2-40B4-BE49-F238E27FC236}">
                  <a16:creationId xmlns:a16="http://schemas.microsoft.com/office/drawing/2014/main" id="{54BF781D-AA9A-69D7-6804-58658A95B665}"/>
                </a:ext>
              </a:extLst>
            </xdr:cNvPr>
            <xdr:cNvPicPr/>
          </xdr:nvPicPr>
          <xdr:blipFill>
            <a:blip xmlns:r="http://schemas.openxmlformats.org/officeDocument/2006/relationships" r:embed="rId18"/>
            <a:stretch>
              <a:fillRect/>
            </a:stretch>
          </xdr:blipFill>
          <xdr:spPr>
            <a:xfrm>
              <a:off x="3970800" y="6138025"/>
              <a:ext cx="58680" cy="207000"/>
            </a:xfrm>
            <a:prstGeom prst="rect">
              <a:avLst/>
            </a:prstGeom>
          </xdr:spPr>
        </xdr:pic>
      </mc:Fallback>
    </mc:AlternateContent>
    <xdr:clientData/>
  </xdr:twoCellAnchor>
  <xdr:twoCellAnchor editAs="oneCell">
    <xdr:from>
      <xdr:col>7</xdr:col>
      <xdr:colOff>317575</xdr:colOff>
      <xdr:row>33</xdr:row>
      <xdr:rowOff>10100</xdr:rowOff>
    </xdr:from>
    <xdr:to>
      <xdr:col>8</xdr:col>
      <xdr:colOff>76023</xdr:colOff>
      <xdr:row>34</xdr:row>
      <xdr:rowOff>40381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7" name="Ink 46">
              <a:extLst>
                <a:ext uri="{FF2B5EF4-FFF2-40B4-BE49-F238E27FC236}">
                  <a16:creationId xmlns:a16="http://schemas.microsoft.com/office/drawing/2014/main" id="{87EB7E5E-0389-FEF3-8DD9-032E083FF9CB}"/>
                </a:ext>
              </a:extLst>
            </xdr14:cNvPr>
            <xdr14:cNvContentPartPr/>
          </xdr14:nvContentPartPr>
          <xdr14:nvPr macro=""/>
          <xdr14:xfrm>
            <a:off x="5028120" y="6054145"/>
            <a:ext cx="407880" cy="207360"/>
          </xdr14:xfrm>
        </xdr:contentPart>
      </mc:Choice>
      <mc:Fallback xmlns="">
        <xdr:pic>
          <xdr:nvPicPr>
            <xdr:cNvPr id="47" name="Ink 46">
              <a:extLst>
                <a:ext uri="{FF2B5EF4-FFF2-40B4-BE49-F238E27FC236}">
                  <a16:creationId xmlns:a16="http://schemas.microsoft.com/office/drawing/2014/main" id="{87EB7E5E-0389-FEF3-8DD9-032E083FF9CB}"/>
                </a:ext>
              </a:extLst>
            </xdr:cNvPr>
            <xdr:cNvPicPr/>
          </xdr:nvPicPr>
          <xdr:blipFill>
            <a:blip xmlns:r="http://schemas.openxmlformats.org/officeDocument/2006/relationships" r:embed="rId20"/>
            <a:stretch>
              <a:fillRect/>
            </a:stretch>
          </xdr:blipFill>
          <xdr:spPr>
            <a:xfrm>
              <a:off x="5022000" y="6048025"/>
              <a:ext cx="420120" cy="2196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227918</xdr:colOff>
      <xdr:row>4</xdr:row>
      <xdr:rowOff>80963</xdr:rowOff>
    </xdr:from>
    <xdr:to>
      <xdr:col>9</xdr:col>
      <xdr:colOff>123761</xdr:colOff>
      <xdr:row>5</xdr:row>
      <xdr:rowOff>163322</xdr:rowOff>
    </xdr:to>
    <xdr:pic>
      <xdr:nvPicPr>
        <xdr:cNvPr id="2" name="Picture 1">
          <a:extLst>
            <a:ext uri="{FF2B5EF4-FFF2-40B4-BE49-F238E27FC236}">
              <a16:creationId xmlns:a16="http://schemas.microsoft.com/office/drawing/2014/main" id="{9775ACDA-56B1-FE2C-A535-68CCCA01872A}"/>
            </a:ext>
          </a:extLst>
        </xdr:cNvPr>
        <xdr:cNvPicPr>
          <a:picLocks noChangeAspect="1"/>
        </xdr:cNvPicPr>
      </xdr:nvPicPr>
      <xdr:blipFill>
        <a:blip xmlns:r="http://schemas.openxmlformats.org/officeDocument/2006/relationships" r:embed="rId1"/>
        <a:stretch>
          <a:fillRect/>
        </a:stretch>
      </xdr:blipFill>
      <xdr:spPr>
        <a:xfrm>
          <a:off x="1523318" y="799420"/>
          <a:ext cx="4424981" cy="257211"/>
        </a:xfrm>
        <a:prstGeom prst="rect">
          <a:avLst/>
        </a:prstGeom>
      </xdr:spPr>
    </xdr:pic>
    <xdr:clientData/>
  </xdr:twoCellAnchor>
  <xdr:twoCellAnchor editAs="oneCell">
    <xdr:from>
      <xdr:col>2</xdr:col>
      <xdr:colOff>227920</xdr:colOff>
      <xdr:row>6</xdr:row>
      <xdr:rowOff>32658</xdr:rowOff>
    </xdr:from>
    <xdr:to>
      <xdr:col>12</xdr:col>
      <xdr:colOff>409824</xdr:colOff>
      <xdr:row>7</xdr:row>
      <xdr:rowOff>172174</xdr:rowOff>
    </xdr:to>
    <xdr:pic>
      <xdr:nvPicPr>
        <xdr:cNvPr id="3" name="Picture 2">
          <a:extLst>
            <a:ext uri="{FF2B5EF4-FFF2-40B4-BE49-F238E27FC236}">
              <a16:creationId xmlns:a16="http://schemas.microsoft.com/office/drawing/2014/main" id="{09B1BE5C-03ED-0A01-2562-137F41CD4A47}"/>
            </a:ext>
          </a:extLst>
        </xdr:cNvPr>
        <xdr:cNvPicPr>
          <a:picLocks noChangeAspect="1"/>
        </xdr:cNvPicPr>
      </xdr:nvPicPr>
      <xdr:blipFill>
        <a:blip xmlns:r="http://schemas.openxmlformats.org/officeDocument/2006/relationships" r:embed="rId2"/>
        <a:stretch>
          <a:fillRect/>
        </a:stretch>
      </xdr:blipFill>
      <xdr:spPr>
        <a:xfrm>
          <a:off x="1523320" y="1110344"/>
          <a:ext cx="6654142" cy="314369"/>
        </a:xfrm>
        <a:prstGeom prst="rect">
          <a:avLst/>
        </a:prstGeom>
      </xdr:spPr>
    </xdr:pic>
    <xdr:clientData/>
  </xdr:twoCellAnchor>
  <xdr:twoCellAnchor editAs="oneCell">
    <xdr:from>
      <xdr:col>2</xdr:col>
      <xdr:colOff>206147</xdr:colOff>
      <xdr:row>10</xdr:row>
      <xdr:rowOff>31976</xdr:rowOff>
    </xdr:from>
    <xdr:to>
      <xdr:col>9</xdr:col>
      <xdr:colOff>554490</xdr:colOff>
      <xdr:row>11</xdr:row>
      <xdr:rowOff>104809</xdr:rowOff>
    </xdr:to>
    <xdr:pic>
      <xdr:nvPicPr>
        <xdr:cNvPr id="5" name="Picture 4">
          <a:extLst>
            <a:ext uri="{FF2B5EF4-FFF2-40B4-BE49-F238E27FC236}">
              <a16:creationId xmlns:a16="http://schemas.microsoft.com/office/drawing/2014/main" id="{2B1FE41E-D653-CA2A-B341-7B1EDCB01D40}"/>
            </a:ext>
          </a:extLst>
        </xdr:cNvPr>
        <xdr:cNvPicPr>
          <a:picLocks noChangeAspect="1"/>
        </xdr:cNvPicPr>
      </xdr:nvPicPr>
      <xdr:blipFill>
        <a:blip xmlns:r="http://schemas.openxmlformats.org/officeDocument/2006/relationships" r:embed="rId3"/>
        <a:stretch>
          <a:fillRect/>
        </a:stretch>
      </xdr:blipFill>
      <xdr:spPr>
        <a:xfrm>
          <a:off x="1501547" y="1828119"/>
          <a:ext cx="4877481" cy="2476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4761</xdr:colOff>
      <xdr:row>6</xdr:row>
      <xdr:rowOff>91966</xdr:rowOff>
    </xdr:from>
    <xdr:to>
      <xdr:col>17</xdr:col>
      <xdr:colOff>430672</xdr:colOff>
      <xdr:row>7</xdr:row>
      <xdr:rowOff>170009</xdr:rowOff>
    </xdr:to>
    <xdr:pic>
      <xdr:nvPicPr>
        <xdr:cNvPr id="2" name="Picture 1">
          <a:extLst>
            <a:ext uri="{FF2B5EF4-FFF2-40B4-BE49-F238E27FC236}">
              <a16:creationId xmlns:a16="http://schemas.microsoft.com/office/drawing/2014/main" id="{FF48AA78-6C17-A68C-71FA-8EBE0FC13DB9}"/>
            </a:ext>
          </a:extLst>
        </xdr:cNvPr>
        <xdr:cNvPicPr>
          <a:picLocks noChangeAspect="1"/>
        </xdr:cNvPicPr>
      </xdr:nvPicPr>
      <xdr:blipFill>
        <a:blip xmlns:r="http://schemas.openxmlformats.org/officeDocument/2006/relationships" r:embed="rId1"/>
        <a:stretch>
          <a:fillRect/>
        </a:stretch>
      </xdr:blipFill>
      <xdr:spPr>
        <a:xfrm>
          <a:off x="7848106" y="1386052"/>
          <a:ext cx="1748080" cy="261973"/>
        </a:xfrm>
        <a:prstGeom prst="rect">
          <a:avLst/>
        </a:prstGeom>
      </xdr:spPr>
    </xdr:pic>
    <xdr:clientData/>
  </xdr:twoCellAnchor>
  <xdr:twoCellAnchor editAs="oneCell">
    <xdr:from>
      <xdr:col>15</xdr:col>
      <xdr:colOff>45983</xdr:colOff>
      <xdr:row>10</xdr:row>
      <xdr:rowOff>34651</xdr:rowOff>
    </xdr:from>
    <xdr:to>
      <xdr:col>18</xdr:col>
      <xdr:colOff>416963</xdr:colOff>
      <xdr:row>11</xdr:row>
      <xdr:rowOff>141271</xdr:rowOff>
    </xdr:to>
    <xdr:pic>
      <xdr:nvPicPr>
        <xdr:cNvPr id="4" name="Picture 3">
          <a:extLst>
            <a:ext uri="{FF2B5EF4-FFF2-40B4-BE49-F238E27FC236}">
              <a16:creationId xmlns:a16="http://schemas.microsoft.com/office/drawing/2014/main" id="{C1CBC333-B527-D2BA-5A26-5F5761DED695}"/>
            </a:ext>
          </a:extLst>
        </xdr:cNvPr>
        <xdr:cNvPicPr>
          <a:picLocks noChangeAspect="1"/>
        </xdr:cNvPicPr>
      </xdr:nvPicPr>
      <xdr:blipFill>
        <a:blip xmlns:r="http://schemas.openxmlformats.org/officeDocument/2006/relationships" r:embed="rId2"/>
        <a:stretch>
          <a:fillRect/>
        </a:stretch>
      </xdr:blipFill>
      <xdr:spPr>
        <a:xfrm>
          <a:off x="7889328" y="2064461"/>
          <a:ext cx="2348239" cy="285789"/>
        </a:xfrm>
        <a:prstGeom prst="rect">
          <a:avLst/>
        </a:prstGeom>
      </xdr:spPr>
    </xdr:pic>
    <xdr:clientData/>
  </xdr:twoCellAnchor>
  <xdr:twoCellAnchor editAs="oneCell">
    <xdr:from>
      <xdr:col>15</xdr:col>
      <xdr:colOff>50745</xdr:colOff>
      <xdr:row>11</xdr:row>
      <xdr:rowOff>144516</xdr:rowOff>
    </xdr:from>
    <xdr:to>
      <xdr:col>18</xdr:col>
      <xdr:colOff>102592</xdr:colOff>
      <xdr:row>13</xdr:row>
      <xdr:rowOff>76731</xdr:rowOff>
    </xdr:to>
    <xdr:pic>
      <xdr:nvPicPr>
        <xdr:cNvPr id="5" name="Picture 4">
          <a:extLst>
            <a:ext uri="{FF2B5EF4-FFF2-40B4-BE49-F238E27FC236}">
              <a16:creationId xmlns:a16="http://schemas.microsoft.com/office/drawing/2014/main" id="{A85E388D-0760-ADEE-77D8-8733294D6E49}"/>
            </a:ext>
          </a:extLst>
        </xdr:cNvPr>
        <xdr:cNvPicPr>
          <a:picLocks noChangeAspect="1"/>
        </xdr:cNvPicPr>
      </xdr:nvPicPr>
      <xdr:blipFill>
        <a:blip xmlns:r="http://schemas.openxmlformats.org/officeDocument/2006/relationships" r:embed="rId3"/>
        <a:stretch>
          <a:fillRect/>
        </a:stretch>
      </xdr:blipFill>
      <xdr:spPr>
        <a:xfrm>
          <a:off x="7894090" y="2358257"/>
          <a:ext cx="2024344" cy="295315"/>
        </a:xfrm>
        <a:prstGeom prst="rect">
          <a:avLst/>
        </a:prstGeom>
      </xdr:spPr>
    </xdr:pic>
    <xdr:clientData/>
  </xdr:twoCellAnchor>
  <xdr:twoCellAnchor editAs="oneCell">
    <xdr:from>
      <xdr:col>14</xdr:col>
      <xdr:colOff>634410</xdr:colOff>
      <xdr:row>16</xdr:row>
      <xdr:rowOff>60636</xdr:rowOff>
    </xdr:from>
    <xdr:to>
      <xdr:col>22</xdr:col>
      <xdr:colOff>522039</xdr:colOff>
      <xdr:row>17</xdr:row>
      <xdr:rowOff>181545</xdr:rowOff>
    </xdr:to>
    <xdr:pic>
      <xdr:nvPicPr>
        <xdr:cNvPr id="6" name="Picture 5">
          <a:extLst>
            <a:ext uri="{FF2B5EF4-FFF2-40B4-BE49-F238E27FC236}">
              <a16:creationId xmlns:a16="http://schemas.microsoft.com/office/drawing/2014/main" id="{35A38BC8-0302-3CEC-E714-3428A42CCB9B}"/>
            </a:ext>
          </a:extLst>
        </xdr:cNvPr>
        <xdr:cNvPicPr>
          <a:picLocks noChangeAspect="1"/>
        </xdr:cNvPicPr>
      </xdr:nvPicPr>
      <xdr:blipFill>
        <a:blip xmlns:r="http://schemas.openxmlformats.org/officeDocument/2006/relationships" r:embed="rId4"/>
        <a:stretch>
          <a:fillRect/>
        </a:stretch>
      </xdr:blipFill>
      <xdr:spPr>
        <a:xfrm>
          <a:off x="7822122" y="3181905"/>
          <a:ext cx="5068287" cy="299320"/>
        </a:xfrm>
        <a:prstGeom prst="rect">
          <a:avLst/>
        </a:prstGeom>
      </xdr:spPr>
    </xdr:pic>
    <xdr:clientData/>
  </xdr:twoCellAnchor>
  <xdr:twoCellAnchor editAs="oneCell">
    <xdr:from>
      <xdr:col>2</xdr:col>
      <xdr:colOff>54428</xdr:colOff>
      <xdr:row>27</xdr:row>
      <xdr:rowOff>152400</xdr:rowOff>
    </xdr:from>
    <xdr:to>
      <xdr:col>13</xdr:col>
      <xdr:colOff>45858</xdr:colOff>
      <xdr:row>29</xdr:row>
      <xdr:rowOff>83723</xdr:rowOff>
    </xdr:to>
    <xdr:pic>
      <xdr:nvPicPr>
        <xdr:cNvPr id="7" name="Picture 6">
          <a:extLst>
            <a:ext uri="{FF2B5EF4-FFF2-40B4-BE49-F238E27FC236}">
              <a16:creationId xmlns:a16="http://schemas.microsoft.com/office/drawing/2014/main" id="{C9623026-7C11-796C-D7AB-B66D74E0C2FD}"/>
            </a:ext>
          </a:extLst>
        </xdr:cNvPr>
        <xdr:cNvPicPr>
          <a:picLocks noChangeAspect="1"/>
        </xdr:cNvPicPr>
      </xdr:nvPicPr>
      <xdr:blipFill>
        <a:blip xmlns:r="http://schemas.openxmlformats.org/officeDocument/2006/relationships" r:embed="rId5"/>
        <a:stretch>
          <a:fillRect/>
        </a:stretch>
      </xdr:blipFill>
      <xdr:spPr>
        <a:xfrm>
          <a:off x="631371" y="5023757"/>
          <a:ext cx="5182323" cy="285790"/>
        </a:xfrm>
        <a:prstGeom prst="rect">
          <a:avLst/>
        </a:prstGeom>
      </xdr:spPr>
    </xdr:pic>
    <xdr:clientData/>
  </xdr:twoCellAnchor>
  <xdr:twoCellAnchor editAs="oneCell">
    <xdr:from>
      <xdr:col>2</xdr:col>
      <xdr:colOff>0</xdr:colOff>
      <xdr:row>36</xdr:row>
      <xdr:rowOff>76200</xdr:rowOff>
    </xdr:from>
    <xdr:to>
      <xdr:col>16</xdr:col>
      <xdr:colOff>130625</xdr:colOff>
      <xdr:row>38</xdr:row>
      <xdr:rowOff>121840</xdr:rowOff>
    </xdr:to>
    <xdr:pic>
      <xdr:nvPicPr>
        <xdr:cNvPr id="8" name="Picture 7">
          <a:extLst>
            <a:ext uri="{FF2B5EF4-FFF2-40B4-BE49-F238E27FC236}">
              <a16:creationId xmlns:a16="http://schemas.microsoft.com/office/drawing/2014/main" id="{FEA6419C-42B2-1F9A-3E91-0C7C84281FE2}"/>
            </a:ext>
          </a:extLst>
        </xdr:cNvPr>
        <xdr:cNvPicPr>
          <a:picLocks noChangeAspect="1"/>
        </xdr:cNvPicPr>
      </xdr:nvPicPr>
      <xdr:blipFill>
        <a:blip xmlns:r="http://schemas.openxmlformats.org/officeDocument/2006/relationships" r:embed="rId6"/>
        <a:stretch>
          <a:fillRect/>
        </a:stretch>
      </xdr:blipFill>
      <xdr:spPr>
        <a:xfrm>
          <a:off x="576943" y="6564086"/>
          <a:ext cx="6868484" cy="4048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8962</xdr:colOff>
      <xdr:row>1</xdr:row>
      <xdr:rowOff>132840</xdr:rowOff>
    </xdr:from>
    <xdr:to>
      <xdr:col>4</xdr:col>
      <xdr:colOff>639562</xdr:colOff>
      <xdr:row>1</xdr:row>
      <xdr:rowOff>133560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F3B9250F-D38F-2E14-A2BD-0CA34C9D91C7}"/>
                </a:ext>
              </a:extLst>
            </xdr14:cNvPr>
            <xdr14:cNvContentPartPr/>
          </xdr14:nvContentPartPr>
          <xdr14:nvPr macro=""/>
          <xdr14:xfrm>
            <a:off x="1304362" y="315720"/>
            <a:ext cx="1926000" cy="720"/>
          </xdr14:xfrm>
        </xdr:contentPart>
      </mc:Choice>
      <mc:Fallback xmlns="">
        <xdr:pic>
          <xdr:nvPicPr>
            <xdr:cNvPr id="3" name="Ink 2">
              <a:extLst>
                <a:ext uri="{FF2B5EF4-FFF2-40B4-BE49-F238E27FC236}">
                  <a16:creationId xmlns:a16="http://schemas.microsoft.com/office/drawing/2014/main" id="{F3B9250F-D38F-2E14-A2BD-0CA34C9D91C7}"/>
                </a:ext>
              </a:extLst>
            </xdr:cNvPr>
            <xdr:cNvPicPr/>
          </xdr:nvPicPr>
          <xdr:blipFill>
            <a:blip xmlns:r="http://schemas.openxmlformats.org/officeDocument/2006/relationships" r:embed="rId2"/>
            <a:stretch>
              <a:fillRect/>
            </a:stretch>
          </xdr:blipFill>
          <xdr:spPr>
            <a:xfrm>
              <a:off x="1298242" y="303480"/>
              <a:ext cx="1938240" cy="25200"/>
            </a:xfrm>
            <a:prstGeom prst="rect">
              <a:avLst/>
            </a:prstGeom>
          </xdr:spPr>
        </xdr:pic>
      </mc:Fallback>
    </mc:AlternateContent>
    <xdr:clientData/>
  </xdr:twoCellAnchor>
  <xdr:twoCellAnchor editAs="oneCell">
    <xdr:from>
      <xdr:col>4</xdr:col>
      <xdr:colOff>581880</xdr:colOff>
      <xdr:row>1</xdr:row>
      <xdr:rowOff>84240</xdr:rowOff>
    </xdr:from>
    <xdr:to>
      <xdr:col>4</xdr:col>
      <xdr:colOff>637320</xdr:colOff>
      <xdr:row>2</xdr:row>
      <xdr:rowOff>11602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25E6F9C7-4DF8-4BD1-2EDF-E299A8C316F2}"/>
                </a:ext>
              </a:extLst>
            </xdr14:cNvPr>
            <xdr14:cNvContentPartPr/>
          </xdr14:nvContentPartPr>
          <xdr14:nvPr macro=""/>
          <xdr14:xfrm>
            <a:off x="3172680" y="267120"/>
            <a:ext cx="55440" cy="105480"/>
          </xdr14:xfrm>
        </xdr:contentPart>
      </mc:Choice>
      <mc:Fallback xmlns="">
        <xdr:pic>
          <xdr:nvPicPr>
            <xdr:cNvPr id="4" name="Ink 3">
              <a:extLst>
                <a:ext uri="{FF2B5EF4-FFF2-40B4-BE49-F238E27FC236}">
                  <a16:creationId xmlns:a16="http://schemas.microsoft.com/office/drawing/2014/main" id="{25E6F9C7-4DF8-4BD1-2EDF-E299A8C316F2}"/>
                </a:ext>
              </a:extLst>
            </xdr:cNvPr>
            <xdr:cNvPicPr/>
          </xdr:nvPicPr>
          <xdr:blipFill>
            <a:blip xmlns:r="http://schemas.openxmlformats.org/officeDocument/2006/relationships" r:embed="rId4"/>
            <a:stretch>
              <a:fillRect/>
            </a:stretch>
          </xdr:blipFill>
          <xdr:spPr>
            <a:xfrm>
              <a:off x="3166560" y="261000"/>
              <a:ext cx="67680" cy="117720"/>
            </a:xfrm>
            <a:prstGeom prst="rect">
              <a:avLst/>
            </a:prstGeom>
          </xdr:spPr>
        </xdr:pic>
      </mc:Fallback>
    </mc:AlternateContent>
    <xdr:clientData/>
  </xdr:twoCellAnchor>
  <xdr:twoCellAnchor editAs="oneCell">
    <xdr:from>
      <xdr:col>5</xdr:col>
      <xdr:colOff>73500</xdr:colOff>
      <xdr:row>7</xdr:row>
      <xdr:rowOff>83880</xdr:rowOff>
    </xdr:from>
    <xdr:to>
      <xdr:col>5</xdr:col>
      <xdr:colOff>419542</xdr:colOff>
      <xdr:row>8</xdr:row>
      <xdr:rowOff>96840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0" name="Ink 9">
              <a:extLst>
                <a:ext uri="{FF2B5EF4-FFF2-40B4-BE49-F238E27FC236}">
                  <a16:creationId xmlns:a16="http://schemas.microsoft.com/office/drawing/2014/main" id="{BADEBF1A-C7EC-71CD-3CF9-05994787A444}"/>
                </a:ext>
              </a:extLst>
            </xdr14:cNvPr>
            <xdr14:cNvContentPartPr/>
          </xdr14:nvContentPartPr>
          <xdr14:nvPr macro=""/>
          <xdr14:xfrm>
            <a:off x="3312000" y="1364040"/>
            <a:ext cx="341280" cy="195840"/>
          </xdr14:xfrm>
        </xdr:contentPart>
      </mc:Choice>
      <mc:Fallback xmlns="">
        <xdr:pic>
          <xdr:nvPicPr>
            <xdr:cNvPr id="10" name="Ink 9">
              <a:extLst>
                <a:ext uri="{FF2B5EF4-FFF2-40B4-BE49-F238E27FC236}">
                  <a16:creationId xmlns:a16="http://schemas.microsoft.com/office/drawing/2014/main" id="{BADEBF1A-C7EC-71CD-3CF9-05994787A444}"/>
                </a:ext>
              </a:extLst>
            </xdr:cNvPr>
            <xdr:cNvPicPr/>
          </xdr:nvPicPr>
          <xdr:blipFill>
            <a:blip xmlns:r="http://schemas.openxmlformats.org/officeDocument/2006/relationships" r:embed="rId6"/>
            <a:stretch>
              <a:fillRect/>
            </a:stretch>
          </xdr:blipFill>
          <xdr:spPr>
            <a:xfrm>
              <a:off x="3305880" y="1357920"/>
              <a:ext cx="353520" cy="208080"/>
            </a:xfrm>
            <a:prstGeom prst="rect">
              <a:avLst/>
            </a:prstGeom>
          </xdr:spPr>
        </xdr:pic>
      </mc:Fallback>
    </mc:AlternateContent>
    <xdr:clientData/>
  </xdr:twoCellAnchor>
  <xdr:twoCellAnchor editAs="oneCell">
    <xdr:from>
      <xdr:col>2</xdr:col>
      <xdr:colOff>595320</xdr:colOff>
      <xdr:row>4</xdr:row>
      <xdr:rowOff>13680</xdr:rowOff>
    </xdr:from>
    <xdr:to>
      <xdr:col>3</xdr:col>
      <xdr:colOff>249022</xdr:colOff>
      <xdr:row>5</xdr:row>
      <xdr:rowOff>28162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 name="Ink 13">
              <a:extLst>
                <a:ext uri="{FF2B5EF4-FFF2-40B4-BE49-F238E27FC236}">
                  <a16:creationId xmlns:a16="http://schemas.microsoft.com/office/drawing/2014/main" id="{9C36420A-8959-EE20-F0F2-5CEC221E3698}"/>
                </a:ext>
              </a:extLst>
            </xdr14:cNvPr>
            <xdr14:cNvContentPartPr/>
          </xdr14:nvContentPartPr>
          <xdr14:nvPr macro=""/>
          <xdr14:xfrm>
            <a:off x="1890720" y="745200"/>
            <a:ext cx="296640" cy="192600"/>
          </xdr14:xfrm>
        </xdr:contentPart>
      </mc:Choice>
      <mc:Fallback xmlns="">
        <xdr:pic>
          <xdr:nvPicPr>
            <xdr:cNvPr id="14" name="Ink 13">
              <a:extLst>
                <a:ext uri="{FF2B5EF4-FFF2-40B4-BE49-F238E27FC236}">
                  <a16:creationId xmlns:a16="http://schemas.microsoft.com/office/drawing/2014/main" id="{9C36420A-8959-EE20-F0F2-5CEC221E3698}"/>
                </a:ext>
              </a:extLst>
            </xdr:cNvPr>
            <xdr:cNvPicPr/>
          </xdr:nvPicPr>
          <xdr:blipFill>
            <a:blip xmlns:r="http://schemas.openxmlformats.org/officeDocument/2006/relationships" r:embed="rId8"/>
            <a:stretch>
              <a:fillRect/>
            </a:stretch>
          </xdr:blipFill>
          <xdr:spPr>
            <a:xfrm>
              <a:off x="1884600" y="739080"/>
              <a:ext cx="308880" cy="204840"/>
            </a:xfrm>
            <a:prstGeom prst="rect">
              <a:avLst/>
            </a:prstGeom>
          </xdr:spPr>
        </xdr:pic>
      </mc:Fallback>
    </mc:AlternateContent>
    <xdr:clientData/>
  </xdr:twoCellAnchor>
  <xdr:twoCellAnchor editAs="oneCell">
    <xdr:from>
      <xdr:col>2</xdr:col>
      <xdr:colOff>75120</xdr:colOff>
      <xdr:row>4</xdr:row>
      <xdr:rowOff>96922</xdr:rowOff>
    </xdr:from>
    <xdr:to>
      <xdr:col>2</xdr:col>
      <xdr:colOff>562920</xdr:colOff>
      <xdr:row>4</xdr:row>
      <xdr:rowOff>154440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F6B609C7-3CDA-C54F-8CBC-F290F173EF6C}"/>
                </a:ext>
              </a:extLst>
            </xdr14:cNvPr>
            <xdr14:cNvContentPartPr/>
          </xdr14:nvContentPartPr>
          <xdr14:nvPr macro=""/>
          <xdr14:xfrm>
            <a:off x="1370520" y="828442"/>
            <a:ext cx="487800" cy="57518"/>
          </xdr14:xfrm>
        </xdr:contentPart>
      </mc:Choice>
      <mc:Fallback xmlns="">
        <xdr:pic>
          <xdr:nvPicPr>
            <xdr:cNvPr id="16" name="Ink 15">
              <a:extLst>
                <a:ext uri="{FF2B5EF4-FFF2-40B4-BE49-F238E27FC236}">
                  <a16:creationId xmlns:a16="http://schemas.microsoft.com/office/drawing/2014/main" id="{F6B609C7-3CDA-C54F-8CBC-F290F173EF6C}"/>
                </a:ext>
              </a:extLst>
            </xdr:cNvPr>
            <xdr:cNvPicPr/>
          </xdr:nvPicPr>
          <xdr:blipFill>
            <a:blip xmlns:r="http://schemas.openxmlformats.org/officeDocument/2006/relationships" r:embed="rId10"/>
            <a:stretch>
              <a:fillRect/>
            </a:stretch>
          </xdr:blipFill>
          <xdr:spPr>
            <a:xfrm>
              <a:off x="1364400" y="822790"/>
              <a:ext cx="500040" cy="68822"/>
            </a:xfrm>
            <a:prstGeom prst="rect">
              <a:avLst/>
            </a:prstGeom>
          </xdr:spPr>
        </xdr:pic>
      </mc:Fallback>
    </mc:AlternateContent>
    <xdr:clientData/>
  </xdr:twoCellAnchor>
  <xdr:twoCellAnchor editAs="oneCell">
    <xdr:from>
      <xdr:col>3</xdr:col>
      <xdr:colOff>106740</xdr:colOff>
      <xdr:row>5</xdr:row>
      <xdr:rowOff>17362</xdr:rowOff>
    </xdr:from>
    <xdr:to>
      <xdr:col>5</xdr:col>
      <xdr:colOff>315060</xdr:colOff>
      <xdr:row>8</xdr:row>
      <xdr:rowOff>48240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0" name="Ink 19">
              <a:extLst>
                <a:ext uri="{FF2B5EF4-FFF2-40B4-BE49-F238E27FC236}">
                  <a16:creationId xmlns:a16="http://schemas.microsoft.com/office/drawing/2014/main" id="{97EEF78E-D3AE-EF7A-D3DE-850F12D45BC3}"/>
                </a:ext>
              </a:extLst>
            </xdr14:cNvPr>
            <xdr14:cNvContentPartPr/>
          </xdr14:nvContentPartPr>
          <xdr14:nvPr macro=""/>
          <xdr14:xfrm>
            <a:off x="2049840" y="931762"/>
            <a:ext cx="1618020" cy="579518"/>
          </xdr14:xfrm>
        </xdr:contentPart>
      </mc:Choice>
      <mc:Fallback xmlns="">
        <xdr:pic>
          <xdr:nvPicPr>
            <xdr:cNvPr id="20" name="Ink 19">
              <a:extLst>
                <a:ext uri="{FF2B5EF4-FFF2-40B4-BE49-F238E27FC236}">
                  <a16:creationId xmlns:a16="http://schemas.microsoft.com/office/drawing/2014/main" id="{97EEF78E-D3AE-EF7A-D3DE-850F12D45BC3}"/>
                </a:ext>
              </a:extLst>
            </xdr:cNvPr>
            <xdr:cNvPicPr/>
          </xdr:nvPicPr>
          <xdr:blipFill>
            <a:blip xmlns:r="http://schemas.openxmlformats.org/officeDocument/2006/relationships" r:embed="rId12"/>
            <a:stretch>
              <a:fillRect/>
            </a:stretch>
          </xdr:blipFill>
          <xdr:spPr>
            <a:xfrm>
              <a:off x="2043719" y="925643"/>
              <a:ext cx="1630261" cy="591756"/>
            </a:xfrm>
            <a:prstGeom prst="rect">
              <a:avLst/>
            </a:prstGeom>
          </xdr:spPr>
        </xdr:pic>
      </mc:Fallback>
    </mc:AlternateContent>
    <xdr:clientData/>
  </xdr:twoCellAnchor>
  <xdr:twoCellAnchor editAs="oneCell">
    <xdr:from>
      <xdr:col>1</xdr:col>
      <xdr:colOff>169140</xdr:colOff>
      <xdr:row>13</xdr:row>
      <xdr:rowOff>114120</xdr:rowOff>
    </xdr:from>
    <xdr:to>
      <xdr:col>3</xdr:col>
      <xdr:colOff>551144</xdr:colOff>
      <xdr:row>14</xdr:row>
      <xdr:rowOff>124200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5" name="Ink 34">
              <a:extLst>
                <a:ext uri="{FF2B5EF4-FFF2-40B4-BE49-F238E27FC236}">
                  <a16:creationId xmlns:a16="http://schemas.microsoft.com/office/drawing/2014/main" id="{14D8C528-4BD5-0EBA-844F-CC6C5E0ABE20}"/>
                </a:ext>
              </a:extLst>
            </xdr14:cNvPr>
            <xdr14:cNvContentPartPr/>
          </xdr14:nvContentPartPr>
          <xdr14:nvPr macro=""/>
          <xdr14:xfrm>
            <a:off x="816840" y="2491560"/>
            <a:ext cx="1672642" cy="192960"/>
          </xdr14:xfrm>
        </xdr:contentPart>
      </mc:Choice>
      <mc:Fallback xmlns="">
        <xdr:pic>
          <xdr:nvPicPr>
            <xdr:cNvPr id="35" name="Ink 34">
              <a:extLst>
                <a:ext uri="{FF2B5EF4-FFF2-40B4-BE49-F238E27FC236}">
                  <a16:creationId xmlns:a16="http://schemas.microsoft.com/office/drawing/2014/main" id="{14D8C528-4BD5-0EBA-844F-CC6C5E0ABE20}"/>
                </a:ext>
              </a:extLst>
            </xdr:cNvPr>
            <xdr:cNvPicPr/>
          </xdr:nvPicPr>
          <xdr:blipFill>
            <a:blip xmlns:r="http://schemas.openxmlformats.org/officeDocument/2006/relationships" r:embed="rId14"/>
            <a:stretch>
              <a:fillRect/>
            </a:stretch>
          </xdr:blipFill>
          <xdr:spPr>
            <a:xfrm>
              <a:off x="810720" y="2485440"/>
              <a:ext cx="1684883" cy="205200"/>
            </a:xfrm>
            <a:prstGeom prst="rect">
              <a:avLst/>
            </a:prstGeom>
          </xdr:spPr>
        </xdr:pic>
      </mc:Fallback>
    </mc:AlternateContent>
    <xdr:clientData/>
  </xdr:twoCellAnchor>
  <xdr:twoCellAnchor editAs="oneCell">
    <xdr:from>
      <xdr:col>4</xdr:col>
      <xdr:colOff>2280</xdr:colOff>
      <xdr:row>13</xdr:row>
      <xdr:rowOff>154440</xdr:rowOff>
    </xdr:from>
    <xdr:to>
      <xdr:col>4</xdr:col>
      <xdr:colOff>686804</xdr:colOff>
      <xdr:row>14</xdr:row>
      <xdr:rowOff>182684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1" name="Ink 50">
              <a:extLst>
                <a:ext uri="{FF2B5EF4-FFF2-40B4-BE49-F238E27FC236}">
                  <a16:creationId xmlns:a16="http://schemas.microsoft.com/office/drawing/2014/main" id="{053ACD4E-2B33-4DA0-3A9F-C4269038B22D}"/>
                </a:ext>
              </a:extLst>
            </xdr14:cNvPr>
            <xdr14:cNvContentPartPr/>
          </xdr14:nvContentPartPr>
          <xdr14:nvPr macro=""/>
          <xdr14:xfrm>
            <a:off x="2593080" y="2531880"/>
            <a:ext cx="679762" cy="206362"/>
          </xdr14:xfrm>
        </xdr:contentPart>
      </mc:Choice>
      <mc:Fallback xmlns="">
        <xdr:pic>
          <xdr:nvPicPr>
            <xdr:cNvPr id="51" name="Ink 50">
              <a:extLst>
                <a:ext uri="{FF2B5EF4-FFF2-40B4-BE49-F238E27FC236}">
                  <a16:creationId xmlns:a16="http://schemas.microsoft.com/office/drawing/2014/main" id="{053ACD4E-2B33-4DA0-3A9F-C4269038B22D}"/>
                </a:ext>
              </a:extLst>
            </xdr:cNvPr>
            <xdr:cNvPicPr/>
          </xdr:nvPicPr>
          <xdr:blipFill>
            <a:blip xmlns:r="http://schemas.openxmlformats.org/officeDocument/2006/relationships" r:embed="rId16"/>
            <a:stretch>
              <a:fillRect/>
            </a:stretch>
          </xdr:blipFill>
          <xdr:spPr>
            <a:xfrm>
              <a:off x="2586959" y="2525768"/>
              <a:ext cx="692003" cy="218586"/>
            </a:xfrm>
            <a:prstGeom prst="rect">
              <a:avLst/>
            </a:prstGeom>
          </xdr:spPr>
        </xdr:pic>
      </mc:Fallback>
    </mc:AlternateContent>
    <xdr:clientData/>
  </xdr:twoCellAnchor>
  <xdr:twoCellAnchor editAs="oneCell">
    <xdr:from>
      <xdr:col>2</xdr:col>
      <xdr:colOff>610800</xdr:colOff>
      <xdr:row>15</xdr:row>
      <xdr:rowOff>18082</xdr:rowOff>
    </xdr:from>
    <xdr:to>
      <xdr:col>3</xdr:col>
      <xdr:colOff>48142</xdr:colOff>
      <xdr:row>15</xdr:row>
      <xdr:rowOff>103484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4" name="Ink 53">
              <a:extLst>
                <a:ext uri="{FF2B5EF4-FFF2-40B4-BE49-F238E27FC236}">
                  <a16:creationId xmlns:a16="http://schemas.microsoft.com/office/drawing/2014/main" id="{2582F4B2-7AA5-CF64-DB8E-E4FD21F14E69}"/>
                </a:ext>
              </a:extLst>
            </xdr14:cNvPr>
            <xdr14:cNvContentPartPr/>
          </xdr14:nvContentPartPr>
          <xdr14:nvPr macro=""/>
          <xdr14:xfrm>
            <a:off x="1906200" y="2761282"/>
            <a:ext cx="80280" cy="80640"/>
          </xdr14:xfrm>
        </xdr:contentPart>
      </mc:Choice>
      <mc:Fallback xmlns="">
        <xdr:pic>
          <xdr:nvPicPr>
            <xdr:cNvPr id="54" name="Ink 53">
              <a:extLst>
                <a:ext uri="{FF2B5EF4-FFF2-40B4-BE49-F238E27FC236}">
                  <a16:creationId xmlns:a16="http://schemas.microsoft.com/office/drawing/2014/main" id="{2582F4B2-7AA5-CF64-DB8E-E4FD21F14E69}"/>
                </a:ext>
              </a:extLst>
            </xdr:cNvPr>
            <xdr:cNvPicPr/>
          </xdr:nvPicPr>
          <xdr:blipFill>
            <a:blip xmlns:r="http://schemas.openxmlformats.org/officeDocument/2006/relationships" r:embed="rId18"/>
            <a:stretch>
              <a:fillRect/>
            </a:stretch>
          </xdr:blipFill>
          <xdr:spPr>
            <a:xfrm>
              <a:off x="1900107" y="2755162"/>
              <a:ext cx="92465" cy="92880"/>
            </a:xfrm>
            <a:prstGeom prst="rect">
              <a:avLst/>
            </a:prstGeom>
          </xdr:spPr>
        </xdr:pic>
      </mc:Fallback>
    </mc:AlternateContent>
    <xdr:clientData/>
  </xdr:twoCellAnchor>
  <xdr:twoCellAnchor editAs="oneCell">
    <xdr:from>
      <xdr:col>3</xdr:col>
      <xdr:colOff>201142</xdr:colOff>
      <xdr:row>15</xdr:row>
      <xdr:rowOff>58402</xdr:rowOff>
    </xdr:from>
    <xdr:to>
      <xdr:col>4</xdr:col>
      <xdr:colOff>389444</xdr:colOff>
      <xdr:row>16</xdr:row>
      <xdr:rowOff>67042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4" name="Ink 63">
              <a:extLst>
                <a:ext uri="{FF2B5EF4-FFF2-40B4-BE49-F238E27FC236}">
                  <a16:creationId xmlns:a16="http://schemas.microsoft.com/office/drawing/2014/main" id="{B502D971-CBE3-163A-0F35-C2C3D28B070C}"/>
                </a:ext>
              </a:extLst>
            </xdr14:cNvPr>
            <xdr14:cNvContentPartPr/>
          </xdr14:nvContentPartPr>
          <xdr14:nvPr macro=""/>
          <xdr14:xfrm>
            <a:off x="2144242" y="2801602"/>
            <a:ext cx="831240" cy="186758"/>
          </xdr14:xfrm>
        </xdr:contentPart>
      </mc:Choice>
      <mc:Fallback xmlns="">
        <xdr:pic>
          <xdr:nvPicPr>
            <xdr:cNvPr id="64" name="Ink 63">
              <a:extLst>
                <a:ext uri="{FF2B5EF4-FFF2-40B4-BE49-F238E27FC236}">
                  <a16:creationId xmlns:a16="http://schemas.microsoft.com/office/drawing/2014/main" id="{B502D971-CBE3-163A-0F35-C2C3D28B070C}"/>
                </a:ext>
              </a:extLst>
            </xdr:cNvPr>
            <xdr:cNvPicPr/>
          </xdr:nvPicPr>
          <xdr:blipFill>
            <a:blip xmlns:r="http://schemas.openxmlformats.org/officeDocument/2006/relationships" r:embed="rId20"/>
            <a:stretch>
              <a:fillRect/>
            </a:stretch>
          </xdr:blipFill>
          <xdr:spPr>
            <a:xfrm>
              <a:off x="2138122" y="2795496"/>
              <a:ext cx="843480" cy="198969"/>
            </a:xfrm>
            <a:prstGeom prst="rect">
              <a:avLst/>
            </a:prstGeom>
          </xdr:spPr>
        </xdr:pic>
      </mc:Fallback>
    </mc:AlternateContent>
    <xdr:clientData/>
  </xdr:twoCellAnchor>
  <xdr:twoCellAnchor editAs="oneCell">
    <xdr:from>
      <xdr:col>2</xdr:col>
      <xdr:colOff>47122</xdr:colOff>
      <xdr:row>16</xdr:row>
      <xdr:rowOff>96922</xdr:rowOff>
    </xdr:from>
    <xdr:to>
      <xdr:col>3</xdr:col>
      <xdr:colOff>75862</xdr:colOff>
      <xdr:row>17</xdr:row>
      <xdr:rowOff>86482</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3" name="Ink 72">
              <a:extLst>
                <a:ext uri="{FF2B5EF4-FFF2-40B4-BE49-F238E27FC236}">
                  <a16:creationId xmlns:a16="http://schemas.microsoft.com/office/drawing/2014/main" id="{9269F91A-7031-D545-5250-256141CD969A}"/>
                </a:ext>
              </a:extLst>
            </xdr14:cNvPr>
            <xdr14:cNvContentPartPr/>
          </xdr14:nvContentPartPr>
          <xdr14:nvPr macro=""/>
          <xdr14:xfrm>
            <a:off x="1342522" y="3023002"/>
            <a:ext cx="676440" cy="172440"/>
          </xdr14:xfrm>
        </xdr:contentPart>
      </mc:Choice>
      <mc:Fallback xmlns="">
        <xdr:pic>
          <xdr:nvPicPr>
            <xdr:cNvPr id="73" name="Ink 72">
              <a:extLst>
                <a:ext uri="{FF2B5EF4-FFF2-40B4-BE49-F238E27FC236}">
                  <a16:creationId xmlns:a16="http://schemas.microsoft.com/office/drawing/2014/main" id="{9269F91A-7031-D545-5250-256141CD969A}"/>
                </a:ext>
              </a:extLst>
            </xdr:cNvPr>
            <xdr:cNvPicPr/>
          </xdr:nvPicPr>
          <xdr:blipFill>
            <a:blip xmlns:r="http://schemas.openxmlformats.org/officeDocument/2006/relationships" r:embed="rId22"/>
            <a:stretch>
              <a:fillRect/>
            </a:stretch>
          </xdr:blipFill>
          <xdr:spPr>
            <a:xfrm>
              <a:off x="1336359" y="3016882"/>
              <a:ext cx="688765" cy="18468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459000</xdr:colOff>
      <xdr:row>2</xdr:row>
      <xdr:rowOff>37766</xdr:rowOff>
    </xdr:from>
    <xdr:to>
      <xdr:col>14</xdr:col>
      <xdr:colOff>429360</xdr:colOff>
      <xdr:row>3</xdr:row>
      <xdr:rowOff>30231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6" name="Ink 15">
              <a:extLst>
                <a:ext uri="{FF2B5EF4-FFF2-40B4-BE49-F238E27FC236}">
                  <a16:creationId xmlns:a16="http://schemas.microsoft.com/office/drawing/2014/main" id="{39DDD266-D77D-E1EA-C65A-A138EB42EA25}"/>
                </a:ext>
              </a:extLst>
            </xdr14:cNvPr>
            <xdr14:cNvContentPartPr/>
          </xdr14:nvContentPartPr>
          <xdr14:nvPr macro=""/>
          <xdr14:xfrm>
            <a:off x="8231400" y="407880"/>
            <a:ext cx="1265760" cy="172080"/>
          </xdr14:xfrm>
        </xdr:contentPart>
      </mc:Choice>
      <mc:Fallback xmlns="">
        <xdr:pic>
          <xdr:nvPicPr>
            <xdr:cNvPr id="16" name="Ink 15">
              <a:extLst>
                <a:ext uri="{FF2B5EF4-FFF2-40B4-BE49-F238E27FC236}">
                  <a16:creationId xmlns:a16="http://schemas.microsoft.com/office/drawing/2014/main" id="{39DDD266-D77D-E1EA-C65A-A138EB42EA25}"/>
                </a:ext>
              </a:extLst>
            </xdr:cNvPr>
            <xdr:cNvPicPr/>
          </xdr:nvPicPr>
          <xdr:blipFill>
            <a:blip xmlns:r="http://schemas.openxmlformats.org/officeDocument/2006/relationships" r:embed="rId2"/>
            <a:stretch>
              <a:fillRect/>
            </a:stretch>
          </xdr:blipFill>
          <xdr:spPr>
            <a:xfrm>
              <a:off x="8225282" y="401747"/>
              <a:ext cx="1277997" cy="184346"/>
            </a:xfrm>
            <a:prstGeom prst="rect">
              <a:avLst/>
            </a:prstGeom>
          </xdr:spPr>
        </xdr:pic>
      </mc:Fallback>
    </mc:AlternateContent>
    <xdr:clientData/>
  </xdr:twoCellAnchor>
  <xdr:twoCellAnchor editAs="oneCell">
    <xdr:from>
      <xdr:col>12</xdr:col>
      <xdr:colOff>457200</xdr:colOff>
      <xdr:row>4</xdr:row>
      <xdr:rowOff>106577</xdr:rowOff>
    </xdr:from>
    <xdr:to>
      <xdr:col>14</xdr:col>
      <xdr:colOff>525562</xdr:colOff>
      <xdr:row>5</xdr:row>
      <xdr:rowOff>141605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2" name="Ink 31">
              <a:extLst>
                <a:ext uri="{FF2B5EF4-FFF2-40B4-BE49-F238E27FC236}">
                  <a16:creationId xmlns:a16="http://schemas.microsoft.com/office/drawing/2014/main" id="{E285B878-CA02-0111-CC0E-3E140A0283E8}"/>
                </a:ext>
              </a:extLst>
            </xdr14:cNvPr>
            <xdr14:cNvContentPartPr/>
          </xdr14:nvContentPartPr>
          <xdr14:nvPr macro=""/>
          <xdr14:xfrm>
            <a:off x="8229600" y="835920"/>
            <a:ext cx="1363762" cy="214642"/>
          </xdr14:xfrm>
        </xdr:contentPart>
      </mc:Choice>
      <mc:Fallback xmlns="">
        <xdr:pic>
          <xdr:nvPicPr>
            <xdr:cNvPr id="32" name="Ink 31">
              <a:extLst>
                <a:ext uri="{FF2B5EF4-FFF2-40B4-BE49-F238E27FC236}">
                  <a16:creationId xmlns:a16="http://schemas.microsoft.com/office/drawing/2014/main" id="{E285B878-CA02-0111-CC0E-3E140A0283E8}"/>
                </a:ext>
              </a:extLst>
            </xdr:cNvPr>
            <xdr:cNvPicPr/>
          </xdr:nvPicPr>
          <xdr:blipFill>
            <a:blip xmlns:r="http://schemas.openxmlformats.org/officeDocument/2006/relationships" r:embed="rId4"/>
            <a:stretch>
              <a:fillRect/>
            </a:stretch>
          </xdr:blipFill>
          <xdr:spPr>
            <a:xfrm>
              <a:off x="8223459" y="829798"/>
              <a:ext cx="1376045" cy="226887"/>
            </a:xfrm>
            <a:prstGeom prst="rect">
              <a:avLst/>
            </a:prstGeom>
          </xdr:spPr>
        </xdr:pic>
      </mc:Fallback>
    </mc:AlternateContent>
    <xdr:clientData/>
  </xdr:twoCellAnchor>
  <xdr:twoCellAnchor editAs="oneCell">
    <xdr:from>
      <xdr:col>12</xdr:col>
      <xdr:colOff>516600</xdr:colOff>
      <xdr:row>8</xdr:row>
      <xdr:rowOff>169320</xdr:rowOff>
    </xdr:from>
    <xdr:to>
      <xdr:col>14</xdr:col>
      <xdr:colOff>475882</xdr:colOff>
      <xdr:row>12</xdr:row>
      <xdr:rowOff>172745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4" name="Ink 53">
              <a:extLst>
                <a:ext uri="{FF2B5EF4-FFF2-40B4-BE49-F238E27FC236}">
                  <a16:creationId xmlns:a16="http://schemas.microsoft.com/office/drawing/2014/main" id="{1A0519AE-0321-9D7E-D0EB-6143B0AF9DCD}"/>
                </a:ext>
              </a:extLst>
            </xdr14:cNvPr>
            <xdr14:cNvContentPartPr/>
          </xdr14:nvContentPartPr>
          <xdr14:nvPr macro=""/>
          <xdr14:xfrm>
            <a:off x="8289000" y="1617120"/>
            <a:ext cx="1254682" cy="721882"/>
          </xdr14:xfrm>
        </xdr:contentPart>
      </mc:Choice>
      <mc:Fallback xmlns="">
        <xdr:pic>
          <xdr:nvPicPr>
            <xdr:cNvPr id="54" name="Ink 53">
              <a:extLst>
                <a:ext uri="{FF2B5EF4-FFF2-40B4-BE49-F238E27FC236}">
                  <a16:creationId xmlns:a16="http://schemas.microsoft.com/office/drawing/2014/main" id="{1A0519AE-0321-9D7E-D0EB-6143B0AF9DCD}"/>
                </a:ext>
              </a:extLst>
            </xdr:cNvPr>
            <xdr:cNvPicPr/>
          </xdr:nvPicPr>
          <xdr:blipFill>
            <a:blip xmlns:r="http://schemas.openxmlformats.org/officeDocument/2006/relationships" r:embed="rId6"/>
            <a:stretch>
              <a:fillRect/>
            </a:stretch>
          </xdr:blipFill>
          <xdr:spPr>
            <a:xfrm>
              <a:off x="8282892" y="1610966"/>
              <a:ext cx="1266898" cy="73419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03.805"/>
    </inkml:context>
    <inkml:brush xml:id="br0">
      <inkml:brushProperty name="width" value="0.035" units="cm"/>
      <inkml:brushProperty name="height" value="0.035" units="cm"/>
      <inkml:brushProperty name="color" value="#E71224"/>
    </inkml:brush>
  </inkml:definitions>
  <inkml:trace contextRef="#ctx0" brushRef="#br0">196 99 1008,'0'0'209,"-85"8"-1138,77-2 929,-2-2 64,10-2-32,-4 0 0,4 0-32</inkml:trace>
  <inkml:trace contextRef="#ctx0" brushRef="#br0" timeOffset="913.19">160 101 5603,'0'0'6941,"-4"-5"-6282,4 4-499,-21-21-41,11 5 3007,13 15-3125,1 1 1,-1 0-1,1-1 1,0 1-1,-1 0 1,1 1-1,0-1 1,0 1-1,5 0 0,-9 0 1,5-1 25,0 1-37,1-1 0,-1 1 0,0 0 0,0 0-1,0 0 1,0 1 0,0 0 0,5 1 0,-9-1 5,1 0 0,-1 0 0,0 0-1,1 0 1,-1 0 0,0 1 0,0-1 0,0 0 0,0 1 0,0-1 0,0 1 0,0-1 0,0 1 0,0-1 0,-1 1 0,1 0 0,-1-1 0,1 1 0,-1 0 0,0-1 0,0 1 0,0 0 0,0-1 0,0 1 0,0 0 0,0 2 0,-1 3 0,-1 0 1,1 0 0,-1-1 0,-1 1 0,1 0 0,-1-1 0,0 0 0,0 0 0,-1 0 0,0 0 0,0 0-1,0-1 1,-1 0 0,0 1 0,0-2 0,0 1 0,-8 5 0,-7 5-190,0 0 0,-1-2 1,-36 18-1,57-31 185,-1 1 0,1-1-1,0 0 1,-1 1 0,1-1-1,-1 0 1,1 1 0,-1-1-1,1 0 1,0 0 0,-1 0-1,1 1 1,-1-1 0,1 0-1,-1 0 1,1 0 0,-1 0 0,0 0-1,1 0 1,-1 0 0,1 0-1,-1 0 1,1 0 0,-1 0-1,1 0 1,-1 0 0,1-1-1,-1 1 1,1 0 0,-1 0-1,1 0 1,0-1 0,-1 1 0,1 0-1,-1-1 1,1 1 0,0 0-1,-1-1 1,1 1 0,-1 0-1,1-1 1,0 1 0,0-1-1,-1 1 1,1-1 0,0 1 0,0-1-1,0 1 1,-1-1 0,1 1-1,0-1 1,0 1 0,0-1-1,0 1 1,0-1 0,0 1-1,0-1 1,0 1 0,0-1-1,0 1 1,0-1 0,0 1 0,1-1-1,-1 1 1,0-1 0,12-30-335,-9 29 337,0 0 0,0 0-1,0 0 1,0 0 0,0 0 0,0 1-1,0-1 1,0 1 0,1 0-1,-1 0 1,1 0 0,-1 1 0,0-1-1,1 1 1,5 0 0,-6 0 0,-1 0 1,0 0-1,0 0 1,0 1-1,0-1 0,0 1 1,0 0-1,0-1 1,0 1-1,0 0 1,0 0-1,0 0 1,0 1-1,0-1 1,-1 0-1,1 1 1,-1-1-1,1 1 0,-1-1 1,1 1-1,-1 0 1,0 0-1,0-1 1,2 5-1,2 7 44,-1-1-1,0 1 0,2 17 1,-4-1-3117</inkml:trace>
  <inkml:trace contextRef="#ctx0" brushRef="#br0" timeOffset="1664.13">295 179 3858,'0'0'4487,"0"-5"-3729,0-5-403,-1 9-289,1 0 0,0-1 1,-1 1-1,1 0 0,0 0 0,0-1 0,0 1 0,0 0 1,0 0-1,0-1 0,0 1 0,0 0 0,1 0 0,-1-1 0,0 1 1,1 0-1,-1 0 0,1 0 0,-1 0 0,1 0 0,0 0 1,-1 0-1,1 0 0,0 0 0,0 0 0,0 0 0,0 0 0,0 0 1,0 0-1,0 1 0,0-1 0,0 0 0,0 1 0,0-1 1,0 1-1,0-1 0,1 1 0,-1 0 0,0-1 0,0 1 0,0 0 1,1 0-1,-1 0 0,0 0 0,1 0 0,-1 0 0,0 0 1,0 0-1,2 1 0,-2 0-69,0-1 0,0 1 0,0-1 1,0 1-1,-1-1 0,1 1 0,0 0 0,0-1 1,-1 1-1,1 0 0,0 0 0,-1-1 0,1 1 1,-1 0-1,1 0 0,-1 0 0,0 0 1,1 0-1,-1 0 0,0 0 0,0 0 0,1 0 1,-1 0-1,0 0 0,0 0 0,0 0 0,0 2 1,1 35-5,-1-32-4,-2-3 17,0 1-1,1-1 1,-1 0 0,0 1-1,0-1 1,-1 0 0,1 0 0,-1-1-1,1 1 1,-1 0 0,0-1-1,0 1 1,-6 2 0,9-4 53,19-2-85,-16 1 7,1-1-1,-1 1 0,1 0 0,0 0 1,-1 1-1,1-1 0,-1 1 1,1-1-1,4 3 0,-7-2 15,0 0 0,0 0 0,1 0 0,-1 1 0,0-1 0,0 0 0,0 1-1,0-1 1,0 0 0,0 1 0,-1 0 0,1-1 0,0 1 0,-1-1 0,0 1 0,1 0 0,-1-1 0,0 1 0,1 0 0,-1-1 0,0 1 0,0 0-1,-1 3 1,1-4-1,0 0-1,0 0 1,-1 0-1,1 0 1,0 0-1,0 0 1,-1 0-1,1 0 1,-1 0-1,1 0 1,-1 0-1,1 0 1,-1 0-1,0 0 1,1-1-1,-1 1 1,0 0-1,0 0 1,0-1-1,1 1 1,-1 0-1,0-1 1,0 1-1,0-1 1,0 1-1,0-1 1,0 0-1,0 1 1,-2-1-1,-11 7 192,14-7-412</inkml:trace>
  <inkml:trace contextRef="#ctx0" brushRef="#br0" timeOffset="2074.99">493 102 1169,'0'0'5631,"-24"4"-5113,22-2-472,1 1 0,0-1 1,1 0-1,-1 1 0,0-1 0,1 1 1,-1-1-1,1 1 0,0 0 0,0-1 1,0 1-1,0-1 0,1 5 0,-1-6 34,0 0-1,0 0 0,1 0 0,-1 1 0,0-1 1,1 0-1,-1 0 0,1 0 0,-1 0 1,1 0-1,0 0 0,-1 0 0,1-1 1,0 1-1,0 0 0,-1 0 0,1 0 1,0-1-1,0 1 0,0 0 0,0-1 0,0 1 1,0-1-1,0 1 0,0-1 0,0 1 1,0-1-1,1 0 0,-1 0 0,0 0 1,2 1-1,-3 0-21,1 0 0,-1 0 0,0 1 0,0-1 0,0 0 0,-1 0 0,1 0 0,0 1 0,0-1 0,-1 0 0,1 0 0,-1 0 0,1 0 0,-1 0 0,1 0 0,-1 1 0,0-1 0,1 0 0,-2 1 0,-26 15-182,8-12-2969,16-5 860</inkml:trace>
  <inkml:trace contextRef="#ctx0" brushRef="#br0" timeOffset="2286.17">484 49 4402,'0'0'7299,"50"-42"-7059,-40 40-95,4-2-33,-3 4-32,-4 0-80,0 0-32,-3 0-32,-1 6-929,-3 4-368,0 2 33,0-2-465</inkml:trace>
  <inkml:trace contextRef="#ctx0" brushRef="#br0" timeOffset="3175.82">775 158 3858,'0'0'3463,"0"-1"-2892,39-5 1291,34-17-259,-72 22-1822,-1 5-1199,0-3 1212,0 0-1,0 0 1,0 0-1,0 0 1,0 0 0,0 0-1,0 0 1,0 1-1,0-1 1,-1 0 0,1-1-1,0 1 1,-1 0-1,1 0 1,-1 0 0,1 0-1,-1 0 1,1 0-1,-2 1 1,-13 8-3673</inkml:trace>
  <inkml:trace contextRef="#ctx0" brushRef="#br0" timeOffset="3396.89">788 158 5298,'-22'77'7812,"29"-77"-7812,4 0 144,7 0-144,-4-4-48,4 2-1153,-4-2-511,0-3-241,4 3-16,-8-4-752</inkml:trace>
  <inkml:trace contextRef="#ctx0" brushRef="#br0" timeOffset="3850.06">828 62 5891,'0'0'5872,"-6"-13"-4960,24 21-823,-3-2-62,1 1 1,-2 0 0,1 1 0,24 19 0,-37-26-23,0 1-1,0 0 1,0 0-1,1 0 1,-2 0-1,1 0 1,0 1-1,0-1 1,-1 0-1,1 1 1,-1 0-1,0-1 0,0 1 1,0 0-1,0-1 1,0 1-1,-1 0 1,1 0-1,-1 0 1,0-1-1,1 1 1,-1 0-1,-1 0 1,1 0-1,0 0 1,-1 0-1,1-1 1,-1 1-1,0 0 1,0 0-1,0-1 1,0 1-1,-1-1 1,1 1-1,-3 2 1,-10 13 15,0 0-1,-1-2 1,-1 0 0,-19 15 0,-18 18-5258,45-41 2434</inkml:trace>
  <inkml:trace contextRef="#ctx0" brushRef="#br0" timeOffset="11690.82">1101 219 3954,'0'0'6533,"0"-17"-1637,14 119-4768,-14-83-100,2 1 1,0-1-1,1 0 0,7 23 0,-6-21-8,-1 0-1,0 0 1,-2 42-1,-1-63 365,-15-32-275,-27-37-658,51 86 324,2 5 234,1-1 0,23 33 0,-34-54 3,-1 0 0,1 0 0,0 0 0,-1 0 0,1 0-1,0 0 1,-1 0 0,1 0 0,0 0 0,-1 0 0,1 0-1,0 0 1,-1 0 0,1 0 0,0-1 0,-1 1-1,1 0 1,-1 0 0,1-1 0,0 1 0,-1 0 0,1-1-1,-1 1 1,1-1 0,-1 1 0,1-1 0,-1 1 0,0-1-1,1 1 1,-1-1 0,0 1 0,1-1 0,-1 1 0,0-1-1,1 0 1,-1 1 0,0-1 0,0 0 0,0 1 0,0-2-1,16-30 67,-16 31-64,7-14-176,-1 1 0,2 0 0,0 1 0,1-1 0,13-15 1</inkml:trace>
  <inkml:trace contextRef="#ctx0" brushRef="#br0" timeOffset="12899.96">153 642 2497,'0'0'8794,"0"-8"-8234,0 5-478,-1 1 0,1-1 0,0 0 0,0 0 0,0 1-1,0-1 1,0 0 0,1 1 0,-1-1 0,1 0 0,0 1 0,0-1 0,0 0 0,0 1 0,0-1 0,1 1 0,-1 0 0,1 0 0,-1-1 0,1 1 0,0 0 0,0 0 0,0 0 0,0 1 0,0-1 0,0 0-1,0 1 1,1-1 0,-1 1 0,1 0 0,-1 0 0,1 0 0,-1 0 0,1 0 0,0 1 0,-1-1 0,1 1 0,3-1 0,2 1 3,-5-1-65,0 1 1,0-1-1,1 1 0,-1 0 1,0 0-1,0 0 1,0 1-1,0-1 0,6 2 1,-8-1-26,0 0 0,0 1 1,0-1-1,0 0 0,0 0 1,0 0-1,0 1 0,0-1 0,-1 0 1,1 1-1,-1-1 0,1 0 1,-1 1-1,1-1 0,-1 1 1,0-1-1,1 1 0,-1-1 0,0 1 1,0-1-1,0 1 0,0 0 1,-1 1-1,1 1 7,-1 1 0,0-1-1,0 0 1,0 0 0,-1 0 0,1 0-1,-1 0 1,0 0 0,0-1 0,0 1 0,-1-1-1,1 1 1,-1-1 0,-4 5 0,-51 43 182,43-39-139,-25 22-60,-74 57-1803,114-92 1753,0 1 0,0 0 0,0-1 1,0 1-1,0 0 0,0-1 0,0 1 0,0 0 0,0-1 0,0 1 0,0 0 0,0 0 0,0-1 0,0 1 1,0 0-1,0-1 0,0 1 0,0 0 0,-1-1 0,1 1 0,0 0 0,0 0 0,0-1 0,-1 1 0,1 0 0,0 0 1,0 0-1,-1-1 0,1 1 0,0 0 0,0 0 0,-1 0 0,1 0 0,0-1 0,-1 1 0,1 0 0,0 0 0,-1 0 1,1 0-1,0 0 0,0 0 0,-1 0 0,1 0 0,0 0 0,-1 0 0,1 0 0,0 0 0,-1 0 0,1 0 0,0 0 1,-1 1-1,1-1 0,0 0 0,0 0 0,-1 0 0,1 0 0,0 0 0,0 1 0,-1-1 0,1 0 0,0 1 0,11-26-477,-5 20 679,1 0 0,0 1 0,0 0 0,0 0 0,1 0 0,0 1 0,-1 0 0,1 1 0,0 0 0,0 0 0,0 0 0,0 1 0,1 1 0,-1-1 1,0 1-1,0 0 0,0 1 0,13 2 0,-19-2-99,1 0 0,-1-1 0,0 1 0,1 0 0,-1 0 0,0 0 0,1 0 0,-1 1 0,0-1 0,0 1 0,0-1 0,0 1 0,-1 0 0,1-1 0,0 1 0,-1 0 0,1 0 0,-1 0 0,2 5 0,16 49 309,-5-13-4130,-10-38 523</inkml:trace>
  <inkml:trace contextRef="#ctx0" brushRef="#br0" timeOffset="13433.63">381 660 5635,'0'0'3911,"12"-10"-3346,36-29-39,-47 38-480,0 1-1,-1-1 1,1 0-1,0 1 1,0-1 0,-1 1-1,1-1 1,0 1 0,0-1-1,0 1 1,0 0-1,0-1 1,0 1 0,0 0-1,0 0 1,0-1 0,-1 1-1,1 0 1,0 0 0,0 0-1,0 0 1,1 1-1,-1-1-30,-1 1 0,1-1-1,-1 1 1,1-1 0,-1 1-1,1-1 1,-1 1 0,0 0 0,1-1-1,-1 1 1,0 0 0,0-1-1,1 1 1,-1 0 0,0-1-1,0 1 1,0 0 0,0-1-1,0 1 1,0 0 0,0 0-1,-7 35 207,2-24-160,-2 1 1,0-1-1,0-1 0,-17 20 1,-5 9 28,28-39-106,0 1-1,0 0 1,1 0 0,-1 0-1,0 0 1,1 0-1,0 0 1,-1 0 0,1 0-1,0 0 1,0 0-1,0 0 1,0 0 0,1 0-1,-1-1 1,0 1-1,1 0 1,-1 0 0,1 0-1,0 0 1,0 0-1,0 0 1,0-1 0,0 1-1,0 0 1,0-1 0,3 3-1,-2-1 34,0 0 1,-1 0-1,1 0 1,0 0-1,-1 0 0,0 0 1,0 1-1,0-1 0,0 0 1,0 1-1,0 3 0,-3-4 19,-1-1 0,1 1 0,-1 0 0,1-1 0,-1 0 0,0 0 0,0 0 0,0 0 0,0 0 0,-1 0 0,1-1 0,-6 3 0,-5 2 49,9-3-184,-14 6-2961</inkml:trace>
  <inkml:trace contextRef="#ctx0" brushRef="#br0" timeOffset="13778.92">534 683 5394,'0'0'2460,"-6"0"-2284,4 0-158,1 1 0,-1-1 0,1 0 0,-1 0-1,1 1 1,-1-1 0,1 0 0,-1 1 0,1 0-1,-1-1 1,1 1 0,0 0 0,-1 0-1,1 0 1,0-1 0,0 1 0,0 1 0,0-1-1,0 0 1,0 0 0,0 0 0,0 0 0,-1 2-1,2-1 63,0 0-1,-1-1 0,1 1 0,0 0 1,0-1-1,0 1 0,0 0 0,0-1 1,1 1-1,-1 0 0,0-1 0,1 1 1,-1 0-1,1-1 0,0 1 0,-1-1 0,1 1 1,0-1-1,0 1 0,0-1 0,0 0 1,0 0-1,0 1 0,1-1 0,-1 0 1,2 2-1,1 0 165,0 1 0,-1 0-1,0 1 1,0-1 0,0 1 0,0-1 0,-1 1 0,1 0-1,-1 0 1,0 0 0,-1 0 0,1 0 0,0 9 0,-2-12-274,0 0 1,0 0 0,0 1 0,0-1-1,0 0 1,0 0 0,-1 0 0,1 0-1,-1 0 1,0 0 0,0 0 0,1 0-1,-1-1 1,0 1 0,-3 3 0,2-3-260,1 0 0,-1-1 1,0 1-1,-1-1 1,1 1-1,0-1 0,0 0 1,-1 0-1,1 0 0,0 0 1,-1 0-1,1-1 0,-1 1 1,1-1-1,-1 1 1,-2-1-1,-6 0-3273</inkml:trace>
  <inkml:trace contextRef="#ctx0" brushRef="#br0" timeOffset="13964.08">504 707 7267,'0'0'3282,"85"-30"-2962,-64 24-208,-3 2-96,0 4-16,-8 0-128,-2 0-1569,-5 0-128,4 0-544</inkml:trace>
  <inkml:trace contextRef="#ctx0" brushRef="#br0" timeOffset="16790.4">1079 753 2609,'0'0'3575,"3"-24"7229,-2 9-10309,2 449 425,-6-434-870,-1 0 0,1 0 0,-1-1 0,1 1 1,-1-1-1,1 0 0,0 0 0,-4-1 0,3 0-53,1-1 0,-1 1 0,1-1 0,0 1 0,0-1 0,0 0 0,1 0 0,-1-1 0,1 1 0,0 0 0,-1-1 0,1 1 0,1-1 0,-1 0 0,1 0 0,-1 1 0,1-1 0,0 0 0,0 0 0,1 0 0,-1 0 0,1-5 0,0 8-88,1 1-19,1 0 98,0-1 1,-1 1-1,1 0 1,-1 1-1,1-1 1,-1 0-1,1 0 1,-1 1-1,1-1 1,-1 1-1,0-1 1,1 1-1,-1-1 0,0 1 1,1 0-1,-1 0 1,2 1-1,18 21-12,-16-17 29,-1 0 1,1-1-1,0 0 0,1 0 1,-1 0-1,1-1 1,8 5-1,-13-8 9,1-1 1,-1 0-1,0 0 1,1 0-1,-1 0 0,1 0 1,-1 0-1,1 0 0,-1 0 1,0-1-1,1 1 0,-1 0 1,0-1-1,1 1 0,-1-1 1,0 0-1,1 1 1,-1-1-1,0 0 0,0 0 1,0 0-1,0 0 0,0 0 1,0 0-1,0 0 0,0 0 1,0 0-1,0 0 0,-1 0 1,2-3-1,22-47 58,-19 39-69,19-58-415,-20 40-3290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3.831"/>
    </inkml:context>
    <inkml:brush xml:id="br0">
      <inkml:brushProperty name="width" value="0.035" units="cm"/>
      <inkml:brushProperty name="height" value="0.035" units="cm"/>
      <inkml:brushProperty name="color" value="#E71224"/>
    </inkml:brush>
  </inkml:definitions>
  <inkml:trace contextRef="#ctx0" brushRef="#br0">170 503 6451,'0'0'2759,"-21"-3"2963,13 3-6215,-1 5 504,1 1 0,0-1 0,0 1 0,1 1 0,-1-1 0,1 1 0,1 1 0,0-1 0,-7 11 0,-16 16 137,20-21-192,-5 6-9,6-13-6477,13-6 3390</inkml:trace>
  <inkml:trace contextRef="#ctx0" brushRef="#br0" timeOffset="671.29">22 479 400,'0'0'10186,"28"13"-7945,51 88-58,-73-93-2129,26 22 348,-28-27-146,4 3-590,-3-5-3155</inkml:trace>
  <inkml:trace contextRef="#ctx0" brushRef="#br0" timeOffset="2664.13">709 582 6515,'0'0'7081,"-7"-37"-3899,2 20-3000,0 1-1,1-1 1,1 0-1,0 1 1,1-2-1,1 1 1,1 0-1,0 0 1,4-18-1,-2-23-189,15-148-131,-13 113 248,-4 92-165,-4 4-535,0-1 568,0 1 1,0 0-1,1 0 0,-1 0 1,1 0-1,0 1 0,0-1 1,0 1-1,0 0 0,-3 7 1,-3 2 3,0-3 38,1 0-1,1 1 1,0 0 0,1 1-1,-6 13 1,11-25 21,1 2 373,20-47-378,-7 26-12,-10 14-70,0 0-1,0 0 0,1 0 1,-1 1-1,1 0 1,0-1-1,0 1 0,9-6 1,-12 10-68,-1-1-4,0 1 112,1 0 0,-1 0 0,0 0 0,1-1 0,-1 1 1,0 0-1,1 0 0,-1 0 0,0 0 0,1 0 0,-1 0 0,1 0 0,-1 0 0,0 0 0,1 0 0,-1 0 0,1 0 0,-1 0 0,0 0 0,1 0 1,-1 0-1,0 0 0,1 0 0,-1 0 0,1 1 0,-1-1 0,0 0 0,1 0 0,-1 0 0,0 1 0,0-1 0,1 0 0,-1 1 0,0-1 0,1 0 1,-1 0-1,0 1 0,0 0 0,16 10-28,5 12-268,-13-15 391,0 0-1,-1 0 1,0 1 0,7 12 0,-12-18-549,0 1 1,-1 0 0,1-1-1,-1 1 1,0 0-1,0 0 1,0 0-1,-1 0 1,1 6-1,-1-6-4506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8.664"/>
    </inkml:context>
    <inkml:brush xml:id="br0">
      <inkml:brushProperty name="width" value="0.035" units="cm"/>
      <inkml:brushProperty name="height" value="0.035" units="cm"/>
      <inkml:brushProperty name="color" value="#E71224"/>
    </inkml:brush>
  </inkml:definitions>
  <inkml:trace contextRef="#ctx0" brushRef="#br0">185 90 352,'0'0'9506,"-7"-26"-4717,1 24-4796,-1-1 0,1 1 0,0 1 1,-1-1-1,0 1 0,1 0 0,-1 0 1,1 1-1,-1 0 0,0 0 0,0 1 0,-10 1 1,14-1 3,0 0 1,0 0-1,-1 0 0,1 0 1,0 0-1,1 1 1,-1-1-1,0 1 1,0 0-1,1 0 1,-1 0-1,1 0 0,-1 0 1,1 1-1,0-1 1,0 1-1,0 0 1,0-1-1,-1 5 1,-1 0-2,0 1 0,1 0 0,0 0 1,1 0-1,-1 0 0,0 10 0,-1 21 114,1 71 1,4-74 12,-1-33-103,1-1 1,-1 0-1,1 1 0,0-1 0,0 0 0,0 0 0,0 0 0,0 0 0,1 0 0,-1 0 0,1 0 0,-1 0 0,1 0 0,0-1 0,0 1 0,0-1 0,-1 1 0,1-1 0,1 0 0,-1 1 0,0-1 0,4 1 0,2 2 32,1-1 0,-1 0 0,1 0 0,15 2 0,-12-3 24,0 0 0,-1-1 1,1-1-1,0 0 0,0 0 0,0-1 1,-1-1-1,1 0 0,0 0 0,-1-2 1,0 1-1,0-1 0,0-1 1,0 0-1,0 0 0,15-12 0,-20 13-44,-1-1-1,0 1 1,0-1-1,0-1 0,-1 1 1,1-1-1,-1 1 1,-1-1-1,1 0 0,-1-1 1,0 1-1,0-1 0,-1 1 1,0-1-1,0 0 1,2-14-1,0-10 155,-2 0 0,-2-50 0,-1 38 43,-1 41-207,0-1 0,0 0 0,0 1 0,0 0 0,-1-1 0,1 1 0,-1 0 0,0 0 1,0 0-1,1 1 0,-1-1 0,0 1 0,0-1 0,-1 1 0,-3-1 0,-7-4 36,8 2-57,0 1 1,0 0-1,-1 0 1,1 1-1,-1 0 1,0 0 0,1 1-1,-1-1 1,0 2-1,0-1 1,0 1-1,0 0 1,0 0-1,-8 2 1,10-1-79,0 0 1,0 1-1,0 0 1,0 0-1,0 0 1,0 1-1,0-1 1,1 1 0,-1 0-1,1 0 1,0 1-1,0 0 1,0-1-1,1 1 1,-1 0-1,1 1 1,0-1-1,-5 10 1,0 17-3785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04.099"/>
    </inkml:context>
    <inkml:brush xml:id="br0">
      <inkml:brushProperty name="width" value="0.035" units="cm"/>
      <inkml:brushProperty name="height" value="0.035" units="cm"/>
      <inkml:brushProperty name="color" value="#E71224"/>
    </inkml:brush>
  </inkml:definitions>
  <inkml:trace contextRef="#ctx0" brushRef="#br0">152 66 5314,'0'0'7692,"-11"-13"-1201,12 13-6494,-1-1 0,1 1 0,-1-1 0,1 1-1,-1 0 1,1-1 0,0 1 0,-1 0 0,1-1 0,0 1 0,-1 0 0,1 0 0,0-1 0,0 1-1,-1 0 1,1 0 0,0 0 0,-1 0 0,1 0 0,0 0 0,0 0 0,-1 0 0,1 0-1,0 1 1,0-1 0,-1 0 0,1 0 0,0 1 0,-1-1 0,1 0 0,0 1 0,-1-1 0,1 1-1,-1-1 1,1 1 0,-1-1 0,1 1 0,-1-1 0,1 1 0,-1-1 0,1 1 0,0 1 0,0 4 21,0 0 1,0 0 0,0 0 0,-1 1 0,0-1 0,-1 0 0,1 0 0,-1 0 0,0 0 0,0 1 0,-1-1 0,0-1 0,0 1 0,0 0 0,-1 0-1,0-1 1,0 1 0,0-1 0,-1 0 0,-7 9 0,5-9-117,1 0 0,-1 0-1,0-1 1,-1 1 0,1-1 0,-1 0-1,0-1 1,0 0 0,0 0 0,0 0-1,0-1 1,-1 0 0,1-1 0,-1 0-1,1 0 1,-13 0 0,20-1 79,-1-1 1,1 1-1,-1-1 0,1 1 1,-1-1-1,1 1 1,0-1-1,-1 1 0,1-1 1,0 0-1,-1 1 0,1-1 1,0 1-1,0-1 0,-1 0 1,1 1-1,0-1 1,0 0-1,0 1 0,0-1 1,0 0-1,0 1 0,0-1 1,0 0-1,0 1 1,1-1-1,-1 0 0,0 1 1,0-1-1,0 0 0,1 1 1,-1-1-1,1 0 1,10-24-614,-6 22 616,0 0 0,0 1-1,0 0 1,0 0 0,1 0-1,-1 0 1,0 1 0,1 0-1,-1 0 1,1 1 0,0 0 0,-1 0-1,1 0 1,-1 0 0,1 1-1,6 1 1,-10 0 21,0 0-1,0 0 1,0 0 0,-1-1 0,1 2 0,-1-1-1,1 0 1,-1 0 0,0 0 0,0 1 0,0-1-1,0 0 1,0 1 0,0-1 0,-1 1-1,1 0 1,-1 3 0,3 46-1219,-3-48 792</inkml:trace>
  <inkml:trace contextRef="#ctx0" brushRef="#br0" timeOffset="645.93">244 102 3586,'0'0'8265,"2"-4"-7905,2 0-180,0 0-1,1 0 1,-1 0-1,1 0 1,0 1 0,0 0-1,0 0 1,0 0 0,1 1-1,-1 0 1,1 0 0,-1 0-1,1 1 1,0-1-1,-1 1 1,1 1 0,11-1-1,-19 40-61,-5-23-65,-1-1-1,-1 1 1,0-1 0,-23 26 0,33-42-76,0 1 0,-1 0-1,1-1 1,0 1 0,-1 0 0,1 0 0,0 0 0,0-1 0,-1 1 0,1 0-1,0 0 1,-1 0 0,1 0 0,0 0 0,0 0 0,-1 0 0,1 1-1,0-1 1,-1 0 0,1 0 0,0 0 0,0 1 0,-1-1 0,1 0-1,-1 1 1,1-1 0,0 1 0,-1-1 0,1 1 0,-1-1 0,1 1-1,-1-1 1,1 1 0,-1-1 0,1 1 0,-1 0 0,1 1 0,16 24-104,-16-24 114,0 0 0,0 0-1,0 0 1,-1 0 0,1 1-1,-1-1 1,1 0 0,-1 0 0,0 1-1,0-1 1,0 0 0,0 0-1,-1 1 1,1-1 0,0 0 0,-1 0-1,0 0 1,1 1 0,-1-1-1,0 0 1,0 0 0,0 0 0,0 0-1,-1-1 1,1 1 0,0 0-1,-1 0 1,0-1 0,1 1 0,-1-1-1,0 1 1,0-1 0,1 0 0,-1 0-1,0 1 1,0-1 0,0-1-1,-1 1 1,1 0 0,0 0 0,0-1-1,0 1 1,-1-1 0,1 0-1,0 0 1,-3 0 0,5 0-62,-1 0 0,1 0 1,0 0-1,0 0 0,0 0 0,0 0 1,-1 0-1,1 0 0,0 0 0,0 0 1,0 0-1,0 0 0,0 0 0,-1 0 1,1 0-1,0 0 0,0 0 0,0-1 1,0 1-1,0 0 0,-1 0 0,1 0 1,0 0-1,0 0 0,0 0 0,0-1 1,0 1-1,0 0 0,0 0 0,0 0 1,0 0-1,0 0 0,0-1 0,-1 1 1,1 0-1,0 0 0,0 0 0,0 0 1,0 0-1,0-1 0,0 1 0,0 0 1,0 0-1,0 0 0,1 0 0,-1-1 1,0 1-1,0 0 0,0 0 0,0 0 1,0 0-1,0-1 0,0-11-4460</inkml:trace>
  <inkml:trace contextRef="#ctx0" brushRef="#br0" timeOffset="1005.09">472 19 5619,'0'0'4041,"-17"14"-3224,16-12-756,1 1-1,-1-1 1,1 1 0,-1 0 0,1-1 0,0 1-1,0 0 1,0-1 0,0 1 0,1 0 0,-1-1-1,1 1 1,-1 0 0,1-1 0,0 1 0,0-1-1,0 1 1,0-1 0,1 0 0,-1 1 0,1-1-1,-1 0 1,4 3 0,3 8 699,-7-12-747,-1-1-1,0 0 0,0 0 0,1 1 0,-1-1 0,0 0 0,0 1 0,0-1 0,1 0 0,-1 1 0,0-1 0,0 1 0,0-1 0,0 0 0,0 1 0,0-1 0,0 0 0,0 1 0,0-1 0,0 1 0,0-1 0,0 0 0,0 1 0,0-1 0,0 1 0,0-1 0,0 0 0,0 1 0,-1-1 1,1 0-1,0 1 0,0-1 0,0 0 0,-1 1 0,1-1 0,0 0 0,0 1 0,-1-1 0,1 0 0,0 0 0,-1 1 0,1-1 0,0 0 0,-1 0 0,-17 2-4016,11-4 212</inkml:trace>
  <inkml:trace contextRef="#ctx0" brushRef="#br0" timeOffset="1209.14">485 19 7155,'-29'-5'1185,"33"5"528,3-2-369,7 0-816,4-2-143,0 2-145,-4 0 16,4 2-96,-4-2-32,-4 2-128,-3 0-80,-3 0-192,0 0-1681,-1 6-1168</inkml:trace>
  <inkml:trace contextRef="#ctx0" brushRef="#br0" timeOffset="3029.71">791 87 5539,'0'0'7339,"0"-1"-7166,0-3-98,0 3 170,-1 15 83,-1 0 0,0 0 0,-5 16 0,-2 10-183,-2 28 139,-3 135 0,-4-227 397,7-9-646,7 25-13,1 0 0,1 0 0,-1 0 0,1-1 0,1 1 0,-1-13 0,2 21 90,3 38-352,0-28 255,-1-3-8,-1 0 1,1-1 0,1 1 0,0-1 0,0 1 0,0-1 0,6 9-1,-8-15-10,0 1 0,0-1-1,0 1 1,0-1-1,-1 1 1,1-1 0,0 0-1,0 1 1,0-1-1,0 0 1,0 0 0,0 0-1,0 0 1,0 0-1,0 0 1,0 0 0,0 0-1,0 0 1,0-1 0,0 1-1,0 0 1,0-1-1,0 1 1,0 0 0,0-1-1,0 1 1,0-1-1,-1 0 1,1 1 0,0-1-1,0 0 1,-1 1-1,1-1 1,0 0 0,0-1-1,28-31 324,-28 30-376,39-43-1418,-26 30-4266,-11 14 2840</inkml:trace>
  <inkml:trace contextRef="#ctx0" brushRef="#br0" timeOffset="5387.46">816 663 8292,'0'0'5968,"-15"-8"-2617,24 103-3226,-6-72-142,0 1 0,-2-1 0,-1 0 0,-2 27 0,1-45-42,1-1 0,-1 0 1,-1 0-1,1 0 0,0 0 1,-1 0-1,-3 6 0,5-10 59,-1 1 1,1-1-1,-1 0 0,1 1 1,0-1-1,-1 1 0,1-1 0,-1 0 1,1 1-1,-1-1 0,1 0 1,-1 1-1,0-1 0,1 0 0,-1 0 1,1 0-1,-1 0 0,0 1 0,1-1 1,-1 0-1,1 0 0,-1 0 1,0 0-1,1 0 0,-1 0 0,1-1 1,-1 1-1,0 0 0,1 0 0,-1 0 1,1-1-1,-1 1 0,1 0 1,-1 0-1,1-1 0,-1 1 0,1 0 1,-1-1-1,1 1 0,-1-1 0,-17-16-216,14 11 198,-1 0 1,1-1 0,0 1-1,1-1 1,-1 0 0,1 0-1,0 0 1,1 0 0,0 0-1,0-1 1,-1-8 0,3 16-45,17 24-341,-3-1 554,-10-17-166,-1 0 0,1 0 1,-1-1-1,1 1 0,1-1 1,-1 0-1,8 6 1,-11-10 21,1 0 1,-1-1 0,1 1 0,0-1 0,-1 1 0,1-1-1,0 1 1,-1-1 0,1 0 0,0 0 0,-1 0-1,1 0 1,0 0 0,-1 0 0,1-1 0,0 1 0,-1 0-1,1-1 1,0 1 0,-1-1 0,1 0 0,-1 1 0,1-1-1,-1 0 1,1 0 0,-1 0 0,0 0 0,0 0-1,1 0 1,-1-1 0,0 1 0,0 0 0,0-1 0,0 1-1,1-2 1,15-28 191,-16 28-314,1-1 0,-1 1 1,1 0-1,-1-1 1,1 1-1,0 0 1,0 1-1,1-1 1,-1 0-1,5-4 0</inkml:trace>
  <inkml:trace contextRef="#ctx0" brushRef="#br0" timeOffset="7189.96">878 1176 6819,'0'0'6043,"0"-7"-3194,-3 77-2638,-22 123 1,18-152-189,3 46 136,4-72-140,-2-15 1,0 0-1,1 0 1,-1 0-1,0-1 1,0 1-1,0 0 1,0-1-1,0 0 0,1 1 1,-1-1-1,0 0 1,1 0-1,-4-1 1,1-2-2,1 0 0,-1 1 0,0-1-1,1-1 1,0 1 0,0 0 0,0-1 0,1 0 0,0 1 0,-1-1 0,1 0 0,1 0 0,-1 0 0,1-1 0,0 1 0,0 0 0,1 0 0,-1-9 0,1 13 596,7 37-1060,-6-22 479,4 34 88,-5-47-118,0 1 0,1 0 0,-1-1 1,0 1-1,1 0 0,-1-1 0,1 1 0,0-1 1,-1 1-1,1-1 0,0 1 0,0-1 0,0 1 1,0-1-1,0 0 0,0 1 0,0-1 0,1 0 1,-1 0-1,0 0 0,2 1 0,-1-2 10,0 0 0,-1 0 1,1 0-1,0 0 0,-1 0 0,1 0 0,0-1 0,-1 1 0,1-1 0,-1 1 1,1-1-1,-1 1 0,1-1 0,-1 0 0,1 0 0,-1 0 0,1 0 0,-1 0 0,0 0 1,0 0-1,1 0 0,-1 0 0,1-2 0,30-40 532,-13 15-346,-1 13-1005,-4 12-6597</inkml:trace>
  <inkml:trace contextRef="#ctx0" brushRef="#br0" timeOffset="10060.18">1223 1570 4562,'0'0'10746,"0"-4"-9836,5-213 3781,1-13-4983,-6 229 226,-15 26-268,10-16 350,0 0 0,-1 0 0,-1 0 0,1-1 0,-1 0 0,0-1 0,-1 1 0,-11 7 0,20-39-645,1 19 534,0 1 0,0-1 0,0 1 1,1-1-1,0 1 0,0 0 0,0-1 0,0 2 1,1-1-1,-1 0 0,1 1 0,0-1 0,0 1 1,7-4-1,-5 3 73,0 1 1,0 0 0,0 0-1,1 0 1,-1 1 0,1-1-1,-1 2 1,1-1 0,0 1-1,8-1 1,-14 3 22,0-1 0,0 1-1,0-1 1,-1 1 0,1-1 0,0 1 0,0-1-1,-1 1 1,1 0 0,0 0 0,-1-1 0,1 1-1,-1 0 1,1 0 0,-1 0 0,0-1 0,1 1-1,-1 0 1,0 0 0,1 0 0,-1 0 0,0 0-1,0 0 1,0 0 0,0 0 0,0 0 0,0 0-1,0 0 1,0 1 0,0 38 60,-1-30-53,1 14-4034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15.896"/>
    </inkml:context>
    <inkml:brush xml:id="br0">
      <inkml:brushProperty name="width" value="0.035" units="cm"/>
      <inkml:brushProperty name="height" value="0.035" units="cm"/>
      <inkml:brushProperty name="color" value="#E71224"/>
    </inkml:brush>
  </inkml:definitions>
  <inkml:trace contextRef="#ctx0" brushRef="#br0">429 76 3778,'0'0'5037,"0"-4"-4136,0 3-828,0 0 1,0 0-1,0 0 0,0 0 0,0 1 0,0-1 0,0 0 0,0 0 0,-1 0 0,1 0 0,0 0 0,-1 0 0,1 0 0,0 1 0,-1-1 0,1 0 0,-1 0 0,1 1 0,-1-1 0,1 0 0,-1 0 0,0 1 0,1-1 1,-1 1-1,0-1 0,0 1 0,-1-2 0,-32-1 1259,30 3-1428,-28 1 344,0 2 0,1 1-1,-1 1 1,1 2 0,0 1 0,0 1-1,-36 17 1,61-23-206,1 0 1,-1 1-1,1 0 0,0 0 0,0 0 0,0 0 1,0 1-1,1 0 0,0 0 0,0 0 0,0 1 1,0-1-1,1 1 0,0 0 0,1 0 0,-1 0 1,-1 7-1,0-2 0,1 1 0,1-1-1,0 1 1,0-1 0,1 1 0,1 0 0,0-1 0,3 24 0,-1-26-35,1 1 0,0-1 1,0 0-1,1 1 1,0-2-1,0 1 0,1 0 1,0-1-1,1 0 0,0 0 1,0 0-1,1-1 0,0 0 1,0 0-1,1-1 1,-1 0-1,1 0 0,1-1 1,-1 0-1,1 0 0,0-1 1,0 0-1,0-1 0,20 5 1,-20-7-3,20 3 263,0-1 0,1-2 0,0-1 0,29-3 1,-50 2-202,-1-1 1,0 0-1,0 0 1,0 0-1,0-1 1,0-1-1,0 1 0,-1-1 1,0 0-1,0-1 1,0 0-1,0 0 1,-1 0-1,1-1 1,-2 0-1,1 0 1,-1-1-1,9-13 1,7-13-6,-1-2 1,18-45 0,-33 68-49,-1 0 0,0-1 1,-1 1-1,0-1 0,-1 0 1,-1 0-1,0 0 0,-1 1 1,0-1-1,0 0 0,-4-13 1,3 21 2,-1 0 0,0 0 0,0 0 0,-1 0 0,1 1 1,-1-1-1,0 1 0,-1 0 0,1 0 0,-1 0 0,1 0 0,-1 1 0,0-1 0,0 1 1,-1 0-1,1 0 0,-1 1 0,0-1 0,1 1 0,-1 0 0,-9-3 0,-4 0-30,-1 0 0,1 1-1,-1 0 1,-32-1-1,25 4-144,0 0 0,0 2-1,-43 7 1,53-4-1018,0 0 0,0 1 0,1 1 1,-17 8-1,-13 8-4739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2:59.529"/>
    </inkml:context>
    <inkml:brush xml:id="br0">
      <inkml:brushProperty name="width" value="0.035" units="cm"/>
      <inkml:brushProperty name="height" value="0.035" units="cm"/>
      <inkml:brushProperty name="color" value="#E71224"/>
    </inkml:brush>
  </inkml:definitions>
  <inkml:trace contextRef="#ctx0" brushRef="#br0">176 49 7988,'0'0'6880,"-1"-28"-3612,-3 25-3254,0 1 0,-1-1-1,1 1 1,-1 0-1,1 0 1,-1 1 0,0-1-1,0 1 1,0 0-1,0 1 1,0-1 0,0 1-1,0 0 1,0 0-1,0 0 1,-10 3 0,12-3-33,-1 1 1,1 0-1,-1 0 1,1 0-1,-1 1 1,1-1 0,0 1-1,0 0 1,0-1-1,0 1 1,0 1-1,0-1 1,0 0 0,1 1-1,-1 0 1,1-1-1,0 1 1,0 0-1,0 0 1,0 0 0,0 0-1,1 1 1,-1-1-1,0 4 1,0-1-3,-1 5-5,-1 1 0,2-1 1,0 1-1,0 0 1,1-1-1,1 1 0,0 0 1,0 0-1,3 12 0,-2-21 23,2 0 0,-1 0-1,0 0 1,0 0-1,1-1 1,0 1-1,-1-1 1,1 1 0,0-1-1,0 0 1,0 0-1,1 0 1,-1-1 0,0 1-1,1-1 1,-1 0-1,5 2 1,2 0-210,0 0 1,1-1 0,-1 1 0,19 0-1,-20-3-538,3 0-386,-4 0-3623</inkml:trace>
  <inkml:trace contextRef="#ctx0" brushRef="#br0" timeOffset="2465.77">549 162 7443,'0'0'5872,"-1"-8"-897,-5-25-4358,-8 208 333,11-176-1000,0 0 0,1-1 0,-1 1 0,0-1 0,1 1 0,-1-1 0,1 0 0,-1 0 0,1 0 0,-3-3 1,-6-7-182,4 3-184,7 22 193,1-10 221,0 0-1,1 1 1,-1-1-1,1 0 1,0 0-1,0 1 0,0-1 1,0-1-1,0 1 1,1 0-1,-1-1 0,1 1 1,0-1-1,-1 0 1,5 3-1,-5-4 4,-1 0-1,1 0 1,-1 0-1,1 0 1,-1 0-1,1 0 1,0 0-1,-1-1 1,1 1-1,0-1 1,0 1-1,-1-1 1,1 0-1,0 0 1,0 0-1,0 0 1,0 0-1,-1 0 1,1 0-1,0 0 1,0-1-1,-1 1 1,1-1-1,0 1 1,0-1-1,-1 0 1,1 0-1,-1 0 1,1 0-1,2-1 1,3-7 45,1 1-1,-1-1 1,0-1 0,6-11 0,-6-5-4571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4.252"/>
    </inkml:context>
    <inkml:brush xml:id="br0">
      <inkml:brushProperty name="width" value="0.035" units="cm"/>
      <inkml:brushProperty name="height" value="0.035" units="cm"/>
      <inkml:brushProperty name="color" value="#E71224"/>
    </inkml:brush>
  </inkml:definitions>
  <inkml:trace contextRef="#ctx0" brushRef="#br0">89 1 7475,'0'0'5446,"0"0"-5340,-1 0 1,0 0-1,1 0 1,-1-1-1,0 1 1,1 0-1,-1 0 1,0 0-1,1 1 1,-1-1-1,1 0 0,-1 0 1,0 0-1,1 0 1,-1 1-1,1-1 1,-1 0-1,0 0 1,1 1-1,-1-1 1,1 0-1,-1 1 1,0 0-1,-6 50 298,3 1-1,2 74 0,2-94-137,-3-32-227,1 0 1,0-1-1,0 1 1,-1-1 0,1 0-1,0 0 1,0 0-1,0 0 1,0 0-1,0 0 1,-3-3 0,1 0-127,0-1 1,0 0-1,1 0 0,0 0 1,0 0-1,0 0 1,1 0-1,-3-9 1,4 23 88,2 1 0,-1-1 0,1 1 0,5 17 0,-6-25-2,1 0 1,-1 0-1,1-1 1,0 1-1,0 0 0,0 0 1,0 0-1,0-1 1,0 1-1,0 0 1,1-1-1,-1 1 1,0-1-1,1 0 1,0 1-1,-1-1 1,1 0-1,0 0 1,-1 0-1,1 0 0,0 0 1,0 0-1,0-1 1,0 1-1,0 0 1,0-1-1,0 0 1,0 1-1,3-1 1,-4-1 18,1 1 1,-1-1 0,0 1 0,1-1 0,-1 0-1,0 1 1,1-1 0,-1 0 0,0 0 0,0 0-1,0 0 1,0 0 0,0-1 0,0 1 0,0 0-1,0 0 1,0-1 0,0 1 0,-1 0 0,2-3-1,15-37-98,-13 28-47,0 6-257,-1-1-1,-1 1 0,1-1 0,-1 0 0,-1 0 0,1 0 0,-1-15 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6.017"/>
    </inkml:context>
    <inkml:brush xml:id="br0">
      <inkml:brushProperty name="width" value="0.035" units="cm"/>
      <inkml:brushProperty name="height" value="0.035" units="cm"/>
      <inkml:brushProperty name="color" value="#E71224"/>
    </inkml:brush>
  </inkml:definitions>
  <inkml:trace contextRef="#ctx0" brushRef="#br0">58 540 8100,'0'0'7075,"-2"-8"-6771,-8-115 3335,9 74-3411,3-1-1,9-50 1,-7 54-180,-1-75 0,-3 80 8,-2 41-77,0 1 1,1-1-1,-1 1 0,1 0 0,-1 0 1,1-1-1,-1 1 0,1 0 0,-1 0 1,1 1-1,0-1 0,-1 0 0,1 0 1,0 1-1,-1 1 0,2-3 9,-9 11 7,8-8 9,0-1 0,-1 0-1,1 1 1,-1-1 0,0 0-1,0 0 1,0 0 0,0 0-1,0-1 1,0 1 0,0 0 0,-1-1-1,1 1 1,-3 0 0,6-42-1875,0 38 1850,0 1 0,0 0-1,0-1 1,1 1 0,-1 0-1,0-1 1,1 1-1,-1 0 1,0 0 0,1 0-1,-1 0 1,1 0-1,0 1 1,-1-1 0,1 0-1,0 1 1,-1-1 0,1 1-1,0 0 1,0-1-1,0 1 1,-1 0 0,1 0-1,0 0 1,0 0-1,-1 1 1,1-1 0,0 0-1,0 1 1,-1-1 0,1 1-1,0 0 1,-1-1-1,3 2 1,4 2 18,0-1 0,-1 1 0,1 1 1,-1-1-1,10 9 0,-4 4-1451,-11-3-4023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7.698"/>
    </inkml:context>
    <inkml:brush xml:id="br0">
      <inkml:brushProperty name="width" value="0.035" units="cm"/>
      <inkml:brushProperty name="height" value="0.035" units="cm"/>
      <inkml:brushProperty name="color" value="#E71224"/>
    </inkml:brush>
  </inkml:definitions>
  <inkml:trace contextRef="#ctx0" brushRef="#br0">246 37 5923,'0'0'6520,"-28"-8"-5696,19 8-748,0 0-1,0 1 0,0 0 1,0 1-1,1 0 0,-1 0 1,1 1-1,-1 0 0,1 0 0,0 1 1,0 0-1,0 1 0,1 0 1,0 0-1,0 0 0,0 1 1,-12 13-1,12-11 7,1 1 1,0 0-1,0 0 0,1 1 1,0 0-1,1 0 0,0 0 1,0 0-1,1 1 0,0-1 1,1 1-1,1 0 0,-1 0 1,2 15-1,-1-19-39,1-1 1,0 1-1,0 0 1,1 0-1,0-1 0,0 1 1,0 0-1,1-1 1,0 1-1,0-1 0,1 0 1,0 0-1,0 0 1,0 0-1,1 0 0,0 0 1,0-1-1,1 0 1,-1 0-1,1 0 0,0-1 1,0 1-1,1-1 1,-1 0-1,12 5 0,13 8 267,0-2-1,1-1 0,58 17 0,103 16 186,-105-33-333,-1-4 0,137-2-1,-209-8-149,0-1-1,0 0 0,0-1 1,0-1-1,0-1 0,-1 1 1,1-2-1,-1 0 0,0-1 1,-1 0-1,1-1 1,13-10-1,-18 12-24,-1-1 0,-1 1 0,1-2-1,-1 1 1,0-1 0,0 1 0,-1-2 0,0 1 0,0-1 0,-1 1 0,0-1 0,0 0-1,-1-1 1,0 1 0,0-1 0,-1 1 0,0-1 0,-1 0 0,1-17 0,-2 17 4,0 1 0,0-1 1,-1 1-1,-1 0 0,1 0 1,-1-1-1,-1 1 0,0 0 0,0 1 1,0-1-1,-1 0 0,0 1 1,0 0-1,-1 0 0,0 0 1,0 1-1,-1-1 0,0 1 0,0 1 1,0-1-1,-1 1 0,-10-7 1,-24-13 52,-1 2 0,-1 1 1,-1 3-1,-89-27 0,91 35 2,1 2 0,-2 2 0,-50-3 0,-129 6-237,160 4-31,15 8-5581,36-8-440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5.004"/>
    </inkml:context>
    <inkml:brush xml:id="br0">
      <inkml:brushProperty name="width" value="0.035" units="cm"/>
      <inkml:brushProperty name="height" value="0.035" units="cm"/>
      <inkml:brushProperty name="color" value="#E71224"/>
    </inkml:brush>
  </inkml:definitions>
  <inkml:trace contextRef="#ctx0" brushRef="#br0">0 0 19390,'5349'0'0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7.282"/>
    </inkml:context>
    <inkml:brush xml:id="br0">
      <inkml:brushProperty name="width" value="0.035" units="cm"/>
      <inkml:brushProperty name="height" value="0.035" units="cm"/>
      <inkml:brushProperty name="color" value="#E71224"/>
    </inkml:brush>
  </inkml:definitions>
  <inkml:trace contextRef="#ctx0" brushRef="#br0">38 41 5507,'0'0'8369,"-3"-41"-2049,5 46-6327,1-1 0,-1 0 0,1 0 0,0 0 0,0 0 1,1-1-1,-1 1 0,1-1 0,7 6 0,3 3 4,9 17 59,-19-23-50,1 0 0,0 0-1,0-1 1,0 1 0,0-1-1,9 6 1,-14-10 10,0 0 43,-6 24-198,-7-8 165,0-1 0,-1-1 0,-1 0 0,-31 24 1,22-19-17,11-8-6004,5-11 783</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6.925"/>
    </inkml:context>
    <inkml:brush xml:id="br0">
      <inkml:brushProperty name="width" value="0.035" units="cm"/>
      <inkml:brushProperty name="height" value="0.035" units="cm"/>
      <inkml:brushProperty name="color" value="#E71224"/>
    </inkml:brush>
  </inkml:definitions>
  <inkml:trace contextRef="#ctx0" brushRef="#br0">0 0 20239,'0'543'0,"947"-543"0,-947-543 0,-947 543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3.375"/>
    </inkml:context>
    <inkml:brush xml:id="br0">
      <inkml:brushProperty name="width" value="0.035" units="cm"/>
      <inkml:brushProperty name="height" value="0.035" units="cm"/>
      <inkml:brushProperty name="color" value="#E71224"/>
    </inkml:brush>
  </inkml:definitions>
  <inkml:trace contextRef="#ctx0" brushRef="#br0">0 0 17598,'0'534'0,"823"-534"0,-823-534 0,-823 534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6.874"/>
    </inkml:context>
    <inkml:brush xml:id="br0">
      <inkml:brushProperty name="width" value="0.035" units="cm"/>
      <inkml:brushProperty name="height" value="0.035" units="cm"/>
      <inkml:brushProperty name="color" value="#E71224"/>
    </inkml:brush>
  </inkml:definitions>
  <inkml:trace contextRef="#ctx0" brushRef="#br0">1354 0 17765,'-1354'172'0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2.805"/>
    </inkml:context>
    <inkml:brush xml:id="br0">
      <inkml:brushProperty name="width" value="0.035" units="cm"/>
      <inkml:brushProperty name="height" value="0.035" units="cm"/>
      <inkml:brushProperty name="color" value="#E71224"/>
    </inkml:brush>
  </inkml:definitions>
  <inkml:trace contextRef="#ctx0" brushRef="#br0">3982 1380 5410,'0'0'7471,"3"-20"-682,-8 137-6646,-3-67-5336,6-44 289</inkml:trace>
  <inkml:trace contextRef="#ctx0" brushRef="#br0" timeOffset="610.51">4017 1346 6819,'0'0'9167,"0"-1"-9093,0 1 0,0-1-1,0 0 1,0 1 0,0-1 0,0 1 0,0-1-1,1 0 1,-1 1 0,0-1 0,0 1 0,1-1 0,-1 1-1,0-1 1,1 1 0,-1-1 0,0 1 0,1 0-1,-1-1 1,1 1 0,-1-1 0,1 1 0,0-1-1,11 1 58,-6 0-90,0 0 0,0 0 0,0 0-1,0 1 1,0 0 0,8 2 0,-11-2-45,-1 1 0,1-1 0,-1 1 0,1-1 0,-1 1 0,0 0 0,0 0 0,0 0 0,0 0 0,0 0 0,0 1 1,0-1-1,-1 1 0,1-1 0,-1 1 0,2 3 0,2 8 3,-1 0 1,-1 1-1,0-1 0,0 0 1,-2 1-1,0 0 0,0-1 1,-2 18-1,0-8-9,0-23 15,0 0 1,0 0-1,0 0 0,0 0 1,0 0-1,0-1 0,0 1 1,-1 0-1,1-1 0,0 1 0,-1-1 1,1 1-1,0-1 0,-1 0 1,1 1-1,-1-1 0,1 0 1,0 0-1,-1 0 0,-1 0 1,-35 2 74,29-2-442,-13 0 442,7 0-7359</inkml:trace>
  <inkml:trace contextRef="#ctx0" brushRef="#br0" timeOffset="1052.29">4329 1426 9829,'0'0'5687,"16"-13"-3771,6 6-2004,1 2 0,36-5 0,-15 7-8556</inkml:trace>
  <inkml:trace contextRef="#ctx0" brushRef="#br0" timeOffset="1442.2">4372 1415 7155,'0'0'7052,"-15"31"-6249,13-27-703,-7 35 517,9-37-603,0-1 1,-1 0-1,1 1 1,0-1-1,0 0 1,1 1-1,-1-1 1,0 0-1,0 1 0,0-1 1,1 0-1,-1 0 1,1 1-1,-1-1 1,1 0-1,0 0 0,-1 0 1,1 1-1,0-1 1,0 0-1,0 0 1,-1 0-1,1 0 0,0-1 1,0 1-1,2 1 1,9 3 21,26 17 54,-37-21-81,1 0 0,-1 0 0,0 0 0,1 1 0,-1-1 0,0 0 0,0 1 0,0 0 0,0-1 0,0 1 0,0-1 0,0 1 0,0 0 0,-1 0 0,1-1 0,-1 1 0,1 0 0,-1 0 0,0 3 1,0-4 19,-1 0 0,1 0 1,-1-1-1,0 1 1,0 0-1,1 0 1,-1-1-1,0 1 0,0 0 1,0-1-1,0 1 1,0 0-1,0-1 1,0 0-1,0 1 0,0-1 1,0 1-1,0-1 1,0 0-1,0 0 1,-2 0-1,-32 6 312,28-5-345,-51 5-51,18-5-4049,27-1-2230</inkml:trace>
  <inkml:trace contextRef="#ctx0" brushRef="#br0" timeOffset="6692.59">3528 1473 9124,'0'0'3284,"-7"-8"1811,2 5-5486,-119-5 2487,-89-13-767,165 13-1059,-339-64 885,261 43-649,-127-48-1,-212-98-44,-137-48-73,436 154-297,27 10-70,85 38 27,-100-53 0,129 59-42,0-2 0,0 0-1,2-2 1,0 0 0,-30-36-1,34 37 9,0 0 0,-1 1 0,-35-22-1,-22-17-52,32 16 38,-2 2 1,-73-43-1,24 12 41,77 48-23,19 20-16,-1-1 0,0 1 0,0-1 0,0 1-1,0-1 1,-1 1 0,1 0 0,0-1 0,-1 1 0,1 0 0,0 0 0,-1 0 0,1 0 0,-1 0 0,-1 0 0,-13-29-17,16 29 32,-6-9 506,5 1-2033,48 1-8126,-22 0 3636</inkml:trace>
  <inkml:trace contextRef="#ctx0" brushRef="#br0" timeOffset="7924">53 34 4098,'0'0'4266,"-8"1"0,-3 4-3533,7 2-607,-1 1 0,1-1-1,0 1 1,1 0 0,0 0-1,0 0 1,1 0 0,0 1-1,1-1 1,-2 12 1117,4-22-1194,0 0 0,0 0-1,-1 0 1,1 0 0,-1-1 0,0 1-1,1 0 1,-1 0 0,0 0-1,0-1 1,-1 1 0,1-2 0,-1 3-50,1 0 1,0 0-1,-1 0 1,1 0-1,0 0 1,0 0-1,0-1 1,0 1-1,0 0 1,0 0-1,0 0 1,1 0-1,-1 0 1,0 0-1,0 0 1,1 0-1,-1 0 1,1 1-1,-1-1 1,1 0-1,-1 0 1,1 0-1,-1 0 1,1 0-1,0 1 1,0-1-1,-1 0 1,1 1-1,0-1 1,0 0-1,0 1 1,0-1-1,-1 1 1,1-1-1,0 1 1,0 0-1,0-1 1,0 1-1,0 0 1,0 0-1,0 0 1,0 0-1,0 0 1,2 0-1,23-5 65,0 2-1,34-1 0,-51 4-36,1 1 0,0-1 0,-1 1 0,1 1 0,0 0 0,-1 0-1,0 1 1,0 0 0,12 6 0,-20-9-45,-1 0 0,1 1 1,-1-1-1,1 1 0,-1-1 0,1 1 0,-1-1 1,0 1-1,1-1 0,-1 1 0,0-1 0,1 1 1,-1-1-1,0 1 0,0 0 0,1-1 0,-1 1 0,0-1 1,0 1-1,0 0 0,0-1 0,0 1 0,0 0 1,0-1-1,0 1 0,0-1 0,0 1 0,0 0 0,-1-1 1,1 1-1,0 0 0,0-1 0,-1 1 0,1-1 1,0 1-1,-1 0 0,-16 16-4144,-7-9-4332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24.619"/>
    </inkml:context>
    <inkml:brush xml:id="br0">
      <inkml:brushProperty name="width" value="0.035" units="cm"/>
      <inkml:brushProperty name="height" value="0.035" units="cm"/>
      <inkml:brushProperty name="color" value="#E71224"/>
    </inkml:brush>
  </inkml:definitions>
  <inkml:trace contextRef="#ctx0" brushRef="#br0">141 191 9893,'0'0'7053,"-2"-6"-2072,-5-22-4847,5 26-142,1 0 1,0 0-1,-1 0 0,0 0 1,1 0-1,-1 0 1,0 1-1,0-1 0,0 1 1,0-1-1,0 1 1,0 0-1,-1-1 1,1 1-1,0 0 0,-1 1 1,1-1-1,0 0 1,-1 1-1,-2-1 0,0 1-5,1 1 0,-1-1-1,0 1 1,1 1-1,-1-1 1,1 0 0,-1 1-1,1 0 1,0 0-1,-7 4 1,9-3-27,-1-1 0,1 0-1,0 0 1,0 1 0,0-1 0,0 1 0,0-1 0,0 1-1,1 0 1,-1 0 0,1 0 0,0 0 0,0 0 0,0 0-1,0 0 1,1 0 0,-1 6 0,-1-1-82,2 1 1,-1 0-1,1-1 1,1 1-1,-1 0 0,3 9 1,-2-16 87,-1-1-1,0 1 1,1-1 0,-1 1-1,1-1 1,0 1 0,-1-1-1,1 0 1,0 1 0,0-1 0,0 0-1,0 0 1,0 1 0,0-1-1,0 0 1,1 0 0,-1 0-1,0 0 1,0 0 0,1-1 0,-1 1-1,1 0 1,-1-1 0,1 1-1,-1-1 1,3 1 0,46-1-150,-5 0 264,-43 0-82,0 0 0,-1 0 1,1 1-1,-1-1 1,1 1-1,-1-1 0,0 1 1,1-1-1,-1 1 1,1 0-1,-1 0 0,0 0 1,0 0-1,1 0 1,-1 0-1,0 0 0,0 0 1,0 0-1,0 0 1,0 1-1,-1-1 0,2 2 1,-1 1 8,0-1 0,0 1 0,-1 0 0,0-1 1,1 1-1,-1-1 0,0 1 0,-1 0 0,1-1 1,-1 1-1,0-1 0,1 1 0,-2-1 0,1 1 1,0-1-1,-1 0 0,1 1 0,-1-1 0,0 0 0,0 0 1,0 0-1,-1 0 0,1-1 0,-1 1 0,-4 3 1,3-1 1,-1-1 1,0 0-1,0 0 1,0-1 0,0 1-1,0-1 1,-1 0-1,0-1 1,1 1 0,-1-1-1,0 0 1,0 0-1,0-1 1,-8 1 0,13-2-35,0 0 1,0 0 0,0 0 0,0 0 0,0 0 0,-1 0 0,1 0 0,0 0 0,0-1-1,0 1 1,0-1 0,0 1 0,0 0 0,0-1 0,0 0 0,0 1 0,0-1-1,0 1 1,1-1 0,-1 0 0,0 0 0,0 0 0,1 1 0,-1-1 0,0 0-1,1 0 1,-1 0 0,1 0 0,-1 0 0,0-2 0,0-32-1130,2 20 969,-1 15 184,0 0-1,0 0 0,0-1 1,0 1-1,0 0 1,0 0-1,0 0 0,0-1 1,0 1-1,0 0 1,0 0-1,0 0 0,0-1 1,0 1-1,0 0 1,0 0-1,0 0 0,0 0 1,0-1-1,0 1 0,0 0 1,1 0-1,-1 0 1,0 0-1,0-1 0,0 1 1,0 0-1,0 0 1,0 0-1,1 0 0,-1 0 1,0 0-1,0-1 1,0 1-1,0 0 0,1 0 1,-1 0-1,0 0 1,0 0-1,0 0 0,1 0 1,-1 0-1,0 0 0,0 0 1,1 0-1,9 6-160,7 15-66,-16-18 232,1 0 0,0 1 0,0-1 0,0 0 1,0 0-1,1 0 0,-1-1 0,1 1 0,0 0 0,0-1 0,0 0 0,0 0 0,0 0 0,0 0 0,0 0 1,1 0-1,-1-1 0,1 0 0,-1 1 0,1-2 0,-1 1 0,1 0 0,0-1 0,0 1 0,-1-1 1,1 0-1,0 0 0,-1 0 0,1-1 0,0 0 0,0 1 0,-1-1 0,1 0 0,-1-1 0,1 1 0,-1-1 1,0 1-1,1-1 0,-1 0 0,0 0 0,0-1 0,4-3 0,-3 1 15,-1 1 0,1-1 0,-1 0-1,0 0 1,-1 0 0,1 0 0,-1 0 0,0-1 0,-1 1-1,1-1 1,-1 1 0,0-1 0,0 1 0,-1-1 0,1 0-1,-1 0 1,-1-6 0,1 12 213,0 63 78,0-60-305,1 1 1,-1-1 0,1 0 0,0 1 0,0-1-1,0 0 1,0 1 0,1-1 0,-1 0 0,1 0-1,0 0 1,0 0 0,0 0 0,5 4 0,-7-6-25,1 0 1,0 0-1,0 0 1,0 0 0,0-1-1,0 1 1,0 0-1,0-1 1,1 1-1,-1-1 1,0 1 0,0-1-1,0 1 1,1-1-1,-1 0 1,0 0 0,0 1-1,1-1 1,-1 0-1,0 0 1,0 0 0,1-1-1,-1 1 1,0 0-1,0 0 1,1-1 0,-1 1-1,0-1 1,0 1-1,0-1 1,0 1 0,0-1-1,1 0 1,-1 1-1,0-1 1,0 0 0,-1 0-1,1 0 1,0 0-1,0 0 1,0 0 0,1-2-1,3-5-93,0 0-1,0 0 1,-1 0-1,0-1 1,-1 0-1,0 0 1,0 0 0,0 0-1,-2 0 1,1 0-1,-1-1 1,0-16 653,-1 66-309,0-29-201,0-3 34,-1-1-1,2 1 0,-1 0 1,1 0-1,0 0 0,1-1 1,2 9-1,-3-15-72,0 1 0,0 0 0,0 0 0,0-1 0,1 1 0,-1-1 0,1 1 0,-1-1 0,1 0 0,-1 1 0,1-1 0,-1 0 0,1 0 0,0 0 0,0 0 0,0 0 0,0-1 0,-1 1 0,1 0 0,0-1 0,0 0 0,0 1 0,0-1 1,0 0-1,0 0 0,1 0 0,-1 0 0,0 0 0,0-1 0,0 1 0,0-1 0,-1 1 0,4-2 0,-3 2-65,0-1 0,0 0 1,0 0-1,0 0 0,0 0 1,0 0-1,0 0 0,0 0 1,0 0-1,-1-1 0,1 1 1,0-1-1,-1 0 0,1 1 0,-1-1 1,0 0-1,0 0 0,1 0 1,-1 0-1,0 0 0,-1 0 1,1 0-1,0 0 0,0-4 1,1-4-153,0 0 0,-1 0 1,-1-21-1,0 26 276,1 2 6,-1 6 33,3 15 151,0 27 179,-3-44-385,2-3-28,0 0 1,0 0 0,0 0 0,-1-1-1,1 1 1,-1 0 0,1-1 0,-1 1 0,0 0-1,1-1 1,-1 0 0,0 1 0,0-6-1,6-8-89,-4 10 7,-2 4 51,0 0-1,0-1 0,0 1 0,0 0 1,0 0-1,0 0 0,1 0 0,-1 0 1,1 0-1,-1 0 0,1 1 0,0-1 1,0 0-1,0 1 0,0 0 0,0-1 1,4-1-1,-5 4 39,0-1-1,0 1 1,0-1-1,0 1 1,0-1 0,0 1-1,0 0 1,-1 0-1,1-1 1,0 1 0,0 0-1,-1 0 1,1 0-1,0 0 1,-1 0 0,1 0-1,-1 0 1,1 0 0,-1 0-1,0 0 1,0 0-1,1 0 1,-1 0 0,0 2-1,5 29 468,-5-30-416,7 33 1025,-7-35-1076,0 0-1,0 1 1,1-1-1,-1 0 1,0 0-1,0 0 1,0 0-1,0 1 1,0-1-1,0 0 1,1 0-1,-1 0 1,0 0-1,0 0 1,0 0-1,0 0 1,1 1-1,-1-1 1,0 0-1,0 0 1,0 0-1,0 0 0,1 0 1,-1 0-1,0 0 1,0 0-1,0 0 1,1 0-1,-1 0 1,0 0-1,0 0 1,0 0-1,1 0 1,-1 0-1,0 0 1,0 0-1,0-1 1,0 1-1,1 0 1,-1 0-1,0 0 1,0 0-1,1 0 1,10-18 76,-7 10-189,0 0 0,0 0 0,0 0 0,1 1 1,0 0-1,1 0 0,0 0 0,0 0 0,0 1 0,1 0 0,0 0 1,0 1-1,0 0 0,1 0 0,-1 0 0,1 1 0,15-5 0,-22 9 108,-1 0-1,1 0 0,-1 0 0,1 0 1,0 0-1,-1 0 0,1 0 0,-1 0 1,1 0-1,-1 0 0,1 0 0,-1 0 1,1 1-1,0-1 0,-1 0 0,1 0 1,-1 1-1,1-1 0,-1 0 0,0 1 1,1-1-1,-1 1 0,1-1 0,-1 0 0,0 1 1,1-1-1,-1 1 0,0-1 0,1 1 1,-1-1-1,0 1 0,0-1 0,1 1 1,-1-1-1,0 1 0,0 0 0,3 21 301,-3-19-213,1 15-6,-2-9 182,2 1-1,0-1 1,0 1-1,0-1 1,5 13 0,-6-20-331,1-1 0,-1 1 0,1-1 0,0 0 0,-1 1 0,1-1 0,0 0 0,0 0 0,0 1 0,0-1 0,0 0 0,0 0 0,0 0 0,1 0 0,-1-1 0,0 1 0,0 0 0,1 0 0,-1-1 0,0 1 0,1-1 0,-1 1 0,1-1 0,-1 1 0,1-1 0,-1 0 0,1 0 0,-1 0 0,1 0 0,-1 0 0,1 0 0,-1 0 0,1 0 0,-1-1 0,1 1 0,-1-1 0,0 1 0,1-1 0,-1 1 0,1-1 0,1-1 0,9-7-4900</inkml:trace>
  <inkml:trace contextRef="#ctx0" brushRef="#br0" timeOffset="620.3">1161 0 192,'0'0'17811,"-7"5"-17776,-3 2 36,0 1 1,1 0-1,0 1 1,0 0-1,1 1 1,0-1-1,0 2 1,1-1-1,1 1 1,0 0 0,0 0-1,1 1 1,0 0-1,1 0 1,-4 20-1,2-4 126,1 1-1,2 0 0,0 0 0,2 0 1,1 0-1,5 31 0,-5-55-211,1 0 0,0 0 0,0 0-1,0 0 1,1 0 0,-1 0 0,1 0 0,1 0-1,-1 0 1,1-1 0,-1 1 0,1-1 0,1 0-1,-1 0 1,1 0 0,-1 0 0,6 3 0,-4-3-394,1 0 0,0-1 0,1 0 0,-1 0 0,1-1 0,-1 1 0,1-2 0,0 1 0,-1-1 1,1 0-1,0 0 0,9 0 0,16-1-4105</inkml:trace>
  <inkml:trace contextRef="#ctx0" brushRef="#br0" timeOffset="3554.48">1386 390 4066,'0'0'11272,"2"-36"-9051,-1 26 1459,9-145-5566,-12 190 1898,1-23-3,1 1 0,0-1 0,0 1 0,1-1 1,3 13-1,-4-23-22,1-1 1,-1 0-1,1 0 1,-1 0-1,1 0 1,-1 0 0,1 0-1,-1 0 1,1-1-1,0 1 1,-1 0 0,1 0-1,0 0 1,0-1-1,0 1 1,0 0 0,0-1-1,0 1 1,0-1-1,0 1 1,0-1-1,0 1 1,0-1 0,0 0-1,0 1 1,0-1-1,0 0 1,0 0 0,0 0-1,1 0 1,-1 0-1,0 0 1,0 0-1,0 0 1,0-1 0,0 1-1,0 0 1,0-1-1,0 1 1,2-1 0,0 0-92,-1-1 1,1 1 0,0 0 0,-1-1 0,1 0-1,-1 1 1,1-1 0,-1 0 0,0 0 0,0-1-1,0 1 1,0 0 0,0-1 0,2-3 0,-1-1 1,1-1 64,-1 0 1,1 0 0,-1 0 0,-1 0-1,0-1 1,0 1 0,0-12 909,2 28-875,-2 1 43,1-1 0,-1 1-1,0 0 1,-1-1 0,0 11-1,9 37 465,-10-55-498,0-1 1,1 1-1,-1-1 0,0 1 1,0-1-1,1 1 0,-1-1 0,1 1 1,-1-1-1,0 1 0,1-1 1,-1 0-1,1 1 0,-1-1 0,1 0 1,-1 0-1,1 1 0,-1-1 1,1 0-1,-1 0 0,1 0 0,-1 1 1,1-1-1,-1 0 0,1 0 1,0 0-1,-1 0 0,1 0 0,-1 0 1,1 0-1,-1 0 0,1 0 1,0-1-1,-1 1 0,1 0 0,-1 0 1,1 0-1,-1-1 0,1 1 1,-1 0-1,1-1 0,-1 1 0,0 0 1,1-1-1,-1 1 0,1 0 0,-1-1 1,0 1-1,1-1 0,-1 0 1,28-28 166,-22 23-88,-2 1-90,-3 3-23,1-1 1,-1 1-1,1 0 1,0 0 0,-1 0-1,1 0 1,0 0-1,0 1 1,1-1-1,-1 0 1,0 1-1,0 0 1,4-2 0,16 59 443,-20-52-574,16 20 824,-1-17-3637</inkml:trace>
  <inkml:trace contextRef="#ctx0" brushRef="#br0" timeOffset="3773.42">1573 93 11749,'0'0'3250,"10"-7"-8308,-4 7 367</inkml:trace>
  <inkml:trace contextRef="#ctx0" brushRef="#br0" timeOffset="4578.33">1841 238 7700,'0'0'9348,"-3"-2"-9068,2 1-268,0 0 1,-1 0-1,1 1 1,-1-1-1,1 1 1,-1-1-1,1 1 1,-1-1-1,1 1 0,-1 0 1,0 0-1,1 0 1,-1 0-1,1 0 1,-1 0-1,0 0 1,1 0-1,-1 1 1,1-1-1,-1 0 0,1 1 1,-1 0-1,-2 1 1,2 0 10,-1 0 0,1 0-1,-1 0 1,1 0 0,0 1 0,0-1 0,0 1 0,0-1 0,0 1-1,1 0 1,-3 5 0,2-2 9,-1 0-1,1 1 1,0-1 0,1 1-1,0-1 1,0 1 0,0 0-1,1 0 1,0-1-1,0 1 1,0 0 0,2 7-1,-1-13-31,-1 0-1,0 1 0,1-1 1,-1 0-1,1 0 0,-1 0 1,1 0-1,-1 1 0,1-1 0,0 0 1,-1 0-1,1 0 0,0 0 1,0-1-1,0 1 0,0 0 1,0 0-1,0 0 0,0-1 0,0 1 1,0 0-1,0-1 0,1 1 1,-1-1-1,0 0 0,0 1 1,0-1-1,1 0 0,-1 0 1,0 0-1,1 1 0,-1-1 0,0 0 1,0-1-1,1 1 0,-1 0 1,0 0-1,0-1 0,1 1 1,-1 0-1,0-1 0,0 1 0,0-1 1,0 0-1,0 1 0,2-2 1,1-1-7,1 0 0,-1 0 0,0 0 0,1 0 0,-2-1 0,1 1 1,0-1-1,-1 0 0,5-7 0,-1-3-129,-1 0-1,-1 0 1,0-1-1,-1 0 1,0 0-1,-2 0 1,1 0-1,-2 0 1,0-1-1,-1 1 1,0 0-1,-3-17 1,-1 78 1631,3-36-1464,1 0-1,1 0 0,0 1 0,1-1 0,0 0 0,0 0 0,5 10 1,-6-17-50,0 1-1,1-1 1,0 0 0,0 0 0,0 0 0,0 0 0,0 0 0,1 0 0,-1 0 0,1-1-1,0 1 1,0-1 0,0 0 0,0 0 0,0 0 0,0 0 0,0-1 0,1 1 0,-1-1-1,1 0 1,-1 0 0,1 0 0,0 0 0,-1 0 0,1-1 0,0 0 0,-1 0-1,1 0 1,0 0 0,-1-1 0,1 1 0,0-1 0,-1 0 0,1 0 0,-1 0 0,5-2-1,-3 0-406,1 0-1,-1 0 1,0 0-1,0-1 0,-1 1 1,1-1-1,-1-1 1,1 1-1,-1 0 0,-1-1 1,1 0-1,-1 0 1,0 0-1,0 0 0,0-1 1,-1 1-1,1-1 0,-1 1 1,-1-1-1,1 0 1,1-11-1,-3 14 37,0-29-971,0 31 1465,0 1-1,0-1 1,0 1-1,0-1 1,0 1 0,0-1-1,0 1 1,0-1-1,0 1 1,-1-1 0,1 1-1,0-1 1,0 1 0,0-1-1,0 1 1,-1-1-1,1 1 1,0 0 0,-1-1-1,1 1 1,0-1 0,-1 1-1,1 0 1,0-1-1,-1 1 1,1 0 0,-1 0-1,1-1 1,-1 1 0,1 0-1,0 0 1,-1 0-1,1-1 1,-1 1 0,1 0-1,-1 0 1,1 0 0,-1 0-1,1 0 1,-1 0-1,1 0 1,-1 0 0,1 0-1,-1 0 1,1 0-1,-1 1 1,1-1 0,-1 0-1,1 0 1,-1 0 0,1 1-1,-1-1 1,0 1-1,-1 3 132,0 1 0,0 0 0,1-1 0,-1 1 0,1 0 0,0 0 0,0 0 0,1 0 0,-1 1 0,1-1 0,1 8-1,-1-13-225,0 4-104,0 1 211,0-1 0,0 0 0,0 0 0,0 0 0,1 0 0,0 0-1,2 7 1,-3-11-229,1 1-1,0 0 0,-1 0 0,1 0 0,0-1 0,-1 1 0,1 0 0,0-1 1,0 1-1,0 0 0,0-1 0,-1 1 0,1-1 0,0 0 0,0 1 1,0-1-1,0 0 0,0 1 0,0-1 0,0 0 0,0 0 0,0 0 0,0 0 1,0 0-1,1 0 0,-1 0 0,0 0 0,0 0 0,0-1 0,0 1 1,0 0-1,0-1 0,-1 1 0,1-1 0,0 1 0,0-1 0,1 0 0,11-8-4645</inkml:trace>
  <inkml:trace contextRef="#ctx0" brushRef="#br0" timeOffset="4740.42">2135 34 9220,'0'0'8276,"-16"16"-9525,16 4-751,0-1-4467</inkml:trace>
  <inkml:trace contextRef="#ctx0" brushRef="#br0" timeOffset="5086.67">2153 223 14086,'0'0'4664,"4"3"-4307,0 0-310,0 1 0,0-1 0,-1 1 0,1 0 0,-1 0 0,0 1 0,0-1 0,0 1-1,-1-1 1,0 1 0,0 0 0,0 0 0,0 0 0,-1 0 0,2 7 0,0 8 171,-1 1 1,0 36-1,-2-56-197,-1 0-1,1-1 0,-1 1 0,1 0 1,-1-1-1,1 1 0,-1 0 0,0-1 1,1 1-1,-1-1 0,0 1 0,1-1 0,-1 1 1,0-1-1,0 0 0,0 1 0,1-1 1,-1 0-1,0 1 0,0-1 0,0 0 1,0 0-1,1 0 0,-1 0 0,0 0 1,0 0-1,0 0 0,0 0 0,0 0 0,1 0 1,-1-1-1,0 1 0,0 0 0,0-1 1,1 1-1,-1 0 0,0-1 0,0 1 1,1-1-1,-1 1 0,0-1 0,1 1 1,-1-1-1,0 0 0,1 1 0,-1-1 0,1 0 1,-1 1-1,1-1 0,0 0 0,-1 0 1,1 0-1,-1-2-48,0 0 0,1 0 0,0 0 0,-1 1 0,1-1 0,0 0 0,1 0 0,-1 0 0,0 0 0,1 0 0,-1 0 1,1 1-1,0-1 0,0 0 0,0 1 0,1-1 0,-1 0 0,1 1 0,-1 0 0,1-1 0,0 1 0,0 0 0,0 0 0,0 0 0,0 0 0,0 0 0,0 0 0,4-1 1,5-4-1326,1 1 1,0 0 0,0 1 0,23-6-1,-12 4-4801</inkml:trace>
  <inkml:trace contextRef="#ctx0" brushRef="#br0" timeOffset="5474.5">2352 267 12438,'0'0'5754,"29"-4"-5556,-28 4-146,1-1-89,0 1 0,0 0 1,0 0-1,0-1 0,0 0 0,0 1 1,0-1-1,-1 0 0,1 0 0,0 0 0,-1 0 1,1 0-1,0 0 0,-1 0 0,1 0 1,-1-1-1,0 1 0,0-1 0,1 1 0,-1-1 1,0 0-1,0 1 0,0-1 0,0 0 1,-1 1-1,1-1 0,0 0 0,-1 0 0,1-4 1,-27 11 1084,21-2-949,0 1 0,0 0-1,1 1 1,-1-1 0,1 1-1,0 0 1,1 0 0,-1 0-1,1 0 1,0 1 0,0 0 0,0-1-1,1 1 1,0 0 0,0 0-1,1 0 1,-1 0 0,1 1 0,1-1-1,-1 0 1,1 0 0,0 1-1,2 11 1,-1-17-119,0 0 0,0 0-1,0 0 1,0 0 0,0 0-1,0 0 1,0 0 0,0 0-1,0-1 1,0 1 0,1 0 0,-1-1-1,0 1 1,1-1 0,-1 0-1,0 1 1,1-1 0,-1 0-1,0 0 1,1 0 0,-1 0 0,0 0-1,3 0 1,33-3-1462,-29 2 649,-1-1-1,1 0 1,-1-1-1,0 0 1,1 0 0,-1 0-1,-1-1 1,1 0-1,11-9 1,1-3-3857</inkml:trace>
  <inkml:trace contextRef="#ctx0" brushRef="#br0" timeOffset="5860.38">2543 298 4274,'0'0'12664,"-13"9"-11620,11-7-986,1 1 1,-1 0 0,1-1 0,0 1 0,0 0 0,0 0 0,1-1 0,-1 1-1,1 0 1,-1 0 0,1 0 0,0 5 0,0-7-47,0 1 0,0-1 1,0 0-1,0 0 0,0 0 0,0 0 1,1 1-1,-1-1 0,0 0 0,0 0 1,1 0-1,-1 0 0,1 0 0,-1 0 1,1 0-1,0 0 0,-1 0 0,1 0 1,0 0-1,0 0 0,-1-1 0,1 1 1,0 0-1,0 0 0,0-1 0,0 1 1,0-1-1,0 1 0,0-1 0,0 1 1,0-1-1,1 1 0,0-1 0,5 0-14,0 0-1,-1-1 1,1 0-1,0 0 1,-1-1-1,0 0 1,1 0-1,-1 0 1,0-1-1,0 0 1,0 0-1,0-1 1,0 1-1,-1-1 0,0 0 1,0-1-1,0 1 1,0-1-1,-1 0 1,1-1-1,-1 1 1,-1-1-1,6-9 1,-2 2-110,0-1 0,-1 1 0,0-1 0,-1 0 0,-1-1 1,0 1-1,-1-1 0,-1 0 0,1-25 0,-3 36 128,-1-21 643,0 24-572,1 0 1,0 1-1,0-1 1,0 0-1,0 1 1,0-1-1,-1 1 0,1-1 1,0 0-1,0 1 1,-1-1-1,1 1 1,-1-1-1,1 0 1,0 1-1,-1-1 0,1 1 1,-1 0-1,1-1 1,-1 1-1,1-1 1,-1 1-1,0 0 1,1-1-1,-1 1 1,1 0-1,-1 0 0,0-1 1,1 1-1,-2 0 1,0 3-100,0-1 0,0 1 0,1 0 0,-1 0 0,1 0 0,0 0 0,0 0 0,-1 6 1,1-6 30,-6 22 61,1 0 1,1 1-1,2 0 0,1 0 1,0 0-1,5 43 1,-3-68-157,0 1 1,0-1 0,0 0 0,0 1 0,1-1 0,-1 1-1,1-1 1,-1 0 0,1 1 0,-1-1 0,1 0-1,0 1 1,-1-1 0,1 0 0,0 0 0,0 0-1,0 0 1,2 2 0,-1-2-429,-1 0 1,1-1-1,0 1 0,0 0 0,0 0 1,0-1-1,0 1 0,0-1 1,0 0-1,0 0 0,0 0 0,2 0 1,9 0-6658</inkml:trace>
  <inkml:trace contextRef="#ctx0" brushRef="#br0" timeOffset="6001.83">2656 257 12758,'0'0'6339,"49"-25"-7188,-8 21-655,9 1-353,0 1-3153</inkml:trace>
  <inkml:trace contextRef="#ctx0" brushRef="#br0" timeOffset="6396">3079 96 10277,'0'0'8254,"0"-1"-8111,0 0-1,0 0 0,0 1 1,0-1-1,0 0 1,0 0-1,0 0 1,0 0-1,0 0 0,-1 0 1,1 0-1,0 0 1,-1 0-1,1 0 1,-1 0-1,1 1 1,-1-2-1,-5 3-71,1 1 0,0-1 0,-1 1 0,1 1 0,0-1 0,1 1 0,-1 0 0,0 0 0,1 0-1,-7 6 1,-39 42 37,38-37-38,0 1-1,1 0 0,1 1 0,1 0 0,-12 28 0,17-36-62,1 1-1,0 0 1,1 1-1,-1-1 1,2 0-1,-1 1 1,2-1-1,-1 1 0,1-1 1,0 1-1,1-1 1,4 19-1,-4-25-40,0 0 1,1 0-1,-1 0 0,1 0 0,0 0 0,0 0 0,0 0 1,0-1-1,0 1 0,1-1 0,-1 0 0,1 0 0,0 0 1,-1 0-1,1 0 0,3 1 0,1 1-492,-1-1-1,1-1 1,-1 1-1,1-1 1,0 0-1,11 1 1,10-2-3433</inkml:trace>
  <inkml:trace contextRef="#ctx0" brushRef="#br0" timeOffset="7436.9">3342 219 6979,'0'0'8479,"-8"-1"-8138,4 0-215,0 1 1,-1-1-1,1 1 0,0 1 0,-1-1 1,1 0-1,-1 1 0,1 0 0,0 0 0,0 0 1,-1 1-1,1-1 0,0 1 0,0 0 1,1 0-1,-1 0 0,0 1 0,1 0 0,-1-1 1,1 1-1,0 0 0,0 0 0,0 1 0,0-1 1,1 1-1,-1-1 0,1 1 0,-4 8 1,5-9-157,-1 1-1,1-1 1,-1 1 0,1-1 0,1 1 0,-1 0 0,0-1 0,1 1 0,0 0 0,0 0 0,0-1 0,0 1 0,0 0 0,1-1 0,0 1 0,-1 0 0,1-1 0,1 1 0,-1-1 0,1 1 0,-1-1 0,1 1 0,0-1-1,0 0 1,0 0 0,1 0 0,-1 0 0,1-1 0,-1 1 0,1 0 0,0-1 0,0 0 0,0 0 0,1 0 0,-1 0 0,0 0 0,1-1 0,-1 0 0,1 1 0,-1-1 0,6 1 0,26 1-1103,-29-3 7,0 0 0,1 0 0,-1 0 0,0-1 0,0 0 0,6-2 0,-9 2 903,-1 1 0,0-1-1,1 0 1,-1-1-1,0 1 1,0 0-1,0 0 1,0-1 0,0 1-1,0-1 1,0 0-1,-1 0 1,1 1 0,-1-1-1,1 0 1,1-3-1,-2 2 837,0 0 0,1 0-1,-1-1 1,-1 1 0,1 0-1,0 0 1,-1-1 0,0 1-1,0-4 1,1 6-469,-1 1 1,0 0-1,0-1 1,0 1-1,0 0 1,0-1-1,0 1 0,0 0 1,0-1-1,0 1 1,0 0-1,0-1 1,0 1-1,0 0 1,-1 0-1,1-1 0,0 1 1,0 0-1,0-1 1,0 1-1,-1 0 1,1 0-1,0-1 1,0 1-1,0 0 0,-1 0 1,1-1-1,0 1 1,0 0-1,-1 0 1,1 0-1,0-1 1,-1 1-1,1 0 0,-11 6 1138,-7 17-1264,16-17 76,1-1 0,-1 0 0,1 1 0,0-1 0,0 1 0,0-1 0,1 6 0,0-10-85,0 0 0,0 1 0,0-1 0,0 0 0,0 0 0,0 0 0,1 0 0,-1 1 0,0-1 0,1 0 0,-1 0 0,1 0 0,-1 0 0,1 0 0,-1 0 0,1 0 0,0 0 0,-1 0 0,1-1 0,0 1 0,0 0 0,0 0 0,0 0 0,0-1 0,0 1 0,0-1 0,0 1 0,0-1 0,0 1 0,0-1 0,0 1 0,0-1 0,0 0 0,0 0 0,1 1 0,-1-1 0,1 0 0,0 0 4,0 0 0,0 0 0,0 0 0,1 0 0,-1 0 1,0 0-1,0-1 0,0 1 0,0-1 0,-1 1 0,1-1 0,0 0 1,0 0-1,0 1 0,0-1 0,-1-1 0,1 1 0,0 0 0,-1 0 1,1-1-1,-1 1 0,0-1 0,1 1 0,-1-1 0,0 1 0,2-4 1,-1-1 49,-1 0 0,1 0 0,-1-1 0,0 1 0,-1-1 0,0 1 0,0-9 0,0 15-85,0-1 0,0 0 0,0 1 0,0-1 0,-1 0 0,1 1 0,0-1 0,0 0 0,-1 1 0,1-1 0,0 1 0,-1-1 0,1 1 0,0-1 0,-1 0 0,1 1 0,-1 0 0,1-1 1,-1 1-1,1-1 0,-1 1 0,1-1 0,-1 1 0,0 0 0,1 0 0,-1-1 0,1 1 0,-1 0 0,0 0 0,1 0 0,-1-1 0,0 1 0,1 0 0,-2 0 0,-13 7-4881,9 1-345</inkml:trace>
  <inkml:trace contextRef="#ctx0" brushRef="#br0" timeOffset="7853.71">3557 321 10997,'0'0'5883,"3"6"-5603,-1 1-84,1 1-1,-1 0 1,0-1 0,-1 1 0,0 0-1,0 0 1,0 14 0,-1-22-105,31-41 925,-26 36-988,-3 2-15,1 0 0,-1 0 1,1 0-1,0 0 1,0 1-1,0-1 1,0 1-1,0 0 0,1 0 1,-1 0-1,1 0 1,-1 0-1,1 1 1,0 0-1,-1-1 1,1 1-1,0 1 0,7-2 1,-10 3 3,0-1 1,0 1 0,-1-1-1,1 1 1,0 0-1,-1-1 1,1 1-1,0 0 1,-1 0-1,1 0 1,-1-1-1,1 1 1,-1 0-1,1 0 1,-1 0 0,0 0-1,1 0 1,-1 0-1,0 0 1,0 0-1,0 0 1,0 0-1,0 0 1,0 0-1,0 1 1,-1 33 135,1-26-100,0 2-3,1 13-881,-1-23 562,0 0 1,1-1-1,-1 1 0,0 0 0,1-1 0,-1 1 0,1 0 0,-1-1 0,1 1 0,-1-1 1,1 1-1,-1-1 0,1 1 0,-1-1 0,1 1 0,0-1 0,-1 0 0,1 1 1,0-1-1,-1 0 0,1 0 0,0 1 0,-1-1 0,1 0 0,0 0 0,0 0 0,-1 0 1,1 0-1,1 0 0,10 0-5643</inkml:trace>
  <inkml:trace contextRef="#ctx0" brushRef="#br0" timeOffset="8696.1">3813 289 8932,'0'0'8569,"-4"4"-7856,-3 3-280,1 1 0,1-1 1,-1 1-1,-5 13 1,9-18-353,0 0 1,1 0-1,0 0 1,-1 1 0,1-1-1,1 1 1,-1-1 0,0 1-1,1-1 1,0 1 0,-1 0-1,2-1 1,-1 1-1,0-1 1,1 1 0,-1-1-1,3 7 1,-2-9-79,0 1-1,1-1 1,-1 0-1,0 0 1,1 0 0,-1 0-1,1 0 1,-1 0-1,1 0 1,0 0 0,-1-1-1,1 1 1,0 0 0,-1-1-1,1 0 1,0 1-1,0-1 1,-1 0 0,1 0-1,3 0 1,42-1-422,-41 0 276,9 0-423,-1-1 1,0-1-1,0 0 0,0-1 1,0-1-1,-1 0 1,14-8-1,-20 10-123,0-1 1,0-1-1,0 0 1,0 0-1,-1 0 1,0 0-1,0-1 0,6-8 1,-6 0 1553,-10 9 2042,2 5-2780,1 0-1,0 0 0,-1 0 0,1 1 0,0-1 1,-1 0-1,1 1 0,0-1 0,-1 1 1,1-1-1,0 1 0,-1 0 0,1-1 0,0 1 1,-2 2-1,-1-1 4,1 1 0,-1 0 1,1 0-1,-1 0 0,1 1 0,0-1 1,0 1-1,0 0 0,1 0 0,-1 0 1,1 0-1,0 0 0,0 1 0,0-1 1,1 0-1,-2 9 0,4-13-143,-1 1 0,1-1 1,-1 1-1,1-1 0,-1 1 0,1-1 0,0 0 0,-1 1 0,1-1 0,0 0 0,0 1 0,-1-1 1,1 0-1,0 0 0,-1 0 0,1 0 0,0 0 0,0 0 0,-1 0 0,1 0 0,0 0 1,0 0-1,-1 0 0,1 0 0,0-1 0,0 1 0,-1 0 0,1 0 0,0-1 0,-1 1 1,1-1-1,-1 1 0,1 0 0,0-2 0,28-11-277,-13 0 219,0-1 1,14-17 0,-30 32 73,0 1 1,0-1-1,0 0 1,0 1-1,0-1 1,0 0-1,0 1 0,1-1 1,-1 1-1,0-1 1,1 0-1,-1 0 1,1 1-1,-1-1 1,1 0-1,0 0 1,0 0-1,-1 1 1,1-1-1,0 0 0,0 0 1,0 0-1,0 0 1,0-1-1,0 1 1,1 0-1,0 0 1,0 0-5,1-1-1,-1 1 1,1-1 0,-1 0 0,1 0 0,-1 0 0,0 0 0,1 0 0,-1-1 0,1 1 0,-1-1 0,0 1 0,5-3 0,3-1-162,-1-1 0,0 0 0,0 0 0,-1 0 0,0-1 0,12-11 0,-16 13 62,0-1 0,0 0 0,-1 0 0,0 0 0,0 0 1,0 0-1,0-1 0,-1 1 0,0-1 0,0 0 1,2-9-1,-2-2 584,0 0 0,-2-30 0,0 24 980,-13 45-636,5 0-717,1 1 0,2 0 0,0 0 0,1 0 0,1 0 1,1 38-1,2-60-176,0 0 1,0 0-1,0 0 0,0 0 1,0 0-1,0 0 1,0-1-1,1 1 1,-1 0-1,0 0 0,0 0 1,1 0-1,-1 0 1,1 0-1,-1-1 1,1 1-1,-1 0 0,1 0 1,-1-1-1,1 1 1,0 0-1,0-1 1,-1 1-1,1 0 0,0-1 1,0 1-1,1 0 1,25 2-5461,-24-3 4300,13 0-9414</inkml:trace>
  <inkml:trace contextRef="#ctx0" brushRef="#br0" timeOffset="8863.64">4155 271 13286,'0'0'5379,"25"-2"-5475,0 4-1265,6 0-768,-3-2-3202</inkml:trace>
  <inkml:trace contextRef="#ctx0" brushRef="#br0" timeOffset="9390.12">4505 157 12438,'0'0'7435,"0"11"-6965,-15 47 1368,11-46-1626,1 0 0,0 1 0,-3 23 0,6-23-202,-1-3 14,0-1 0,1 0 1,0 1-1,1-1 0,2 13 0,-2-19-71,0-1-1,0 1 1,0 0-1,0-1 0,0 1 1,1-1-1,-1 0 1,1 1-1,0-1 1,0 0-1,-1 0 0,1 0 1,1 0-1,-1 0 1,0-1-1,0 1 1,1-1-1,-1 1 0,0-1 1,1 0-1,0 0 1,4 1-1,6 2-1236,1-1-1,0-1 0,24 0 1,6-1-4031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37.214"/>
    </inkml:context>
    <inkml:brush xml:id="br0">
      <inkml:brushProperty name="width" value="0.035" units="cm"/>
      <inkml:brushProperty name="height" value="0.035" units="cm"/>
      <inkml:brushProperty name="color" value="#E71224"/>
    </inkml:brush>
  </inkml:definitions>
  <inkml:trace contextRef="#ctx0" brushRef="#br0">7 72 10949,'0'0'8801,"-3"-18"-6885,1 61-2083,0 38 1225,8-43-3382,8-8-4084,-9-24 936,-1-4 1393</inkml:trace>
  <inkml:trace contextRef="#ctx0" brushRef="#br0" timeOffset="241.15">32 114 4594,'0'0'12358,"-9"-62"-11190,9 53-559,9-2-417,7 4 48,-4 0-192,7 0-48,3 2 0,0 1-112,0 2 16,-7 2-304,1 0-1009,-7 2-400,-3 9-1488,-6 0-3475</inkml:trace>
  <inkml:trace contextRef="#ctx0" brushRef="#br0" timeOffset="418.91">45 141 8724,'0'0'6579,"71"-5"-7619,-46 1-1826,-6 4-2896</inkml:trace>
  <inkml:trace contextRef="#ctx0" brushRef="#br0" timeOffset="655.39">289 103 10549,'0'0'7891,"0"24"-7907,0 0 80,0 1 17,0 0-49,0-2-32,0-2-753,0-5-1008,0-2-704,0-5-4130</inkml:trace>
  <inkml:trace contextRef="#ctx0" brushRef="#br0" timeOffset="961.78">335 142 7988,'0'0'6459,"13"-6"-6267,-1-1-161,-6 4-20,-1 0 0,0 0 0,1 1 0,-1 0 1,1-1-1,0 2 0,0-1 0,0 1 0,0 0 0,0 0 0,0 0 0,0 1 0,8 1 0,-12 0 6,-1 0 0,0 0 0,0 0 0,1 0 0,-1 0 0,0 1-1,0-1 1,0 0 0,0 1 0,-1-1 0,1 1 0,0-1 0,0 1 0,-1 0-1,1-1 1,-1 1 0,0-1 0,1 1 0,-1 0 0,0-1 0,0 1-1,0 0 1,0 0 0,0-1 0,0 1 0,-1 2 0,0 4 118,1-1 0,-1 0 1,0 0-1,-1 0 0,-3 10 1,-17 16 718,18-30-622,1 1-1,0 0 1,0 0 0,0 0-1,1 0 1,-1 0 0,1 0-1,0 1 1,0-1 0,0 1-1,1-1 1,-2 9-1,4-12-261,0-1-1,-1 1 1,1 0 0,0 0-1,-1-1 1,1 1-1,0-1 1,0 1-1,0 0 1,0-1-1,0 0 1,-1 1-1,1-1 1,0 1-1,0-1 1,0 0-1,0 0 1,0 0-1,0 1 1,0-1-1,0 0 1,0 0-1,2-1 1,28 2-3924,-29-1 3146,17 0-6566</inkml:trace>
  <inkml:trace contextRef="#ctx0" brushRef="#br0" timeOffset="1226.76">594 242 7363,'0'0'11200,"4"0"-11106,-2 1-78,0-1 1,0 0-1,0 1 1,0-1 0,0 1-1,0 0 1,0 0-1,-1 0 1,1 0 0,0 0-1,-1 0 1,1 0 0,0 0-1,-1 1 1,0-1-1,1 0 1,-1 1 0,0 0-1,0-1 1,1 1-1,-1 0 1,0-1 0,-1 1-1,1 0 1,0 0-1,-1 0 1,1 0 0,-1 0-1,1 0 1,-1-1 0,0 1-1,0 0 1,0 4-1,0-1 26,-1-1-1,0 0 0,0 0 1,0 1-1,-1-1 0,1 0 1,-1 0-1,0 0 0,0 0 1,0-1-1,-1 1 0,0-1 0,1 1 1,-1-1-1,0 0 0,-4 4 1,-29 18-1644,10-13-3837,10-6-2978</inkml:trace>
  <inkml:trace contextRef="#ctx0" brushRef="#br0" timeOffset="1538.62">756 104 4322,'0'0'11109,"1"0"-11034,-1 0 0,1 0 0,-1 1 0,1-1-1,-1 0 1,0 0 0,1 0 0,-1 0 0,1 1 0,-1-1 0,0 0-1,1 0 1,-1 1 0,0-1 0,1 0 0,-1 0 0,0 1 0,1-1 0,-1 1-1,0-1 1,0 0 0,1 1 0,-1-1 0,0 0 0,0 1 0,0-1-1,0 1 1,0-1 0,1 1 0,-1-1 0,0 1 0,6 32 1015,2 60-1,-7-39-8745,-1-44 684</inkml:trace>
  <inkml:trace contextRef="#ctx0" brushRef="#br0" timeOffset="1778.4">766 186 5186,'0'0'13911,"3"-62"-13735,12 55-192,-2 3 16,6 2-80,2-1-48,4 1-465,0 2-607,-6 0-497,0 0-1664,-13 7-3250</inkml:trace>
  <inkml:trace contextRef="#ctx0" brushRef="#br0" timeOffset="2009.46">793 277 13382,'0'0'5891,"75"-30"-6435,-50 23-593,-6 3-848,-7 2-2241</inkml:trace>
  <inkml:trace contextRef="#ctx0" brushRef="#br0" timeOffset="2346.52">952 222 304,'0'0'18873,"0"-13"-18121,0 26-912,0 3 160,0 5 32,0-1-32,0 1-240,0-1-1697,0-6-1264,0-5-7044</inkml:trace>
  <inkml:trace contextRef="#ctx0" brushRef="#br0" timeOffset="2796.87">1053 233 11621,'0'0'5371,"8"-8"-5152,0 0-94,-5 5-51,-1 0 0,1 0 0,0 0 0,0 1 0,0-1 0,0 1 0,0 0 0,1 0 0,-1 0 0,1 0 0,4-1 0,-7 2-31,-1 1-1,0 0 1,0 0-1,1 0 1,-1 0-1,0 0 0,0 0 1,0 0-1,1 0 1,-1 0-1,0 0 1,0 0-1,1-1 0,-1 1 1,0 1-1,0-1 1,1 0-1,-1 0 1,0 0-1,0 0 1,1 0-1,-1 0 0,0 0 1,0 0-1,1 0 1,-1 0-1,0 0 1,0 1-1,0-1 0,1 0 1,-1 0-1,0 0 1,0 0-1,0 1 1,0-1-1,0 0 1,1 0-1,-1 0 0,0 1 1,0-1-1,0 0 1,0 0-1,0 1 1,0-1-1,0 0 0,0 0 1,0 1-1,0-1 1,0 0-1,0 0 1,0 1-1,0-1 1,0 0-1,-6 22 459,-15 19-471,15-34 35,4-5-71,0 1-1,0-1 1,0 0-1,0 1 1,1-1-1,-1 1 1,1-1-1,-1 1 1,-1 5-1,4-7 0,-1 0 0,0 1 0,0-1 1,1 0-1,-1 1 0,1-1 0,-1 0 0,1 0 0,-1 0 0,1 0 0,0 1 1,0-1-1,-1 0 0,1 0 0,0 0 0,0 0 0,0-1 0,0 1 0,0 0 1,0 0-1,1-1 0,-1 1 0,0 0 0,0-1 0,2 1 0,0 0-5,-1 0-1,0 0 1,1 1-1,-1-1 1,0 0-1,0 1 1,0-1-1,0 1 1,0 0-1,0 0 1,-1 0-1,1 0 1,0 0-1,-1 0 1,0 0-1,1 1 1,-1-1-1,2 5 1,-4-5 6,1 0 0,-1 0 0,0 0 0,0 0 0,1 0 0,-1 0 0,-1 0 0,1 0 0,0 0 1,0 0-1,-1-1 0,1 1 0,-1 0 0,1-1 0,-1 0 0,0 1 0,1-1 0,-1 0 0,0 0 0,0 0 1,0 0-1,-3 2 0,-25 13-3924,20-11-1206</inkml:trace>
  <inkml:trace contextRef="#ctx0" brushRef="#br0" timeOffset="3098.86">1206 110 13846,'0'0'4957,"3"-2"-4946,-2 1-8,1 0 1,0 0-1,-1 1 0,1-1 0,0 0 1,0 1-1,-1 0 0,1-1 1,0 1-1,0 0 0,0 0 1,0 0-1,0 0 0,-1 0 1,1 0-1,0 1 0,0-1 1,0 1-1,-1-1 0,1 1 0,2 1 1,0 0 17,0 1 0,0-1 1,0 1-1,-1 0 0,1 0 0,-1 1 1,0-1-1,5 7 0,-1 0 56,-1 0 0,0 1 0,-1 0 0,0 0 0,0 0 0,4 18 0,-6-17 40,-1 1 0,0-1 0,0 1 0,-1-1 0,-1 1 0,-2 22 0,1-30-252,0 0-1,-1 1 1,1-1 0,-1 0 0,0 0 0,-1 0 0,-3 6 0,3-6-528,-1-1-1,1 1 0,-1-1 1,0 1-1,-1-1 1,1-1-1,-9 7 0,-15 6-8164</inkml:trace>
  <inkml:trace contextRef="#ctx0" brushRef="#br0" timeOffset="3846.86">1474 52 14807,'0'0'5928,"12"2"-5867,-6-2-36,0 1-1,0-1 1,0 2-1,0-1 1,0 1 0,0-1-1,0 2 1,-1-1-1,1 1 1,-1-1-1,0 2 1,0-1 0,0 0-1,0 1 1,-1 0-1,1 0 1,-1 1 0,5 5-1,-4-3 37,0 1 0,-1 0-1,0-1 1,0 2 0,-1-1 0,0 0-1,0 1 1,-1-1 0,0 1-1,-1 0 1,0 0 0,0-1 0,-1 1-1,0 0 1,0 0 0,-1 0 0,0 0-1,-1 0 1,0-1 0,0 1 0,-1-1-1,0 1 1,-1-1 0,-5 10 0,4-10-875,0 0 0,0-1 0,-1 1 1,0-1-1,-1 0 0,1-1 0,-1 0 0,-15 11 1,12-11-7378</inkml:trace>
  <inkml:trace contextRef="#ctx0" brushRef="#br0" timeOffset="4290.31">1633 26 9108,'0'0'6491,"15"6"-5669,-1 0-523,-4-3-114,-1 1 1,0 0-1,0 0 0,-1 1 1,1 0-1,-1 1 1,0 0-1,-1 0 0,9 8 1,1 5 192,0 0 0,-1 1 0,-1 1 0,-1 1 0,18 37 0,-29-52-363,1 0-1,-1 0 1,-1 0 0,0 0-1,0 0 1,0 1 0,-1-1-1,0 1 1,0-1 0,-1 1-1,0-1 1,0 1 0,0-1-1,-1 1 1,-1-1 0,1 1-1,-1-1 1,-1 0-1,1 0 1,-1 0 0,0 0-1,-1 0 1,-7 10 0,-5 1-1019,0-2 1,-2 0-1,0 0 1,-22 13-1,29-21-323,-33 23-7023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4.989"/>
    </inkml:context>
    <inkml:brush xml:id="br0">
      <inkml:brushProperty name="width" value="0.035" units="cm"/>
      <inkml:brushProperty name="height" value="0.035" units="cm"/>
      <inkml:brushProperty name="color" value="#E71224"/>
    </inkml:brush>
  </inkml:definitions>
  <inkml:trace contextRef="#ctx0" brushRef="#br0">3 36 4978,'-3'-1'12713,"18"5"-12447,-3 0-223,1 0 0,0-1 0,0 0 0,0-1 0,0 0 0,0-1 0,0-1 0,21-1 0,-23-2-2331,-6-1-2093,-4 1-43</inkml:trace>
  <inkml:trace contextRef="#ctx0" brushRef="#br0" timeOffset="305.27">144 2 6307,'0'0'8991,"-1"-2"-7881,6 4-1012,0 2-63,1-1-1,-1 1 1,0 0-1,0 0 1,0 1-1,-1-1 1,0 1-1,1 0 1,-2 0-1,1 0 0,-1 1 1,1 0-1,-2-1 1,1 1-1,-1 0 1,1 0-1,-2 1 1,1-1-1,-1 0 1,0 0-1,0 1 1,0-1-1,-1 1 1,0-1-1,-2 11 1,1-14-14,0 0 1,0 0 0,0 0-1,-1-1 1,1 1 0,-1-1-1,0 1 1,0-1 0,0 1-1,0-1 1,0 0 0,0 0-1,0 0 1,-1 0 0,-3 2-1,-20 11-1448,4-5-4002,6-6-3111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7.513"/>
    </inkml:context>
    <inkml:brush xml:id="br0">
      <inkml:brushProperty name="width" value="0.035" units="cm"/>
      <inkml:brushProperty name="height" value="0.035" units="cm"/>
      <inkml:brushProperty name="color" value="#E71224"/>
    </inkml:brush>
  </inkml:definitions>
  <inkml:trace contextRef="#ctx0" brushRef="#br0">1 120 6675,'0'0'9967,"0"-4"-8820,0-10 1008,0 21-1781,1 1-1,0-1 1,1 0 0,-1-1-1,4 9 1,2-1-342,1 0-1,0-1 1,1 0-1,14 17 1,-10-88 261,-9 28-237,-4 21-59,1-1-1,0 1 0,0 0 1,1-1-1,0 1 1,1 0-1,0 0 1,0 0-1,1 1 1,0-1-1,8-12 0,-10 21-508,0 0 0,0 0 0,0 0-1,0 0 1,0 0 0,0 0 0,0 1-1,0-1 1,0 1 0,0-1 0,0 1 0,0 0-1,0 0 1,-1 0 0,1 0 0,0 0-1,2 2 1,6 8-4978</inkml:trace>
  <inkml:trace contextRef="#ctx0" brushRef="#br0" timeOffset="1357.62">235 213 12358,'0'0'2515,"32"-3"-711,-28 0-1808,0 1-1,-1-1 1,1-1 0,-1 1 0,1 0-1,-1-1 1,0 1 0,0-1 0,0 0-1,-1 0 1,1 0 0,-1-1 0,0 1-1,0 0 1,-1-1 0,3-7 0,-1-4-234,-1 1 0,0 0 0,-1-29-1,-1 44 218,-9 18-102,4-8 188,1 1 0,0 0 0,0 1 0,1-1 0,1 0 0,0 1 0,0 0 0,1-1 0,1 1 0,0 0 0,3 23-1,-2-33-55,0 0 0,-1 1 0,1-1 0,1 0 0,-1 0 0,0 0 0,0 0 0,1 0 0,-1 0 0,1 0-1,0 0 1,0 0 0,-1-1 0,1 1 0,0-1 0,0 1 0,1-1 0,-1 0 0,0 0 0,0 0 0,0 0-1,1 0 1,-1-1 0,1 1 0,-1-1 0,0 1 0,1-1 0,-1 0 0,1 0 0,-1 0 0,1 0 0,-1 0-1,0-1 1,1 1 0,-1-1 0,1 0 0,3-1 0,-1 0-110,0 1 0,0-1 0,0 0 0,0-1 1,-1 1-1,1-1 0,-1 0 0,1 0 0,-1-1 0,0 1 0,0-1 0,0 0 0,-1 0 0,1 0 1,-1 0-1,4-8 0,4-19-742,-4 14 827,-5 48 389,-2-26-282,3 44 420,-3-49-499,0 1-1,0 0 1,0-1 0,0 1-1,1 0 1,-1 0 0,0-1-1,0 1 1,0 0-1,1-1 1,-1 1 0,0-1-1,1 1 1,-1 0-1,1-1 1,-1 1 0,1-1-1,-1 1 1,1-1 0,-1 1-1,1-1 1,-1 1-1,1-1 1,0 0 0,-1 1-1,1-1 1,0 0 0,-1 0-1,1 1 1,0-1-1,-1 0 1,1 0 0,0 0-1,-1 0 1,1 0 0,0 0-1,0 0 1,-1 0-1,1 0 1,0 0 0,-1 0-1,1 0 1,0-1 0,0 1-1,-1 0 1,1 0-1,-1-1 1,1 1 0,0-1-1,-1 1 1,1 0 0,-1-1-1,1 1 1,-1-1-1,1 1 1,-1-1 0,1 1-1,-1-1 1,1 0 0,1-1-11,-1 1 0,1 0 0,-1-1 0,1 1 0,-1-1 1,0 1-1,0-1 0,0 1 0,1-1 0,-1 0 0,-1 0 1,1 0-1,0 0 0,0 1 0,-1-1 0,1-2 1,-1 2-14,0 1 0,0 0 0,0 0 0,0-1 0,-1 1 0,1 0 0,0 0 0,-1-1 0,1 1 0,-1 0 0,1 0 0,-1 0 0,0 0 0,1 0 0,-1 0 1,0 0-1,0 0 0,0 0 0,-1-1 0,-1-1 10,-1 1 0,0 0 1,1 0-1,-1 0 0,0 0 0,0 0 1,0 1-1,0 0 0,0 0 1,-1 0-1,1 0 0,0 1 0,-6-1 1,-13 2 261,31 2-436,38 0-359,60-11-1583,-104 10 2191,-1 0 0,0 0-1,0 1 1,1-1 0,-2 1 0,1-1 0,0 1 0,0-1 0,-1 1 0,1-1 0,-1 1 0,0-1 0,0 1 0,0 3 0,2 9 460,-2-13-550,1 1 0,-1-1 0,1 0 0,0 1 1,-1-1-1,1 0 0,0 1 0,1-1 0,-1 0 0,0 0 0,1 0 0,-1 0 0,1 0 0,-1 0 1,1-1-1,0 1 0,0-1 0,0 1 0,0-1 0,0 1 0,0-1 0,0 0 0,1 0 0,-1 0 1,0 0-1,1-1 0,-1 1 0,0-1 0,1 1 0,-1-1 0,1 0 0,-1 0 0,1 0 0,-1 0 1,1 0-1,-1 0 0,0-1 0,1 1 0,-1-1 0,1 0 0,-1 0 0,0 0 0,0 0 1,0 0-1,1 0 0,-1-1 0,0 1 0,0 0 0,-1-1 0,1 0 0,0 0 0,0 1 0,-1-1 1,1 0-1,-1 0 0,0 0 0,1-1 0,-1 1 0,1-3 0,-1 3-70,0 0 0,0 0 0,0 0 0,0 0-1,-1 0 1,1 0 0,-1 0 0,1 0 0,-1 0 0,0 0-1,0 0 1,0 0 0,0-1 0,0 1 0,0 0 0,0 0-1,-1 0 1,1 0 0,-1 0 0,0 0 0,1 0 0,-1 0-1,0 0 1,0 0 0,0 0 0,-1 0 0,1 1 0,0-1-1,-1 0 1,1 1 0,-1-1 0,1 1 0,-1 0 0,0-1-1,1 1 1,-1 0 0,0 0 0,0 0 0,-4-1 0,-2-1 401,-1 1 1,0 0 0,0 0 0,0 1 0,0 0-1,-1 1 1,1 0 0,-10 1 0,18-1-300,0 0 0,1 0 0,-1 0 0,0 0 0,0 0 0,1 1 0,-1-1 0,0 0 0,1 0 0,-1 1 0,0-1 0,1 0 0,-1 1 0,1-1 0,-1 1 0,0-1 0,1 1 0,-1-1 0,1 1 0,-1-1 0,1 1 1,0 0-1,-1-1 0,1 1 0,0 0 0,-1-1 0,1 2 0,0-2-25,0 1 0,0-1 0,0 1 0,0-1 0,0 1 0,0-1 0,0 1 1,0-1-1,1 1 0,-1-1 0,0 0 0,0 1 0,1-1 0,-1 1 0,0-1 0,0 0 0,1 1 1,-1-1-1,0 0 0,1 1 0,-1-1 0,1 0 0,-1 1 0,0-1 0,1 0 0,-1 0 0,1 0 1,-1 1-1,1-1 0,-1 0 0,1 0 0,-1 0 0,1 0 0,-1 0 0,1 0 0,-1 0 0,1 0 1,-1 0-1,0 0 0,1 0 0,0 0 0,12 1-615,0-1 0,-1 0-1,1-1 1,0 0 0,-1-1 0,1 0 0,-1-1-1,1 0 1,-1-1 0,-1-1 0,1 0 0,0 0 0,-1-1-1,16-12 1,-9 0-2875</inkml:trace>
  <inkml:trace contextRef="#ctx0" brushRef="#br0" timeOffset="2796.43">824 18 5923,'0'0'8516,"-2"-4"-8012,-8-7-249,2 18-82,-2 34 44,6-5 298,1 1 0,3 38-1,0-39-305,0-36-170,0 0-1,0 1 1,-1-1-1,1 1 1,0-1-1,0 0 1,0 1-1,0-1 1,0 1-1,0-1 1,0 0-1,0 1 1,0-1-1,0 1 0,1-1 1,-1 0-1,0 1 1,0-1-1,0 0 1,0 1-1,0-1 1,1 1-1,-1-1 1,0 0-1,0 0 1,1 1-1,-1-1 1,0 0-1,1 1 1,-1-1-1,0 0 1,1 0-1,-1 1 1,12-12 752,14-34-365,-18 31-567,16-19-344,-23 32 452,0 0 1,0 0-1,0 0 1,0 0-1,0 0 1,1 0-1,-1 0 1,0 0-1,1 0 1,-1 0-1,1 1 1,-1-1 0,1 1-1,-1-1 1,1 1-1,0-1 1,-1 1-1,1 0 1,-1 0-1,1 0 1,0 0-1,2 0 1,-3 3-1,0-1 0,-1 1 0,1 0 0,-1-1 0,1 1 0,-1 0 0,0-1 0,0 1 0,0 0 0,0-1 0,-1 1 0,1 0 0,-2 3 0,-1-1 44,0 0-1,-1 0 1,0-1-1,1 1 1,-2-1 0,1 0-1,0 0 1,-1-1-1,0 1 1,0-1-1,0 0 1,0 0-1,0-1 1,-1 0-1,1 1 1,-1-2 0,1 1-1,-1-1 1,0 0-1,-9 1 1,14-2 106,29 0-1227,15 3 1266,-30-1-339,0-1 0,1-1 0,-1 0 0,25-3 0,-36 3 123,1-1 1,0 0-1,-1 1 1,1-1 0,0 0-1,-1-1 1,1 1 0,-1 0-1,0-1 1,1 1 0,-1-1-1,0 0 1,0 0-1,0 0 1,0 0 0,0 0-1,0 0 1,-1 0 0,1-1-1,-1 1 1,0 0 0,1-1-1,-1 1 1,0-1 0,-1 0-1,1 1 1,0-1-1,0-3 1,5-11 2300,1 34-2064,-6-13-187,0-1 0,0 1 0,0 0 1,1-1-1,-1 1 0,1-1 0,0 0 0,0 1 0,0-1 1,0 0-1,5 5 0,-5-8 6,0 1 1,0 0-1,0 0 0,1-1 1,-1 0-1,0 1 0,0-1 1,0 0-1,1 0 1,-1 0-1,0 0 0,0 0 1,0-1-1,0 1 1,1-1-1,-1 1 0,0-1 1,0 0-1,0 0 0,0 0 1,0 0-1,0 0 1,-1 0-1,1-1 0,0 1 1,0 0-1,-1-1 0,1 0 1,-1 1-1,0-1 1,1 0-1,-1 0 0,0 1 1,0-1-1,0 0 0,0 0 1,0 0-1,-1-1 1,1 1-1,0 0 0,-1-3 526,33 14-970,-28-9 370,1 0 0,-1-1 0,1 1 0,-1-1 0,1 0 0,-1-1 0,1 1 0,-1-1 0,0 0 0,0 0 0,0-1 0,0 0 0,0 0 0,0 0 0,-1 0 0,0-1 0,1 1 1,-1-1-1,-1 0 0,1 0 0,0-1 0,-1 1 0,0-1 0,0 0 0,0 0 0,-1 0 0,0 0 0,0 0 0,0 0 0,0-1 0,-1 1 0,0-1 0,0 1 0,0-8 0,-1 5 170,0 6-34,1 0-1,-1 0 0,0 0 1,0 1-1,0-1 1,0 0-1,0 0 0,0 0 1,-1 0-1,1 0 1,-1 1-1,1-1 0,-1 0 1,1 0-1,-1 1 1,0-1-1,0 0 1,0 1-1,0-1 0,0 1 1,-3-3-1,3 3 399,-16 52-290,8 8 441,3 0 0,2 1 0,7 91 0,-1-35-274,4-247 1924,-3 96-2769,1 1 1,3 0-1,0-1 0,19-48 1,-24 79 478,1-1 1,0 1-1,0 0 1,0 1 0,0-1-1,0 0 1,1 1 0,0 0-1,5-4 1,-8 6 10,-1 0 1,1 0 0,0 1 0,-1-1-1,1 1 1,0-1 0,0 1-1,-1-1 1,1 1 0,0-1-1,0 1 1,0 0 0,0-1-1,-1 1 1,1 0 0,0 0-1,0-1 1,0 1 0,0 0-1,0 0 1,0 0 0,0 0-1,0 0 1,-1 0 0,1 1-1,0-1 1,0 0 0,0 0-1,0 1 1,0-1 0,-1 0-1,1 1 1,0-1 0,0 1-1,0-1 1,-1 1 0,1 0-1,0-1 1,-1 1 0,1 0-1,-1-1 1,1 1 0,0 0-1,-1-1 1,0 1 0,1 0 0,-1 0-1,1 0 1,-1 0 0,0 0-1,0-1 1,1 1 0,-1 1-1,1 4 69,0-1 1,0 0-1,-1 1 0,0-1 0,0 0 0,0 1 0,0-1 1,-1 0-1,0 1 0,0-1 0,0 0 0,-1 0 0,0 0 1,0 0-1,0 0 0,-1 0 0,1-1 0,-1 1 0,0-1 0,-1 1 1,1-1-1,-1 0 0,1-1 0,-1 1 0,-8 5 0,7-6-239,1-1-1,-1 1 0,0-1 1,0-1-1,0 1 0,0-1 1,0 1-1,0-1 0,0-1 1,0 1-1,-6-1 0,4 0-3728</inkml:trace>
  <inkml:trace contextRef="#ctx0" brushRef="#br0" timeOffset="3519.78">1448 49 8020,'0'0'7825,"0"-7"-6609,0-16-41,0 4 3485,0 35-5124,9 44 444,-4-29 223,3 55 0,-8-86-496,3 15-11184,-3-9 4687</inkml:trace>
  <inkml:trace contextRef="#ctx0" brushRef="#br0" timeOffset="3735">1589 349 13286,'0'0'8852,"0"-2"-8884</inkml:trace>
  <inkml:trace contextRef="#ctx0" brushRef="#br0" timeOffset="4651.83">1822 52 8324,'0'0'10170,"0"-5"-6395,-11 102-3008,7-69-1490,-3 48 1,21-80-7193,-6-6 194</inkml:trace>
  <inkml:trace contextRef="#ctx0" brushRef="#br0" timeOffset="5027.64">1831 54 5507,'0'0'16154,"-2"-4"-15447,0-1-1163,12 9 221,27 28 194,-31-27 42,0 0 0,-1 0 0,0 1 0,0 0 0,0 0 0,0 0 0,-1 1 1,0 0-1,-1-1 0,1 1 0,-2 0 0,4 11 0,-6-17 2,-1 1 0,1-1-1,-1 0 1,1 1 0,-1-1 0,1 1 0,-1-1 0,0 0 0,0 0-1,0 1 1,0-1 0,0 0 0,0 0 0,0 0 0,0 0 0,-1 0-1,1 0 1,0 0 0,-3 1 0,-33 16 67,23-12-53,-7 3-172,-13 8 247,17-4-4156</inkml:trace>
  <inkml:trace contextRef="#ctx0" brushRef="#br0" timeOffset="5494.59">2066 28 7091,'0'0'8265,"-13"11"-7851,7-3-127,-1 0-1,1 0 1,0 0 0,1 1 0,0 0 0,0 0-1,1 0 1,0 0 0,1 1 0,0 0 0,1-1-1,0 1 1,0 0 0,1 0 0,0 0 0,1 0-1,0 14 1,1-23-290,0 1 1,0-1-1,0 0 0,-1 0 0,1 0 0,0 0 0,0 0 0,1 0 0,-1-1 1,0 1-1,0 0 0,0 0 0,0-1 0,1 1 0,-1-1 0,0 1 1,1-1-1,-1 1 0,0-1 0,1 0 0,-1 0 0,0 0 0,1 0 0,-1 0 1,1 0-1,-1 0 0,0 0 0,1 0 0,-1-1 0,0 1 0,1 0 1,-1-1-1,0 1 0,0-1 0,1 0 0,-1 1 0,0-1 0,0 0 1,0 0-1,0 0 0,0 0 0,0 0 0,0 0 0,0 0 0,0 0 0,0 0 1,-1 0-1,1 0 0,0-1 0,-1 1 0,1 0 0,-1 0 0,1-3 1,-1 3-24,0-1 0,0 1 1,0-1-1,0 1 1,-1 0-1,1-1 1,0 1-1,-1 0 1,1-1-1,-1 1 1,0 0-1,1 0 1,-1-1-1,0 1 1,0 0-1,1 0 1,-1 0-1,0 0 0,0 0 1,0 0-1,-1 0 1,1 1-1,0-1 1,0 0-1,0 0 1,-1 1-1,1-1 1,0 1-1,0-1 1,-1 1-1,1 0 1,0-1-1,-1 1 1,1 0-1,-1 0 0,1 0 1,0 0-1,-1 0 1,1 0-1,-1 0 1,1 1-1,0-1 1,-1 0-1,1 1 1,0-1-1,-1 1 1,1 0-1,0-1 1,0 1-1,-2 1 1,-8 9-2329,9-4-1821</inkml:trace>
  <inkml:trace contextRef="#ctx0" brushRef="#br0" timeOffset="6016.94">2197 97 9668,'0'0'8394,"0"-8"-5332,0 13-3034,0 0 1,0 0-1,1 0 0,-1 0 0,1 1 0,1-2 0,-1 1 1,1 0-1,2 5 0,-3-8-56,0-1 0,0 1-1,0-1 1,0 0 0,0 0 0,0 1-1,0-1 1,1 0 0,-1 0 0,0 0 0,1 0-1,-1 0 1,1-1 0,0 1 0,-1 0 0,1-1-1,-1 1 1,1-1 0,0 0 0,-1 1-1,1-1 1,0 0 0,-1 0 0,1 0 0,0 0-1,-1 0 1,1 0 0,0-1 0,0 1 0,-1-1-1,1 1 1,-1-1 0,3 0 0,0-2 21,0 0 1,-1 0-1,1 0 1,-1-1-1,1 1 1,-1-1-1,0 0 1,0 0 0,-1 0-1,1 0 1,-1 0-1,0-1 1,0 1-1,0-1 1,-1 1-1,0-1 1,0 0-1,1-5 1,-2 10 689,0 33-945,-3 71 693,1-50-1458,1-1-4262,1-35-927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58.570"/>
    </inkml:context>
    <inkml:brush xml:id="br0">
      <inkml:brushProperty name="width" value="0.035" units="cm"/>
      <inkml:brushProperty name="height" value="0.035" units="cm"/>
      <inkml:brushProperty name="color" value="#E71224"/>
    </inkml:brush>
  </inkml:definitions>
  <inkml:trace contextRef="#ctx0" brushRef="#br0">1 401 10261,'0'0'5746,"24"-11"-2982,-19 1-2757,-1 0 0,-1-1 0,0 0 0,0 0 0,-1 1 0,0-1 0,-1-1 0,0 1 0,-2-22 0,1 33-101,0 43-442,0-38 550,0-1 0,0 0 0,0 1 0,1-1 0,0 1 0,0-1 0,0 0 0,1 0 0,-1 0 0,5 7 0,-5-9-44,0-1-1,0 0 1,0 1-1,0-1 1,0 0 0,1 0-1,-1 0 1,0 0 0,1 0-1,-1-1 1,1 1-1,-1 0 1,1-1 0,0 1-1,-1-1 1,1 1-1,-1-1 1,1 0 0,0 0-1,-1 0 1,1 0-1,0 0 1,-1 0 0,1 0-1,0 0 1,-1-1-1,1 1 1,-1 0 0,1-1-1,-1 0 1,1 1-1,-1-1 1,1 0 0,1-1-1,1-1-105,0-1 0,0-1-1,0 1 1,-1 0 0,0-1-1,0 0 1,0 0 0,0 0-1,-1 0 1,1 0 0,-1-1-1,-1 1 1,3-9 0,5-11 3,-9 28 166,0 0-1,0 1 1,0-1-1,1 0 0,-1 0 1,1 0-1,0 0 1,0 0-1,0 0 0,0 0 1,1 0-1,-1 0 1,1 0-1,0 0 0,0-1 1,0 1-1,0-1 1,0 0-1,0 1 1,1-1-1,-1 0 0,1 0 1,0 0-1,-1-1 1,1 1-1,6 1 0,-1-4-157,0-1 0,0-1-1,0 0 1,-1 0-1,1 0 1,-1-1 0,1 0-1,-1-1 1,0 1-1,-1-1 1,1-1 0,-1 1-1,7-8 1,-13 12 301,7 25 11,-6-20-141,1 1 0,0 0 0,0-1 0,0 1 0,1-1 0,-1 0 1,1 0-1,0 0 0,0 0 0,0 0 0,8 6 0,-9-9-393,0 0-1,-1 0 1,1 0 0,0 0-1,0-1 1,0 1 0,0 0-1,1-1 1,-1 1-1,0-1 1,4 0 0,0 0-4634</inkml:trace>
  <inkml:trace contextRef="#ctx0" brushRef="#br0" timeOffset="224.99">216 50 13846,'0'0'2385,"0"18"-3521,12 3 79,4-1-1712,2 1-1857</inkml:trace>
  <inkml:trace contextRef="#ctx0" brushRef="#br0" timeOffset="953.93">603 207 10853,'0'0'7227,"-2"0"-7209,1 0-1,0 1 1,-1-1 0,1 1-1,0 0 1,0-1 0,-1 1-1,1 0 1,0 0-1,0 0 1,0 0 0,0 0-1,0 0 1,-1 2-1,-2 2 8,0 1-1,0 0 1,1 1-1,0-1 1,0 0-1,1 1 1,0 0-1,0-1 1,0 1 0,1 0-1,0 0 1,1 0-1,-1 0 1,1 0-1,2 11 1,-2-17-30,1 0 1,0 0 0,0 0 0,0 0-1,1 0 1,-1 0 0,0-1-1,0 1 1,0 0 0,1-1 0,-1 1-1,0-1 1,1 1 0,-1-1 0,0 1-1,1-1 1,-1 0 0,1 0 0,-1 0-1,0 0 1,1 0 0,-1 0 0,1 0-1,-1 0 1,3-1 0,1 1-145,0-1 1,-1 1-1,1-1 1,0 0-1,-1-1 0,1 1 1,4-3-1,0-3 17,-1 0 0,-1 0 0,1 0 0,-1-1 0,-1 0 0,1-1 0,-1 0 0,-1 0-1,0 0 1,0 0 0,-1-1 0,5-15 0,-5 13-2,0 0 0,-1 0-1,-1-1 1,0 1 0,-1-1 0,0 1 0,-1-1-1,0 0 1,-1 0 0,-3-14 0,4 25 236,-1-1 0,0 1 0,0-1 0,0 1-1,0 0 1,0-1 0,0 1 0,-1 0 0,1 0 0,-1 0 0,1 0 0,-1 0 0,0 0 0,-4-3 813,-3 15-741,4 9-15,0 0 1,2 0 0,0 0 0,1 0 0,1 0-1,0 1 1,2-1 0,3 21 0,-2-33-130,-1-1 0,2 0 1,-1 1-1,1-1 0,0 0 0,0 0 1,1 0-1,0-1 0,0 1 1,0-1-1,0 0 0,6 5 1,-8-8-68,-1-1 1,0 1 0,0-1 0,1 0-1,-1 0 1,1 1 0,-1-1 0,1 0 0,0 0-1,-1 0 1,1-1 0,0 1 0,0 0-1,0-1 1,-1 1 0,1-1 0,0 1-1,0-1 1,0 0 0,0 0 0,0 0 0,0 0-1,0 0 1,0 0 0,0-1 0,-1 1-1,1-1 1,0 1 0,0-1 0,0 0 0,-1 1-1,1-1 1,0 0 0,-1 0 0,1 0-1,0 0 1,-1-1 0,0 1 0,1 0-1,-1-1 1,0 1 0,1-1 0,-1 1 0,0-1-1,1-1 1,2-4-136,0 1-1,-1 0 1,1-1-1,-1 0 1,0 0 0,-1 0-1,4-13 1,-6 19 873,0 32-420,1-13-148,-1-12-181,0-1 0,0 1-1,0 0 1,0-1 0,1 1 0,0 0-1,1-1 1,-1 1 0,1-1 0,0 1-1,0-1 1,4 7 0,-2-12-2751</inkml:trace>
  <inkml:trace contextRef="#ctx0" brushRef="#br0" timeOffset="1125.08">871 107 3922,'0'0'12117,"9"34"-15158,-6-15-2754</inkml:trace>
  <inkml:trace contextRef="#ctx0" brushRef="#br0" timeOffset="1438.39">955 237 9172,'0'0'6291,"7"14"-5712,-4-8-551,3 4 154,-1 1 1,0 0-1,0 0 1,-1 0-1,-1 1 1,0-1-1,-1 1 1,2 19-1,-5-17 2505,-3-22-1302,0-27-1692,5 32 152,-1 0 1,1 0 0,0 0 0,0 1 0,0-1-1,0 0 1,1 1 0,-1-1 0,1 1 0,-1-1-1,1 1 1,0-1 0,0 1 0,0 0 0,0 0-1,0 0 1,5-3 0,45-22-6982,-35 20 2214</inkml:trace>
  <inkml:trace contextRef="#ctx0" brushRef="#br0" timeOffset="1977.23">1136 235 9732,'0'0'7495,"26"9"-7223,23-12-252,-47 3-78,-1-1 1,1 1 0,-1 0 0,1-1-1,-1 1 1,0-1 0,1 1 0,-1-1-1,0 0 1,1 0 0,-1 1-1,0-1 1,0 0 0,0 0 0,0 0-1,0 0 1,0 0 0,0-1 0,0 1-1,0 0 1,0 0 0,-1-1-1,1 1 1,-1 0 0,1-1 0,-1 1-1,1 0 1,-1-1 0,0 1 0,1-3-1,-1 3 108,-1 1-1,1-1 0,0 1 1,0 0-1,0-1 0,-1 1 1,1 0-1,0-1 0,0 1 1,-1 0-1,1-1 0,0 1 0,-1 0 1,1 0-1,0-1 0,-1 1 1,1 0-1,0 0 0,-1 0 1,1-1-1,-1 1 0,1 0 1,0 0-1,-1 0 0,1 0 1,-1 0-1,1 0 0,-1 0 1,1 0-1,0 0 0,-1 0 1,1 0-1,-1 0 0,1 0 1,-1 0-1,1 1 0,0-1 1,-1 0-1,1 0 0,0 0 1,-1 1-1,1-1 0,0 0 1,-1 0-1,1 1 0,0-1 1,-1 0-1,1 1 0,-1-1 1,-19 15 767,18-14-799,1 1 0,0-1 0,-1 1 0,1 0 1,0-1-1,0 1 0,0 0 0,0 0 0,1 0 0,-1 0 0,0 0 0,1 0 0,-1 0 0,1 0 0,0 0 0,0 0 0,0 0 0,0 0 0,0 0 0,0 0 0,0 0 0,1 0 0,-1 0 0,1 0 0,-1 0 0,3 4 0,-2-5-79,1 1-1,0 0 0,0-1 1,0 1-1,0-1 0,0 1 1,1-1-1,-1 0 0,0 0 1,1 0-1,-1 0 0,0-1 1,1 1-1,-1 0 0,1-1 1,-1 0-1,1 0 0,-1 0 1,1 0-1,-1 0 0,5-1 1,-1 1-124,0-1 0,0 0 0,0-1-1,0 1 1,0-1 0,-1 0 0,1 0 0,-1-1 0,9-5 0,-7 3-557,-1 0-1,0 0 1,0-1-1,0 0 1,-1 0-1,0 0 1,0-1 0,-1 1-1,0-1 1,6-13-1,9-30-1642,-9-3 3671,-5-14 9428,-10 144-10245,2-50-143,1 0 1,2 29-1,0-49-598,1 1 0,0-1 0,1 1-1,-1-1 1,1 0 0,1 1 0,0-1 0,0 0 0,0-1 0,1 1 0,8 12 0,-5-13-3359,-1-5-2401</inkml:trace>
  <inkml:trace contextRef="#ctx0" brushRef="#br0" timeOffset="2151.11">1376 237 14231,'0'0'6755,"-3"-12"-8196,22 8-144,12-1 817,3 0-913,3 1-1696,-5 1-3667</inkml:trace>
  <inkml:trace contextRef="#ctx0" brushRef="#br0" timeOffset="2443.19">1731 0 3554,'0'0'14270,"-2"4"-13944,-12 18 16,0 1 1,1 0-1,1 1 1,2 0-1,0 1 1,2 1-1,0-1 1,2 1-1,1 0 1,1 0-1,1 1 1,1 40-1,3-62-429,-1 0 0,1-1 0,0 1 0,0-1-1,0 0 1,1 1 0,-1-1 0,1 0 0,0 0-1,1 0 1,-1 0 0,1 0 0,-1 0 0,1-1-1,0 1 1,1-1 0,-1 0 0,0 0 0,1 0-1,0 0 1,0-1 0,0 1 0,0-1 0,0 0-1,6 2 1,2 0-770,0-1 0,0 0-1,1-1 1,-1 0 0,0-1-1,1-1 1,-1 0-1,16-1 1,20-7-6640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09.685"/>
    </inkml:context>
    <inkml:brush xml:id="br0">
      <inkml:brushProperty name="width" value="0.035" units="cm"/>
      <inkml:brushProperty name="height" value="0.035" units="cm"/>
      <inkml:brushProperty name="color" value="#E71224"/>
    </inkml:brush>
  </inkml:definitions>
  <inkml:trace contextRef="#ctx0" brushRef="#br0">58 1 10757,'0'0'6960,"-1"55"-5092,-3-12-1668,-13 46-1,10-53-142,0 0-1,-1 58 0,1-41 120,2-30-1665,3 0-3574</inkml:trace>
  <inkml:trace contextRef="#ctx0" brushRef="#br0" timeOffset="713.38">111 103 9492,'0'0'6513,"0"-8"-5825,0-33 809,1 40-1474,-1 0 0,1-1 1,0 1-1,-1 0 0,1 0 1,0-1-1,0 1 0,0 0 1,0 0-1,0 0 0,0 0 0,0 0 1,0 1-1,0-1 0,0 0 1,1 0-1,-1 1 0,0-1 1,1 1-1,-1-1 0,0 1 1,1-1-1,-1 1 0,0 0 1,1 0-1,-1 0 0,2 0 0,41-4-83,-42 4 53,0 1 0,0-1 0,0 1 0,0 0 0,0 0 0,-1 0 0,1 0 0,0 0 0,0 0 0,-1 0 0,1 1 0,-1-1 0,1 0 0,-1 1 0,0-1 0,1 1 0,-1 0 0,0-1 0,0 1 0,0 0 0,0 0 0,-1 0 0,1 0 0,0 0 0,-1 0 0,1 0 0,-1 0 0,0 0 0,0 0 0,0 4 0,2 13 52,0 0 1,-2 25 0,-1-28-27,1-12-14,0 0 1,0-1-1,-1 1 1,0-1-1,1 1 1,-1-1-1,-1 1 0,1-1 1,0 0-1,-1 1 1,1-1-1,-1 0 1,0 0-1,0 0 1,-1 0-1,1-1 1,-3 4-1,-4 1 16,0 0 0,0 0 0,-20 10 0,22-13 15,14 0-104,-1 0 0,0 0 0,0 1 0,0 0 0,-1 0 0,0 0 0,0 1 0,0-1 0,0 1 0,-1 1 0,7 12 0,-11-17 94,0 1-1,0 0 1,0-1 0,-1 1-1,1 0 1,-1-1-1,1 1 1,-1 0 0,0-1-1,0 1 1,0-1 0,0 1-1,0-1 1,-1 0 0,1 1-1,-1-1 1,1 0 0,-1 0-1,0 0 1,0 0 0,0 0-1,0-1 1,0 1 0,-1 0-1,1-1 1,0 0-1,-1 1 1,1-1 0,-5 1-1,-6 4 201,0-2 0,1 1 0,-2-1 0,-22 3 1,11-7-80</inkml:trace>
  <inkml:trace contextRef="#ctx0" brushRef="#br0" timeOffset="1193.5">361 347 6115,'0'0'12376,"2"-4"-12040,3-2-363,-1 0 0,0 0-1,1 1 1,0 0 0,1 0 0,-1 0-1,1 1 1,0 0 0,0 0-1,0 0 1,0 1 0,1 0 0,-1 0-1,1 0 1,0 1 0,0 0-1,0 1 1,0-1 0,0 1 0,0 1-1,11-1 1,-17 32-640,-2-22 685,-2 0 0,1 0 0,-1 0 0,0 0 0,-1-1 0,0 0 0,0 0 0,-1 0-1,0 0 1,-1-1 0,1 1 0,-1-1 0,-1-1 0,1 1 0,-1-1 0,0 0 0,-13 7 1649,50-8-1739,19-4-596,49-4 1,1-12-7605,-72 9 20</inkml:trace>
  <inkml:trace contextRef="#ctx0" brushRef="#br0" timeOffset="2386.21">927 278 9845,'0'0'7432,"11"0"-2111,40 0-5159,137 0 257,-202-27-657,9 19 185,-1 0 0,0 0 0,-1 1 0,0 0-1,0 1 1,0-1 0,-1 1 0,0 1 0,0 0 0,0 0 0,-17-7 0,21 11 50,3 1 24,11 9-605,1-1 582,0 0 0,0 0 0,1-1 1,15 7-1,33 21-5,-58-33 5,0-1 0,0 0 0,0 1 1,0 0-1,0-1 0,-1 1 0,1 0 0,-1 0 0,1 0 1,-1 0-1,0 0 0,0 0 0,0 0 0,0 0 0,0 0 0,0 1 1,0-1-1,-1 0 0,1 1 0,-1-1 0,0 1 0,0-1 1,0 0-1,0 1 0,0-1 0,0 1 0,0-1 0,-1 0 0,0 1 1,1-1-1,-1 0 0,0 0 0,0 1 0,0-1 0,0 0 1,0 0-1,-1 0 0,1 0 0,-1 0 0,-2 2 0,-8 9-105,-1 0 0,0-2 0,0 1 0,-25 14 0,19-13-160,-24 20-5893,29-20-1001</inkml:trace>
  <inkml:trace contextRef="#ctx0" brushRef="#br0" timeOffset="2823.54">1457 217 8356,'0'0'8716,"0"-10"-7449,-2 96-181,0-31-1721,2-18-2865</inkml:trace>
  <inkml:trace contextRef="#ctx0" brushRef="#br0" timeOffset="3367.35">1466 250 9877,'0'0'6763,"0"-10"-5966,0-49 1797,2 57-2585,-1 1 1,0 0 0,1 0 0,-1 0 0,1 1 0,-1-1-1,1 0 1,0 0 0,-1 1 0,1-1 0,0 1 0,-1 0-1,1-1 1,0 1 0,-1 0 0,3 0 0,34-4-81,-36 4 42,0 0 1,-1 0-1,1 0 1,0 0-1,0 0 1,0 0-1,-1 0 1,1 1 0,0-1-1,0 0 1,-1 1-1,1 0 1,0-1-1,-1 1 1,1 0-1,-1 0 1,1 0 0,-1 0-1,1 0 1,-1 0-1,0 1 1,2 1-1,-2-1-5,0 1 0,-1-1-1,0 1 1,1-1 0,-1 1-1,0-1 1,0 1 0,0-1-1,0 1 1,-1-1 0,1 1-1,-1-1 1,1 1 0,-1-1-1,0 1 1,-2 3 0,0 0 21,-1 0 1,1 0-1,-1-1 0,0 1 1,-10 9-1,-17 23-263,30-36 209,-1 0 0,1-1 1,1 1-1,-1 0 0,0 0 0,0 0 0,1 0 0,-1 0 0,1 0 0,0 0 1,-1 0-1,1 0 0,0 0 0,0 0 0,0 1 0,1-1 0,-1 0 0,1 3 1,1-3-7,0 0 0,0 0 0,-1 0 0,2 0 0,-1-1 0,0 1 0,0 0 0,0-1 0,1 0 0,-1 1 0,3 0 0,27 19-461,-31-20 532,-1 0 1,0-1 0,1 1-1,-1 0 1,1 0 0,-1-1-1,0 1 1,0 0 0,1 0-1,-1 0 1,0-1 0,0 1-1,0 0 1,0 0 0,0 0-1,0-1 1,0 1 0,0 0-1,0 0 1,-1 0 0,1-1-1,0 1 1,0 0 0,-1 0-1,1-1 1,-1 1 0,1 0-1,0 0 1,-1-1 0,1 1-1,-1 0 1,0-1 0,1 1-1,-1-1 1,1 1 0,-1-1-1,0 1 1,1-1 0,-1 0-1,-1 1 1,-4 3-44,0 0 0,0 0-1,-1-1 1,0 0 0,1-1 0,-1 1 0,0-1 0,0-1 0,-1 1-1,1-1 1,0 0 0,-13-1 0</inkml:trace>
  <inkml:trace contextRef="#ctx0" brushRef="#br0" timeOffset="3800.52">1769 197 11909,'0'0'5571,"28"-3"-5195,-8 3-371,-11-1 29,1 0 0,-1 1 0,0 1 0,13 1 0,-20-2-37,-1 0 1,1 1-1,-1-1 0,0 1 0,1-1 1,-1 1-1,1-1 0,-1 1 1,0 0-1,1 0 0,-1-1 0,0 1 1,0 0-1,0 0 0,1 0 1,-1 1-1,0-1 0,0 0 1,-1 0-1,1 0 0,0 1 0,0-1 1,-1 1-1,1-1 0,-1 0 1,1 1-1,-1-1 0,1 1 0,-1-1 1,0 1-1,0-1 0,0 3 1,1 7 62,-1 1 0,0-1 0,-1 1 1,-1-1-1,0 1 0,0-1 0,-1 0 1,0 0-1,-1 0 0,-1 0 0,-5 10 1,-2 1-554,-2-1 0,-25 31 1,37-49-743</inkml:trace>
  <inkml:trace contextRef="#ctx0" brushRef="#br0" timeOffset="3979.39">1818 337 5314,'0'0'10741,"31"-8"-10485,0 6-95,9-1-161,5-2-145,4 5-1007,-4-3-1057,-5 1-3506</inkml:trace>
  <inkml:trace contextRef="#ctx0" brushRef="#br0" timeOffset="4267.6">2214 370 12182,'0'0'7347,"-22"2"-6387,36-2-960,3 0-48,15 0-640,3-5-1121,1-2-928,-5-3-3282</inkml:trace>
  <inkml:trace contextRef="#ctx0" brushRef="#br0" timeOffset="4643.59">2460 217 12950,'0'0'5136,"0"0"-5128,0 0 0,0-1 0,0 1 0,0 0 0,0-1 0,0 1 0,0 0 0,0 0 0,0-1 0,0 1 0,0 0 0,0-1 0,0 1 0,0 0 0,0 0 0,0-1 0,0 1 0,0 0 0,1 0 0,-1-1 0,0 1 0,0 0 0,0 0 0,1 0 0,-1-1 0,0 1 0,0 0 0,0 0 0,1 0 0,-1 0 0,0-1 0,0 1 0,1 0 0,-1 0 0,0 0 0,0 0 0,1 0 0,-1 0 0,0 0 0,1 0 0,7 5-13,-1 1 0,0 0 0,0 1 0,0 0 0,-1 0 0,0 0 0,0 1 0,-1 0 0,6 10 0,-8-13 7,0 1 0,0-1 0,0 0 0,-1 1 0,0 0 0,0 0 0,-1-1 0,1 1 0,-1 0 0,-1 0 0,1 0 0,-1 0 0,0 0 0,0 0 0,-1 0 0,-1 7 0,1-11 4,0 0 1,-1 0-1,1 1 1,-1-1-1,0-1 1,0 1-1,1 0 1,-1 0-1,0-1 1,-1 1-1,1-1 1,0 1 0,0-1-1,-1 0 1,1 0-1,-1 0 1,-4 1-1,-50 11 41,44-11-67,9-1-52,-89 15-811,32-12-4592,41-4-2363</inkml:trace>
  <inkml:trace contextRef="#ctx0" brushRef="#br0" timeOffset="5782.42">2883 172 3057,'0'0'10653,"0"-14"-4071,0 187-6417,0-136-3899,0 0-4142</inkml:trace>
  <inkml:trace contextRef="#ctx0" brushRef="#br0" timeOffset="6298.68">2901 268 8980,'0'0'8455,"27"-2"-7911,-12 2-684,-1 0-1,0 0 1,1-2 0,-1 0 0,0 0 0,0-1-1,0-1 1,17-6 0,-30 9 68,-1 0 0,1 0 0,-1 0 0,0 1 0,1-1 0,-1 0 0,0 0 0,1 0 0,-1 0 0,0 0 0,0 0-1,0 0 1,0 1 0,0-1 0,0 0 0,0 0 0,0 0 0,0 0 0,0 0 0,0 0 0,0 0 0,-1 0 0,1 0 0,-1-1 0,-8-21-67,1 17 3971,4 16-2020,0 38-1708,-2 13-57,1-41-333,0 1-1,-2 25 1,5-9-9388</inkml:trace>
  <inkml:trace contextRef="#ctx0" brushRef="#br0" timeOffset="6890.24">3253 253 9316,'0'0'10432,"1"-8"-7967,115 8-3714,-115 7 1151,1 0-1,-1 1 1,-1-1-1,1 0 1,-1 1-1,-1 8 1,0-6 147,1 0-183,-1 1 0,0 0 0,0 0 0,-1-1 0,-4 11 0,-15 26-6561,13-37 1778</inkml:trace>
  <inkml:trace contextRef="#ctx0" brushRef="#br0" timeOffset="7152.83">3307 441 5410,'0'0'11910,"4"0"-11686,14 0-176,13-2-48,5-1-160,-1-2-1041,10 0-1104,-5 0-3729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18.160"/>
    </inkml:context>
    <inkml:brush xml:id="br0">
      <inkml:brushProperty name="width" value="0.035" units="cm"/>
      <inkml:brushProperty name="height" value="0.035" units="cm"/>
      <inkml:brushProperty name="color" value="#E71224"/>
    </inkml:brush>
  </inkml:definitions>
  <inkml:trace contextRef="#ctx0" brushRef="#br0">1 1 13926,'0'0'6617,"9"34"-5921,-8 38-603,1-29-537,-6 70 0,-4-68-7325,8-39 1769</inkml:trace>
  <inkml:trace contextRef="#ctx0" brushRef="#br0" timeOffset="604.62">50 85 10709,'0'0'6899,"0"-7"-6187,0 2-614,-1 3-56,1 0-1,0 0 0,0 0 1,0 0-1,0 0 0,0 0 0,0 0 1,1 0-1,-1 0 0,0 0 0,1 1 1,0-1-1,-1 0 0,1 0 1,0 0-1,0 1 0,0-1 0,0 0 1,0 1-1,1-1 0,-1 1 1,0-1-1,1 1 0,-1 0 0,1-1 1,-1 1-1,4-1 0,4-2-41,-1 0 0,1 1 0,1 0 0,-1 0 0,0 1 0,1 0 0,-1 1 0,18 0 0,-26 1-6,0 1 1,0-1-1,-1 1 0,1-1 0,0 1 0,-1 0 0,1 0 0,0-1 0,-1 1 1,1 0-1,-1 0 0,1-1 0,-1 1 0,1 0 0,-1 0 0,0 0 0,1 0 1,-1 0-1,0 0 0,0 0 0,1 0 0,-1 0 0,0 0 0,0 0 1,0-1-1,0 1 0,-1 2 0,1 36 182,0-31-169,-2-1 5,1 0-1,-1 0 1,0 0 0,-1-1-1,1 1 1,-1-1 0,0 0 0,-1 1-1,0-1 1,0-1 0,0 1-1,-1-1 1,1 1 0,-1-1 0,-1-1-1,-5 5 1,-22 26 45,17-11-507,17-23 397,0-1 1,-1 1-1,1-1 0,0 1 0,0-1 1,0 0-1,-1 1 0,1-1 1,0 0-1,0 0 0,0 0 0,-1 0 1,1 0-1,0 0 0,0 0 0,0 0 1,0 0-1,0 0 0,-1 0 0,1 0 1,1-1-1,12 1 102,3 0-134,33 1-221,-47-1 267,-1 0 1,0 0-1,0 1 0,0-1 1,0 1-1,0-1 0,0 1 1,0 0-1,0 0 0,0 0 1,0 0-1,0 0 0,0 0 1,0 1-1,-1-1 0,1 1 1,-1-1-1,3 3 1,-3-1 48,0 0-1,0 0 1,-1-1 0,1 1 0,-1 0 0,1 0 0,-1 0 0,0 0 0,0-1 0,0 1 0,0 0 0,-1 0 0,1 0 0,-1 0 0,0-1 0,0 1 0,0 0 0,0-1 0,0 1 0,0 0 0,-1-1 0,1 1 0,-1-1 0,0 0 0,0 0 0,0 0 0,0 0 0,0 0 0,0 0 0,-3 2 0,-4 0 184,1 0 0,-1 0 0,0-1 0,0 0 0,-15 3-1,-23-2-2522,42-5-2140</inkml:trace>
  <inkml:trace contextRef="#ctx0" brushRef="#br0" timeOffset="1065.83">424 228 12950,'0'0'5050,"5"-8"-4703,-2 3-284,-1 1 0,1-1 0,0 1 0,1 0 0,-1 1 0,1-1 0,0 0 0,0 1 0,0 0 0,0 0 0,0 0 0,1 1 0,-1-1 0,1 1 0,0 0-1,0 0 1,0 1 0,0-1 0,7 0 0,-6 1-38,33-2 78,-39 3-112,1-1 1,0 1-1,0 0 1,0 0-1,-1 0 1,1 0-1,0 0 1,0 1-1,0-1 1,0 0-1,-1 0 1,1 0-1,0 1 1,0-1-1,-1 0 1,1 1-1,0-1 1,-1 1-1,1-1 1,0 1-1,-1-1 1,1 1-1,0-1 1,-1 1-1,1 0 1,-1-1-1,1 1 1,-1 0-1,0-1 1,1 1-1,-1 0 1,0 0-1,1-1 1,-1 1-1,0 1 1,0 1 6,1 12 19,-2-1 0,0 1-1,-4 22 1,4-32-14,-1 1 0,0-1 0,0 0 0,-1 0 0,1 0 0,-1 0 0,0 0 0,0-1 0,-1 0 0,1 1 0,-1-1 0,-6 5 0,-7 5 8,9-7-6,0-1-1,0 1 1,1 0 0,-12 16-1,18-20 12,1-3-58,17 0-97,17 0-937,1-1-1,-1-2 1,1-1 0,41-11 0,-30 2-4604</inkml:trace>
  <inkml:trace contextRef="#ctx0" brushRef="#br0" timeOffset="1475.72">986 184 8580,'0'0'7585,"28"3"-5993,272-13-1421,-282 9-4826</inkml:trace>
  <inkml:trace contextRef="#ctx0" brushRef="#br0" timeOffset="1789.1">1240 47 9076,'0'0'4189,"8"6"-4147,3 1 7,0 2-1,-1-1 0,-1 1 1,0 1-1,0 0 0,9 13 1,-16-21 26,0 1 0,0-1-1,0 1 1,0 0 0,-1 0 0,0-1 0,1 1 0,-1 0 0,0 0 0,0 0 0,0 0 0,-1 1 0,1-1 0,-1 0 0,0 0 0,0 0 0,0 0-1,0 1 1,0-1 0,-1 0 0,1 0 0,-1 0 0,0 0 0,0 0 0,0 0 0,0 0 0,-1 0 0,1 0 0,-1 0 0,0-1 0,1 1 0,-1-1-1,0 1 1,-1-1 0,1 0 0,-4 4 0,-77 50 330,46-37-3704,28-18-2766</inkml:trace>
  <inkml:trace contextRef="#ctx0" brushRef="#br0" timeOffset="2120.4">1556 72 14551,'0'0'4084,"0"6"-4036,1 50 369,1-28-159,-1-1 0,-2 0-1,0 1 1,-2-1 0,-9 39 0,8-42-1718</inkml:trace>
  <inkml:trace contextRef="#ctx0" brushRef="#br0" timeOffset="2312.79">1511 197 14006,'0'0'4418,"9"-5"-4418,18 5-32,9 0-144,4 0-1040,0 0-513,-4-5-1921,-5 5-2865</inkml:trace>
  <inkml:trace contextRef="#ctx0" brushRef="#br0" timeOffset="2634.03">1836 62 7780,'0'0'9799,"-8"-10"-9047,6 19-623,1 0 1,0 1-1,0-1 1,1 0-1,0 1 1,2 14-1,0 26 414,-17 46 339,2-25-2274,10-26-4965</inkml:trace>
  <inkml:trace contextRef="#ctx0" brushRef="#br0" timeOffset="2962.99">1944 215 9044,'0'0'6787,"8"-2"-6707,26-5-53,-33 7-18,0 0-1,0 0 1,0 0 0,0 1-1,0-1 1,0 0-1,0 1 1,0-1 0,0 1-1,0-1 1,0 1 0,-1-1-1,1 1 1,0 0 0,0-1-1,0 1 1,-1 0-1,1 0 1,0-1 0,-1 1-1,1 0 1,-1 0 0,1 0-1,-1 0 1,1 0 0,-1 0-1,0 0 1,0 0 0,1 0-1,-1 0 1,0 0-1,0 0 1,0 1 0,2 37 527,-2-35-464,0 2-28,0-1 0,-1 1 1,0-1-1,0 1 1,0-1-1,-1 1 0,0-1 1,0 0-1,0 0 0,-1 0 1,-4 8-1,-42 44 735,22-29 1223,27-27-1990,0-1-1,0 0 0,0 0 1,0 0-1,-1 0 0,1 1 1,0-1-1,0 0 1,0 0-1,0 1 0,0-1 1,0 0-1,0 0 0,0 0 1,-1 1-1,1-1 0,0 0 1,0 0-1,0 1 1,0-1-1,0 0 0,0 0 1,0 1-1,0-1 0,1 0 1,-1 0-1,0 1 1,0-1-1,0 0 0,0 0 1,0 0-1,0 1 0,0-1 1,0 0-1,1 0 1,-1 0-1,0 1 0,0-1 1,0 0-1,0 0 0,1 0 1,-1 0-1,0 0 0,0 1 1,1-1-1,-1 0 1,0 0-1,0 0 0,0 0 1,1 0-1,-1 0 0,0 0 1,0 0-1,1 0 1,23 4 71,31-5-370,141-30-6253,-164 25 3929,18-4-5692</inkml:trace>
  <inkml:trace contextRef="#ctx0" brushRef="#br0" timeOffset="3357.14">2496 225 10837,'0'0'7777,"-5"1"-7262,-4 1 332,14 0-296,37 0-208,63-2-1761,-62-5-513,-16-5-2195,-17 3-2114</inkml:trace>
  <inkml:trace contextRef="#ctx0" brushRef="#br0" timeOffset="3681.85">2603 133 6771,'0'0'9866,"3"9"-9671,4-2-155,1-1-1,0 0 1,1 0 0,8 4 0,-5-3-33,0 1 1,0 0 0,18 17-1,-28-23-8,0 0-1,0 0 0,0 0 1,-1 1-1,1-1 1,-1 0-1,1 1 0,-1-1 1,0 1-1,0-1 1,0 1-1,0 0 0,0-1 1,-1 1-1,1 0 1,-1 0-1,0-1 0,0 1 1,0 0-1,0 0 1,0-1-1,0 1 0,-1 0 1,0 3-1,-3-2 17,1 1 0,-1-1 0,0 1 0,0-1 0,0 0 0,0 0 1,-1-1-1,1 0 0,-1 1 0,0-2 0,0 1 0,0 0 0,-11 3 0,-4 3 28,-73 36-2533,74-37-2867</inkml:trace>
  <inkml:trace contextRef="#ctx0" brushRef="#br0" timeOffset="4119.68">3048 184 5555,'0'0'15817,"0"74"-14995,0 42-346,0-91-4633,0 0-4522</inkml:trace>
  <inkml:trace contextRef="#ctx0" brushRef="#br0" timeOffset="4498.1">3022 334 5170,'0'0'13769,"-1"-4"-12928,1 2-834,0 1 0,0-1 0,1 0 0,-1 1 0,0-1 0,1 1 0,-1-1 0,1 1 0,-1-1 0,1 1 0,0-1 1,0 1-1,0-1 0,0 1 0,0 0 0,0-1 0,0 1 0,0 0 0,0 0 0,1 0 0,-1 0 0,0 0 0,1 0 0,-1 0 0,1 0 0,-1 1 1,1-1-1,-1 1 0,1-1 0,-1 1 0,3-1 0,70-15-1158,-46 11 494,-5 1 120,-13 3 229,-1 0 0,1-1 0,-1-1 0,14-4 1,-21 6 278,0 0 0,0 0 0,0 0 1,0 0-1,-1 0 0,1-1 1,0 1-1,-1 0 0,1-1 0,-1 1 1,1-1-1,-1 0 0,0 1 0,0-1 1,0 0-1,0 0 0,0 0 0,0 0 1,0 0-1,-1 0 0,1 0 0,-1 0 1,1 0-1,-1 0 0,0 0 0,0-2 1,-2-39 1905,0 37 1015,-2 28-2160,2 147-211,4-87-3646,-1-68-533,6-5-3195</inkml:trace>
  <inkml:trace contextRef="#ctx0" brushRef="#br0" timeOffset="4912.39">3445 329 14439,'0'0'4786,"14"-4"-4602,12-1 333,-1 1 1,1 1 0,39 2-1,-64 1-505,0 0-1,0 1 1,0-1 0,0 1-1,0-1 1,-1 1 0,1-1-1,0 1 1,0 0 0,0-1-1,0 1 1,-1 0-1,1 0 1,0-1 0,-1 1-1,1 0 1,-1 0 0,1 0-1,-1 0 1,1 0 0,-1 0-1,0 0 1,1 0-1,-1 0 1,0 0 0,0 0-1,0 0 1,0 0 0,0 0-1,0 2 1,1 41 289,-1-35-176,-1 3-195,0 0 0,-1 0 1,0 0-1,-1 0 0,0 0 0,-1-1 0,0 1 0,-1-1 0,0 0 1,-1 0-1,0-1 0,0 0 0,-1 0 0,-1 0 0,-13 13 0,16-15-1422,5-2-2495</inkml:trace>
  <inkml:trace contextRef="#ctx0" brushRef="#br0" timeOffset="5135.91">3490 492 14311,'0'0'5362,"111"-5"-5362,-66 3-1153,-1-3-815,1-3-2082,-5 0-5283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9:18.752"/>
    </inkml:context>
    <inkml:brush xml:id="br0">
      <inkml:brushProperty name="width" value="0.035" units="cm"/>
      <inkml:brushProperty name="height" value="0.035" units="cm"/>
      <inkml:brushProperty name="color" value="#E71224"/>
    </inkml:brush>
  </inkml:definitions>
  <inkml:trace contextRef="#ctx0" brushRef="#br0">1587 95 8852,'0'0'7812,"0"-17"-1748,4 816-5915,14-477-132,0-2-5,-13-177 4,-1-112-7328</inkml:trace>
  <inkml:trace contextRef="#ctx0" brushRef="#br0" timeOffset="658.44">771 1010 8660,'0'0'7555,"17"-2"-7160,46-6 584,109 2 0,83 16 5,-13 1-804,-51-8-175,401-6 104,-242-34 756,-338 36-863,-10 1-394,-26 0-4402,-6 0 8</inkml:trace>
  <inkml:trace contextRef="#ctx0" brushRef="#br0" timeOffset="2653.09">1650 979 6515,'0'0'7235,"-33"0"-5738,31 1-1480,0-1-1,0 1 1,1 0 0,-1-1-1,0 1 1,0 0-1,0 0 1,0 0 0,1 0-1,-1 1 1,0-1 0,1 0-1,-1 1 1,1-1 0,0 1-1,-1-1 1,1 1 0,0 0-1,0-1 1,0 1-1,0 0 1,0 0 0,0 0-1,1 0 1,-1 0 0,1 0-1,-1 2 1,0 0 64,0 0 0,0 1 0,0-1 0,1 0 0,-1 1-1,1-1 1,0 1 0,0-1 0,1 0 0,-1 1 0,1-1 0,2 5 0,-3-8-71,0 1 0,1-1 0,-1-1 0,1 1 0,-1 0 0,1 0 0,0 0 0,0 0 0,-1 0 0,1 0 0,0-1 0,0 1 0,0 0 0,-1-1 0,1 1 0,0-1 0,0 1 0,0-1 0,0 1 0,0-1 0,0 1 0,1-1 0,-1 0 0,0 0 0,0 0 0,0 1 0,0-1 0,0 0 1,0 0-1,0-1 0,0 1 0,1 0 0,-1 0 0,0 0 0,0-1 0,0 1 0,0-1 0,0 1 0,0 0 0,1-2 0,1 0 23,0 1 1,0-1 0,-1 0-1,1 0 1,-1 0 0,0 0-1,1 0 1,-1-1 0,0 1-1,0-1 1,-1 1 0,4-6-1,-3 1-46,0-2 0,0 1 0,-1 0-1,0 0 1,0 0 0,-1-15-1,-1 21-13,-1 0 19,-1 1-1,0 0 0,0 0 0,0 0 1,0 1-1,0-1 0,-1 1 0,1-1 1,0 1-1,0 0 0,0 0 0,0 1 0,-4 0 1,-1-1-6,5 0 14,0 1-1,0-1 1,1 1 0,-1-1-1,0 1 1,0 0-1,1 0 1,-1 1-1,1-1 1,-1 0 0,1 1-1,-1 0 1,1-1-1,0 1 1,0 0-1,0 0 1,0 0 0,0 0-1,0 1 1,0-1-1,1 0 1,-1 1-1,1-1 1,-2 6 0,1-3 0,0 0 0,0 0 1,1 0-1,0 0 1,0 0-1,0 0 0,0 0 1,1 0-1,0 1 0,0-1 1,0 0-1,1 0 1,1 7-1,-1-11 2,0 0 1,-1 0-1,1 0 1,0 0-1,0 0 1,0-1-1,0 1 1,0 0-1,0 0 1,0-1-1,0 1 1,0 0-1,0-1 1,0 1-1,0-1 0,0 1 1,1-1-1,-1 0 1,0 1-1,0-1 1,1 0-1,-1 0 1,3 0-1,37 0 105,-29-1-73,-9 1-36,-1 0-1,1-1 1,0 1 0,0-1-1,-1 0 1,1 1 0,-1-1 0,1 0-1,-1-1 1,1 1 0,-1 0-1,0-1 1,1 1 0,-1-1-1,0 0 1,0 0 0,0 0-1,0 0 1,-1 0 0,1 0-1,0 0 1,-1-1 0,0 1 0,1-1-1,-1 1 1,0-1 0,0 1-1,0-1 1,-1 1 0,1-1-1,-1 0 1,1 0 0,-1 1-1,0-1 1,0 0 0,0 0-1,-1 1 1,1-1 0,-1 0 0,1 1-1,-1-1 1,0 0 0,0 1-1,-1-4 1,-2 4-9,0 0 0,0 1 1,1-1-1,-1 1 0,0 0 0,-1-1 0,1 2 0,0-1 1,0 0-1,0 1 0,0 0 0,-1 0 0,1 0 0,0 1 1,0-1-1,-8 3 0,10 3 5,0 0 1,1 0-1,0 1 0,1-1 1,-1 0-1,1 0 1,0 1-1,0-1 0,3 11 1,-2-16 12,0 0 1,-1 0-1,1 0 1,0 0-1,0 0 1,0-1-1,0 1 1,0 0-1,0-1 1,0 1-1,1 0 1,-1-1 0,0 0-1,0 1 1,0-1-1,1 1 1,-1-1-1,0 0 1,0 0-1,1 0 1,-1 0-1,0 0 1,0 0-1,1 0 1,-1 0-1,0-1 1,0 1-1,1 0 1,-1-1-1,2 0 1,-1 0 3,0 1 1,0-1 0,0 0-1,0 0 1,-1 0 0,1 0-1,0 0 1,0 0 0,-1 0-1,1 0 1,-1-1 0,1 1-1,-1 0 1,0-1-1,1 0 1,-1 1 0,0-1-1,0 0 1,0 1 0,1-5-1,1-13-187,-1 0-1,-2-26 0,0 42 147,-35 6-269,33 0 314,-1 0-1,0-1 0,1 1 0,0 0 1,-1 0-1,1 1 0,1-1 1,-1 0-1,0 1 0,1-1 0,-1 1 1,1-1-1,0 1 0,1 0 1,-1 0-1,0-1 0,1 1 0,0 0 1,0 0-1,0-1 0,2 8 1,-2 0 63,3-9-71,0-1 0,0 0 1,0 0-1,1 0 1,-1 0-1,0-1 1,1 0-1,-1 1 0,1-1 1,-1 0-1,0-1 1,6 0-1,-4 1 41,-3 0-39,-1 0 1,0 0-1,1 0 1,-1 0-1,0 0 1,1 0-1,-1-1 1,0 1-1,0 0 0,1-1 1,-1 1-1,0-1 1,0 0-1,0 1 1,0-1-1,0 0 1,0 1-1,0-1 1,0 0-1,0 0 1,0 0-1,0 0 1,0 0-1,-1 0 1,1 0-1,0 0 1,-1 0-1,1-1 1,0 0-1,3-41 240,-4 42-249,0 1-1,-1-1 0,0 1 0,0-1 0,1 1 0,-1 0 0,0-1 0,0 1 0,0 0 0,0-1 0,1 1 0,-1 0 0,0 0 0,0 0 0,0 0 0,0 0 0,0 0 0,0 0 0,0 0 0,1 0 0,-1 1 0,0-1 0,0 0 0,0 0 0,-1 1 0,-24 7-81,-5 15-822,24-13-1778,4-1-3368</inkml:trace>
  <inkml:trace contextRef="#ctx0" brushRef="#br0" timeOffset="5510.3">2591 882 7363,'0'0'7489,"0"-9"-611,0 11-6875,1 1 1,-1-1-1,1 1 0,0-1 1,0 1-1,0-1 1,0 0-1,0 1 0,0-1 1,1 0-1,-1 0 1,1 0-1,0 0 0,-1 0 1,1 0-1,0-1 0,0 1 1,3 1-1,48 30 102,-27-18-53,-22-13-37,-1 1-10,0-1 1,0 0-1,0 0 1,0 0-1,0-1 1,1 1-1,-1-1 1,1 0-1,-1 0 1,6 1-1,-8-2 515,-1 1-592,-1 0 64,1 0 1,-1 0-1,0-1 0,0 1 0,0 0 1,0 0-1,0 0 0,0-1 0,0 1 0,0 0 1,0-1-1,0 1 0,0-1 0,-1 0 0,0 1 1,-3 1-10,-35 27-12,-38 36 0,11-8-2312,-5-5-4915,28-29 405</inkml:trace>
  <inkml:trace contextRef="#ctx0" brushRef="#br0" timeOffset="6760.11">879 882 16,'0'0'14588,"-13"-10"-11112,9 9-3461,0 0 0,0 1 0,0-1 0,1 1 0,-1 0 0,0 1 0,0-1 0,0 0 0,0 1 0,1 0 0,-1 0 0,0 0 0,1 1 0,-1-1 0,1 1 0,-1 0 0,1 0 0,0 0-1,0 0 1,0 0 0,-4 4 0,-6 7-28,-1 1 0,1 0 0,-12 19-1,-1 0 48,-28 41 38,54-74-76,0 0 0,-1 1 1,1-1-1,0 1 0,0-1 1,0 1-1,0-1 0,0 0 0,0 1 1,0-1-1,0 1 0,0-1 1,1 1-1,-1-1 0,0 0 1,0 1-1,0-1 0,0 1 0,0-1 1,1 0-1,-1 1 0,0-1 1,0 0-1,1 1 0,-1-1 0,0 0 1,1 1-1,-1-1 0,0 0 1,1 1-1,-1-1 0,0 0 1,1 0-1,-1 0 0,1 0 0,-1 1 1,0-1-1,1 0 0,-1 0 1,1 0-1,-1 0 0,1 0 0,-1 0 1,1 0-1,-1 0 0,1 0 1,24 3 187,-22-3-170,59 12-117,1 0-4052,-40-11-741</inkml:trace>
  <inkml:trace contextRef="#ctx0" brushRef="#br0" timeOffset="7844.35">3138 883 8516,'0'0'6115,"0"-5"-5534,0 4-504,0 0-1,0 0 1,0 0-1,0 0 0,0 0 1,0 0-1,0 0 1,-1 0-1,1 0 0,0 0 1,0 0-1,-1 0 1,1 0-1,-1 0 0,1 0 1,-1 0-1,1 0 1,-1 1-1,0-1 0,1 0 1,-1 0-1,0 1 1,1-1-1,-1 0 0,0 1 1,0-1-1,0 1 1,-1-1-1,-34-3 1003,28 4-1372,0 2 290,0 1 0,0-1 0,-1 1 0,2 1 0,-1-1 0,0 1-1,1 1 1,0-1 0,0 1 0,0 1 0,1-1 0,-1 1 0,1 0 0,-6 8 0,11-12-13,-1 0 0,0 0 0,1 1 0,0-1 0,-1 0 1,1 0-1,0 1 0,0-1 0,1 1 0,-1-1 0,0 1 0,1-1 0,-1 1 0,1-1 0,0 1 0,0-1 0,0 1 0,0 0 0,1-1 0,-1 1 0,0-1 0,1 1 0,0-1 0,2 5 0,-1-3 2,0-1 0,0 1-1,0-1 1,1 0 0,-1 0-1,1 0 1,0 0 0,0 0-1,0-1 1,1 1 0,-1-1 0,0 0-1,1 0 1,4 2 0,5 1-864,-1 0-1,1-1 1,-1-1 0,1 0 0,27 2 0,-8-4-4621</inkml:trace>
  <inkml:trace contextRef="#ctx0" brushRef="#br0" timeOffset="8205.27">3308 1025 6835,'0'0'6734,"-5"0"-6203,-26-2 3102,42 2-4171,22 0 111,61-1-2263,-31-4-3830,-44 0 2532</inkml:trace>
  <inkml:trace contextRef="#ctx0" brushRef="#br0" timeOffset="8495.2">3393 936 6195,'0'0'9265,"0"-3"-7665,0 5-409,0 186-1300,0-108-4728,0-54-768</inkml:trace>
  <inkml:trace contextRef="#ctx0" brushRef="#br0" timeOffset="9638.18">211 1018 8676,'0'0'5749,"0"-5"-5295,0 4-434,0 0 1,1 0 0,-2 0-1,1 0 1,0 0-1,0 0 1,0 0 0,0 0-1,-1 0 1,1 0-1,0 0 1,-1 0 0,1 1-1,-1-1 1,1 0-1,-1 0 1,0 0-1,1 0 1,-1 1 0,0-1-1,1 0 1,-1 0-1,0 1 1,0-1 0,0 1-1,0-1 1,1 1-1,-1-1 1,-2 0 0,-38-2 200,39 3-230,-6 0 13,0 0 1,0 1 0,1 0 0,-1 0 0,0 1 0,0 0 0,1 0 0,-1 1-1,1 0 1,-1 0 0,-11 8 0,15-8-9,1 0-1,-1 0 1,0 0 0,1 0 0,0 1-1,0 0 1,0-1 0,0 1-1,1 0 1,0 0 0,-1 1-1,1-1 1,1 0 0,-1 1-1,1-1 1,-1 1 0,2 0-1,-1-1 1,0 1 0,1 9 0,0-10-15,1-1 1,0 1 0,0-1 0,0 1 0,0-1 0,1 0 0,-1 1 0,1-1 0,0 0-1,0 0 1,0 0 0,0 0 0,1 0 0,-1-1 0,1 1 0,-1-1 0,1 0 0,0 1 0,0-1-1,0 0 1,0-1 0,1 1 0,-1-1 0,0 1 0,6 0 0,4 4-772,2-2 0,-1 0 0,0-1 0,1 0 0,17 0 0,4-2-2793</inkml:trace>
  <inkml:trace contextRef="#ctx0" brushRef="#br0" timeOffset="9891.29">395 1104 9861,'0'0'3521,"54"3"-3249,-18-3 16,0 0-128,4 0-160,-4 0-1152,-9 0-3682</inkml:trace>
  <inkml:trace contextRef="#ctx0" brushRef="#br0" timeOffset="11726.43">1972 1663 11733,'0'0'2049,"-9"66"414,-15 111-1161,21-102-6521,3-62 78</inkml:trace>
  <inkml:trace contextRef="#ctx0" brushRef="#br0" timeOffset="12167.42">1923 1726 11333,'0'0'2553,"8"-6"-2499,26-20-14,-32 25-39,-1 0 0,0 0 0,1 1-1,-1-1 1,1 0 0,-1 0 0,1 1 0,-1-1 0,1 1 0,-1-1 0,1 1 0,-1 0 0,1-1 0,0 1 0,-1 0 0,3 0-1,-4 1-8,1-1-1,0 0 1,-1 0-1,1 1 1,-1-1-1,1 0 1,-1 1-1,1-1 1,-1 1-1,1-1 1,-1 1-1,0-1 1,1 1-1,-1-1 0,1 1 1,-1-1-1,0 1 1,0 0-1,1-1 1,-1 1-1,0-1 1,0 1-1,0 0 1,0-1-1,0 1 1,0 0-1,1 3-12,-1-1 0,-1 1-1,1-1 1,0 1 0,-1-1 0,0 0-1,0 1 1,0-1 0,0 0 0,-3 6 0,-2-1-211,-1 0 0,1-1 0,-2 0 0,1 0 0,-1-1 0,0 0 0,0 0 0,-1-1 0,0 0 0,0 0 0,0-1 0,0 0 0,-1-1 0,1 0 0,-1 0 0,-17 1 0,26-4 681,1 1-415,0-1 0,0 1 1,0-1-1,0 0 0,-1 1 1,1-1-1,0 0 0,0 1 1,0-1-1,0 1 1,0-1-1,0 0 0,0 1 1,0-1-1,1 1 0,-1-1 1,0 0-1,0 1 0,0-1 1,0 0-1,0 1 1,1-1-1,-1 0 0,0 1 1,0-1-1,1 0 0,-1 1 1,0-1-1,0 0 0,1 1 1,-1-1-1,0 0 0,1 0 1,-1 0-1,0 1 1,1-1-1,0 0 0,14 10 113,-13-10-7,21 14 153,1-2-1,0-1 0,27 8 1,-37-15-791,1 0 1,-1-1-1,1-1 1,15 0-1,6-1-2097</inkml:trace>
  <inkml:trace contextRef="#ctx0" brushRef="#br0" timeOffset="12555.94">2250 1857 6867,'0'0'8383,"11"-8"-6518,89-15-1336,-3 1-5623,-91 20 1039,-5-2-582</inkml:trace>
  <inkml:trace contextRef="#ctx0" brushRef="#br0" timeOffset="12753.84">2362 1788 7251,'0'0'6899,"-4"15"-6899,4 5 225,0 3 63,0 3-128,0-1-64,0-2-16,0-2-80,4-3-304,-4-6-2321,0-4-3730</inkml:trace>
  <inkml:trace contextRef="#ctx0" brushRef="#br0" timeOffset="13897.53">1847 128 2561,'0'0'10370,"0"-7"-10139,0 3-175,0 6 31,-13 169 1610,13-104-1049,0-53 199,0-45-246,2-43-588,24-137-1,-26 209-26,1-1 0,-1 1 0,1-1 0,-1 1 0,1 0 0,0-1 0,0 1 1,0 0-1,1-1 0,-1 1 0,0 0 0,1 0 0,-1 0 0,1 0 0,0 1 1,-1-1-1,1 0 0,0 1 0,0-1 0,0 1 0,1-1 0,-1 1 0,0 0 1,0 0-1,1 0 0,2-1 0,4 1-1,-1 0 0,1 0 0,0 1 0,0 0-1,-1 0 1,11 2 0,-18-1 15,1-1-1,0 1 0,-1 0 0,1 0 0,-1 0 1,1 0-1,-1 1 0,0-1 0,1 0 1,-1 1-1,0-1 0,0 0 0,0 1 0,0-1 1,0 1-1,0 0 0,0-1 0,-1 1 1,1 0-1,-1 0 0,1-1 0,-1 1 0,1 0 1,-1 0-1,0 0 0,0-1 0,0 1 1,-1 3-1,-2 54 151,2-56-147,0 1-1,-1 0 0,0-1 0,1 1 1,-1-1-1,0 1 0,-1-1 1,1 0-1,0 0 0,-1 0 1,0 0-1,0-1 0,-4 4 0,-46 27 22,38-24 6,13-3-45,1 1 1,0-1-1,0 1 1,0 0 0,1-1-1,0 1 1,0 0-1,1-1 1,1 8 0,1-9-59,-1 0 1,1 0-1,0 0 1,0-1 0,0 1-1,1-1 1,-1 1-1,1-1 1,0-1-1,0 1 1,1 0 0,-1-1-1,1 0 1,0 0-1,0 0 1,8 3-1,-3-2-340,0 1 0,0-2 0,0 1 0,1-1 0,-1-1 0,1 0 0,17 1 0,-9-3-4704</inkml:trace>
  <inkml:trace contextRef="#ctx0" brushRef="#br0" timeOffset="14185.52">2201 212 11301,'0'0'6867,"23"-5"-6242,8 2-49,14 1-304,13-3-224,14 0-96,4-8-1745,0 0-2097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filterMode="1">
    <tabColor theme="5" tint="0.39997558519241921"/>
  </sheetPr>
  <dimension ref="A1:M501"/>
  <sheetViews>
    <sheetView zoomScale="160" zoomScaleNormal="160" workbookViewId="0">
      <selection activeCell="I157" sqref="I157"/>
    </sheetView>
  </sheetViews>
  <sheetFormatPr defaultRowHeight="13.5"/>
  <cols>
    <col min="1" max="1" width="15.5625" bestFit="1" customWidth="1"/>
    <col min="2" max="2" width="11.125" bestFit="1" customWidth="1"/>
    <col min="3" max="3" width="9.375" bestFit="1" customWidth="1"/>
    <col min="4" max="4" width="8.75" bestFit="1" customWidth="1"/>
    <col min="5" max="5" width="7.6875" bestFit="1" customWidth="1"/>
    <col min="6" max="6" width="9.375" bestFit="1" customWidth="1"/>
    <col min="7" max="7" width="11.125" bestFit="1" customWidth="1"/>
    <col min="8" max="8" width="15.6875" bestFit="1" customWidth="1"/>
    <col min="9" max="9" width="5.8125" bestFit="1" customWidth="1"/>
    <col min="10" max="10" width="8.4375" bestFit="1" customWidth="1"/>
    <col min="11" max="11" width="8.1875" customWidth="1"/>
    <col min="12" max="12" width="18.3125" bestFit="1" customWidth="1"/>
    <col min="13" max="13" width="12.875" bestFit="1" customWidth="1"/>
    <col min="14" max="14" width="17.25" bestFit="1" customWidth="1"/>
    <col min="15" max="15" width="18.625" bestFit="1" customWidth="1"/>
  </cols>
  <sheetData>
    <row r="1" spans="1:13">
      <c r="A1" t="s">
        <v>81</v>
      </c>
      <c r="B1" t="s">
        <v>82</v>
      </c>
      <c r="C1" t="s">
        <v>83</v>
      </c>
      <c r="D1" t="s">
        <v>54</v>
      </c>
      <c r="E1" t="s">
        <v>84</v>
      </c>
      <c r="F1" t="s">
        <v>85</v>
      </c>
      <c r="G1" t="s">
        <v>86</v>
      </c>
      <c r="H1" t="s">
        <v>87</v>
      </c>
      <c r="I1" t="s">
        <v>55</v>
      </c>
      <c r="J1" t="s">
        <v>88</v>
      </c>
      <c r="K1" t="s">
        <v>89</v>
      </c>
      <c r="L1" t="s">
        <v>56</v>
      </c>
      <c r="M1" t="s">
        <v>90</v>
      </c>
    </row>
    <row r="2" spans="1:13" hidden="1">
      <c r="A2" t="s">
        <v>220</v>
      </c>
      <c r="B2" t="s">
        <v>92</v>
      </c>
      <c r="C2" t="s">
        <v>119</v>
      </c>
      <c r="D2" t="s">
        <v>57</v>
      </c>
      <c r="E2" t="s">
        <v>112</v>
      </c>
      <c r="F2" t="s">
        <v>134</v>
      </c>
      <c r="G2" t="s">
        <v>103</v>
      </c>
      <c r="H2" t="s">
        <v>113</v>
      </c>
      <c r="I2">
        <v>25</v>
      </c>
      <c r="J2">
        <v>54.7</v>
      </c>
      <c r="K2">
        <v>156.53</v>
      </c>
      <c r="L2">
        <v>13</v>
      </c>
      <c r="M2">
        <v>6</v>
      </c>
    </row>
    <row r="3" spans="1:13" hidden="1">
      <c r="A3" t="s">
        <v>132</v>
      </c>
      <c r="B3" t="s">
        <v>133</v>
      </c>
      <c r="C3" t="s">
        <v>119</v>
      </c>
      <c r="D3" t="s">
        <v>58</v>
      </c>
      <c r="E3" t="s">
        <v>101</v>
      </c>
      <c r="F3" t="s">
        <v>134</v>
      </c>
      <c r="G3" t="s">
        <v>103</v>
      </c>
      <c r="H3" t="s">
        <v>97</v>
      </c>
      <c r="I3">
        <v>22</v>
      </c>
      <c r="J3">
        <v>91.88</v>
      </c>
      <c r="K3">
        <v>175.52</v>
      </c>
      <c r="L3">
        <v>19</v>
      </c>
      <c r="M3">
        <v>3</v>
      </c>
    </row>
    <row r="4" spans="1:13" hidden="1">
      <c r="A4" t="s">
        <v>132</v>
      </c>
      <c r="B4" t="s">
        <v>122</v>
      </c>
      <c r="C4" t="s">
        <v>119</v>
      </c>
      <c r="D4" t="s">
        <v>57</v>
      </c>
      <c r="E4" t="s">
        <v>112</v>
      </c>
      <c r="F4" t="s">
        <v>116</v>
      </c>
      <c r="G4" t="s">
        <v>103</v>
      </c>
      <c r="H4" t="s">
        <v>113</v>
      </c>
      <c r="I4">
        <v>27</v>
      </c>
      <c r="J4">
        <v>51.1</v>
      </c>
      <c r="K4">
        <v>170.34</v>
      </c>
      <c r="L4">
        <v>13</v>
      </c>
      <c r="M4">
        <v>3</v>
      </c>
    </row>
    <row r="5" spans="1:13" hidden="1">
      <c r="A5" t="s">
        <v>132</v>
      </c>
      <c r="B5" t="s">
        <v>115</v>
      </c>
      <c r="C5" t="s">
        <v>145</v>
      </c>
      <c r="D5" t="s">
        <v>58</v>
      </c>
      <c r="E5" t="s">
        <v>101</v>
      </c>
      <c r="F5" t="s">
        <v>120</v>
      </c>
      <c r="G5" t="s">
        <v>110</v>
      </c>
      <c r="H5" t="s">
        <v>97</v>
      </c>
      <c r="I5">
        <v>33</v>
      </c>
      <c r="J5">
        <v>76.06</v>
      </c>
      <c r="K5">
        <v>181.18</v>
      </c>
      <c r="L5">
        <v>17</v>
      </c>
      <c r="M5">
        <v>6</v>
      </c>
    </row>
    <row r="6" spans="1:13" hidden="1">
      <c r="A6" t="s">
        <v>132</v>
      </c>
      <c r="B6" t="s">
        <v>99</v>
      </c>
      <c r="C6" t="s">
        <v>111</v>
      </c>
      <c r="D6" t="s">
        <v>57</v>
      </c>
      <c r="E6" t="s">
        <v>94</v>
      </c>
      <c r="F6" t="s">
        <v>134</v>
      </c>
      <c r="G6" t="s">
        <v>110</v>
      </c>
      <c r="H6" t="s">
        <v>113</v>
      </c>
      <c r="I6">
        <v>37</v>
      </c>
      <c r="J6">
        <v>52.67</v>
      </c>
      <c r="K6">
        <v>166.52</v>
      </c>
      <c r="L6">
        <v>5</v>
      </c>
      <c r="M6">
        <v>3</v>
      </c>
    </row>
    <row r="7" spans="1:13" hidden="1">
      <c r="A7" t="s">
        <v>132</v>
      </c>
      <c r="B7" t="s">
        <v>92</v>
      </c>
      <c r="C7" t="s">
        <v>129</v>
      </c>
      <c r="D7" t="s">
        <v>57</v>
      </c>
      <c r="E7" t="s">
        <v>109</v>
      </c>
      <c r="F7" t="s">
        <v>107</v>
      </c>
      <c r="G7" t="s">
        <v>96</v>
      </c>
      <c r="H7" t="s">
        <v>113</v>
      </c>
      <c r="I7">
        <v>21</v>
      </c>
      <c r="J7">
        <v>66.2</v>
      </c>
      <c r="K7">
        <v>162.02000000000001</v>
      </c>
      <c r="L7">
        <v>12</v>
      </c>
      <c r="M7">
        <v>0</v>
      </c>
    </row>
    <row r="8" spans="1:13" hidden="1">
      <c r="A8" t="s">
        <v>132</v>
      </c>
      <c r="B8" t="s">
        <v>92</v>
      </c>
      <c r="C8" t="s">
        <v>140</v>
      </c>
      <c r="D8" t="s">
        <v>57</v>
      </c>
      <c r="E8" t="s">
        <v>112</v>
      </c>
      <c r="F8" t="s">
        <v>107</v>
      </c>
      <c r="G8" t="s">
        <v>96</v>
      </c>
      <c r="H8" t="s">
        <v>113</v>
      </c>
      <c r="I8">
        <v>18</v>
      </c>
      <c r="J8">
        <v>89.65</v>
      </c>
      <c r="K8">
        <v>170.26</v>
      </c>
      <c r="L8">
        <v>9</v>
      </c>
      <c r="M8">
        <v>2</v>
      </c>
    </row>
    <row r="9" spans="1:13" hidden="1">
      <c r="A9" t="s">
        <v>132</v>
      </c>
      <c r="B9" t="s">
        <v>133</v>
      </c>
      <c r="C9" t="s">
        <v>140</v>
      </c>
      <c r="D9" t="s">
        <v>57</v>
      </c>
      <c r="E9" t="s">
        <v>109</v>
      </c>
      <c r="F9" t="s">
        <v>138</v>
      </c>
      <c r="G9" t="s">
        <v>110</v>
      </c>
      <c r="H9" t="s">
        <v>97</v>
      </c>
      <c r="I9">
        <v>25</v>
      </c>
      <c r="J9">
        <v>86.33</v>
      </c>
      <c r="K9">
        <v>154.85</v>
      </c>
      <c r="L9">
        <v>5</v>
      </c>
      <c r="M9">
        <v>2</v>
      </c>
    </row>
    <row r="10" spans="1:13" hidden="1">
      <c r="A10" t="s">
        <v>132</v>
      </c>
      <c r="B10" t="s">
        <v>136</v>
      </c>
      <c r="C10" t="s">
        <v>119</v>
      </c>
      <c r="D10" t="s">
        <v>57</v>
      </c>
      <c r="E10" t="s">
        <v>101</v>
      </c>
      <c r="F10" t="s">
        <v>134</v>
      </c>
      <c r="G10" t="s">
        <v>96</v>
      </c>
      <c r="H10" t="s">
        <v>97</v>
      </c>
      <c r="I10">
        <v>24</v>
      </c>
      <c r="J10">
        <v>52.98</v>
      </c>
      <c r="K10">
        <v>192.61</v>
      </c>
      <c r="L10">
        <v>5</v>
      </c>
      <c r="M10">
        <v>3</v>
      </c>
    </row>
    <row r="11" spans="1:13" hidden="1">
      <c r="A11" t="s">
        <v>132</v>
      </c>
      <c r="B11" t="s">
        <v>99</v>
      </c>
      <c r="C11" t="s">
        <v>106</v>
      </c>
      <c r="D11" t="s">
        <v>57</v>
      </c>
      <c r="E11" t="s">
        <v>112</v>
      </c>
      <c r="F11" t="s">
        <v>138</v>
      </c>
      <c r="G11" t="s">
        <v>103</v>
      </c>
      <c r="H11" t="s">
        <v>113</v>
      </c>
      <c r="I11">
        <v>33</v>
      </c>
      <c r="J11">
        <v>95.68</v>
      </c>
      <c r="K11">
        <v>171.53</v>
      </c>
      <c r="L11">
        <v>8</v>
      </c>
      <c r="M11">
        <v>10</v>
      </c>
    </row>
    <row r="12" spans="1:13" hidden="1">
      <c r="A12" t="s">
        <v>152</v>
      </c>
      <c r="B12" t="s">
        <v>115</v>
      </c>
      <c r="C12" t="s">
        <v>129</v>
      </c>
      <c r="D12" t="s">
        <v>57</v>
      </c>
      <c r="E12" t="s">
        <v>94</v>
      </c>
      <c r="F12" t="s">
        <v>138</v>
      </c>
      <c r="G12" t="s">
        <v>110</v>
      </c>
      <c r="H12" t="s">
        <v>113</v>
      </c>
      <c r="I12">
        <v>28</v>
      </c>
      <c r="J12">
        <v>95.34</v>
      </c>
      <c r="K12">
        <v>151</v>
      </c>
      <c r="L12">
        <v>1</v>
      </c>
      <c r="M12">
        <v>1</v>
      </c>
    </row>
    <row r="13" spans="1:13" hidden="1">
      <c r="A13" t="s">
        <v>152</v>
      </c>
      <c r="B13" t="s">
        <v>105</v>
      </c>
      <c r="C13" t="s">
        <v>129</v>
      </c>
      <c r="D13" t="s">
        <v>58</v>
      </c>
      <c r="E13" t="s">
        <v>109</v>
      </c>
      <c r="F13" t="s">
        <v>120</v>
      </c>
      <c r="G13" t="s">
        <v>96</v>
      </c>
      <c r="H13" t="s">
        <v>113</v>
      </c>
      <c r="I13">
        <v>35</v>
      </c>
      <c r="J13">
        <v>70.39</v>
      </c>
      <c r="K13">
        <v>180.2</v>
      </c>
      <c r="L13">
        <v>10</v>
      </c>
      <c r="M13">
        <v>7</v>
      </c>
    </row>
    <row r="14" spans="1:13" hidden="1">
      <c r="A14" t="s">
        <v>152</v>
      </c>
      <c r="B14" t="s">
        <v>136</v>
      </c>
      <c r="C14" t="s">
        <v>145</v>
      </c>
      <c r="D14" t="s">
        <v>57</v>
      </c>
      <c r="E14" t="s">
        <v>94</v>
      </c>
      <c r="F14" t="s">
        <v>120</v>
      </c>
      <c r="G14" t="s">
        <v>96</v>
      </c>
      <c r="H14" t="s">
        <v>97</v>
      </c>
      <c r="I14">
        <v>33</v>
      </c>
      <c r="J14">
        <v>88.28</v>
      </c>
      <c r="K14">
        <v>195.24</v>
      </c>
      <c r="L14">
        <v>4</v>
      </c>
      <c r="M14">
        <v>6</v>
      </c>
    </row>
    <row r="15" spans="1:13" hidden="1">
      <c r="A15" t="s">
        <v>152</v>
      </c>
      <c r="B15" t="s">
        <v>133</v>
      </c>
      <c r="C15" t="s">
        <v>119</v>
      </c>
      <c r="D15" t="s">
        <v>58</v>
      </c>
      <c r="E15" t="s">
        <v>109</v>
      </c>
      <c r="F15" t="s">
        <v>134</v>
      </c>
      <c r="G15" t="s">
        <v>110</v>
      </c>
      <c r="H15" t="s">
        <v>97</v>
      </c>
      <c r="I15">
        <v>33</v>
      </c>
      <c r="J15">
        <v>51.17</v>
      </c>
      <c r="K15">
        <v>169.62</v>
      </c>
      <c r="L15">
        <v>17</v>
      </c>
      <c r="M15">
        <v>10</v>
      </c>
    </row>
    <row r="16" spans="1:13" hidden="1">
      <c r="A16" t="s">
        <v>152</v>
      </c>
      <c r="B16" t="s">
        <v>99</v>
      </c>
      <c r="C16" t="s">
        <v>93</v>
      </c>
      <c r="D16" t="s">
        <v>57</v>
      </c>
      <c r="E16" t="s">
        <v>101</v>
      </c>
      <c r="F16" t="s">
        <v>130</v>
      </c>
      <c r="G16" t="s">
        <v>103</v>
      </c>
      <c r="H16" t="s">
        <v>97</v>
      </c>
      <c r="I16">
        <v>20</v>
      </c>
      <c r="J16">
        <v>65.36</v>
      </c>
      <c r="K16">
        <v>172.21</v>
      </c>
      <c r="L16">
        <v>14</v>
      </c>
      <c r="M16">
        <v>9</v>
      </c>
    </row>
    <row r="17" spans="1:13" hidden="1">
      <c r="A17" t="s">
        <v>152</v>
      </c>
      <c r="B17" t="s">
        <v>115</v>
      </c>
      <c r="C17" t="s">
        <v>119</v>
      </c>
      <c r="D17" t="s">
        <v>57</v>
      </c>
      <c r="E17" t="s">
        <v>94</v>
      </c>
      <c r="F17" t="s">
        <v>130</v>
      </c>
      <c r="G17" t="s">
        <v>103</v>
      </c>
      <c r="H17" t="s">
        <v>97</v>
      </c>
      <c r="I17">
        <v>23</v>
      </c>
      <c r="J17">
        <v>69.819999999999993</v>
      </c>
      <c r="K17">
        <v>170.63</v>
      </c>
      <c r="L17">
        <v>14</v>
      </c>
      <c r="M17">
        <v>8</v>
      </c>
    </row>
    <row r="18" spans="1:13" hidden="1">
      <c r="A18" t="s">
        <v>152</v>
      </c>
      <c r="B18" t="s">
        <v>136</v>
      </c>
      <c r="C18" t="s">
        <v>93</v>
      </c>
      <c r="D18" t="s">
        <v>58</v>
      </c>
      <c r="E18" t="s">
        <v>101</v>
      </c>
      <c r="F18" t="s">
        <v>116</v>
      </c>
      <c r="G18" t="s">
        <v>96</v>
      </c>
      <c r="H18" t="s">
        <v>113</v>
      </c>
      <c r="I18">
        <v>37</v>
      </c>
      <c r="J18">
        <v>55.7</v>
      </c>
      <c r="K18">
        <v>163.81</v>
      </c>
      <c r="L18">
        <v>7</v>
      </c>
      <c r="M18">
        <v>9</v>
      </c>
    </row>
    <row r="19" spans="1:13" hidden="1">
      <c r="A19" t="s">
        <v>152</v>
      </c>
      <c r="B19" t="s">
        <v>99</v>
      </c>
      <c r="C19" t="s">
        <v>106</v>
      </c>
      <c r="D19" t="s">
        <v>58</v>
      </c>
      <c r="E19" t="s">
        <v>94</v>
      </c>
      <c r="F19" t="s">
        <v>134</v>
      </c>
      <c r="G19" t="s">
        <v>103</v>
      </c>
      <c r="H19" t="s">
        <v>97</v>
      </c>
      <c r="I19">
        <v>27</v>
      </c>
      <c r="J19">
        <v>52.28</v>
      </c>
      <c r="K19">
        <v>151.82</v>
      </c>
      <c r="L19">
        <v>9</v>
      </c>
      <c r="M19">
        <v>0</v>
      </c>
    </row>
    <row r="20" spans="1:13" hidden="1">
      <c r="A20" t="s">
        <v>172</v>
      </c>
      <c r="B20" t="s">
        <v>115</v>
      </c>
      <c r="C20" t="s">
        <v>119</v>
      </c>
      <c r="D20" t="s">
        <v>58</v>
      </c>
      <c r="E20" t="s">
        <v>112</v>
      </c>
      <c r="F20" t="s">
        <v>134</v>
      </c>
      <c r="G20" t="s">
        <v>96</v>
      </c>
      <c r="H20" t="s">
        <v>97</v>
      </c>
      <c r="I20">
        <v>29</v>
      </c>
      <c r="J20">
        <v>75.239999999999995</v>
      </c>
      <c r="K20">
        <v>184.34</v>
      </c>
      <c r="L20">
        <v>7</v>
      </c>
      <c r="M20">
        <v>1</v>
      </c>
    </row>
    <row r="21" spans="1:13" hidden="1">
      <c r="A21" t="s">
        <v>172</v>
      </c>
      <c r="B21" t="s">
        <v>105</v>
      </c>
      <c r="C21" t="s">
        <v>106</v>
      </c>
      <c r="D21" t="s">
        <v>58</v>
      </c>
      <c r="E21" t="s">
        <v>112</v>
      </c>
      <c r="F21" t="s">
        <v>138</v>
      </c>
      <c r="G21" t="s">
        <v>110</v>
      </c>
      <c r="H21" t="s">
        <v>97</v>
      </c>
      <c r="I21">
        <v>39</v>
      </c>
      <c r="J21">
        <v>76.239999999999995</v>
      </c>
      <c r="K21">
        <v>172.06</v>
      </c>
      <c r="L21">
        <v>5</v>
      </c>
      <c r="M21">
        <v>9</v>
      </c>
    </row>
    <row r="22" spans="1:13" hidden="1">
      <c r="A22" t="s">
        <v>172</v>
      </c>
      <c r="B22" t="s">
        <v>136</v>
      </c>
      <c r="C22" t="s">
        <v>129</v>
      </c>
      <c r="D22" t="s">
        <v>58</v>
      </c>
      <c r="E22" t="s">
        <v>94</v>
      </c>
      <c r="F22" t="s">
        <v>107</v>
      </c>
      <c r="G22" t="s">
        <v>110</v>
      </c>
      <c r="H22" t="s">
        <v>97</v>
      </c>
      <c r="I22">
        <v>18</v>
      </c>
      <c r="J22">
        <v>85.03</v>
      </c>
      <c r="K22">
        <v>198.24</v>
      </c>
      <c r="L22">
        <v>11</v>
      </c>
      <c r="M22">
        <v>6</v>
      </c>
    </row>
    <row r="23" spans="1:13" hidden="1">
      <c r="A23" t="s">
        <v>172</v>
      </c>
      <c r="B23" t="s">
        <v>136</v>
      </c>
      <c r="C23" t="s">
        <v>119</v>
      </c>
      <c r="D23" t="s">
        <v>58</v>
      </c>
      <c r="E23" t="s">
        <v>94</v>
      </c>
      <c r="F23" t="s">
        <v>120</v>
      </c>
      <c r="G23" t="s">
        <v>110</v>
      </c>
      <c r="H23" t="s">
        <v>113</v>
      </c>
      <c r="I23">
        <v>24</v>
      </c>
      <c r="J23">
        <v>62.38</v>
      </c>
      <c r="K23">
        <v>199.74</v>
      </c>
      <c r="L23">
        <v>13</v>
      </c>
      <c r="M23">
        <v>7</v>
      </c>
    </row>
    <row r="24" spans="1:13" hidden="1">
      <c r="A24" t="s">
        <v>172</v>
      </c>
      <c r="B24" t="s">
        <v>133</v>
      </c>
      <c r="C24" t="s">
        <v>100</v>
      </c>
      <c r="D24" t="s">
        <v>57</v>
      </c>
      <c r="E24" t="s">
        <v>94</v>
      </c>
      <c r="F24" t="s">
        <v>102</v>
      </c>
      <c r="G24" t="s">
        <v>103</v>
      </c>
      <c r="H24" t="s">
        <v>97</v>
      </c>
      <c r="I24">
        <v>21</v>
      </c>
      <c r="J24">
        <v>97.96</v>
      </c>
      <c r="K24">
        <v>197.99</v>
      </c>
      <c r="L24">
        <v>9</v>
      </c>
      <c r="M24">
        <v>3</v>
      </c>
    </row>
    <row r="25" spans="1:13" hidden="1">
      <c r="A25" t="s">
        <v>172</v>
      </c>
      <c r="B25" t="s">
        <v>133</v>
      </c>
      <c r="C25" t="s">
        <v>119</v>
      </c>
      <c r="D25" t="s">
        <v>58</v>
      </c>
      <c r="E25" t="s">
        <v>101</v>
      </c>
      <c r="F25" t="s">
        <v>95</v>
      </c>
      <c r="G25" t="s">
        <v>110</v>
      </c>
      <c r="H25" t="s">
        <v>97</v>
      </c>
      <c r="I25">
        <v>36</v>
      </c>
      <c r="J25">
        <v>61.6</v>
      </c>
      <c r="K25">
        <v>158.99</v>
      </c>
      <c r="L25">
        <v>1</v>
      </c>
      <c r="M25">
        <v>1</v>
      </c>
    </row>
    <row r="26" spans="1:13" hidden="1">
      <c r="A26" t="s">
        <v>172</v>
      </c>
      <c r="B26" t="s">
        <v>136</v>
      </c>
      <c r="C26" t="s">
        <v>145</v>
      </c>
      <c r="D26" t="s">
        <v>57</v>
      </c>
      <c r="E26" t="s">
        <v>94</v>
      </c>
      <c r="F26" t="s">
        <v>138</v>
      </c>
      <c r="G26" t="s">
        <v>110</v>
      </c>
      <c r="H26" t="s">
        <v>97</v>
      </c>
      <c r="I26">
        <v>22</v>
      </c>
      <c r="J26">
        <v>78.09</v>
      </c>
      <c r="K26">
        <v>151.22</v>
      </c>
      <c r="L26">
        <v>5</v>
      </c>
      <c r="M26">
        <v>9</v>
      </c>
    </row>
    <row r="27" spans="1:13" hidden="1">
      <c r="A27" t="s">
        <v>206</v>
      </c>
      <c r="B27" t="s">
        <v>133</v>
      </c>
      <c r="C27" t="s">
        <v>100</v>
      </c>
      <c r="D27" t="s">
        <v>57</v>
      </c>
      <c r="E27" t="s">
        <v>112</v>
      </c>
      <c r="F27" t="s">
        <v>134</v>
      </c>
      <c r="G27" t="s">
        <v>110</v>
      </c>
      <c r="H27" t="s">
        <v>97</v>
      </c>
      <c r="I27">
        <v>21</v>
      </c>
      <c r="J27">
        <v>83.89</v>
      </c>
      <c r="K27">
        <v>184.92</v>
      </c>
      <c r="L27">
        <v>9</v>
      </c>
      <c r="M27">
        <v>3</v>
      </c>
    </row>
    <row r="28" spans="1:13" hidden="1">
      <c r="A28" t="s">
        <v>206</v>
      </c>
      <c r="B28" t="s">
        <v>115</v>
      </c>
      <c r="C28" t="s">
        <v>127</v>
      </c>
      <c r="D28" t="s">
        <v>57</v>
      </c>
      <c r="E28" t="s">
        <v>112</v>
      </c>
      <c r="F28" t="s">
        <v>130</v>
      </c>
      <c r="G28" t="s">
        <v>110</v>
      </c>
      <c r="H28" t="s">
        <v>97</v>
      </c>
      <c r="I28">
        <v>19</v>
      </c>
      <c r="J28">
        <v>60.17</v>
      </c>
      <c r="K28">
        <v>193.5</v>
      </c>
      <c r="L28">
        <v>15</v>
      </c>
      <c r="M28">
        <v>10</v>
      </c>
    </row>
    <row r="29" spans="1:13" hidden="1">
      <c r="A29" t="s">
        <v>206</v>
      </c>
      <c r="B29" t="s">
        <v>115</v>
      </c>
      <c r="C29" t="s">
        <v>100</v>
      </c>
      <c r="D29" t="s">
        <v>58</v>
      </c>
      <c r="E29" t="s">
        <v>94</v>
      </c>
      <c r="F29" t="s">
        <v>116</v>
      </c>
      <c r="G29" t="s">
        <v>103</v>
      </c>
      <c r="H29" t="s">
        <v>97</v>
      </c>
      <c r="I29">
        <v>24</v>
      </c>
      <c r="J29">
        <v>66.239999999999995</v>
      </c>
      <c r="K29">
        <v>157.08000000000001</v>
      </c>
      <c r="L29">
        <v>17</v>
      </c>
      <c r="M29">
        <v>6</v>
      </c>
    </row>
    <row r="30" spans="1:13" hidden="1">
      <c r="A30" t="s">
        <v>206</v>
      </c>
      <c r="B30" t="s">
        <v>136</v>
      </c>
      <c r="C30" t="s">
        <v>129</v>
      </c>
      <c r="D30" t="s">
        <v>58</v>
      </c>
      <c r="E30" t="s">
        <v>101</v>
      </c>
      <c r="F30" t="s">
        <v>95</v>
      </c>
      <c r="G30" t="s">
        <v>96</v>
      </c>
      <c r="H30" t="s">
        <v>113</v>
      </c>
      <c r="I30">
        <v>25</v>
      </c>
      <c r="J30">
        <v>89.62</v>
      </c>
      <c r="K30">
        <v>155.32</v>
      </c>
      <c r="L30">
        <v>4</v>
      </c>
      <c r="M30">
        <v>10</v>
      </c>
    </row>
    <row r="31" spans="1:13" hidden="1">
      <c r="A31" t="s">
        <v>206</v>
      </c>
      <c r="B31" t="s">
        <v>133</v>
      </c>
      <c r="C31" t="s">
        <v>143</v>
      </c>
      <c r="D31" t="s">
        <v>58</v>
      </c>
      <c r="E31" t="s">
        <v>94</v>
      </c>
      <c r="F31" t="s">
        <v>107</v>
      </c>
      <c r="G31" t="s">
        <v>103</v>
      </c>
      <c r="H31" t="s">
        <v>97</v>
      </c>
      <c r="I31">
        <v>21</v>
      </c>
      <c r="J31">
        <v>85.43</v>
      </c>
      <c r="K31">
        <v>177.97</v>
      </c>
      <c r="L31">
        <v>1</v>
      </c>
      <c r="M31">
        <v>8</v>
      </c>
    </row>
    <row r="32" spans="1:13" hidden="1">
      <c r="A32" t="s">
        <v>206</v>
      </c>
      <c r="B32" t="s">
        <v>99</v>
      </c>
      <c r="C32" t="s">
        <v>129</v>
      </c>
      <c r="D32" t="s">
        <v>58</v>
      </c>
      <c r="E32" t="s">
        <v>94</v>
      </c>
      <c r="F32" t="s">
        <v>130</v>
      </c>
      <c r="G32" t="s">
        <v>110</v>
      </c>
      <c r="H32" t="s">
        <v>113</v>
      </c>
      <c r="I32">
        <v>40</v>
      </c>
      <c r="J32">
        <v>98.97</v>
      </c>
      <c r="K32">
        <v>191.09</v>
      </c>
      <c r="L32">
        <v>2</v>
      </c>
      <c r="M32">
        <v>10</v>
      </c>
    </row>
    <row r="33" spans="1:13" hidden="1">
      <c r="A33" t="s">
        <v>174</v>
      </c>
      <c r="B33" t="s">
        <v>99</v>
      </c>
      <c r="C33" t="s">
        <v>143</v>
      </c>
      <c r="D33" t="s">
        <v>57</v>
      </c>
      <c r="E33" t="s">
        <v>94</v>
      </c>
      <c r="F33" t="s">
        <v>102</v>
      </c>
      <c r="G33" t="s">
        <v>96</v>
      </c>
      <c r="H33" t="s">
        <v>97</v>
      </c>
      <c r="I33">
        <v>36</v>
      </c>
      <c r="J33">
        <v>66.02</v>
      </c>
      <c r="K33">
        <v>159.88</v>
      </c>
      <c r="L33">
        <v>6</v>
      </c>
      <c r="M33">
        <v>8</v>
      </c>
    </row>
    <row r="34" spans="1:13" hidden="1">
      <c r="A34" t="s">
        <v>174</v>
      </c>
      <c r="B34" t="s">
        <v>133</v>
      </c>
      <c r="C34" t="s">
        <v>127</v>
      </c>
      <c r="D34" t="s">
        <v>57</v>
      </c>
      <c r="E34" t="s">
        <v>94</v>
      </c>
      <c r="F34" t="s">
        <v>107</v>
      </c>
      <c r="G34" t="s">
        <v>103</v>
      </c>
      <c r="H34" t="s">
        <v>113</v>
      </c>
      <c r="I34">
        <v>40</v>
      </c>
      <c r="J34">
        <v>63.46</v>
      </c>
      <c r="K34">
        <v>174.09</v>
      </c>
      <c r="L34">
        <v>11</v>
      </c>
      <c r="M34">
        <v>10</v>
      </c>
    </row>
    <row r="35" spans="1:13" hidden="1">
      <c r="A35" t="s">
        <v>174</v>
      </c>
      <c r="B35" t="s">
        <v>92</v>
      </c>
      <c r="C35" t="s">
        <v>129</v>
      </c>
      <c r="D35" t="s">
        <v>57</v>
      </c>
      <c r="E35" t="s">
        <v>94</v>
      </c>
      <c r="F35" t="s">
        <v>102</v>
      </c>
      <c r="G35" t="s">
        <v>103</v>
      </c>
      <c r="H35" t="s">
        <v>97</v>
      </c>
      <c r="I35">
        <v>19</v>
      </c>
      <c r="J35">
        <v>89.39</v>
      </c>
      <c r="K35">
        <v>183.85</v>
      </c>
      <c r="L35">
        <v>8</v>
      </c>
      <c r="M35">
        <v>6</v>
      </c>
    </row>
    <row r="36" spans="1:13" hidden="1">
      <c r="A36" t="s">
        <v>174</v>
      </c>
      <c r="B36" t="s">
        <v>105</v>
      </c>
      <c r="C36" t="s">
        <v>143</v>
      </c>
      <c r="D36" t="s">
        <v>58</v>
      </c>
      <c r="E36" t="s">
        <v>101</v>
      </c>
      <c r="F36" t="s">
        <v>116</v>
      </c>
      <c r="G36" t="s">
        <v>103</v>
      </c>
      <c r="H36" t="s">
        <v>97</v>
      </c>
      <c r="I36">
        <v>34</v>
      </c>
      <c r="J36">
        <v>62.16</v>
      </c>
      <c r="K36">
        <v>176.91</v>
      </c>
      <c r="L36">
        <v>13</v>
      </c>
      <c r="M36">
        <v>7</v>
      </c>
    </row>
    <row r="37" spans="1:13" hidden="1">
      <c r="A37" t="s">
        <v>174</v>
      </c>
      <c r="B37" t="s">
        <v>136</v>
      </c>
      <c r="C37" t="s">
        <v>143</v>
      </c>
      <c r="D37" t="s">
        <v>57</v>
      </c>
      <c r="E37" t="s">
        <v>109</v>
      </c>
      <c r="F37" t="s">
        <v>138</v>
      </c>
      <c r="G37" t="s">
        <v>110</v>
      </c>
      <c r="H37" t="s">
        <v>97</v>
      </c>
      <c r="I37">
        <v>19</v>
      </c>
      <c r="J37">
        <v>84.83</v>
      </c>
      <c r="K37">
        <v>160.41</v>
      </c>
      <c r="L37">
        <v>5</v>
      </c>
      <c r="M37">
        <v>5</v>
      </c>
    </row>
    <row r="38" spans="1:13" hidden="1">
      <c r="A38" t="s">
        <v>174</v>
      </c>
      <c r="B38" t="s">
        <v>99</v>
      </c>
      <c r="C38" t="s">
        <v>111</v>
      </c>
      <c r="D38" t="s">
        <v>58</v>
      </c>
      <c r="E38" t="s">
        <v>94</v>
      </c>
      <c r="F38" t="s">
        <v>138</v>
      </c>
      <c r="G38" t="s">
        <v>110</v>
      </c>
      <c r="H38" t="s">
        <v>113</v>
      </c>
      <c r="I38">
        <v>28</v>
      </c>
      <c r="J38">
        <v>53.16</v>
      </c>
      <c r="K38">
        <v>170.97</v>
      </c>
      <c r="L38">
        <v>20</v>
      </c>
      <c r="M38">
        <v>10</v>
      </c>
    </row>
    <row r="39" spans="1:13" hidden="1">
      <c r="A39" t="s">
        <v>212</v>
      </c>
      <c r="B39" t="s">
        <v>115</v>
      </c>
      <c r="C39" t="s">
        <v>106</v>
      </c>
      <c r="D39" t="s">
        <v>57</v>
      </c>
      <c r="E39" t="s">
        <v>112</v>
      </c>
      <c r="F39" t="s">
        <v>138</v>
      </c>
      <c r="G39" t="s">
        <v>96</v>
      </c>
      <c r="H39" t="s">
        <v>113</v>
      </c>
      <c r="I39">
        <v>22</v>
      </c>
      <c r="J39">
        <v>79.260000000000005</v>
      </c>
      <c r="K39">
        <v>179.7</v>
      </c>
      <c r="L39">
        <v>10</v>
      </c>
      <c r="M39">
        <v>4</v>
      </c>
    </row>
    <row r="40" spans="1:13" hidden="1">
      <c r="A40" t="s">
        <v>212</v>
      </c>
      <c r="B40" t="s">
        <v>133</v>
      </c>
      <c r="C40" t="s">
        <v>143</v>
      </c>
      <c r="D40" t="s">
        <v>57</v>
      </c>
      <c r="E40" t="s">
        <v>101</v>
      </c>
      <c r="F40" t="s">
        <v>130</v>
      </c>
      <c r="G40" t="s">
        <v>110</v>
      </c>
      <c r="H40" t="s">
        <v>113</v>
      </c>
      <c r="I40">
        <v>24</v>
      </c>
      <c r="J40">
        <v>95.19</v>
      </c>
      <c r="K40">
        <v>174.35</v>
      </c>
      <c r="L40">
        <v>4</v>
      </c>
      <c r="M40">
        <v>0</v>
      </c>
    </row>
    <row r="41" spans="1:13" hidden="1">
      <c r="A41" t="s">
        <v>212</v>
      </c>
      <c r="B41" t="s">
        <v>99</v>
      </c>
      <c r="C41" t="s">
        <v>145</v>
      </c>
      <c r="D41" t="s">
        <v>57</v>
      </c>
      <c r="E41" t="s">
        <v>109</v>
      </c>
      <c r="F41" t="s">
        <v>95</v>
      </c>
      <c r="G41" t="s">
        <v>103</v>
      </c>
      <c r="H41" t="s">
        <v>113</v>
      </c>
      <c r="I41">
        <v>18</v>
      </c>
      <c r="J41">
        <v>74.38</v>
      </c>
      <c r="K41">
        <v>182.11</v>
      </c>
      <c r="L41">
        <v>5</v>
      </c>
      <c r="M41">
        <v>8</v>
      </c>
    </row>
    <row r="42" spans="1:13" hidden="1">
      <c r="A42" t="s">
        <v>212</v>
      </c>
      <c r="B42" t="s">
        <v>115</v>
      </c>
      <c r="C42" t="s">
        <v>93</v>
      </c>
      <c r="D42" t="s">
        <v>57</v>
      </c>
      <c r="E42" t="s">
        <v>112</v>
      </c>
      <c r="F42" t="s">
        <v>138</v>
      </c>
      <c r="G42" t="s">
        <v>103</v>
      </c>
      <c r="H42" t="s">
        <v>97</v>
      </c>
      <c r="I42">
        <v>28</v>
      </c>
      <c r="J42">
        <v>75.06</v>
      </c>
      <c r="K42">
        <v>190.16</v>
      </c>
      <c r="L42">
        <v>8</v>
      </c>
      <c r="M42">
        <v>9</v>
      </c>
    </row>
    <row r="43" spans="1:13" hidden="1">
      <c r="A43" t="s">
        <v>212</v>
      </c>
      <c r="B43" t="s">
        <v>115</v>
      </c>
      <c r="C43" t="s">
        <v>129</v>
      </c>
      <c r="D43" t="s">
        <v>58</v>
      </c>
      <c r="E43" t="s">
        <v>109</v>
      </c>
      <c r="F43" t="s">
        <v>134</v>
      </c>
      <c r="G43" t="s">
        <v>103</v>
      </c>
      <c r="H43" t="s">
        <v>97</v>
      </c>
      <c r="I43">
        <v>32</v>
      </c>
      <c r="J43">
        <v>57.32</v>
      </c>
      <c r="K43">
        <v>169.01</v>
      </c>
      <c r="L43">
        <v>19</v>
      </c>
      <c r="M43">
        <v>6</v>
      </c>
    </row>
    <row r="44" spans="1:13" hidden="1">
      <c r="A44" t="s">
        <v>170</v>
      </c>
      <c r="B44" t="s">
        <v>99</v>
      </c>
      <c r="C44" t="s">
        <v>143</v>
      </c>
      <c r="D44" t="s">
        <v>57</v>
      </c>
      <c r="E44" t="s">
        <v>101</v>
      </c>
      <c r="F44" t="s">
        <v>116</v>
      </c>
      <c r="G44" t="s">
        <v>96</v>
      </c>
      <c r="H44" t="s">
        <v>113</v>
      </c>
      <c r="I44">
        <v>22</v>
      </c>
      <c r="J44">
        <v>80.459999999999994</v>
      </c>
      <c r="K44">
        <v>160.85</v>
      </c>
      <c r="L44">
        <v>12</v>
      </c>
      <c r="M44">
        <v>2</v>
      </c>
    </row>
    <row r="45" spans="1:13" hidden="1">
      <c r="A45" t="s">
        <v>170</v>
      </c>
      <c r="B45" t="s">
        <v>92</v>
      </c>
      <c r="C45" t="s">
        <v>127</v>
      </c>
      <c r="D45" t="s">
        <v>57</v>
      </c>
      <c r="E45" t="s">
        <v>94</v>
      </c>
      <c r="F45" t="s">
        <v>120</v>
      </c>
      <c r="G45" t="s">
        <v>103</v>
      </c>
      <c r="H45" t="s">
        <v>97</v>
      </c>
      <c r="I45">
        <v>34</v>
      </c>
      <c r="J45">
        <v>92.17</v>
      </c>
      <c r="K45">
        <v>168.32</v>
      </c>
      <c r="L45">
        <v>18</v>
      </c>
      <c r="M45">
        <v>9</v>
      </c>
    </row>
    <row r="46" spans="1:13" hidden="1">
      <c r="A46" t="s">
        <v>170</v>
      </c>
      <c r="B46" t="s">
        <v>115</v>
      </c>
      <c r="C46" t="s">
        <v>106</v>
      </c>
      <c r="D46" t="s">
        <v>58</v>
      </c>
      <c r="E46" t="s">
        <v>94</v>
      </c>
      <c r="F46" t="s">
        <v>116</v>
      </c>
      <c r="G46" t="s">
        <v>103</v>
      </c>
      <c r="H46" t="s">
        <v>113</v>
      </c>
      <c r="I46">
        <v>29</v>
      </c>
      <c r="J46">
        <v>93.1</v>
      </c>
      <c r="K46">
        <v>162.06</v>
      </c>
      <c r="L46">
        <v>7</v>
      </c>
      <c r="M46">
        <v>8</v>
      </c>
    </row>
    <row r="47" spans="1:13" hidden="1">
      <c r="A47" t="s">
        <v>170</v>
      </c>
      <c r="B47" t="s">
        <v>105</v>
      </c>
      <c r="C47" t="s">
        <v>143</v>
      </c>
      <c r="D47" t="s">
        <v>57</v>
      </c>
      <c r="E47" t="s">
        <v>109</v>
      </c>
      <c r="F47" t="s">
        <v>138</v>
      </c>
      <c r="G47" t="s">
        <v>110</v>
      </c>
      <c r="H47" t="s">
        <v>113</v>
      </c>
      <c r="I47">
        <v>28</v>
      </c>
      <c r="J47">
        <v>94.27</v>
      </c>
      <c r="K47">
        <v>168.71</v>
      </c>
      <c r="L47">
        <v>9</v>
      </c>
      <c r="M47">
        <v>3</v>
      </c>
    </row>
    <row r="48" spans="1:13" hidden="1">
      <c r="A48" t="s">
        <v>170</v>
      </c>
      <c r="B48" t="s">
        <v>136</v>
      </c>
      <c r="C48" t="s">
        <v>93</v>
      </c>
      <c r="D48" t="s">
        <v>58</v>
      </c>
      <c r="E48" t="s">
        <v>94</v>
      </c>
      <c r="F48" t="s">
        <v>130</v>
      </c>
      <c r="G48" t="s">
        <v>110</v>
      </c>
      <c r="H48" t="s">
        <v>97</v>
      </c>
      <c r="I48">
        <v>31</v>
      </c>
      <c r="J48">
        <v>75.56</v>
      </c>
      <c r="K48">
        <v>197.11</v>
      </c>
      <c r="L48">
        <v>17</v>
      </c>
      <c r="M48">
        <v>5</v>
      </c>
    </row>
    <row r="49" spans="1:13" hidden="1">
      <c r="A49" t="s">
        <v>170</v>
      </c>
      <c r="B49" t="s">
        <v>136</v>
      </c>
      <c r="C49" t="s">
        <v>145</v>
      </c>
      <c r="D49" t="s">
        <v>57</v>
      </c>
      <c r="E49" t="s">
        <v>101</v>
      </c>
      <c r="F49" t="s">
        <v>95</v>
      </c>
      <c r="G49" t="s">
        <v>110</v>
      </c>
      <c r="H49" t="s">
        <v>97</v>
      </c>
      <c r="I49">
        <v>31</v>
      </c>
      <c r="J49">
        <v>98.42</v>
      </c>
      <c r="K49">
        <v>151.19999999999999</v>
      </c>
      <c r="L49">
        <v>3</v>
      </c>
      <c r="M49">
        <v>2</v>
      </c>
    </row>
    <row r="50" spans="1:13" hidden="1">
      <c r="A50" t="s">
        <v>170</v>
      </c>
      <c r="B50" t="s">
        <v>99</v>
      </c>
      <c r="C50" t="s">
        <v>111</v>
      </c>
      <c r="D50" t="s">
        <v>58</v>
      </c>
      <c r="E50" t="s">
        <v>94</v>
      </c>
      <c r="F50" t="s">
        <v>102</v>
      </c>
      <c r="G50" t="s">
        <v>96</v>
      </c>
      <c r="H50" t="s">
        <v>97</v>
      </c>
      <c r="I50">
        <v>37</v>
      </c>
      <c r="J50">
        <v>56.52</v>
      </c>
      <c r="K50">
        <v>184.98</v>
      </c>
      <c r="L50">
        <v>12</v>
      </c>
      <c r="M50">
        <v>2</v>
      </c>
    </row>
    <row r="51" spans="1:13" hidden="1">
      <c r="A51" t="s">
        <v>193</v>
      </c>
      <c r="B51" t="s">
        <v>133</v>
      </c>
      <c r="C51" t="s">
        <v>119</v>
      </c>
      <c r="D51" t="s">
        <v>57</v>
      </c>
      <c r="E51" t="s">
        <v>101</v>
      </c>
      <c r="F51" t="s">
        <v>116</v>
      </c>
      <c r="G51" t="s">
        <v>96</v>
      </c>
      <c r="H51" t="s">
        <v>113</v>
      </c>
      <c r="I51">
        <v>34</v>
      </c>
      <c r="J51">
        <v>69.760000000000005</v>
      </c>
      <c r="K51">
        <v>162.22999999999999</v>
      </c>
      <c r="L51">
        <v>2</v>
      </c>
      <c r="M51">
        <v>6</v>
      </c>
    </row>
    <row r="52" spans="1:13" hidden="1">
      <c r="A52" t="s">
        <v>193</v>
      </c>
      <c r="B52" t="s">
        <v>105</v>
      </c>
      <c r="C52" t="s">
        <v>111</v>
      </c>
      <c r="D52" t="s">
        <v>58</v>
      </c>
      <c r="E52" t="s">
        <v>109</v>
      </c>
      <c r="F52" t="s">
        <v>120</v>
      </c>
      <c r="G52" t="s">
        <v>110</v>
      </c>
      <c r="H52" t="s">
        <v>97</v>
      </c>
      <c r="I52">
        <v>28</v>
      </c>
      <c r="J52">
        <v>72.44</v>
      </c>
      <c r="K52">
        <v>171.06</v>
      </c>
      <c r="L52">
        <v>20</v>
      </c>
      <c r="M52">
        <v>7</v>
      </c>
    </row>
    <row r="53" spans="1:13" hidden="1">
      <c r="A53" t="s">
        <v>193</v>
      </c>
      <c r="B53" t="s">
        <v>99</v>
      </c>
      <c r="C53" t="s">
        <v>140</v>
      </c>
      <c r="D53" t="s">
        <v>57</v>
      </c>
      <c r="E53" t="s">
        <v>109</v>
      </c>
      <c r="F53" t="s">
        <v>116</v>
      </c>
      <c r="G53" t="s">
        <v>103</v>
      </c>
      <c r="H53" t="s">
        <v>97</v>
      </c>
      <c r="I53">
        <v>25</v>
      </c>
      <c r="J53">
        <v>96.98</v>
      </c>
      <c r="K53">
        <v>185.69</v>
      </c>
      <c r="L53">
        <v>12</v>
      </c>
      <c r="M53">
        <v>7</v>
      </c>
    </row>
    <row r="54" spans="1:13" hidden="1">
      <c r="A54" t="s">
        <v>185</v>
      </c>
      <c r="B54" t="s">
        <v>105</v>
      </c>
      <c r="C54" t="s">
        <v>119</v>
      </c>
      <c r="D54" t="s">
        <v>57</v>
      </c>
      <c r="E54" t="s">
        <v>94</v>
      </c>
      <c r="F54" t="s">
        <v>102</v>
      </c>
      <c r="G54" t="s">
        <v>103</v>
      </c>
      <c r="H54" t="s">
        <v>97</v>
      </c>
      <c r="I54">
        <v>31</v>
      </c>
      <c r="J54">
        <v>87.75</v>
      </c>
      <c r="K54">
        <v>196.11</v>
      </c>
      <c r="L54">
        <v>8</v>
      </c>
      <c r="M54">
        <v>2</v>
      </c>
    </row>
    <row r="55" spans="1:13" hidden="1">
      <c r="A55" t="s">
        <v>185</v>
      </c>
      <c r="B55" t="s">
        <v>99</v>
      </c>
      <c r="C55" t="s">
        <v>143</v>
      </c>
      <c r="D55" t="s">
        <v>57</v>
      </c>
      <c r="E55" t="s">
        <v>101</v>
      </c>
      <c r="F55" t="s">
        <v>134</v>
      </c>
      <c r="G55" t="s">
        <v>96</v>
      </c>
      <c r="H55" t="s">
        <v>97</v>
      </c>
      <c r="I55">
        <v>36</v>
      </c>
      <c r="J55">
        <v>65.8</v>
      </c>
      <c r="K55">
        <v>195.8</v>
      </c>
      <c r="L55">
        <v>7</v>
      </c>
      <c r="M55">
        <v>9</v>
      </c>
    </row>
    <row r="56" spans="1:13" hidden="1">
      <c r="A56" t="s">
        <v>185</v>
      </c>
      <c r="B56" t="s">
        <v>122</v>
      </c>
      <c r="C56" t="s">
        <v>145</v>
      </c>
      <c r="D56" t="s">
        <v>57</v>
      </c>
      <c r="E56" t="s">
        <v>94</v>
      </c>
      <c r="F56" t="s">
        <v>107</v>
      </c>
      <c r="G56" t="s">
        <v>103</v>
      </c>
      <c r="H56" t="s">
        <v>113</v>
      </c>
      <c r="I56">
        <v>22</v>
      </c>
      <c r="J56">
        <v>78.349999999999994</v>
      </c>
      <c r="K56">
        <v>164.94</v>
      </c>
      <c r="L56">
        <v>17</v>
      </c>
      <c r="M56">
        <v>3</v>
      </c>
    </row>
    <row r="57" spans="1:13" hidden="1">
      <c r="A57" t="s">
        <v>182</v>
      </c>
      <c r="B57" t="s">
        <v>99</v>
      </c>
      <c r="C57" t="s">
        <v>129</v>
      </c>
      <c r="D57" t="s">
        <v>58</v>
      </c>
      <c r="E57" t="s">
        <v>112</v>
      </c>
      <c r="F57" t="s">
        <v>120</v>
      </c>
      <c r="G57" t="s">
        <v>103</v>
      </c>
      <c r="H57" t="s">
        <v>97</v>
      </c>
      <c r="I57">
        <v>39</v>
      </c>
      <c r="J57">
        <v>67.09</v>
      </c>
      <c r="K57">
        <v>184.71</v>
      </c>
      <c r="L57">
        <v>17</v>
      </c>
      <c r="M57">
        <v>5</v>
      </c>
    </row>
    <row r="58" spans="1:13" hidden="1">
      <c r="A58" t="s">
        <v>182</v>
      </c>
      <c r="B58" t="s">
        <v>115</v>
      </c>
      <c r="C58" t="s">
        <v>111</v>
      </c>
      <c r="D58" t="s">
        <v>58</v>
      </c>
      <c r="E58" t="s">
        <v>109</v>
      </c>
      <c r="F58" t="s">
        <v>120</v>
      </c>
      <c r="G58" t="s">
        <v>103</v>
      </c>
      <c r="H58" t="s">
        <v>113</v>
      </c>
      <c r="I58">
        <v>29</v>
      </c>
      <c r="J58">
        <v>97.77</v>
      </c>
      <c r="K58">
        <v>161.09</v>
      </c>
      <c r="L58">
        <v>20</v>
      </c>
      <c r="M58">
        <v>0</v>
      </c>
    </row>
    <row r="59" spans="1:13" hidden="1">
      <c r="A59" t="s">
        <v>182</v>
      </c>
      <c r="B59" t="s">
        <v>115</v>
      </c>
      <c r="C59" t="s">
        <v>119</v>
      </c>
      <c r="D59" t="s">
        <v>57</v>
      </c>
      <c r="E59" t="s">
        <v>112</v>
      </c>
      <c r="F59" t="s">
        <v>95</v>
      </c>
      <c r="G59" t="s">
        <v>103</v>
      </c>
      <c r="H59" t="s">
        <v>97</v>
      </c>
      <c r="I59">
        <v>37</v>
      </c>
      <c r="J59">
        <v>62.1</v>
      </c>
      <c r="K59">
        <v>184.72</v>
      </c>
      <c r="L59">
        <v>2</v>
      </c>
      <c r="M59">
        <v>0</v>
      </c>
    </row>
    <row r="60" spans="1:13" hidden="1">
      <c r="A60" t="s">
        <v>182</v>
      </c>
      <c r="B60" t="s">
        <v>115</v>
      </c>
      <c r="C60" t="s">
        <v>93</v>
      </c>
      <c r="D60" t="s">
        <v>57</v>
      </c>
      <c r="E60" t="s">
        <v>101</v>
      </c>
      <c r="F60" t="s">
        <v>138</v>
      </c>
      <c r="G60" t="s">
        <v>96</v>
      </c>
      <c r="H60" t="s">
        <v>97</v>
      </c>
      <c r="I60">
        <v>34</v>
      </c>
      <c r="J60">
        <v>56.55</v>
      </c>
      <c r="K60">
        <v>196.86</v>
      </c>
      <c r="L60">
        <v>2</v>
      </c>
      <c r="M60">
        <v>8</v>
      </c>
    </row>
    <row r="61" spans="1:13" hidden="1">
      <c r="A61" t="s">
        <v>182</v>
      </c>
      <c r="B61" t="s">
        <v>92</v>
      </c>
      <c r="C61" t="s">
        <v>140</v>
      </c>
      <c r="D61" t="s">
        <v>57</v>
      </c>
      <c r="E61" t="s">
        <v>109</v>
      </c>
      <c r="F61" t="s">
        <v>95</v>
      </c>
      <c r="G61" t="s">
        <v>96</v>
      </c>
      <c r="H61" t="s">
        <v>113</v>
      </c>
      <c r="I61">
        <v>22</v>
      </c>
      <c r="J61">
        <v>92.56</v>
      </c>
      <c r="K61">
        <v>170.92</v>
      </c>
      <c r="L61">
        <v>10</v>
      </c>
      <c r="M61">
        <v>8</v>
      </c>
    </row>
    <row r="62" spans="1:13" hidden="1">
      <c r="A62" t="s">
        <v>182</v>
      </c>
      <c r="B62" t="s">
        <v>105</v>
      </c>
      <c r="C62" t="s">
        <v>100</v>
      </c>
      <c r="D62" t="s">
        <v>58</v>
      </c>
      <c r="E62" t="s">
        <v>94</v>
      </c>
      <c r="F62" t="s">
        <v>102</v>
      </c>
      <c r="G62" t="s">
        <v>103</v>
      </c>
      <c r="H62" t="s">
        <v>97</v>
      </c>
      <c r="I62">
        <v>20</v>
      </c>
      <c r="J62">
        <v>76.06</v>
      </c>
      <c r="K62">
        <v>161.58000000000001</v>
      </c>
      <c r="L62">
        <v>3</v>
      </c>
      <c r="M62">
        <v>5</v>
      </c>
    </row>
    <row r="63" spans="1:13" hidden="1">
      <c r="A63" t="s">
        <v>182</v>
      </c>
      <c r="B63" t="s">
        <v>115</v>
      </c>
      <c r="C63" t="s">
        <v>93</v>
      </c>
      <c r="D63" t="s">
        <v>57</v>
      </c>
      <c r="E63" t="s">
        <v>94</v>
      </c>
      <c r="F63" t="s">
        <v>130</v>
      </c>
      <c r="G63" t="s">
        <v>103</v>
      </c>
      <c r="H63" t="s">
        <v>97</v>
      </c>
      <c r="I63">
        <v>18</v>
      </c>
      <c r="J63">
        <v>71.23</v>
      </c>
      <c r="K63">
        <v>165.21</v>
      </c>
      <c r="L63">
        <v>20</v>
      </c>
      <c r="M63">
        <v>9</v>
      </c>
    </row>
    <row r="64" spans="1:13" hidden="1">
      <c r="A64" t="s">
        <v>148</v>
      </c>
      <c r="B64" t="s">
        <v>92</v>
      </c>
      <c r="C64" t="s">
        <v>140</v>
      </c>
      <c r="D64" t="s">
        <v>57</v>
      </c>
      <c r="E64" t="s">
        <v>112</v>
      </c>
      <c r="F64" t="s">
        <v>102</v>
      </c>
      <c r="G64" t="s">
        <v>103</v>
      </c>
      <c r="H64" t="s">
        <v>97</v>
      </c>
      <c r="I64">
        <v>34</v>
      </c>
      <c r="J64">
        <v>57.03</v>
      </c>
      <c r="K64">
        <v>161.69</v>
      </c>
      <c r="L64">
        <v>9</v>
      </c>
      <c r="M64">
        <v>6</v>
      </c>
    </row>
    <row r="65" spans="1:13" hidden="1">
      <c r="A65" t="s">
        <v>148</v>
      </c>
      <c r="B65" t="s">
        <v>115</v>
      </c>
      <c r="C65" t="s">
        <v>129</v>
      </c>
      <c r="D65" t="s">
        <v>58</v>
      </c>
      <c r="E65" t="s">
        <v>94</v>
      </c>
      <c r="F65" t="s">
        <v>138</v>
      </c>
      <c r="G65" t="s">
        <v>103</v>
      </c>
      <c r="H65" t="s">
        <v>97</v>
      </c>
      <c r="I65">
        <v>34</v>
      </c>
      <c r="J65">
        <v>81.23</v>
      </c>
      <c r="K65">
        <v>188.75</v>
      </c>
      <c r="L65">
        <v>18</v>
      </c>
      <c r="M65">
        <v>0</v>
      </c>
    </row>
    <row r="66" spans="1:13" hidden="1">
      <c r="A66" t="s">
        <v>148</v>
      </c>
      <c r="B66" t="s">
        <v>92</v>
      </c>
      <c r="C66" t="s">
        <v>145</v>
      </c>
      <c r="D66" t="s">
        <v>57</v>
      </c>
      <c r="E66" t="s">
        <v>109</v>
      </c>
      <c r="F66" t="s">
        <v>130</v>
      </c>
      <c r="G66" t="s">
        <v>103</v>
      </c>
      <c r="H66" t="s">
        <v>113</v>
      </c>
      <c r="I66">
        <v>30</v>
      </c>
      <c r="J66">
        <v>62.17</v>
      </c>
      <c r="K66">
        <v>162.85</v>
      </c>
      <c r="L66">
        <v>7</v>
      </c>
      <c r="M66">
        <v>9</v>
      </c>
    </row>
    <row r="67" spans="1:13" hidden="1">
      <c r="A67" t="s">
        <v>148</v>
      </c>
      <c r="B67" t="s">
        <v>133</v>
      </c>
      <c r="C67" t="s">
        <v>129</v>
      </c>
      <c r="D67" t="s">
        <v>57</v>
      </c>
      <c r="E67" t="s">
        <v>101</v>
      </c>
      <c r="F67" t="s">
        <v>95</v>
      </c>
      <c r="G67" t="s">
        <v>110</v>
      </c>
      <c r="H67" t="s">
        <v>97</v>
      </c>
      <c r="I67">
        <v>25</v>
      </c>
      <c r="J67">
        <v>96.79</v>
      </c>
      <c r="K67">
        <v>182.88</v>
      </c>
      <c r="L67">
        <v>14</v>
      </c>
      <c r="M67">
        <v>6</v>
      </c>
    </row>
    <row r="68" spans="1:13" hidden="1">
      <c r="A68" t="s">
        <v>148</v>
      </c>
      <c r="B68" t="s">
        <v>122</v>
      </c>
      <c r="C68" t="s">
        <v>140</v>
      </c>
      <c r="D68" t="s">
        <v>58</v>
      </c>
      <c r="E68" t="s">
        <v>109</v>
      </c>
      <c r="F68" t="s">
        <v>120</v>
      </c>
      <c r="G68" t="s">
        <v>96</v>
      </c>
      <c r="H68" t="s">
        <v>97</v>
      </c>
      <c r="I68">
        <v>35</v>
      </c>
      <c r="J68">
        <v>64.19</v>
      </c>
      <c r="K68">
        <v>158.55000000000001</v>
      </c>
      <c r="L68">
        <v>3</v>
      </c>
      <c r="M68">
        <v>6</v>
      </c>
    </row>
    <row r="69" spans="1:13" hidden="1">
      <c r="A69" t="s">
        <v>148</v>
      </c>
      <c r="B69" t="s">
        <v>99</v>
      </c>
      <c r="C69" t="s">
        <v>106</v>
      </c>
      <c r="D69" t="s">
        <v>58</v>
      </c>
      <c r="E69" t="s">
        <v>109</v>
      </c>
      <c r="F69" t="s">
        <v>120</v>
      </c>
      <c r="G69" t="s">
        <v>103</v>
      </c>
      <c r="H69" t="s">
        <v>113</v>
      </c>
      <c r="I69">
        <v>34</v>
      </c>
      <c r="J69">
        <v>91.52</v>
      </c>
      <c r="K69">
        <v>169.85</v>
      </c>
      <c r="L69">
        <v>7</v>
      </c>
      <c r="M69">
        <v>6</v>
      </c>
    </row>
    <row r="70" spans="1:13" hidden="1">
      <c r="A70" t="s">
        <v>148</v>
      </c>
      <c r="B70" t="s">
        <v>99</v>
      </c>
      <c r="C70" t="s">
        <v>93</v>
      </c>
      <c r="D70" t="s">
        <v>58</v>
      </c>
      <c r="E70" t="s">
        <v>101</v>
      </c>
      <c r="F70" t="s">
        <v>116</v>
      </c>
      <c r="G70" t="s">
        <v>96</v>
      </c>
      <c r="H70" t="s">
        <v>113</v>
      </c>
      <c r="I70">
        <v>32</v>
      </c>
      <c r="J70">
        <v>64.11</v>
      </c>
      <c r="K70">
        <v>167.32</v>
      </c>
      <c r="L70">
        <v>11</v>
      </c>
      <c r="M70">
        <v>9</v>
      </c>
    </row>
    <row r="71" spans="1:13" hidden="1">
      <c r="A71" t="s">
        <v>148</v>
      </c>
      <c r="B71" t="s">
        <v>136</v>
      </c>
      <c r="C71" t="s">
        <v>93</v>
      </c>
      <c r="D71" t="s">
        <v>58</v>
      </c>
      <c r="E71" t="s">
        <v>94</v>
      </c>
      <c r="F71" t="s">
        <v>102</v>
      </c>
      <c r="G71" t="s">
        <v>110</v>
      </c>
      <c r="H71" t="s">
        <v>113</v>
      </c>
      <c r="I71">
        <v>34</v>
      </c>
      <c r="J71">
        <v>95.26</v>
      </c>
      <c r="K71">
        <v>176.91</v>
      </c>
      <c r="L71">
        <v>6</v>
      </c>
      <c r="M71">
        <v>7</v>
      </c>
    </row>
    <row r="72" spans="1:13" hidden="1">
      <c r="A72" t="s">
        <v>148</v>
      </c>
      <c r="B72" t="s">
        <v>133</v>
      </c>
      <c r="C72" t="s">
        <v>145</v>
      </c>
      <c r="D72" t="s">
        <v>57</v>
      </c>
      <c r="E72" t="s">
        <v>112</v>
      </c>
      <c r="F72" t="s">
        <v>107</v>
      </c>
      <c r="G72" t="s">
        <v>110</v>
      </c>
      <c r="H72" t="s">
        <v>97</v>
      </c>
      <c r="I72">
        <v>35</v>
      </c>
      <c r="J72">
        <v>93.78</v>
      </c>
      <c r="K72">
        <v>151.32</v>
      </c>
      <c r="L72">
        <v>19</v>
      </c>
      <c r="M72">
        <v>5</v>
      </c>
    </row>
    <row r="73" spans="1:13" hidden="1">
      <c r="A73" t="s">
        <v>200</v>
      </c>
      <c r="B73" t="s">
        <v>133</v>
      </c>
      <c r="C73" t="s">
        <v>127</v>
      </c>
      <c r="D73" t="s">
        <v>57</v>
      </c>
      <c r="E73" t="s">
        <v>101</v>
      </c>
      <c r="F73" t="s">
        <v>116</v>
      </c>
      <c r="G73" t="s">
        <v>103</v>
      </c>
      <c r="H73" t="s">
        <v>97</v>
      </c>
      <c r="I73">
        <v>28</v>
      </c>
      <c r="J73">
        <v>93.32</v>
      </c>
      <c r="K73">
        <v>177.06</v>
      </c>
      <c r="L73">
        <v>8</v>
      </c>
      <c r="M73">
        <v>10</v>
      </c>
    </row>
    <row r="74" spans="1:13" hidden="1">
      <c r="A74" t="s">
        <v>200</v>
      </c>
      <c r="B74" t="s">
        <v>92</v>
      </c>
      <c r="C74" t="s">
        <v>129</v>
      </c>
      <c r="D74" t="s">
        <v>57</v>
      </c>
      <c r="E74" t="s">
        <v>109</v>
      </c>
      <c r="F74" t="s">
        <v>120</v>
      </c>
      <c r="G74" t="s">
        <v>103</v>
      </c>
      <c r="H74" t="s">
        <v>97</v>
      </c>
      <c r="I74">
        <v>29</v>
      </c>
      <c r="J74">
        <v>63.14</v>
      </c>
      <c r="K74">
        <v>156.29</v>
      </c>
      <c r="L74">
        <v>17</v>
      </c>
      <c r="M74">
        <v>6</v>
      </c>
    </row>
    <row r="75" spans="1:13" hidden="1">
      <c r="A75" t="s">
        <v>200</v>
      </c>
      <c r="B75" t="s">
        <v>136</v>
      </c>
      <c r="C75" t="s">
        <v>129</v>
      </c>
      <c r="D75" t="s">
        <v>58</v>
      </c>
      <c r="E75" t="s">
        <v>112</v>
      </c>
      <c r="F75" t="s">
        <v>107</v>
      </c>
      <c r="G75" t="s">
        <v>110</v>
      </c>
      <c r="H75" t="s">
        <v>113</v>
      </c>
      <c r="I75">
        <v>37</v>
      </c>
      <c r="J75">
        <v>84.57</v>
      </c>
      <c r="K75">
        <v>156.13999999999999</v>
      </c>
      <c r="L75">
        <v>20</v>
      </c>
      <c r="M75">
        <v>7</v>
      </c>
    </row>
    <row r="76" spans="1:13" hidden="1">
      <c r="A76" t="s">
        <v>200</v>
      </c>
      <c r="B76" t="s">
        <v>122</v>
      </c>
      <c r="C76" t="s">
        <v>143</v>
      </c>
      <c r="D76" t="s">
        <v>57</v>
      </c>
      <c r="E76" t="s">
        <v>101</v>
      </c>
      <c r="F76" t="s">
        <v>95</v>
      </c>
      <c r="G76" t="s">
        <v>110</v>
      </c>
      <c r="H76" t="s">
        <v>113</v>
      </c>
      <c r="I76">
        <v>25</v>
      </c>
      <c r="J76">
        <v>83.76</v>
      </c>
      <c r="K76">
        <v>180.72</v>
      </c>
      <c r="L76">
        <v>5</v>
      </c>
      <c r="M76">
        <v>7</v>
      </c>
    </row>
    <row r="77" spans="1:13" hidden="1">
      <c r="A77" t="s">
        <v>207</v>
      </c>
      <c r="B77" t="s">
        <v>92</v>
      </c>
      <c r="C77" t="s">
        <v>129</v>
      </c>
      <c r="D77" t="s">
        <v>57</v>
      </c>
      <c r="E77" t="s">
        <v>109</v>
      </c>
      <c r="F77" t="s">
        <v>116</v>
      </c>
      <c r="G77" t="s">
        <v>96</v>
      </c>
      <c r="H77" t="s">
        <v>97</v>
      </c>
      <c r="I77">
        <v>20</v>
      </c>
      <c r="J77">
        <v>72.209999999999994</v>
      </c>
      <c r="K77">
        <v>179.96</v>
      </c>
      <c r="L77">
        <v>14</v>
      </c>
      <c r="M77">
        <v>8</v>
      </c>
    </row>
    <row r="78" spans="1:13" hidden="1">
      <c r="A78" t="s">
        <v>141</v>
      </c>
      <c r="B78" t="s">
        <v>92</v>
      </c>
      <c r="C78" t="s">
        <v>140</v>
      </c>
      <c r="D78" t="s">
        <v>57</v>
      </c>
      <c r="E78" t="s">
        <v>94</v>
      </c>
      <c r="F78" t="s">
        <v>120</v>
      </c>
      <c r="G78" t="s">
        <v>96</v>
      </c>
      <c r="H78" t="s">
        <v>113</v>
      </c>
      <c r="I78">
        <v>27</v>
      </c>
      <c r="J78">
        <v>66.91</v>
      </c>
      <c r="K78">
        <v>182.71</v>
      </c>
      <c r="L78">
        <v>4</v>
      </c>
      <c r="M78">
        <v>4</v>
      </c>
    </row>
    <row r="79" spans="1:13" hidden="1">
      <c r="A79" t="s">
        <v>141</v>
      </c>
      <c r="B79" t="s">
        <v>92</v>
      </c>
      <c r="C79" t="s">
        <v>106</v>
      </c>
      <c r="D79" t="s">
        <v>58</v>
      </c>
      <c r="E79" t="s">
        <v>101</v>
      </c>
      <c r="F79" t="s">
        <v>102</v>
      </c>
      <c r="G79" t="s">
        <v>96</v>
      </c>
      <c r="H79" t="s">
        <v>113</v>
      </c>
      <c r="I79">
        <v>40</v>
      </c>
      <c r="J79">
        <v>76.12</v>
      </c>
      <c r="K79">
        <v>189.09</v>
      </c>
      <c r="L79">
        <v>4</v>
      </c>
      <c r="M79">
        <v>8</v>
      </c>
    </row>
    <row r="80" spans="1:13" hidden="1">
      <c r="A80" t="s">
        <v>141</v>
      </c>
      <c r="B80" t="s">
        <v>133</v>
      </c>
      <c r="C80" t="s">
        <v>111</v>
      </c>
      <c r="D80" t="s">
        <v>58</v>
      </c>
      <c r="E80" t="s">
        <v>112</v>
      </c>
      <c r="F80" t="s">
        <v>120</v>
      </c>
      <c r="G80" t="s">
        <v>96</v>
      </c>
      <c r="H80" t="s">
        <v>113</v>
      </c>
      <c r="I80">
        <v>38</v>
      </c>
      <c r="J80">
        <v>53.01</v>
      </c>
      <c r="K80">
        <v>182.11</v>
      </c>
      <c r="L80">
        <v>15</v>
      </c>
      <c r="M80">
        <v>5</v>
      </c>
    </row>
    <row r="81" spans="1:13" hidden="1">
      <c r="A81" t="s">
        <v>141</v>
      </c>
      <c r="B81" t="s">
        <v>115</v>
      </c>
      <c r="C81" t="s">
        <v>111</v>
      </c>
      <c r="D81" t="s">
        <v>58</v>
      </c>
      <c r="E81" t="s">
        <v>101</v>
      </c>
      <c r="F81" t="s">
        <v>138</v>
      </c>
      <c r="G81" t="s">
        <v>103</v>
      </c>
      <c r="H81" t="s">
        <v>113</v>
      </c>
      <c r="I81">
        <v>21</v>
      </c>
      <c r="J81">
        <v>94.03</v>
      </c>
      <c r="K81">
        <v>193.93</v>
      </c>
      <c r="L81">
        <v>5</v>
      </c>
      <c r="M81">
        <v>8</v>
      </c>
    </row>
    <row r="82" spans="1:13" hidden="1">
      <c r="A82" t="s">
        <v>141</v>
      </c>
      <c r="B82" t="s">
        <v>99</v>
      </c>
      <c r="C82" t="s">
        <v>143</v>
      </c>
      <c r="D82" t="s">
        <v>57</v>
      </c>
      <c r="E82" t="s">
        <v>101</v>
      </c>
      <c r="F82" t="s">
        <v>116</v>
      </c>
      <c r="G82" t="s">
        <v>96</v>
      </c>
      <c r="H82" t="s">
        <v>113</v>
      </c>
      <c r="I82">
        <v>23</v>
      </c>
      <c r="J82">
        <v>75.17</v>
      </c>
      <c r="K82">
        <v>178.34</v>
      </c>
      <c r="L82">
        <v>10</v>
      </c>
      <c r="M82">
        <v>0</v>
      </c>
    </row>
    <row r="83" spans="1:13" hidden="1">
      <c r="A83" t="s">
        <v>141</v>
      </c>
      <c r="B83" t="s">
        <v>92</v>
      </c>
      <c r="C83" t="s">
        <v>140</v>
      </c>
      <c r="D83" t="s">
        <v>58</v>
      </c>
      <c r="E83" t="s">
        <v>94</v>
      </c>
      <c r="F83" t="s">
        <v>116</v>
      </c>
      <c r="G83" t="s">
        <v>96</v>
      </c>
      <c r="H83" t="s">
        <v>113</v>
      </c>
      <c r="I83">
        <v>24</v>
      </c>
      <c r="J83">
        <v>70.28</v>
      </c>
      <c r="K83">
        <v>191.75</v>
      </c>
      <c r="L83">
        <v>17</v>
      </c>
      <c r="M83">
        <v>7</v>
      </c>
    </row>
    <row r="84" spans="1:13" hidden="1">
      <c r="A84" t="s">
        <v>141</v>
      </c>
      <c r="B84" t="s">
        <v>122</v>
      </c>
      <c r="C84" t="s">
        <v>140</v>
      </c>
      <c r="D84" t="s">
        <v>58</v>
      </c>
      <c r="E84" t="s">
        <v>112</v>
      </c>
      <c r="F84" t="s">
        <v>134</v>
      </c>
      <c r="G84" t="s">
        <v>103</v>
      </c>
      <c r="H84" t="s">
        <v>113</v>
      </c>
      <c r="I84">
        <v>33</v>
      </c>
      <c r="J84">
        <v>99.9</v>
      </c>
      <c r="K84">
        <v>166.18</v>
      </c>
      <c r="L84">
        <v>3</v>
      </c>
      <c r="M84">
        <v>1</v>
      </c>
    </row>
    <row r="85" spans="1:13" hidden="1">
      <c r="A85" t="s">
        <v>141</v>
      </c>
      <c r="B85" t="s">
        <v>105</v>
      </c>
      <c r="C85" t="s">
        <v>145</v>
      </c>
      <c r="D85" t="s">
        <v>57</v>
      </c>
      <c r="E85" t="s">
        <v>109</v>
      </c>
      <c r="F85" t="s">
        <v>95</v>
      </c>
      <c r="G85" t="s">
        <v>110</v>
      </c>
      <c r="H85" t="s">
        <v>113</v>
      </c>
      <c r="I85">
        <v>20</v>
      </c>
      <c r="J85">
        <v>95.38</v>
      </c>
      <c r="K85">
        <v>191.97</v>
      </c>
      <c r="L85">
        <v>12</v>
      </c>
      <c r="M85">
        <v>9</v>
      </c>
    </row>
    <row r="86" spans="1:13" hidden="1">
      <c r="A86" t="s">
        <v>156</v>
      </c>
      <c r="B86" t="s">
        <v>136</v>
      </c>
      <c r="C86" t="s">
        <v>106</v>
      </c>
      <c r="D86" t="s">
        <v>57</v>
      </c>
      <c r="E86" t="s">
        <v>101</v>
      </c>
      <c r="F86" t="s">
        <v>107</v>
      </c>
      <c r="G86" t="s">
        <v>96</v>
      </c>
      <c r="H86" t="s">
        <v>113</v>
      </c>
      <c r="I86">
        <v>33</v>
      </c>
      <c r="J86">
        <v>54.92</v>
      </c>
      <c r="K86">
        <v>190.1</v>
      </c>
      <c r="L86">
        <v>11</v>
      </c>
      <c r="M86">
        <v>8</v>
      </c>
    </row>
    <row r="87" spans="1:13" hidden="1">
      <c r="A87" t="s">
        <v>156</v>
      </c>
      <c r="B87" t="s">
        <v>92</v>
      </c>
      <c r="C87" t="s">
        <v>145</v>
      </c>
      <c r="D87" t="s">
        <v>57</v>
      </c>
      <c r="E87" t="s">
        <v>109</v>
      </c>
      <c r="F87" t="s">
        <v>134</v>
      </c>
      <c r="G87" t="s">
        <v>110</v>
      </c>
      <c r="H87" t="s">
        <v>97</v>
      </c>
      <c r="I87">
        <v>35</v>
      </c>
      <c r="J87">
        <v>62.17</v>
      </c>
      <c r="K87">
        <v>155.30000000000001</v>
      </c>
      <c r="L87">
        <v>7</v>
      </c>
      <c r="M87">
        <v>2</v>
      </c>
    </row>
    <row r="88" spans="1:13" hidden="1">
      <c r="A88" t="s">
        <v>156</v>
      </c>
      <c r="B88" t="s">
        <v>105</v>
      </c>
      <c r="C88" t="s">
        <v>127</v>
      </c>
      <c r="D88" t="s">
        <v>58</v>
      </c>
      <c r="E88" t="s">
        <v>94</v>
      </c>
      <c r="F88" t="s">
        <v>138</v>
      </c>
      <c r="G88" t="s">
        <v>96</v>
      </c>
      <c r="H88" t="s">
        <v>113</v>
      </c>
      <c r="I88">
        <v>23</v>
      </c>
      <c r="J88">
        <v>58.31</v>
      </c>
      <c r="K88">
        <v>186.5</v>
      </c>
      <c r="L88">
        <v>19</v>
      </c>
      <c r="M88">
        <v>5</v>
      </c>
    </row>
    <row r="89" spans="1:13" hidden="1">
      <c r="A89" t="s">
        <v>156</v>
      </c>
      <c r="B89" t="s">
        <v>92</v>
      </c>
      <c r="C89" t="s">
        <v>129</v>
      </c>
      <c r="D89" t="s">
        <v>57</v>
      </c>
      <c r="E89" t="s">
        <v>94</v>
      </c>
      <c r="F89" t="s">
        <v>107</v>
      </c>
      <c r="G89" t="s">
        <v>96</v>
      </c>
      <c r="H89" t="s">
        <v>113</v>
      </c>
      <c r="I89">
        <v>39</v>
      </c>
      <c r="J89">
        <v>57.32</v>
      </c>
      <c r="K89">
        <v>188.89</v>
      </c>
      <c r="L89">
        <v>7</v>
      </c>
      <c r="M89">
        <v>2</v>
      </c>
    </row>
    <row r="90" spans="1:13" hidden="1">
      <c r="A90" t="s">
        <v>186</v>
      </c>
      <c r="B90" t="s">
        <v>105</v>
      </c>
      <c r="C90" t="s">
        <v>100</v>
      </c>
      <c r="D90" t="s">
        <v>57</v>
      </c>
      <c r="E90" t="s">
        <v>112</v>
      </c>
      <c r="F90" t="s">
        <v>102</v>
      </c>
      <c r="G90" t="s">
        <v>96</v>
      </c>
      <c r="H90" t="s">
        <v>113</v>
      </c>
      <c r="I90">
        <v>34</v>
      </c>
      <c r="J90">
        <v>69.97</v>
      </c>
      <c r="K90">
        <v>192.72</v>
      </c>
      <c r="L90">
        <v>3</v>
      </c>
      <c r="M90">
        <v>7</v>
      </c>
    </row>
    <row r="91" spans="1:13" hidden="1">
      <c r="A91" t="s">
        <v>186</v>
      </c>
      <c r="B91" t="s">
        <v>133</v>
      </c>
      <c r="C91" t="s">
        <v>111</v>
      </c>
      <c r="D91" t="s">
        <v>58</v>
      </c>
      <c r="E91" t="s">
        <v>94</v>
      </c>
      <c r="F91" t="s">
        <v>120</v>
      </c>
      <c r="G91" t="s">
        <v>96</v>
      </c>
      <c r="H91" t="s">
        <v>113</v>
      </c>
      <c r="I91">
        <v>29</v>
      </c>
      <c r="J91">
        <v>87.45</v>
      </c>
      <c r="K91">
        <v>162.09</v>
      </c>
      <c r="L91">
        <v>5</v>
      </c>
      <c r="M91">
        <v>9</v>
      </c>
    </row>
    <row r="92" spans="1:13" hidden="1">
      <c r="A92" t="s">
        <v>186</v>
      </c>
      <c r="B92" t="s">
        <v>122</v>
      </c>
      <c r="C92" t="s">
        <v>119</v>
      </c>
      <c r="D92" t="s">
        <v>58</v>
      </c>
      <c r="E92" t="s">
        <v>112</v>
      </c>
      <c r="F92" t="s">
        <v>130</v>
      </c>
      <c r="G92" t="s">
        <v>96</v>
      </c>
      <c r="H92" t="s">
        <v>97</v>
      </c>
      <c r="I92">
        <v>39</v>
      </c>
      <c r="J92">
        <v>92.68</v>
      </c>
      <c r="K92">
        <v>157.22999999999999</v>
      </c>
      <c r="L92">
        <v>5</v>
      </c>
      <c r="M92">
        <v>5</v>
      </c>
    </row>
    <row r="93" spans="1:13" hidden="1">
      <c r="A93" t="s">
        <v>186</v>
      </c>
      <c r="B93" t="s">
        <v>122</v>
      </c>
      <c r="C93" t="s">
        <v>119</v>
      </c>
      <c r="D93" t="s">
        <v>57</v>
      </c>
      <c r="E93" t="s">
        <v>112</v>
      </c>
      <c r="F93" t="s">
        <v>102</v>
      </c>
      <c r="G93" t="s">
        <v>103</v>
      </c>
      <c r="H93" t="s">
        <v>113</v>
      </c>
      <c r="I93">
        <v>23</v>
      </c>
      <c r="J93">
        <v>63.71</v>
      </c>
      <c r="K93">
        <v>176.08</v>
      </c>
      <c r="L93">
        <v>15</v>
      </c>
      <c r="M93">
        <v>8</v>
      </c>
    </row>
    <row r="94" spans="1:13" hidden="1">
      <c r="A94" t="s">
        <v>186</v>
      </c>
      <c r="B94" t="s">
        <v>105</v>
      </c>
      <c r="C94" t="s">
        <v>111</v>
      </c>
      <c r="D94" t="s">
        <v>58</v>
      </c>
      <c r="E94" t="s">
        <v>109</v>
      </c>
      <c r="F94" t="s">
        <v>95</v>
      </c>
      <c r="G94" t="s">
        <v>110</v>
      </c>
      <c r="H94" t="s">
        <v>113</v>
      </c>
      <c r="I94">
        <v>29</v>
      </c>
      <c r="J94">
        <v>73.25</v>
      </c>
      <c r="K94">
        <v>169.62</v>
      </c>
      <c r="L94">
        <v>3</v>
      </c>
      <c r="M94">
        <v>3</v>
      </c>
    </row>
    <row r="95" spans="1:13" hidden="1">
      <c r="A95" t="s">
        <v>186</v>
      </c>
      <c r="B95" t="s">
        <v>133</v>
      </c>
      <c r="C95" t="s">
        <v>100</v>
      </c>
      <c r="D95" t="s">
        <v>58</v>
      </c>
      <c r="E95" t="s">
        <v>109</v>
      </c>
      <c r="F95" t="s">
        <v>107</v>
      </c>
      <c r="G95" t="s">
        <v>110</v>
      </c>
      <c r="H95" t="s">
        <v>97</v>
      </c>
      <c r="I95">
        <v>26</v>
      </c>
      <c r="J95">
        <v>97.11</v>
      </c>
      <c r="K95">
        <v>166.93</v>
      </c>
      <c r="L95">
        <v>12</v>
      </c>
      <c r="M95">
        <v>1</v>
      </c>
    </row>
    <row r="96" spans="1:13" hidden="1">
      <c r="A96" t="s">
        <v>186</v>
      </c>
      <c r="B96" t="s">
        <v>133</v>
      </c>
      <c r="C96" t="s">
        <v>127</v>
      </c>
      <c r="D96" t="s">
        <v>58</v>
      </c>
      <c r="E96" t="s">
        <v>109</v>
      </c>
      <c r="F96" t="s">
        <v>138</v>
      </c>
      <c r="G96" t="s">
        <v>110</v>
      </c>
      <c r="H96" t="s">
        <v>113</v>
      </c>
      <c r="I96">
        <v>33</v>
      </c>
      <c r="J96">
        <v>83.85</v>
      </c>
      <c r="K96">
        <v>165.75</v>
      </c>
      <c r="L96">
        <v>1</v>
      </c>
      <c r="M96">
        <v>2</v>
      </c>
    </row>
    <row r="97" spans="1:13" hidden="1">
      <c r="A97" t="s">
        <v>186</v>
      </c>
      <c r="B97" t="s">
        <v>115</v>
      </c>
      <c r="C97" t="s">
        <v>93</v>
      </c>
      <c r="D97" t="s">
        <v>57</v>
      </c>
      <c r="E97" t="s">
        <v>112</v>
      </c>
      <c r="F97" t="s">
        <v>134</v>
      </c>
      <c r="G97" t="s">
        <v>96</v>
      </c>
      <c r="H97" t="s">
        <v>113</v>
      </c>
      <c r="I97">
        <v>26</v>
      </c>
      <c r="J97">
        <v>82.7</v>
      </c>
      <c r="K97">
        <v>185.1</v>
      </c>
      <c r="L97">
        <v>13</v>
      </c>
      <c r="M97">
        <v>2</v>
      </c>
    </row>
    <row r="98" spans="1:13" hidden="1">
      <c r="A98" t="s">
        <v>186</v>
      </c>
      <c r="B98" t="s">
        <v>122</v>
      </c>
      <c r="C98" t="s">
        <v>129</v>
      </c>
      <c r="D98" t="s">
        <v>57</v>
      </c>
      <c r="E98" t="s">
        <v>109</v>
      </c>
      <c r="F98" t="s">
        <v>134</v>
      </c>
      <c r="G98" t="s">
        <v>96</v>
      </c>
      <c r="H98" t="s">
        <v>97</v>
      </c>
      <c r="I98">
        <v>21</v>
      </c>
      <c r="J98">
        <v>57</v>
      </c>
      <c r="K98">
        <v>186.11</v>
      </c>
      <c r="L98">
        <v>4</v>
      </c>
      <c r="M98">
        <v>10</v>
      </c>
    </row>
    <row r="99" spans="1:13" hidden="1">
      <c r="A99" t="s">
        <v>199</v>
      </c>
      <c r="B99" t="s">
        <v>122</v>
      </c>
      <c r="C99" t="s">
        <v>100</v>
      </c>
      <c r="D99" t="s">
        <v>58</v>
      </c>
      <c r="E99" t="s">
        <v>112</v>
      </c>
      <c r="F99" t="s">
        <v>138</v>
      </c>
      <c r="G99" t="s">
        <v>103</v>
      </c>
      <c r="H99" t="s">
        <v>97</v>
      </c>
      <c r="I99">
        <v>19</v>
      </c>
      <c r="J99">
        <v>85.28</v>
      </c>
      <c r="K99">
        <v>199.95</v>
      </c>
      <c r="L99">
        <v>5</v>
      </c>
      <c r="M99">
        <v>5</v>
      </c>
    </row>
    <row r="100" spans="1:13" hidden="1">
      <c r="A100" t="s">
        <v>199</v>
      </c>
      <c r="B100" t="s">
        <v>122</v>
      </c>
      <c r="C100" t="s">
        <v>129</v>
      </c>
      <c r="D100" t="s">
        <v>57</v>
      </c>
      <c r="E100" t="s">
        <v>94</v>
      </c>
      <c r="F100" t="s">
        <v>116</v>
      </c>
      <c r="G100" t="s">
        <v>96</v>
      </c>
      <c r="H100" t="s">
        <v>113</v>
      </c>
      <c r="I100">
        <v>26</v>
      </c>
      <c r="J100">
        <v>91.03</v>
      </c>
      <c r="K100">
        <v>156.72</v>
      </c>
      <c r="L100">
        <v>20</v>
      </c>
      <c r="M100">
        <v>3</v>
      </c>
    </row>
    <row r="101" spans="1:13" hidden="1">
      <c r="A101" t="s">
        <v>199</v>
      </c>
      <c r="B101" t="s">
        <v>115</v>
      </c>
      <c r="C101" t="s">
        <v>129</v>
      </c>
      <c r="D101" t="s">
        <v>58</v>
      </c>
      <c r="E101" t="s">
        <v>109</v>
      </c>
      <c r="F101" t="s">
        <v>107</v>
      </c>
      <c r="G101" t="s">
        <v>103</v>
      </c>
      <c r="H101" t="s">
        <v>97</v>
      </c>
      <c r="I101">
        <v>34</v>
      </c>
      <c r="J101">
        <v>85.1</v>
      </c>
      <c r="K101">
        <v>172.47</v>
      </c>
      <c r="L101">
        <v>10</v>
      </c>
      <c r="M101">
        <v>1</v>
      </c>
    </row>
    <row r="102" spans="1:13" hidden="1">
      <c r="A102" t="s">
        <v>199</v>
      </c>
      <c r="B102" t="s">
        <v>92</v>
      </c>
      <c r="C102" t="s">
        <v>143</v>
      </c>
      <c r="D102" t="s">
        <v>58</v>
      </c>
      <c r="E102" t="s">
        <v>109</v>
      </c>
      <c r="F102" t="s">
        <v>102</v>
      </c>
      <c r="G102" t="s">
        <v>103</v>
      </c>
      <c r="H102" t="s">
        <v>113</v>
      </c>
      <c r="I102">
        <v>18</v>
      </c>
      <c r="J102">
        <v>69.78</v>
      </c>
      <c r="K102">
        <v>167.6</v>
      </c>
      <c r="L102">
        <v>14</v>
      </c>
      <c r="M102">
        <v>0</v>
      </c>
    </row>
    <row r="103" spans="1:13" hidden="1">
      <c r="A103" t="s">
        <v>199</v>
      </c>
      <c r="B103" t="s">
        <v>115</v>
      </c>
      <c r="C103" t="s">
        <v>140</v>
      </c>
      <c r="D103" t="s">
        <v>57</v>
      </c>
      <c r="E103" t="s">
        <v>112</v>
      </c>
      <c r="F103" t="s">
        <v>134</v>
      </c>
      <c r="G103" t="s">
        <v>103</v>
      </c>
      <c r="H103" t="s">
        <v>113</v>
      </c>
      <c r="I103">
        <v>20</v>
      </c>
      <c r="J103">
        <v>79.61</v>
      </c>
      <c r="K103">
        <v>151.94</v>
      </c>
      <c r="L103">
        <v>6</v>
      </c>
      <c r="M103">
        <v>3</v>
      </c>
    </row>
    <row r="104" spans="1:13" hidden="1">
      <c r="A104" t="s">
        <v>204</v>
      </c>
      <c r="B104" t="s">
        <v>92</v>
      </c>
      <c r="C104" t="s">
        <v>129</v>
      </c>
      <c r="D104" t="s">
        <v>58</v>
      </c>
      <c r="E104" t="s">
        <v>109</v>
      </c>
      <c r="F104" t="s">
        <v>102</v>
      </c>
      <c r="G104" t="s">
        <v>110</v>
      </c>
      <c r="H104" t="s">
        <v>97</v>
      </c>
      <c r="I104">
        <v>30</v>
      </c>
      <c r="J104">
        <v>68.87</v>
      </c>
      <c r="K104">
        <v>193</v>
      </c>
      <c r="L104">
        <v>7</v>
      </c>
      <c r="M104">
        <v>1</v>
      </c>
    </row>
    <row r="105" spans="1:13" hidden="1">
      <c r="A105" t="s">
        <v>204</v>
      </c>
      <c r="B105" t="s">
        <v>92</v>
      </c>
      <c r="C105" t="s">
        <v>93</v>
      </c>
      <c r="D105" t="s">
        <v>58</v>
      </c>
      <c r="E105" t="s">
        <v>101</v>
      </c>
      <c r="F105" t="s">
        <v>120</v>
      </c>
      <c r="G105" t="s">
        <v>103</v>
      </c>
      <c r="H105" t="s">
        <v>97</v>
      </c>
      <c r="I105">
        <v>37</v>
      </c>
      <c r="J105">
        <v>79.8</v>
      </c>
      <c r="K105">
        <v>185.4</v>
      </c>
      <c r="L105">
        <v>8</v>
      </c>
      <c r="M105">
        <v>4</v>
      </c>
    </row>
    <row r="106" spans="1:13" hidden="1">
      <c r="A106" t="s">
        <v>204</v>
      </c>
      <c r="B106" t="s">
        <v>92</v>
      </c>
      <c r="C106" t="s">
        <v>106</v>
      </c>
      <c r="D106" t="s">
        <v>58</v>
      </c>
      <c r="E106" t="s">
        <v>94</v>
      </c>
      <c r="F106" t="s">
        <v>116</v>
      </c>
      <c r="G106" t="s">
        <v>110</v>
      </c>
      <c r="H106" t="s">
        <v>113</v>
      </c>
      <c r="I106">
        <v>34</v>
      </c>
      <c r="J106">
        <v>56.23</v>
      </c>
      <c r="K106">
        <v>199.43</v>
      </c>
      <c r="L106">
        <v>20</v>
      </c>
      <c r="M106">
        <v>5</v>
      </c>
    </row>
    <row r="107" spans="1:13" hidden="1">
      <c r="A107" t="s">
        <v>121</v>
      </c>
      <c r="B107" t="s">
        <v>122</v>
      </c>
      <c r="C107" t="s">
        <v>111</v>
      </c>
      <c r="D107" t="s">
        <v>57</v>
      </c>
      <c r="E107" t="s">
        <v>94</v>
      </c>
      <c r="F107" t="s">
        <v>102</v>
      </c>
      <c r="G107" t="s">
        <v>96</v>
      </c>
      <c r="H107" t="s">
        <v>97</v>
      </c>
      <c r="I107">
        <v>30</v>
      </c>
      <c r="J107">
        <v>77.03</v>
      </c>
      <c r="K107">
        <v>188.25</v>
      </c>
      <c r="L107">
        <v>19</v>
      </c>
      <c r="M107">
        <v>0</v>
      </c>
    </row>
    <row r="108" spans="1:13" hidden="1">
      <c r="A108" t="s">
        <v>121</v>
      </c>
      <c r="B108" t="s">
        <v>133</v>
      </c>
      <c r="C108" t="s">
        <v>100</v>
      </c>
      <c r="D108" t="s">
        <v>57</v>
      </c>
      <c r="E108" t="s">
        <v>112</v>
      </c>
      <c r="F108" t="s">
        <v>95</v>
      </c>
      <c r="G108" t="s">
        <v>110</v>
      </c>
      <c r="H108" t="s">
        <v>97</v>
      </c>
      <c r="I108">
        <v>37</v>
      </c>
      <c r="J108">
        <v>53.49</v>
      </c>
      <c r="K108">
        <v>187.97</v>
      </c>
      <c r="L108">
        <v>7</v>
      </c>
      <c r="M108">
        <v>1</v>
      </c>
    </row>
    <row r="109" spans="1:13" hidden="1">
      <c r="A109" t="s">
        <v>121</v>
      </c>
      <c r="B109" t="s">
        <v>105</v>
      </c>
      <c r="C109" t="s">
        <v>93</v>
      </c>
      <c r="D109" t="s">
        <v>57</v>
      </c>
      <c r="E109" t="s">
        <v>94</v>
      </c>
      <c r="F109" t="s">
        <v>120</v>
      </c>
      <c r="G109" t="s">
        <v>96</v>
      </c>
      <c r="H109" t="s">
        <v>113</v>
      </c>
      <c r="I109">
        <v>30</v>
      </c>
      <c r="J109">
        <v>68.709999999999994</v>
      </c>
      <c r="K109">
        <v>171.19</v>
      </c>
      <c r="L109">
        <v>16</v>
      </c>
      <c r="M109">
        <v>9</v>
      </c>
    </row>
    <row r="110" spans="1:13" hidden="1">
      <c r="A110" t="s">
        <v>121</v>
      </c>
      <c r="B110" t="s">
        <v>92</v>
      </c>
      <c r="C110" t="s">
        <v>93</v>
      </c>
      <c r="D110" t="s">
        <v>58</v>
      </c>
      <c r="E110" t="s">
        <v>94</v>
      </c>
      <c r="F110" t="s">
        <v>138</v>
      </c>
      <c r="G110" t="s">
        <v>96</v>
      </c>
      <c r="H110" t="s">
        <v>97</v>
      </c>
      <c r="I110">
        <v>33</v>
      </c>
      <c r="J110">
        <v>78.64</v>
      </c>
      <c r="K110">
        <v>182.12</v>
      </c>
      <c r="L110">
        <v>4</v>
      </c>
      <c r="M110">
        <v>7</v>
      </c>
    </row>
    <row r="111" spans="1:13" hidden="1">
      <c r="A111" t="s">
        <v>121</v>
      </c>
      <c r="B111" t="s">
        <v>136</v>
      </c>
      <c r="C111" t="s">
        <v>127</v>
      </c>
      <c r="D111" t="s">
        <v>57</v>
      </c>
      <c r="E111" t="s">
        <v>109</v>
      </c>
      <c r="F111" t="s">
        <v>102</v>
      </c>
      <c r="G111" t="s">
        <v>110</v>
      </c>
      <c r="H111" t="s">
        <v>97</v>
      </c>
      <c r="I111">
        <v>40</v>
      </c>
      <c r="J111">
        <v>86.68</v>
      </c>
      <c r="K111">
        <v>190.91</v>
      </c>
      <c r="L111">
        <v>7</v>
      </c>
      <c r="M111">
        <v>2</v>
      </c>
    </row>
    <row r="112" spans="1:13" hidden="1">
      <c r="A112" t="s">
        <v>121</v>
      </c>
      <c r="B112" t="s">
        <v>92</v>
      </c>
      <c r="C112" t="s">
        <v>111</v>
      </c>
      <c r="D112" t="s">
        <v>57</v>
      </c>
      <c r="E112" t="s">
        <v>112</v>
      </c>
      <c r="F112" t="s">
        <v>120</v>
      </c>
      <c r="G112" t="s">
        <v>96</v>
      </c>
      <c r="H112" t="s">
        <v>113</v>
      </c>
      <c r="I112">
        <v>18</v>
      </c>
      <c r="J112">
        <v>88.16</v>
      </c>
      <c r="K112">
        <v>171.93</v>
      </c>
      <c r="L112">
        <v>2</v>
      </c>
      <c r="M112">
        <v>6</v>
      </c>
    </row>
    <row r="113" spans="1:13" hidden="1">
      <c r="A113" t="s">
        <v>121</v>
      </c>
      <c r="B113" t="s">
        <v>115</v>
      </c>
      <c r="C113" t="s">
        <v>127</v>
      </c>
      <c r="D113" t="s">
        <v>57</v>
      </c>
      <c r="E113" t="s">
        <v>101</v>
      </c>
      <c r="F113" t="s">
        <v>134</v>
      </c>
      <c r="G113" t="s">
        <v>96</v>
      </c>
      <c r="H113" t="s">
        <v>97</v>
      </c>
      <c r="I113">
        <v>25</v>
      </c>
      <c r="J113">
        <v>95.67</v>
      </c>
      <c r="K113">
        <v>197.17</v>
      </c>
      <c r="L113">
        <v>8</v>
      </c>
      <c r="M113">
        <v>7</v>
      </c>
    </row>
    <row r="114" spans="1:13" hidden="1">
      <c r="A114" t="s">
        <v>208</v>
      </c>
      <c r="B114" t="s">
        <v>99</v>
      </c>
      <c r="C114" t="s">
        <v>143</v>
      </c>
      <c r="D114" t="s">
        <v>58</v>
      </c>
      <c r="E114" t="s">
        <v>112</v>
      </c>
      <c r="F114" t="s">
        <v>107</v>
      </c>
      <c r="G114" t="s">
        <v>110</v>
      </c>
      <c r="H114" t="s">
        <v>113</v>
      </c>
      <c r="I114">
        <v>38</v>
      </c>
      <c r="J114">
        <v>90.6</v>
      </c>
      <c r="K114">
        <v>184.27</v>
      </c>
      <c r="L114">
        <v>12</v>
      </c>
      <c r="M114">
        <v>8</v>
      </c>
    </row>
    <row r="115" spans="1:13" hidden="1">
      <c r="A115" t="s">
        <v>177</v>
      </c>
      <c r="B115" t="s">
        <v>115</v>
      </c>
      <c r="C115" t="s">
        <v>100</v>
      </c>
      <c r="D115" t="s">
        <v>57</v>
      </c>
      <c r="E115" t="s">
        <v>94</v>
      </c>
      <c r="F115" t="s">
        <v>134</v>
      </c>
      <c r="G115" t="s">
        <v>103</v>
      </c>
      <c r="H115" t="s">
        <v>97</v>
      </c>
      <c r="I115">
        <v>23</v>
      </c>
      <c r="J115">
        <v>68</v>
      </c>
      <c r="K115">
        <v>199.82</v>
      </c>
      <c r="L115">
        <v>10</v>
      </c>
      <c r="M115">
        <v>3</v>
      </c>
    </row>
    <row r="116" spans="1:13" hidden="1">
      <c r="A116" t="s">
        <v>177</v>
      </c>
      <c r="B116" t="s">
        <v>92</v>
      </c>
      <c r="C116" t="s">
        <v>140</v>
      </c>
      <c r="D116" t="s">
        <v>57</v>
      </c>
      <c r="E116" t="s">
        <v>112</v>
      </c>
      <c r="F116" t="s">
        <v>102</v>
      </c>
      <c r="G116" t="s">
        <v>110</v>
      </c>
      <c r="H116" t="s">
        <v>113</v>
      </c>
      <c r="I116">
        <v>37</v>
      </c>
      <c r="J116">
        <v>77.540000000000006</v>
      </c>
      <c r="K116">
        <v>171.04</v>
      </c>
      <c r="L116">
        <v>9</v>
      </c>
      <c r="M116">
        <v>10</v>
      </c>
    </row>
    <row r="117" spans="1:13" hidden="1">
      <c r="A117" t="s">
        <v>177</v>
      </c>
      <c r="B117" t="s">
        <v>122</v>
      </c>
      <c r="C117" t="s">
        <v>140</v>
      </c>
      <c r="D117" t="s">
        <v>57</v>
      </c>
      <c r="E117" t="s">
        <v>94</v>
      </c>
      <c r="F117" t="s">
        <v>138</v>
      </c>
      <c r="G117" t="s">
        <v>110</v>
      </c>
      <c r="H117" t="s">
        <v>113</v>
      </c>
      <c r="I117">
        <v>32</v>
      </c>
      <c r="J117">
        <v>91.12</v>
      </c>
      <c r="K117">
        <v>173.35</v>
      </c>
      <c r="L117">
        <v>2</v>
      </c>
      <c r="M117">
        <v>6</v>
      </c>
    </row>
    <row r="118" spans="1:13" hidden="1">
      <c r="A118" t="s">
        <v>177</v>
      </c>
      <c r="B118" t="s">
        <v>99</v>
      </c>
      <c r="C118" t="s">
        <v>111</v>
      </c>
      <c r="D118" t="s">
        <v>58</v>
      </c>
      <c r="E118" t="s">
        <v>109</v>
      </c>
      <c r="F118" t="s">
        <v>95</v>
      </c>
      <c r="G118" t="s">
        <v>103</v>
      </c>
      <c r="H118" t="s">
        <v>97</v>
      </c>
      <c r="I118">
        <v>22</v>
      </c>
      <c r="J118">
        <v>90.96</v>
      </c>
      <c r="K118">
        <v>193.72</v>
      </c>
      <c r="L118">
        <v>10</v>
      </c>
      <c r="M118">
        <v>0</v>
      </c>
    </row>
    <row r="119" spans="1:13" hidden="1">
      <c r="A119" t="s">
        <v>177</v>
      </c>
      <c r="B119" t="s">
        <v>105</v>
      </c>
      <c r="C119" t="s">
        <v>119</v>
      </c>
      <c r="D119" t="s">
        <v>57</v>
      </c>
      <c r="E119" t="s">
        <v>101</v>
      </c>
      <c r="F119" t="s">
        <v>120</v>
      </c>
      <c r="G119" t="s">
        <v>110</v>
      </c>
      <c r="H119" t="s">
        <v>97</v>
      </c>
      <c r="I119">
        <v>30</v>
      </c>
      <c r="J119">
        <v>76.25</v>
      </c>
      <c r="K119">
        <v>177.96</v>
      </c>
      <c r="L119">
        <v>2</v>
      </c>
      <c r="M119">
        <v>3</v>
      </c>
    </row>
    <row r="120" spans="1:13" hidden="1">
      <c r="A120" t="s">
        <v>177</v>
      </c>
      <c r="B120" t="s">
        <v>99</v>
      </c>
      <c r="C120" t="s">
        <v>127</v>
      </c>
      <c r="D120" t="s">
        <v>57</v>
      </c>
      <c r="E120" t="s">
        <v>101</v>
      </c>
      <c r="F120" t="s">
        <v>120</v>
      </c>
      <c r="G120" t="s">
        <v>103</v>
      </c>
      <c r="H120" t="s">
        <v>97</v>
      </c>
      <c r="I120">
        <v>30</v>
      </c>
      <c r="J120">
        <v>71.680000000000007</v>
      </c>
      <c r="K120">
        <v>192.9</v>
      </c>
      <c r="L120">
        <v>7</v>
      </c>
      <c r="M120">
        <v>7</v>
      </c>
    </row>
    <row r="121" spans="1:13" hidden="1">
      <c r="A121" t="s">
        <v>216</v>
      </c>
      <c r="B121" t="s">
        <v>92</v>
      </c>
      <c r="C121" t="s">
        <v>140</v>
      </c>
      <c r="D121" t="s">
        <v>58</v>
      </c>
      <c r="E121" t="s">
        <v>101</v>
      </c>
      <c r="F121" t="s">
        <v>107</v>
      </c>
      <c r="G121" t="s">
        <v>96</v>
      </c>
      <c r="H121" t="s">
        <v>97</v>
      </c>
      <c r="I121">
        <v>25</v>
      </c>
      <c r="J121">
        <v>81.22</v>
      </c>
      <c r="K121">
        <v>164.43</v>
      </c>
      <c r="L121">
        <v>19</v>
      </c>
      <c r="M121">
        <v>6</v>
      </c>
    </row>
    <row r="122" spans="1:13" hidden="1">
      <c r="A122" t="s">
        <v>216</v>
      </c>
      <c r="B122" t="s">
        <v>133</v>
      </c>
      <c r="C122" t="s">
        <v>140</v>
      </c>
      <c r="D122" t="s">
        <v>57</v>
      </c>
      <c r="E122" t="s">
        <v>112</v>
      </c>
      <c r="F122" t="s">
        <v>102</v>
      </c>
      <c r="G122" t="s">
        <v>103</v>
      </c>
      <c r="H122" t="s">
        <v>113</v>
      </c>
      <c r="I122">
        <v>40</v>
      </c>
      <c r="J122">
        <v>60.55</v>
      </c>
      <c r="K122">
        <v>173.51</v>
      </c>
      <c r="L122">
        <v>2</v>
      </c>
      <c r="M122">
        <v>3</v>
      </c>
    </row>
    <row r="123" spans="1:13" hidden="1">
      <c r="A123" t="s">
        <v>198</v>
      </c>
      <c r="B123" t="s">
        <v>136</v>
      </c>
      <c r="C123" t="s">
        <v>119</v>
      </c>
      <c r="D123" t="s">
        <v>57</v>
      </c>
      <c r="E123" t="s">
        <v>101</v>
      </c>
      <c r="F123" t="s">
        <v>107</v>
      </c>
      <c r="G123" t="s">
        <v>103</v>
      </c>
      <c r="H123" t="s">
        <v>97</v>
      </c>
      <c r="I123">
        <v>40</v>
      </c>
      <c r="J123">
        <v>70.760000000000005</v>
      </c>
      <c r="K123">
        <v>178.61</v>
      </c>
      <c r="L123">
        <v>7</v>
      </c>
      <c r="M123">
        <v>7</v>
      </c>
    </row>
    <row r="124" spans="1:13" hidden="1">
      <c r="A124" t="s">
        <v>198</v>
      </c>
      <c r="B124" t="s">
        <v>122</v>
      </c>
      <c r="C124" t="s">
        <v>140</v>
      </c>
      <c r="D124" t="s">
        <v>57</v>
      </c>
      <c r="E124" t="s">
        <v>112</v>
      </c>
      <c r="F124" t="s">
        <v>130</v>
      </c>
      <c r="G124" t="s">
        <v>96</v>
      </c>
      <c r="H124" t="s">
        <v>113</v>
      </c>
      <c r="I124">
        <v>31</v>
      </c>
      <c r="J124">
        <v>66.86</v>
      </c>
      <c r="K124">
        <v>182.95</v>
      </c>
      <c r="L124">
        <v>9</v>
      </c>
      <c r="M124">
        <v>6</v>
      </c>
    </row>
    <row r="125" spans="1:13" hidden="1">
      <c r="A125" t="s">
        <v>198</v>
      </c>
      <c r="B125" t="s">
        <v>105</v>
      </c>
      <c r="C125" t="s">
        <v>111</v>
      </c>
      <c r="D125" t="s">
        <v>58</v>
      </c>
      <c r="E125" t="s">
        <v>101</v>
      </c>
      <c r="F125" t="s">
        <v>102</v>
      </c>
      <c r="G125" t="s">
        <v>96</v>
      </c>
      <c r="H125" t="s">
        <v>113</v>
      </c>
      <c r="I125">
        <v>28</v>
      </c>
      <c r="J125">
        <v>94.19</v>
      </c>
      <c r="K125">
        <v>163.9</v>
      </c>
      <c r="L125">
        <v>10</v>
      </c>
      <c r="M125">
        <v>10</v>
      </c>
    </row>
    <row r="126" spans="1:13" hidden="1">
      <c r="A126" t="s">
        <v>198</v>
      </c>
      <c r="B126" t="s">
        <v>122</v>
      </c>
      <c r="C126" t="s">
        <v>143</v>
      </c>
      <c r="D126" t="s">
        <v>58</v>
      </c>
      <c r="E126" t="s">
        <v>112</v>
      </c>
      <c r="F126" t="s">
        <v>120</v>
      </c>
      <c r="G126" t="s">
        <v>103</v>
      </c>
      <c r="H126" t="s">
        <v>97</v>
      </c>
      <c r="I126">
        <v>22</v>
      </c>
      <c r="J126">
        <v>78</v>
      </c>
      <c r="K126">
        <v>192.12</v>
      </c>
      <c r="L126">
        <v>9</v>
      </c>
      <c r="M126">
        <v>8</v>
      </c>
    </row>
    <row r="127" spans="1:13" hidden="1">
      <c r="A127" t="s">
        <v>198</v>
      </c>
      <c r="B127" t="s">
        <v>133</v>
      </c>
      <c r="C127" t="s">
        <v>145</v>
      </c>
      <c r="D127" t="s">
        <v>58</v>
      </c>
      <c r="E127" t="s">
        <v>94</v>
      </c>
      <c r="F127" t="s">
        <v>120</v>
      </c>
      <c r="G127" t="s">
        <v>96</v>
      </c>
      <c r="H127" t="s">
        <v>113</v>
      </c>
      <c r="I127">
        <v>21</v>
      </c>
      <c r="J127">
        <v>54.71</v>
      </c>
      <c r="K127">
        <v>158.63</v>
      </c>
      <c r="L127">
        <v>2</v>
      </c>
      <c r="M127">
        <v>2</v>
      </c>
    </row>
    <row r="128" spans="1:13" hidden="1">
      <c r="A128" t="s">
        <v>198</v>
      </c>
      <c r="B128" t="s">
        <v>133</v>
      </c>
      <c r="C128" t="s">
        <v>143</v>
      </c>
      <c r="D128" t="s">
        <v>58</v>
      </c>
      <c r="E128" t="s">
        <v>94</v>
      </c>
      <c r="F128" t="s">
        <v>116</v>
      </c>
      <c r="G128" t="s">
        <v>103</v>
      </c>
      <c r="H128" t="s">
        <v>113</v>
      </c>
      <c r="I128">
        <v>40</v>
      </c>
      <c r="J128">
        <v>87.96</v>
      </c>
      <c r="K128">
        <v>187.26</v>
      </c>
      <c r="L128">
        <v>19</v>
      </c>
      <c r="M128">
        <v>9</v>
      </c>
    </row>
    <row r="129" spans="1:13" hidden="1">
      <c r="A129" t="s">
        <v>198</v>
      </c>
      <c r="B129" t="s">
        <v>136</v>
      </c>
      <c r="C129" t="s">
        <v>119</v>
      </c>
      <c r="D129" t="s">
        <v>57</v>
      </c>
      <c r="E129" t="s">
        <v>112</v>
      </c>
      <c r="F129" t="s">
        <v>130</v>
      </c>
      <c r="G129" t="s">
        <v>103</v>
      </c>
      <c r="H129" t="s">
        <v>113</v>
      </c>
      <c r="I129">
        <v>38</v>
      </c>
      <c r="J129">
        <v>82.61</v>
      </c>
      <c r="K129">
        <v>152.05000000000001</v>
      </c>
      <c r="L129">
        <v>1</v>
      </c>
      <c r="M129">
        <v>7</v>
      </c>
    </row>
    <row r="130" spans="1:13" hidden="1">
      <c r="A130" t="s">
        <v>198</v>
      </c>
      <c r="B130" t="s">
        <v>92</v>
      </c>
      <c r="C130" t="s">
        <v>106</v>
      </c>
      <c r="D130" t="s">
        <v>57</v>
      </c>
      <c r="E130" t="s">
        <v>94</v>
      </c>
      <c r="F130" t="s">
        <v>130</v>
      </c>
      <c r="G130" t="s">
        <v>110</v>
      </c>
      <c r="H130" t="s">
        <v>97</v>
      </c>
      <c r="I130">
        <v>35</v>
      </c>
      <c r="J130">
        <v>98.32</v>
      </c>
      <c r="K130">
        <v>185.05</v>
      </c>
      <c r="L130">
        <v>20</v>
      </c>
      <c r="M130">
        <v>0</v>
      </c>
    </row>
    <row r="131" spans="1:13" hidden="1">
      <c r="A131" t="s">
        <v>209</v>
      </c>
      <c r="B131" t="s">
        <v>105</v>
      </c>
      <c r="C131" t="s">
        <v>145</v>
      </c>
      <c r="D131" t="s">
        <v>57</v>
      </c>
      <c r="E131" t="s">
        <v>94</v>
      </c>
      <c r="F131" t="s">
        <v>116</v>
      </c>
      <c r="G131" t="s">
        <v>96</v>
      </c>
      <c r="H131" t="s">
        <v>97</v>
      </c>
      <c r="I131">
        <v>28</v>
      </c>
      <c r="J131">
        <v>68.38</v>
      </c>
      <c r="K131">
        <v>172.24</v>
      </c>
      <c r="L131">
        <v>4</v>
      </c>
      <c r="M131">
        <v>8</v>
      </c>
    </row>
    <row r="132" spans="1:13" hidden="1">
      <c r="A132" t="s">
        <v>209</v>
      </c>
      <c r="B132" t="s">
        <v>115</v>
      </c>
      <c r="C132" t="s">
        <v>119</v>
      </c>
      <c r="D132" t="s">
        <v>57</v>
      </c>
      <c r="E132" t="s">
        <v>94</v>
      </c>
      <c r="F132" t="s">
        <v>116</v>
      </c>
      <c r="G132" t="s">
        <v>110</v>
      </c>
      <c r="H132" t="s">
        <v>97</v>
      </c>
      <c r="I132">
        <v>19</v>
      </c>
      <c r="J132">
        <v>76.48</v>
      </c>
      <c r="K132">
        <v>162.83000000000001</v>
      </c>
      <c r="L132">
        <v>19</v>
      </c>
      <c r="M132">
        <v>3</v>
      </c>
    </row>
    <row r="133" spans="1:13" hidden="1">
      <c r="A133" t="s">
        <v>98</v>
      </c>
      <c r="B133" t="s">
        <v>99</v>
      </c>
      <c r="C133" t="s">
        <v>100</v>
      </c>
      <c r="D133" t="s">
        <v>57</v>
      </c>
      <c r="E133" t="s">
        <v>101</v>
      </c>
      <c r="F133" t="s">
        <v>102</v>
      </c>
      <c r="G133" t="s">
        <v>103</v>
      </c>
      <c r="H133" t="s">
        <v>97</v>
      </c>
      <c r="I133">
        <v>31</v>
      </c>
      <c r="J133">
        <v>86.48</v>
      </c>
      <c r="K133">
        <v>175.45</v>
      </c>
      <c r="L133">
        <v>4</v>
      </c>
      <c r="M133">
        <v>1</v>
      </c>
    </row>
    <row r="134" spans="1:13" hidden="1">
      <c r="A134" t="s">
        <v>98</v>
      </c>
      <c r="B134" t="s">
        <v>99</v>
      </c>
      <c r="C134" t="s">
        <v>106</v>
      </c>
      <c r="D134" t="s">
        <v>57</v>
      </c>
      <c r="E134" t="s">
        <v>94</v>
      </c>
      <c r="F134" t="s">
        <v>134</v>
      </c>
      <c r="G134" t="s">
        <v>103</v>
      </c>
      <c r="H134" t="s">
        <v>97</v>
      </c>
      <c r="I134">
        <v>28</v>
      </c>
      <c r="J134">
        <v>89.95</v>
      </c>
      <c r="K134">
        <v>172.53</v>
      </c>
      <c r="L134">
        <v>9</v>
      </c>
      <c r="M134">
        <v>0</v>
      </c>
    </row>
    <row r="135" spans="1:13" hidden="1">
      <c r="A135" t="s">
        <v>98</v>
      </c>
      <c r="B135" t="s">
        <v>115</v>
      </c>
      <c r="C135" t="s">
        <v>119</v>
      </c>
      <c r="D135" t="s">
        <v>58</v>
      </c>
      <c r="E135" t="s">
        <v>109</v>
      </c>
      <c r="F135" t="s">
        <v>116</v>
      </c>
      <c r="G135" t="s">
        <v>103</v>
      </c>
      <c r="H135" t="s">
        <v>113</v>
      </c>
      <c r="I135">
        <v>21</v>
      </c>
      <c r="J135">
        <v>58.32</v>
      </c>
      <c r="K135">
        <v>195.38</v>
      </c>
      <c r="L135">
        <v>9</v>
      </c>
      <c r="M135">
        <v>0</v>
      </c>
    </row>
    <row r="136" spans="1:13" hidden="1">
      <c r="A136" t="s">
        <v>98</v>
      </c>
      <c r="B136" t="s">
        <v>122</v>
      </c>
      <c r="C136" t="s">
        <v>140</v>
      </c>
      <c r="D136" t="s">
        <v>57</v>
      </c>
      <c r="E136" t="s">
        <v>109</v>
      </c>
      <c r="F136" t="s">
        <v>138</v>
      </c>
      <c r="G136" t="s">
        <v>103</v>
      </c>
      <c r="H136" t="s">
        <v>97</v>
      </c>
      <c r="I136">
        <v>27</v>
      </c>
      <c r="J136">
        <v>65.540000000000006</v>
      </c>
      <c r="K136">
        <v>167.72</v>
      </c>
      <c r="L136">
        <v>20</v>
      </c>
      <c r="M136">
        <v>8</v>
      </c>
    </row>
    <row r="137" spans="1:13" hidden="1">
      <c r="A137" t="s">
        <v>98</v>
      </c>
      <c r="B137" t="s">
        <v>115</v>
      </c>
      <c r="C137" t="s">
        <v>145</v>
      </c>
      <c r="D137" t="s">
        <v>57</v>
      </c>
      <c r="E137" t="s">
        <v>101</v>
      </c>
      <c r="F137" t="s">
        <v>120</v>
      </c>
      <c r="G137" t="s">
        <v>110</v>
      </c>
      <c r="H137" t="s">
        <v>97</v>
      </c>
      <c r="I137">
        <v>28</v>
      </c>
      <c r="J137">
        <v>53.79</v>
      </c>
      <c r="K137">
        <v>173.71</v>
      </c>
      <c r="L137">
        <v>10</v>
      </c>
      <c r="M137">
        <v>4</v>
      </c>
    </row>
    <row r="138" spans="1:13" hidden="1">
      <c r="A138" t="s">
        <v>98</v>
      </c>
      <c r="B138" t="s">
        <v>92</v>
      </c>
      <c r="C138" t="s">
        <v>93</v>
      </c>
      <c r="D138" t="s">
        <v>58</v>
      </c>
      <c r="E138" t="s">
        <v>109</v>
      </c>
      <c r="F138" t="s">
        <v>102</v>
      </c>
      <c r="G138" t="s">
        <v>103</v>
      </c>
      <c r="H138" t="s">
        <v>97</v>
      </c>
      <c r="I138">
        <v>24</v>
      </c>
      <c r="J138">
        <v>97.62</v>
      </c>
      <c r="K138">
        <v>181.56</v>
      </c>
      <c r="L138">
        <v>14</v>
      </c>
      <c r="M138">
        <v>8</v>
      </c>
    </row>
    <row r="139" spans="1:13" hidden="1">
      <c r="A139" t="s">
        <v>104</v>
      </c>
      <c r="B139" t="s">
        <v>105</v>
      </c>
      <c r="C139" t="s">
        <v>106</v>
      </c>
      <c r="D139" t="s">
        <v>58</v>
      </c>
      <c r="E139" t="s">
        <v>94</v>
      </c>
      <c r="F139" t="s">
        <v>107</v>
      </c>
      <c r="G139" t="s">
        <v>103</v>
      </c>
      <c r="H139" t="s">
        <v>97</v>
      </c>
      <c r="I139">
        <v>36</v>
      </c>
      <c r="J139">
        <v>89.15</v>
      </c>
      <c r="K139">
        <v>178.53</v>
      </c>
      <c r="L139">
        <v>17</v>
      </c>
      <c r="M139">
        <v>5</v>
      </c>
    </row>
    <row r="140" spans="1:13" hidden="1">
      <c r="A140" t="s">
        <v>104</v>
      </c>
      <c r="B140" t="s">
        <v>115</v>
      </c>
      <c r="C140" t="s">
        <v>106</v>
      </c>
      <c r="D140" t="s">
        <v>57</v>
      </c>
      <c r="E140" t="s">
        <v>101</v>
      </c>
      <c r="F140" t="s">
        <v>116</v>
      </c>
      <c r="G140" t="s">
        <v>103</v>
      </c>
      <c r="H140" t="s">
        <v>113</v>
      </c>
      <c r="I140">
        <v>37</v>
      </c>
      <c r="J140">
        <v>53.71</v>
      </c>
      <c r="K140">
        <v>154.04</v>
      </c>
      <c r="L140">
        <v>7</v>
      </c>
      <c r="M140">
        <v>6</v>
      </c>
    </row>
    <row r="141" spans="1:13" hidden="1">
      <c r="A141" t="s">
        <v>104</v>
      </c>
      <c r="B141" t="s">
        <v>136</v>
      </c>
      <c r="C141" t="s">
        <v>100</v>
      </c>
      <c r="D141" t="s">
        <v>57</v>
      </c>
      <c r="E141" t="s">
        <v>101</v>
      </c>
      <c r="F141" t="s">
        <v>107</v>
      </c>
      <c r="G141" t="s">
        <v>96</v>
      </c>
      <c r="H141" t="s">
        <v>113</v>
      </c>
      <c r="I141">
        <v>24</v>
      </c>
      <c r="J141">
        <v>96.13</v>
      </c>
      <c r="K141">
        <v>189.4</v>
      </c>
      <c r="L141">
        <v>8</v>
      </c>
      <c r="M141">
        <v>10</v>
      </c>
    </row>
    <row r="142" spans="1:13" hidden="1">
      <c r="A142" t="s">
        <v>104</v>
      </c>
      <c r="B142" t="s">
        <v>99</v>
      </c>
      <c r="C142" t="s">
        <v>140</v>
      </c>
      <c r="D142" t="s">
        <v>58</v>
      </c>
      <c r="E142" t="s">
        <v>112</v>
      </c>
      <c r="F142" t="s">
        <v>120</v>
      </c>
      <c r="G142" t="s">
        <v>96</v>
      </c>
      <c r="H142" t="s">
        <v>97</v>
      </c>
      <c r="I142">
        <v>18</v>
      </c>
      <c r="J142">
        <v>72.349999999999994</v>
      </c>
      <c r="K142">
        <v>159.01</v>
      </c>
      <c r="L142">
        <v>9</v>
      </c>
      <c r="M142">
        <v>3</v>
      </c>
    </row>
    <row r="143" spans="1:13" hidden="1">
      <c r="A143" t="s">
        <v>104</v>
      </c>
      <c r="B143" t="s">
        <v>99</v>
      </c>
      <c r="C143" t="s">
        <v>127</v>
      </c>
      <c r="D143" t="s">
        <v>57</v>
      </c>
      <c r="E143" t="s">
        <v>101</v>
      </c>
      <c r="F143" t="s">
        <v>134</v>
      </c>
      <c r="G143" t="s">
        <v>110</v>
      </c>
      <c r="H143" t="s">
        <v>113</v>
      </c>
      <c r="I143">
        <v>26</v>
      </c>
      <c r="J143">
        <v>85.01</v>
      </c>
      <c r="K143">
        <v>198.73</v>
      </c>
      <c r="L143">
        <v>20</v>
      </c>
      <c r="M143">
        <v>0</v>
      </c>
    </row>
    <row r="144" spans="1:13" hidden="1">
      <c r="A144" t="s">
        <v>104</v>
      </c>
      <c r="B144" t="s">
        <v>136</v>
      </c>
      <c r="C144" t="s">
        <v>143</v>
      </c>
      <c r="D144" t="s">
        <v>58</v>
      </c>
      <c r="E144" t="s">
        <v>112</v>
      </c>
      <c r="F144" t="s">
        <v>130</v>
      </c>
      <c r="G144" t="s">
        <v>103</v>
      </c>
      <c r="H144" t="s">
        <v>113</v>
      </c>
      <c r="I144">
        <v>21</v>
      </c>
      <c r="J144">
        <v>93.7</v>
      </c>
      <c r="K144">
        <v>167.6</v>
      </c>
      <c r="L144">
        <v>7</v>
      </c>
      <c r="M144">
        <v>3</v>
      </c>
    </row>
    <row r="145" spans="1:13" hidden="1">
      <c r="A145" t="s">
        <v>104</v>
      </c>
      <c r="B145" t="s">
        <v>136</v>
      </c>
      <c r="C145" t="s">
        <v>106</v>
      </c>
      <c r="D145" t="s">
        <v>58</v>
      </c>
      <c r="E145" t="s">
        <v>94</v>
      </c>
      <c r="F145" t="s">
        <v>116</v>
      </c>
      <c r="G145" t="s">
        <v>110</v>
      </c>
      <c r="H145" t="s">
        <v>113</v>
      </c>
      <c r="I145">
        <v>18</v>
      </c>
      <c r="J145">
        <v>64.45</v>
      </c>
      <c r="K145">
        <v>199.5</v>
      </c>
      <c r="L145">
        <v>5</v>
      </c>
      <c r="M145">
        <v>6</v>
      </c>
    </row>
    <row r="146" spans="1:13" hidden="1">
      <c r="A146" t="s">
        <v>190</v>
      </c>
      <c r="B146" t="s">
        <v>136</v>
      </c>
      <c r="C146" t="s">
        <v>111</v>
      </c>
      <c r="D146" t="s">
        <v>57</v>
      </c>
      <c r="E146" t="s">
        <v>101</v>
      </c>
      <c r="F146" t="s">
        <v>102</v>
      </c>
      <c r="G146" t="s">
        <v>103</v>
      </c>
      <c r="H146" t="s">
        <v>113</v>
      </c>
      <c r="I146">
        <v>22</v>
      </c>
      <c r="J146">
        <v>97.87</v>
      </c>
      <c r="K146">
        <v>162.08000000000001</v>
      </c>
      <c r="L146">
        <v>6</v>
      </c>
      <c r="M146">
        <v>10</v>
      </c>
    </row>
    <row r="147" spans="1:13" hidden="1">
      <c r="A147" t="s">
        <v>190</v>
      </c>
      <c r="B147" t="s">
        <v>92</v>
      </c>
      <c r="C147" t="s">
        <v>106</v>
      </c>
      <c r="D147" t="s">
        <v>57</v>
      </c>
      <c r="E147" t="s">
        <v>109</v>
      </c>
      <c r="F147" t="s">
        <v>138</v>
      </c>
      <c r="G147" t="s">
        <v>110</v>
      </c>
      <c r="H147" t="s">
        <v>97</v>
      </c>
      <c r="I147">
        <v>37</v>
      </c>
      <c r="J147">
        <v>81.709999999999994</v>
      </c>
      <c r="K147">
        <v>178.02</v>
      </c>
      <c r="L147">
        <v>3</v>
      </c>
      <c r="M147">
        <v>3</v>
      </c>
    </row>
    <row r="148" spans="1:13" hidden="1">
      <c r="A148" t="s">
        <v>196</v>
      </c>
      <c r="B148" t="s">
        <v>133</v>
      </c>
      <c r="C148" t="s">
        <v>106</v>
      </c>
      <c r="D148" t="s">
        <v>58</v>
      </c>
      <c r="E148" t="s">
        <v>109</v>
      </c>
      <c r="F148" t="s">
        <v>95</v>
      </c>
      <c r="G148" t="s">
        <v>110</v>
      </c>
      <c r="H148" t="s">
        <v>113</v>
      </c>
      <c r="I148">
        <v>22</v>
      </c>
      <c r="J148">
        <v>87.28</v>
      </c>
      <c r="K148">
        <v>193.6</v>
      </c>
      <c r="L148">
        <v>19</v>
      </c>
      <c r="M148">
        <v>3</v>
      </c>
    </row>
    <row r="149" spans="1:13" hidden="1">
      <c r="A149" t="s">
        <v>196</v>
      </c>
      <c r="B149" t="s">
        <v>105</v>
      </c>
      <c r="C149" t="s">
        <v>93</v>
      </c>
      <c r="D149" t="s">
        <v>58</v>
      </c>
      <c r="E149" t="s">
        <v>101</v>
      </c>
      <c r="F149" t="s">
        <v>95</v>
      </c>
      <c r="G149" t="s">
        <v>96</v>
      </c>
      <c r="H149" t="s">
        <v>97</v>
      </c>
      <c r="I149">
        <v>40</v>
      </c>
      <c r="J149">
        <v>73.28</v>
      </c>
      <c r="K149">
        <v>150.69</v>
      </c>
      <c r="L149">
        <v>13</v>
      </c>
      <c r="M149">
        <v>2</v>
      </c>
    </row>
    <row r="150" spans="1:13" hidden="1">
      <c r="A150" t="s">
        <v>196</v>
      </c>
      <c r="B150" t="s">
        <v>115</v>
      </c>
      <c r="C150" t="s">
        <v>145</v>
      </c>
      <c r="D150" t="s">
        <v>57</v>
      </c>
      <c r="E150" t="s">
        <v>94</v>
      </c>
      <c r="F150" t="s">
        <v>120</v>
      </c>
      <c r="G150" t="s">
        <v>96</v>
      </c>
      <c r="H150" t="s">
        <v>97</v>
      </c>
      <c r="I150">
        <v>40</v>
      </c>
      <c r="J150">
        <v>66.430000000000007</v>
      </c>
      <c r="K150">
        <v>194.53</v>
      </c>
      <c r="L150">
        <v>13</v>
      </c>
      <c r="M150">
        <v>0</v>
      </c>
    </row>
    <row r="151" spans="1:13" hidden="1">
      <c r="A151" t="s">
        <v>196</v>
      </c>
      <c r="B151" t="s">
        <v>122</v>
      </c>
      <c r="C151" t="s">
        <v>129</v>
      </c>
      <c r="D151" t="s">
        <v>58</v>
      </c>
      <c r="E151" t="s">
        <v>112</v>
      </c>
      <c r="F151" t="s">
        <v>102</v>
      </c>
      <c r="G151" t="s">
        <v>96</v>
      </c>
      <c r="H151" t="s">
        <v>97</v>
      </c>
      <c r="I151">
        <v>32</v>
      </c>
      <c r="J151">
        <v>73.55</v>
      </c>
      <c r="K151">
        <v>189.84</v>
      </c>
      <c r="L151">
        <v>11</v>
      </c>
      <c r="M151">
        <v>0</v>
      </c>
    </row>
    <row r="152" spans="1:13">
      <c r="A152" t="s">
        <v>175</v>
      </c>
      <c r="B152" t="s">
        <v>92</v>
      </c>
      <c r="C152" t="s">
        <v>143</v>
      </c>
      <c r="D152" t="s">
        <v>57</v>
      </c>
      <c r="E152" t="s">
        <v>109</v>
      </c>
      <c r="F152" t="s">
        <v>134</v>
      </c>
      <c r="G152" t="s">
        <v>103</v>
      </c>
      <c r="H152" t="s">
        <v>97</v>
      </c>
      <c r="I152">
        <v>39</v>
      </c>
      <c r="J152">
        <v>78.069999999999993</v>
      </c>
      <c r="K152">
        <v>152.26</v>
      </c>
      <c r="L152">
        <v>8</v>
      </c>
      <c r="M152">
        <v>1</v>
      </c>
    </row>
    <row r="153" spans="1:13">
      <c r="A153" t="s">
        <v>175</v>
      </c>
      <c r="B153" t="s">
        <v>133</v>
      </c>
      <c r="C153" t="s">
        <v>129</v>
      </c>
      <c r="D153" t="s">
        <v>57</v>
      </c>
      <c r="E153" t="s">
        <v>101</v>
      </c>
      <c r="F153" t="s">
        <v>95</v>
      </c>
      <c r="G153" t="s">
        <v>110</v>
      </c>
      <c r="H153" t="s">
        <v>97</v>
      </c>
      <c r="I153">
        <v>19</v>
      </c>
      <c r="J153">
        <v>90.21</v>
      </c>
      <c r="K153">
        <v>172.01</v>
      </c>
      <c r="L153">
        <v>3</v>
      </c>
      <c r="M153">
        <v>2</v>
      </c>
    </row>
    <row r="154" spans="1:13">
      <c r="A154" t="s">
        <v>175</v>
      </c>
      <c r="B154" t="s">
        <v>133</v>
      </c>
      <c r="C154" t="s">
        <v>145</v>
      </c>
      <c r="D154" t="s">
        <v>57</v>
      </c>
      <c r="E154" t="s">
        <v>101</v>
      </c>
      <c r="F154" t="s">
        <v>116</v>
      </c>
      <c r="G154" t="s">
        <v>110</v>
      </c>
      <c r="H154" t="s">
        <v>113</v>
      </c>
      <c r="I154">
        <v>24</v>
      </c>
      <c r="J154">
        <v>66.8</v>
      </c>
      <c r="K154">
        <v>161.91999999999999</v>
      </c>
      <c r="L154">
        <v>3</v>
      </c>
      <c r="M154">
        <v>9</v>
      </c>
    </row>
    <row r="155" spans="1:13">
      <c r="A155" t="s">
        <v>175</v>
      </c>
      <c r="B155" t="s">
        <v>105</v>
      </c>
      <c r="C155" t="s">
        <v>111</v>
      </c>
      <c r="D155" t="s">
        <v>58</v>
      </c>
      <c r="E155" t="s">
        <v>94</v>
      </c>
      <c r="F155" t="s">
        <v>120</v>
      </c>
      <c r="G155" t="s">
        <v>103</v>
      </c>
      <c r="H155" t="s">
        <v>113</v>
      </c>
      <c r="I155">
        <v>21</v>
      </c>
      <c r="J155">
        <v>86.87</v>
      </c>
      <c r="K155">
        <v>156.22999999999999</v>
      </c>
      <c r="L155">
        <v>14</v>
      </c>
      <c r="M155">
        <v>0</v>
      </c>
    </row>
    <row r="156" spans="1:13">
      <c r="A156" t="s">
        <v>175</v>
      </c>
      <c r="B156" t="s">
        <v>105</v>
      </c>
      <c r="C156" t="s">
        <v>100</v>
      </c>
      <c r="D156" t="s">
        <v>58</v>
      </c>
      <c r="E156" t="s">
        <v>101</v>
      </c>
      <c r="F156" t="s">
        <v>95</v>
      </c>
      <c r="G156" t="s">
        <v>110</v>
      </c>
      <c r="H156" t="s">
        <v>113</v>
      </c>
      <c r="I156">
        <v>24</v>
      </c>
      <c r="J156">
        <v>63.65</v>
      </c>
      <c r="K156">
        <v>171.31</v>
      </c>
      <c r="L156">
        <v>9</v>
      </c>
      <c r="M156">
        <v>1</v>
      </c>
    </row>
    <row r="157" spans="1:13">
      <c r="A157" t="s">
        <v>175</v>
      </c>
      <c r="B157" t="s">
        <v>122</v>
      </c>
      <c r="C157" t="s">
        <v>129</v>
      </c>
      <c r="D157" t="s">
        <v>57</v>
      </c>
      <c r="E157" t="s">
        <v>109</v>
      </c>
      <c r="F157" t="s">
        <v>102</v>
      </c>
      <c r="G157" t="s">
        <v>103</v>
      </c>
      <c r="H157" t="s">
        <v>113</v>
      </c>
      <c r="I157">
        <v>23</v>
      </c>
      <c r="J157">
        <v>85.45</v>
      </c>
      <c r="K157">
        <v>196.62</v>
      </c>
      <c r="L157">
        <v>12</v>
      </c>
      <c r="M157">
        <v>8</v>
      </c>
    </row>
    <row r="158" spans="1:13" hidden="1">
      <c r="A158" t="s">
        <v>108</v>
      </c>
      <c r="B158" t="s">
        <v>99</v>
      </c>
      <c r="C158" t="s">
        <v>93</v>
      </c>
      <c r="D158" t="s">
        <v>57</v>
      </c>
      <c r="E158" t="s">
        <v>109</v>
      </c>
      <c r="F158" t="s">
        <v>95</v>
      </c>
      <c r="G158" t="s">
        <v>110</v>
      </c>
      <c r="H158" t="s">
        <v>97</v>
      </c>
      <c r="I158">
        <v>37</v>
      </c>
      <c r="J158">
        <v>97.92</v>
      </c>
      <c r="K158">
        <v>185.05</v>
      </c>
      <c r="L158">
        <v>5</v>
      </c>
      <c r="M158">
        <v>4</v>
      </c>
    </row>
    <row r="159" spans="1:13" hidden="1">
      <c r="A159" t="s">
        <v>108</v>
      </c>
      <c r="B159" t="s">
        <v>99</v>
      </c>
      <c r="C159" t="s">
        <v>111</v>
      </c>
      <c r="D159" t="s">
        <v>57</v>
      </c>
      <c r="E159" t="s">
        <v>112</v>
      </c>
      <c r="F159" t="s">
        <v>95</v>
      </c>
      <c r="G159" t="s">
        <v>110</v>
      </c>
      <c r="H159" t="s">
        <v>113</v>
      </c>
      <c r="I159">
        <v>35</v>
      </c>
      <c r="J159">
        <v>96.8</v>
      </c>
      <c r="K159">
        <v>194.15</v>
      </c>
      <c r="L159">
        <v>11</v>
      </c>
      <c r="M159">
        <v>4</v>
      </c>
    </row>
    <row r="160" spans="1:13" hidden="1">
      <c r="A160" t="s">
        <v>108</v>
      </c>
      <c r="B160" t="s">
        <v>92</v>
      </c>
      <c r="C160" t="s">
        <v>129</v>
      </c>
      <c r="D160" t="s">
        <v>57</v>
      </c>
      <c r="E160" t="s">
        <v>101</v>
      </c>
      <c r="F160" t="s">
        <v>134</v>
      </c>
      <c r="G160" t="s">
        <v>103</v>
      </c>
      <c r="H160" t="s">
        <v>113</v>
      </c>
      <c r="I160">
        <v>32</v>
      </c>
      <c r="J160">
        <v>89.21</v>
      </c>
      <c r="K160">
        <v>185.17</v>
      </c>
      <c r="L160">
        <v>7</v>
      </c>
      <c r="M160">
        <v>10</v>
      </c>
    </row>
    <row r="161" spans="1:13" hidden="1">
      <c r="A161" t="s">
        <v>108</v>
      </c>
      <c r="B161" t="s">
        <v>133</v>
      </c>
      <c r="C161" t="s">
        <v>127</v>
      </c>
      <c r="D161" t="s">
        <v>57</v>
      </c>
      <c r="E161" t="s">
        <v>109</v>
      </c>
      <c r="F161" t="s">
        <v>130</v>
      </c>
      <c r="G161" t="s">
        <v>103</v>
      </c>
      <c r="H161" t="s">
        <v>113</v>
      </c>
      <c r="I161">
        <v>23</v>
      </c>
      <c r="J161">
        <v>52.38</v>
      </c>
      <c r="K161">
        <v>165.91</v>
      </c>
      <c r="L161">
        <v>18</v>
      </c>
      <c r="M161">
        <v>0</v>
      </c>
    </row>
    <row r="162" spans="1:13" hidden="1">
      <c r="A162" t="s">
        <v>108</v>
      </c>
      <c r="B162" t="s">
        <v>133</v>
      </c>
      <c r="C162" t="s">
        <v>143</v>
      </c>
      <c r="D162" t="s">
        <v>58</v>
      </c>
      <c r="E162" t="s">
        <v>94</v>
      </c>
      <c r="F162" t="s">
        <v>130</v>
      </c>
      <c r="G162" t="s">
        <v>96</v>
      </c>
      <c r="H162" t="s">
        <v>97</v>
      </c>
      <c r="I162">
        <v>19</v>
      </c>
      <c r="J162">
        <v>85.48</v>
      </c>
      <c r="K162">
        <v>196.68</v>
      </c>
      <c r="L162">
        <v>11</v>
      </c>
      <c r="M162">
        <v>8</v>
      </c>
    </row>
    <row r="163" spans="1:13" hidden="1">
      <c r="A163" t="s">
        <v>108</v>
      </c>
      <c r="B163" t="s">
        <v>92</v>
      </c>
      <c r="C163" t="s">
        <v>111</v>
      </c>
      <c r="D163" t="s">
        <v>57</v>
      </c>
      <c r="E163" t="s">
        <v>109</v>
      </c>
      <c r="F163" t="s">
        <v>95</v>
      </c>
      <c r="G163" t="s">
        <v>103</v>
      </c>
      <c r="H163" t="s">
        <v>113</v>
      </c>
      <c r="I163">
        <v>29</v>
      </c>
      <c r="J163">
        <v>54.38</v>
      </c>
      <c r="K163">
        <v>192.18</v>
      </c>
      <c r="L163">
        <v>5</v>
      </c>
      <c r="M163">
        <v>6</v>
      </c>
    </row>
    <row r="164" spans="1:13" hidden="1">
      <c r="A164" t="s">
        <v>108</v>
      </c>
      <c r="B164" t="s">
        <v>99</v>
      </c>
      <c r="C164" t="s">
        <v>143</v>
      </c>
      <c r="D164" t="s">
        <v>58</v>
      </c>
      <c r="E164" t="s">
        <v>94</v>
      </c>
      <c r="F164" t="s">
        <v>116</v>
      </c>
      <c r="G164" t="s">
        <v>110</v>
      </c>
      <c r="H164" t="s">
        <v>97</v>
      </c>
      <c r="I164">
        <v>32</v>
      </c>
      <c r="J164">
        <v>67.069999999999993</v>
      </c>
      <c r="K164">
        <v>157.52000000000001</v>
      </c>
      <c r="L164">
        <v>18</v>
      </c>
      <c r="M164">
        <v>4</v>
      </c>
    </row>
    <row r="165" spans="1:13" hidden="1">
      <c r="A165" t="s">
        <v>108</v>
      </c>
      <c r="B165" t="s">
        <v>99</v>
      </c>
      <c r="C165" t="s">
        <v>100</v>
      </c>
      <c r="D165" t="s">
        <v>57</v>
      </c>
      <c r="E165" t="s">
        <v>101</v>
      </c>
      <c r="F165" t="s">
        <v>130</v>
      </c>
      <c r="G165" t="s">
        <v>96</v>
      </c>
      <c r="H165" t="s">
        <v>97</v>
      </c>
      <c r="I165">
        <v>38</v>
      </c>
      <c r="J165">
        <v>76.87</v>
      </c>
      <c r="K165">
        <v>188.72</v>
      </c>
      <c r="L165">
        <v>8</v>
      </c>
      <c r="M165">
        <v>9</v>
      </c>
    </row>
    <row r="166" spans="1:13" hidden="1">
      <c r="A166" t="s">
        <v>108</v>
      </c>
      <c r="B166" t="s">
        <v>92</v>
      </c>
      <c r="C166" t="s">
        <v>93</v>
      </c>
      <c r="D166" t="s">
        <v>57</v>
      </c>
      <c r="E166" t="s">
        <v>101</v>
      </c>
      <c r="F166" t="s">
        <v>116</v>
      </c>
      <c r="G166" t="s">
        <v>96</v>
      </c>
      <c r="H166" t="s">
        <v>113</v>
      </c>
      <c r="I166">
        <v>39</v>
      </c>
      <c r="J166">
        <v>80.84</v>
      </c>
      <c r="K166">
        <v>182.44</v>
      </c>
      <c r="L166">
        <v>4</v>
      </c>
      <c r="M166">
        <v>5</v>
      </c>
    </row>
    <row r="167" spans="1:13" hidden="1">
      <c r="A167" t="s">
        <v>217</v>
      </c>
      <c r="B167" t="s">
        <v>133</v>
      </c>
      <c r="C167" t="s">
        <v>127</v>
      </c>
      <c r="D167" t="s">
        <v>58</v>
      </c>
      <c r="E167" t="s">
        <v>101</v>
      </c>
      <c r="F167" t="s">
        <v>102</v>
      </c>
      <c r="G167" t="s">
        <v>103</v>
      </c>
      <c r="H167" t="s">
        <v>97</v>
      </c>
      <c r="I167">
        <v>18</v>
      </c>
      <c r="J167">
        <v>77.040000000000006</v>
      </c>
      <c r="K167">
        <v>198.06</v>
      </c>
      <c r="L167">
        <v>15</v>
      </c>
      <c r="M167">
        <v>6</v>
      </c>
    </row>
    <row r="168" spans="1:13" hidden="1">
      <c r="A168" t="s">
        <v>217</v>
      </c>
      <c r="B168" t="s">
        <v>136</v>
      </c>
      <c r="C168" t="s">
        <v>106</v>
      </c>
      <c r="D168" t="s">
        <v>58</v>
      </c>
      <c r="E168" t="s">
        <v>94</v>
      </c>
      <c r="F168" t="s">
        <v>134</v>
      </c>
      <c r="G168" t="s">
        <v>110</v>
      </c>
      <c r="H168" t="s">
        <v>113</v>
      </c>
      <c r="I168">
        <v>37</v>
      </c>
      <c r="J168">
        <v>80.38</v>
      </c>
      <c r="K168">
        <v>151.77000000000001</v>
      </c>
      <c r="L168">
        <v>10</v>
      </c>
      <c r="M168">
        <v>6</v>
      </c>
    </row>
    <row r="169" spans="1:13" hidden="1">
      <c r="A169" t="s">
        <v>217</v>
      </c>
      <c r="B169" t="s">
        <v>115</v>
      </c>
      <c r="C169" t="s">
        <v>129</v>
      </c>
      <c r="D169" t="s">
        <v>57</v>
      </c>
      <c r="E169" t="s">
        <v>109</v>
      </c>
      <c r="F169" t="s">
        <v>138</v>
      </c>
      <c r="G169" t="s">
        <v>103</v>
      </c>
      <c r="H169" t="s">
        <v>113</v>
      </c>
      <c r="I169">
        <v>34</v>
      </c>
      <c r="J169">
        <v>51.78</v>
      </c>
      <c r="K169">
        <v>160.04</v>
      </c>
      <c r="L169">
        <v>17</v>
      </c>
      <c r="M169">
        <v>0</v>
      </c>
    </row>
    <row r="170" spans="1:13" hidden="1">
      <c r="A170" t="s">
        <v>166</v>
      </c>
      <c r="B170" t="s">
        <v>133</v>
      </c>
      <c r="C170" t="s">
        <v>145</v>
      </c>
      <c r="D170" t="s">
        <v>57</v>
      </c>
      <c r="E170" t="s">
        <v>101</v>
      </c>
      <c r="F170" t="s">
        <v>107</v>
      </c>
      <c r="G170" t="s">
        <v>110</v>
      </c>
      <c r="H170" t="s">
        <v>97</v>
      </c>
      <c r="I170">
        <v>39</v>
      </c>
      <c r="J170">
        <v>89.96</v>
      </c>
      <c r="K170">
        <v>199.45</v>
      </c>
      <c r="L170">
        <v>7</v>
      </c>
      <c r="M170">
        <v>10</v>
      </c>
    </row>
    <row r="171" spans="1:13" hidden="1">
      <c r="A171" t="s">
        <v>166</v>
      </c>
      <c r="B171" t="s">
        <v>122</v>
      </c>
      <c r="C171" t="s">
        <v>127</v>
      </c>
      <c r="D171" t="s">
        <v>58</v>
      </c>
      <c r="E171" t="s">
        <v>112</v>
      </c>
      <c r="F171" t="s">
        <v>95</v>
      </c>
      <c r="G171" t="s">
        <v>96</v>
      </c>
      <c r="H171" t="s">
        <v>113</v>
      </c>
      <c r="I171">
        <v>23</v>
      </c>
      <c r="J171">
        <v>80.040000000000006</v>
      </c>
      <c r="K171">
        <v>184.66</v>
      </c>
      <c r="L171">
        <v>4</v>
      </c>
      <c r="M171">
        <v>1</v>
      </c>
    </row>
    <row r="172" spans="1:13" hidden="1">
      <c r="A172" t="s">
        <v>166</v>
      </c>
      <c r="B172" t="s">
        <v>115</v>
      </c>
      <c r="C172" t="s">
        <v>119</v>
      </c>
      <c r="D172" t="s">
        <v>58</v>
      </c>
      <c r="E172" t="s">
        <v>109</v>
      </c>
      <c r="F172" t="s">
        <v>134</v>
      </c>
      <c r="G172" t="s">
        <v>103</v>
      </c>
      <c r="H172" t="s">
        <v>97</v>
      </c>
      <c r="I172">
        <v>39</v>
      </c>
      <c r="J172">
        <v>55.18</v>
      </c>
      <c r="K172">
        <v>196.86</v>
      </c>
      <c r="L172">
        <v>1</v>
      </c>
      <c r="M172">
        <v>5</v>
      </c>
    </row>
    <row r="173" spans="1:13" hidden="1">
      <c r="A173" t="s">
        <v>166</v>
      </c>
      <c r="B173" t="s">
        <v>99</v>
      </c>
      <c r="C173" t="s">
        <v>143</v>
      </c>
      <c r="D173" t="s">
        <v>57</v>
      </c>
      <c r="E173" t="s">
        <v>112</v>
      </c>
      <c r="F173" t="s">
        <v>138</v>
      </c>
      <c r="G173" t="s">
        <v>96</v>
      </c>
      <c r="H173" t="s">
        <v>97</v>
      </c>
      <c r="I173">
        <v>28</v>
      </c>
      <c r="J173">
        <v>51.08</v>
      </c>
      <c r="K173">
        <v>194.11</v>
      </c>
      <c r="L173">
        <v>1</v>
      </c>
      <c r="M173">
        <v>5</v>
      </c>
    </row>
    <row r="174" spans="1:13" hidden="1">
      <c r="A174" t="s">
        <v>166</v>
      </c>
      <c r="B174" t="s">
        <v>122</v>
      </c>
      <c r="C174" t="s">
        <v>111</v>
      </c>
      <c r="D174" t="s">
        <v>58</v>
      </c>
      <c r="E174" t="s">
        <v>94</v>
      </c>
      <c r="F174" t="s">
        <v>116</v>
      </c>
      <c r="G174" t="s">
        <v>96</v>
      </c>
      <c r="H174" t="s">
        <v>97</v>
      </c>
      <c r="I174">
        <v>22</v>
      </c>
      <c r="J174">
        <v>74.239999999999995</v>
      </c>
      <c r="K174">
        <v>182.5</v>
      </c>
      <c r="L174">
        <v>16</v>
      </c>
      <c r="M174">
        <v>3</v>
      </c>
    </row>
    <row r="175" spans="1:13" hidden="1">
      <c r="A175" t="s">
        <v>166</v>
      </c>
      <c r="B175" t="s">
        <v>99</v>
      </c>
      <c r="C175" t="s">
        <v>145</v>
      </c>
      <c r="D175" t="s">
        <v>58</v>
      </c>
      <c r="E175" t="s">
        <v>101</v>
      </c>
      <c r="F175" t="s">
        <v>130</v>
      </c>
      <c r="G175" t="s">
        <v>96</v>
      </c>
      <c r="H175" t="s">
        <v>97</v>
      </c>
      <c r="I175">
        <v>28</v>
      </c>
      <c r="J175">
        <v>62.08</v>
      </c>
      <c r="K175">
        <v>166.56</v>
      </c>
      <c r="L175">
        <v>3</v>
      </c>
      <c r="M175">
        <v>1</v>
      </c>
    </row>
    <row r="176" spans="1:13" hidden="1">
      <c r="A176" t="s">
        <v>117</v>
      </c>
      <c r="B176" t="s">
        <v>99</v>
      </c>
      <c r="C176" t="s">
        <v>111</v>
      </c>
      <c r="D176" t="s">
        <v>58</v>
      </c>
      <c r="E176" t="s">
        <v>112</v>
      </c>
      <c r="F176" t="s">
        <v>102</v>
      </c>
      <c r="G176" t="s">
        <v>96</v>
      </c>
      <c r="H176" t="s">
        <v>113</v>
      </c>
      <c r="I176">
        <v>24</v>
      </c>
      <c r="J176">
        <v>87.74</v>
      </c>
      <c r="K176">
        <v>175.34</v>
      </c>
      <c r="L176">
        <v>18</v>
      </c>
      <c r="M176">
        <v>5</v>
      </c>
    </row>
    <row r="177" spans="1:13" hidden="1">
      <c r="A177" t="s">
        <v>117</v>
      </c>
      <c r="B177" t="s">
        <v>133</v>
      </c>
      <c r="C177" t="s">
        <v>119</v>
      </c>
      <c r="D177" t="s">
        <v>58</v>
      </c>
      <c r="E177" t="s">
        <v>112</v>
      </c>
      <c r="F177" t="s">
        <v>130</v>
      </c>
      <c r="G177" t="s">
        <v>110</v>
      </c>
      <c r="H177" t="s">
        <v>113</v>
      </c>
      <c r="I177">
        <v>20</v>
      </c>
      <c r="J177">
        <v>94.19</v>
      </c>
      <c r="K177">
        <v>185.95</v>
      </c>
      <c r="L177">
        <v>9</v>
      </c>
      <c r="M177">
        <v>9</v>
      </c>
    </row>
    <row r="178" spans="1:13" hidden="1">
      <c r="A178" t="s">
        <v>117</v>
      </c>
      <c r="B178" t="s">
        <v>99</v>
      </c>
      <c r="C178" t="s">
        <v>127</v>
      </c>
      <c r="D178" t="s">
        <v>57</v>
      </c>
      <c r="E178" t="s">
        <v>112</v>
      </c>
      <c r="F178" t="s">
        <v>120</v>
      </c>
      <c r="G178" t="s">
        <v>103</v>
      </c>
      <c r="H178" t="s">
        <v>113</v>
      </c>
      <c r="I178">
        <v>19</v>
      </c>
      <c r="J178">
        <v>72.569999999999993</v>
      </c>
      <c r="K178">
        <v>176.4</v>
      </c>
      <c r="L178">
        <v>19</v>
      </c>
      <c r="M178">
        <v>2</v>
      </c>
    </row>
    <row r="179" spans="1:13" hidden="1">
      <c r="A179" t="s">
        <v>117</v>
      </c>
      <c r="B179" t="s">
        <v>136</v>
      </c>
      <c r="C179" t="s">
        <v>93</v>
      </c>
      <c r="D179" t="s">
        <v>58</v>
      </c>
      <c r="E179" t="s">
        <v>101</v>
      </c>
      <c r="F179" t="s">
        <v>138</v>
      </c>
      <c r="G179" t="s">
        <v>103</v>
      </c>
      <c r="H179" t="s">
        <v>113</v>
      </c>
      <c r="I179">
        <v>35</v>
      </c>
      <c r="J179">
        <v>73.08</v>
      </c>
      <c r="K179">
        <v>189.48</v>
      </c>
      <c r="L179">
        <v>19</v>
      </c>
      <c r="M179">
        <v>5</v>
      </c>
    </row>
    <row r="180" spans="1:13" hidden="1">
      <c r="A180" t="s">
        <v>117</v>
      </c>
      <c r="B180" t="s">
        <v>133</v>
      </c>
      <c r="C180" t="s">
        <v>145</v>
      </c>
      <c r="D180" t="s">
        <v>58</v>
      </c>
      <c r="E180" t="s">
        <v>109</v>
      </c>
      <c r="F180" t="s">
        <v>130</v>
      </c>
      <c r="G180" t="s">
        <v>103</v>
      </c>
      <c r="H180" t="s">
        <v>97</v>
      </c>
      <c r="I180">
        <v>24</v>
      </c>
      <c r="J180">
        <v>74.69</v>
      </c>
      <c r="K180">
        <v>181.89</v>
      </c>
      <c r="L180">
        <v>5</v>
      </c>
      <c r="M180">
        <v>2</v>
      </c>
    </row>
    <row r="181" spans="1:13" hidden="1">
      <c r="A181" t="s">
        <v>147</v>
      </c>
      <c r="B181" t="s">
        <v>115</v>
      </c>
      <c r="C181" t="s">
        <v>119</v>
      </c>
      <c r="D181" t="s">
        <v>58</v>
      </c>
      <c r="E181" t="s">
        <v>94</v>
      </c>
      <c r="F181" t="s">
        <v>120</v>
      </c>
      <c r="G181" t="s">
        <v>103</v>
      </c>
      <c r="H181" t="s">
        <v>113</v>
      </c>
      <c r="I181">
        <v>39</v>
      </c>
      <c r="J181">
        <v>84.09</v>
      </c>
      <c r="K181">
        <v>184.69</v>
      </c>
      <c r="L181">
        <v>12</v>
      </c>
      <c r="M181">
        <v>1</v>
      </c>
    </row>
    <row r="182" spans="1:13" hidden="1">
      <c r="A182" t="s">
        <v>147</v>
      </c>
      <c r="B182" t="s">
        <v>105</v>
      </c>
      <c r="C182" t="s">
        <v>145</v>
      </c>
      <c r="D182" t="s">
        <v>57</v>
      </c>
      <c r="E182" t="s">
        <v>101</v>
      </c>
      <c r="F182" t="s">
        <v>107</v>
      </c>
      <c r="G182" t="s">
        <v>110</v>
      </c>
      <c r="H182" t="s">
        <v>113</v>
      </c>
      <c r="I182">
        <v>38</v>
      </c>
      <c r="J182">
        <v>94.34</v>
      </c>
      <c r="K182">
        <v>164.39</v>
      </c>
      <c r="L182">
        <v>3</v>
      </c>
      <c r="M182">
        <v>1</v>
      </c>
    </row>
    <row r="183" spans="1:13" hidden="1">
      <c r="A183" t="s">
        <v>147</v>
      </c>
      <c r="B183" t="s">
        <v>133</v>
      </c>
      <c r="C183" t="s">
        <v>129</v>
      </c>
      <c r="D183" t="s">
        <v>58</v>
      </c>
      <c r="E183" t="s">
        <v>109</v>
      </c>
      <c r="F183" t="s">
        <v>116</v>
      </c>
      <c r="G183" t="s">
        <v>110</v>
      </c>
      <c r="H183" t="s">
        <v>113</v>
      </c>
      <c r="I183">
        <v>31</v>
      </c>
      <c r="J183">
        <v>81.22</v>
      </c>
      <c r="K183">
        <v>164.74</v>
      </c>
      <c r="L183">
        <v>15</v>
      </c>
      <c r="M183">
        <v>5</v>
      </c>
    </row>
    <row r="184" spans="1:13" hidden="1">
      <c r="A184" t="s">
        <v>147</v>
      </c>
      <c r="B184" t="s">
        <v>105</v>
      </c>
      <c r="C184" t="s">
        <v>93</v>
      </c>
      <c r="D184" t="s">
        <v>57</v>
      </c>
      <c r="E184" t="s">
        <v>112</v>
      </c>
      <c r="F184" t="s">
        <v>138</v>
      </c>
      <c r="G184" t="s">
        <v>103</v>
      </c>
      <c r="H184" t="s">
        <v>113</v>
      </c>
      <c r="I184">
        <v>39</v>
      </c>
      <c r="J184">
        <v>88.55</v>
      </c>
      <c r="K184">
        <v>188.25</v>
      </c>
      <c r="L184">
        <v>10</v>
      </c>
      <c r="M184">
        <v>1</v>
      </c>
    </row>
    <row r="185" spans="1:13" hidden="1">
      <c r="A185" t="s">
        <v>147</v>
      </c>
      <c r="B185" t="s">
        <v>133</v>
      </c>
      <c r="C185" t="s">
        <v>129</v>
      </c>
      <c r="D185" t="s">
        <v>58</v>
      </c>
      <c r="E185" t="s">
        <v>101</v>
      </c>
      <c r="F185" t="s">
        <v>138</v>
      </c>
      <c r="G185" t="s">
        <v>110</v>
      </c>
      <c r="H185" t="s">
        <v>113</v>
      </c>
      <c r="I185">
        <v>21</v>
      </c>
      <c r="J185">
        <v>80.88</v>
      </c>
      <c r="K185">
        <v>197.81</v>
      </c>
      <c r="L185">
        <v>20</v>
      </c>
      <c r="M185">
        <v>3</v>
      </c>
    </row>
    <row r="186" spans="1:13" hidden="1">
      <c r="A186" t="s">
        <v>147</v>
      </c>
      <c r="B186" t="s">
        <v>92</v>
      </c>
      <c r="C186" t="s">
        <v>127</v>
      </c>
      <c r="D186" t="s">
        <v>58</v>
      </c>
      <c r="E186" t="s">
        <v>112</v>
      </c>
      <c r="F186" t="s">
        <v>138</v>
      </c>
      <c r="G186" t="s">
        <v>103</v>
      </c>
      <c r="H186" t="s">
        <v>97</v>
      </c>
      <c r="I186">
        <v>27</v>
      </c>
      <c r="J186">
        <v>54.23</v>
      </c>
      <c r="K186">
        <v>177.63</v>
      </c>
      <c r="L186">
        <v>8</v>
      </c>
      <c r="M186">
        <v>10</v>
      </c>
    </row>
    <row r="187" spans="1:13" hidden="1">
      <c r="A187" t="s">
        <v>147</v>
      </c>
      <c r="B187" t="s">
        <v>115</v>
      </c>
      <c r="C187" t="s">
        <v>127</v>
      </c>
      <c r="D187" t="s">
        <v>58</v>
      </c>
      <c r="E187" t="s">
        <v>109</v>
      </c>
      <c r="F187" t="s">
        <v>107</v>
      </c>
      <c r="G187" t="s">
        <v>96</v>
      </c>
      <c r="H187" t="s">
        <v>97</v>
      </c>
      <c r="I187">
        <v>36</v>
      </c>
      <c r="J187">
        <v>83.95</v>
      </c>
      <c r="K187">
        <v>166.77</v>
      </c>
      <c r="L187">
        <v>5</v>
      </c>
      <c r="M187">
        <v>0</v>
      </c>
    </row>
    <row r="188" spans="1:13" hidden="1">
      <c r="A188" t="s">
        <v>147</v>
      </c>
      <c r="B188" t="s">
        <v>115</v>
      </c>
      <c r="C188" t="s">
        <v>93</v>
      </c>
      <c r="D188" t="s">
        <v>57</v>
      </c>
      <c r="E188" t="s">
        <v>101</v>
      </c>
      <c r="F188" t="s">
        <v>120</v>
      </c>
      <c r="G188" t="s">
        <v>110</v>
      </c>
      <c r="H188" t="s">
        <v>113</v>
      </c>
      <c r="I188">
        <v>18</v>
      </c>
      <c r="J188">
        <v>50.71</v>
      </c>
      <c r="K188">
        <v>172.13</v>
      </c>
      <c r="L188">
        <v>8</v>
      </c>
      <c r="M188">
        <v>9</v>
      </c>
    </row>
    <row r="189" spans="1:13" hidden="1">
      <c r="A189" t="s">
        <v>153</v>
      </c>
      <c r="B189" t="s">
        <v>92</v>
      </c>
      <c r="C189" t="s">
        <v>119</v>
      </c>
      <c r="D189" t="s">
        <v>57</v>
      </c>
      <c r="E189" t="s">
        <v>101</v>
      </c>
      <c r="F189" t="s">
        <v>138</v>
      </c>
      <c r="G189" t="s">
        <v>96</v>
      </c>
      <c r="H189" t="s">
        <v>113</v>
      </c>
      <c r="I189">
        <v>24</v>
      </c>
      <c r="J189">
        <v>87.37</v>
      </c>
      <c r="K189">
        <v>159.81</v>
      </c>
      <c r="L189">
        <v>7</v>
      </c>
      <c r="M189">
        <v>0</v>
      </c>
    </row>
    <row r="190" spans="1:13" hidden="1">
      <c r="A190" t="s">
        <v>153</v>
      </c>
      <c r="B190" t="s">
        <v>92</v>
      </c>
      <c r="C190" t="s">
        <v>127</v>
      </c>
      <c r="D190" t="s">
        <v>58</v>
      </c>
      <c r="E190" t="s">
        <v>101</v>
      </c>
      <c r="F190" t="s">
        <v>138</v>
      </c>
      <c r="G190" t="s">
        <v>103</v>
      </c>
      <c r="H190" t="s">
        <v>97</v>
      </c>
      <c r="I190">
        <v>33</v>
      </c>
      <c r="J190">
        <v>88.39</v>
      </c>
      <c r="K190">
        <v>184.38</v>
      </c>
      <c r="L190">
        <v>8</v>
      </c>
      <c r="M190">
        <v>6</v>
      </c>
    </row>
    <row r="191" spans="1:13" hidden="1">
      <c r="A191" t="s">
        <v>153</v>
      </c>
      <c r="B191" t="s">
        <v>99</v>
      </c>
      <c r="C191" t="s">
        <v>127</v>
      </c>
      <c r="D191" t="s">
        <v>58</v>
      </c>
      <c r="E191" t="s">
        <v>101</v>
      </c>
      <c r="F191" t="s">
        <v>130</v>
      </c>
      <c r="G191" t="s">
        <v>110</v>
      </c>
      <c r="H191" t="s">
        <v>97</v>
      </c>
      <c r="I191">
        <v>36</v>
      </c>
      <c r="J191">
        <v>79.510000000000005</v>
      </c>
      <c r="K191">
        <v>153.24</v>
      </c>
      <c r="L191">
        <v>12</v>
      </c>
      <c r="M191">
        <v>4</v>
      </c>
    </row>
    <row r="192" spans="1:13" hidden="1">
      <c r="A192" t="s">
        <v>153</v>
      </c>
      <c r="B192" t="s">
        <v>115</v>
      </c>
      <c r="C192" t="s">
        <v>106</v>
      </c>
      <c r="D192" t="s">
        <v>57</v>
      </c>
      <c r="E192" t="s">
        <v>101</v>
      </c>
      <c r="F192" t="s">
        <v>116</v>
      </c>
      <c r="G192" t="s">
        <v>96</v>
      </c>
      <c r="H192" t="s">
        <v>113</v>
      </c>
      <c r="I192">
        <v>38</v>
      </c>
      <c r="J192">
        <v>64.98</v>
      </c>
      <c r="K192">
        <v>170.71</v>
      </c>
      <c r="L192">
        <v>13</v>
      </c>
      <c r="M192">
        <v>1</v>
      </c>
    </row>
    <row r="193" spans="1:13" hidden="1">
      <c r="A193" t="s">
        <v>202</v>
      </c>
      <c r="B193" t="s">
        <v>133</v>
      </c>
      <c r="C193" t="s">
        <v>140</v>
      </c>
      <c r="D193" t="s">
        <v>58</v>
      </c>
      <c r="E193" t="s">
        <v>112</v>
      </c>
      <c r="F193" t="s">
        <v>130</v>
      </c>
      <c r="G193" t="s">
        <v>96</v>
      </c>
      <c r="H193" t="s">
        <v>113</v>
      </c>
      <c r="I193">
        <v>34</v>
      </c>
      <c r="J193">
        <v>58.04</v>
      </c>
      <c r="K193">
        <v>153.54</v>
      </c>
      <c r="L193">
        <v>8</v>
      </c>
      <c r="M193">
        <v>4</v>
      </c>
    </row>
    <row r="194" spans="1:13" hidden="1">
      <c r="A194" t="s">
        <v>202</v>
      </c>
      <c r="B194" t="s">
        <v>133</v>
      </c>
      <c r="C194" t="s">
        <v>111</v>
      </c>
      <c r="D194" t="s">
        <v>57</v>
      </c>
      <c r="E194" t="s">
        <v>109</v>
      </c>
      <c r="F194" t="s">
        <v>130</v>
      </c>
      <c r="G194" t="s">
        <v>103</v>
      </c>
      <c r="H194" t="s">
        <v>113</v>
      </c>
      <c r="I194">
        <v>30</v>
      </c>
      <c r="J194">
        <v>52.85</v>
      </c>
      <c r="K194">
        <v>194.33</v>
      </c>
      <c r="L194">
        <v>14</v>
      </c>
      <c r="M194">
        <v>6</v>
      </c>
    </row>
    <row r="195" spans="1:13" hidden="1">
      <c r="A195" t="s">
        <v>202</v>
      </c>
      <c r="B195" t="s">
        <v>105</v>
      </c>
      <c r="C195" t="s">
        <v>140</v>
      </c>
      <c r="D195" t="s">
        <v>57</v>
      </c>
      <c r="E195" t="s">
        <v>109</v>
      </c>
      <c r="F195" t="s">
        <v>107</v>
      </c>
      <c r="G195" t="s">
        <v>103</v>
      </c>
      <c r="H195" t="s">
        <v>113</v>
      </c>
      <c r="I195">
        <v>22</v>
      </c>
      <c r="J195">
        <v>85.71</v>
      </c>
      <c r="K195">
        <v>187.69</v>
      </c>
      <c r="L195">
        <v>5</v>
      </c>
      <c r="M195">
        <v>1</v>
      </c>
    </row>
    <row r="196" spans="1:13" hidden="1">
      <c r="A196" t="s">
        <v>169</v>
      </c>
      <c r="B196" t="s">
        <v>105</v>
      </c>
      <c r="C196" t="s">
        <v>140</v>
      </c>
      <c r="D196" t="s">
        <v>57</v>
      </c>
      <c r="E196" t="s">
        <v>101</v>
      </c>
      <c r="F196" t="s">
        <v>134</v>
      </c>
      <c r="G196" t="s">
        <v>110</v>
      </c>
      <c r="H196" t="s">
        <v>97</v>
      </c>
      <c r="I196">
        <v>39</v>
      </c>
      <c r="J196">
        <v>58.99</v>
      </c>
      <c r="K196">
        <v>182.76</v>
      </c>
      <c r="L196">
        <v>19</v>
      </c>
      <c r="M196">
        <v>9</v>
      </c>
    </row>
    <row r="197" spans="1:13" hidden="1">
      <c r="A197" t="s">
        <v>169</v>
      </c>
      <c r="B197" t="s">
        <v>122</v>
      </c>
      <c r="C197" t="s">
        <v>129</v>
      </c>
      <c r="D197" t="s">
        <v>57</v>
      </c>
      <c r="E197" t="s">
        <v>94</v>
      </c>
      <c r="F197" t="s">
        <v>102</v>
      </c>
      <c r="G197" t="s">
        <v>96</v>
      </c>
      <c r="H197" t="s">
        <v>113</v>
      </c>
      <c r="I197">
        <v>39</v>
      </c>
      <c r="J197">
        <v>96.62</v>
      </c>
      <c r="K197">
        <v>185.22</v>
      </c>
      <c r="L197">
        <v>16</v>
      </c>
      <c r="M197">
        <v>2</v>
      </c>
    </row>
    <row r="198" spans="1:13" hidden="1">
      <c r="A198" t="s">
        <v>169</v>
      </c>
      <c r="B198" t="s">
        <v>122</v>
      </c>
      <c r="C198" t="s">
        <v>140</v>
      </c>
      <c r="D198" t="s">
        <v>58</v>
      </c>
      <c r="E198" t="s">
        <v>112</v>
      </c>
      <c r="F198" t="s">
        <v>138</v>
      </c>
      <c r="G198" t="s">
        <v>96</v>
      </c>
      <c r="H198" t="s">
        <v>113</v>
      </c>
      <c r="I198">
        <v>20</v>
      </c>
      <c r="J198">
        <v>93.87</v>
      </c>
      <c r="K198">
        <v>167.89</v>
      </c>
      <c r="L198">
        <v>3</v>
      </c>
      <c r="M198">
        <v>0</v>
      </c>
    </row>
    <row r="199" spans="1:13" hidden="1">
      <c r="A199" t="s">
        <v>188</v>
      </c>
      <c r="B199" t="s">
        <v>92</v>
      </c>
      <c r="C199" t="s">
        <v>145</v>
      </c>
      <c r="D199" t="s">
        <v>58</v>
      </c>
      <c r="E199" t="s">
        <v>112</v>
      </c>
      <c r="F199" t="s">
        <v>116</v>
      </c>
      <c r="G199" t="s">
        <v>103</v>
      </c>
      <c r="H199" t="s">
        <v>113</v>
      </c>
      <c r="I199">
        <v>31</v>
      </c>
      <c r="J199">
        <v>79.37</v>
      </c>
      <c r="K199">
        <v>170.11</v>
      </c>
      <c r="L199">
        <v>12</v>
      </c>
      <c r="M199">
        <v>1</v>
      </c>
    </row>
    <row r="200" spans="1:13" hidden="1">
      <c r="A200" t="s">
        <v>188</v>
      </c>
      <c r="B200" t="s">
        <v>133</v>
      </c>
      <c r="C200" t="s">
        <v>100</v>
      </c>
      <c r="D200" t="s">
        <v>58</v>
      </c>
      <c r="E200" t="s">
        <v>101</v>
      </c>
      <c r="F200" t="s">
        <v>120</v>
      </c>
      <c r="G200" t="s">
        <v>110</v>
      </c>
      <c r="H200" t="s">
        <v>97</v>
      </c>
      <c r="I200">
        <v>27</v>
      </c>
      <c r="J200">
        <v>60.15</v>
      </c>
      <c r="K200">
        <v>178.25</v>
      </c>
      <c r="L200">
        <v>10</v>
      </c>
      <c r="M200">
        <v>10</v>
      </c>
    </row>
    <row r="201" spans="1:13" hidden="1">
      <c r="A201" t="s">
        <v>188</v>
      </c>
      <c r="B201" t="s">
        <v>92</v>
      </c>
      <c r="C201" t="s">
        <v>140</v>
      </c>
      <c r="D201" t="s">
        <v>58</v>
      </c>
      <c r="E201" t="s">
        <v>101</v>
      </c>
      <c r="F201" t="s">
        <v>138</v>
      </c>
      <c r="G201" t="s">
        <v>110</v>
      </c>
      <c r="H201" t="s">
        <v>113</v>
      </c>
      <c r="I201">
        <v>24</v>
      </c>
      <c r="J201">
        <v>69.150000000000006</v>
      </c>
      <c r="K201">
        <v>164.15</v>
      </c>
      <c r="L201">
        <v>19</v>
      </c>
      <c r="M201">
        <v>7</v>
      </c>
    </row>
    <row r="202" spans="1:13" hidden="1">
      <c r="A202" t="s">
        <v>188</v>
      </c>
      <c r="B202" t="s">
        <v>133</v>
      </c>
      <c r="C202" t="s">
        <v>100</v>
      </c>
      <c r="D202" t="s">
        <v>58</v>
      </c>
      <c r="E202" t="s">
        <v>112</v>
      </c>
      <c r="F202" t="s">
        <v>138</v>
      </c>
      <c r="G202" t="s">
        <v>103</v>
      </c>
      <c r="H202" t="s">
        <v>97</v>
      </c>
      <c r="I202">
        <v>32</v>
      </c>
      <c r="J202">
        <v>83.18</v>
      </c>
      <c r="K202">
        <v>192.18</v>
      </c>
      <c r="L202">
        <v>17</v>
      </c>
      <c r="M202">
        <v>1</v>
      </c>
    </row>
    <row r="203" spans="1:13" hidden="1">
      <c r="A203" t="s">
        <v>167</v>
      </c>
      <c r="B203" t="s">
        <v>92</v>
      </c>
      <c r="C203" t="s">
        <v>100</v>
      </c>
      <c r="D203" t="s">
        <v>57</v>
      </c>
      <c r="E203" t="s">
        <v>94</v>
      </c>
      <c r="F203" t="s">
        <v>116</v>
      </c>
      <c r="G203" t="s">
        <v>110</v>
      </c>
      <c r="H203" t="s">
        <v>113</v>
      </c>
      <c r="I203">
        <v>34</v>
      </c>
      <c r="J203">
        <v>60.77</v>
      </c>
      <c r="K203">
        <v>156.47</v>
      </c>
      <c r="L203">
        <v>7</v>
      </c>
      <c r="M203">
        <v>6</v>
      </c>
    </row>
    <row r="204" spans="1:13" hidden="1">
      <c r="A204" t="s">
        <v>167</v>
      </c>
      <c r="B204" t="s">
        <v>92</v>
      </c>
      <c r="C204" t="s">
        <v>119</v>
      </c>
      <c r="D204" t="s">
        <v>58</v>
      </c>
      <c r="E204" t="s">
        <v>101</v>
      </c>
      <c r="F204" t="s">
        <v>107</v>
      </c>
      <c r="G204" t="s">
        <v>110</v>
      </c>
      <c r="H204" t="s">
        <v>97</v>
      </c>
      <c r="I204">
        <v>31</v>
      </c>
      <c r="J204">
        <v>91.05</v>
      </c>
      <c r="K204">
        <v>196.17</v>
      </c>
      <c r="L204">
        <v>3</v>
      </c>
      <c r="M204">
        <v>4</v>
      </c>
    </row>
    <row r="205" spans="1:13" hidden="1">
      <c r="A205" t="s">
        <v>167</v>
      </c>
      <c r="B205" t="s">
        <v>99</v>
      </c>
      <c r="C205" t="s">
        <v>140</v>
      </c>
      <c r="D205" t="s">
        <v>57</v>
      </c>
      <c r="E205" t="s">
        <v>101</v>
      </c>
      <c r="F205" t="s">
        <v>116</v>
      </c>
      <c r="G205" t="s">
        <v>110</v>
      </c>
      <c r="H205" t="s">
        <v>97</v>
      </c>
      <c r="I205">
        <v>31</v>
      </c>
      <c r="J205">
        <v>56.65</v>
      </c>
      <c r="K205">
        <v>182.68</v>
      </c>
      <c r="L205">
        <v>15</v>
      </c>
      <c r="M205">
        <v>6</v>
      </c>
    </row>
    <row r="206" spans="1:13" hidden="1">
      <c r="A206" t="s">
        <v>167</v>
      </c>
      <c r="B206" t="s">
        <v>133</v>
      </c>
      <c r="C206" t="s">
        <v>143</v>
      </c>
      <c r="D206" t="s">
        <v>57</v>
      </c>
      <c r="E206" t="s">
        <v>94</v>
      </c>
      <c r="F206" t="s">
        <v>138</v>
      </c>
      <c r="G206" t="s">
        <v>110</v>
      </c>
      <c r="H206" t="s">
        <v>113</v>
      </c>
      <c r="I206">
        <v>31</v>
      </c>
      <c r="J206">
        <v>97.78</v>
      </c>
      <c r="K206">
        <v>160.85</v>
      </c>
      <c r="L206">
        <v>13</v>
      </c>
      <c r="M206">
        <v>9</v>
      </c>
    </row>
    <row r="207" spans="1:13" hidden="1">
      <c r="A207" t="s">
        <v>164</v>
      </c>
      <c r="B207" t="s">
        <v>99</v>
      </c>
      <c r="C207" t="s">
        <v>127</v>
      </c>
      <c r="D207" t="s">
        <v>57</v>
      </c>
      <c r="E207" t="s">
        <v>94</v>
      </c>
      <c r="F207" t="s">
        <v>134</v>
      </c>
      <c r="G207" t="s">
        <v>96</v>
      </c>
      <c r="H207" t="s">
        <v>113</v>
      </c>
      <c r="I207">
        <v>25</v>
      </c>
      <c r="J207">
        <v>54.05</v>
      </c>
      <c r="K207">
        <v>174.92</v>
      </c>
      <c r="L207">
        <v>4</v>
      </c>
      <c r="M207">
        <v>10</v>
      </c>
    </row>
    <row r="208" spans="1:13" hidden="1">
      <c r="A208" t="s">
        <v>164</v>
      </c>
      <c r="B208" t="s">
        <v>99</v>
      </c>
      <c r="C208" t="s">
        <v>111</v>
      </c>
      <c r="D208" t="s">
        <v>58</v>
      </c>
      <c r="E208" t="s">
        <v>101</v>
      </c>
      <c r="F208" t="s">
        <v>116</v>
      </c>
      <c r="G208" t="s">
        <v>96</v>
      </c>
      <c r="H208" t="s">
        <v>113</v>
      </c>
      <c r="I208">
        <v>27</v>
      </c>
      <c r="J208">
        <v>88.81</v>
      </c>
      <c r="K208">
        <v>186.74</v>
      </c>
      <c r="L208">
        <v>2</v>
      </c>
      <c r="M208">
        <v>5</v>
      </c>
    </row>
    <row r="209" spans="1:13" hidden="1">
      <c r="A209" t="s">
        <v>164</v>
      </c>
      <c r="B209" t="s">
        <v>99</v>
      </c>
      <c r="C209" t="s">
        <v>129</v>
      </c>
      <c r="D209" t="s">
        <v>58</v>
      </c>
      <c r="E209" t="s">
        <v>101</v>
      </c>
      <c r="F209" t="s">
        <v>120</v>
      </c>
      <c r="G209" t="s">
        <v>96</v>
      </c>
      <c r="H209" t="s">
        <v>113</v>
      </c>
      <c r="I209">
        <v>39</v>
      </c>
      <c r="J209">
        <v>87.05</v>
      </c>
      <c r="K209">
        <v>163.63</v>
      </c>
      <c r="L209">
        <v>6</v>
      </c>
      <c r="M209">
        <v>4</v>
      </c>
    </row>
    <row r="210" spans="1:13" hidden="1">
      <c r="A210" t="s">
        <v>154</v>
      </c>
      <c r="B210" t="s">
        <v>136</v>
      </c>
      <c r="C210" t="s">
        <v>100</v>
      </c>
      <c r="D210" t="s">
        <v>57</v>
      </c>
      <c r="E210" t="s">
        <v>109</v>
      </c>
      <c r="F210" t="s">
        <v>116</v>
      </c>
      <c r="G210" t="s">
        <v>96</v>
      </c>
      <c r="H210" t="s">
        <v>97</v>
      </c>
      <c r="I210">
        <v>23</v>
      </c>
      <c r="J210">
        <v>55.57</v>
      </c>
      <c r="K210">
        <v>198.9</v>
      </c>
      <c r="L210">
        <v>7</v>
      </c>
      <c r="M210">
        <v>10</v>
      </c>
    </row>
    <row r="211" spans="1:13" hidden="1">
      <c r="A211" t="s">
        <v>154</v>
      </c>
      <c r="B211" t="s">
        <v>99</v>
      </c>
      <c r="C211" t="s">
        <v>93</v>
      </c>
      <c r="D211" t="s">
        <v>58</v>
      </c>
      <c r="E211" t="s">
        <v>109</v>
      </c>
      <c r="F211" t="s">
        <v>138</v>
      </c>
      <c r="G211" t="s">
        <v>110</v>
      </c>
      <c r="H211" t="s">
        <v>113</v>
      </c>
      <c r="I211">
        <v>35</v>
      </c>
      <c r="J211">
        <v>64.680000000000007</v>
      </c>
      <c r="K211">
        <v>176.35</v>
      </c>
      <c r="L211">
        <v>18</v>
      </c>
      <c r="M211">
        <v>6</v>
      </c>
    </row>
    <row r="212" spans="1:13" hidden="1">
      <c r="A212" t="s">
        <v>154</v>
      </c>
      <c r="B212" t="s">
        <v>92</v>
      </c>
      <c r="C212" t="s">
        <v>100</v>
      </c>
      <c r="D212" t="s">
        <v>58</v>
      </c>
      <c r="E212" t="s">
        <v>109</v>
      </c>
      <c r="F212" t="s">
        <v>120</v>
      </c>
      <c r="G212" t="s">
        <v>96</v>
      </c>
      <c r="H212" t="s">
        <v>97</v>
      </c>
      <c r="I212">
        <v>33</v>
      </c>
      <c r="J212">
        <v>71.59</v>
      </c>
      <c r="K212">
        <v>181.61</v>
      </c>
      <c r="L212">
        <v>11</v>
      </c>
      <c r="M212">
        <v>9</v>
      </c>
    </row>
    <row r="213" spans="1:13" hidden="1">
      <c r="A213" t="s">
        <v>154</v>
      </c>
      <c r="B213" t="s">
        <v>92</v>
      </c>
      <c r="C213" t="s">
        <v>143</v>
      </c>
      <c r="D213" t="s">
        <v>57</v>
      </c>
      <c r="E213" t="s">
        <v>112</v>
      </c>
      <c r="F213" t="s">
        <v>130</v>
      </c>
      <c r="G213" t="s">
        <v>96</v>
      </c>
      <c r="H213" t="s">
        <v>97</v>
      </c>
      <c r="I213">
        <v>18</v>
      </c>
      <c r="J213">
        <v>65.569999999999993</v>
      </c>
      <c r="K213">
        <v>182.07</v>
      </c>
      <c r="L213">
        <v>11</v>
      </c>
      <c r="M213">
        <v>7</v>
      </c>
    </row>
    <row r="214" spans="1:13" hidden="1">
      <c r="A214" t="s">
        <v>192</v>
      </c>
      <c r="B214" t="s">
        <v>115</v>
      </c>
      <c r="C214" t="s">
        <v>145</v>
      </c>
      <c r="D214" t="s">
        <v>57</v>
      </c>
      <c r="E214" t="s">
        <v>109</v>
      </c>
      <c r="F214" t="s">
        <v>120</v>
      </c>
      <c r="G214" t="s">
        <v>110</v>
      </c>
      <c r="H214" t="s">
        <v>113</v>
      </c>
      <c r="I214">
        <v>25</v>
      </c>
      <c r="J214">
        <v>61.77</v>
      </c>
      <c r="K214">
        <v>190.16</v>
      </c>
      <c r="L214">
        <v>5</v>
      </c>
      <c r="M214">
        <v>7</v>
      </c>
    </row>
    <row r="215" spans="1:13" hidden="1">
      <c r="A215" t="s">
        <v>192</v>
      </c>
      <c r="B215" t="s">
        <v>122</v>
      </c>
      <c r="C215" t="s">
        <v>106</v>
      </c>
      <c r="D215" t="s">
        <v>57</v>
      </c>
      <c r="E215" t="s">
        <v>109</v>
      </c>
      <c r="F215" t="s">
        <v>102</v>
      </c>
      <c r="G215" t="s">
        <v>110</v>
      </c>
      <c r="H215" t="s">
        <v>97</v>
      </c>
      <c r="I215">
        <v>30</v>
      </c>
      <c r="J215">
        <v>70.17</v>
      </c>
      <c r="K215">
        <v>169.39</v>
      </c>
      <c r="L215">
        <v>9</v>
      </c>
      <c r="M215">
        <v>4</v>
      </c>
    </row>
    <row r="216" spans="1:13" hidden="1">
      <c r="A216" t="s">
        <v>192</v>
      </c>
      <c r="B216" t="s">
        <v>92</v>
      </c>
      <c r="C216" t="s">
        <v>145</v>
      </c>
      <c r="D216" t="s">
        <v>57</v>
      </c>
      <c r="E216" t="s">
        <v>101</v>
      </c>
      <c r="F216" t="s">
        <v>130</v>
      </c>
      <c r="G216" t="s">
        <v>96</v>
      </c>
      <c r="H216" t="s">
        <v>113</v>
      </c>
      <c r="I216">
        <v>36</v>
      </c>
      <c r="J216">
        <v>84.15</v>
      </c>
      <c r="K216">
        <v>172.77</v>
      </c>
      <c r="L216">
        <v>4</v>
      </c>
      <c r="M216">
        <v>7</v>
      </c>
    </row>
    <row r="217" spans="1:13" hidden="1">
      <c r="A217" t="s">
        <v>203</v>
      </c>
      <c r="B217" t="s">
        <v>115</v>
      </c>
      <c r="C217" t="s">
        <v>129</v>
      </c>
      <c r="D217" t="s">
        <v>58</v>
      </c>
      <c r="E217" t="s">
        <v>112</v>
      </c>
      <c r="F217" t="s">
        <v>130</v>
      </c>
      <c r="G217" t="s">
        <v>103</v>
      </c>
      <c r="H217" t="s">
        <v>113</v>
      </c>
      <c r="I217">
        <v>37</v>
      </c>
      <c r="J217">
        <v>78.25</v>
      </c>
      <c r="K217">
        <v>194.09</v>
      </c>
      <c r="L217">
        <v>10</v>
      </c>
      <c r="M217">
        <v>7</v>
      </c>
    </row>
    <row r="218" spans="1:13" hidden="1">
      <c r="A218" t="s">
        <v>203</v>
      </c>
      <c r="B218" t="s">
        <v>133</v>
      </c>
      <c r="C218" t="s">
        <v>129</v>
      </c>
      <c r="D218" t="s">
        <v>58</v>
      </c>
      <c r="E218" t="s">
        <v>101</v>
      </c>
      <c r="F218" t="s">
        <v>102</v>
      </c>
      <c r="G218" t="s">
        <v>103</v>
      </c>
      <c r="H218" t="s">
        <v>113</v>
      </c>
      <c r="I218">
        <v>20</v>
      </c>
      <c r="J218">
        <v>61</v>
      </c>
      <c r="K218">
        <v>191.26</v>
      </c>
      <c r="L218">
        <v>17</v>
      </c>
      <c r="M218">
        <v>6</v>
      </c>
    </row>
    <row r="219" spans="1:13" hidden="1">
      <c r="A219" t="s">
        <v>203</v>
      </c>
      <c r="B219" t="s">
        <v>136</v>
      </c>
      <c r="C219" t="s">
        <v>127</v>
      </c>
      <c r="D219" t="s">
        <v>58</v>
      </c>
      <c r="E219" t="s">
        <v>94</v>
      </c>
      <c r="F219" t="s">
        <v>120</v>
      </c>
      <c r="G219" t="s">
        <v>103</v>
      </c>
      <c r="H219" t="s">
        <v>113</v>
      </c>
      <c r="I219">
        <v>31</v>
      </c>
      <c r="J219">
        <v>58.96</v>
      </c>
      <c r="K219">
        <v>159.01</v>
      </c>
      <c r="L219">
        <v>7</v>
      </c>
      <c r="M219">
        <v>3</v>
      </c>
    </row>
    <row r="220" spans="1:13" hidden="1">
      <c r="A220" t="s">
        <v>203</v>
      </c>
      <c r="B220" t="s">
        <v>136</v>
      </c>
      <c r="C220" t="s">
        <v>143</v>
      </c>
      <c r="D220" t="s">
        <v>58</v>
      </c>
      <c r="E220" t="s">
        <v>112</v>
      </c>
      <c r="F220" t="s">
        <v>138</v>
      </c>
      <c r="G220" t="s">
        <v>110</v>
      </c>
      <c r="H220" t="s">
        <v>113</v>
      </c>
      <c r="I220">
        <v>35</v>
      </c>
      <c r="J220">
        <v>61.02</v>
      </c>
      <c r="K220">
        <v>167.69</v>
      </c>
      <c r="L220">
        <v>14</v>
      </c>
      <c r="M220">
        <v>10</v>
      </c>
    </row>
    <row r="221" spans="1:13" hidden="1">
      <c r="A221" t="s">
        <v>178</v>
      </c>
      <c r="B221" t="s">
        <v>105</v>
      </c>
      <c r="C221" t="s">
        <v>143</v>
      </c>
      <c r="D221" t="s">
        <v>57</v>
      </c>
      <c r="E221" t="s">
        <v>109</v>
      </c>
      <c r="F221" t="s">
        <v>134</v>
      </c>
      <c r="G221" t="s">
        <v>96</v>
      </c>
      <c r="H221" t="s">
        <v>97</v>
      </c>
      <c r="I221">
        <v>18</v>
      </c>
      <c r="J221">
        <v>70.19</v>
      </c>
      <c r="K221">
        <v>188.25</v>
      </c>
      <c r="L221">
        <v>10</v>
      </c>
      <c r="M221">
        <v>8</v>
      </c>
    </row>
    <row r="222" spans="1:13" hidden="1">
      <c r="A222" t="s">
        <v>178</v>
      </c>
      <c r="B222" t="s">
        <v>136</v>
      </c>
      <c r="C222" t="s">
        <v>129</v>
      </c>
      <c r="D222" t="s">
        <v>57</v>
      </c>
      <c r="E222" t="s">
        <v>109</v>
      </c>
      <c r="F222" t="s">
        <v>107</v>
      </c>
      <c r="G222" t="s">
        <v>103</v>
      </c>
      <c r="H222" t="s">
        <v>97</v>
      </c>
      <c r="I222">
        <v>30</v>
      </c>
      <c r="J222">
        <v>83.2</v>
      </c>
      <c r="K222">
        <v>161.01</v>
      </c>
      <c r="L222">
        <v>2</v>
      </c>
      <c r="M222">
        <v>9</v>
      </c>
    </row>
    <row r="223" spans="1:13" hidden="1">
      <c r="A223" t="s">
        <v>178</v>
      </c>
      <c r="B223" t="s">
        <v>122</v>
      </c>
      <c r="C223" t="s">
        <v>140</v>
      </c>
      <c r="D223" t="s">
        <v>57</v>
      </c>
      <c r="E223" t="s">
        <v>94</v>
      </c>
      <c r="F223" t="s">
        <v>95</v>
      </c>
      <c r="G223" t="s">
        <v>110</v>
      </c>
      <c r="H223" t="s">
        <v>113</v>
      </c>
      <c r="I223">
        <v>23</v>
      </c>
      <c r="J223">
        <v>79.760000000000005</v>
      </c>
      <c r="K223">
        <v>151.08000000000001</v>
      </c>
      <c r="L223">
        <v>5</v>
      </c>
      <c r="M223">
        <v>6</v>
      </c>
    </row>
    <row r="224" spans="1:13" hidden="1">
      <c r="A224" t="s">
        <v>126</v>
      </c>
      <c r="B224" t="s">
        <v>92</v>
      </c>
      <c r="C224" t="s">
        <v>127</v>
      </c>
      <c r="D224" t="s">
        <v>58</v>
      </c>
      <c r="E224" t="s">
        <v>101</v>
      </c>
      <c r="F224" t="s">
        <v>102</v>
      </c>
      <c r="G224" t="s">
        <v>103</v>
      </c>
      <c r="H224" t="s">
        <v>113</v>
      </c>
      <c r="I224">
        <v>22</v>
      </c>
      <c r="J224">
        <v>63.53</v>
      </c>
      <c r="K224">
        <v>152.01</v>
      </c>
      <c r="L224">
        <v>15</v>
      </c>
      <c r="M224">
        <v>8</v>
      </c>
    </row>
    <row r="225" spans="1:13" hidden="1">
      <c r="A225" t="s">
        <v>126</v>
      </c>
      <c r="B225" t="s">
        <v>122</v>
      </c>
      <c r="C225" t="s">
        <v>93</v>
      </c>
      <c r="D225" t="s">
        <v>57</v>
      </c>
      <c r="E225" t="s">
        <v>101</v>
      </c>
      <c r="F225" t="s">
        <v>120</v>
      </c>
      <c r="G225" t="s">
        <v>96</v>
      </c>
      <c r="H225" t="s">
        <v>97</v>
      </c>
      <c r="I225">
        <v>37</v>
      </c>
      <c r="J225">
        <v>55.11</v>
      </c>
      <c r="K225">
        <v>157.88999999999999</v>
      </c>
      <c r="L225">
        <v>4</v>
      </c>
      <c r="M225">
        <v>7</v>
      </c>
    </row>
    <row r="226" spans="1:13" hidden="1">
      <c r="A226" t="s">
        <v>126</v>
      </c>
      <c r="B226" t="s">
        <v>105</v>
      </c>
      <c r="C226" t="s">
        <v>143</v>
      </c>
      <c r="D226" t="s">
        <v>57</v>
      </c>
      <c r="E226" t="s">
        <v>112</v>
      </c>
      <c r="F226" t="s">
        <v>130</v>
      </c>
      <c r="G226" t="s">
        <v>110</v>
      </c>
      <c r="H226" t="s">
        <v>113</v>
      </c>
      <c r="I226">
        <v>28</v>
      </c>
      <c r="J226">
        <v>79.22</v>
      </c>
      <c r="K226">
        <v>164.01</v>
      </c>
      <c r="L226">
        <v>16</v>
      </c>
      <c r="M226">
        <v>4</v>
      </c>
    </row>
    <row r="227" spans="1:13" hidden="1">
      <c r="A227" t="s">
        <v>126</v>
      </c>
      <c r="B227" t="s">
        <v>92</v>
      </c>
      <c r="C227" t="s">
        <v>111</v>
      </c>
      <c r="D227" t="s">
        <v>57</v>
      </c>
      <c r="E227" t="s">
        <v>94</v>
      </c>
      <c r="F227" t="s">
        <v>138</v>
      </c>
      <c r="G227" t="s">
        <v>103</v>
      </c>
      <c r="H227" t="s">
        <v>97</v>
      </c>
      <c r="I227">
        <v>38</v>
      </c>
      <c r="J227">
        <v>65.75</v>
      </c>
      <c r="K227">
        <v>188</v>
      </c>
      <c r="L227">
        <v>6</v>
      </c>
      <c r="M227">
        <v>10</v>
      </c>
    </row>
    <row r="228" spans="1:13" hidden="1">
      <c r="A228" t="s">
        <v>126</v>
      </c>
      <c r="B228" t="s">
        <v>136</v>
      </c>
      <c r="C228" t="s">
        <v>145</v>
      </c>
      <c r="D228" t="s">
        <v>58</v>
      </c>
      <c r="E228" t="s">
        <v>112</v>
      </c>
      <c r="F228" t="s">
        <v>107</v>
      </c>
      <c r="G228" t="s">
        <v>103</v>
      </c>
      <c r="H228" t="s">
        <v>97</v>
      </c>
      <c r="I228">
        <v>40</v>
      </c>
      <c r="J228">
        <v>87.48</v>
      </c>
      <c r="K228">
        <v>156.75</v>
      </c>
      <c r="L228">
        <v>11</v>
      </c>
      <c r="M228">
        <v>2</v>
      </c>
    </row>
    <row r="229" spans="1:13" hidden="1">
      <c r="A229" t="s">
        <v>126</v>
      </c>
      <c r="B229" t="s">
        <v>122</v>
      </c>
      <c r="C229" t="s">
        <v>143</v>
      </c>
      <c r="D229" t="s">
        <v>58</v>
      </c>
      <c r="E229" t="s">
        <v>94</v>
      </c>
      <c r="F229" t="s">
        <v>116</v>
      </c>
      <c r="G229" t="s">
        <v>103</v>
      </c>
      <c r="H229" t="s">
        <v>113</v>
      </c>
      <c r="I229">
        <v>19</v>
      </c>
      <c r="J229">
        <v>52.59</v>
      </c>
      <c r="K229">
        <v>181.1</v>
      </c>
      <c r="L229">
        <v>11</v>
      </c>
      <c r="M229">
        <v>5</v>
      </c>
    </row>
    <row r="230" spans="1:13" hidden="1">
      <c r="A230" t="s">
        <v>126</v>
      </c>
      <c r="B230" t="s">
        <v>92</v>
      </c>
      <c r="C230" t="s">
        <v>145</v>
      </c>
      <c r="D230" t="s">
        <v>57</v>
      </c>
      <c r="E230" t="s">
        <v>94</v>
      </c>
      <c r="F230" t="s">
        <v>138</v>
      </c>
      <c r="G230" t="s">
        <v>96</v>
      </c>
      <c r="H230" t="s">
        <v>113</v>
      </c>
      <c r="I230">
        <v>24</v>
      </c>
      <c r="J230">
        <v>92.46</v>
      </c>
      <c r="K230">
        <v>162.03</v>
      </c>
      <c r="L230">
        <v>8</v>
      </c>
      <c r="M230">
        <v>8</v>
      </c>
    </row>
    <row r="231" spans="1:13" hidden="1">
      <c r="A231" t="s">
        <v>126</v>
      </c>
      <c r="B231" t="s">
        <v>92</v>
      </c>
      <c r="C231" t="s">
        <v>129</v>
      </c>
      <c r="D231" t="s">
        <v>58</v>
      </c>
      <c r="E231" t="s">
        <v>101</v>
      </c>
      <c r="F231" t="s">
        <v>130</v>
      </c>
      <c r="G231" t="s">
        <v>96</v>
      </c>
      <c r="H231" t="s">
        <v>97</v>
      </c>
      <c r="I231">
        <v>22</v>
      </c>
      <c r="J231">
        <v>77.94</v>
      </c>
      <c r="K231">
        <v>183.74</v>
      </c>
      <c r="L231">
        <v>6</v>
      </c>
      <c r="M231">
        <v>2</v>
      </c>
    </row>
    <row r="232" spans="1:13" hidden="1">
      <c r="A232" t="s">
        <v>126</v>
      </c>
      <c r="B232" t="s">
        <v>105</v>
      </c>
      <c r="C232" t="s">
        <v>119</v>
      </c>
      <c r="D232" t="s">
        <v>58</v>
      </c>
      <c r="E232" t="s">
        <v>101</v>
      </c>
      <c r="F232" t="s">
        <v>138</v>
      </c>
      <c r="G232" t="s">
        <v>110</v>
      </c>
      <c r="H232" t="s">
        <v>113</v>
      </c>
      <c r="I232">
        <v>25</v>
      </c>
      <c r="J232">
        <v>56.65</v>
      </c>
      <c r="K232">
        <v>160.93</v>
      </c>
      <c r="L232">
        <v>3</v>
      </c>
      <c r="M232">
        <v>1</v>
      </c>
    </row>
    <row r="233" spans="1:13" hidden="1">
      <c r="A233" t="s">
        <v>150</v>
      </c>
      <c r="B233" t="s">
        <v>92</v>
      </c>
      <c r="C233" t="s">
        <v>127</v>
      </c>
      <c r="D233" t="s">
        <v>57</v>
      </c>
      <c r="E233" t="s">
        <v>109</v>
      </c>
      <c r="F233" t="s">
        <v>138</v>
      </c>
      <c r="G233" t="s">
        <v>110</v>
      </c>
      <c r="H233" t="s">
        <v>113</v>
      </c>
      <c r="I233">
        <v>33</v>
      </c>
      <c r="J233">
        <v>89.28</v>
      </c>
      <c r="K233">
        <v>175.67</v>
      </c>
      <c r="L233">
        <v>12</v>
      </c>
      <c r="M233">
        <v>4</v>
      </c>
    </row>
    <row r="234" spans="1:13" hidden="1">
      <c r="A234" t="s">
        <v>150</v>
      </c>
      <c r="B234" t="s">
        <v>99</v>
      </c>
      <c r="C234" t="s">
        <v>129</v>
      </c>
      <c r="D234" t="s">
        <v>58</v>
      </c>
      <c r="E234" t="s">
        <v>109</v>
      </c>
      <c r="F234" t="s">
        <v>102</v>
      </c>
      <c r="G234" t="s">
        <v>110</v>
      </c>
      <c r="H234" t="s">
        <v>97</v>
      </c>
      <c r="I234">
        <v>25</v>
      </c>
      <c r="J234">
        <v>53.65</v>
      </c>
      <c r="K234">
        <v>191.6</v>
      </c>
      <c r="L234">
        <v>19</v>
      </c>
      <c r="M234">
        <v>1</v>
      </c>
    </row>
    <row r="235" spans="1:13" hidden="1">
      <c r="A235" t="s">
        <v>150</v>
      </c>
      <c r="B235" t="s">
        <v>136</v>
      </c>
      <c r="C235" t="s">
        <v>145</v>
      </c>
      <c r="D235" t="s">
        <v>57</v>
      </c>
      <c r="E235" t="s">
        <v>112</v>
      </c>
      <c r="F235" t="s">
        <v>134</v>
      </c>
      <c r="G235" t="s">
        <v>103</v>
      </c>
      <c r="H235" t="s">
        <v>97</v>
      </c>
      <c r="I235">
        <v>24</v>
      </c>
      <c r="J235">
        <v>60.81</v>
      </c>
      <c r="K235">
        <v>164.39</v>
      </c>
      <c r="L235">
        <v>1</v>
      </c>
      <c r="M235">
        <v>8</v>
      </c>
    </row>
    <row r="236" spans="1:13" hidden="1">
      <c r="A236" t="s">
        <v>150</v>
      </c>
      <c r="B236" t="s">
        <v>115</v>
      </c>
      <c r="C236" t="s">
        <v>145</v>
      </c>
      <c r="D236" t="s">
        <v>57</v>
      </c>
      <c r="E236" t="s">
        <v>94</v>
      </c>
      <c r="F236" t="s">
        <v>102</v>
      </c>
      <c r="G236" t="s">
        <v>110</v>
      </c>
      <c r="H236" t="s">
        <v>113</v>
      </c>
      <c r="I236">
        <v>35</v>
      </c>
      <c r="J236">
        <v>85.26</v>
      </c>
      <c r="K236">
        <v>152.41999999999999</v>
      </c>
      <c r="L236">
        <v>8</v>
      </c>
      <c r="M236">
        <v>3</v>
      </c>
    </row>
    <row r="237" spans="1:13" hidden="1">
      <c r="A237" t="s">
        <v>150</v>
      </c>
      <c r="B237" t="s">
        <v>99</v>
      </c>
      <c r="C237" t="s">
        <v>143</v>
      </c>
      <c r="D237" t="s">
        <v>57</v>
      </c>
      <c r="E237" t="s">
        <v>94</v>
      </c>
      <c r="F237" t="s">
        <v>130</v>
      </c>
      <c r="G237" t="s">
        <v>96</v>
      </c>
      <c r="H237" t="s">
        <v>97</v>
      </c>
      <c r="I237">
        <v>21</v>
      </c>
      <c r="J237">
        <v>56.31</v>
      </c>
      <c r="K237">
        <v>160.33000000000001</v>
      </c>
      <c r="L237">
        <v>20</v>
      </c>
      <c r="M237">
        <v>3</v>
      </c>
    </row>
    <row r="238" spans="1:13" hidden="1">
      <c r="A238" t="s">
        <v>183</v>
      </c>
      <c r="B238" t="s">
        <v>99</v>
      </c>
      <c r="C238" t="s">
        <v>100</v>
      </c>
      <c r="D238" t="s">
        <v>58</v>
      </c>
      <c r="E238" t="s">
        <v>94</v>
      </c>
      <c r="F238" t="s">
        <v>134</v>
      </c>
      <c r="G238" t="s">
        <v>103</v>
      </c>
      <c r="H238" t="s">
        <v>97</v>
      </c>
      <c r="I238">
        <v>34</v>
      </c>
      <c r="J238">
        <v>62.19</v>
      </c>
      <c r="K238">
        <v>196.35</v>
      </c>
      <c r="L238">
        <v>14</v>
      </c>
      <c r="M238">
        <v>6</v>
      </c>
    </row>
    <row r="239" spans="1:13" hidden="1">
      <c r="A239" t="s">
        <v>183</v>
      </c>
      <c r="B239" t="s">
        <v>136</v>
      </c>
      <c r="C239" t="s">
        <v>143</v>
      </c>
      <c r="D239" t="s">
        <v>57</v>
      </c>
      <c r="E239" t="s">
        <v>94</v>
      </c>
      <c r="F239" t="s">
        <v>95</v>
      </c>
      <c r="G239" t="s">
        <v>103</v>
      </c>
      <c r="H239" t="s">
        <v>97</v>
      </c>
      <c r="I239">
        <v>20</v>
      </c>
      <c r="J239">
        <v>67.760000000000005</v>
      </c>
      <c r="K239">
        <v>190.71</v>
      </c>
      <c r="L239">
        <v>20</v>
      </c>
      <c r="M239">
        <v>2</v>
      </c>
    </row>
    <row r="240" spans="1:13" hidden="1">
      <c r="A240" t="s">
        <v>183</v>
      </c>
      <c r="B240" t="s">
        <v>92</v>
      </c>
      <c r="C240" t="s">
        <v>127</v>
      </c>
      <c r="D240" t="s">
        <v>57</v>
      </c>
      <c r="E240" t="s">
        <v>101</v>
      </c>
      <c r="F240" t="s">
        <v>134</v>
      </c>
      <c r="G240" t="s">
        <v>103</v>
      </c>
      <c r="H240" t="s">
        <v>113</v>
      </c>
      <c r="I240">
        <v>18</v>
      </c>
      <c r="J240">
        <v>65</v>
      </c>
      <c r="K240">
        <v>194.52</v>
      </c>
      <c r="L240">
        <v>2</v>
      </c>
      <c r="M240">
        <v>0</v>
      </c>
    </row>
    <row r="241" spans="1:13" hidden="1">
      <c r="A241" t="s">
        <v>183</v>
      </c>
      <c r="B241" t="s">
        <v>105</v>
      </c>
      <c r="C241" t="s">
        <v>127</v>
      </c>
      <c r="D241" t="s">
        <v>58</v>
      </c>
      <c r="E241" t="s">
        <v>101</v>
      </c>
      <c r="F241" t="s">
        <v>107</v>
      </c>
      <c r="G241" t="s">
        <v>103</v>
      </c>
      <c r="H241" t="s">
        <v>113</v>
      </c>
      <c r="I241">
        <v>38</v>
      </c>
      <c r="J241">
        <v>53.44</v>
      </c>
      <c r="K241">
        <v>156.08000000000001</v>
      </c>
      <c r="L241">
        <v>5</v>
      </c>
      <c r="M241">
        <v>2</v>
      </c>
    </row>
    <row r="242" spans="1:13" hidden="1">
      <c r="A242" t="s">
        <v>183</v>
      </c>
      <c r="B242" t="s">
        <v>105</v>
      </c>
      <c r="C242" t="s">
        <v>143</v>
      </c>
      <c r="D242" t="s">
        <v>58</v>
      </c>
      <c r="E242" t="s">
        <v>109</v>
      </c>
      <c r="F242" t="s">
        <v>116</v>
      </c>
      <c r="G242" t="s">
        <v>96</v>
      </c>
      <c r="H242" t="s">
        <v>113</v>
      </c>
      <c r="I242">
        <v>19</v>
      </c>
      <c r="J242">
        <v>90.13</v>
      </c>
      <c r="K242">
        <v>181.63</v>
      </c>
      <c r="L242">
        <v>15</v>
      </c>
      <c r="M242">
        <v>6</v>
      </c>
    </row>
    <row r="243" spans="1:13" hidden="1">
      <c r="A243" t="s">
        <v>183</v>
      </c>
      <c r="B243" t="s">
        <v>133</v>
      </c>
      <c r="C243" t="s">
        <v>119</v>
      </c>
      <c r="D243" t="s">
        <v>58</v>
      </c>
      <c r="E243" t="s">
        <v>101</v>
      </c>
      <c r="F243" t="s">
        <v>95</v>
      </c>
      <c r="G243" t="s">
        <v>103</v>
      </c>
      <c r="H243" t="s">
        <v>97</v>
      </c>
      <c r="I243">
        <v>32</v>
      </c>
      <c r="J243">
        <v>63.21</v>
      </c>
      <c r="K243">
        <v>153.04</v>
      </c>
      <c r="L243">
        <v>20</v>
      </c>
      <c r="M243">
        <v>7</v>
      </c>
    </row>
    <row r="244" spans="1:13" hidden="1">
      <c r="A244" t="s">
        <v>183</v>
      </c>
      <c r="B244" t="s">
        <v>136</v>
      </c>
      <c r="C244" t="s">
        <v>106</v>
      </c>
      <c r="D244" t="s">
        <v>58</v>
      </c>
      <c r="E244" t="s">
        <v>109</v>
      </c>
      <c r="F244" t="s">
        <v>116</v>
      </c>
      <c r="G244" t="s">
        <v>110</v>
      </c>
      <c r="H244" t="s">
        <v>97</v>
      </c>
      <c r="I244">
        <v>39</v>
      </c>
      <c r="J244">
        <v>77.959999999999994</v>
      </c>
      <c r="K244">
        <v>158.66</v>
      </c>
      <c r="L244">
        <v>5</v>
      </c>
      <c r="M244">
        <v>8</v>
      </c>
    </row>
    <row r="245" spans="1:13" hidden="1">
      <c r="A245" t="s">
        <v>183</v>
      </c>
      <c r="B245" t="s">
        <v>105</v>
      </c>
      <c r="C245" t="s">
        <v>143</v>
      </c>
      <c r="D245" t="s">
        <v>58</v>
      </c>
      <c r="E245" t="s">
        <v>94</v>
      </c>
      <c r="F245" t="s">
        <v>134</v>
      </c>
      <c r="G245" t="s">
        <v>103</v>
      </c>
      <c r="H245" t="s">
        <v>97</v>
      </c>
      <c r="I245">
        <v>26</v>
      </c>
      <c r="J245">
        <v>54.03</v>
      </c>
      <c r="K245">
        <v>163.63</v>
      </c>
      <c r="L245">
        <v>5</v>
      </c>
      <c r="M245">
        <v>10</v>
      </c>
    </row>
    <row r="246" spans="1:13" hidden="1">
      <c r="A246" t="s">
        <v>163</v>
      </c>
      <c r="B246" t="s">
        <v>115</v>
      </c>
      <c r="C246" t="s">
        <v>93</v>
      </c>
      <c r="D246" t="s">
        <v>57</v>
      </c>
      <c r="E246" t="s">
        <v>94</v>
      </c>
      <c r="F246" t="s">
        <v>130</v>
      </c>
      <c r="G246" t="s">
        <v>96</v>
      </c>
      <c r="H246" t="s">
        <v>97</v>
      </c>
      <c r="I246">
        <v>19</v>
      </c>
      <c r="J246">
        <v>54.7</v>
      </c>
      <c r="K246">
        <v>162.6</v>
      </c>
      <c r="L246">
        <v>8</v>
      </c>
      <c r="M246">
        <v>4</v>
      </c>
    </row>
    <row r="247" spans="1:13" hidden="1">
      <c r="A247" t="s">
        <v>163</v>
      </c>
      <c r="B247" t="s">
        <v>99</v>
      </c>
      <c r="C247" t="s">
        <v>129</v>
      </c>
      <c r="D247" t="s">
        <v>58</v>
      </c>
      <c r="E247" t="s">
        <v>94</v>
      </c>
      <c r="F247" t="s">
        <v>116</v>
      </c>
      <c r="G247" t="s">
        <v>96</v>
      </c>
      <c r="H247" t="s">
        <v>97</v>
      </c>
      <c r="I247">
        <v>23</v>
      </c>
      <c r="J247">
        <v>89.9</v>
      </c>
      <c r="K247">
        <v>190.29</v>
      </c>
      <c r="L247">
        <v>16</v>
      </c>
      <c r="M247">
        <v>1</v>
      </c>
    </row>
    <row r="248" spans="1:13" hidden="1">
      <c r="A248" t="s">
        <v>163</v>
      </c>
      <c r="B248" t="s">
        <v>133</v>
      </c>
      <c r="C248" t="s">
        <v>119</v>
      </c>
      <c r="D248" t="s">
        <v>57</v>
      </c>
      <c r="E248" t="s">
        <v>109</v>
      </c>
      <c r="F248" t="s">
        <v>120</v>
      </c>
      <c r="G248" t="s">
        <v>110</v>
      </c>
      <c r="H248" t="s">
        <v>97</v>
      </c>
      <c r="I248">
        <v>35</v>
      </c>
      <c r="J248">
        <v>67.400000000000006</v>
      </c>
      <c r="K248">
        <v>156.11000000000001</v>
      </c>
      <c r="L248">
        <v>4</v>
      </c>
      <c r="M248">
        <v>9</v>
      </c>
    </row>
    <row r="249" spans="1:13" hidden="1">
      <c r="A249" t="s">
        <v>163</v>
      </c>
      <c r="B249" t="s">
        <v>133</v>
      </c>
      <c r="C249" t="s">
        <v>100</v>
      </c>
      <c r="D249" t="s">
        <v>58</v>
      </c>
      <c r="E249" t="s">
        <v>94</v>
      </c>
      <c r="F249" t="s">
        <v>116</v>
      </c>
      <c r="G249" t="s">
        <v>103</v>
      </c>
      <c r="H249" t="s">
        <v>113</v>
      </c>
      <c r="I249">
        <v>35</v>
      </c>
      <c r="J249">
        <v>62.2</v>
      </c>
      <c r="K249">
        <v>196.47</v>
      </c>
      <c r="L249">
        <v>16</v>
      </c>
      <c r="M249">
        <v>1</v>
      </c>
    </row>
    <row r="250" spans="1:13" hidden="1">
      <c r="A250" t="s">
        <v>163</v>
      </c>
      <c r="B250" t="s">
        <v>136</v>
      </c>
      <c r="C250" t="s">
        <v>119</v>
      </c>
      <c r="D250" t="s">
        <v>58</v>
      </c>
      <c r="E250" t="s">
        <v>109</v>
      </c>
      <c r="F250" t="s">
        <v>102</v>
      </c>
      <c r="G250" t="s">
        <v>96</v>
      </c>
      <c r="H250" t="s">
        <v>113</v>
      </c>
      <c r="I250">
        <v>22</v>
      </c>
      <c r="J250">
        <v>58.79</v>
      </c>
      <c r="K250">
        <v>176.78</v>
      </c>
      <c r="L250">
        <v>20</v>
      </c>
      <c r="M250">
        <v>9</v>
      </c>
    </row>
    <row r="251" spans="1:13" hidden="1">
      <c r="A251" t="s">
        <v>163</v>
      </c>
      <c r="B251" t="s">
        <v>115</v>
      </c>
      <c r="C251" t="s">
        <v>140</v>
      </c>
      <c r="D251" t="s">
        <v>58</v>
      </c>
      <c r="E251" t="s">
        <v>109</v>
      </c>
      <c r="F251" t="s">
        <v>134</v>
      </c>
      <c r="G251" t="s">
        <v>103</v>
      </c>
      <c r="H251" t="s">
        <v>97</v>
      </c>
      <c r="I251">
        <v>21</v>
      </c>
      <c r="J251">
        <v>71.010000000000005</v>
      </c>
      <c r="K251">
        <v>193.24</v>
      </c>
      <c r="L251">
        <v>3</v>
      </c>
      <c r="M251">
        <v>6</v>
      </c>
    </row>
    <row r="252" spans="1:13" hidden="1">
      <c r="A252" t="s">
        <v>163</v>
      </c>
      <c r="B252" t="s">
        <v>115</v>
      </c>
      <c r="C252" t="s">
        <v>106</v>
      </c>
      <c r="D252" t="s">
        <v>57</v>
      </c>
      <c r="E252" t="s">
        <v>94</v>
      </c>
      <c r="F252" t="s">
        <v>134</v>
      </c>
      <c r="G252" t="s">
        <v>96</v>
      </c>
      <c r="H252" t="s">
        <v>97</v>
      </c>
      <c r="I252">
        <v>30</v>
      </c>
      <c r="J252">
        <v>76.62</v>
      </c>
      <c r="K252">
        <v>185.02</v>
      </c>
      <c r="L252">
        <v>7</v>
      </c>
      <c r="M252">
        <v>7</v>
      </c>
    </row>
    <row r="253" spans="1:13" hidden="1">
      <c r="A253" t="s">
        <v>163</v>
      </c>
      <c r="B253" t="s">
        <v>105</v>
      </c>
      <c r="C253" t="s">
        <v>140</v>
      </c>
      <c r="D253" t="s">
        <v>58</v>
      </c>
      <c r="E253" t="s">
        <v>101</v>
      </c>
      <c r="F253" t="s">
        <v>107</v>
      </c>
      <c r="G253" t="s">
        <v>96</v>
      </c>
      <c r="H253" t="s">
        <v>97</v>
      </c>
      <c r="I253">
        <v>37</v>
      </c>
      <c r="J253">
        <v>89.54</v>
      </c>
      <c r="K253">
        <v>180.23</v>
      </c>
      <c r="L253">
        <v>17</v>
      </c>
      <c r="M253">
        <v>9</v>
      </c>
    </row>
    <row r="254" spans="1:13" hidden="1">
      <c r="A254" t="s">
        <v>123</v>
      </c>
      <c r="B254" t="s">
        <v>105</v>
      </c>
      <c r="C254" t="s">
        <v>106</v>
      </c>
      <c r="D254" t="s">
        <v>57</v>
      </c>
      <c r="E254" t="s">
        <v>101</v>
      </c>
      <c r="F254" t="s">
        <v>102</v>
      </c>
      <c r="G254" t="s">
        <v>110</v>
      </c>
      <c r="H254" t="s">
        <v>113</v>
      </c>
      <c r="I254">
        <v>40</v>
      </c>
      <c r="J254">
        <v>55.87</v>
      </c>
      <c r="K254">
        <v>172.33</v>
      </c>
      <c r="L254">
        <v>15</v>
      </c>
      <c r="M254">
        <v>5</v>
      </c>
    </row>
    <row r="255" spans="1:13" hidden="1">
      <c r="A255" t="s">
        <v>123</v>
      </c>
      <c r="B255" t="s">
        <v>115</v>
      </c>
      <c r="C255" t="s">
        <v>111</v>
      </c>
      <c r="D255" t="s">
        <v>57</v>
      </c>
      <c r="E255" t="s">
        <v>94</v>
      </c>
      <c r="F255" t="s">
        <v>107</v>
      </c>
      <c r="G255" t="s">
        <v>96</v>
      </c>
      <c r="H255" t="s">
        <v>97</v>
      </c>
      <c r="I255">
        <v>32</v>
      </c>
      <c r="J255">
        <v>66.83</v>
      </c>
      <c r="K255">
        <v>172.46</v>
      </c>
      <c r="L255">
        <v>2</v>
      </c>
      <c r="M255">
        <v>3</v>
      </c>
    </row>
    <row r="256" spans="1:13" hidden="1">
      <c r="A256" t="s">
        <v>123</v>
      </c>
      <c r="B256" t="s">
        <v>99</v>
      </c>
      <c r="C256" t="s">
        <v>106</v>
      </c>
      <c r="D256" t="s">
        <v>58</v>
      </c>
      <c r="E256" t="s">
        <v>101</v>
      </c>
      <c r="F256" t="s">
        <v>95</v>
      </c>
      <c r="G256" t="s">
        <v>103</v>
      </c>
      <c r="H256" t="s">
        <v>97</v>
      </c>
      <c r="I256">
        <v>31</v>
      </c>
      <c r="J256">
        <v>93.64</v>
      </c>
      <c r="K256">
        <v>150.83000000000001</v>
      </c>
      <c r="L256">
        <v>19</v>
      </c>
      <c r="M256">
        <v>2</v>
      </c>
    </row>
    <row r="257" spans="1:13" hidden="1">
      <c r="A257" t="s">
        <v>123</v>
      </c>
      <c r="B257" t="s">
        <v>122</v>
      </c>
      <c r="C257" t="s">
        <v>129</v>
      </c>
      <c r="D257" t="s">
        <v>58</v>
      </c>
      <c r="E257" t="s">
        <v>101</v>
      </c>
      <c r="F257" t="s">
        <v>102</v>
      </c>
      <c r="G257" t="s">
        <v>96</v>
      </c>
      <c r="H257" t="s">
        <v>113</v>
      </c>
      <c r="I257">
        <v>40</v>
      </c>
      <c r="J257">
        <v>95.33</v>
      </c>
      <c r="K257">
        <v>160.34</v>
      </c>
      <c r="L257">
        <v>5</v>
      </c>
      <c r="M257">
        <v>1</v>
      </c>
    </row>
    <row r="258" spans="1:13" hidden="1">
      <c r="A258" t="s">
        <v>123</v>
      </c>
      <c r="B258" t="s">
        <v>92</v>
      </c>
      <c r="C258" t="s">
        <v>143</v>
      </c>
      <c r="D258" t="s">
        <v>58</v>
      </c>
      <c r="E258" t="s">
        <v>94</v>
      </c>
      <c r="F258" t="s">
        <v>120</v>
      </c>
      <c r="G258" t="s">
        <v>103</v>
      </c>
      <c r="H258" t="s">
        <v>113</v>
      </c>
      <c r="I258">
        <v>22</v>
      </c>
      <c r="J258">
        <v>52.83</v>
      </c>
      <c r="K258">
        <v>172.86</v>
      </c>
      <c r="L258">
        <v>13</v>
      </c>
      <c r="M258">
        <v>8</v>
      </c>
    </row>
    <row r="259" spans="1:13" hidden="1">
      <c r="A259" t="s">
        <v>123</v>
      </c>
      <c r="B259" t="s">
        <v>115</v>
      </c>
      <c r="C259" t="s">
        <v>119</v>
      </c>
      <c r="D259" t="s">
        <v>58</v>
      </c>
      <c r="E259" t="s">
        <v>112</v>
      </c>
      <c r="F259" t="s">
        <v>102</v>
      </c>
      <c r="G259" t="s">
        <v>103</v>
      </c>
      <c r="H259" t="s">
        <v>113</v>
      </c>
      <c r="I259">
        <v>21</v>
      </c>
      <c r="J259">
        <v>65.72</v>
      </c>
      <c r="K259">
        <v>199.43</v>
      </c>
      <c r="L259">
        <v>2</v>
      </c>
      <c r="M259">
        <v>2</v>
      </c>
    </row>
    <row r="260" spans="1:13" hidden="1">
      <c r="A260" t="s">
        <v>123</v>
      </c>
      <c r="B260" t="s">
        <v>122</v>
      </c>
      <c r="C260" t="s">
        <v>127</v>
      </c>
      <c r="D260" t="s">
        <v>57</v>
      </c>
      <c r="E260" t="s">
        <v>109</v>
      </c>
      <c r="F260" t="s">
        <v>134</v>
      </c>
      <c r="G260" t="s">
        <v>110</v>
      </c>
      <c r="H260" t="s">
        <v>97</v>
      </c>
      <c r="I260">
        <v>26</v>
      </c>
      <c r="J260">
        <v>79.48</v>
      </c>
      <c r="K260">
        <v>160.29</v>
      </c>
      <c r="L260">
        <v>12</v>
      </c>
      <c r="M260">
        <v>8</v>
      </c>
    </row>
    <row r="261" spans="1:13" hidden="1">
      <c r="A261" t="s">
        <v>123</v>
      </c>
      <c r="B261" t="s">
        <v>92</v>
      </c>
      <c r="C261" t="s">
        <v>111</v>
      </c>
      <c r="D261" t="s">
        <v>57</v>
      </c>
      <c r="E261" t="s">
        <v>109</v>
      </c>
      <c r="F261" t="s">
        <v>138</v>
      </c>
      <c r="G261" t="s">
        <v>96</v>
      </c>
      <c r="H261" t="s">
        <v>113</v>
      </c>
      <c r="I261">
        <v>30</v>
      </c>
      <c r="J261">
        <v>51.61</v>
      </c>
      <c r="K261">
        <v>158.52000000000001</v>
      </c>
      <c r="L261">
        <v>16</v>
      </c>
      <c r="M261">
        <v>4</v>
      </c>
    </row>
    <row r="262" spans="1:13" hidden="1">
      <c r="A262" t="s">
        <v>142</v>
      </c>
      <c r="B262" t="s">
        <v>122</v>
      </c>
      <c r="C262" t="s">
        <v>143</v>
      </c>
      <c r="D262" t="s">
        <v>58</v>
      </c>
      <c r="E262" t="s">
        <v>109</v>
      </c>
      <c r="F262" t="s">
        <v>116</v>
      </c>
      <c r="G262" t="s">
        <v>103</v>
      </c>
      <c r="H262" t="s">
        <v>97</v>
      </c>
      <c r="I262">
        <v>36</v>
      </c>
      <c r="J262">
        <v>90.33</v>
      </c>
      <c r="K262">
        <v>151.47999999999999</v>
      </c>
      <c r="L262">
        <v>3</v>
      </c>
      <c r="M262">
        <v>8</v>
      </c>
    </row>
    <row r="263" spans="1:13" hidden="1">
      <c r="A263" t="s">
        <v>142</v>
      </c>
      <c r="B263" t="s">
        <v>136</v>
      </c>
      <c r="C263" t="s">
        <v>127</v>
      </c>
      <c r="D263" t="s">
        <v>57</v>
      </c>
      <c r="E263" t="s">
        <v>109</v>
      </c>
      <c r="F263" t="s">
        <v>120</v>
      </c>
      <c r="G263" t="s">
        <v>96</v>
      </c>
      <c r="H263" t="s">
        <v>113</v>
      </c>
      <c r="I263">
        <v>30</v>
      </c>
      <c r="J263">
        <v>91.74</v>
      </c>
      <c r="K263">
        <v>163.18</v>
      </c>
      <c r="L263">
        <v>12</v>
      </c>
      <c r="M263">
        <v>1</v>
      </c>
    </row>
    <row r="264" spans="1:13" hidden="1">
      <c r="A264" t="s">
        <v>142</v>
      </c>
      <c r="B264" t="s">
        <v>115</v>
      </c>
      <c r="C264" t="s">
        <v>111</v>
      </c>
      <c r="D264" t="s">
        <v>58</v>
      </c>
      <c r="E264" t="s">
        <v>101</v>
      </c>
      <c r="F264" t="s">
        <v>134</v>
      </c>
      <c r="G264" t="s">
        <v>103</v>
      </c>
      <c r="H264" t="s">
        <v>97</v>
      </c>
      <c r="I264">
        <v>18</v>
      </c>
      <c r="J264">
        <v>89.48</v>
      </c>
      <c r="K264">
        <v>195.11</v>
      </c>
      <c r="L264">
        <v>19</v>
      </c>
      <c r="M264">
        <v>6</v>
      </c>
    </row>
    <row r="265" spans="1:13" hidden="1">
      <c r="A265" t="s">
        <v>142</v>
      </c>
      <c r="B265" t="s">
        <v>122</v>
      </c>
      <c r="C265" t="s">
        <v>129</v>
      </c>
      <c r="D265" t="s">
        <v>57</v>
      </c>
      <c r="E265" t="s">
        <v>101</v>
      </c>
      <c r="F265" t="s">
        <v>130</v>
      </c>
      <c r="G265" t="s">
        <v>103</v>
      </c>
      <c r="H265" t="s">
        <v>113</v>
      </c>
      <c r="I265">
        <v>30</v>
      </c>
      <c r="J265">
        <v>79.709999999999994</v>
      </c>
      <c r="K265">
        <v>198.37</v>
      </c>
      <c r="L265">
        <v>18</v>
      </c>
      <c r="M265">
        <v>9</v>
      </c>
    </row>
    <row r="266" spans="1:13" hidden="1">
      <c r="A266" t="s">
        <v>142</v>
      </c>
      <c r="B266" t="s">
        <v>99</v>
      </c>
      <c r="C266" t="s">
        <v>93</v>
      </c>
      <c r="D266" t="s">
        <v>58</v>
      </c>
      <c r="E266" t="s">
        <v>101</v>
      </c>
      <c r="F266" t="s">
        <v>95</v>
      </c>
      <c r="G266" t="s">
        <v>110</v>
      </c>
      <c r="H266" t="s">
        <v>113</v>
      </c>
      <c r="I266">
        <v>34</v>
      </c>
      <c r="J266">
        <v>86.39</v>
      </c>
      <c r="K266">
        <v>182.9</v>
      </c>
      <c r="L266">
        <v>10</v>
      </c>
      <c r="M266">
        <v>3</v>
      </c>
    </row>
    <row r="267" spans="1:13" hidden="1">
      <c r="A267" t="s">
        <v>142</v>
      </c>
      <c r="B267" t="s">
        <v>115</v>
      </c>
      <c r="C267" t="s">
        <v>100</v>
      </c>
      <c r="D267" t="s">
        <v>57</v>
      </c>
      <c r="E267" t="s">
        <v>109</v>
      </c>
      <c r="F267" t="s">
        <v>134</v>
      </c>
      <c r="G267" t="s">
        <v>110</v>
      </c>
      <c r="H267" t="s">
        <v>97</v>
      </c>
      <c r="I267">
        <v>20</v>
      </c>
      <c r="J267">
        <v>70.38</v>
      </c>
      <c r="K267">
        <v>199.05</v>
      </c>
      <c r="L267">
        <v>10</v>
      </c>
      <c r="M267">
        <v>7</v>
      </c>
    </row>
    <row r="268" spans="1:13" hidden="1">
      <c r="A268" t="s">
        <v>142</v>
      </c>
      <c r="B268" t="s">
        <v>133</v>
      </c>
      <c r="C268" t="s">
        <v>119</v>
      </c>
      <c r="D268" t="s">
        <v>57</v>
      </c>
      <c r="E268" t="s">
        <v>94</v>
      </c>
      <c r="F268" t="s">
        <v>138</v>
      </c>
      <c r="G268" t="s">
        <v>96</v>
      </c>
      <c r="H268" t="s">
        <v>97</v>
      </c>
      <c r="I268">
        <v>37</v>
      </c>
      <c r="J268">
        <v>66.86</v>
      </c>
      <c r="K268">
        <v>191.47</v>
      </c>
      <c r="L268">
        <v>13</v>
      </c>
      <c r="M268">
        <v>7</v>
      </c>
    </row>
    <row r="269" spans="1:13" hidden="1">
      <c r="A269" t="s">
        <v>142</v>
      </c>
      <c r="B269" t="s">
        <v>122</v>
      </c>
      <c r="C269" t="s">
        <v>145</v>
      </c>
      <c r="D269" t="s">
        <v>57</v>
      </c>
      <c r="E269" t="s">
        <v>94</v>
      </c>
      <c r="F269" t="s">
        <v>138</v>
      </c>
      <c r="G269" t="s">
        <v>96</v>
      </c>
      <c r="H269" t="s">
        <v>97</v>
      </c>
      <c r="I269">
        <v>26</v>
      </c>
      <c r="J269">
        <v>63.42</v>
      </c>
      <c r="K269">
        <v>184.26</v>
      </c>
      <c r="L269">
        <v>19</v>
      </c>
      <c r="M269">
        <v>0</v>
      </c>
    </row>
    <row r="270" spans="1:13" hidden="1">
      <c r="A270" t="s">
        <v>114</v>
      </c>
      <c r="B270" t="s">
        <v>115</v>
      </c>
      <c r="C270" t="s">
        <v>93</v>
      </c>
      <c r="D270" t="s">
        <v>57</v>
      </c>
      <c r="E270" t="s">
        <v>112</v>
      </c>
      <c r="F270" t="s">
        <v>116</v>
      </c>
      <c r="G270" t="s">
        <v>103</v>
      </c>
      <c r="H270" t="s">
        <v>113</v>
      </c>
      <c r="I270">
        <v>24</v>
      </c>
      <c r="J270">
        <v>84.7</v>
      </c>
      <c r="K270">
        <v>163.33000000000001</v>
      </c>
      <c r="L270">
        <v>18</v>
      </c>
      <c r="M270">
        <v>6</v>
      </c>
    </row>
    <row r="271" spans="1:13" hidden="1">
      <c r="A271" t="s">
        <v>114</v>
      </c>
      <c r="B271" t="s">
        <v>115</v>
      </c>
      <c r="C271" t="s">
        <v>143</v>
      </c>
      <c r="D271" t="s">
        <v>58</v>
      </c>
      <c r="E271" t="s">
        <v>94</v>
      </c>
      <c r="F271" t="s">
        <v>102</v>
      </c>
      <c r="G271" t="s">
        <v>110</v>
      </c>
      <c r="H271" t="s">
        <v>113</v>
      </c>
      <c r="I271">
        <v>31</v>
      </c>
      <c r="J271">
        <v>77.44</v>
      </c>
      <c r="K271">
        <v>175.17</v>
      </c>
      <c r="L271">
        <v>9</v>
      </c>
      <c r="M271">
        <v>8</v>
      </c>
    </row>
    <row r="272" spans="1:13" hidden="1">
      <c r="A272" t="s">
        <v>114</v>
      </c>
      <c r="B272" t="s">
        <v>133</v>
      </c>
      <c r="C272" t="s">
        <v>106</v>
      </c>
      <c r="D272" t="s">
        <v>57</v>
      </c>
      <c r="E272" t="s">
        <v>94</v>
      </c>
      <c r="F272" t="s">
        <v>130</v>
      </c>
      <c r="G272" t="s">
        <v>110</v>
      </c>
      <c r="H272" t="s">
        <v>97</v>
      </c>
      <c r="I272">
        <v>36</v>
      </c>
      <c r="J272">
        <v>51.59</v>
      </c>
      <c r="K272">
        <v>198.17</v>
      </c>
      <c r="L272">
        <v>10</v>
      </c>
      <c r="M272">
        <v>8</v>
      </c>
    </row>
    <row r="273" spans="1:13" hidden="1">
      <c r="A273" t="s">
        <v>114</v>
      </c>
      <c r="B273" t="s">
        <v>92</v>
      </c>
      <c r="C273" t="s">
        <v>106</v>
      </c>
      <c r="D273" t="s">
        <v>57</v>
      </c>
      <c r="E273" t="s">
        <v>112</v>
      </c>
      <c r="F273" t="s">
        <v>130</v>
      </c>
      <c r="G273" t="s">
        <v>96</v>
      </c>
      <c r="H273" t="s">
        <v>113</v>
      </c>
      <c r="I273">
        <v>31</v>
      </c>
      <c r="J273">
        <v>71.62</v>
      </c>
      <c r="K273">
        <v>152.04</v>
      </c>
      <c r="L273">
        <v>14</v>
      </c>
      <c r="M273">
        <v>6</v>
      </c>
    </row>
    <row r="274" spans="1:13" hidden="1">
      <c r="A274" t="s">
        <v>128</v>
      </c>
      <c r="B274" t="s">
        <v>99</v>
      </c>
      <c r="C274" t="s">
        <v>129</v>
      </c>
      <c r="D274" t="s">
        <v>57</v>
      </c>
      <c r="E274" t="s">
        <v>94</v>
      </c>
      <c r="F274" t="s">
        <v>130</v>
      </c>
      <c r="G274" t="s">
        <v>103</v>
      </c>
      <c r="H274" t="s">
        <v>113</v>
      </c>
      <c r="I274">
        <v>24</v>
      </c>
      <c r="J274">
        <v>52.37</v>
      </c>
      <c r="K274">
        <v>174.07</v>
      </c>
      <c r="L274">
        <v>4</v>
      </c>
      <c r="M274">
        <v>4</v>
      </c>
    </row>
    <row r="275" spans="1:13" hidden="1">
      <c r="A275" t="s">
        <v>128</v>
      </c>
      <c r="B275" t="s">
        <v>105</v>
      </c>
      <c r="C275" t="s">
        <v>145</v>
      </c>
      <c r="D275" t="s">
        <v>57</v>
      </c>
      <c r="E275" t="s">
        <v>101</v>
      </c>
      <c r="F275" t="s">
        <v>134</v>
      </c>
      <c r="G275" t="s">
        <v>96</v>
      </c>
      <c r="H275" t="s">
        <v>97</v>
      </c>
      <c r="I275">
        <v>39</v>
      </c>
      <c r="J275">
        <v>74.27</v>
      </c>
      <c r="K275">
        <v>172.87</v>
      </c>
      <c r="L275">
        <v>20</v>
      </c>
      <c r="M275">
        <v>8</v>
      </c>
    </row>
    <row r="276" spans="1:13" hidden="1">
      <c r="A276" t="s">
        <v>128</v>
      </c>
      <c r="B276" t="s">
        <v>99</v>
      </c>
      <c r="C276" t="s">
        <v>119</v>
      </c>
      <c r="D276" t="s">
        <v>57</v>
      </c>
      <c r="E276" t="s">
        <v>101</v>
      </c>
      <c r="F276" t="s">
        <v>120</v>
      </c>
      <c r="G276" t="s">
        <v>96</v>
      </c>
      <c r="H276" t="s">
        <v>97</v>
      </c>
      <c r="I276">
        <v>34</v>
      </c>
      <c r="J276">
        <v>70.84</v>
      </c>
      <c r="K276">
        <v>176.9</v>
      </c>
      <c r="L276">
        <v>3</v>
      </c>
      <c r="M276">
        <v>7</v>
      </c>
    </row>
    <row r="277" spans="1:13" hidden="1">
      <c r="A277" t="s">
        <v>128</v>
      </c>
      <c r="B277" t="s">
        <v>122</v>
      </c>
      <c r="C277" t="s">
        <v>145</v>
      </c>
      <c r="D277" t="s">
        <v>58</v>
      </c>
      <c r="E277" t="s">
        <v>94</v>
      </c>
      <c r="F277" t="s">
        <v>138</v>
      </c>
      <c r="G277" t="s">
        <v>110</v>
      </c>
      <c r="H277" t="s">
        <v>113</v>
      </c>
      <c r="I277">
        <v>27</v>
      </c>
      <c r="J277">
        <v>92.58</v>
      </c>
      <c r="K277">
        <v>184.73</v>
      </c>
      <c r="L277">
        <v>16</v>
      </c>
      <c r="M277">
        <v>3</v>
      </c>
    </row>
    <row r="278" spans="1:13" hidden="1">
      <c r="A278" t="s">
        <v>128</v>
      </c>
      <c r="B278" t="s">
        <v>105</v>
      </c>
      <c r="C278" t="s">
        <v>143</v>
      </c>
      <c r="D278" t="s">
        <v>58</v>
      </c>
      <c r="E278" t="s">
        <v>109</v>
      </c>
      <c r="F278" t="s">
        <v>95</v>
      </c>
      <c r="G278" t="s">
        <v>103</v>
      </c>
      <c r="H278" t="s">
        <v>113</v>
      </c>
      <c r="I278">
        <v>36</v>
      </c>
      <c r="J278">
        <v>62.67</v>
      </c>
      <c r="K278">
        <v>177.4</v>
      </c>
      <c r="L278">
        <v>1</v>
      </c>
      <c r="M278">
        <v>1</v>
      </c>
    </row>
    <row r="279" spans="1:13" hidden="1">
      <c r="A279" t="s">
        <v>179</v>
      </c>
      <c r="B279" t="s">
        <v>99</v>
      </c>
      <c r="C279" t="s">
        <v>127</v>
      </c>
      <c r="D279" t="s">
        <v>58</v>
      </c>
      <c r="E279" t="s">
        <v>112</v>
      </c>
      <c r="F279" t="s">
        <v>120</v>
      </c>
      <c r="G279" t="s">
        <v>96</v>
      </c>
      <c r="H279" t="s">
        <v>97</v>
      </c>
      <c r="I279">
        <v>37</v>
      </c>
      <c r="J279">
        <v>75.14</v>
      </c>
      <c r="K279">
        <v>194.41</v>
      </c>
      <c r="L279">
        <v>5</v>
      </c>
      <c r="M279">
        <v>3</v>
      </c>
    </row>
    <row r="280" spans="1:13" hidden="1">
      <c r="A280" t="s">
        <v>179</v>
      </c>
      <c r="B280" t="s">
        <v>105</v>
      </c>
      <c r="C280" t="s">
        <v>106</v>
      </c>
      <c r="D280" t="s">
        <v>58</v>
      </c>
      <c r="E280" t="s">
        <v>112</v>
      </c>
      <c r="F280" t="s">
        <v>120</v>
      </c>
      <c r="G280" t="s">
        <v>96</v>
      </c>
      <c r="H280" t="s">
        <v>113</v>
      </c>
      <c r="I280">
        <v>21</v>
      </c>
      <c r="J280">
        <v>82.61</v>
      </c>
      <c r="K280">
        <v>162.58000000000001</v>
      </c>
      <c r="L280">
        <v>2</v>
      </c>
      <c r="M280">
        <v>0</v>
      </c>
    </row>
    <row r="281" spans="1:13" hidden="1">
      <c r="A281" t="s">
        <v>179</v>
      </c>
      <c r="B281" t="s">
        <v>136</v>
      </c>
      <c r="C281" t="s">
        <v>129</v>
      </c>
      <c r="D281" t="s">
        <v>57</v>
      </c>
      <c r="E281" t="s">
        <v>101</v>
      </c>
      <c r="F281" t="s">
        <v>95</v>
      </c>
      <c r="G281" t="s">
        <v>96</v>
      </c>
      <c r="H281" t="s">
        <v>113</v>
      </c>
      <c r="I281">
        <v>36</v>
      </c>
      <c r="J281">
        <v>51.98</v>
      </c>
      <c r="K281">
        <v>170.98</v>
      </c>
      <c r="L281">
        <v>12</v>
      </c>
      <c r="M281">
        <v>8</v>
      </c>
    </row>
    <row r="282" spans="1:13" hidden="1">
      <c r="A282" t="s">
        <v>161</v>
      </c>
      <c r="B282" t="s">
        <v>136</v>
      </c>
      <c r="C282" t="s">
        <v>145</v>
      </c>
      <c r="D282" t="s">
        <v>57</v>
      </c>
      <c r="E282" t="s">
        <v>112</v>
      </c>
      <c r="F282" t="s">
        <v>130</v>
      </c>
      <c r="G282" t="s">
        <v>110</v>
      </c>
      <c r="H282" t="s">
        <v>97</v>
      </c>
      <c r="I282">
        <v>18</v>
      </c>
      <c r="J282">
        <v>67.09</v>
      </c>
      <c r="K282">
        <v>150.68</v>
      </c>
      <c r="L282">
        <v>10</v>
      </c>
      <c r="M282">
        <v>2</v>
      </c>
    </row>
    <row r="283" spans="1:13" hidden="1">
      <c r="A283" t="s">
        <v>161</v>
      </c>
      <c r="B283" t="s">
        <v>92</v>
      </c>
      <c r="C283" t="s">
        <v>93</v>
      </c>
      <c r="D283" t="s">
        <v>58</v>
      </c>
      <c r="E283" t="s">
        <v>94</v>
      </c>
      <c r="F283" t="s">
        <v>130</v>
      </c>
      <c r="G283" t="s">
        <v>96</v>
      </c>
      <c r="H283" t="s">
        <v>97</v>
      </c>
      <c r="I283">
        <v>21</v>
      </c>
      <c r="J283">
        <v>50.95</v>
      </c>
      <c r="K283">
        <v>169.2</v>
      </c>
      <c r="L283">
        <v>18</v>
      </c>
      <c r="M283">
        <v>0</v>
      </c>
    </row>
    <row r="284" spans="1:13" hidden="1">
      <c r="A284" t="s">
        <v>161</v>
      </c>
      <c r="B284" t="s">
        <v>92</v>
      </c>
      <c r="C284" t="s">
        <v>145</v>
      </c>
      <c r="D284" t="s">
        <v>58</v>
      </c>
      <c r="E284" t="s">
        <v>112</v>
      </c>
      <c r="F284" t="s">
        <v>116</v>
      </c>
      <c r="G284" t="s">
        <v>110</v>
      </c>
      <c r="H284" t="s">
        <v>97</v>
      </c>
      <c r="I284">
        <v>36</v>
      </c>
      <c r="J284">
        <v>69.3</v>
      </c>
      <c r="K284">
        <v>168.39</v>
      </c>
      <c r="L284">
        <v>7</v>
      </c>
      <c r="M284">
        <v>9</v>
      </c>
    </row>
    <row r="285" spans="1:13" hidden="1">
      <c r="A285" t="s">
        <v>161</v>
      </c>
      <c r="B285" t="s">
        <v>105</v>
      </c>
      <c r="C285" t="s">
        <v>127</v>
      </c>
      <c r="D285" t="s">
        <v>58</v>
      </c>
      <c r="E285" t="s">
        <v>109</v>
      </c>
      <c r="F285" t="s">
        <v>130</v>
      </c>
      <c r="G285" t="s">
        <v>110</v>
      </c>
      <c r="H285" t="s">
        <v>113</v>
      </c>
      <c r="I285">
        <v>30</v>
      </c>
      <c r="J285">
        <v>73.52</v>
      </c>
      <c r="K285">
        <v>195.95</v>
      </c>
      <c r="L285">
        <v>11</v>
      </c>
      <c r="M285">
        <v>0</v>
      </c>
    </row>
    <row r="286" spans="1:13" hidden="1">
      <c r="A286" t="s">
        <v>197</v>
      </c>
      <c r="B286" t="s">
        <v>133</v>
      </c>
      <c r="C286" t="s">
        <v>93</v>
      </c>
      <c r="D286" t="s">
        <v>58</v>
      </c>
      <c r="E286" t="s">
        <v>112</v>
      </c>
      <c r="F286" t="s">
        <v>130</v>
      </c>
      <c r="G286" t="s">
        <v>103</v>
      </c>
      <c r="H286" t="s">
        <v>97</v>
      </c>
      <c r="I286">
        <v>29</v>
      </c>
      <c r="J286">
        <v>53.08</v>
      </c>
      <c r="K286">
        <v>168.73</v>
      </c>
      <c r="L286">
        <v>5</v>
      </c>
      <c r="M286">
        <v>6</v>
      </c>
    </row>
    <row r="287" spans="1:13" hidden="1">
      <c r="A287" t="s">
        <v>197</v>
      </c>
      <c r="B287" t="s">
        <v>122</v>
      </c>
      <c r="C287" t="s">
        <v>127</v>
      </c>
      <c r="D287" t="s">
        <v>57</v>
      </c>
      <c r="E287" t="s">
        <v>94</v>
      </c>
      <c r="F287" t="s">
        <v>107</v>
      </c>
      <c r="G287" t="s">
        <v>103</v>
      </c>
      <c r="H287" t="s">
        <v>97</v>
      </c>
      <c r="I287">
        <v>32</v>
      </c>
      <c r="J287">
        <v>95.27</v>
      </c>
      <c r="K287">
        <v>196.79</v>
      </c>
      <c r="L287">
        <v>3</v>
      </c>
      <c r="M287">
        <v>2</v>
      </c>
    </row>
    <row r="288" spans="1:13" hidden="1">
      <c r="A288" t="s">
        <v>197</v>
      </c>
      <c r="B288" t="s">
        <v>122</v>
      </c>
      <c r="C288" t="s">
        <v>93</v>
      </c>
      <c r="D288" t="s">
        <v>58</v>
      </c>
      <c r="E288" t="s">
        <v>109</v>
      </c>
      <c r="F288" t="s">
        <v>107</v>
      </c>
      <c r="G288" t="s">
        <v>96</v>
      </c>
      <c r="H288" t="s">
        <v>97</v>
      </c>
      <c r="I288">
        <v>36</v>
      </c>
      <c r="J288">
        <v>85.62</v>
      </c>
      <c r="K288">
        <v>187.94</v>
      </c>
      <c r="L288">
        <v>20</v>
      </c>
      <c r="M288">
        <v>2</v>
      </c>
    </row>
    <row r="289" spans="1:13" hidden="1">
      <c r="A289" t="s">
        <v>197</v>
      </c>
      <c r="B289" t="s">
        <v>122</v>
      </c>
      <c r="C289" t="s">
        <v>111</v>
      </c>
      <c r="D289" t="s">
        <v>58</v>
      </c>
      <c r="E289" t="s">
        <v>112</v>
      </c>
      <c r="F289" t="s">
        <v>107</v>
      </c>
      <c r="G289" t="s">
        <v>103</v>
      </c>
      <c r="H289" t="s">
        <v>97</v>
      </c>
      <c r="I289">
        <v>39</v>
      </c>
      <c r="J289">
        <v>66.91</v>
      </c>
      <c r="K289">
        <v>198.6</v>
      </c>
      <c r="L289">
        <v>4</v>
      </c>
      <c r="M289">
        <v>10</v>
      </c>
    </row>
    <row r="290" spans="1:13" hidden="1">
      <c r="A290" t="s">
        <v>197</v>
      </c>
      <c r="B290" t="s">
        <v>115</v>
      </c>
      <c r="C290" t="s">
        <v>127</v>
      </c>
      <c r="D290" t="s">
        <v>58</v>
      </c>
      <c r="E290" t="s">
        <v>94</v>
      </c>
      <c r="F290" t="s">
        <v>116</v>
      </c>
      <c r="G290" t="s">
        <v>96</v>
      </c>
      <c r="H290" t="s">
        <v>97</v>
      </c>
      <c r="I290">
        <v>33</v>
      </c>
      <c r="J290">
        <v>98.83</v>
      </c>
      <c r="K290">
        <v>177.02</v>
      </c>
      <c r="L290">
        <v>18</v>
      </c>
      <c r="M290">
        <v>7</v>
      </c>
    </row>
    <row r="291" spans="1:13" hidden="1">
      <c r="A291" t="s">
        <v>160</v>
      </c>
      <c r="B291" t="s">
        <v>133</v>
      </c>
      <c r="C291" t="s">
        <v>145</v>
      </c>
      <c r="D291" t="s">
        <v>58</v>
      </c>
      <c r="E291" t="s">
        <v>94</v>
      </c>
      <c r="F291" t="s">
        <v>116</v>
      </c>
      <c r="G291" t="s">
        <v>110</v>
      </c>
      <c r="H291" t="s">
        <v>97</v>
      </c>
      <c r="I291">
        <v>31</v>
      </c>
      <c r="J291">
        <v>74.599999999999994</v>
      </c>
      <c r="K291">
        <v>175.28</v>
      </c>
      <c r="L291">
        <v>4</v>
      </c>
      <c r="M291">
        <v>0</v>
      </c>
    </row>
    <row r="292" spans="1:13" hidden="1">
      <c r="A292" t="s">
        <v>160</v>
      </c>
      <c r="B292" t="s">
        <v>115</v>
      </c>
      <c r="C292" t="s">
        <v>140</v>
      </c>
      <c r="D292" t="s">
        <v>57</v>
      </c>
      <c r="E292" t="s">
        <v>101</v>
      </c>
      <c r="F292" t="s">
        <v>102</v>
      </c>
      <c r="G292" t="s">
        <v>96</v>
      </c>
      <c r="H292" t="s">
        <v>113</v>
      </c>
      <c r="I292">
        <v>36</v>
      </c>
      <c r="J292">
        <v>78.989999999999995</v>
      </c>
      <c r="K292">
        <v>196.34</v>
      </c>
      <c r="L292">
        <v>14</v>
      </c>
      <c r="M292">
        <v>10</v>
      </c>
    </row>
    <row r="293" spans="1:13" hidden="1">
      <c r="A293" t="s">
        <v>160</v>
      </c>
      <c r="B293" t="s">
        <v>105</v>
      </c>
      <c r="C293" t="s">
        <v>129</v>
      </c>
      <c r="D293" t="s">
        <v>57</v>
      </c>
      <c r="E293" t="s">
        <v>101</v>
      </c>
      <c r="F293" t="s">
        <v>134</v>
      </c>
      <c r="G293" t="s">
        <v>96</v>
      </c>
      <c r="H293" t="s">
        <v>97</v>
      </c>
      <c r="I293">
        <v>26</v>
      </c>
      <c r="J293">
        <v>97.81</v>
      </c>
      <c r="K293">
        <v>169.2</v>
      </c>
      <c r="L293">
        <v>9</v>
      </c>
      <c r="M293">
        <v>7</v>
      </c>
    </row>
    <row r="294" spans="1:13" hidden="1">
      <c r="A294" t="s">
        <v>160</v>
      </c>
      <c r="B294" t="s">
        <v>115</v>
      </c>
      <c r="C294" t="s">
        <v>140</v>
      </c>
      <c r="D294" t="s">
        <v>58</v>
      </c>
      <c r="E294" t="s">
        <v>109</v>
      </c>
      <c r="F294" t="s">
        <v>130</v>
      </c>
      <c r="G294" t="s">
        <v>96</v>
      </c>
      <c r="H294" t="s">
        <v>113</v>
      </c>
      <c r="I294">
        <v>39</v>
      </c>
      <c r="J294">
        <v>92.52</v>
      </c>
      <c r="K294">
        <v>180.25</v>
      </c>
      <c r="L294">
        <v>12</v>
      </c>
      <c r="M294">
        <v>1</v>
      </c>
    </row>
    <row r="295" spans="1:13" hidden="1">
      <c r="A295" t="s">
        <v>160</v>
      </c>
      <c r="B295" t="s">
        <v>99</v>
      </c>
      <c r="C295" t="s">
        <v>119</v>
      </c>
      <c r="D295" t="s">
        <v>58</v>
      </c>
      <c r="E295" t="s">
        <v>101</v>
      </c>
      <c r="F295" t="s">
        <v>95</v>
      </c>
      <c r="G295" t="s">
        <v>110</v>
      </c>
      <c r="H295" t="s">
        <v>113</v>
      </c>
      <c r="I295">
        <v>25</v>
      </c>
      <c r="J295">
        <v>83.27</v>
      </c>
      <c r="K295">
        <v>183.74</v>
      </c>
      <c r="L295">
        <v>8</v>
      </c>
      <c r="M295">
        <v>10</v>
      </c>
    </row>
    <row r="296" spans="1:13" hidden="1">
      <c r="A296" t="s">
        <v>165</v>
      </c>
      <c r="B296" t="s">
        <v>115</v>
      </c>
      <c r="C296" t="s">
        <v>145</v>
      </c>
      <c r="D296" t="s">
        <v>58</v>
      </c>
      <c r="E296" t="s">
        <v>112</v>
      </c>
      <c r="F296" t="s">
        <v>102</v>
      </c>
      <c r="G296" t="s">
        <v>110</v>
      </c>
      <c r="H296" t="s">
        <v>113</v>
      </c>
      <c r="I296">
        <v>25</v>
      </c>
      <c r="J296">
        <v>53.68</v>
      </c>
      <c r="K296">
        <v>198.27</v>
      </c>
      <c r="L296">
        <v>13</v>
      </c>
      <c r="M296">
        <v>4</v>
      </c>
    </row>
    <row r="297" spans="1:13" hidden="1">
      <c r="A297" t="s">
        <v>165</v>
      </c>
      <c r="B297" t="s">
        <v>136</v>
      </c>
      <c r="C297" t="s">
        <v>145</v>
      </c>
      <c r="D297" t="s">
        <v>57</v>
      </c>
      <c r="E297" t="s">
        <v>112</v>
      </c>
      <c r="F297" t="s">
        <v>116</v>
      </c>
      <c r="G297" t="s">
        <v>96</v>
      </c>
      <c r="H297" t="s">
        <v>97</v>
      </c>
      <c r="I297">
        <v>19</v>
      </c>
      <c r="J297">
        <v>55.85</v>
      </c>
      <c r="K297">
        <v>168.25</v>
      </c>
      <c r="L297">
        <v>6</v>
      </c>
      <c r="M297">
        <v>6</v>
      </c>
    </row>
    <row r="298" spans="1:13" hidden="1">
      <c r="A298" t="s">
        <v>165</v>
      </c>
      <c r="B298" t="s">
        <v>99</v>
      </c>
      <c r="C298" t="s">
        <v>93</v>
      </c>
      <c r="D298" t="s">
        <v>58</v>
      </c>
      <c r="E298" t="s">
        <v>109</v>
      </c>
      <c r="F298" t="s">
        <v>95</v>
      </c>
      <c r="G298" t="s">
        <v>96</v>
      </c>
      <c r="H298" t="s">
        <v>97</v>
      </c>
      <c r="I298">
        <v>33</v>
      </c>
      <c r="J298">
        <v>81.849999999999994</v>
      </c>
      <c r="K298">
        <v>170.43</v>
      </c>
      <c r="L298">
        <v>17</v>
      </c>
      <c r="M298">
        <v>0</v>
      </c>
    </row>
    <row r="299" spans="1:13" hidden="1">
      <c r="A299" t="s">
        <v>165</v>
      </c>
      <c r="B299" t="s">
        <v>105</v>
      </c>
      <c r="C299" t="s">
        <v>119</v>
      </c>
      <c r="D299" t="s">
        <v>58</v>
      </c>
      <c r="E299" t="s">
        <v>101</v>
      </c>
      <c r="F299" t="s">
        <v>130</v>
      </c>
      <c r="G299" t="s">
        <v>96</v>
      </c>
      <c r="H299" t="s">
        <v>97</v>
      </c>
      <c r="I299">
        <v>25</v>
      </c>
      <c r="J299">
        <v>90.49</v>
      </c>
      <c r="K299">
        <v>172.61</v>
      </c>
      <c r="L299">
        <v>13</v>
      </c>
      <c r="M299">
        <v>0</v>
      </c>
    </row>
    <row r="300" spans="1:13" hidden="1">
      <c r="A300" t="s">
        <v>165</v>
      </c>
      <c r="B300" t="s">
        <v>99</v>
      </c>
      <c r="C300" t="s">
        <v>143</v>
      </c>
      <c r="D300" t="s">
        <v>58</v>
      </c>
      <c r="E300" t="s">
        <v>109</v>
      </c>
      <c r="F300" t="s">
        <v>130</v>
      </c>
      <c r="G300" t="s">
        <v>110</v>
      </c>
      <c r="H300" t="s">
        <v>113</v>
      </c>
      <c r="I300">
        <v>32</v>
      </c>
      <c r="J300">
        <v>78.209999999999994</v>
      </c>
      <c r="K300">
        <v>185.9</v>
      </c>
      <c r="L300">
        <v>12</v>
      </c>
      <c r="M300">
        <v>3</v>
      </c>
    </row>
    <row r="301" spans="1:13" hidden="1">
      <c r="A301" t="s">
        <v>165</v>
      </c>
      <c r="B301" t="s">
        <v>133</v>
      </c>
      <c r="C301" t="s">
        <v>106</v>
      </c>
      <c r="D301" t="s">
        <v>58</v>
      </c>
      <c r="E301" t="s">
        <v>101</v>
      </c>
      <c r="F301" t="s">
        <v>102</v>
      </c>
      <c r="G301" t="s">
        <v>103</v>
      </c>
      <c r="H301" t="s">
        <v>113</v>
      </c>
      <c r="I301">
        <v>27</v>
      </c>
      <c r="J301">
        <v>96.87</v>
      </c>
      <c r="K301">
        <v>176.44</v>
      </c>
      <c r="L301">
        <v>7</v>
      </c>
      <c r="M301">
        <v>2</v>
      </c>
    </row>
    <row r="302" spans="1:13" hidden="1">
      <c r="A302" t="s">
        <v>173</v>
      </c>
      <c r="B302" t="s">
        <v>133</v>
      </c>
      <c r="C302" t="s">
        <v>100</v>
      </c>
      <c r="D302" t="s">
        <v>57</v>
      </c>
      <c r="E302" t="s">
        <v>109</v>
      </c>
      <c r="F302" t="s">
        <v>95</v>
      </c>
      <c r="G302" t="s">
        <v>110</v>
      </c>
      <c r="H302" t="s">
        <v>97</v>
      </c>
      <c r="I302">
        <v>29</v>
      </c>
      <c r="J302">
        <v>57.67</v>
      </c>
      <c r="K302">
        <v>197.97</v>
      </c>
      <c r="L302">
        <v>3</v>
      </c>
      <c r="M302">
        <v>7</v>
      </c>
    </row>
    <row r="303" spans="1:13" hidden="1">
      <c r="A303" t="s">
        <v>173</v>
      </c>
      <c r="B303" t="s">
        <v>136</v>
      </c>
      <c r="C303" t="s">
        <v>145</v>
      </c>
      <c r="D303" t="s">
        <v>58</v>
      </c>
      <c r="E303" t="s">
        <v>94</v>
      </c>
      <c r="F303" t="s">
        <v>120</v>
      </c>
      <c r="G303" t="s">
        <v>96</v>
      </c>
      <c r="H303" t="s">
        <v>97</v>
      </c>
      <c r="I303">
        <v>34</v>
      </c>
      <c r="J303">
        <v>77.22</v>
      </c>
      <c r="K303">
        <v>152.16999999999999</v>
      </c>
      <c r="L303">
        <v>19</v>
      </c>
      <c r="M303">
        <v>5</v>
      </c>
    </row>
    <row r="304" spans="1:13" hidden="1">
      <c r="A304" t="s">
        <v>173</v>
      </c>
      <c r="B304" t="s">
        <v>122</v>
      </c>
      <c r="C304" t="s">
        <v>127</v>
      </c>
      <c r="D304" t="s">
        <v>57</v>
      </c>
      <c r="E304" t="s">
        <v>94</v>
      </c>
      <c r="F304" t="s">
        <v>120</v>
      </c>
      <c r="G304" t="s">
        <v>96</v>
      </c>
      <c r="H304" t="s">
        <v>97</v>
      </c>
      <c r="I304">
        <v>20</v>
      </c>
      <c r="J304">
        <v>82.88</v>
      </c>
      <c r="K304">
        <v>191.85</v>
      </c>
      <c r="L304">
        <v>14</v>
      </c>
      <c r="M304">
        <v>2</v>
      </c>
    </row>
    <row r="305" spans="1:13" hidden="1">
      <c r="A305" t="s">
        <v>173</v>
      </c>
      <c r="B305" t="s">
        <v>136</v>
      </c>
      <c r="C305" t="s">
        <v>119</v>
      </c>
      <c r="D305" t="s">
        <v>58</v>
      </c>
      <c r="E305" t="s">
        <v>94</v>
      </c>
      <c r="F305" t="s">
        <v>116</v>
      </c>
      <c r="G305" t="s">
        <v>96</v>
      </c>
      <c r="H305" t="s">
        <v>97</v>
      </c>
      <c r="I305">
        <v>37</v>
      </c>
      <c r="J305">
        <v>69.22</v>
      </c>
      <c r="K305">
        <v>175</v>
      </c>
      <c r="L305">
        <v>12</v>
      </c>
      <c r="M305">
        <v>8</v>
      </c>
    </row>
    <row r="306" spans="1:13" hidden="1">
      <c r="A306" t="s">
        <v>173</v>
      </c>
      <c r="B306" t="s">
        <v>92</v>
      </c>
      <c r="C306" t="s">
        <v>127</v>
      </c>
      <c r="D306" t="s">
        <v>57</v>
      </c>
      <c r="E306" t="s">
        <v>101</v>
      </c>
      <c r="F306" t="s">
        <v>116</v>
      </c>
      <c r="G306" t="s">
        <v>96</v>
      </c>
      <c r="H306" t="s">
        <v>113</v>
      </c>
      <c r="I306">
        <v>38</v>
      </c>
      <c r="J306">
        <v>60.32</v>
      </c>
      <c r="K306">
        <v>178.74</v>
      </c>
      <c r="L306">
        <v>10</v>
      </c>
      <c r="M306">
        <v>3</v>
      </c>
    </row>
    <row r="307" spans="1:13" hidden="1">
      <c r="A307" t="s">
        <v>173</v>
      </c>
      <c r="B307" t="s">
        <v>115</v>
      </c>
      <c r="C307" t="s">
        <v>100</v>
      </c>
      <c r="D307" t="s">
        <v>57</v>
      </c>
      <c r="E307" t="s">
        <v>101</v>
      </c>
      <c r="F307" t="s">
        <v>95</v>
      </c>
      <c r="G307" t="s">
        <v>110</v>
      </c>
      <c r="H307" t="s">
        <v>97</v>
      </c>
      <c r="I307">
        <v>34</v>
      </c>
      <c r="J307">
        <v>75.37</v>
      </c>
      <c r="K307">
        <v>162.88999999999999</v>
      </c>
      <c r="L307">
        <v>2</v>
      </c>
      <c r="M307">
        <v>8</v>
      </c>
    </row>
    <row r="308" spans="1:13" hidden="1">
      <c r="A308" t="s">
        <v>173</v>
      </c>
      <c r="B308" t="s">
        <v>136</v>
      </c>
      <c r="C308" t="s">
        <v>106</v>
      </c>
      <c r="D308" t="s">
        <v>57</v>
      </c>
      <c r="E308" t="s">
        <v>94</v>
      </c>
      <c r="F308" t="s">
        <v>116</v>
      </c>
      <c r="G308" t="s">
        <v>103</v>
      </c>
      <c r="H308" t="s">
        <v>113</v>
      </c>
      <c r="I308">
        <v>23</v>
      </c>
      <c r="J308">
        <v>72.12</v>
      </c>
      <c r="K308">
        <v>181.55</v>
      </c>
      <c r="L308">
        <v>2</v>
      </c>
      <c r="M308">
        <v>8</v>
      </c>
    </row>
    <row r="309" spans="1:13" hidden="1">
      <c r="A309" t="s">
        <v>173</v>
      </c>
      <c r="B309" t="s">
        <v>105</v>
      </c>
      <c r="C309" t="s">
        <v>129</v>
      </c>
      <c r="D309" t="s">
        <v>57</v>
      </c>
      <c r="E309" t="s">
        <v>101</v>
      </c>
      <c r="F309" t="s">
        <v>107</v>
      </c>
      <c r="G309" t="s">
        <v>96</v>
      </c>
      <c r="H309" t="s">
        <v>97</v>
      </c>
      <c r="I309">
        <v>29</v>
      </c>
      <c r="J309">
        <v>81.39</v>
      </c>
      <c r="K309">
        <v>190.97</v>
      </c>
      <c r="L309">
        <v>20</v>
      </c>
      <c r="M309">
        <v>3</v>
      </c>
    </row>
    <row r="310" spans="1:13" hidden="1">
      <c r="A310" t="s">
        <v>173</v>
      </c>
      <c r="B310" t="s">
        <v>115</v>
      </c>
      <c r="C310" t="s">
        <v>143</v>
      </c>
      <c r="D310" t="s">
        <v>58</v>
      </c>
      <c r="E310" t="s">
        <v>101</v>
      </c>
      <c r="F310" t="s">
        <v>120</v>
      </c>
      <c r="G310" t="s">
        <v>110</v>
      </c>
      <c r="H310" t="s">
        <v>113</v>
      </c>
      <c r="I310">
        <v>28</v>
      </c>
      <c r="J310">
        <v>98.47</v>
      </c>
      <c r="K310">
        <v>168.55</v>
      </c>
      <c r="L310">
        <v>2</v>
      </c>
      <c r="M310">
        <v>7</v>
      </c>
    </row>
    <row r="311" spans="1:13" hidden="1">
      <c r="A311" t="s">
        <v>173</v>
      </c>
      <c r="B311" t="s">
        <v>115</v>
      </c>
      <c r="C311" t="s">
        <v>93</v>
      </c>
      <c r="D311" t="s">
        <v>58</v>
      </c>
      <c r="E311" t="s">
        <v>101</v>
      </c>
      <c r="F311" t="s">
        <v>138</v>
      </c>
      <c r="G311" t="s">
        <v>103</v>
      </c>
      <c r="H311" t="s">
        <v>113</v>
      </c>
      <c r="I311">
        <v>36</v>
      </c>
      <c r="J311">
        <v>74.010000000000005</v>
      </c>
      <c r="K311">
        <v>171.8</v>
      </c>
      <c r="L311">
        <v>2</v>
      </c>
      <c r="M311">
        <v>8</v>
      </c>
    </row>
    <row r="312" spans="1:13" hidden="1">
      <c r="A312" t="s">
        <v>125</v>
      </c>
      <c r="B312" t="s">
        <v>92</v>
      </c>
      <c r="C312" t="s">
        <v>119</v>
      </c>
      <c r="D312" t="s">
        <v>58</v>
      </c>
      <c r="E312" t="s">
        <v>112</v>
      </c>
      <c r="F312" t="s">
        <v>95</v>
      </c>
      <c r="G312" t="s">
        <v>103</v>
      </c>
      <c r="H312" t="s">
        <v>113</v>
      </c>
      <c r="I312">
        <v>21</v>
      </c>
      <c r="J312">
        <v>92.48</v>
      </c>
      <c r="K312">
        <v>167.91</v>
      </c>
      <c r="L312">
        <v>9</v>
      </c>
      <c r="M312">
        <v>4</v>
      </c>
    </row>
    <row r="313" spans="1:13" hidden="1">
      <c r="A313" t="s">
        <v>125</v>
      </c>
      <c r="B313" t="s">
        <v>92</v>
      </c>
      <c r="C313" t="s">
        <v>143</v>
      </c>
      <c r="D313" t="s">
        <v>58</v>
      </c>
      <c r="E313" t="s">
        <v>112</v>
      </c>
      <c r="F313" t="s">
        <v>116</v>
      </c>
      <c r="G313" t="s">
        <v>103</v>
      </c>
      <c r="H313" t="s">
        <v>97</v>
      </c>
      <c r="I313">
        <v>24</v>
      </c>
      <c r="J313">
        <v>84.32</v>
      </c>
      <c r="K313">
        <v>156.51</v>
      </c>
      <c r="L313">
        <v>1</v>
      </c>
      <c r="M313">
        <v>5</v>
      </c>
    </row>
    <row r="314" spans="1:13" hidden="1">
      <c r="A314" t="s">
        <v>125</v>
      </c>
      <c r="B314" t="s">
        <v>105</v>
      </c>
      <c r="C314" t="s">
        <v>106</v>
      </c>
      <c r="D314" t="s">
        <v>58</v>
      </c>
      <c r="E314" t="s">
        <v>101</v>
      </c>
      <c r="F314" t="s">
        <v>116</v>
      </c>
      <c r="G314" t="s">
        <v>103</v>
      </c>
      <c r="H314" t="s">
        <v>97</v>
      </c>
      <c r="I314">
        <v>19</v>
      </c>
      <c r="J314">
        <v>93.37</v>
      </c>
      <c r="K314">
        <v>158.38999999999999</v>
      </c>
      <c r="L314">
        <v>1</v>
      </c>
      <c r="M314">
        <v>7</v>
      </c>
    </row>
    <row r="315" spans="1:13" hidden="1">
      <c r="A315" t="s">
        <v>125</v>
      </c>
      <c r="B315" t="s">
        <v>105</v>
      </c>
      <c r="C315" t="s">
        <v>127</v>
      </c>
      <c r="D315" t="s">
        <v>58</v>
      </c>
      <c r="E315" t="s">
        <v>112</v>
      </c>
      <c r="F315" t="s">
        <v>120</v>
      </c>
      <c r="G315" t="s">
        <v>96</v>
      </c>
      <c r="H315" t="s">
        <v>113</v>
      </c>
      <c r="I315">
        <v>36</v>
      </c>
      <c r="J315">
        <v>59.83</v>
      </c>
      <c r="K315">
        <v>179.67</v>
      </c>
      <c r="L315">
        <v>8</v>
      </c>
      <c r="M315">
        <v>1</v>
      </c>
    </row>
    <row r="316" spans="1:13" hidden="1">
      <c r="A316" t="s">
        <v>125</v>
      </c>
      <c r="B316" t="s">
        <v>92</v>
      </c>
      <c r="C316" t="s">
        <v>145</v>
      </c>
      <c r="D316" t="s">
        <v>57</v>
      </c>
      <c r="E316" t="s">
        <v>109</v>
      </c>
      <c r="F316" t="s">
        <v>120</v>
      </c>
      <c r="G316" t="s">
        <v>96</v>
      </c>
      <c r="H316" t="s">
        <v>113</v>
      </c>
      <c r="I316">
        <v>27</v>
      </c>
      <c r="J316">
        <v>70.58</v>
      </c>
      <c r="K316">
        <v>165.23</v>
      </c>
      <c r="L316">
        <v>8</v>
      </c>
      <c r="M316">
        <v>7</v>
      </c>
    </row>
    <row r="317" spans="1:13" hidden="1">
      <c r="A317" t="s">
        <v>176</v>
      </c>
      <c r="B317" t="s">
        <v>136</v>
      </c>
      <c r="C317" t="s">
        <v>93</v>
      </c>
      <c r="D317" t="s">
        <v>57</v>
      </c>
      <c r="E317" t="s">
        <v>101</v>
      </c>
      <c r="F317" t="s">
        <v>134</v>
      </c>
      <c r="G317" t="s">
        <v>103</v>
      </c>
      <c r="H317" t="s">
        <v>113</v>
      </c>
      <c r="I317">
        <v>21</v>
      </c>
      <c r="J317">
        <v>90.03</v>
      </c>
      <c r="K317">
        <v>164.05</v>
      </c>
      <c r="L317">
        <v>11</v>
      </c>
      <c r="M317">
        <v>10</v>
      </c>
    </row>
    <row r="318" spans="1:13" hidden="1">
      <c r="A318" t="s">
        <v>176</v>
      </c>
      <c r="B318" t="s">
        <v>136</v>
      </c>
      <c r="C318" t="s">
        <v>100</v>
      </c>
      <c r="D318" t="s">
        <v>58</v>
      </c>
      <c r="E318" t="s">
        <v>109</v>
      </c>
      <c r="F318" t="s">
        <v>102</v>
      </c>
      <c r="G318" t="s">
        <v>96</v>
      </c>
      <c r="H318" t="s">
        <v>97</v>
      </c>
      <c r="I318">
        <v>32</v>
      </c>
      <c r="J318">
        <v>96.33</v>
      </c>
      <c r="K318">
        <v>168.98</v>
      </c>
      <c r="L318">
        <v>19</v>
      </c>
      <c r="M318">
        <v>5</v>
      </c>
    </row>
    <row r="319" spans="1:13" hidden="1">
      <c r="A319" t="s">
        <v>176</v>
      </c>
      <c r="B319" t="s">
        <v>115</v>
      </c>
      <c r="C319" t="s">
        <v>93</v>
      </c>
      <c r="D319" t="s">
        <v>58</v>
      </c>
      <c r="E319" t="s">
        <v>112</v>
      </c>
      <c r="F319" t="s">
        <v>134</v>
      </c>
      <c r="G319" t="s">
        <v>103</v>
      </c>
      <c r="H319" t="s">
        <v>113</v>
      </c>
      <c r="I319">
        <v>30</v>
      </c>
      <c r="J319">
        <v>83.54</v>
      </c>
      <c r="K319">
        <v>174.98</v>
      </c>
      <c r="L319">
        <v>6</v>
      </c>
      <c r="M319">
        <v>9</v>
      </c>
    </row>
    <row r="320" spans="1:13" hidden="1">
      <c r="A320" t="s">
        <v>176</v>
      </c>
      <c r="B320" t="s">
        <v>105</v>
      </c>
      <c r="C320" t="s">
        <v>129</v>
      </c>
      <c r="D320" t="s">
        <v>57</v>
      </c>
      <c r="E320" t="s">
        <v>112</v>
      </c>
      <c r="F320" t="s">
        <v>116</v>
      </c>
      <c r="G320" t="s">
        <v>96</v>
      </c>
      <c r="H320" t="s">
        <v>113</v>
      </c>
      <c r="I320">
        <v>30</v>
      </c>
      <c r="J320">
        <v>77.83</v>
      </c>
      <c r="K320">
        <v>181.69</v>
      </c>
      <c r="L320">
        <v>1</v>
      </c>
      <c r="M320">
        <v>7</v>
      </c>
    </row>
    <row r="321" spans="1:13" hidden="1">
      <c r="A321" t="s">
        <v>159</v>
      </c>
      <c r="B321" t="s">
        <v>99</v>
      </c>
      <c r="C321" t="s">
        <v>106</v>
      </c>
      <c r="D321" t="s">
        <v>57</v>
      </c>
      <c r="E321" t="s">
        <v>94</v>
      </c>
      <c r="F321" t="s">
        <v>107</v>
      </c>
      <c r="G321" t="s">
        <v>96</v>
      </c>
      <c r="H321" t="s">
        <v>113</v>
      </c>
      <c r="I321">
        <v>34</v>
      </c>
      <c r="J321">
        <v>65.650000000000006</v>
      </c>
      <c r="K321">
        <v>198.15</v>
      </c>
      <c r="L321">
        <v>6</v>
      </c>
      <c r="M321">
        <v>10</v>
      </c>
    </row>
    <row r="322" spans="1:13" hidden="1">
      <c r="A322" t="s">
        <v>159</v>
      </c>
      <c r="B322" t="s">
        <v>92</v>
      </c>
      <c r="C322" t="s">
        <v>119</v>
      </c>
      <c r="D322" t="s">
        <v>57</v>
      </c>
      <c r="E322" t="s">
        <v>109</v>
      </c>
      <c r="F322" t="s">
        <v>107</v>
      </c>
      <c r="G322" t="s">
        <v>96</v>
      </c>
      <c r="H322" t="s">
        <v>97</v>
      </c>
      <c r="I322">
        <v>37</v>
      </c>
      <c r="J322">
        <v>59.77</v>
      </c>
      <c r="K322">
        <v>158.63</v>
      </c>
      <c r="L322">
        <v>14</v>
      </c>
      <c r="M322">
        <v>3</v>
      </c>
    </row>
    <row r="323" spans="1:13" hidden="1">
      <c r="A323" t="s">
        <v>159</v>
      </c>
      <c r="B323" t="s">
        <v>136</v>
      </c>
      <c r="C323" t="s">
        <v>100</v>
      </c>
      <c r="D323" t="s">
        <v>58</v>
      </c>
      <c r="E323" t="s">
        <v>112</v>
      </c>
      <c r="F323" t="s">
        <v>116</v>
      </c>
      <c r="G323" t="s">
        <v>96</v>
      </c>
      <c r="H323" t="s">
        <v>113</v>
      </c>
      <c r="I323">
        <v>26</v>
      </c>
      <c r="J323">
        <v>64.62</v>
      </c>
      <c r="K323">
        <v>198.24</v>
      </c>
      <c r="L323">
        <v>10</v>
      </c>
      <c r="M323">
        <v>2</v>
      </c>
    </row>
    <row r="324" spans="1:13" hidden="1">
      <c r="A324" t="s">
        <v>144</v>
      </c>
      <c r="B324" t="s">
        <v>92</v>
      </c>
      <c r="C324" t="s">
        <v>145</v>
      </c>
      <c r="D324" t="s">
        <v>58</v>
      </c>
      <c r="E324" t="s">
        <v>112</v>
      </c>
      <c r="F324" t="s">
        <v>116</v>
      </c>
      <c r="G324" t="s">
        <v>110</v>
      </c>
      <c r="H324" t="s">
        <v>113</v>
      </c>
      <c r="I324">
        <v>33</v>
      </c>
      <c r="J324">
        <v>96.72</v>
      </c>
      <c r="K324">
        <v>196.58</v>
      </c>
      <c r="L324">
        <v>13</v>
      </c>
      <c r="M324">
        <v>1</v>
      </c>
    </row>
    <row r="325" spans="1:13" hidden="1">
      <c r="A325" t="s">
        <v>144</v>
      </c>
      <c r="B325" t="s">
        <v>99</v>
      </c>
      <c r="C325" t="s">
        <v>100</v>
      </c>
      <c r="D325" t="s">
        <v>58</v>
      </c>
      <c r="E325" t="s">
        <v>101</v>
      </c>
      <c r="F325" t="s">
        <v>102</v>
      </c>
      <c r="G325" t="s">
        <v>103</v>
      </c>
      <c r="H325" t="s">
        <v>97</v>
      </c>
      <c r="I325">
        <v>31</v>
      </c>
      <c r="J325">
        <v>56.38</v>
      </c>
      <c r="K325">
        <v>180.28</v>
      </c>
      <c r="L325">
        <v>12</v>
      </c>
      <c r="M325">
        <v>2</v>
      </c>
    </row>
    <row r="326" spans="1:13" hidden="1">
      <c r="A326" t="s">
        <v>144</v>
      </c>
      <c r="B326" t="s">
        <v>105</v>
      </c>
      <c r="C326" t="s">
        <v>100</v>
      </c>
      <c r="D326" t="s">
        <v>58</v>
      </c>
      <c r="E326" t="s">
        <v>109</v>
      </c>
      <c r="F326" t="s">
        <v>130</v>
      </c>
      <c r="G326" t="s">
        <v>110</v>
      </c>
      <c r="H326" t="s">
        <v>97</v>
      </c>
      <c r="I326">
        <v>27</v>
      </c>
      <c r="J326">
        <v>96.33</v>
      </c>
      <c r="K326">
        <v>170.29</v>
      </c>
      <c r="L326">
        <v>11</v>
      </c>
      <c r="M326">
        <v>2</v>
      </c>
    </row>
    <row r="327" spans="1:13" hidden="1">
      <c r="A327" t="s">
        <v>144</v>
      </c>
      <c r="B327" t="s">
        <v>136</v>
      </c>
      <c r="C327" t="s">
        <v>140</v>
      </c>
      <c r="D327" t="s">
        <v>58</v>
      </c>
      <c r="E327" t="s">
        <v>112</v>
      </c>
      <c r="F327" t="s">
        <v>102</v>
      </c>
      <c r="G327" t="s">
        <v>110</v>
      </c>
      <c r="H327" t="s">
        <v>97</v>
      </c>
      <c r="I327">
        <v>25</v>
      </c>
      <c r="J327">
        <v>75.47</v>
      </c>
      <c r="K327">
        <v>184.73</v>
      </c>
      <c r="L327">
        <v>10</v>
      </c>
      <c r="M327">
        <v>10</v>
      </c>
    </row>
    <row r="328" spans="1:13" hidden="1">
      <c r="A328" t="s">
        <v>149</v>
      </c>
      <c r="B328" t="s">
        <v>99</v>
      </c>
      <c r="C328" t="s">
        <v>145</v>
      </c>
      <c r="D328" t="s">
        <v>57</v>
      </c>
      <c r="E328" t="s">
        <v>101</v>
      </c>
      <c r="F328" t="s">
        <v>107</v>
      </c>
      <c r="G328" t="s">
        <v>96</v>
      </c>
      <c r="H328" t="s">
        <v>97</v>
      </c>
      <c r="I328">
        <v>18</v>
      </c>
      <c r="J328">
        <v>85.01</v>
      </c>
      <c r="K328">
        <v>184.67</v>
      </c>
      <c r="L328">
        <v>12</v>
      </c>
      <c r="M328">
        <v>6</v>
      </c>
    </row>
    <row r="329" spans="1:13" hidden="1">
      <c r="A329" t="s">
        <v>149</v>
      </c>
      <c r="B329" t="s">
        <v>99</v>
      </c>
      <c r="C329" t="s">
        <v>140</v>
      </c>
      <c r="D329" t="s">
        <v>58</v>
      </c>
      <c r="E329" t="s">
        <v>112</v>
      </c>
      <c r="F329" t="s">
        <v>134</v>
      </c>
      <c r="G329" t="s">
        <v>96</v>
      </c>
      <c r="H329" t="s">
        <v>113</v>
      </c>
      <c r="I329">
        <v>26</v>
      </c>
      <c r="J329">
        <v>77.489999999999995</v>
      </c>
      <c r="K329">
        <v>194.61</v>
      </c>
      <c r="L329">
        <v>12</v>
      </c>
      <c r="M329">
        <v>1</v>
      </c>
    </row>
    <row r="330" spans="1:13" hidden="1">
      <c r="A330" t="s">
        <v>149</v>
      </c>
      <c r="B330" t="s">
        <v>136</v>
      </c>
      <c r="C330" t="s">
        <v>143</v>
      </c>
      <c r="D330" t="s">
        <v>58</v>
      </c>
      <c r="E330" t="s">
        <v>109</v>
      </c>
      <c r="F330" t="s">
        <v>120</v>
      </c>
      <c r="G330" t="s">
        <v>103</v>
      </c>
      <c r="H330" t="s">
        <v>113</v>
      </c>
      <c r="I330">
        <v>23</v>
      </c>
      <c r="J330">
        <v>80.930000000000007</v>
      </c>
      <c r="K330">
        <v>160.13999999999999</v>
      </c>
      <c r="L330">
        <v>11</v>
      </c>
      <c r="M330">
        <v>5</v>
      </c>
    </row>
    <row r="331" spans="1:13" hidden="1">
      <c r="A331" t="s">
        <v>214</v>
      </c>
      <c r="B331" t="s">
        <v>122</v>
      </c>
      <c r="C331" t="s">
        <v>93</v>
      </c>
      <c r="D331" t="s">
        <v>57</v>
      </c>
      <c r="E331" t="s">
        <v>94</v>
      </c>
      <c r="F331" t="s">
        <v>116</v>
      </c>
      <c r="G331" t="s">
        <v>103</v>
      </c>
      <c r="H331" t="s">
        <v>113</v>
      </c>
      <c r="I331">
        <v>25</v>
      </c>
      <c r="J331">
        <v>70.09</v>
      </c>
      <c r="K331">
        <v>173.27</v>
      </c>
      <c r="L331">
        <v>7</v>
      </c>
      <c r="M331">
        <v>8</v>
      </c>
    </row>
    <row r="332" spans="1:13" hidden="1">
      <c r="A332" t="s">
        <v>221</v>
      </c>
      <c r="B332" t="s">
        <v>92</v>
      </c>
      <c r="C332" t="s">
        <v>140</v>
      </c>
      <c r="D332" t="s">
        <v>58</v>
      </c>
      <c r="E332" t="s">
        <v>112</v>
      </c>
      <c r="F332" t="s">
        <v>95</v>
      </c>
      <c r="G332" t="s">
        <v>96</v>
      </c>
      <c r="H332" t="s">
        <v>113</v>
      </c>
      <c r="I332">
        <v>40</v>
      </c>
      <c r="J332">
        <v>81.31</v>
      </c>
      <c r="K332">
        <v>199.38</v>
      </c>
      <c r="L332">
        <v>9</v>
      </c>
      <c r="M332">
        <v>3</v>
      </c>
    </row>
    <row r="333" spans="1:13" hidden="1">
      <c r="A333" t="s">
        <v>221</v>
      </c>
      <c r="B333" t="s">
        <v>92</v>
      </c>
      <c r="C333" t="s">
        <v>140</v>
      </c>
      <c r="D333" t="s">
        <v>57</v>
      </c>
      <c r="E333" t="s">
        <v>94</v>
      </c>
      <c r="F333" t="s">
        <v>138</v>
      </c>
      <c r="G333" t="s">
        <v>110</v>
      </c>
      <c r="H333" t="s">
        <v>113</v>
      </c>
      <c r="I333">
        <v>28</v>
      </c>
      <c r="J333">
        <v>54.82</v>
      </c>
      <c r="K333">
        <v>190.81</v>
      </c>
      <c r="L333">
        <v>5</v>
      </c>
      <c r="M333">
        <v>9</v>
      </c>
    </row>
    <row r="334" spans="1:13" hidden="1">
      <c r="A334" t="s">
        <v>162</v>
      </c>
      <c r="B334" t="s">
        <v>136</v>
      </c>
      <c r="C334" t="s">
        <v>127</v>
      </c>
      <c r="D334" t="s">
        <v>57</v>
      </c>
      <c r="E334" t="s">
        <v>109</v>
      </c>
      <c r="F334" t="s">
        <v>120</v>
      </c>
      <c r="G334" t="s">
        <v>110</v>
      </c>
      <c r="H334" t="s">
        <v>97</v>
      </c>
      <c r="I334">
        <v>22</v>
      </c>
      <c r="J334">
        <v>89.4</v>
      </c>
      <c r="K334">
        <v>184.44</v>
      </c>
      <c r="L334">
        <v>17</v>
      </c>
      <c r="M334">
        <v>4</v>
      </c>
    </row>
    <row r="335" spans="1:13" hidden="1">
      <c r="A335" t="s">
        <v>162</v>
      </c>
      <c r="B335" t="s">
        <v>136</v>
      </c>
      <c r="C335" t="s">
        <v>145</v>
      </c>
      <c r="D335" t="s">
        <v>57</v>
      </c>
      <c r="E335" t="s">
        <v>101</v>
      </c>
      <c r="F335" t="s">
        <v>102</v>
      </c>
      <c r="G335" t="s">
        <v>110</v>
      </c>
      <c r="H335" t="s">
        <v>97</v>
      </c>
      <c r="I335">
        <v>27</v>
      </c>
      <c r="J335">
        <v>64.069999999999993</v>
      </c>
      <c r="K335">
        <v>180.37</v>
      </c>
      <c r="L335">
        <v>17</v>
      </c>
      <c r="M335">
        <v>9</v>
      </c>
    </row>
    <row r="336" spans="1:13" hidden="1">
      <c r="A336" t="s">
        <v>162</v>
      </c>
      <c r="B336" t="s">
        <v>99</v>
      </c>
      <c r="C336" t="s">
        <v>106</v>
      </c>
      <c r="D336" t="s">
        <v>58</v>
      </c>
      <c r="E336" t="s">
        <v>101</v>
      </c>
      <c r="F336" t="s">
        <v>95</v>
      </c>
      <c r="G336" t="s">
        <v>96</v>
      </c>
      <c r="H336" t="s">
        <v>113</v>
      </c>
      <c r="I336">
        <v>19</v>
      </c>
      <c r="J336">
        <v>68.98</v>
      </c>
      <c r="K336">
        <v>160.61000000000001</v>
      </c>
      <c r="L336">
        <v>5</v>
      </c>
      <c r="M336">
        <v>2</v>
      </c>
    </row>
    <row r="337" spans="1:13" hidden="1">
      <c r="A337" t="s">
        <v>162</v>
      </c>
      <c r="B337" t="s">
        <v>122</v>
      </c>
      <c r="C337" t="s">
        <v>119</v>
      </c>
      <c r="D337" t="s">
        <v>58</v>
      </c>
      <c r="E337" t="s">
        <v>94</v>
      </c>
      <c r="F337" t="s">
        <v>134</v>
      </c>
      <c r="G337" t="s">
        <v>103</v>
      </c>
      <c r="H337" t="s">
        <v>113</v>
      </c>
      <c r="I337">
        <v>19</v>
      </c>
      <c r="J337">
        <v>69.040000000000006</v>
      </c>
      <c r="K337">
        <v>158.28</v>
      </c>
      <c r="L337">
        <v>13</v>
      </c>
      <c r="M337">
        <v>10</v>
      </c>
    </row>
    <row r="338" spans="1:13" hidden="1">
      <c r="A338" t="s">
        <v>162</v>
      </c>
      <c r="B338" t="s">
        <v>115</v>
      </c>
      <c r="C338" t="s">
        <v>119</v>
      </c>
      <c r="D338" t="s">
        <v>58</v>
      </c>
      <c r="E338" t="s">
        <v>101</v>
      </c>
      <c r="F338" t="s">
        <v>116</v>
      </c>
      <c r="G338" t="s">
        <v>103</v>
      </c>
      <c r="H338" t="s">
        <v>97</v>
      </c>
      <c r="I338">
        <v>33</v>
      </c>
      <c r="J338">
        <v>82.44</v>
      </c>
      <c r="K338">
        <v>177.99</v>
      </c>
      <c r="L338">
        <v>19</v>
      </c>
      <c r="M338">
        <v>10</v>
      </c>
    </row>
    <row r="339" spans="1:13" hidden="1">
      <c r="A339" t="s">
        <v>162</v>
      </c>
      <c r="B339" t="s">
        <v>115</v>
      </c>
      <c r="C339" t="s">
        <v>143</v>
      </c>
      <c r="D339" t="s">
        <v>58</v>
      </c>
      <c r="E339" t="s">
        <v>109</v>
      </c>
      <c r="F339" t="s">
        <v>107</v>
      </c>
      <c r="G339" t="s">
        <v>103</v>
      </c>
      <c r="H339" t="s">
        <v>113</v>
      </c>
      <c r="I339">
        <v>34</v>
      </c>
      <c r="J339">
        <v>81.91</v>
      </c>
      <c r="K339">
        <v>177.1</v>
      </c>
      <c r="L339">
        <v>19</v>
      </c>
      <c r="M339">
        <v>6</v>
      </c>
    </row>
    <row r="340" spans="1:13" hidden="1">
      <c r="A340" t="s">
        <v>181</v>
      </c>
      <c r="B340" t="s">
        <v>99</v>
      </c>
      <c r="C340" t="s">
        <v>111</v>
      </c>
      <c r="D340" t="s">
        <v>57</v>
      </c>
      <c r="E340" t="s">
        <v>109</v>
      </c>
      <c r="F340" t="s">
        <v>95</v>
      </c>
      <c r="G340" t="s">
        <v>96</v>
      </c>
      <c r="H340" t="s">
        <v>113</v>
      </c>
      <c r="I340">
        <v>37</v>
      </c>
      <c r="J340">
        <v>83.92</v>
      </c>
      <c r="K340">
        <v>178.92</v>
      </c>
      <c r="L340">
        <v>15</v>
      </c>
      <c r="M340">
        <v>4</v>
      </c>
    </row>
    <row r="341" spans="1:13" hidden="1">
      <c r="A341" t="s">
        <v>211</v>
      </c>
      <c r="B341" t="s">
        <v>99</v>
      </c>
      <c r="C341" t="s">
        <v>111</v>
      </c>
      <c r="D341" t="s">
        <v>57</v>
      </c>
      <c r="E341" t="s">
        <v>109</v>
      </c>
      <c r="F341" t="s">
        <v>134</v>
      </c>
      <c r="G341" t="s">
        <v>103</v>
      </c>
      <c r="H341" t="s">
        <v>113</v>
      </c>
      <c r="I341">
        <v>18</v>
      </c>
      <c r="J341">
        <v>62.44</v>
      </c>
      <c r="K341">
        <v>154.69</v>
      </c>
      <c r="L341">
        <v>1</v>
      </c>
      <c r="M341">
        <v>10</v>
      </c>
    </row>
    <row r="342" spans="1:13" hidden="1">
      <c r="A342" t="s">
        <v>211</v>
      </c>
      <c r="B342" t="s">
        <v>105</v>
      </c>
      <c r="C342" t="s">
        <v>140</v>
      </c>
      <c r="D342" t="s">
        <v>58</v>
      </c>
      <c r="E342" t="s">
        <v>101</v>
      </c>
      <c r="F342" t="s">
        <v>102</v>
      </c>
      <c r="G342" t="s">
        <v>110</v>
      </c>
      <c r="H342" t="s">
        <v>97</v>
      </c>
      <c r="I342">
        <v>29</v>
      </c>
      <c r="J342">
        <v>80.09</v>
      </c>
      <c r="K342">
        <v>155.24</v>
      </c>
      <c r="L342">
        <v>20</v>
      </c>
      <c r="M342">
        <v>9</v>
      </c>
    </row>
    <row r="343" spans="1:13" hidden="1">
      <c r="A343" t="s">
        <v>211</v>
      </c>
      <c r="B343" t="s">
        <v>136</v>
      </c>
      <c r="C343" t="s">
        <v>100</v>
      </c>
      <c r="D343" t="s">
        <v>58</v>
      </c>
      <c r="E343" t="s">
        <v>101</v>
      </c>
      <c r="F343" t="s">
        <v>102</v>
      </c>
      <c r="G343" t="s">
        <v>103</v>
      </c>
      <c r="H343" t="s">
        <v>97</v>
      </c>
      <c r="I343">
        <v>35</v>
      </c>
      <c r="J343">
        <v>78.48</v>
      </c>
      <c r="K343">
        <v>179.01</v>
      </c>
      <c r="L343">
        <v>2</v>
      </c>
      <c r="M343">
        <v>9</v>
      </c>
    </row>
    <row r="344" spans="1:13" hidden="1">
      <c r="A344" t="s">
        <v>211</v>
      </c>
      <c r="B344" t="s">
        <v>136</v>
      </c>
      <c r="C344" t="s">
        <v>111</v>
      </c>
      <c r="D344" t="s">
        <v>58</v>
      </c>
      <c r="E344" t="s">
        <v>94</v>
      </c>
      <c r="F344" t="s">
        <v>116</v>
      </c>
      <c r="G344" t="s">
        <v>103</v>
      </c>
      <c r="H344" t="s">
        <v>97</v>
      </c>
      <c r="I344">
        <v>40</v>
      </c>
      <c r="J344">
        <v>98.75</v>
      </c>
      <c r="K344">
        <v>184.62</v>
      </c>
      <c r="L344">
        <v>3</v>
      </c>
      <c r="M344">
        <v>9</v>
      </c>
    </row>
    <row r="345" spans="1:13" hidden="1">
      <c r="A345" t="s">
        <v>211</v>
      </c>
      <c r="B345" t="s">
        <v>92</v>
      </c>
      <c r="C345" t="s">
        <v>145</v>
      </c>
      <c r="D345" t="s">
        <v>58</v>
      </c>
      <c r="E345" t="s">
        <v>101</v>
      </c>
      <c r="F345" t="s">
        <v>102</v>
      </c>
      <c r="G345" t="s">
        <v>103</v>
      </c>
      <c r="H345" t="s">
        <v>97</v>
      </c>
      <c r="I345">
        <v>36</v>
      </c>
      <c r="J345">
        <v>88.71</v>
      </c>
      <c r="K345">
        <v>195.17</v>
      </c>
      <c r="L345">
        <v>17</v>
      </c>
      <c r="M345">
        <v>8</v>
      </c>
    </row>
    <row r="346" spans="1:13" hidden="1">
      <c r="A346" t="s">
        <v>211</v>
      </c>
      <c r="B346" t="s">
        <v>115</v>
      </c>
      <c r="C346" t="s">
        <v>140</v>
      </c>
      <c r="D346" t="s">
        <v>58</v>
      </c>
      <c r="E346" t="s">
        <v>112</v>
      </c>
      <c r="F346" t="s">
        <v>102</v>
      </c>
      <c r="G346" t="s">
        <v>110</v>
      </c>
      <c r="H346" t="s">
        <v>113</v>
      </c>
      <c r="I346">
        <v>29</v>
      </c>
      <c r="J346">
        <v>89.17</v>
      </c>
      <c r="K346">
        <v>175.16</v>
      </c>
      <c r="L346">
        <v>16</v>
      </c>
      <c r="M346">
        <v>8</v>
      </c>
    </row>
    <row r="347" spans="1:13" hidden="1">
      <c r="A347" t="s">
        <v>211</v>
      </c>
      <c r="B347" t="s">
        <v>133</v>
      </c>
      <c r="C347" t="s">
        <v>106</v>
      </c>
      <c r="D347" t="s">
        <v>58</v>
      </c>
      <c r="E347" t="s">
        <v>101</v>
      </c>
      <c r="F347" t="s">
        <v>134</v>
      </c>
      <c r="G347" t="s">
        <v>103</v>
      </c>
      <c r="H347" t="s">
        <v>97</v>
      </c>
      <c r="I347">
        <v>26</v>
      </c>
      <c r="J347">
        <v>92.6</v>
      </c>
      <c r="K347">
        <v>187.07</v>
      </c>
      <c r="L347">
        <v>7</v>
      </c>
      <c r="M347">
        <v>3</v>
      </c>
    </row>
    <row r="348" spans="1:13" hidden="1">
      <c r="A348" t="s">
        <v>211</v>
      </c>
      <c r="B348" t="s">
        <v>92</v>
      </c>
      <c r="C348" t="s">
        <v>93</v>
      </c>
      <c r="D348" t="s">
        <v>58</v>
      </c>
      <c r="E348" t="s">
        <v>112</v>
      </c>
      <c r="F348" t="s">
        <v>107</v>
      </c>
      <c r="G348" t="s">
        <v>103</v>
      </c>
      <c r="H348" t="s">
        <v>113</v>
      </c>
      <c r="I348">
        <v>22</v>
      </c>
      <c r="J348">
        <v>55.19</v>
      </c>
      <c r="K348">
        <v>163.6</v>
      </c>
      <c r="L348">
        <v>14</v>
      </c>
      <c r="M348">
        <v>1</v>
      </c>
    </row>
    <row r="349" spans="1:13" hidden="1">
      <c r="A349" t="s">
        <v>211</v>
      </c>
      <c r="B349" t="s">
        <v>92</v>
      </c>
      <c r="C349" t="s">
        <v>129</v>
      </c>
      <c r="D349" t="s">
        <v>58</v>
      </c>
      <c r="E349" t="s">
        <v>109</v>
      </c>
      <c r="F349" t="s">
        <v>134</v>
      </c>
      <c r="G349" t="s">
        <v>96</v>
      </c>
      <c r="H349" t="s">
        <v>97</v>
      </c>
      <c r="I349">
        <v>28</v>
      </c>
      <c r="J349">
        <v>87.03</v>
      </c>
      <c r="K349">
        <v>152.43</v>
      </c>
      <c r="L349">
        <v>6</v>
      </c>
      <c r="M349">
        <v>3</v>
      </c>
    </row>
    <row r="350" spans="1:13" hidden="1">
      <c r="A350" t="s">
        <v>184</v>
      </c>
      <c r="B350" t="s">
        <v>105</v>
      </c>
      <c r="C350" t="s">
        <v>93</v>
      </c>
      <c r="D350" t="s">
        <v>57</v>
      </c>
      <c r="E350" t="s">
        <v>112</v>
      </c>
      <c r="F350" t="s">
        <v>120</v>
      </c>
      <c r="G350" t="s">
        <v>103</v>
      </c>
      <c r="H350" t="s">
        <v>97</v>
      </c>
      <c r="I350">
        <v>39</v>
      </c>
      <c r="J350">
        <v>95.15</v>
      </c>
      <c r="K350">
        <v>190.02</v>
      </c>
      <c r="L350">
        <v>10</v>
      </c>
      <c r="M350">
        <v>2</v>
      </c>
    </row>
    <row r="351" spans="1:13" hidden="1">
      <c r="A351" t="s">
        <v>184</v>
      </c>
      <c r="B351" t="s">
        <v>105</v>
      </c>
      <c r="C351" t="s">
        <v>100</v>
      </c>
      <c r="D351" t="s">
        <v>58</v>
      </c>
      <c r="E351" t="s">
        <v>94</v>
      </c>
      <c r="F351" t="s">
        <v>107</v>
      </c>
      <c r="G351" t="s">
        <v>103</v>
      </c>
      <c r="H351" t="s">
        <v>97</v>
      </c>
      <c r="I351">
        <v>29</v>
      </c>
      <c r="J351">
        <v>84.53</v>
      </c>
      <c r="K351">
        <v>163.32</v>
      </c>
      <c r="L351">
        <v>20</v>
      </c>
      <c r="M351">
        <v>0</v>
      </c>
    </row>
    <row r="352" spans="1:13" hidden="1">
      <c r="A352" t="s">
        <v>184</v>
      </c>
      <c r="B352" t="s">
        <v>136</v>
      </c>
      <c r="C352" t="s">
        <v>145</v>
      </c>
      <c r="D352" t="s">
        <v>58</v>
      </c>
      <c r="E352" t="s">
        <v>112</v>
      </c>
      <c r="F352" t="s">
        <v>116</v>
      </c>
      <c r="G352" t="s">
        <v>96</v>
      </c>
      <c r="H352" t="s">
        <v>113</v>
      </c>
      <c r="I352">
        <v>22</v>
      </c>
      <c r="J352">
        <v>58.95</v>
      </c>
      <c r="K352">
        <v>194.49</v>
      </c>
      <c r="L352">
        <v>17</v>
      </c>
      <c r="M352">
        <v>9</v>
      </c>
    </row>
    <row r="353" spans="1:13" hidden="1">
      <c r="A353" t="s">
        <v>184</v>
      </c>
      <c r="B353" t="s">
        <v>122</v>
      </c>
      <c r="C353" t="s">
        <v>106</v>
      </c>
      <c r="D353" t="s">
        <v>57</v>
      </c>
      <c r="E353" t="s">
        <v>109</v>
      </c>
      <c r="F353" t="s">
        <v>130</v>
      </c>
      <c r="G353" t="s">
        <v>103</v>
      </c>
      <c r="H353" t="s">
        <v>113</v>
      </c>
      <c r="I353">
        <v>36</v>
      </c>
      <c r="J353">
        <v>79.55</v>
      </c>
      <c r="K353">
        <v>179.12</v>
      </c>
      <c r="L353">
        <v>4</v>
      </c>
      <c r="M353">
        <v>2</v>
      </c>
    </row>
    <row r="354" spans="1:13" hidden="1">
      <c r="A354" t="s">
        <v>184</v>
      </c>
      <c r="B354" t="s">
        <v>99</v>
      </c>
      <c r="C354" t="s">
        <v>129</v>
      </c>
      <c r="D354" t="s">
        <v>57</v>
      </c>
      <c r="E354" t="s">
        <v>94</v>
      </c>
      <c r="F354" t="s">
        <v>95</v>
      </c>
      <c r="G354" t="s">
        <v>96</v>
      </c>
      <c r="H354" t="s">
        <v>113</v>
      </c>
      <c r="I354">
        <v>30</v>
      </c>
      <c r="J354">
        <v>92.7</v>
      </c>
      <c r="K354">
        <v>196.02</v>
      </c>
      <c r="L354">
        <v>8</v>
      </c>
      <c r="M354">
        <v>8</v>
      </c>
    </row>
    <row r="355" spans="1:13" hidden="1">
      <c r="A355" t="s">
        <v>210</v>
      </c>
      <c r="B355" t="s">
        <v>136</v>
      </c>
      <c r="C355" t="s">
        <v>140</v>
      </c>
      <c r="D355" t="s">
        <v>57</v>
      </c>
      <c r="E355" t="s">
        <v>94</v>
      </c>
      <c r="F355" t="s">
        <v>138</v>
      </c>
      <c r="G355" t="s">
        <v>110</v>
      </c>
      <c r="H355" t="s">
        <v>97</v>
      </c>
      <c r="I355">
        <v>21</v>
      </c>
      <c r="J355">
        <v>52.01</v>
      </c>
      <c r="K355">
        <v>176.44</v>
      </c>
      <c r="L355">
        <v>8</v>
      </c>
      <c r="M355">
        <v>4</v>
      </c>
    </row>
    <row r="356" spans="1:13" hidden="1">
      <c r="A356" t="s">
        <v>210</v>
      </c>
      <c r="B356" t="s">
        <v>122</v>
      </c>
      <c r="C356" t="s">
        <v>119</v>
      </c>
      <c r="D356" t="s">
        <v>58</v>
      </c>
      <c r="E356" t="s">
        <v>101</v>
      </c>
      <c r="F356" t="s">
        <v>107</v>
      </c>
      <c r="G356" t="s">
        <v>96</v>
      </c>
      <c r="H356" t="s">
        <v>113</v>
      </c>
      <c r="I356">
        <v>35</v>
      </c>
      <c r="J356">
        <v>98.44</v>
      </c>
      <c r="K356">
        <v>169.53</v>
      </c>
      <c r="L356">
        <v>1</v>
      </c>
      <c r="M356">
        <v>1</v>
      </c>
    </row>
    <row r="357" spans="1:13" hidden="1">
      <c r="A357" t="s">
        <v>210</v>
      </c>
      <c r="B357" t="s">
        <v>122</v>
      </c>
      <c r="C357" t="s">
        <v>93</v>
      </c>
      <c r="D357" t="s">
        <v>58</v>
      </c>
      <c r="E357" t="s">
        <v>109</v>
      </c>
      <c r="F357" t="s">
        <v>116</v>
      </c>
      <c r="G357" t="s">
        <v>110</v>
      </c>
      <c r="H357" t="s">
        <v>97</v>
      </c>
      <c r="I357">
        <v>25</v>
      </c>
      <c r="J357">
        <v>75.55</v>
      </c>
      <c r="K357">
        <v>159.65</v>
      </c>
      <c r="L357">
        <v>13</v>
      </c>
      <c r="M357">
        <v>10</v>
      </c>
    </row>
    <row r="358" spans="1:13" hidden="1">
      <c r="A358" t="s">
        <v>168</v>
      </c>
      <c r="B358" t="s">
        <v>115</v>
      </c>
      <c r="C358" t="s">
        <v>93</v>
      </c>
      <c r="D358" t="s">
        <v>58</v>
      </c>
      <c r="E358" t="s">
        <v>101</v>
      </c>
      <c r="F358" t="s">
        <v>116</v>
      </c>
      <c r="G358" t="s">
        <v>110</v>
      </c>
      <c r="H358" t="s">
        <v>113</v>
      </c>
      <c r="I358">
        <v>32</v>
      </c>
      <c r="J358">
        <v>85.23</v>
      </c>
      <c r="K358">
        <v>184.44</v>
      </c>
      <c r="L358">
        <v>19</v>
      </c>
      <c r="M358">
        <v>9</v>
      </c>
    </row>
    <row r="359" spans="1:13" hidden="1">
      <c r="A359" t="s">
        <v>168</v>
      </c>
      <c r="B359" t="s">
        <v>105</v>
      </c>
      <c r="C359" t="s">
        <v>145</v>
      </c>
      <c r="D359" t="s">
        <v>57</v>
      </c>
      <c r="E359" t="s">
        <v>112</v>
      </c>
      <c r="F359" t="s">
        <v>130</v>
      </c>
      <c r="G359" t="s">
        <v>96</v>
      </c>
      <c r="H359" t="s">
        <v>113</v>
      </c>
      <c r="I359">
        <v>34</v>
      </c>
      <c r="J359">
        <v>79.83</v>
      </c>
      <c r="K359">
        <v>195.29</v>
      </c>
      <c r="L359">
        <v>2</v>
      </c>
      <c r="M359">
        <v>6</v>
      </c>
    </row>
    <row r="360" spans="1:13" hidden="1">
      <c r="A360" t="s">
        <v>168</v>
      </c>
      <c r="B360" t="s">
        <v>136</v>
      </c>
      <c r="C360" t="s">
        <v>111</v>
      </c>
      <c r="D360" t="s">
        <v>58</v>
      </c>
      <c r="E360" t="s">
        <v>112</v>
      </c>
      <c r="F360" t="s">
        <v>102</v>
      </c>
      <c r="G360" t="s">
        <v>110</v>
      </c>
      <c r="H360" t="s">
        <v>113</v>
      </c>
      <c r="I360">
        <v>21</v>
      </c>
      <c r="J360">
        <v>58.88</v>
      </c>
      <c r="K360">
        <v>153.25</v>
      </c>
      <c r="L360">
        <v>14</v>
      </c>
      <c r="M360">
        <v>4</v>
      </c>
    </row>
    <row r="361" spans="1:13" hidden="1">
      <c r="A361" t="s">
        <v>168</v>
      </c>
      <c r="B361" t="s">
        <v>122</v>
      </c>
      <c r="C361" t="s">
        <v>119</v>
      </c>
      <c r="D361" t="s">
        <v>57</v>
      </c>
      <c r="E361" t="s">
        <v>109</v>
      </c>
      <c r="F361" t="s">
        <v>130</v>
      </c>
      <c r="G361" t="s">
        <v>110</v>
      </c>
      <c r="H361" t="s">
        <v>97</v>
      </c>
      <c r="I361">
        <v>37</v>
      </c>
      <c r="J361">
        <v>51.58</v>
      </c>
      <c r="K361">
        <v>164.39</v>
      </c>
      <c r="L361">
        <v>7</v>
      </c>
      <c r="M361">
        <v>6</v>
      </c>
    </row>
    <row r="362" spans="1:13" hidden="1">
      <c r="A362" t="s">
        <v>168</v>
      </c>
      <c r="B362" t="s">
        <v>136</v>
      </c>
      <c r="C362" t="s">
        <v>100</v>
      </c>
      <c r="D362" t="s">
        <v>58</v>
      </c>
      <c r="E362" t="s">
        <v>109</v>
      </c>
      <c r="F362" t="s">
        <v>138</v>
      </c>
      <c r="G362" t="s">
        <v>110</v>
      </c>
      <c r="H362" t="s">
        <v>113</v>
      </c>
      <c r="I362">
        <v>19</v>
      </c>
      <c r="J362">
        <v>94.94</v>
      </c>
      <c r="K362">
        <v>167</v>
      </c>
      <c r="L362">
        <v>7</v>
      </c>
      <c r="M362">
        <v>3</v>
      </c>
    </row>
    <row r="363" spans="1:13" hidden="1">
      <c r="A363" t="s">
        <v>168</v>
      </c>
      <c r="B363" t="s">
        <v>136</v>
      </c>
      <c r="C363" t="s">
        <v>100</v>
      </c>
      <c r="D363" t="s">
        <v>58</v>
      </c>
      <c r="E363" t="s">
        <v>94</v>
      </c>
      <c r="F363" t="s">
        <v>116</v>
      </c>
      <c r="G363" t="s">
        <v>110</v>
      </c>
      <c r="H363" t="s">
        <v>97</v>
      </c>
      <c r="I363">
        <v>32</v>
      </c>
      <c r="J363">
        <v>55.5</v>
      </c>
      <c r="K363">
        <v>188.67</v>
      </c>
      <c r="L363">
        <v>12</v>
      </c>
      <c r="M363">
        <v>5</v>
      </c>
    </row>
    <row r="364" spans="1:13" hidden="1">
      <c r="A364" t="s">
        <v>191</v>
      </c>
      <c r="B364" t="s">
        <v>122</v>
      </c>
      <c r="C364" t="s">
        <v>145</v>
      </c>
      <c r="D364" t="s">
        <v>57</v>
      </c>
      <c r="E364" t="s">
        <v>109</v>
      </c>
      <c r="F364" t="s">
        <v>95</v>
      </c>
      <c r="G364" t="s">
        <v>103</v>
      </c>
      <c r="H364" t="s">
        <v>113</v>
      </c>
      <c r="I364">
        <v>35</v>
      </c>
      <c r="J364">
        <v>89.84</v>
      </c>
      <c r="K364">
        <v>165.41</v>
      </c>
      <c r="L364">
        <v>12</v>
      </c>
      <c r="M364">
        <v>0</v>
      </c>
    </row>
    <row r="365" spans="1:13" hidden="1">
      <c r="A365" t="s">
        <v>191</v>
      </c>
      <c r="B365" t="s">
        <v>99</v>
      </c>
      <c r="C365" t="s">
        <v>127</v>
      </c>
      <c r="D365" t="s">
        <v>57</v>
      </c>
      <c r="E365" t="s">
        <v>112</v>
      </c>
      <c r="F365" t="s">
        <v>95</v>
      </c>
      <c r="G365" t="s">
        <v>96</v>
      </c>
      <c r="H365" t="s">
        <v>97</v>
      </c>
      <c r="I365">
        <v>29</v>
      </c>
      <c r="J365">
        <v>81.58</v>
      </c>
      <c r="K365">
        <v>193.63</v>
      </c>
      <c r="L365">
        <v>3</v>
      </c>
      <c r="M365">
        <v>6</v>
      </c>
    </row>
    <row r="366" spans="1:13" hidden="1">
      <c r="A366" t="s">
        <v>191</v>
      </c>
      <c r="B366" t="s">
        <v>92</v>
      </c>
      <c r="C366" t="s">
        <v>111</v>
      </c>
      <c r="D366" t="s">
        <v>57</v>
      </c>
      <c r="E366" t="s">
        <v>101</v>
      </c>
      <c r="F366" t="s">
        <v>107</v>
      </c>
      <c r="G366" t="s">
        <v>110</v>
      </c>
      <c r="H366" t="s">
        <v>113</v>
      </c>
      <c r="I366">
        <v>39</v>
      </c>
      <c r="J366">
        <v>81.3</v>
      </c>
      <c r="K366">
        <v>157.19</v>
      </c>
      <c r="L366">
        <v>11</v>
      </c>
      <c r="M366">
        <v>9</v>
      </c>
    </row>
    <row r="367" spans="1:13" hidden="1">
      <c r="A367" t="s">
        <v>191</v>
      </c>
      <c r="B367" t="s">
        <v>99</v>
      </c>
      <c r="C367" t="s">
        <v>143</v>
      </c>
      <c r="D367" t="s">
        <v>57</v>
      </c>
      <c r="E367" t="s">
        <v>112</v>
      </c>
      <c r="F367" t="s">
        <v>130</v>
      </c>
      <c r="G367" t="s">
        <v>110</v>
      </c>
      <c r="H367" t="s">
        <v>97</v>
      </c>
      <c r="I367">
        <v>25</v>
      </c>
      <c r="J367">
        <v>62.01</v>
      </c>
      <c r="K367">
        <v>166.84</v>
      </c>
      <c r="L367">
        <v>10</v>
      </c>
      <c r="M367">
        <v>0</v>
      </c>
    </row>
    <row r="368" spans="1:13" hidden="1">
      <c r="A368" t="s">
        <v>191</v>
      </c>
      <c r="B368" t="s">
        <v>92</v>
      </c>
      <c r="C368" t="s">
        <v>140</v>
      </c>
      <c r="D368" t="s">
        <v>58</v>
      </c>
      <c r="E368" t="s">
        <v>94</v>
      </c>
      <c r="F368" t="s">
        <v>116</v>
      </c>
      <c r="G368" t="s">
        <v>110</v>
      </c>
      <c r="H368" t="s">
        <v>97</v>
      </c>
      <c r="I368">
        <v>30</v>
      </c>
      <c r="J368">
        <v>87.6</v>
      </c>
      <c r="K368">
        <v>176.13</v>
      </c>
      <c r="L368">
        <v>1</v>
      </c>
      <c r="M368">
        <v>4</v>
      </c>
    </row>
    <row r="369" spans="1:13" hidden="1">
      <c r="A369" t="s">
        <v>194</v>
      </c>
      <c r="B369" t="s">
        <v>133</v>
      </c>
      <c r="C369" t="s">
        <v>106</v>
      </c>
      <c r="D369" t="s">
        <v>57</v>
      </c>
      <c r="E369" t="s">
        <v>94</v>
      </c>
      <c r="F369" t="s">
        <v>102</v>
      </c>
      <c r="G369" t="s">
        <v>110</v>
      </c>
      <c r="H369" t="s">
        <v>97</v>
      </c>
      <c r="I369">
        <v>29</v>
      </c>
      <c r="J369">
        <v>98.16</v>
      </c>
      <c r="K369">
        <v>178.33</v>
      </c>
      <c r="L369">
        <v>1</v>
      </c>
      <c r="M369">
        <v>6</v>
      </c>
    </row>
    <row r="370" spans="1:13" hidden="1">
      <c r="A370" t="s">
        <v>194</v>
      </c>
      <c r="B370" t="s">
        <v>99</v>
      </c>
      <c r="C370" t="s">
        <v>145</v>
      </c>
      <c r="D370" t="s">
        <v>58</v>
      </c>
      <c r="E370" t="s">
        <v>94</v>
      </c>
      <c r="F370" t="s">
        <v>138</v>
      </c>
      <c r="G370" t="s">
        <v>110</v>
      </c>
      <c r="H370" t="s">
        <v>113</v>
      </c>
      <c r="I370">
        <v>23</v>
      </c>
      <c r="J370">
        <v>58.8</v>
      </c>
      <c r="K370">
        <v>152.58000000000001</v>
      </c>
      <c r="L370">
        <v>6</v>
      </c>
      <c r="M370">
        <v>0</v>
      </c>
    </row>
    <row r="371" spans="1:13" hidden="1">
      <c r="A371" t="s">
        <v>194</v>
      </c>
      <c r="B371" t="s">
        <v>99</v>
      </c>
      <c r="C371" t="s">
        <v>127</v>
      </c>
      <c r="D371" t="s">
        <v>57</v>
      </c>
      <c r="E371" t="s">
        <v>94</v>
      </c>
      <c r="F371" t="s">
        <v>95</v>
      </c>
      <c r="G371" t="s">
        <v>110</v>
      </c>
      <c r="H371" t="s">
        <v>97</v>
      </c>
      <c r="I371">
        <v>25</v>
      </c>
      <c r="J371">
        <v>96.74</v>
      </c>
      <c r="K371">
        <v>190.8</v>
      </c>
      <c r="L371">
        <v>6</v>
      </c>
      <c r="M371">
        <v>2</v>
      </c>
    </row>
    <row r="372" spans="1:13" hidden="1">
      <c r="A372" t="s">
        <v>194</v>
      </c>
      <c r="B372" t="s">
        <v>115</v>
      </c>
      <c r="C372" t="s">
        <v>145</v>
      </c>
      <c r="D372" t="s">
        <v>58</v>
      </c>
      <c r="E372" t="s">
        <v>94</v>
      </c>
      <c r="F372" t="s">
        <v>130</v>
      </c>
      <c r="G372" t="s">
        <v>110</v>
      </c>
      <c r="H372" t="s">
        <v>97</v>
      </c>
      <c r="I372">
        <v>32</v>
      </c>
      <c r="J372">
        <v>72.25</v>
      </c>
      <c r="K372">
        <v>177.78</v>
      </c>
      <c r="L372">
        <v>20</v>
      </c>
      <c r="M372">
        <v>2</v>
      </c>
    </row>
    <row r="373" spans="1:13" hidden="1">
      <c r="A373" t="s">
        <v>194</v>
      </c>
      <c r="B373" t="s">
        <v>92</v>
      </c>
      <c r="C373" t="s">
        <v>111</v>
      </c>
      <c r="D373" t="s">
        <v>58</v>
      </c>
      <c r="E373" t="s">
        <v>101</v>
      </c>
      <c r="F373" t="s">
        <v>107</v>
      </c>
      <c r="G373" t="s">
        <v>103</v>
      </c>
      <c r="H373" t="s">
        <v>97</v>
      </c>
      <c r="I373">
        <v>26</v>
      </c>
      <c r="J373">
        <v>63.61</v>
      </c>
      <c r="K373">
        <v>158.41999999999999</v>
      </c>
      <c r="L373">
        <v>8</v>
      </c>
      <c r="M373">
        <v>7</v>
      </c>
    </row>
    <row r="374" spans="1:13" hidden="1">
      <c r="A374" t="s">
        <v>194</v>
      </c>
      <c r="B374" t="s">
        <v>92</v>
      </c>
      <c r="C374" t="s">
        <v>119</v>
      </c>
      <c r="D374" t="s">
        <v>58</v>
      </c>
      <c r="E374" t="s">
        <v>94</v>
      </c>
      <c r="F374" t="s">
        <v>138</v>
      </c>
      <c r="G374" t="s">
        <v>110</v>
      </c>
      <c r="H374" t="s">
        <v>97</v>
      </c>
      <c r="I374">
        <v>34</v>
      </c>
      <c r="J374">
        <v>81.59</v>
      </c>
      <c r="K374">
        <v>156.54</v>
      </c>
      <c r="L374">
        <v>5</v>
      </c>
      <c r="M374">
        <v>3</v>
      </c>
    </row>
    <row r="375" spans="1:13" hidden="1">
      <c r="A375" t="s">
        <v>194</v>
      </c>
      <c r="B375" t="s">
        <v>105</v>
      </c>
      <c r="C375" t="s">
        <v>129</v>
      </c>
      <c r="D375" t="s">
        <v>58</v>
      </c>
      <c r="E375" t="s">
        <v>101</v>
      </c>
      <c r="F375" t="s">
        <v>138</v>
      </c>
      <c r="G375" t="s">
        <v>110</v>
      </c>
      <c r="H375" t="s">
        <v>97</v>
      </c>
      <c r="I375">
        <v>39</v>
      </c>
      <c r="J375">
        <v>52.48</v>
      </c>
      <c r="K375">
        <v>160.57</v>
      </c>
      <c r="L375">
        <v>11</v>
      </c>
      <c r="M375">
        <v>9</v>
      </c>
    </row>
    <row r="376" spans="1:13" hidden="1">
      <c r="A376" t="s">
        <v>215</v>
      </c>
      <c r="B376" t="s">
        <v>99</v>
      </c>
      <c r="C376" t="s">
        <v>129</v>
      </c>
      <c r="D376" t="s">
        <v>57</v>
      </c>
      <c r="E376" t="s">
        <v>101</v>
      </c>
      <c r="F376" t="s">
        <v>116</v>
      </c>
      <c r="G376" t="s">
        <v>96</v>
      </c>
      <c r="H376" t="s">
        <v>97</v>
      </c>
      <c r="I376">
        <v>34</v>
      </c>
      <c r="J376">
        <v>76.900000000000006</v>
      </c>
      <c r="K376">
        <v>151.97999999999999</v>
      </c>
      <c r="L376">
        <v>9</v>
      </c>
      <c r="M376">
        <v>6</v>
      </c>
    </row>
    <row r="377" spans="1:13" hidden="1">
      <c r="A377" t="s">
        <v>215</v>
      </c>
      <c r="B377" t="s">
        <v>99</v>
      </c>
      <c r="C377" t="s">
        <v>106</v>
      </c>
      <c r="D377" t="s">
        <v>58</v>
      </c>
      <c r="E377" t="s">
        <v>112</v>
      </c>
      <c r="F377" t="s">
        <v>130</v>
      </c>
      <c r="G377" t="s">
        <v>96</v>
      </c>
      <c r="H377" t="s">
        <v>113</v>
      </c>
      <c r="I377">
        <v>31</v>
      </c>
      <c r="J377">
        <v>90.23</v>
      </c>
      <c r="K377">
        <v>151.05000000000001</v>
      </c>
      <c r="L377">
        <v>10</v>
      </c>
      <c r="M377">
        <v>10</v>
      </c>
    </row>
    <row r="378" spans="1:13" hidden="1">
      <c r="A378" t="s">
        <v>215</v>
      </c>
      <c r="B378" t="s">
        <v>99</v>
      </c>
      <c r="C378" t="s">
        <v>140</v>
      </c>
      <c r="D378" t="s">
        <v>58</v>
      </c>
      <c r="E378" t="s">
        <v>101</v>
      </c>
      <c r="F378" t="s">
        <v>102</v>
      </c>
      <c r="G378" t="s">
        <v>96</v>
      </c>
      <c r="H378" t="s">
        <v>113</v>
      </c>
      <c r="I378">
        <v>28</v>
      </c>
      <c r="J378">
        <v>70.59</v>
      </c>
      <c r="K378">
        <v>160.78</v>
      </c>
      <c r="L378">
        <v>11</v>
      </c>
      <c r="M378">
        <v>3</v>
      </c>
    </row>
    <row r="379" spans="1:13" hidden="1">
      <c r="A379" t="s">
        <v>215</v>
      </c>
      <c r="B379" t="s">
        <v>136</v>
      </c>
      <c r="C379" t="s">
        <v>145</v>
      </c>
      <c r="D379" t="s">
        <v>57</v>
      </c>
      <c r="E379" t="s">
        <v>94</v>
      </c>
      <c r="F379" t="s">
        <v>138</v>
      </c>
      <c r="G379" t="s">
        <v>96</v>
      </c>
      <c r="H379" t="s">
        <v>113</v>
      </c>
      <c r="I379">
        <v>39</v>
      </c>
      <c r="J379">
        <v>69.37</v>
      </c>
      <c r="K379">
        <v>184.3</v>
      </c>
      <c r="L379">
        <v>13</v>
      </c>
      <c r="M379">
        <v>6</v>
      </c>
    </row>
    <row r="380" spans="1:13" hidden="1">
      <c r="A380" t="s">
        <v>215</v>
      </c>
      <c r="B380" t="s">
        <v>92</v>
      </c>
      <c r="C380" t="s">
        <v>106</v>
      </c>
      <c r="D380" t="s">
        <v>57</v>
      </c>
      <c r="E380" t="s">
        <v>109</v>
      </c>
      <c r="F380" t="s">
        <v>120</v>
      </c>
      <c r="G380" t="s">
        <v>103</v>
      </c>
      <c r="H380" t="s">
        <v>113</v>
      </c>
      <c r="I380">
        <v>30</v>
      </c>
      <c r="J380">
        <v>78.27</v>
      </c>
      <c r="K380">
        <v>191.7</v>
      </c>
      <c r="L380">
        <v>15</v>
      </c>
      <c r="M380">
        <v>3</v>
      </c>
    </row>
    <row r="381" spans="1:13" hidden="1">
      <c r="A381" t="s">
        <v>215</v>
      </c>
      <c r="B381" t="s">
        <v>136</v>
      </c>
      <c r="C381" t="s">
        <v>93</v>
      </c>
      <c r="D381" t="s">
        <v>57</v>
      </c>
      <c r="E381" t="s">
        <v>109</v>
      </c>
      <c r="F381" t="s">
        <v>130</v>
      </c>
      <c r="G381" t="s">
        <v>110</v>
      </c>
      <c r="H381" t="s">
        <v>113</v>
      </c>
      <c r="I381">
        <v>27</v>
      </c>
      <c r="J381">
        <v>81.91</v>
      </c>
      <c r="K381">
        <v>170.74</v>
      </c>
      <c r="L381">
        <v>6</v>
      </c>
      <c r="M381">
        <v>1</v>
      </c>
    </row>
    <row r="382" spans="1:13" hidden="1">
      <c r="A382" t="s">
        <v>215</v>
      </c>
      <c r="B382" t="s">
        <v>133</v>
      </c>
      <c r="C382" t="s">
        <v>127</v>
      </c>
      <c r="D382" t="s">
        <v>58</v>
      </c>
      <c r="E382" t="s">
        <v>112</v>
      </c>
      <c r="F382" t="s">
        <v>120</v>
      </c>
      <c r="G382" t="s">
        <v>103</v>
      </c>
      <c r="H382" t="s">
        <v>113</v>
      </c>
      <c r="I382">
        <v>20</v>
      </c>
      <c r="J382">
        <v>77.89</v>
      </c>
      <c r="K382">
        <v>174.36</v>
      </c>
      <c r="L382">
        <v>13</v>
      </c>
      <c r="M382">
        <v>6</v>
      </c>
    </row>
    <row r="383" spans="1:13" hidden="1">
      <c r="A383" t="s">
        <v>215</v>
      </c>
      <c r="B383" t="s">
        <v>105</v>
      </c>
      <c r="C383" t="s">
        <v>106</v>
      </c>
      <c r="D383" t="s">
        <v>58</v>
      </c>
      <c r="E383" t="s">
        <v>94</v>
      </c>
      <c r="F383" t="s">
        <v>138</v>
      </c>
      <c r="G383" t="s">
        <v>110</v>
      </c>
      <c r="H383" t="s">
        <v>113</v>
      </c>
      <c r="I383">
        <v>40</v>
      </c>
      <c r="J383">
        <v>61.49</v>
      </c>
      <c r="K383">
        <v>153.44999999999999</v>
      </c>
      <c r="L383">
        <v>15</v>
      </c>
      <c r="M383">
        <v>9</v>
      </c>
    </row>
    <row r="384" spans="1:13" hidden="1">
      <c r="A384" t="s">
        <v>218</v>
      </c>
      <c r="B384" t="s">
        <v>105</v>
      </c>
      <c r="C384" t="s">
        <v>119</v>
      </c>
      <c r="D384" t="s">
        <v>57</v>
      </c>
      <c r="E384" t="s">
        <v>112</v>
      </c>
      <c r="F384" t="s">
        <v>130</v>
      </c>
      <c r="G384" t="s">
        <v>103</v>
      </c>
      <c r="H384" t="s">
        <v>97</v>
      </c>
      <c r="I384">
        <v>20</v>
      </c>
      <c r="J384">
        <v>92.55</v>
      </c>
      <c r="K384">
        <v>178.57</v>
      </c>
      <c r="L384">
        <v>6</v>
      </c>
      <c r="M384">
        <v>1</v>
      </c>
    </row>
    <row r="385" spans="1:13" hidden="1">
      <c r="A385" t="s">
        <v>218</v>
      </c>
      <c r="B385" t="s">
        <v>133</v>
      </c>
      <c r="C385" t="s">
        <v>127</v>
      </c>
      <c r="D385" t="s">
        <v>58</v>
      </c>
      <c r="E385" t="s">
        <v>101</v>
      </c>
      <c r="F385" t="s">
        <v>130</v>
      </c>
      <c r="G385" t="s">
        <v>103</v>
      </c>
      <c r="H385" t="s">
        <v>97</v>
      </c>
      <c r="I385">
        <v>27</v>
      </c>
      <c r="J385">
        <v>98.57</v>
      </c>
      <c r="K385">
        <v>150.07</v>
      </c>
      <c r="L385">
        <v>4</v>
      </c>
      <c r="M385">
        <v>5</v>
      </c>
    </row>
    <row r="386" spans="1:13" hidden="1">
      <c r="A386" t="s">
        <v>195</v>
      </c>
      <c r="B386" t="s">
        <v>136</v>
      </c>
      <c r="C386" t="s">
        <v>100</v>
      </c>
      <c r="D386" t="s">
        <v>57</v>
      </c>
      <c r="E386" t="s">
        <v>109</v>
      </c>
      <c r="F386" t="s">
        <v>138</v>
      </c>
      <c r="G386" t="s">
        <v>110</v>
      </c>
      <c r="H386" t="s">
        <v>113</v>
      </c>
      <c r="I386">
        <v>21</v>
      </c>
      <c r="J386">
        <v>77.03</v>
      </c>
      <c r="K386">
        <v>178.11</v>
      </c>
      <c r="L386">
        <v>7</v>
      </c>
      <c r="M386">
        <v>10</v>
      </c>
    </row>
    <row r="387" spans="1:13" hidden="1">
      <c r="A387" t="s">
        <v>195</v>
      </c>
      <c r="B387" t="s">
        <v>133</v>
      </c>
      <c r="C387" t="s">
        <v>140</v>
      </c>
      <c r="D387" t="s">
        <v>57</v>
      </c>
      <c r="E387" t="s">
        <v>112</v>
      </c>
      <c r="F387" t="s">
        <v>120</v>
      </c>
      <c r="G387" t="s">
        <v>110</v>
      </c>
      <c r="H387" t="s">
        <v>113</v>
      </c>
      <c r="I387">
        <v>25</v>
      </c>
      <c r="J387">
        <v>73.41</v>
      </c>
      <c r="K387">
        <v>163.22</v>
      </c>
      <c r="L387">
        <v>15</v>
      </c>
      <c r="M387">
        <v>0</v>
      </c>
    </row>
    <row r="388" spans="1:13" hidden="1">
      <c r="A388" t="s">
        <v>195</v>
      </c>
      <c r="B388" t="s">
        <v>122</v>
      </c>
      <c r="C388" t="s">
        <v>145</v>
      </c>
      <c r="D388" t="s">
        <v>58</v>
      </c>
      <c r="E388" t="s">
        <v>94</v>
      </c>
      <c r="F388" t="s">
        <v>116</v>
      </c>
      <c r="G388" t="s">
        <v>103</v>
      </c>
      <c r="H388" t="s">
        <v>97</v>
      </c>
      <c r="I388">
        <v>37</v>
      </c>
      <c r="J388">
        <v>73.86</v>
      </c>
      <c r="K388">
        <v>150.5</v>
      </c>
      <c r="L388">
        <v>15</v>
      </c>
      <c r="M388">
        <v>7</v>
      </c>
    </row>
    <row r="389" spans="1:13" hidden="1">
      <c r="A389" t="s">
        <v>195</v>
      </c>
      <c r="B389" t="s">
        <v>136</v>
      </c>
      <c r="C389" t="s">
        <v>100</v>
      </c>
      <c r="D389" t="s">
        <v>57</v>
      </c>
      <c r="E389" t="s">
        <v>112</v>
      </c>
      <c r="F389" t="s">
        <v>102</v>
      </c>
      <c r="G389" t="s">
        <v>96</v>
      </c>
      <c r="H389" t="s">
        <v>113</v>
      </c>
      <c r="I389">
        <v>34</v>
      </c>
      <c r="J389">
        <v>66.44</v>
      </c>
      <c r="K389">
        <v>162.16999999999999</v>
      </c>
      <c r="L389">
        <v>18</v>
      </c>
      <c r="M389">
        <v>3</v>
      </c>
    </row>
    <row r="390" spans="1:13" hidden="1">
      <c r="A390" t="s">
        <v>195</v>
      </c>
      <c r="B390" t="s">
        <v>115</v>
      </c>
      <c r="C390" t="s">
        <v>145</v>
      </c>
      <c r="D390" t="s">
        <v>58</v>
      </c>
      <c r="E390" t="s">
        <v>109</v>
      </c>
      <c r="F390" t="s">
        <v>120</v>
      </c>
      <c r="G390" t="s">
        <v>110</v>
      </c>
      <c r="H390" t="s">
        <v>97</v>
      </c>
      <c r="I390">
        <v>40</v>
      </c>
      <c r="J390">
        <v>57.14</v>
      </c>
      <c r="K390">
        <v>197.63</v>
      </c>
      <c r="L390">
        <v>12</v>
      </c>
      <c r="M390">
        <v>0</v>
      </c>
    </row>
    <row r="391" spans="1:13" hidden="1">
      <c r="A391" t="s">
        <v>195</v>
      </c>
      <c r="B391" t="s">
        <v>105</v>
      </c>
      <c r="C391" t="s">
        <v>129</v>
      </c>
      <c r="D391" t="s">
        <v>57</v>
      </c>
      <c r="E391" t="s">
        <v>112</v>
      </c>
      <c r="F391" t="s">
        <v>130</v>
      </c>
      <c r="G391" t="s">
        <v>96</v>
      </c>
      <c r="H391" t="s">
        <v>113</v>
      </c>
      <c r="I391">
        <v>19</v>
      </c>
      <c r="J391">
        <v>77.819999999999993</v>
      </c>
      <c r="K391">
        <v>187.79</v>
      </c>
      <c r="L391">
        <v>13</v>
      </c>
      <c r="M391">
        <v>1</v>
      </c>
    </row>
    <row r="392" spans="1:13" hidden="1">
      <c r="A392" t="s">
        <v>189</v>
      </c>
      <c r="B392" t="s">
        <v>136</v>
      </c>
      <c r="C392" t="s">
        <v>93</v>
      </c>
      <c r="D392" t="s">
        <v>58</v>
      </c>
      <c r="E392" t="s">
        <v>109</v>
      </c>
      <c r="F392" t="s">
        <v>134</v>
      </c>
      <c r="G392" t="s">
        <v>110</v>
      </c>
      <c r="H392" t="s">
        <v>97</v>
      </c>
      <c r="I392">
        <v>31</v>
      </c>
      <c r="J392">
        <v>92.39</v>
      </c>
      <c r="K392">
        <v>151.32</v>
      </c>
      <c r="L392">
        <v>20</v>
      </c>
      <c r="M392">
        <v>9</v>
      </c>
    </row>
    <row r="393" spans="1:13" hidden="1">
      <c r="A393" t="s">
        <v>189</v>
      </c>
      <c r="B393" t="s">
        <v>122</v>
      </c>
      <c r="C393" t="s">
        <v>111</v>
      </c>
      <c r="D393" t="s">
        <v>58</v>
      </c>
      <c r="E393" t="s">
        <v>109</v>
      </c>
      <c r="F393" t="s">
        <v>107</v>
      </c>
      <c r="G393" t="s">
        <v>96</v>
      </c>
      <c r="H393" t="s">
        <v>97</v>
      </c>
      <c r="I393">
        <v>19</v>
      </c>
      <c r="J393">
        <v>81.28</v>
      </c>
      <c r="K393">
        <v>186.89</v>
      </c>
      <c r="L393">
        <v>11</v>
      </c>
      <c r="M393">
        <v>6</v>
      </c>
    </row>
    <row r="394" spans="1:13" hidden="1">
      <c r="A394" t="s">
        <v>189</v>
      </c>
      <c r="B394" t="s">
        <v>99</v>
      </c>
      <c r="C394" t="s">
        <v>129</v>
      </c>
      <c r="D394" t="s">
        <v>58</v>
      </c>
      <c r="E394" t="s">
        <v>101</v>
      </c>
      <c r="F394" t="s">
        <v>120</v>
      </c>
      <c r="G394" t="s">
        <v>96</v>
      </c>
      <c r="H394" t="s">
        <v>113</v>
      </c>
      <c r="I394">
        <v>39</v>
      </c>
      <c r="J394">
        <v>89.92</v>
      </c>
      <c r="K394">
        <v>150.72</v>
      </c>
      <c r="L394">
        <v>13</v>
      </c>
      <c r="M394">
        <v>6</v>
      </c>
    </row>
    <row r="395" spans="1:13" hidden="1">
      <c r="A395" t="s">
        <v>189</v>
      </c>
      <c r="B395" t="s">
        <v>105</v>
      </c>
      <c r="C395" t="s">
        <v>143</v>
      </c>
      <c r="D395" t="s">
        <v>57</v>
      </c>
      <c r="E395" t="s">
        <v>101</v>
      </c>
      <c r="F395" t="s">
        <v>130</v>
      </c>
      <c r="G395" t="s">
        <v>96</v>
      </c>
      <c r="H395" t="s">
        <v>113</v>
      </c>
      <c r="I395">
        <v>23</v>
      </c>
      <c r="J395">
        <v>79.06</v>
      </c>
      <c r="K395">
        <v>150</v>
      </c>
      <c r="L395">
        <v>9</v>
      </c>
      <c r="M395">
        <v>6</v>
      </c>
    </row>
    <row r="396" spans="1:13" hidden="1">
      <c r="A396" t="s">
        <v>189</v>
      </c>
      <c r="B396" t="s">
        <v>122</v>
      </c>
      <c r="C396" t="s">
        <v>129</v>
      </c>
      <c r="D396" t="s">
        <v>57</v>
      </c>
      <c r="E396" t="s">
        <v>101</v>
      </c>
      <c r="F396" t="s">
        <v>95</v>
      </c>
      <c r="G396" t="s">
        <v>103</v>
      </c>
      <c r="H396" t="s">
        <v>97</v>
      </c>
      <c r="I396">
        <v>18</v>
      </c>
      <c r="J396">
        <v>61.49</v>
      </c>
      <c r="K396">
        <v>182.33</v>
      </c>
      <c r="L396">
        <v>3</v>
      </c>
      <c r="M396">
        <v>9</v>
      </c>
    </row>
    <row r="397" spans="1:13" hidden="1">
      <c r="A397" t="s">
        <v>189</v>
      </c>
      <c r="B397" t="s">
        <v>99</v>
      </c>
      <c r="C397" t="s">
        <v>93</v>
      </c>
      <c r="D397" t="s">
        <v>57</v>
      </c>
      <c r="E397" t="s">
        <v>109</v>
      </c>
      <c r="F397" t="s">
        <v>134</v>
      </c>
      <c r="G397" t="s">
        <v>96</v>
      </c>
      <c r="H397" t="s">
        <v>97</v>
      </c>
      <c r="I397">
        <v>32</v>
      </c>
      <c r="J397">
        <v>85.97</v>
      </c>
      <c r="K397">
        <v>185.42</v>
      </c>
      <c r="L397">
        <v>6</v>
      </c>
      <c r="M397">
        <v>0</v>
      </c>
    </row>
    <row r="398" spans="1:13" hidden="1">
      <c r="A398" t="s">
        <v>189</v>
      </c>
      <c r="B398" t="s">
        <v>122</v>
      </c>
      <c r="C398" t="s">
        <v>145</v>
      </c>
      <c r="D398" t="s">
        <v>57</v>
      </c>
      <c r="E398" t="s">
        <v>109</v>
      </c>
      <c r="F398" t="s">
        <v>134</v>
      </c>
      <c r="G398" t="s">
        <v>103</v>
      </c>
      <c r="H398" t="s">
        <v>113</v>
      </c>
      <c r="I398">
        <v>35</v>
      </c>
      <c r="J398">
        <v>91.85</v>
      </c>
      <c r="K398">
        <v>152.51</v>
      </c>
      <c r="L398">
        <v>11</v>
      </c>
      <c r="M398">
        <v>10</v>
      </c>
    </row>
    <row r="399" spans="1:13" hidden="1">
      <c r="A399" t="s">
        <v>189</v>
      </c>
      <c r="B399" t="s">
        <v>105</v>
      </c>
      <c r="C399" t="s">
        <v>119</v>
      </c>
      <c r="D399" t="s">
        <v>57</v>
      </c>
      <c r="E399" t="s">
        <v>109</v>
      </c>
      <c r="F399" t="s">
        <v>138</v>
      </c>
      <c r="G399" t="s">
        <v>103</v>
      </c>
      <c r="H399" t="s">
        <v>97</v>
      </c>
      <c r="I399">
        <v>32</v>
      </c>
      <c r="J399">
        <v>77.44</v>
      </c>
      <c r="K399">
        <v>183.62</v>
      </c>
      <c r="L399">
        <v>15</v>
      </c>
      <c r="M399">
        <v>10</v>
      </c>
    </row>
    <row r="400" spans="1:13" hidden="1">
      <c r="A400" t="s">
        <v>131</v>
      </c>
      <c r="B400" t="s">
        <v>99</v>
      </c>
      <c r="C400" t="s">
        <v>119</v>
      </c>
      <c r="D400" t="s">
        <v>57</v>
      </c>
      <c r="E400" t="s">
        <v>112</v>
      </c>
      <c r="F400" t="s">
        <v>102</v>
      </c>
      <c r="G400" t="s">
        <v>110</v>
      </c>
      <c r="H400" t="s">
        <v>113</v>
      </c>
      <c r="I400">
        <v>37</v>
      </c>
      <c r="J400">
        <v>94.61</v>
      </c>
      <c r="K400">
        <v>150.78</v>
      </c>
      <c r="L400">
        <v>13</v>
      </c>
      <c r="M400">
        <v>5</v>
      </c>
    </row>
    <row r="401" spans="1:13" hidden="1">
      <c r="A401" t="s">
        <v>131</v>
      </c>
      <c r="B401" t="s">
        <v>115</v>
      </c>
      <c r="C401" t="s">
        <v>145</v>
      </c>
      <c r="D401" t="s">
        <v>57</v>
      </c>
      <c r="E401" t="s">
        <v>112</v>
      </c>
      <c r="F401" t="s">
        <v>120</v>
      </c>
      <c r="G401" t="s">
        <v>103</v>
      </c>
      <c r="H401" t="s">
        <v>113</v>
      </c>
      <c r="I401">
        <v>37</v>
      </c>
      <c r="J401">
        <v>63.62</v>
      </c>
      <c r="K401">
        <v>151.33000000000001</v>
      </c>
      <c r="L401">
        <v>12</v>
      </c>
      <c r="M401">
        <v>4</v>
      </c>
    </row>
    <row r="402" spans="1:13" hidden="1">
      <c r="A402" t="s">
        <v>131</v>
      </c>
      <c r="B402" t="s">
        <v>99</v>
      </c>
      <c r="C402" t="s">
        <v>127</v>
      </c>
      <c r="D402" t="s">
        <v>57</v>
      </c>
      <c r="E402" t="s">
        <v>109</v>
      </c>
      <c r="F402" t="s">
        <v>138</v>
      </c>
      <c r="G402" t="s">
        <v>110</v>
      </c>
      <c r="H402" t="s">
        <v>97</v>
      </c>
      <c r="I402">
        <v>38</v>
      </c>
      <c r="J402">
        <v>59.52</v>
      </c>
      <c r="K402">
        <v>176.86</v>
      </c>
      <c r="L402">
        <v>15</v>
      </c>
      <c r="M402">
        <v>10</v>
      </c>
    </row>
    <row r="403" spans="1:13" hidden="1">
      <c r="A403" t="s">
        <v>131</v>
      </c>
      <c r="B403" t="s">
        <v>122</v>
      </c>
      <c r="C403" t="s">
        <v>140</v>
      </c>
      <c r="D403" t="s">
        <v>57</v>
      </c>
      <c r="E403" t="s">
        <v>112</v>
      </c>
      <c r="F403" t="s">
        <v>102</v>
      </c>
      <c r="G403" t="s">
        <v>96</v>
      </c>
      <c r="H403" t="s">
        <v>97</v>
      </c>
      <c r="I403">
        <v>26</v>
      </c>
      <c r="J403">
        <v>58.49</v>
      </c>
      <c r="K403">
        <v>178.66</v>
      </c>
      <c r="L403">
        <v>15</v>
      </c>
      <c r="M403">
        <v>8</v>
      </c>
    </row>
    <row r="404" spans="1:13" hidden="1">
      <c r="A404" t="s">
        <v>131</v>
      </c>
      <c r="B404" t="s">
        <v>115</v>
      </c>
      <c r="C404" t="s">
        <v>145</v>
      </c>
      <c r="D404" t="s">
        <v>57</v>
      </c>
      <c r="E404" t="s">
        <v>94</v>
      </c>
      <c r="F404" t="s">
        <v>134</v>
      </c>
      <c r="G404" t="s">
        <v>96</v>
      </c>
      <c r="H404" t="s">
        <v>113</v>
      </c>
      <c r="I404">
        <v>37</v>
      </c>
      <c r="J404">
        <v>86.47</v>
      </c>
      <c r="K404">
        <v>156.54</v>
      </c>
      <c r="L404">
        <v>10</v>
      </c>
      <c r="M404">
        <v>1</v>
      </c>
    </row>
    <row r="405" spans="1:13" hidden="1">
      <c r="A405" t="s">
        <v>131</v>
      </c>
      <c r="B405" t="s">
        <v>133</v>
      </c>
      <c r="C405" t="s">
        <v>129</v>
      </c>
      <c r="D405" t="s">
        <v>58</v>
      </c>
      <c r="E405" t="s">
        <v>112</v>
      </c>
      <c r="F405" t="s">
        <v>134</v>
      </c>
      <c r="G405" t="s">
        <v>96</v>
      </c>
      <c r="H405" t="s">
        <v>113</v>
      </c>
      <c r="I405">
        <v>20</v>
      </c>
      <c r="J405">
        <v>79.81</v>
      </c>
      <c r="K405">
        <v>191.43</v>
      </c>
      <c r="L405">
        <v>4</v>
      </c>
      <c r="M405">
        <v>9</v>
      </c>
    </row>
    <row r="406" spans="1:13" hidden="1">
      <c r="A406" t="s">
        <v>131</v>
      </c>
      <c r="B406" t="s">
        <v>105</v>
      </c>
      <c r="C406" t="s">
        <v>145</v>
      </c>
      <c r="D406" t="s">
        <v>58</v>
      </c>
      <c r="E406" t="s">
        <v>109</v>
      </c>
      <c r="F406" t="s">
        <v>130</v>
      </c>
      <c r="G406" t="s">
        <v>110</v>
      </c>
      <c r="H406" t="s">
        <v>113</v>
      </c>
      <c r="I406">
        <v>21</v>
      </c>
      <c r="J406">
        <v>70.97</v>
      </c>
      <c r="K406">
        <v>175.93</v>
      </c>
      <c r="L406">
        <v>2</v>
      </c>
      <c r="M406">
        <v>1</v>
      </c>
    </row>
    <row r="407" spans="1:13" hidden="1">
      <c r="A407" t="s">
        <v>139</v>
      </c>
      <c r="B407" t="s">
        <v>99</v>
      </c>
      <c r="C407" t="s">
        <v>140</v>
      </c>
      <c r="D407" t="s">
        <v>58</v>
      </c>
      <c r="E407" t="s">
        <v>112</v>
      </c>
      <c r="F407" t="s">
        <v>102</v>
      </c>
      <c r="G407" t="s">
        <v>96</v>
      </c>
      <c r="H407" t="s">
        <v>113</v>
      </c>
      <c r="I407">
        <v>37</v>
      </c>
      <c r="J407">
        <v>69.38</v>
      </c>
      <c r="K407">
        <v>162.22</v>
      </c>
      <c r="L407">
        <v>18</v>
      </c>
      <c r="M407">
        <v>5</v>
      </c>
    </row>
    <row r="408" spans="1:13" hidden="1">
      <c r="A408" t="s">
        <v>139</v>
      </c>
      <c r="B408" t="s">
        <v>115</v>
      </c>
      <c r="C408" t="s">
        <v>100</v>
      </c>
      <c r="D408" t="s">
        <v>58</v>
      </c>
      <c r="E408" t="s">
        <v>109</v>
      </c>
      <c r="F408" t="s">
        <v>107</v>
      </c>
      <c r="G408" t="s">
        <v>96</v>
      </c>
      <c r="H408" t="s">
        <v>97</v>
      </c>
      <c r="I408">
        <v>35</v>
      </c>
      <c r="J408">
        <v>81.319999999999993</v>
      </c>
      <c r="K408">
        <v>183.71</v>
      </c>
      <c r="L408">
        <v>17</v>
      </c>
      <c r="M408">
        <v>2</v>
      </c>
    </row>
    <row r="409" spans="1:13" hidden="1">
      <c r="A409" t="s">
        <v>139</v>
      </c>
      <c r="B409" t="s">
        <v>105</v>
      </c>
      <c r="C409" t="s">
        <v>143</v>
      </c>
      <c r="D409" t="s">
        <v>58</v>
      </c>
      <c r="E409" t="s">
        <v>112</v>
      </c>
      <c r="F409" t="s">
        <v>95</v>
      </c>
      <c r="G409" t="s">
        <v>103</v>
      </c>
      <c r="H409" t="s">
        <v>97</v>
      </c>
      <c r="I409">
        <v>26</v>
      </c>
      <c r="J409">
        <v>90.77</v>
      </c>
      <c r="K409">
        <v>167.66</v>
      </c>
      <c r="L409">
        <v>2</v>
      </c>
      <c r="M409">
        <v>0</v>
      </c>
    </row>
    <row r="410" spans="1:13" hidden="1">
      <c r="A410" t="s">
        <v>139</v>
      </c>
      <c r="B410" t="s">
        <v>115</v>
      </c>
      <c r="C410" t="s">
        <v>106</v>
      </c>
      <c r="D410" t="s">
        <v>57</v>
      </c>
      <c r="E410" t="s">
        <v>94</v>
      </c>
      <c r="F410" t="s">
        <v>95</v>
      </c>
      <c r="G410" t="s">
        <v>103</v>
      </c>
      <c r="H410" t="s">
        <v>97</v>
      </c>
      <c r="I410">
        <v>30</v>
      </c>
      <c r="J410">
        <v>60.09</v>
      </c>
      <c r="K410">
        <v>171.18</v>
      </c>
      <c r="L410">
        <v>7</v>
      </c>
      <c r="M410">
        <v>3</v>
      </c>
    </row>
    <row r="411" spans="1:13" hidden="1">
      <c r="A411" t="s">
        <v>157</v>
      </c>
      <c r="B411" t="s">
        <v>105</v>
      </c>
      <c r="C411" t="s">
        <v>143</v>
      </c>
      <c r="D411" t="s">
        <v>57</v>
      </c>
      <c r="E411" t="s">
        <v>101</v>
      </c>
      <c r="F411" t="s">
        <v>102</v>
      </c>
      <c r="G411" t="s">
        <v>110</v>
      </c>
      <c r="H411" t="s">
        <v>97</v>
      </c>
      <c r="I411">
        <v>28</v>
      </c>
      <c r="J411">
        <v>89.74</v>
      </c>
      <c r="K411">
        <v>176.2</v>
      </c>
      <c r="L411">
        <v>14</v>
      </c>
      <c r="M411">
        <v>1</v>
      </c>
    </row>
    <row r="412" spans="1:13" hidden="1">
      <c r="A412" t="s">
        <v>157</v>
      </c>
      <c r="B412" t="s">
        <v>133</v>
      </c>
      <c r="C412" t="s">
        <v>93</v>
      </c>
      <c r="D412" t="s">
        <v>58</v>
      </c>
      <c r="E412" t="s">
        <v>101</v>
      </c>
      <c r="F412" t="s">
        <v>138</v>
      </c>
      <c r="G412" t="s">
        <v>103</v>
      </c>
      <c r="H412" t="s">
        <v>97</v>
      </c>
      <c r="I412">
        <v>40</v>
      </c>
      <c r="J412">
        <v>93.39</v>
      </c>
      <c r="K412">
        <v>164.2</v>
      </c>
      <c r="L412">
        <v>20</v>
      </c>
      <c r="M412">
        <v>2</v>
      </c>
    </row>
    <row r="413" spans="1:13" hidden="1">
      <c r="A413" t="s">
        <v>157</v>
      </c>
      <c r="B413" t="s">
        <v>115</v>
      </c>
      <c r="C413" t="s">
        <v>119</v>
      </c>
      <c r="D413" t="s">
        <v>57</v>
      </c>
      <c r="E413" t="s">
        <v>109</v>
      </c>
      <c r="F413" t="s">
        <v>107</v>
      </c>
      <c r="G413" t="s">
        <v>110</v>
      </c>
      <c r="H413" t="s">
        <v>113</v>
      </c>
      <c r="I413">
        <v>28</v>
      </c>
      <c r="J413">
        <v>89.11</v>
      </c>
      <c r="K413">
        <v>181.71</v>
      </c>
      <c r="L413">
        <v>1</v>
      </c>
      <c r="M413">
        <v>0</v>
      </c>
    </row>
    <row r="414" spans="1:13" hidden="1">
      <c r="A414" t="s">
        <v>157</v>
      </c>
      <c r="B414" t="s">
        <v>136</v>
      </c>
      <c r="C414" t="s">
        <v>129</v>
      </c>
      <c r="D414" t="s">
        <v>57</v>
      </c>
      <c r="E414" t="s">
        <v>112</v>
      </c>
      <c r="F414" t="s">
        <v>95</v>
      </c>
      <c r="G414" t="s">
        <v>110</v>
      </c>
      <c r="H414" t="s">
        <v>97</v>
      </c>
      <c r="I414">
        <v>39</v>
      </c>
      <c r="J414">
        <v>62.59</v>
      </c>
      <c r="K414">
        <v>177.5</v>
      </c>
      <c r="L414">
        <v>5</v>
      </c>
      <c r="M414">
        <v>3</v>
      </c>
    </row>
    <row r="415" spans="1:13" hidden="1">
      <c r="A415" t="s">
        <v>157</v>
      </c>
      <c r="B415" t="s">
        <v>99</v>
      </c>
      <c r="C415" t="s">
        <v>93</v>
      </c>
      <c r="D415" t="s">
        <v>58</v>
      </c>
      <c r="E415" t="s">
        <v>101</v>
      </c>
      <c r="F415" t="s">
        <v>107</v>
      </c>
      <c r="G415" t="s">
        <v>103</v>
      </c>
      <c r="H415" t="s">
        <v>113</v>
      </c>
      <c r="I415">
        <v>29</v>
      </c>
      <c r="J415">
        <v>53.84</v>
      </c>
      <c r="K415">
        <v>189.79</v>
      </c>
      <c r="L415">
        <v>12</v>
      </c>
      <c r="M415">
        <v>9</v>
      </c>
    </row>
    <row r="416" spans="1:13" hidden="1">
      <c r="A416" t="s">
        <v>180</v>
      </c>
      <c r="B416" t="s">
        <v>136</v>
      </c>
      <c r="C416" t="s">
        <v>140</v>
      </c>
      <c r="D416" t="s">
        <v>58</v>
      </c>
      <c r="E416" t="s">
        <v>109</v>
      </c>
      <c r="F416" t="s">
        <v>107</v>
      </c>
      <c r="G416" t="s">
        <v>96</v>
      </c>
      <c r="H416" t="s">
        <v>113</v>
      </c>
      <c r="I416">
        <v>23</v>
      </c>
      <c r="J416">
        <v>54.07</v>
      </c>
      <c r="K416">
        <v>182.52</v>
      </c>
      <c r="L416">
        <v>17</v>
      </c>
      <c r="M416">
        <v>6</v>
      </c>
    </row>
    <row r="417" spans="1:13" hidden="1">
      <c r="A417" t="s">
        <v>180</v>
      </c>
      <c r="B417" t="s">
        <v>92</v>
      </c>
      <c r="C417" t="s">
        <v>106</v>
      </c>
      <c r="D417" t="s">
        <v>57</v>
      </c>
      <c r="E417" t="s">
        <v>94</v>
      </c>
      <c r="F417" t="s">
        <v>130</v>
      </c>
      <c r="G417" t="s">
        <v>110</v>
      </c>
      <c r="H417" t="s">
        <v>113</v>
      </c>
      <c r="I417">
        <v>23</v>
      </c>
      <c r="J417">
        <v>66.08</v>
      </c>
      <c r="K417">
        <v>173.23</v>
      </c>
      <c r="L417">
        <v>2</v>
      </c>
      <c r="M417">
        <v>2</v>
      </c>
    </row>
    <row r="418" spans="1:13" hidden="1">
      <c r="A418" t="s">
        <v>219</v>
      </c>
      <c r="B418" t="s">
        <v>122</v>
      </c>
      <c r="C418" t="s">
        <v>140</v>
      </c>
      <c r="D418" t="s">
        <v>58</v>
      </c>
      <c r="E418" t="s">
        <v>109</v>
      </c>
      <c r="F418" t="s">
        <v>102</v>
      </c>
      <c r="G418" t="s">
        <v>96</v>
      </c>
      <c r="H418" t="s">
        <v>113</v>
      </c>
      <c r="I418">
        <v>22</v>
      </c>
      <c r="J418">
        <v>85.25</v>
      </c>
      <c r="K418">
        <v>170.49</v>
      </c>
      <c r="L418">
        <v>18</v>
      </c>
      <c r="M418">
        <v>7</v>
      </c>
    </row>
    <row r="419" spans="1:13" hidden="1">
      <c r="A419" t="s">
        <v>219</v>
      </c>
      <c r="B419" t="s">
        <v>133</v>
      </c>
      <c r="C419" t="s">
        <v>106</v>
      </c>
      <c r="D419" t="s">
        <v>58</v>
      </c>
      <c r="E419" t="s">
        <v>109</v>
      </c>
      <c r="F419" t="s">
        <v>102</v>
      </c>
      <c r="G419" t="s">
        <v>96</v>
      </c>
      <c r="H419" t="s">
        <v>97</v>
      </c>
      <c r="I419">
        <v>18</v>
      </c>
      <c r="J419">
        <v>96.21</v>
      </c>
      <c r="K419">
        <v>160.46</v>
      </c>
      <c r="L419">
        <v>18</v>
      </c>
      <c r="M419">
        <v>9</v>
      </c>
    </row>
    <row r="420" spans="1:13" hidden="1">
      <c r="A420" t="s">
        <v>171</v>
      </c>
      <c r="B420" t="s">
        <v>92</v>
      </c>
      <c r="C420" t="s">
        <v>140</v>
      </c>
      <c r="D420" t="s">
        <v>57</v>
      </c>
      <c r="E420" t="s">
        <v>94</v>
      </c>
      <c r="F420" t="s">
        <v>116</v>
      </c>
      <c r="G420" t="s">
        <v>103</v>
      </c>
      <c r="H420" t="s">
        <v>97</v>
      </c>
      <c r="I420">
        <v>25</v>
      </c>
      <c r="J420">
        <v>60.75</v>
      </c>
      <c r="K420">
        <v>174.77</v>
      </c>
      <c r="L420">
        <v>13</v>
      </c>
      <c r="M420">
        <v>9</v>
      </c>
    </row>
    <row r="421" spans="1:13" hidden="1">
      <c r="A421" t="s">
        <v>171</v>
      </c>
      <c r="B421" t="s">
        <v>99</v>
      </c>
      <c r="C421" t="s">
        <v>143</v>
      </c>
      <c r="D421" t="s">
        <v>58</v>
      </c>
      <c r="E421" t="s">
        <v>101</v>
      </c>
      <c r="F421" t="s">
        <v>134</v>
      </c>
      <c r="G421" t="s">
        <v>96</v>
      </c>
      <c r="H421" t="s">
        <v>97</v>
      </c>
      <c r="I421">
        <v>18</v>
      </c>
      <c r="J421">
        <v>55.65</v>
      </c>
      <c r="K421">
        <v>180.88</v>
      </c>
      <c r="L421">
        <v>18</v>
      </c>
      <c r="M421">
        <v>5</v>
      </c>
    </row>
    <row r="422" spans="1:13" hidden="1">
      <c r="A422" t="s">
        <v>171</v>
      </c>
      <c r="B422" t="s">
        <v>133</v>
      </c>
      <c r="C422" t="s">
        <v>119</v>
      </c>
      <c r="D422" t="s">
        <v>57</v>
      </c>
      <c r="E422" t="s">
        <v>109</v>
      </c>
      <c r="F422" t="s">
        <v>120</v>
      </c>
      <c r="G422" t="s">
        <v>110</v>
      </c>
      <c r="H422" t="s">
        <v>113</v>
      </c>
      <c r="I422">
        <v>35</v>
      </c>
      <c r="J422">
        <v>83.29</v>
      </c>
      <c r="K422">
        <v>167.96</v>
      </c>
      <c r="L422">
        <v>17</v>
      </c>
      <c r="M422">
        <v>1</v>
      </c>
    </row>
    <row r="423" spans="1:13" hidden="1">
      <c r="A423" t="s">
        <v>171</v>
      </c>
      <c r="B423" t="s">
        <v>133</v>
      </c>
      <c r="C423" t="s">
        <v>106</v>
      </c>
      <c r="D423" t="s">
        <v>57</v>
      </c>
      <c r="E423" t="s">
        <v>94</v>
      </c>
      <c r="F423" t="s">
        <v>116</v>
      </c>
      <c r="G423" t="s">
        <v>96</v>
      </c>
      <c r="H423" t="s">
        <v>97</v>
      </c>
      <c r="I423">
        <v>38</v>
      </c>
      <c r="J423">
        <v>62.57</v>
      </c>
      <c r="K423">
        <v>179.86</v>
      </c>
      <c r="L423">
        <v>18</v>
      </c>
      <c r="M423">
        <v>4</v>
      </c>
    </row>
    <row r="424" spans="1:13" hidden="1">
      <c r="A424" t="s">
        <v>222</v>
      </c>
      <c r="B424" t="s">
        <v>115</v>
      </c>
      <c r="C424" t="s">
        <v>119</v>
      </c>
      <c r="D424" t="s">
        <v>57</v>
      </c>
      <c r="E424" t="s">
        <v>112</v>
      </c>
      <c r="F424" t="s">
        <v>134</v>
      </c>
      <c r="G424" t="s">
        <v>103</v>
      </c>
      <c r="H424" t="s">
        <v>97</v>
      </c>
      <c r="I424">
        <v>36</v>
      </c>
      <c r="J424">
        <v>79.349999999999994</v>
      </c>
      <c r="K424">
        <v>172.18</v>
      </c>
      <c r="L424">
        <v>12</v>
      </c>
      <c r="M424">
        <v>7</v>
      </c>
    </row>
    <row r="425" spans="1:13" hidden="1">
      <c r="A425" t="s">
        <v>222</v>
      </c>
      <c r="B425" t="s">
        <v>99</v>
      </c>
      <c r="C425" t="s">
        <v>129</v>
      </c>
      <c r="D425" t="s">
        <v>57</v>
      </c>
      <c r="E425" t="s">
        <v>94</v>
      </c>
      <c r="F425" t="s">
        <v>116</v>
      </c>
      <c r="G425" t="s">
        <v>103</v>
      </c>
      <c r="H425" t="s">
        <v>113</v>
      </c>
      <c r="I425">
        <v>29</v>
      </c>
      <c r="J425">
        <v>62.73</v>
      </c>
      <c r="K425">
        <v>185.69</v>
      </c>
      <c r="L425">
        <v>3</v>
      </c>
      <c r="M425">
        <v>6</v>
      </c>
    </row>
    <row r="426" spans="1:13" hidden="1">
      <c r="A426" t="s">
        <v>224</v>
      </c>
      <c r="B426" t="s">
        <v>133</v>
      </c>
      <c r="C426" t="s">
        <v>111</v>
      </c>
      <c r="D426" t="s">
        <v>57</v>
      </c>
      <c r="E426" t="s">
        <v>101</v>
      </c>
      <c r="F426" t="s">
        <v>130</v>
      </c>
      <c r="G426" t="s">
        <v>103</v>
      </c>
      <c r="H426" t="s">
        <v>97</v>
      </c>
      <c r="I426">
        <v>27</v>
      </c>
      <c r="J426">
        <v>53.57</v>
      </c>
      <c r="K426">
        <v>162.31</v>
      </c>
      <c r="L426">
        <v>8</v>
      </c>
      <c r="M426">
        <v>3</v>
      </c>
    </row>
    <row r="427" spans="1:13" hidden="1">
      <c r="A427" t="s">
        <v>224</v>
      </c>
      <c r="B427" t="s">
        <v>105</v>
      </c>
      <c r="C427" t="s">
        <v>111</v>
      </c>
      <c r="D427" t="s">
        <v>57</v>
      </c>
      <c r="E427" t="s">
        <v>112</v>
      </c>
      <c r="F427" t="s">
        <v>138</v>
      </c>
      <c r="G427" t="s">
        <v>96</v>
      </c>
      <c r="H427" t="s">
        <v>113</v>
      </c>
      <c r="I427">
        <v>24</v>
      </c>
      <c r="J427">
        <v>91.62</v>
      </c>
      <c r="K427">
        <v>179.72</v>
      </c>
      <c r="L427">
        <v>12</v>
      </c>
      <c r="M427">
        <v>8</v>
      </c>
    </row>
    <row r="428" spans="1:13" hidden="1">
      <c r="A428" t="s">
        <v>158</v>
      </c>
      <c r="B428" t="s">
        <v>105</v>
      </c>
      <c r="C428" t="s">
        <v>119</v>
      </c>
      <c r="D428" t="s">
        <v>58</v>
      </c>
      <c r="E428" t="s">
        <v>101</v>
      </c>
      <c r="F428" t="s">
        <v>138</v>
      </c>
      <c r="G428" t="s">
        <v>110</v>
      </c>
      <c r="H428" t="s">
        <v>113</v>
      </c>
      <c r="I428">
        <v>34</v>
      </c>
      <c r="J428">
        <v>79.36</v>
      </c>
      <c r="K428">
        <v>192</v>
      </c>
      <c r="L428">
        <v>18</v>
      </c>
      <c r="M428">
        <v>2</v>
      </c>
    </row>
    <row r="429" spans="1:13" hidden="1">
      <c r="A429" t="s">
        <v>158</v>
      </c>
      <c r="B429" t="s">
        <v>99</v>
      </c>
      <c r="C429" t="s">
        <v>93</v>
      </c>
      <c r="D429" t="s">
        <v>57</v>
      </c>
      <c r="E429" t="s">
        <v>101</v>
      </c>
      <c r="F429" t="s">
        <v>130</v>
      </c>
      <c r="G429" t="s">
        <v>110</v>
      </c>
      <c r="H429" t="s">
        <v>113</v>
      </c>
      <c r="I429">
        <v>31</v>
      </c>
      <c r="J429">
        <v>77.400000000000006</v>
      </c>
      <c r="K429">
        <v>155.54</v>
      </c>
      <c r="L429">
        <v>4</v>
      </c>
      <c r="M429">
        <v>7</v>
      </c>
    </row>
    <row r="430" spans="1:13" hidden="1">
      <c r="A430" t="s">
        <v>158</v>
      </c>
      <c r="B430" t="s">
        <v>115</v>
      </c>
      <c r="C430" t="s">
        <v>140</v>
      </c>
      <c r="D430" t="s">
        <v>57</v>
      </c>
      <c r="E430" t="s">
        <v>94</v>
      </c>
      <c r="F430" t="s">
        <v>120</v>
      </c>
      <c r="G430" t="s">
        <v>103</v>
      </c>
      <c r="H430" t="s">
        <v>97</v>
      </c>
      <c r="I430">
        <v>32</v>
      </c>
      <c r="J430">
        <v>69.12</v>
      </c>
      <c r="K430">
        <v>195.14</v>
      </c>
      <c r="L430">
        <v>14</v>
      </c>
      <c r="M430">
        <v>0</v>
      </c>
    </row>
    <row r="431" spans="1:13" hidden="1">
      <c r="A431" t="s">
        <v>158</v>
      </c>
      <c r="B431" t="s">
        <v>122</v>
      </c>
      <c r="C431" t="s">
        <v>106</v>
      </c>
      <c r="D431" t="s">
        <v>57</v>
      </c>
      <c r="E431" t="s">
        <v>94</v>
      </c>
      <c r="F431" t="s">
        <v>116</v>
      </c>
      <c r="G431" t="s">
        <v>96</v>
      </c>
      <c r="H431" t="s">
        <v>97</v>
      </c>
      <c r="I431">
        <v>37</v>
      </c>
      <c r="J431">
        <v>73.38</v>
      </c>
      <c r="K431">
        <v>150.44999999999999</v>
      </c>
      <c r="L431">
        <v>16</v>
      </c>
      <c r="M431">
        <v>7</v>
      </c>
    </row>
    <row r="432" spans="1:13" hidden="1">
      <c r="A432" t="s">
        <v>158</v>
      </c>
      <c r="B432" t="s">
        <v>99</v>
      </c>
      <c r="C432" t="s">
        <v>106</v>
      </c>
      <c r="D432" t="s">
        <v>57</v>
      </c>
      <c r="E432" t="s">
        <v>112</v>
      </c>
      <c r="F432" t="s">
        <v>116</v>
      </c>
      <c r="G432" t="s">
        <v>110</v>
      </c>
      <c r="H432" t="s">
        <v>113</v>
      </c>
      <c r="I432">
        <v>25</v>
      </c>
      <c r="J432">
        <v>94.89</v>
      </c>
      <c r="K432">
        <v>167.67</v>
      </c>
      <c r="L432">
        <v>1</v>
      </c>
      <c r="M432">
        <v>6</v>
      </c>
    </row>
    <row r="433" spans="1:13" hidden="1">
      <c r="A433" t="s">
        <v>91</v>
      </c>
      <c r="B433" t="s">
        <v>92</v>
      </c>
      <c r="C433" t="s">
        <v>93</v>
      </c>
      <c r="D433" t="s">
        <v>58</v>
      </c>
      <c r="E433" t="s">
        <v>94</v>
      </c>
      <c r="F433" t="s">
        <v>95</v>
      </c>
      <c r="G433" t="s">
        <v>96</v>
      </c>
      <c r="H433" t="s">
        <v>97</v>
      </c>
      <c r="I433">
        <v>31</v>
      </c>
      <c r="J433">
        <v>67.680000000000007</v>
      </c>
      <c r="K433">
        <v>174.49</v>
      </c>
      <c r="L433">
        <v>13</v>
      </c>
      <c r="M433">
        <v>3</v>
      </c>
    </row>
    <row r="434" spans="1:13" hidden="1">
      <c r="A434" t="s">
        <v>91</v>
      </c>
      <c r="B434" t="s">
        <v>133</v>
      </c>
      <c r="C434" t="s">
        <v>145</v>
      </c>
      <c r="D434" t="s">
        <v>57</v>
      </c>
      <c r="E434" t="s">
        <v>112</v>
      </c>
      <c r="F434" t="s">
        <v>138</v>
      </c>
      <c r="G434" t="s">
        <v>103</v>
      </c>
      <c r="H434" t="s">
        <v>113</v>
      </c>
      <c r="I434">
        <v>21</v>
      </c>
      <c r="J434">
        <v>79.73</v>
      </c>
      <c r="K434">
        <v>189.89</v>
      </c>
      <c r="L434">
        <v>15</v>
      </c>
      <c r="M434">
        <v>6</v>
      </c>
    </row>
    <row r="435" spans="1:13" hidden="1">
      <c r="A435" t="s">
        <v>118</v>
      </c>
      <c r="B435" t="s">
        <v>92</v>
      </c>
      <c r="C435" t="s">
        <v>119</v>
      </c>
      <c r="D435" t="s">
        <v>58</v>
      </c>
      <c r="E435" t="s">
        <v>112</v>
      </c>
      <c r="F435" t="s">
        <v>120</v>
      </c>
      <c r="G435" t="s">
        <v>96</v>
      </c>
      <c r="H435" t="s">
        <v>97</v>
      </c>
      <c r="I435">
        <v>38</v>
      </c>
      <c r="J435">
        <v>77.09</v>
      </c>
      <c r="K435">
        <v>154.69</v>
      </c>
      <c r="L435">
        <v>8</v>
      </c>
      <c r="M435">
        <v>8</v>
      </c>
    </row>
    <row r="436" spans="1:13" hidden="1">
      <c r="A436" t="s">
        <v>118</v>
      </c>
      <c r="B436" t="s">
        <v>115</v>
      </c>
      <c r="C436" t="s">
        <v>127</v>
      </c>
      <c r="D436" t="s">
        <v>57</v>
      </c>
      <c r="E436" t="s">
        <v>94</v>
      </c>
      <c r="F436" t="s">
        <v>95</v>
      </c>
      <c r="G436" t="s">
        <v>103</v>
      </c>
      <c r="H436" t="s">
        <v>97</v>
      </c>
      <c r="I436">
        <v>26</v>
      </c>
      <c r="J436">
        <v>70.599999999999994</v>
      </c>
      <c r="K436">
        <v>150.61000000000001</v>
      </c>
      <c r="L436">
        <v>12</v>
      </c>
      <c r="M436">
        <v>5</v>
      </c>
    </row>
    <row r="437" spans="1:13" hidden="1">
      <c r="A437" t="s">
        <v>118</v>
      </c>
      <c r="B437" t="s">
        <v>136</v>
      </c>
      <c r="C437" t="s">
        <v>100</v>
      </c>
      <c r="D437" t="s">
        <v>57</v>
      </c>
      <c r="E437" t="s">
        <v>109</v>
      </c>
      <c r="F437" t="s">
        <v>95</v>
      </c>
      <c r="G437" t="s">
        <v>96</v>
      </c>
      <c r="H437" t="s">
        <v>113</v>
      </c>
      <c r="I437">
        <v>32</v>
      </c>
      <c r="J437">
        <v>77.78</v>
      </c>
      <c r="K437">
        <v>162.80000000000001</v>
      </c>
      <c r="L437">
        <v>7</v>
      </c>
      <c r="M437">
        <v>8</v>
      </c>
    </row>
    <row r="438" spans="1:13" hidden="1">
      <c r="A438" t="s">
        <v>118</v>
      </c>
      <c r="B438" t="s">
        <v>99</v>
      </c>
      <c r="C438" t="s">
        <v>127</v>
      </c>
      <c r="D438" t="s">
        <v>58</v>
      </c>
      <c r="E438" t="s">
        <v>109</v>
      </c>
      <c r="F438" t="s">
        <v>138</v>
      </c>
      <c r="G438" t="s">
        <v>110</v>
      </c>
      <c r="H438" t="s">
        <v>97</v>
      </c>
      <c r="I438">
        <v>24</v>
      </c>
      <c r="J438">
        <v>59.15</v>
      </c>
      <c r="K438">
        <v>197.86</v>
      </c>
      <c r="L438">
        <v>9</v>
      </c>
      <c r="M438">
        <v>5</v>
      </c>
    </row>
    <row r="439" spans="1:13" hidden="1">
      <c r="A439" t="s">
        <v>118</v>
      </c>
      <c r="B439" t="s">
        <v>133</v>
      </c>
      <c r="C439" t="s">
        <v>140</v>
      </c>
      <c r="D439" t="s">
        <v>58</v>
      </c>
      <c r="E439" t="s">
        <v>112</v>
      </c>
      <c r="F439" t="s">
        <v>107</v>
      </c>
      <c r="G439" t="s">
        <v>103</v>
      </c>
      <c r="H439" t="s">
        <v>113</v>
      </c>
      <c r="I439">
        <v>19</v>
      </c>
      <c r="J439">
        <v>54.79</v>
      </c>
      <c r="K439">
        <v>196.86</v>
      </c>
      <c r="L439">
        <v>10</v>
      </c>
      <c r="M439">
        <v>3</v>
      </c>
    </row>
    <row r="440" spans="1:13" hidden="1">
      <c r="A440" t="s">
        <v>118</v>
      </c>
      <c r="B440" t="s">
        <v>92</v>
      </c>
      <c r="C440" t="s">
        <v>143</v>
      </c>
      <c r="D440" t="s">
        <v>57</v>
      </c>
      <c r="E440" t="s">
        <v>94</v>
      </c>
      <c r="F440" t="s">
        <v>138</v>
      </c>
      <c r="G440" t="s">
        <v>103</v>
      </c>
      <c r="H440" t="s">
        <v>113</v>
      </c>
      <c r="I440">
        <v>39</v>
      </c>
      <c r="J440">
        <v>83.03</v>
      </c>
      <c r="K440">
        <v>158.19</v>
      </c>
      <c r="L440">
        <v>3</v>
      </c>
      <c r="M440">
        <v>1</v>
      </c>
    </row>
    <row r="441" spans="1:13" hidden="1">
      <c r="A441" t="s">
        <v>118</v>
      </c>
      <c r="B441" t="s">
        <v>92</v>
      </c>
      <c r="C441" t="s">
        <v>111</v>
      </c>
      <c r="D441" t="s">
        <v>58</v>
      </c>
      <c r="E441" t="s">
        <v>101</v>
      </c>
      <c r="F441" t="s">
        <v>95</v>
      </c>
      <c r="G441" t="s">
        <v>103</v>
      </c>
      <c r="H441" t="s">
        <v>97</v>
      </c>
      <c r="I441">
        <v>20</v>
      </c>
      <c r="J441">
        <v>78.790000000000006</v>
      </c>
      <c r="K441">
        <v>161.38</v>
      </c>
      <c r="L441">
        <v>14</v>
      </c>
      <c r="M441">
        <v>7</v>
      </c>
    </row>
    <row r="442" spans="1:13" hidden="1">
      <c r="A442" t="s">
        <v>146</v>
      </c>
      <c r="B442" t="s">
        <v>133</v>
      </c>
      <c r="C442" t="s">
        <v>100</v>
      </c>
      <c r="D442" t="s">
        <v>57</v>
      </c>
      <c r="E442" t="s">
        <v>112</v>
      </c>
      <c r="F442" t="s">
        <v>134</v>
      </c>
      <c r="G442" t="s">
        <v>110</v>
      </c>
      <c r="H442" t="s">
        <v>113</v>
      </c>
      <c r="I442">
        <v>30</v>
      </c>
      <c r="J442">
        <v>93.48</v>
      </c>
      <c r="K442">
        <v>190.07</v>
      </c>
      <c r="L442">
        <v>2</v>
      </c>
      <c r="M442">
        <v>6</v>
      </c>
    </row>
    <row r="443" spans="1:13" hidden="1">
      <c r="A443" t="s">
        <v>146</v>
      </c>
      <c r="B443" t="s">
        <v>133</v>
      </c>
      <c r="C443" t="s">
        <v>111</v>
      </c>
      <c r="D443" t="s">
        <v>57</v>
      </c>
      <c r="E443" t="s">
        <v>94</v>
      </c>
      <c r="F443" t="s">
        <v>120</v>
      </c>
      <c r="G443" t="s">
        <v>96</v>
      </c>
      <c r="H443" t="s">
        <v>113</v>
      </c>
      <c r="I443">
        <v>33</v>
      </c>
      <c r="J443">
        <v>98.07</v>
      </c>
      <c r="K443">
        <v>168.77</v>
      </c>
      <c r="L443">
        <v>15</v>
      </c>
      <c r="M443">
        <v>9</v>
      </c>
    </row>
    <row r="444" spans="1:13" hidden="1">
      <c r="A444" t="s">
        <v>146</v>
      </c>
      <c r="B444" t="s">
        <v>133</v>
      </c>
      <c r="C444" t="s">
        <v>140</v>
      </c>
      <c r="D444" t="s">
        <v>57</v>
      </c>
      <c r="E444" t="s">
        <v>109</v>
      </c>
      <c r="F444" t="s">
        <v>116</v>
      </c>
      <c r="G444" t="s">
        <v>103</v>
      </c>
      <c r="H444" t="s">
        <v>97</v>
      </c>
      <c r="I444">
        <v>37</v>
      </c>
      <c r="J444">
        <v>88.33</v>
      </c>
      <c r="K444">
        <v>154.82</v>
      </c>
      <c r="L444">
        <v>8</v>
      </c>
      <c r="M444">
        <v>4</v>
      </c>
    </row>
    <row r="445" spans="1:13" hidden="1">
      <c r="A445" t="s">
        <v>146</v>
      </c>
      <c r="B445" t="s">
        <v>99</v>
      </c>
      <c r="C445" t="s">
        <v>100</v>
      </c>
      <c r="D445" t="s">
        <v>57</v>
      </c>
      <c r="E445" t="s">
        <v>109</v>
      </c>
      <c r="F445" t="s">
        <v>107</v>
      </c>
      <c r="G445" t="s">
        <v>96</v>
      </c>
      <c r="H445" t="s">
        <v>113</v>
      </c>
      <c r="I445">
        <v>20</v>
      </c>
      <c r="J445">
        <v>87.66</v>
      </c>
      <c r="K445">
        <v>171.24</v>
      </c>
      <c r="L445">
        <v>3</v>
      </c>
      <c r="M445">
        <v>6</v>
      </c>
    </row>
    <row r="446" spans="1:13" hidden="1">
      <c r="A446" t="s">
        <v>146</v>
      </c>
      <c r="B446" t="s">
        <v>133</v>
      </c>
      <c r="C446" t="s">
        <v>93</v>
      </c>
      <c r="D446" t="s">
        <v>58</v>
      </c>
      <c r="E446" t="s">
        <v>109</v>
      </c>
      <c r="F446" t="s">
        <v>102</v>
      </c>
      <c r="G446" t="s">
        <v>103</v>
      </c>
      <c r="H446" t="s">
        <v>97</v>
      </c>
      <c r="I446">
        <v>35</v>
      </c>
      <c r="J446">
        <v>80.900000000000006</v>
      </c>
      <c r="K446">
        <v>183.77</v>
      </c>
      <c r="L446">
        <v>7</v>
      </c>
      <c r="M446">
        <v>2</v>
      </c>
    </row>
    <row r="447" spans="1:13" hidden="1">
      <c r="A447" t="s">
        <v>213</v>
      </c>
      <c r="B447" t="s">
        <v>105</v>
      </c>
      <c r="C447" t="s">
        <v>100</v>
      </c>
      <c r="D447" t="s">
        <v>58</v>
      </c>
      <c r="E447" t="s">
        <v>101</v>
      </c>
      <c r="F447" t="s">
        <v>134</v>
      </c>
      <c r="G447" t="s">
        <v>96</v>
      </c>
      <c r="H447" t="s">
        <v>97</v>
      </c>
      <c r="I447">
        <v>34</v>
      </c>
      <c r="J447">
        <v>96.5</v>
      </c>
      <c r="K447">
        <v>177.54</v>
      </c>
      <c r="L447">
        <v>14</v>
      </c>
      <c r="M447">
        <v>1</v>
      </c>
    </row>
    <row r="448" spans="1:13" hidden="1">
      <c r="A448" t="s">
        <v>213</v>
      </c>
      <c r="B448" t="s">
        <v>133</v>
      </c>
      <c r="C448" t="s">
        <v>140</v>
      </c>
      <c r="D448" t="s">
        <v>57</v>
      </c>
      <c r="E448" t="s">
        <v>112</v>
      </c>
      <c r="F448" t="s">
        <v>107</v>
      </c>
      <c r="G448" t="s">
        <v>96</v>
      </c>
      <c r="H448" t="s">
        <v>97</v>
      </c>
      <c r="I448">
        <v>21</v>
      </c>
      <c r="J448">
        <v>93</v>
      </c>
      <c r="K448">
        <v>150.87</v>
      </c>
      <c r="L448">
        <v>15</v>
      </c>
      <c r="M448">
        <v>3</v>
      </c>
    </row>
    <row r="449" spans="1:13" hidden="1">
      <c r="A449" t="s">
        <v>201</v>
      </c>
      <c r="B449" t="s">
        <v>92</v>
      </c>
      <c r="C449" t="s">
        <v>106</v>
      </c>
      <c r="D449" t="s">
        <v>58</v>
      </c>
      <c r="E449" t="s">
        <v>109</v>
      </c>
      <c r="F449" t="s">
        <v>95</v>
      </c>
      <c r="G449" t="s">
        <v>96</v>
      </c>
      <c r="H449" t="s">
        <v>113</v>
      </c>
      <c r="I449">
        <v>32</v>
      </c>
      <c r="J449">
        <v>59.26</v>
      </c>
      <c r="K449">
        <v>157.66</v>
      </c>
      <c r="L449">
        <v>18</v>
      </c>
      <c r="M449">
        <v>10</v>
      </c>
    </row>
    <row r="450" spans="1:13" hidden="1">
      <c r="A450" t="s">
        <v>201</v>
      </c>
      <c r="B450" t="s">
        <v>105</v>
      </c>
      <c r="C450" t="s">
        <v>129</v>
      </c>
      <c r="D450" t="s">
        <v>57</v>
      </c>
      <c r="E450" t="s">
        <v>94</v>
      </c>
      <c r="F450" t="s">
        <v>130</v>
      </c>
      <c r="G450" t="s">
        <v>110</v>
      </c>
      <c r="H450" t="s">
        <v>113</v>
      </c>
      <c r="I450">
        <v>35</v>
      </c>
      <c r="J450">
        <v>79.41</v>
      </c>
      <c r="K450">
        <v>151.33000000000001</v>
      </c>
      <c r="L450">
        <v>17</v>
      </c>
      <c r="M450">
        <v>0</v>
      </c>
    </row>
    <row r="451" spans="1:13" hidden="1">
      <c r="A451" t="s">
        <v>223</v>
      </c>
      <c r="B451" t="s">
        <v>99</v>
      </c>
      <c r="C451" t="s">
        <v>100</v>
      </c>
      <c r="D451" t="s">
        <v>57</v>
      </c>
      <c r="E451" t="s">
        <v>101</v>
      </c>
      <c r="F451" t="s">
        <v>95</v>
      </c>
      <c r="G451" t="s">
        <v>103</v>
      </c>
      <c r="H451" t="s">
        <v>97</v>
      </c>
      <c r="I451">
        <v>22</v>
      </c>
      <c r="J451">
        <v>85.65</v>
      </c>
      <c r="K451">
        <v>159.15</v>
      </c>
      <c r="L451">
        <v>5</v>
      </c>
      <c r="M451">
        <v>7</v>
      </c>
    </row>
    <row r="452" spans="1:13" hidden="1">
      <c r="A452" t="s">
        <v>155</v>
      </c>
      <c r="B452" t="s">
        <v>115</v>
      </c>
      <c r="C452" t="s">
        <v>119</v>
      </c>
      <c r="D452" t="s">
        <v>57</v>
      </c>
      <c r="E452" t="s">
        <v>109</v>
      </c>
      <c r="F452" t="s">
        <v>102</v>
      </c>
      <c r="G452" t="s">
        <v>110</v>
      </c>
      <c r="H452" t="s">
        <v>97</v>
      </c>
      <c r="I452">
        <v>31</v>
      </c>
      <c r="J452">
        <v>87.99</v>
      </c>
      <c r="K452">
        <v>153.49</v>
      </c>
      <c r="L452">
        <v>1</v>
      </c>
      <c r="M452">
        <v>6</v>
      </c>
    </row>
    <row r="453" spans="1:13" hidden="1">
      <c r="A453" t="s">
        <v>155</v>
      </c>
      <c r="B453" t="s">
        <v>115</v>
      </c>
      <c r="C453" t="s">
        <v>127</v>
      </c>
      <c r="D453" t="s">
        <v>57</v>
      </c>
      <c r="E453" t="s">
        <v>94</v>
      </c>
      <c r="F453" t="s">
        <v>134</v>
      </c>
      <c r="G453" t="s">
        <v>96</v>
      </c>
      <c r="H453" t="s">
        <v>97</v>
      </c>
      <c r="I453">
        <v>35</v>
      </c>
      <c r="J453">
        <v>98.34</v>
      </c>
      <c r="K453">
        <v>169.13</v>
      </c>
      <c r="L453">
        <v>11</v>
      </c>
      <c r="M453">
        <v>9</v>
      </c>
    </row>
    <row r="454" spans="1:13" hidden="1">
      <c r="A454" t="s">
        <v>155</v>
      </c>
      <c r="B454" t="s">
        <v>133</v>
      </c>
      <c r="C454" t="s">
        <v>100</v>
      </c>
      <c r="D454" t="s">
        <v>57</v>
      </c>
      <c r="E454" t="s">
        <v>101</v>
      </c>
      <c r="F454" t="s">
        <v>102</v>
      </c>
      <c r="G454" t="s">
        <v>103</v>
      </c>
      <c r="H454" t="s">
        <v>97</v>
      </c>
      <c r="I454">
        <v>29</v>
      </c>
      <c r="J454">
        <v>96.77</v>
      </c>
      <c r="K454">
        <v>168.26</v>
      </c>
      <c r="L454">
        <v>16</v>
      </c>
      <c r="M454">
        <v>1</v>
      </c>
    </row>
    <row r="455" spans="1:13" hidden="1">
      <c r="A455" t="s">
        <v>155</v>
      </c>
      <c r="B455" t="s">
        <v>105</v>
      </c>
      <c r="C455" t="s">
        <v>129</v>
      </c>
      <c r="D455" t="s">
        <v>57</v>
      </c>
      <c r="E455" t="s">
        <v>109</v>
      </c>
      <c r="F455" t="s">
        <v>102</v>
      </c>
      <c r="G455" t="s">
        <v>96</v>
      </c>
      <c r="H455" t="s">
        <v>97</v>
      </c>
      <c r="I455">
        <v>29</v>
      </c>
      <c r="J455">
        <v>96.06</v>
      </c>
      <c r="K455">
        <v>186.81</v>
      </c>
      <c r="L455">
        <v>3</v>
      </c>
      <c r="M455">
        <v>9</v>
      </c>
    </row>
    <row r="456" spans="1:13" hidden="1">
      <c r="A456" t="s">
        <v>155</v>
      </c>
      <c r="B456" t="s">
        <v>115</v>
      </c>
      <c r="C456" t="s">
        <v>100</v>
      </c>
      <c r="D456" t="s">
        <v>58</v>
      </c>
      <c r="E456" t="s">
        <v>101</v>
      </c>
      <c r="F456" t="s">
        <v>107</v>
      </c>
      <c r="G456" t="s">
        <v>103</v>
      </c>
      <c r="H456" t="s">
        <v>113</v>
      </c>
      <c r="I456">
        <v>39</v>
      </c>
      <c r="J456">
        <v>91.59</v>
      </c>
      <c r="K456">
        <v>193.77</v>
      </c>
      <c r="L456">
        <v>15</v>
      </c>
      <c r="M456">
        <v>9</v>
      </c>
    </row>
    <row r="457" spans="1:13" hidden="1">
      <c r="A457" t="s">
        <v>155</v>
      </c>
      <c r="B457" t="s">
        <v>136</v>
      </c>
      <c r="C457" t="s">
        <v>143</v>
      </c>
      <c r="D457" t="s">
        <v>58</v>
      </c>
      <c r="E457" t="s">
        <v>112</v>
      </c>
      <c r="F457" t="s">
        <v>116</v>
      </c>
      <c r="G457" t="s">
        <v>96</v>
      </c>
      <c r="H457" t="s">
        <v>113</v>
      </c>
      <c r="I457">
        <v>22</v>
      </c>
      <c r="J457">
        <v>85.93</v>
      </c>
      <c r="K457">
        <v>189.01</v>
      </c>
      <c r="L457">
        <v>1</v>
      </c>
      <c r="M457">
        <v>5</v>
      </c>
    </row>
    <row r="458" spans="1:13" hidden="1">
      <c r="A458" t="s">
        <v>155</v>
      </c>
      <c r="B458" t="s">
        <v>115</v>
      </c>
      <c r="C458" t="s">
        <v>140</v>
      </c>
      <c r="D458" t="s">
        <v>58</v>
      </c>
      <c r="E458" t="s">
        <v>109</v>
      </c>
      <c r="F458" t="s">
        <v>107</v>
      </c>
      <c r="G458" t="s">
        <v>103</v>
      </c>
      <c r="H458" t="s">
        <v>113</v>
      </c>
      <c r="I458">
        <v>33</v>
      </c>
      <c r="J458">
        <v>82.77</v>
      </c>
      <c r="K458">
        <v>183.32</v>
      </c>
      <c r="L458">
        <v>9</v>
      </c>
      <c r="M458">
        <v>0</v>
      </c>
    </row>
    <row r="459" spans="1:13" hidden="1">
      <c r="A459" t="s">
        <v>155</v>
      </c>
      <c r="B459" t="s">
        <v>122</v>
      </c>
      <c r="C459" t="s">
        <v>100</v>
      </c>
      <c r="D459" t="s">
        <v>58</v>
      </c>
      <c r="E459" t="s">
        <v>109</v>
      </c>
      <c r="F459" t="s">
        <v>116</v>
      </c>
      <c r="G459" t="s">
        <v>96</v>
      </c>
      <c r="H459" t="s">
        <v>97</v>
      </c>
      <c r="I459">
        <v>30</v>
      </c>
      <c r="J459">
        <v>84.48</v>
      </c>
      <c r="K459">
        <v>166.95</v>
      </c>
      <c r="L459">
        <v>20</v>
      </c>
      <c r="M459">
        <v>5</v>
      </c>
    </row>
    <row r="460" spans="1:13" hidden="1">
      <c r="A460" t="s">
        <v>135</v>
      </c>
      <c r="B460" t="s">
        <v>136</v>
      </c>
      <c r="C460" t="s">
        <v>129</v>
      </c>
      <c r="D460" t="s">
        <v>57</v>
      </c>
      <c r="E460" t="s">
        <v>109</v>
      </c>
      <c r="F460" t="s">
        <v>102</v>
      </c>
      <c r="G460" t="s">
        <v>110</v>
      </c>
      <c r="H460" t="s">
        <v>97</v>
      </c>
      <c r="I460">
        <v>38</v>
      </c>
      <c r="J460">
        <v>81.709999999999994</v>
      </c>
      <c r="K460">
        <v>165.01</v>
      </c>
      <c r="L460">
        <v>7</v>
      </c>
      <c r="M460">
        <v>2</v>
      </c>
    </row>
    <row r="461" spans="1:13" hidden="1">
      <c r="A461" t="s">
        <v>135</v>
      </c>
      <c r="B461" t="s">
        <v>92</v>
      </c>
      <c r="C461" t="s">
        <v>119</v>
      </c>
      <c r="D461" t="s">
        <v>57</v>
      </c>
      <c r="E461" t="s">
        <v>112</v>
      </c>
      <c r="F461" t="s">
        <v>130</v>
      </c>
      <c r="G461" t="s">
        <v>96</v>
      </c>
      <c r="H461" t="s">
        <v>97</v>
      </c>
      <c r="I461">
        <v>27</v>
      </c>
      <c r="J461">
        <v>72.989999999999995</v>
      </c>
      <c r="K461">
        <v>178.03</v>
      </c>
      <c r="L461">
        <v>9</v>
      </c>
      <c r="M461">
        <v>8</v>
      </c>
    </row>
    <row r="462" spans="1:13" hidden="1">
      <c r="A462" t="s">
        <v>135</v>
      </c>
      <c r="B462" t="s">
        <v>105</v>
      </c>
      <c r="C462" t="s">
        <v>143</v>
      </c>
      <c r="D462" t="s">
        <v>57</v>
      </c>
      <c r="E462" t="s">
        <v>109</v>
      </c>
      <c r="F462" t="s">
        <v>130</v>
      </c>
      <c r="G462" t="s">
        <v>110</v>
      </c>
      <c r="H462" t="s">
        <v>113</v>
      </c>
      <c r="I462">
        <v>32</v>
      </c>
      <c r="J462">
        <v>77.900000000000006</v>
      </c>
      <c r="K462">
        <v>195.54</v>
      </c>
      <c r="L462">
        <v>5</v>
      </c>
      <c r="M462">
        <v>1</v>
      </c>
    </row>
    <row r="463" spans="1:13" hidden="1">
      <c r="A463" t="s">
        <v>135</v>
      </c>
      <c r="B463" t="s">
        <v>99</v>
      </c>
      <c r="C463" t="s">
        <v>111</v>
      </c>
      <c r="D463" t="s">
        <v>58</v>
      </c>
      <c r="E463" t="s">
        <v>94</v>
      </c>
      <c r="F463" t="s">
        <v>102</v>
      </c>
      <c r="G463" t="s">
        <v>96</v>
      </c>
      <c r="H463" t="s">
        <v>97</v>
      </c>
      <c r="I463">
        <v>29</v>
      </c>
      <c r="J463">
        <v>64.78</v>
      </c>
      <c r="K463">
        <v>190.47</v>
      </c>
      <c r="L463">
        <v>6</v>
      </c>
      <c r="M463">
        <v>8</v>
      </c>
    </row>
    <row r="464" spans="1:13" hidden="1">
      <c r="A464" t="s">
        <v>135</v>
      </c>
      <c r="B464" t="s">
        <v>92</v>
      </c>
      <c r="C464" t="s">
        <v>140</v>
      </c>
      <c r="D464" t="s">
        <v>57</v>
      </c>
      <c r="E464" t="s">
        <v>112</v>
      </c>
      <c r="F464" t="s">
        <v>134</v>
      </c>
      <c r="G464" t="s">
        <v>103</v>
      </c>
      <c r="H464" t="s">
        <v>113</v>
      </c>
      <c r="I464">
        <v>27</v>
      </c>
      <c r="J464">
        <v>83.9</v>
      </c>
      <c r="K464">
        <v>184.57</v>
      </c>
      <c r="L464">
        <v>7</v>
      </c>
      <c r="M464">
        <v>3</v>
      </c>
    </row>
    <row r="465" spans="1:13" hidden="1">
      <c r="A465" t="s">
        <v>135</v>
      </c>
      <c r="B465" t="s">
        <v>92</v>
      </c>
      <c r="C465" t="s">
        <v>100</v>
      </c>
      <c r="D465" t="s">
        <v>58</v>
      </c>
      <c r="E465" t="s">
        <v>112</v>
      </c>
      <c r="F465" t="s">
        <v>134</v>
      </c>
      <c r="G465" t="s">
        <v>103</v>
      </c>
      <c r="H465" t="s">
        <v>113</v>
      </c>
      <c r="I465">
        <v>28</v>
      </c>
      <c r="J465">
        <v>61.15</v>
      </c>
      <c r="K465">
        <v>181.53</v>
      </c>
      <c r="L465">
        <v>17</v>
      </c>
      <c r="M465">
        <v>9</v>
      </c>
    </row>
    <row r="466" spans="1:13" hidden="1">
      <c r="A466" t="s">
        <v>135</v>
      </c>
      <c r="B466" t="s">
        <v>133</v>
      </c>
      <c r="C466" t="s">
        <v>100</v>
      </c>
      <c r="D466" t="s">
        <v>57</v>
      </c>
      <c r="E466" t="s">
        <v>101</v>
      </c>
      <c r="F466" t="s">
        <v>107</v>
      </c>
      <c r="G466" t="s">
        <v>110</v>
      </c>
      <c r="H466" t="s">
        <v>113</v>
      </c>
      <c r="I466">
        <v>27</v>
      </c>
      <c r="J466">
        <v>72.81</v>
      </c>
      <c r="K466">
        <v>183.7</v>
      </c>
      <c r="L466">
        <v>8</v>
      </c>
      <c r="M466">
        <v>6</v>
      </c>
    </row>
    <row r="467" spans="1:13" hidden="1">
      <c r="A467" t="s">
        <v>151</v>
      </c>
      <c r="B467" t="s">
        <v>122</v>
      </c>
      <c r="C467" t="s">
        <v>106</v>
      </c>
      <c r="D467" t="s">
        <v>58</v>
      </c>
      <c r="E467" t="s">
        <v>101</v>
      </c>
      <c r="F467" t="s">
        <v>102</v>
      </c>
      <c r="G467" t="s">
        <v>96</v>
      </c>
      <c r="H467" t="s">
        <v>113</v>
      </c>
      <c r="I467">
        <v>22</v>
      </c>
      <c r="J467">
        <v>51.66</v>
      </c>
      <c r="K467">
        <v>176.49</v>
      </c>
      <c r="L467">
        <v>4</v>
      </c>
      <c r="M467">
        <v>2</v>
      </c>
    </row>
    <row r="468" spans="1:13" hidden="1">
      <c r="A468" t="s">
        <v>151</v>
      </c>
      <c r="B468" t="s">
        <v>122</v>
      </c>
      <c r="C468" t="s">
        <v>140</v>
      </c>
      <c r="D468" t="s">
        <v>58</v>
      </c>
      <c r="E468" t="s">
        <v>101</v>
      </c>
      <c r="F468" t="s">
        <v>95</v>
      </c>
      <c r="G468" t="s">
        <v>96</v>
      </c>
      <c r="H468" t="s">
        <v>97</v>
      </c>
      <c r="I468">
        <v>23</v>
      </c>
      <c r="J468">
        <v>67.239999999999995</v>
      </c>
      <c r="K468">
        <v>159.01</v>
      </c>
      <c r="L468">
        <v>2</v>
      </c>
      <c r="M468">
        <v>8</v>
      </c>
    </row>
    <row r="469" spans="1:13" hidden="1">
      <c r="A469" t="s">
        <v>151</v>
      </c>
      <c r="B469" t="s">
        <v>133</v>
      </c>
      <c r="C469" t="s">
        <v>100</v>
      </c>
      <c r="D469" t="s">
        <v>57</v>
      </c>
      <c r="E469" t="s">
        <v>94</v>
      </c>
      <c r="F469" t="s">
        <v>107</v>
      </c>
      <c r="G469" t="s">
        <v>110</v>
      </c>
      <c r="H469" t="s">
        <v>97</v>
      </c>
      <c r="I469">
        <v>35</v>
      </c>
      <c r="J469">
        <v>71.73</v>
      </c>
      <c r="K469">
        <v>188.85</v>
      </c>
      <c r="L469">
        <v>5</v>
      </c>
      <c r="M469">
        <v>2</v>
      </c>
    </row>
    <row r="470" spans="1:13" hidden="1">
      <c r="A470" t="s">
        <v>151</v>
      </c>
      <c r="B470" t="s">
        <v>105</v>
      </c>
      <c r="C470" t="s">
        <v>119</v>
      </c>
      <c r="D470" t="s">
        <v>58</v>
      </c>
      <c r="E470" t="s">
        <v>109</v>
      </c>
      <c r="F470" t="s">
        <v>102</v>
      </c>
      <c r="G470" t="s">
        <v>110</v>
      </c>
      <c r="H470" t="s">
        <v>113</v>
      </c>
      <c r="I470">
        <v>30</v>
      </c>
      <c r="J470">
        <v>94.71</v>
      </c>
      <c r="K470">
        <v>196.91</v>
      </c>
      <c r="L470">
        <v>3</v>
      </c>
      <c r="M470">
        <v>3</v>
      </c>
    </row>
    <row r="471" spans="1:13" hidden="1">
      <c r="A471" t="s">
        <v>151</v>
      </c>
      <c r="B471" t="s">
        <v>105</v>
      </c>
      <c r="C471" t="s">
        <v>119</v>
      </c>
      <c r="D471" t="s">
        <v>58</v>
      </c>
      <c r="E471" t="s">
        <v>112</v>
      </c>
      <c r="F471" t="s">
        <v>120</v>
      </c>
      <c r="G471" t="s">
        <v>103</v>
      </c>
      <c r="H471" t="s">
        <v>97</v>
      </c>
      <c r="I471">
        <v>32</v>
      </c>
      <c r="J471">
        <v>92.58</v>
      </c>
      <c r="K471">
        <v>193.16</v>
      </c>
      <c r="L471">
        <v>19</v>
      </c>
      <c r="M471">
        <v>2</v>
      </c>
    </row>
    <row r="472" spans="1:13" hidden="1">
      <c r="A472" t="s">
        <v>151</v>
      </c>
      <c r="B472" t="s">
        <v>133</v>
      </c>
      <c r="C472" t="s">
        <v>143</v>
      </c>
      <c r="D472" t="s">
        <v>57</v>
      </c>
      <c r="E472" t="s">
        <v>94</v>
      </c>
      <c r="F472" t="s">
        <v>120</v>
      </c>
      <c r="G472" t="s">
        <v>96</v>
      </c>
      <c r="H472" t="s">
        <v>97</v>
      </c>
      <c r="I472">
        <v>30</v>
      </c>
      <c r="J472">
        <v>99.86</v>
      </c>
      <c r="K472">
        <v>160.35</v>
      </c>
      <c r="L472">
        <v>17</v>
      </c>
      <c r="M472">
        <v>1</v>
      </c>
    </row>
    <row r="473" spans="1:13" hidden="1">
      <c r="A473" t="s">
        <v>151</v>
      </c>
      <c r="B473" t="s">
        <v>133</v>
      </c>
      <c r="C473" t="s">
        <v>111</v>
      </c>
      <c r="D473" t="s">
        <v>58</v>
      </c>
      <c r="E473" t="s">
        <v>109</v>
      </c>
      <c r="F473" t="s">
        <v>138</v>
      </c>
      <c r="G473" t="s">
        <v>96</v>
      </c>
      <c r="H473" t="s">
        <v>97</v>
      </c>
      <c r="I473">
        <v>22</v>
      </c>
      <c r="J473">
        <v>97.15</v>
      </c>
      <c r="K473">
        <v>188.65</v>
      </c>
      <c r="L473">
        <v>20</v>
      </c>
      <c r="M473">
        <v>1</v>
      </c>
    </row>
    <row r="474" spans="1:13" hidden="1">
      <c r="A474" t="s">
        <v>187</v>
      </c>
      <c r="B474" t="s">
        <v>105</v>
      </c>
      <c r="C474" t="s">
        <v>129</v>
      </c>
      <c r="D474" t="s">
        <v>57</v>
      </c>
      <c r="E474" t="s">
        <v>112</v>
      </c>
      <c r="F474" t="s">
        <v>120</v>
      </c>
      <c r="G474" t="s">
        <v>103</v>
      </c>
      <c r="H474" t="s">
        <v>113</v>
      </c>
      <c r="I474">
        <v>31</v>
      </c>
      <c r="J474">
        <v>62.14</v>
      </c>
      <c r="K474">
        <v>153.41999999999999</v>
      </c>
      <c r="L474">
        <v>4</v>
      </c>
      <c r="M474">
        <v>3</v>
      </c>
    </row>
    <row r="475" spans="1:13" hidden="1">
      <c r="A475" t="s">
        <v>187</v>
      </c>
      <c r="B475" t="s">
        <v>122</v>
      </c>
      <c r="C475" t="s">
        <v>93</v>
      </c>
      <c r="D475" t="s">
        <v>57</v>
      </c>
      <c r="E475" t="s">
        <v>94</v>
      </c>
      <c r="F475" t="s">
        <v>116</v>
      </c>
      <c r="G475" t="s">
        <v>103</v>
      </c>
      <c r="H475" t="s">
        <v>113</v>
      </c>
      <c r="I475">
        <v>38</v>
      </c>
      <c r="J475">
        <v>84.61</v>
      </c>
      <c r="K475">
        <v>165.68</v>
      </c>
      <c r="L475">
        <v>14</v>
      </c>
      <c r="M475">
        <v>1</v>
      </c>
    </row>
    <row r="476" spans="1:13" hidden="1">
      <c r="A476" t="s">
        <v>187</v>
      </c>
      <c r="B476" t="s">
        <v>122</v>
      </c>
      <c r="C476" t="s">
        <v>100</v>
      </c>
      <c r="D476" t="s">
        <v>58</v>
      </c>
      <c r="E476" t="s">
        <v>101</v>
      </c>
      <c r="F476" t="s">
        <v>107</v>
      </c>
      <c r="G476" t="s">
        <v>96</v>
      </c>
      <c r="H476" t="s">
        <v>97</v>
      </c>
      <c r="I476">
        <v>31</v>
      </c>
      <c r="J476">
        <v>73.2</v>
      </c>
      <c r="K476">
        <v>189.64</v>
      </c>
      <c r="L476">
        <v>12</v>
      </c>
      <c r="M476">
        <v>10</v>
      </c>
    </row>
    <row r="477" spans="1:13" hidden="1">
      <c r="A477" t="s">
        <v>187</v>
      </c>
      <c r="B477" t="s">
        <v>115</v>
      </c>
      <c r="C477" t="s">
        <v>127</v>
      </c>
      <c r="D477" t="s">
        <v>58</v>
      </c>
      <c r="E477" t="s">
        <v>94</v>
      </c>
      <c r="F477" t="s">
        <v>134</v>
      </c>
      <c r="G477" t="s">
        <v>110</v>
      </c>
      <c r="H477" t="s">
        <v>113</v>
      </c>
      <c r="I477">
        <v>38</v>
      </c>
      <c r="J477">
        <v>91.61</v>
      </c>
      <c r="K477">
        <v>182.65</v>
      </c>
      <c r="L477">
        <v>8</v>
      </c>
      <c r="M477">
        <v>1</v>
      </c>
    </row>
    <row r="478" spans="1:13" hidden="1">
      <c r="A478" t="s">
        <v>187</v>
      </c>
      <c r="B478" t="s">
        <v>105</v>
      </c>
      <c r="C478" t="s">
        <v>145</v>
      </c>
      <c r="D478" t="s">
        <v>58</v>
      </c>
      <c r="E478" t="s">
        <v>109</v>
      </c>
      <c r="F478" t="s">
        <v>95</v>
      </c>
      <c r="G478" t="s">
        <v>103</v>
      </c>
      <c r="H478" t="s">
        <v>113</v>
      </c>
      <c r="I478">
        <v>18</v>
      </c>
      <c r="J478">
        <v>82.45</v>
      </c>
      <c r="K478">
        <v>152.75</v>
      </c>
      <c r="L478">
        <v>16</v>
      </c>
      <c r="M478">
        <v>0</v>
      </c>
    </row>
    <row r="479" spans="1:13" hidden="1">
      <c r="A479" t="s">
        <v>187</v>
      </c>
      <c r="B479" t="s">
        <v>133</v>
      </c>
      <c r="C479" t="s">
        <v>93</v>
      </c>
      <c r="D479" t="s">
        <v>58</v>
      </c>
      <c r="E479" t="s">
        <v>94</v>
      </c>
      <c r="F479" t="s">
        <v>95</v>
      </c>
      <c r="G479" t="s">
        <v>96</v>
      </c>
      <c r="H479" t="s">
        <v>113</v>
      </c>
      <c r="I479">
        <v>33</v>
      </c>
      <c r="J479">
        <v>94.89</v>
      </c>
      <c r="K479">
        <v>178.29</v>
      </c>
      <c r="L479">
        <v>2</v>
      </c>
      <c r="M479">
        <v>0</v>
      </c>
    </row>
    <row r="480" spans="1:13" hidden="1">
      <c r="A480" t="s">
        <v>187</v>
      </c>
      <c r="B480" t="s">
        <v>115</v>
      </c>
      <c r="C480" t="s">
        <v>140</v>
      </c>
      <c r="D480" t="s">
        <v>57</v>
      </c>
      <c r="E480" t="s">
        <v>112</v>
      </c>
      <c r="F480" t="s">
        <v>120</v>
      </c>
      <c r="G480" t="s">
        <v>110</v>
      </c>
      <c r="H480" t="s">
        <v>113</v>
      </c>
      <c r="I480">
        <v>28</v>
      </c>
      <c r="J480">
        <v>61.79</v>
      </c>
      <c r="K480">
        <v>164.9</v>
      </c>
      <c r="L480">
        <v>11</v>
      </c>
      <c r="M480">
        <v>7</v>
      </c>
    </row>
    <row r="481" spans="1:13" hidden="1">
      <c r="A481" t="s">
        <v>137</v>
      </c>
      <c r="B481" t="s">
        <v>115</v>
      </c>
      <c r="C481" t="s">
        <v>129</v>
      </c>
      <c r="D481" t="s">
        <v>57</v>
      </c>
      <c r="E481" t="s">
        <v>109</v>
      </c>
      <c r="F481" t="s">
        <v>138</v>
      </c>
      <c r="G481" t="s">
        <v>96</v>
      </c>
      <c r="H481" t="s">
        <v>113</v>
      </c>
      <c r="I481">
        <v>34</v>
      </c>
      <c r="J481">
        <v>68.62</v>
      </c>
      <c r="K481">
        <v>184.01</v>
      </c>
      <c r="L481">
        <v>3</v>
      </c>
      <c r="M481">
        <v>0</v>
      </c>
    </row>
    <row r="482" spans="1:13" hidden="1">
      <c r="A482" t="s">
        <v>137</v>
      </c>
      <c r="B482" t="s">
        <v>92</v>
      </c>
      <c r="C482" t="s">
        <v>145</v>
      </c>
      <c r="D482" t="s">
        <v>58</v>
      </c>
      <c r="E482" t="s">
        <v>112</v>
      </c>
      <c r="F482" t="s">
        <v>138</v>
      </c>
      <c r="G482" t="s">
        <v>110</v>
      </c>
      <c r="H482" t="s">
        <v>97</v>
      </c>
      <c r="I482">
        <v>32</v>
      </c>
      <c r="J482">
        <v>87.01</v>
      </c>
      <c r="K482">
        <v>170.65</v>
      </c>
      <c r="L482">
        <v>11</v>
      </c>
      <c r="M482">
        <v>5</v>
      </c>
    </row>
    <row r="483" spans="1:13" hidden="1">
      <c r="A483" t="s">
        <v>137</v>
      </c>
      <c r="B483" t="s">
        <v>105</v>
      </c>
      <c r="C483" t="s">
        <v>127</v>
      </c>
      <c r="D483" t="s">
        <v>58</v>
      </c>
      <c r="E483" t="s">
        <v>109</v>
      </c>
      <c r="F483" t="s">
        <v>120</v>
      </c>
      <c r="G483" t="s">
        <v>110</v>
      </c>
      <c r="H483" t="s">
        <v>97</v>
      </c>
      <c r="I483">
        <v>30</v>
      </c>
      <c r="J483">
        <v>59.1</v>
      </c>
      <c r="K483">
        <v>195.68</v>
      </c>
      <c r="L483">
        <v>5</v>
      </c>
      <c r="M483">
        <v>10</v>
      </c>
    </row>
    <row r="484" spans="1:13" hidden="1">
      <c r="A484" t="s">
        <v>137</v>
      </c>
      <c r="B484" t="s">
        <v>99</v>
      </c>
      <c r="C484" t="s">
        <v>129</v>
      </c>
      <c r="D484" t="s">
        <v>58</v>
      </c>
      <c r="E484" t="s">
        <v>112</v>
      </c>
      <c r="F484" t="s">
        <v>130</v>
      </c>
      <c r="G484" t="s">
        <v>103</v>
      </c>
      <c r="H484" t="s">
        <v>113</v>
      </c>
      <c r="I484">
        <v>18</v>
      </c>
      <c r="J484">
        <v>94.36</v>
      </c>
      <c r="K484">
        <v>155.1</v>
      </c>
      <c r="L484">
        <v>7</v>
      </c>
      <c r="M484">
        <v>7</v>
      </c>
    </row>
    <row r="485" spans="1:13" hidden="1">
      <c r="A485" t="s">
        <v>137</v>
      </c>
      <c r="B485" t="s">
        <v>133</v>
      </c>
      <c r="C485" t="s">
        <v>111</v>
      </c>
      <c r="D485" t="s">
        <v>58</v>
      </c>
      <c r="E485" t="s">
        <v>109</v>
      </c>
      <c r="F485" t="s">
        <v>95</v>
      </c>
      <c r="G485" t="s">
        <v>103</v>
      </c>
      <c r="H485" t="s">
        <v>113</v>
      </c>
      <c r="I485">
        <v>19</v>
      </c>
      <c r="J485">
        <v>70.099999999999994</v>
      </c>
      <c r="K485">
        <v>196.37</v>
      </c>
      <c r="L485">
        <v>9</v>
      </c>
      <c r="M485">
        <v>8</v>
      </c>
    </row>
    <row r="486" spans="1:13" hidden="1">
      <c r="A486" t="s">
        <v>137</v>
      </c>
      <c r="B486" t="s">
        <v>115</v>
      </c>
      <c r="C486" t="s">
        <v>129</v>
      </c>
      <c r="D486" t="s">
        <v>58</v>
      </c>
      <c r="E486" t="s">
        <v>101</v>
      </c>
      <c r="F486" t="s">
        <v>134</v>
      </c>
      <c r="G486" t="s">
        <v>103</v>
      </c>
      <c r="H486" t="s">
        <v>97</v>
      </c>
      <c r="I486">
        <v>23</v>
      </c>
      <c r="J486">
        <v>83.89</v>
      </c>
      <c r="K486">
        <v>150.27000000000001</v>
      </c>
      <c r="L486">
        <v>20</v>
      </c>
      <c r="M486">
        <v>8</v>
      </c>
    </row>
    <row r="487" spans="1:13" hidden="1">
      <c r="A487" t="s">
        <v>137</v>
      </c>
      <c r="B487" t="s">
        <v>133</v>
      </c>
      <c r="C487" t="s">
        <v>140</v>
      </c>
      <c r="D487" t="s">
        <v>58</v>
      </c>
      <c r="E487" t="s">
        <v>101</v>
      </c>
      <c r="F487" t="s">
        <v>130</v>
      </c>
      <c r="G487" t="s">
        <v>110</v>
      </c>
      <c r="H487" t="s">
        <v>113</v>
      </c>
      <c r="I487">
        <v>30</v>
      </c>
      <c r="J487">
        <v>62.99</v>
      </c>
      <c r="K487">
        <v>159.91</v>
      </c>
      <c r="L487">
        <v>7</v>
      </c>
      <c r="M487">
        <v>7</v>
      </c>
    </row>
    <row r="488" spans="1:13" hidden="1">
      <c r="A488" t="s">
        <v>124</v>
      </c>
      <c r="B488" t="s">
        <v>122</v>
      </c>
      <c r="C488" t="s">
        <v>93</v>
      </c>
      <c r="D488" t="s">
        <v>58</v>
      </c>
      <c r="E488" t="s">
        <v>109</v>
      </c>
      <c r="F488" t="s">
        <v>120</v>
      </c>
      <c r="G488" t="s">
        <v>110</v>
      </c>
      <c r="H488" t="s">
        <v>113</v>
      </c>
      <c r="I488">
        <v>27</v>
      </c>
      <c r="J488">
        <v>78.319999999999993</v>
      </c>
      <c r="K488">
        <v>181.28</v>
      </c>
      <c r="L488">
        <v>2</v>
      </c>
      <c r="M488">
        <v>10</v>
      </c>
    </row>
    <row r="489" spans="1:13" hidden="1">
      <c r="A489" t="s">
        <v>124</v>
      </c>
      <c r="B489" t="s">
        <v>122</v>
      </c>
      <c r="C489" t="s">
        <v>93</v>
      </c>
      <c r="D489" t="s">
        <v>57</v>
      </c>
      <c r="E489" t="s">
        <v>112</v>
      </c>
      <c r="F489" t="s">
        <v>107</v>
      </c>
      <c r="G489" t="s">
        <v>110</v>
      </c>
      <c r="H489" t="s">
        <v>113</v>
      </c>
      <c r="I489">
        <v>35</v>
      </c>
      <c r="J489">
        <v>52.61</v>
      </c>
      <c r="K489">
        <v>187.11</v>
      </c>
      <c r="L489">
        <v>9</v>
      </c>
      <c r="M489">
        <v>3</v>
      </c>
    </row>
    <row r="490" spans="1:13" hidden="1">
      <c r="A490" t="s">
        <v>124</v>
      </c>
      <c r="B490" t="s">
        <v>136</v>
      </c>
      <c r="C490" t="s">
        <v>93</v>
      </c>
      <c r="D490" t="s">
        <v>58</v>
      </c>
      <c r="E490" t="s">
        <v>112</v>
      </c>
      <c r="F490" t="s">
        <v>138</v>
      </c>
      <c r="G490" t="s">
        <v>103</v>
      </c>
      <c r="H490" t="s">
        <v>97</v>
      </c>
      <c r="I490">
        <v>19</v>
      </c>
      <c r="J490">
        <v>83.76</v>
      </c>
      <c r="K490">
        <v>158.81</v>
      </c>
      <c r="L490">
        <v>5</v>
      </c>
      <c r="M490">
        <v>5</v>
      </c>
    </row>
    <row r="491" spans="1:13" hidden="1">
      <c r="A491" t="s">
        <v>124</v>
      </c>
      <c r="B491" t="s">
        <v>122</v>
      </c>
      <c r="C491" t="s">
        <v>100</v>
      </c>
      <c r="D491" t="s">
        <v>57</v>
      </c>
      <c r="E491" t="s">
        <v>94</v>
      </c>
      <c r="F491" t="s">
        <v>138</v>
      </c>
      <c r="G491" t="s">
        <v>110</v>
      </c>
      <c r="H491" t="s">
        <v>97</v>
      </c>
      <c r="I491">
        <v>20</v>
      </c>
      <c r="J491">
        <v>94.55</v>
      </c>
      <c r="K491">
        <v>180.93</v>
      </c>
      <c r="L491">
        <v>3</v>
      </c>
      <c r="M491">
        <v>10</v>
      </c>
    </row>
    <row r="492" spans="1:13" hidden="1">
      <c r="A492" t="s">
        <v>124</v>
      </c>
      <c r="B492" t="s">
        <v>105</v>
      </c>
      <c r="C492" t="s">
        <v>145</v>
      </c>
      <c r="D492" t="s">
        <v>57</v>
      </c>
      <c r="E492" t="s">
        <v>112</v>
      </c>
      <c r="F492" t="s">
        <v>107</v>
      </c>
      <c r="G492" t="s">
        <v>96</v>
      </c>
      <c r="H492" t="s">
        <v>113</v>
      </c>
      <c r="I492">
        <v>36</v>
      </c>
      <c r="J492">
        <v>82.77</v>
      </c>
      <c r="K492">
        <v>197.47</v>
      </c>
      <c r="L492">
        <v>5</v>
      </c>
      <c r="M492">
        <v>8</v>
      </c>
    </row>
    <row r="493" spans="1:13" hidden="1">
      <c r="A493" t="s">
        <v>205</v>
      </c>
      <c r="B493" t="s">
        <v>122</v>
      </c>
      <c r="C493" t="s">
        <v>93</v>
      </c>
      <c r="D493" t="s">
        <v>57</v>
      </c>
      <c r="E493" t="s">
        <v>101</v>
      </c>
      <c r="F493" t="s">
        <v>130</v>
      </c>
      <c r="G493" t="s">
        <v>110</v>
      </c>
      <c r="H493" t="s">
        <v>113</v>
      </c>
      <c r="I493">
        <v>22</v>
      </c>
      <c r="J493">
        <v>79.91</v>
      </c>
      <c r="K493">
        <v>188.32</v>
      </c>
      <c r="L493">
        <v>18</v>
      </c>
      <c r="M493">
        <v>0</v>
      </c>
    </row>
    <row r="494" spans="1:13" hidden="1">
      <c r="A494" t="s">
        <v>205</v>
      </c>
      <c r="B494" t="s">
        <v>92</v>
      </c>
      <c r="C494" t="s">
        <v>140</v>
      </c>
      <c r="D494" t="s">
        <v>57</v>
      </c>
      <c r="E494" t="s">
        <v>112</v>
      </c>
      <c r="F494" t="s">
        <v>102</v>
      </c>
      <c r="G494" t="s">
        <v>96</v>
      </c>
      <c r="H494" t="s">
        <v>97</v>
      </c>
      <c r="I494">
        <v>39</v>
      </c>
      <c r="J494">
        <v>62.47</v>
      </c>
      <c r="K494">
        <v>184.54</v>
      </c>
      <c r="L494">
        <v>15</v>
      </c>
      <c r="M494">
        <v>3</v>
      </c>
    </row>
    <row r="495" spans="1:13" hidden="1">
      <c r="A495" t="s">
        <v>205</v>
      </c>
      <c r="B495" t="s">
        <v>133</v>
      </c>
      <c r="C495" t="s">
        <v>129</v>
      </c>
      <c r="D495" t="s">
        <v>57</v>
      </c>
      <c r="E495" t="s">
        <v>101</v>
      </c>
      <c r="F495" t="s">
        <v>134</v>
      </c>
      <c r="G495" t="s">
        <v>103</v>
      </c>
      <c r="H495" t="s">
        <v>113</v>
      </c>
      <c r="I495">
        <v>26</v>
      </c>
      <c r="J495">
        <v>50.19</v>
      </c>
      <c r="K495">
        <v>197.3</v>
      </c>
      <c r="L495">
        <v>8</v>
      </c>
      <c r="M495">
        <v>5</v>
      </c>
    </row>
    <row r="496" spans="1:13" hidden="1">
      <c r="A496" t="s">
        <v>205</v>
      </c>
      <c r="B496" t="s">
        <v>115</v>
      </c>
      <c r="C496" t="s">
        <v>111</v>
      </c>
      <c r="D496" t="s">
        <v>58</v>
      </c>
      <c r="E496" t="s">
        <v>94</v>
      </c>
      <c r="F496" t="s">
        <v>130</v>
      </c>
      <c r="G496" t="s">
        <v>96</v>
      </c>
      <c r="H496" t="s">
        <v>97</v>
      </c>
      <c r="I496">
        <v>21</v>
      </c>
      <c r="J496">
        <v>56.06</v>
      </c>
      <c r="K496">
        <v>190.16</v>
      </c>
      <c r="L496">
        <v>6</v>
      </c>
      <c r="M496">
        <v>10</v>
      </c>
    </row>
    <row r="497" spans="1:13" hidden="1">
      <c r="A497" t="s">
        <v>205</v>
      </c>
      <c r="B497" t="s">
        <v>99</v>
      </c>
      <c r="C497" t="s">
        <v>140</v>
      </c>
      <c r="D497" t="s">
        <v>57</v>
      </c>
      <c r="E497" t="s">
        <v>112</v>
      </c>
      <c r="F497" t="s">
        <v>134</v>
      </c>
      <c r="G497" t="s">
        <v>103</v>
      </c>
      <c r="H497" t="s">
        <v>113</v>
      </c>
      <c r="I497">
        <v>21</v>
      </c>
      <c r="J497">
        <v>90.33</v>
      </c>
      <c r="K497">
        <v>169.81</v>
      </c>
      <c r="L497">
        <v>17</v>
      </c>
      <c r="M497">
        <v>5</v>
      </c>
    </row>
    <row r="498" spans="1:13" hidden="1">
      <c r="A498" t="s">
        <v>205</v>
      </c>
      <c r="B498" t="s">
        <v>99</v>
      </c>
      <c r="C498" t="s">
        <v>129</v>
      </c>
      <c r="D498" t="s">
        <v>58</v>
      </c>
      <c r="E498" t="s">
        <v>101</v>
      </c>
      <c r="F498" t="s">
        <v>95</v>
      </c>
      <c r="G498" t="s">
        <v>103</v>
      </c>
      <c r="H498" t="s">
        <v>113</v>
      </c>
      <c r="I498">
        <v>23</v>
      </c>
      <c r="J498">
        <v>56.02</v>
      </c>
      <c r="K498">
        <v>176.81</v>
      </c>
      <c r="L498">
        <v>1</v>
      </c>
      <c r="M498">
        <v>8</v>
      </c>
    </row>
    <row r="499" spans="1:13" hidden="1">
      <c r="A499" t="s">
        <v>205</v>
      </c>
      <c r="B499" t="s">
        <v>136</v>
      </c>
      <c r="C499" t="s">
        <v>119</v>
      </c>
      <c r="D499" t="s">
        <v>57</v>
      </c>
      <c r="E499" t="s">
        <v>101</v>
      </c>
      <c r="F499" t="s">
        <v>95</v>
      </c>
      <c r="G499" t="s">
        <v>110</v>
      </c>
      <c r="H499" t="s">
        <v>97</v>
      </c>
      <c r="I499">
        <v>27</v>
      </c>
      <c r="J499">
        <v>83.66</v>
      </c>
      <c r="K499">
        <v>181.59</v>
      </c>
      <c r="L499">
        <v>16</v>
      </c>
      <c r="M499">
        <v>0</v>
      </c>
    </row>
    <row r="500" spans="1:13" hidden="1">
      <c r="A500" t="s">
        <v>205</v>
      </c>
      <c r="B500" t="s">
        <v>133</v>
      </c>
      <c r="C500" t="s">
        <v>145</v>
      </c>
      <c r="D500" t="s">
        <v>58</v>
      </c>
      <c r="E500" t="s">
        <v>101</v>
      </c>
      <c r="F500" t="s">
        <v>138</v>
      </c>
      <c r="G500" t="s">
        <v>110</v>
      </c>
      <c r="H500" t="s">
        <v>97</v>
      </c>
      <c r="I500">
        <v>19</v>
      </c>
      <c r="J500">
        <v>73.88</v>
      </c>
      <c r="K500">
        <v>185.15</v>
      </c>
      <c r="L500">
        <v>19</v>
      </c>
      <c r="M500">
        <v>4</v>
      </c>
    </row>
    <row r="501" spans="1:13" hidden="1">
      <c r="A501" t="s">
        <v>205</v>
      </c>
      <c r="B501" t="s">
        <v>105</v>
      </c>
      <c r="C501" t="s">
        <v>145</v>
      </c>
      <c r="D501" t="s">
        <v>57</v>
      </c>
      <c r="E501" t="s">
        <v>112</v>
      </c>
      <c r="F501" t="s">
        <v>107</v>
      </c>
      <c r="G501" t="s">
        <v>96</v>
      </c>
      <c r="H501" t="s">
        <v>97</v>
      </c>
      <c r="I501">
        <v>24</v>
      </c>
      <c r="J501">
        <v>56.76</v>
      </c>
      <c r="K501">
        <v>188.45</v>
      </c>
      <c r="L501">
        <v>8</v>
      </c>
      <c r="M501">
        <v>4</v>
      </c>
    </row>
  </sheetData>
  <autoFilter ref="A1:M501" xr:uid="{207F6F3A-28DF-4558-998C-F2C26151F8E8}">
    <filterColumn colId="0">
      <filters>
        <filter val="Isabella William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RW1" zoomScale="175" zoomScaleNormal="175" workbookViewId="0">
      <selection activeCell="A5" sqref="A5"/>
    </sheetView>
  </sheetViews>
  <sheetFormatPr defaultRowHeight="13.5"/>
  <cols>
    <col min="1" max="1" width="16.4375" bestFit="1" customWidth="1"/>
    <col min="2" max="2" width="13.5625" bestFit="1" customWidth="1"/>
    <col min="3" max="3" width="14.3125" bestFit="1" customWidth="1"/>
    <col min="4" max="4" width="11.9375" bestFit="1" customWidth="1"/>
    <col min="5" max="6" width="11.125" bestFit="1" customWidth="1"/>
    <col min="7" max="7" width="10.875" bestFit="1" customWidth="1"/>
    <col min="8" max="8" width="12.75" bestFit="1" customWidth="1"/>
    <col min="9" max="9" width="10.3125" bestFit="1" customWidth="1"/>
    <col min="10" max="10" width="12.625" bestFit="1" customWidth="1"/>
    <col min="11" max="11" width="11.6875" bestFit="1" customWidth="1"/>
    <col min="12" max="12" width="11.375" bestFit="1" customWidth="1"/>
    <col min="13" max="13" width="11.9375" bestFit="1" customWidth="1"/>
    <col min="14" max="14" width="11.6875" bestFit="1" customWidth="1"/>
    <col min="15" max="15" width="10.3125" bestFit="1" customWidth="1"/>
    <col min="16" max="16" width="10.0625" bestFit="1" customWidth="1"/>
    <col min="17" max="17" width="10.625" bestFit="1" customWidth="1"/>
    <col min="18" max="18" width="11.125" bestFit="1" customWidth="1"/>
    <col min="19" max="19" width="14.625" bestFit="1" customWidth="1"/>
    <col min="20" max="20" width="12.3125" bestFit="1" customWidth="1"/>
    <col min="21" max="21" width="10.3125" bestFit="1" customWidth="1"/>
    <col min="22" max="22" width="10.0625" bestFit="1" customWidth="1"/>
    <col min="23" max="23" width="12.625" bestFit="1" customWidth="1"/>
    <col min="24" max="24" width="9.375" bestFit="1" customWidth="1"/>
    <col min="25" max="25" width="11.375" bestFit="1" customWidth="1"/>
    <col min="26" max="26" width="12.625" bestFit="1" customWidth="1"/>
    <col min="27" max="27" width="10.875" bestFit="1" customWidth="1"/>
    <col min="28" max="28" width="10.1875" bestFit="1" customWidth="1"/>
    <col min="29" max="29" width="10.3125" bestFit="1" customWidth="1"/>
    <col min="30" max="30" width="10.625" bestFit="1" customWidth="1"/>
    <col min="31" max="31" width="12.75" bestFit="1" customWidth="1"/>
    <col min="32" max="32" width="9.25" bestFit="1" customWidth="1"/>
    <col min="33" max="33" width="12.75" bestFit="1" customWidth="1"/>
    <col min="34" max="34" width="13.6875" bestFit="1" customWidth="1"/>
    <col min="35" max="35" width="11.5625" bestFit="1" customWidth="1"/>
    <col min="36" max="36" width="13.125" bestFit="1" customWidth="1"/>
    <col min="37" max="37" width="9.25" bestFit="1" customWidth="1"/>
    <col min="38" max="38" width="13.25" bestFit="1" customWidth="1"/>
    <col min="39" max="39" width="12.625" bestFit="1" customWidth="1"/>
    <col min="40" max="40" width="10.625" bestFit="1" customWidth="1"/>
    <col min="41" max="41" width="10.0625" bestFit="1" customWidth="1"/>
    <col min="42" max="42" width="8.4375" bestFit="1" customWidth="1"/>
    <col min="43" max="43" width="10.3125" bestFit="1" customWidth="1"/>
    <col min="44" max="44" width="9.5625" bestFit="1" customWidth="1"/>
    <col min="45" max="45" width="9" bestFit="1" customWidth="1"/>
    <col min="46" max="46" width="9.375" bestFit="1" customWidth="1"/>
    <col min="47" max="47" width="9.8125" bestFit="1" customWidth="1"/>
    <col min="48" max="48" width="11.6875" bestFit="1" customWidth="1"/>
    <col min="49" max="49" width="13" bestFit="1" customWidth="1"/>
    <col min="50" max="50" width="14.3125" bestFit="1" customWidth="1"/>
    <col min="51" max="51" width="11.5625" bestFit="1" customWidth="1"/>
    <col min="52" max="52" width="13.125" bestFit="1" customWidth="1"/>
    <col min="53" max="54" width="10.875" bestFit="1" customWidth="1"/>
    <col min="55" max="55" width="11.5625" bestFit="1" customWidth="1"/>
    <col min="56" max="57" width="14.0625" bestFit="1" customWidth="1"/>
    <col min="58" max="58" width="12.1875" bestFit="1" customWidth="1"/>
    <col min="59" max="59" width="11.375" bestFit="1" customWidth="1"/>
    <col min="60" max="60" width="11.6875" bestFit="1" customWidth="1"/>
    <col min="61" max="61" width="14.625" bestFit="1" customWidth="1"/>
    <col min="62" max="62" width="12.75" bestFit="1" customWidth="1"/>
    <col min="63" max="63" width="10.3125" bestFit="1" customWidth="1"/>
    <col min="64" max="64" width="13.25" bestFit="1" customWidth="1"/>
    <col min="65" max="65" width="13.125" bestFit="1" customWidth="1"/>
    <col min="66" max="66" width="11.6875" bestFit="1" customWidth="1"/>
    <col min="67" max="67" width="14.3125" bestFit="1" customWidth="1"/>
    <col min="68" max="68" width="10.3125" bestFit="1" customWidth="1"/>
    <col min="69" max="69" width="9" bestFit="1" customWidth="1"/>
    <col min="70" max="70" width="13.125" bestFit="1" customWidth="1"/>
    <col min="71" max="71" width="9.8125" bestFit="1" customWidth="1"/>
    <col min="72" max="72" width="10.0625" bestFit="1" customWidth="1"/>
    <col min="73" max="73" width="11.9375" bestFit="1" customWidth="1"/>
    <col min="74" max="74" width="12.625" bestFit="1" customWidth="1"/>
    <col min="75" max="75" width="9.25" bestFit="1" customWidth="1"/>
    <col min="76" max="76" width="11.5625" bestFit="1" customWidth="1"/>
    <col min="77" max="77" width="10.625" bestFit="1" customWidth="1"/>
    <col min="78" max="78" width="10.3125" bestFit="1" customWidth="1"/>
    <col min="79" max="79" width="10.0625" bestFit="1" customWidth="1"/>
    <col min="80" max="80" width="11.6875" bestFit="1" customWidth="1"/>
    <col min="81" max="81" width="11.5625" bestFit="1" customWidth="1"/>
    <col min="82" max="82" width="11.125" bestFit="1" customWidth="1"/>
    <col min="83" max="83" width="13" bestFit="1" customWidth="1"/>
    <col min="84" max="84" width="10.875" bestFit="1" customWidth="1"/>
    <col min="85" max="85" width="11.9375" bestFit="1" customWidth="1"/>
    <col min="86" max="86" width="10.0625" bestFit="1" customWidth="1"/>
    <col min="87" max="87" width="14.0625" bestFit="1" customWidth="1"/>
    <col min="88" max="88" width="10.75" bestFit="1" customWidth="1"/>
    <col min="89" max="89" width="14.625" bestFit="1" customWidth="1"/>
    <col min="90" max="90" width="9.9375" bestFit="1" customWidth="1"/>
    <col min="91" max="91" width="11.9375" bestFit="1" customWidth="1"/>
    <col min="92" max="92" width="12.625" bestFit="1" customWidth="1"/>
    <col min="93" max="93" width="12.75" bestFit="1" customWidth="1"/>
    <col min="94" max="94" width="11" bestFit="1" customWidth="1"/>
    <col min="95" max="95" width="13.125" bestFit="1" customWidth="1"/>
    <col min="96" max="96" width="10.1875" bestFit="1" customWidth="1"/>
    <col min="97" max="97" width="11.125" bestFit="1" customWidth="1"/>
    <col min="98" max="98" width="10.3125" bestFit="1" customWidth="1"/>
    <col min="99" max="99" width="11.5625" bestFit="1" customWidth="1"/>
    <col min="100" max="100" width="10.875" bestFit="1" customWidth="1"/>
    <col min="101" max="101" width="10.75" bestFit="1" customWidth="1"/>
    <col min="102" max="102" width="10.875" bestFit="1" customWidth="1"/>
    <col min="103" max="103" width="13.6875" bestFit="1" customWidth="1"/>
    <col min="104" max="104" width="9.25" bestFit="1" customWidth="1"/>
    <col min="105" max="105" width="13.25" bestFit="1" customWidth="1"/>
    <col min="106" max="106" width="10.875" bestFit="1" customWidth="1"/>
    <col min="107" max="107" width="9" bestFit="1" customWidth="1"/>
    <col min="108" max="108" width="15.25" bestFit="1" customWidth="1"/>
    <col min="109" max="109" width="10.75" bestFit="1" customWidth="1"/>
    <col min="110" max="110" width="10.875" bestFit="1" customWidth="1"/>
    <col min="111" max="111" width="13.25" bestFit="1" customWidth="1"/>
    <col min="112" max="112" width="12.75" bestFit="1" customWidth="1"/>
    <col min="113" max="113" width="10.875" bestFit="1" customWidth="1"/>
    <col min="114" max="114" width="9.25" bestFit="1" customWidth="1"/>
    <col min="115" max="115" width="9.375" bestFit="1" customWidth="1"/>
    <col min="116" max="116" width="11.9375" bestFit="1" customWidth="1"/>
    <col min="117" max="117" width="11.125" bestFit="1" customWidth="1"/>
    <col min="118" max="119" width="13.125" bestFit="1" customWidth="1"/>
    <col min="120" max="120" width="13.6875" bestFit="1" customWidth="1"/>
    <col min="121" max="121" width="13.125" bestFit="1" customWidth="1"/>
    <col min="122" max="122" width="11.5625" bestFit="1" customWidth="1"/>
    <col min="123" max="123" width="9.9375" bestFit="1" customWidth="1"/>
    <col min="124" max="124" width="12.0625" bestFit="1" customWidth="1"/>
    <col min="125" max="125" width="13.25" bestFit="1" customWidth="1"/>
    <col min="126" max="126" width="11.9375" bestFit="1" customWidth="1"/>
    <col min="127" max="127" width="12.3125" bestFit="1" customWidth="1"/>
    <col min="128" max="128" width="11.125" bestFit="1" customWidth="1"/>
    <col min="129" max="129" width="10.875" bestFit="1" customWidth="1"/>
    <col min="130" max="130" width="14.0625" bestFit="1" customWidth="1"/>
    <col min="131" max="132" width="13.6875" bestFit="1" customWidth="1"/>
    <col min="133" max="133" width="10.875" bestFit="1" customWidth="1"/>
    <col min="134" max="134" width="12.1875" bestFit="1" customWidth="1"/>
    <col min="135" max="135" width="11.5625" bestFit="1" customWidth="1"/>
    <col min="136" max="136" width="11.125" bestFit="1" customWidth="1"/>
    <col min="137" max="137" width="14.0625" bestFit="1" customWidth="1"/>
    <col min="138" max="138" width="10.625" bestFit="1" customWidth="1"/>
    <col min="139" max="139" width="10.0625" bestFit="1" customWidth="1"/>
    <col min="140" max="140" width="11" bestFit="1" customWidth="1"/>
    <col min="141" max="141" width="10.875" bestFit="1" customWidth="1"/>
    <col min="142" max="142" width="9.25" bestFit="1" customWidth="1"/>
    <col min="143" max="143" width="10.1875" bestFit="1" customWidth="1"/>
    <col min="144" max="144" width="13.25" bestFit="1" customWidth="1"/>
    <col min="145" max="145" width="13.6875" bestFit="1" customWidth="1"/>
    <col min="146" max="146" width="11.375" bestFit="1" customWidth="1"/>
    <col min="147" max="147" width="14.3125" bestFit="1" customWidth="1"/>
    <col min="148" max="148" width="10.625" bestFit="1" customWidth="1"/>
    <col min="149" max="149" width="11.125" bestFit="1" customWidth="1"/>
    <col min="150" max="150" width="10.875" bestFit="1" customWidth="1"/>
    <col min="151" max="151" width="11.6875" bestFit="1" customWidth="1"/>
    <col min="152" max="152" width="10.625" bestFit="1" customWidth="1"/>
    <col min="153" max="153" width="9.25" bestFit="1" customWidth="1"/>
    <col min="154" max="154" width="14.3125" bestFit="1" customWidth="1"/>
    <col min="155" max="155" width="10.875" bestFit="1" customWidth="1"/>
    <col min="156" max="156" width="11.25" bestFit="1" customWidth="1"/>
    <col min="157" max="157" width="10.4375" bestFit="1" customWidth="1"/>
    <col min="158" max="158" width="10.3125" bestFit="1" customWidth="1"/>
    <col min="159" max="159" width="13.6875" bestFit="1" customWidth="1"/>
    <col min="160" max="160" width="10.625" bestFit="1" customWidth="1"/>
    <col min="161" max="161" width="13.125" bestFit="1" customWidth="1"/>
    <col min="162" max="162" width="10.875" bestFit="1" customWidth="1"/>
    <col min="163" max="163" width="10.75" bestFit="1" customWidth="1"/>
    <col min="164" max="164" width="10.4375" bestFit="1" customWidth="1"/>
    <col min="165" max="165" width="10.875" bestFit="1" customWidth="1"/>
    <col min="166" max="166" width="10.75" bestFit="1" customWidth="1"/>
    <col min="167" max="167" width="10.875" bestFit="1" customWidth="1"/>
    <col min="168" max="168" width="12.75" bestFit="1" customWidth="1"/>
    <col min="169" max="169" width="12.1875" bestFit="1" customWidth="1"/>
    <col min="170" max="170" width="10.875" bestFit="1" customWidth="1"/>
    <col min="171" max="171" width="12.0625" bestFit="1" customWidth="1"/>
    <col min="172" max="172" width="10.875" bestFit="1" customWidth="1"/>
    <col min="173" max="173" width="11.9375" bestFit="1" customWidth="1"/>
    <col min="174" max="174" width="10.3125" bestFit="1" customWidth="1"/>
    <col min="175" max="176" width="13.125" bestFit="1" customWidth="1"/>
    <col min="177" max="177" width="11.125" bestFit="1" customWidth="1"/>
    <col min="178" max="178" width="10.3125" bestFit="1" customWidth="1"/>
    <col min="179" max="179" width="10.1875" bestFit="1" customWidth="1"/>
    <col min="180" max="180" width="9.9375" bestFit="1" customWidth="1"/>
    <col min="181" max="181" width="10.1875" bestFit="1" customWidth="1"/>
    <col min="182" max="182" width="10.875" bestFit="1" customWidth="1"/>
    <col min="183" max="183" width="10.3125" bestFit="1" customWidth="1"/>
    <col min="184" max="184" width="10.0625" bestFit="1" customWidth="1"/>
    <col min="185" max="185" width="11.9375" bestFit="1" customWidth="1"/>
    <col min="186" max="186" width="12.4375" bestFit="1" customWidth="1"/>
    <col min="187" max="187" width="13.6875" bestFit="1" customWidth="1"/>
    <col min="188" max="188" width="11.5625" bestFit="1" customWidth="1"/>
    <col min="189" max="189" width="12.625" bestFit="1" customWidth="1"/>
    <col min="190" max="190" width="12.3125" bestFit="1" customWidth="1"/>
    <col min="191" max="191" width="11.9375" bestFit="1" customWidth="1"/>
    <col min="192" max="192" width="10.4375" bestFit="1" customWidth="1"/>
    <col min="193" max="193" width="14.3125" bestFit="1" customWidth="1"/>
    <col min="194" max="195" width="10.3125" bestFit="1" customWidth="1"/>
    <col min="196" max="196" width="11.125" bestFit="1" customWidth="1"/>
    <col min="197" max="197" width="12.625" bestFit="1" customWidth="1"/>
    <col min="198" max="198" width="11.6875" bestFit="1" customWidth="1"/>
    <col min="199" max="199" width="11.125" bestFit="1" customWidth="1"/>
    <col min="200" max="200" width="10.0625" bestFit="1" customWidth="1"/>
    <col min="201" max="202" width="13.6875" bestFit="1" customWidth="1"/>
    <col min="203" max="203" width="10.3125" bestFit="1" customWidth="1"/>
    <col min="204" max="204" width="13.25" bestFit="1" customWidth="1"/>
    <col min="205" max="205" width="10.625" bestFit="1" customWidth="1"/>
    <col min="206" max="206" width="11.5625" bestFit="1" customWidth="1"/>
    <col min="207" max="207" width="13.125" bestFit="1" customWidth="1"/>
    <col min="208" max="208" width="8.875" bestFit="1" customWidth="1"/>
    <col min="209" max="209" width="13.25" bestFit="1" customWidth="1"/>
    <col min="210" max="210" width="8.4375" bestFit="1" customWidth="1"/>
    <col min="211" max="211" width="11.6875" bestFit="1" customWidth="1"/>
    <col min="212" max="212" width="11" bestFit="1" customWidth="1"/>
    <col min="213" max="213" width="10.3125" bestFit="1" customWidth="1"/>
    <col min="214" max="214" width="10.0625" bestFit="1" customWidth="1"/>
    <col min="215" max="215" width="10.4375" bestFit="1" customWidth="1"/>
    <col min="216" max="216" width="13.6875" bestFit="1" customWidth="1"/>
    <col min="217" max="217" width="10.625" bestFit="1" customWidth="1"/>
    <col min="218" max="218" width="10.3125" bestFit="1" customWidth="1"/>
    <col min="219" max="219" width="8.4375" bestFit="1" customWidth="1"/>
    <col min="220" max="220" width="10.3125" bestFit="1" customWidth="1"/>
    <col min="221" max="221" width="10.875" bestFit="1" customWidth="1"/>
    <col min="222" max="222" width="11.6875" bestFit="1" customWidth="1"/>
    <col min="223" max="223" width="14.0625" bestFit="1" customWidth="1"/>
    <col min="224" max="224" width="12.3125" bestFit="1" customWidth="1"/>
    <col min="225" max="225" width="11.6875" bestFit="1" customWidth="1"/>
    <col min="226" max="226" width="11.9375" bestFit="1" customWidth="1"/>
    <col min="227" max="227" width="10.3125" bestFit="1" customWidth="1"/>
    <col min="228" max="228" width="11.9375" bestFit="1" customWidth="1"/>
    <col min="229" max="229" width="8.625" bestFit="1" customWidth="1"/>
    <col min="230" max="230" width="10.4375" bestFit="1" customWidth="1"/>
    <col min="231" max="231" width="11.5625" bestFit="1" customWidth="1"/>
    <col min="232" max="232" width="10.875" bestFit="1" customWidth="1"/>
    <col min="233" max="233" width="12.1875" bestFit="1" customWidth="1"/>
    <col min="234" max="234" width="9.9375" bestFit="1" customWidth="1"/>
    <col min="235" max="235" width="11.125" bestFit="1" customWidth="1"/>
    <col min="236" max="236" width="11" bestFit="1" customWidth="1"/>
    <col min="237" max="237" width="11.5625" bestFit="1" customWidth="1"/>
    <col min="238" max="238" width="11.9375" bestFit="1" customWidth="1"/>
    <col min="239" max="239" width="9.5625" bestFit="1" customWidth="1"/>
    <col min="240" max="240" width="10.3125" bestFit="1" customWidth="1"/>
    <col min="241" max="241" width="11.125" bestFit="1" customWidth="1"/>
    <col min="242" max="242" width="12.75" bestFit="1" customWidth="1"/>
    <col min="243" max="243" width="10.625" bestFit="1" customWidth="1"/>
    <col min="244" max="244" width="12.625" bestFit="1" customWidth="1"/>
    <col min="245" max="245" width="10.1875" bestFit="1" customWidth="1"/>
    <col min="246" max="246" width="11.125" bestFit="1" customWidth="1"/>
    <col min="247" max="247" width="11.6875" bestFit="1" customWidth="1"/>
    <col min="248" max="248" width="11" bestFit="1" customWidth="1"/>
    <col min="249" max="249" width="14.0625" bestFit="1" customWidth="1"/>
    <col min="250" max="250" width="10.875" bestFit="1" customWidth="1"/>
    <col min="251" max="251" width="10.4375" bestFit="1" customWidth="1"/>
    <col min="252" max="252" width="8.875" bestFit="1" customWidth="1"/>
    <col min="253" max="254" width="11.6875" bestFit="1" customWidth="1"/>
    <col min="255" max="255" width="9.9375" bestFit="1" customWidth="1"/>
    <col min="256" max="256" width="13.25" bestFit="1" customWidth="1"/>
    <col min="257" max="257" width="9.8125" bestFit="1" customWidth="1"/>
    <col min="258" max="258" width="13.125" bestFit="1" customWidth="1"/>
    <col min="259" max="259" width="13" bestFit="1" customWidth="1"/>
    <col min="260" max="260" width="10.1875" bestFit="1" customWidth="1"/>
    <col min="261" max="261" width="11.9375" bestFit="1" customWidth="1"/>
    <col min="262" max="262" width="10.0625" bestFit="1" customWidth="1"/>
    <col min="263" max="264" width="10.875" bestFit="1" customWidth="1"/>
    <col min="265" max="265" width="8.75" bestFit="1" customWidth="1"/>
    <col min="266" max="266" width="14.625" bestFit="1" customWidth="1"/>
    <col min="267" max="267" width="10.75" bestFit="1" customWidth="1"/>
    <col min="268" max="268" width="13.6875" bestFit="1" customWidth="1"/>
    <col min="269" max="269" width="12.625" bestFit="1" customWidth="1"/>
    <col min="270" max="270" width="8.75" bestFit="1" customWidth="1"/>
    <col min="271" max="271" width="11.375" bestFit="1" customWidth="1"/>
    <col min="272" max="273" width="11.9375" bestFit="1" customWidth="1"/>
    <col min="274" max="274" width="14.0625" bestFit="1" customWidth="1"/>
    <col min="275" max="275" width="9.8125" bestFit="1" customWidth="1"/>
    <col min="276" max="276" width="10.625" bestFit="1" customWidth="1"/>
    <col min="277" max="278" width="10.875" bestFit="1" customWidth="1"/>
    <col min="279" max="279" width="12.625" bestFit="1" customWidth="1"/>
    <col min="280" max="280" width="9.5625" bestFit="1" customWidth="1"/>
    <col min="281" max="281" width="12.625" bestFit="1" customWidth="1"/>
    <col min="282" max="282" width="11.9375" bestFit="1" customWidth="1"/>
    <col min="283" max="283" width="13.6875" bestFit="1" customWidth="1"/>
    <col min="284" max="284" width="12.75" bestFit="1" customWidth="1"/>
    <col min="285" max="285" width="9.375" bestFit="1" customWidth="1"/>
    <col min="286" max="286" width="10.625" bestFit="1" customWidth="1"/>
    <col min="287" max="287" width="9.5625" bestFit="1" customWidth="1"/>
    <col min="288" max="288" width="11.5625" bestFit="1" customWidth="1"/>
    <col min="289" max="289" width="9.8125" bestFit="1" customWidth="1"/>
    <col min="290" max="290" width="12.1875" bestFit="1" customWidth="1"/>
    <col min="291" max="291" width="12.625" bestFit="1" customWidth="1"/>
    <col min="292" max="292" width="10.625" bestFit="1" customWidth="1"/>
    <col min="293" max="293" width="13.6875" bestFit="1" customWidth="1"/>
    <col min="294" max="294" width="14.625" bestFit="1" customWidth="1"/>
    <col min="295" max="295" width="9.8125" bestFit="1" customWidth="1"/>
    <col min="296" max="296" width="11.125" bestFit="1" customWidth="1"/>
    <col min="297" max="297" width="10.75" bestFit="1" customWidth="1"/>
    <col min="298" max="298" width="10.875" bestFit="1" customWidth="1"/>
    <col min="299" max="299" width="12.3125" bestFit="1" customWidth="1"/>
    <col min="300" max="300" width="10.3125" bestFit="1" customWidth="1"/>
    <col min="301" max="301" width="13" bestFit="1" customWidth="1"/>
    <col min="302" max="302" width="10.1875" bestFit="1" customWidth="1"/>
    <col min="303" max="303" width="10.3125" bestFit="1" customWidth="1"/>
    <col min="304" max="304" width="10.0625" bestFit="1" customWidth="1"/>
    <col min="305" max="305" width="11.125" bestFit="1" customWidth="1"/>
    <col min="306" max="306" width="10.3125" bestFit="1" customWidth="1"/>
    <col min="307" max="307" width="10.625" bestFit="1" customWidth="1"/>
    <col min="308" max="308" width="14.3125" bestFit="1" customWidth="1"/>
    <col min="309" max="309" width="13.6875" bestFit="1" customWidth="1"/>
    <col min="310" max="310" width="9.8125" bestFit="1" customWidth="1"/>
    <col min="311" max="311" width="10.625" bestFit="1" customWidth="1"/>
    <col min="312" max="312" width="14.0625" bestFit="1" customWidth="1"/>
    <col min="313" max="313" width="10.625" bestFit="1" customWidth="1"/>
    <col min="314" max="314" width="14.0625" bestFit="1" customWidth="1"/>
    <col min="315" max="315" width="12.625" bestFit="1" customWidth="1"/>
    <col min="316" max="316" width="9.25" bestFit="1" customWidth="1"/>
    <col min="317" max="317" width="10.625" bestFit="1" customWidth="1"/>
    <col min="318" max="318" width="11.25" bestFit="1" customWidth="1"/>
    <col min="319" max="319" width="11.9375" bestFit="1" customWidth="1"/>
    <col min="320" max="320" width="13.25" bestFit="1" customWidth="1"/>
    <col min="321" max="321" width="10.75" bestFit="1" customWidth="1"/>
    <col min="322" max="322" width="12.625" bestFit="1" customWidth="1"/>
    <col min="323" max="323" width="11.9375" bestFit="1" customWidth="1"/>
    <col min="324" max="324" width="10.875" bestFit="1" customWidth="1"/>
    <col min="325" max="325" width="14.0625" bestFit="1" customWidth="1"/>
    <col min="326" max="326" width="10.625" bestFit="1" customWidth="1"/>
    <col min="327" max="327" width="15.25" bestFit="1" customWidth="1"/>
    <col min="328" max="328" width="10.875" bestFit="1" customWidth="1"/>
    <col min="329" max="329" width="11.6875" bestFit="1" customWidth="1"/>
    <col min="330" max="330" width="10.3125" bestFit="1" customWidth="1"/>
    <col min="331" max="331" width="10.1875" bestFit="1" customWidth="1"/>
    <col min="332" max="332" width="11.125" bestFit="1" customWidth="1"/>
    <col min="333" max="333" width="9.8125" bestFit="1" customWidth="1"/>
    <col min="334" max="334" width="11" bestFit="1" customWidth="1"/>
    <col min="335" max="335" width="10.875" bestFit="1" customWidth="1"/>
    <col min="336" max="336" width="11" bestFit="1" customWidth="1"/>
    <col min="337" max="337" width="10.75" bestFit="1" customWidth="1"/>
    <col min="338" max="338" width="11.125" bestFit="1" customWidth="1"/>
    <col min="339" max="339" width="9.9375" bestFit="1" customWidth="1"/>
    <col min="340" max="340" width="12.625" bestFit="1" customWidth="1"/>
    <col min="341" max="341" width="11.9375" bestFit="1" customWidth="1"/>
    <col min="342" max="342" width="9" bestFit="1" customWidth="1"/>
    <col min="343" max="343" width="11.6875" bestFit="1" customWidth="1"/>
    <col min="344" max="344" width="14.3125" bestFit="1" customWidth="1"/>
    <col min="345" max="346" width="10.875" bestFit="1" customWidth="1"/>
    <col min="347" max="347" width="8.75" bestFit="1" customWidth="1"/>
    <col min="348" max="348" width="11" bestFit="1" customWidth="1"/>
    <col min="349" max="349" width="9.25" bestFit="1" customWidth="1"/>
    <col min="350" max="350" width="10.875" bestFit="1" customWidth="1"/>
    <col min="351" max="351" width="9.5625" bestFit="1" customWidth="1"/>
    <col min="352" max="352" width="11.9375" bestFit="1" customWidth="1"/>
    <col min="353" max="353" width="10.875" bestFit="1" customWidth="1"/>
    <col min="354" max="354" width="12.0625" bestFit="1" customWidth="1"/>
    <col min="355" max="355" width="11.9375" bestFit="1" customWidth="1"/>
    <col min="356" max="356" width="13.25" bestFit="1" customWidth="1"/>
    <col min="357" max="357" width="11.9375" bestFit="1" customWidth="1"/>
    <col min="358" max="358" width="10.875" bestFit="1" customWidth="1"/>
    <col min="359" max="359" width="11.5625" bestFit="1" customWidth="1"/>
    <col min="360" max="360" width="10.75" bestFit="1" customWidth="1"/>
    <col min="361" max="361" width="11.9375" bestFit="1" customWidth="1"/>
    <col min="362" max="362" width="10.75" bestFit="1" customWidth="1"/>
    <col min="363" max="363" width="9.375" bestFit="1" customWidth="1"/>
    <col min="364" max="364" width="10.3125" bestFit="1" customWidth="1"/>
    <col min="365" max="365" width="9.9375" bestFit="1" customWidth="1"/>
    <col min="366" max="366" width="9.375" bestFit="1" customWidth="1"/>
    <col min="367" max="367" width="11.9375" bestFit="1" customWidth="1"/>
    <col min="368" max="369" width="10.875" bestFit="1" customWidth="1"/>
    <col min="370" max="370" width="9.9375" bestFit="1" customWidth="1"/>
    <col min="371" max="371" width="13.125" bestFit="1" customWidth="1"/>
    <col min="372" max="372" width="14.3125" bestFit="1" customWidth="1"/>
    <col min="373" max="373" width="12.75" bestFit="1" customWidth="1"/>
    <col min="374" max="374" width="9.25" bestFit="1" customWidth="1"/>
    <col min="375" max="375" width="11.125" bestFit="1" customWidth="1"/>
    <col min="376" max="376" width="13.25" bestFit="1" customWidth="1"/>
    <col min="377" max="377" width="10.875" bestFit="1" customWidth="1"/>
    <col min="378" max="378" width="13.5625" bestFit="1" customWidth="1"/>
    <col min="379" max="379" width="14.3125" bestFit="1" customWidth="1"/>
    <col min="380" max="380" width="9.8125" bestFit="1" customWidth="1"/>
    <col min="381" max="381" width="11.9375" bestFit="1" customWidth="1"/>
    <col min="382" max="382" width="13.25" bestFit="1" customWidth="1"/>
    <col min="383" max="383" width="12.625" bestFit="1" customWidth="1"/>
    <col min="384" max="384" width="11.9375" bestFit="1" customWidth="1"/>
    <col min="385" max="385" width="9.9375" bestFit="1" customWidth="1"/>
    <col min="386" max="386" width="12.75" bestFit="1" customWidth="1"/>
    <col min="387" max="387" width="10.3125" bestFit="1" customWidth="1"/>
    <col min="388" max="388" width="11.9375" bestFit="1" customWidth="1"/>
    <col min="389" max="389" width="9" bestFit="1" customWidth="1"/>
    <col min="390" max="390" width="13.6875" bestFit="1" customWidth="1"/>
    <col min="391" max="391" width="10.75" bestFit="1" customWidth="1"/>
    <col min="392" max="392" width="11.125" bestFit="1" customWidth="1"/>
    <col min="393" max="393" width="10.75" bestFit="1" customWidth="1"/>
    <col min="394" max="394" width="13.25" bestFit="1" customWidth="1"/>
    <col min="395" max="395" width="10.3125" bestFit="1" customWidth="1"/>
    <col min="396" max="396" width="11.25" bestFit="1" customWidth="1"/>
    <col min="397" max="397" width="11.6875" bestFit="1" customWidth="1"/>
    <col min="398" max="398" width="12.625" bestFit="1" customWidth="1"/>
    <col min="399" max="399" width="13.125" bestFit="1" customWidth="1"/>
    <col min="400" max="400" width="11.125" bestFit="1" customWidth="1"/>
    <col min="401" max="401" width="14.0625" bestFit="1" customWidth="1"/>
    <col min="402" max="403" width="10.875" bestFit="1" customWidth="1"/>
    <col min="404" max="404" width="11.9375" bestFit="1" customWidth="1"/>
    <col min="405" max="405" width="10.0625" bestFit="1" customWidth="1"/>
    <col min="406" max="406" width="10.875" bestFit="1" customWidth="1"/>
    <col min="407" max="407" width="10.3125" bestFit="1" customWidth="1"/>
    <col min="408" max="408" width="13.25" bestFit="1" customWidth="1"/>
    <col min="409" max="409" width="12.0625" bestFit="1" customWidth="1"/>
    <col min="410" max="410" width="10.625" bestFit="1" customWidth="1"/>
    <col min="411" max="412" width="12.625" bestFit="1" customWidth="1"/>
    <col min="413" max="413" width="13.125" bestFit="1" customWidth="1"/>
    <col min="414" max="414" width="12.625" bestFit="1" customWidth="1"/>
    <col min="415" max="415" width="14.3125" bestFit="1" customWidth="1"/>
    <col min="416" max="416" width="11.9375" bestFit="1" customWidth="1"/>
    <col min="417" max="417" width="11" bestFit="1" customWidth="1"/>
    <col min="418" max="418" width="11.125" bestFit="1" customWidth="1"/>
    <col min="419" max="419" width="9.5625" bestFit="1" customWidth="1"/>
    <col min="420" max="420" width="11.5625" bestFit="1" customWidth="1"/>
    <col min="421" max="422" width="10.75" bestFit="1" customWidth="1"/>
    <col min="423" max="423" width="13" bestFit="1" customWidth="1"/>
    <col min="424" max="424" width="12.625" bestFit="1" customWidth="1"/>
    <col min="425" max="426" width="14.0625" bestFit="1" customWidth="1"/>
    <col min="427" max="427" width="11" bestFit="1" customWidth="1"/>
    <col min="428" max="428" width="10.875" bestFit="1" customWidth="1"/>
    <col min="429" max="429" width="11.6875" bestFit="1" customWidth="1"/>
    <col min="430" max="431" width="10.0625" bestFit="1" customWidth="1"/>
    <col min="432" max="432" width="11.9375" bestFit="1" customWidth="1"/>
    <col min="433" max="433" width="10.875" bestFit="1" customWidth="1"/>
    <col min="434" max="434" width="9.9375" bestFit="1" customWidth="1"/>
    <col min="435" max="436" width="11.9375" bestFit="1" customWidth="1"/>
    <col min="437" max="437" width="9.5625" bestFit="1" customWidth="1"/>
    <col min="438" max="438" width="13.6875" bestFit="1" customWidth="1"/>
    <col min="439" max="439" width="14.0625" bestFit="1" customWidth="1"/>
    <col min="440" max="441" width="10.875" bestFit="1" customWidth="1"/>
    <col min="442" max="442" width="9.25" bestFit="1" customWidth="1"/>
    <col min="443" max="443" width="10.3125" bestFit="1" customWidth="1"/>
    <col min="444" max="444" width="13.6875" bestFit="1" customWidth="1"/>
    <col min="445" max="445" width="10.75" bestFit="1" customWidth="1"/>
    <col min="446" max="446" width="12.625" bestFit="1" customWidth="1"/>
    <col min="447" max="447" width="11.5625" bestFit="1" customWidth="1"/>
    <col min="448" max="448" width="12.75" bestFit="1" customWidth="1"/>
    <col min="449" max="449" width="9.9375" bestFit="1" customWidth="1"/>
    <col min="450" max="450" width="12.75" bestFit="1" customWidth="1"/>
    <col min="451" max="451" width="14.0625" bestFit="1" customWidth="1"/>
    <col min="452" max="452" width="10.1875" bestFit="1" customWidth="1"/>
    <col min="453" max="453" width="12.625" bestFit="1" customWidth="1"/>
    <col min="454" max="454" width="11.9375" bestFit="1" customWidth="1"/>
    <col min="455" max="455" width="11.6875" bestFit="1" customWidth="1"/>
    <col min="456" max="456" width="10.875" bestFit="1" customWidth="1"/>
    <col min="457" max="457" width="9.9375" bestFit="1" customWidth="1"/>
    <col min="458" max="458" width="11.25" bestFit="1" customWidth="1"/>
    <col min="459" max="459" width="10.875" bestFit="1" customWidth="1"/>
    <col min="460" max="460" width="11" bestFit="1" customWidth="1"/>
    <col min="461" max="461" width="13" bestFit="1" customWidth="1"/>
    <col min="462" max="462" width="11.125" bestFit="1" customWidth="1"/>
    <col min="463" max="463" width="14.3125" bestFit="1" customWidth="1"/>
    <col min="464" max="464" width="9.375" bestFit="1" customWidth="1"/>
    <col min="465" max="465" width="13.6875" bestFit="1" customWidth="1"/>
    <col min="466" max="466" width="10.625" bestFit="1" customWidth="1"/>
    <col min="467" max="467" width="14.0625" bestFit="1" customWidth="1"/>
    <col min="468" max="468" width="9" bestFit="1" customWidth="1"/>
    <col min="469" max="469" width="13.25" bestFit="1" customWidth="1"/>
    <col min="470" max="470" width="10.1875" bestFit="1" customWidth="1"/>
    <col min="471" max="471" width="10.875" bestFit="1" customWidth="1"/>
    <col min="472" max="472" width="10.3125" bestFit="1" customWidth="1"/>
    <col min="473" max="473" width="12.75" bestFit="1" customWidth="1"/>
    <col min="474" max="474" width="8.4375" bestFit="1" customWidth="1"/>
    <col min="475" max="475" width="10.3125" bestFit="1" customWidth="1"/>
    <col min="476" max="476" width="10.0625" bestFit="1" customWidth="1"/>
    <col min="477" max="477" width="9.9375" bestFit="1" customWidth="1"/>
    <col min="478" max="478" width="11.5625" bestFit="1" customWidth="1"/>
    <col min="479" max="479" width="9" bestFit="1" customWidth="1"/>
    <col min="480" max="480" width="11" bestFit="1" customWidth="1"/>
    <col min="481" max="481" width="10.3125" bestFit="1" customWidth="1"/>
    <col min="482" max="482" width="11" bestFit="1" customWidth="1"/>
    <col min="483" max="483" width="12.625" bestFit="1" customWidth="1"/>
    <col min="484" max="484" width="9.9375" bestFit="1" customWidth="1"/>
    <col min="485" max="485" width="11.125" bestFit="1" customWidth="1"/>
    <col min="486" max="486" width="9.9375" bestFit="1" customWidth="1"/>
    <col min="487" max="487" width="13.6875" bestFit="1" customWidth="1"/>
    <col min="488" max="488" width="10.75" bestFit="1" customWidth="1"/>
    <col min="489" max="489" width="9.9375" bestFit="1" customWidth="1"/>
    <col min="490" max="490" width="10.0625" bestFit="1" customWidth="1"/>
    <col min="491" max="491" width="14.625" bestFit="1" customWidth="1"/>
    <col min="492" max="492" width="10.1875" bestFit="1" customWidth="1"/>
    <col min="493" max="493" width="14.0625" bestFit="1" customWidth="1"/>
    <col min="494" max="494" width="13.6875" bestFit="1" customWidth="1"/>
    <col min="495" max="495" width="12.3125" bestFit="1" customWidth="1"/>
    <col min="496" max="496" width="11.125" bestFit="1" customWidth="1"/>
    <col min="497" max="497" width="12.625" bestFit="1" customWidth="1"/>
    <col min="498" max="498" width="10.625" bestFit="1" customWidth="1"/>
    <col min="499" max="499" width="13.125" bestFit="1" customWidth="1"/>
    <col min="500" max="500" width="9" bestFit="1" customWidth="1"/>
    <col min="501" max="501" width="14.625" bestFit="1" customWidth="1"/>
  </cols>
  <sheetData>
    <row r="1" spans="1:501">
      <c r="A1" t="s">
        <v>81</v>
      </c>
      <c r="B1" t="s">
        <v>91</v>
      </c>
      <c r="C1" t="s">
        <v>98</v>
      </c>
      <c r="D1" t="s">
        <v>104</v>
      </c>
      <c r="E1" t="s">
        <v>108</v>
      </c>
      <c r="F1" t="s">
        <v>108</v>
      </c>
      <c r="G1" t="s">
        <v>114</v>
      </c>
      <c r="H1" t="s">
        <v>117</v>
      </c>
      <c r="I1" t="s">
        <v>118</v>
      </c>
      <c r="J1" t="s">
        <v>121</v>
      </c>
      <c r="K1" t="s">
        <v>123</v>
      </c>
      <c r="L1" t="s">
        <v>124</v>
      </c>
      <c r="M1" t="s">
        <v>125</v>
      </c>
      <c r="N1" t="s">
        <v>126</v>
      </c>
      <c r="O1" t="s">
        <v>128</v>
      </c>
      <c r="P1" t="s">
        <v>131</v>
      </c>
      <c r="Q1" t="s">
        <v>132</v>
      </c>
      <c r="R1" t="s">
        <v>135</v>
      </c>
      <c r="S1" t="s">
        <v>137</v>
      </c>
      <c r="T1" t="s">
        <v>139</v>
      </c>
      <c r="U1" t="s">
        <v>141</v>
      </c>
      <c r="V1" t="s">
        <v>142</v>
      </c>
      <c r="W1" t="s">
        <v>121</v>
      </c>
      <c r="X1" t="s">
        <v>144</v>
      </c>
      <c r="Y1" t="s">
        <v>124</v>
      </c>
      <c r="Z1" t="s">
        <v>146</v>
      </c>
      <c r="AA1" t="s">
        <v>147</v>
      </c>
      <c r="AB1" t="s">
        <v>148</v>
      </c>
      <c r="AC1" t="s">
        <v>141</v>
      </c>
      <c r="AD1" t="s">
        <v>149</v>
      </c>
      <c r="AE1" t="s">
        <v>117</v>
      </c>
      <c r="AF1" t="s">
        <v>150</v>
      </c>
      <c r="AG1" t="s">
        <v>117</v>
      </c>
      <c r="AH1" t="s">
        <v>151</v>
      </c>
      <c r="AI1" t="s">
        <v>152</v>
      </c>
      <c r="AJ1" t="s">
        <v>153</v>
      </c>
      <c r="AK1" t="s">
        <v>154</v>
      </c>
      <c r="AL1" t="s">
        <v>155</v>
      </c>
      <c r="AM1" t="s">
        <v>156</v>
      </c>
      <c r="AN1" t="s">
        <v>157</v>
      </c>
      <c r="AO1" t="s">
        <v>158</v>
      </c>
      <c r="AP1" t="s">
        <v>159</v>
      </c>
      <c r="AQ1" t="s">
        <v>160</v>
      </c>
      <c r="AR1" t="s">
        <v>161</v>
      </c>
      <c r="AS1" t="s">
        <v>162</v>
      </c>
      <c r="AT1" t="s">
        <v>163</v>
      </c>
      <c r="AU1" t="s">
        <v>164</v>
      </c>
      <c r="AV1" t="s">
        <v>123</v>
      </c>
      <c r="AW1" t="s">
        <v>165</v>
      </c>
      <c r="AX1" t="s">
        <v>98</v>
      </c>
      <c r="AY1" t="s">
        <v>166</v>
      </c>
      <c r="AZ1" t="s">
        <v>167</v>
      </c>
      <c r="BA1" t="s">
        <v>168</v>
      </c>
      <c r="BB1" t="s">
        <v>118</v>
      </c>
      <c r="BC1" t="s">
        <v>166</v>
      </c>
      <c r="BD1" t="s">
        <v>169</v>
      </c>
      <c r="BE1" t="s">
        <v>170</v>
      </c>
      <c r="BF1" t="s">
        <v>171</v>
      </c>
      <c r="BG1" t="s">
        <v>124</v>
      </c>
      <c r="BH1" t="s">
        <v>123</v>
      </c>
      <c r="BI1" t="s">
        <v>137</v>
      </c>
      <c r="BJ1" t="s">
        <v>172</v>
      </c>
      <c r="BK1" t="s">
        <v>173</v>
      </c>
      <c r="BL1" t="s">
        <v>155</v>
      </c>
      <c r="BM1" t="s">
        <v>174</v>
      </c>
      <c r="BN1" t="s">
        <v>123</v>
      </c>
      <c r="BO1" t="s">
        <v>175</v>
      </c>
      <c r="BP1" t="s">
        <v>141</v>
      </c>
      <c r="BQ1" t="s">
        <v>176</v>
      </c>
      <c r="BR1" t="s">
        <v>174</v>
      </c>
      <c r="BS1" t="s">
        <v>173</v>
      </c>
      <c r="BT1" t="s">
        <v>158</v>
      </c>
      <c r="BU1" t="s">
        <v>177</v>
      </c>
      <c r="BV1" t="s">
        <v>156</v>
      </c>
      <c r="BW1" t="s">
        <v>178</v>
      </c>
      <c r="BX1" t="s">
        <v>179</v>
      </c>
      <c r="BY1" t="s">
        <v>157</v>
      </c>
      <c r="BZ1" t="s">
        <v>128</v>
      </c>
      <c r="CA1" t="s">
        <v>180</v>
      </c>
      <c r="CB1" t="s">
        <v>123</v>
      </c>
      <c r="CC1" t="s">
        <v>179</v>
      </c>
      <c r="CD1" t="s">
        <v>108</v>
      </c>
      <c r="CE1" t="s">
        <v>165</v>
      </c>
      <c r="CF1" t="s">
        <v>141</v>
      </c>
      <c r="CG1" t="s">
        <v>181</v>
      </c>
      <c r="CH1" t="s">
        <v>142</v>
      </c>
      <c r="CI1" t="s">
        <v>170</v>
      </c>
      <c r="CJ1" t="s">
        <v>182</v>
      </c>
      <c r="CK1" t="s">
        <v>137</v>
      </c>
      <c r="CL1" t="s">
        <v>168</v>
      </c>
      <c r="CM1" t="s">
        <v>125</v>
      </c>
      <c r="CN1" t="s">
        <v>183</v>
      </c>
      <c r="CO1" t="s">
        <v>172</v>
      </c>
      <c r="CP1" t="s">
        <v>184</v>
      </c>
      <c r="CQ1" t="s">
        <v>185</v>
      </c>
      <c r="CR1" t="s">
        <v>186</v>
      </c>
      <c r="CS1" t="s">
        <v>187</v>
      </c>
      <c r="CT1" t="s">
        <v>186</v>
      </c>
      <c r="CU1" t="s">
        <v>152</v>
      </c>
      <c r="CV1" t="s">
        <v>188</v>
      </c>
      <c r="CW1" t="s">
        <v>147</v>
      </c>
      <c r="CX1" t="s">
        <v>182</v>
      </c>
      <c r="CY1" t="s">
        <v>151</v>
      </c>
      <c r="CZ1" t="s">
        <v>150</v>
      </c>
      <c r="DA1" t="s">
        <v>189</v>
      </c>
      <c r="DB1" t="s">
        <v>148</v>
      </c>
      <c r="DC1" t="s">
        <v>176</v>
      </c>
      <c r="DD1" t="s">
        <v>190</v>
      </c>
      <c r="DE1" t="s">
        <v>191</v>
      </c>
      <c r="DF1" t="s">
        <v>192</v>
      </c>
      <c r="DG1" t="s">
        <v>189</v>
      </c>
      <c r="DH1" t="s">
        <v>172</v>
      </c>
      <c r="DI1" t="s">
        <v>193</v>
      </c>
      <c r="DJ1" t="s">
        <v>154</v>
      </c>
      <c r="DK1" t="s">
        <v>163</v>
      </c>
      <c r="DL1" t="s">
        <v>194</v>
      </c>
      <c r="DM1" t="s">
        <v>108</v>
      </c>
      <c r="DN1" t="s">
        <v>174</v>
      </c>
      <c r="DO1" t="s">
        <v>167</v>
      </c>
      <c r="DP1" t="s">
        <v>151</v>
      </c>
      <c r="DQ1" t="s">
        <v>153</v>
      </c>
      <c r="DR1" t="s">
        <v>152</v>
      </c>
      <c r="DS1" t="s">
        <v>195</v>
      </c>
      <c r="DT1" t="s">
        <v>196</v>
      </c>
      <c r="DU1" t="s">
        <v>155</v>
      </c>
      <c r="DV1" t="s">
        <v>197</v>
      </c>
      <c r="DW1" t="s">
        <v>139</v>
      </c>
      <c r="DX1" t="s">
        <v>187</v>
      </c>
      <c r="DY1" t="s">
        <v>193</v>
      </c>
      <c r="DZ1" t="s">
        <v>198</v>
      </c>
      <c r="EA1" t="s">
        <v>199</v>
      </c>
      <c r="EB1" t="s">
        <v>199</v>
      </c>
      <c r="EC1" t="s">
        <v>160</v>
      </c>
      <c r="ED1" t="s">
        <v>171</v>
      </c>
      <c r="EE1" t="s">
        <v>166</v>
      </c>
      <c r="EF1" t="s">
        <v>108</v>
      </c>
      <c r="EG1" t="s">
        <v>198</v>
      </c>
      <c r="EH1" t="s">
        <v>132</v>
      </c>
      <c r="EI1" t="s">
        <v>180</v>
      </c>
      <c r="EJ1" t="s">
        <v>200</v>
      </c>
      <c r="EK1" t="s">
        <v>131</v>
      </c>
      <c r="EL1" t="s">
        <v>150</v>
      </c>
      <c r="EM1" t="s">
        <v>186</v>
      </c>
      <c r="EN1" t="s">
        <v>189</v>
      </c>
      <c r="EO1" t="s">
        <v>199</v>
      </c>
      <c r="EP1" t="s">
        <v>124</v>
      </c>
      <c r="EQ1" t="s">
        <v>175</v>
      </c>
      <c r="ER1" t="s">
        <v>149</v>
      </c>
      <c r="ES1" t="s">
        <v>201</v>
      </c>
      <c r="ET1" t="s">
        <v>132</v>
      </c>
      <c r="EU1" t="s">
        <v>126</v>
      </c>
      <c r="EV1" t="s">
        <v>202</v>
      </c>
      <c r="EW1" t="s">
        <v>178</v>
      </c>
      <c r="EX1" t="s">
        <v>98</v>
      </c>
      <c r="EY1" t="s">
        <v>176</v>
      </c>
      <c r="EZ1" t="s">
        <v>203</v>
      </c>
      <c r="FA1" t="s">
        <v>204</v>
      </c>
      <c r="FB1" t="s">
        <v>141</v>
      </c>
      <c r="FC1" t="s">
        <v>205</v>
      </c>
      <c r="FD1" t="s">
        <v>202</v>
      </c>
      <c r="FE1" t="s">
        <v>153</v>
      </c>
      <c r="FF1" t="s">
        <v>188</v>
      </c>
      <c r="FG1" t="s">
        <v>206</v>
      </c>
      <c r="FH1" t="s">
        <v>204</v>
      </c>
      <c r="FI1" t="s">
        <v>142</v>
      </c>
      <c r="FJ1" t="s">
        <v>191</v>
      </c>
      <c r="FK1" t="s">
        <v>150</v>
      </c>
      <c r="FL1" t="s">
        <v>172</v>
      </c>
      <c r="FM1" t="s">
        <v>207</v>
      </c>
      <c r="FN1" t="s">
        <v>193</v>
      </c>
      <c r="FO1" t="s">
        <v>196</v>
      </c>
      <c r="FP1" t="s">
        <v>206</v>
      </c>
      <c r="FQ1" t="s">
        <v>125</v>
      </c>
      <c r="FR1" t="s">
        <v>163</v>
      </c>
      <c r="FS1" t="s">
        <v>185</v>
      </c>
      <c r="FT1" t="s">
        <v>174</v>
      </c>
      <c r="FU1" t="s">
        <v>187</v>
      </c>
      <c r="FV1" t="s">
        <v>128</v>
      </c>
      <c r="FW1" t="s">
        <v>148</v>
      </c>
      <c r="FX1" t="s">
        <v>168</v>
      </c>
      <c r="FY1" t="s">
        <v>186</v>
      </c>
      <c r="FZ1" t="s">
        <v>157</v>
      </c>
      <c r="GA1" t="s">
        <v>118</v>
      </c>
      <c r="GB1" t="s">
        <v>131</v>
      </c>
      <c r="GC1" t="s">
        <v>177</v>
      </c>
      <c r="GD1" t="s">
        <v>208</v>
      </c>
      <c r="GE1" t="s">
        <v>205</v>
      </c>
      <c r="GF1" t="s">
        <v>152</v>
      </c>
      <c r="GG1" t="s">
        <v>146</v>
      </c>
      <c r="GH1" t="s">
        <v>139</v>
      </c>
      <c r="GI1" t="s">
        <v>209</v>
      </c>
      <c r="GJ1" t="s">
        <v>210</v>
      </c>
      <c r="GK1" t="s">
        <v>175</v>
      </c>
      <c r="GL1" t="s">
        <v>118</v>
      </c>
      <c r="GM1" t="s">
        <v>118</v>
      </c>
      <c r="GN1" t="s">
        <v>108</v>
      </c>
      <c r="GO1" t="s">
        <v>121</v>
      </c>
      <c r="GP1" t="s">
        <v>126</v>
      </c>
      <c r="GQ1" t="s">
        <v>187</v>
      </c>
      <c r="GR1" t="s">
        <v>131</v>
      </c>
      <c r="GS1" t="s">
        <v>151</v>
      </c>
      <c r="GT1" t="s">
        <v>205</v>
      </c>
      <c r="GU1" t="s">
        <v>128</v>
      </c>
      <c r="GV1" t="s">
        <v>155</v>
      </c>
      <c r="GW1" t="s">
        <v>157</v>
      </c>
      <c r="GX1" t="s">
        <v>166</v>
      </c>
      <c r="GY1" t="s">
        <v>174</v>
      </c>
      <c r="GZ1" t="s">
        <v>211</v>
      </c>
      <c r="HA1" t="s">
        <v>189</v>
      </c>
      <c r="HB1" t="s">
        <v>162</v>
      </c>
      <c r="HC1" t="s">
        <v>126</v>
      </c>
      <c r="HD1" t="s">
        <v>184</v>
      </c>
      <c r="HE1" t="s">
        <v>195</v>
      </c>
      <c r="HF1" t="s">
        <v>142</v>
      </c>
      <c r="HG1" t="s">
        <v>204</v>
      </c>
      <c r="HH1" t="s">
        <v>199</v>
      </c>
      <c r="HI1" t="s">
        <v>157</v>
      </c>
      <c r="HJ1" t="s">
        <v>118</v>
      </c>
      <c r="HK1" t="s">
        <v>162</v>
      </c>
      <c r="HL1" t="s">
        <v>141</v>
      </c>
      <c r="HM1" t="s">
        <v>212</v>
      </c>
      <c r="HN1" t="s">
        <v>213</v>
      </c>
      <c r="HO1" t="s">
        <v>170</v>
      </c>
      <c r="HP1" t="s">
        <v>139</v>
      </c>
      <c r="HQ1" t="s">
        <v>126</v>
      </c>
      <c r="HR1" t="s">
        <v>177</v>
      </c>
      <c r="HS1" t="s">
        <v>148</v>
      </c>
      <c r="HT1" t="s">
        <v>104</v>
      </c>
      <c r="HU1" t="s">
        <v>214</v>
      </c>
      <c r="HV1" t="s">
        <v>210</v>
      </c>
      <c r="HW1" t="s">
        <v>152</v>
      </c>
      <c r="HX1" t="s">
        <v>114</v>
      </c>
      <c r="HY1" t="s">
        <v>171</v>
      </c>
      <c r="HZ1" t="s">
        <v>215</v>
      </c>
      <c r="IA1" t="s">
        <v>135</v>
      </c>
      <c r="IB1" t="s">
        <v>200</v>
      </c>
      <c r="IC1" t="s">
        <v>179</v>
      </c>
      <c r="ID1" t="s">
        <v>104</v>
      </c>
      <c r="IE1" t="s">
        <v>160</v>
      </c>
      <c r="IF1" t="s">
        <v>163</v>
      </c>
      <c r="IG1" t="s">
        <v>135</v>
      </c>
      <c r="IH1" t="s">
        <v>216</v>
      </c>
      <c r="II1" t="s">
        <v>132</v>
      </c>
      <c r="IJ1" t="s">
        <v>121</v>
      </c>
      <c r="IK1" t="s">
        <v>186</v>
      </c>
      <c r="IL1" t="s">
        <v>187</v>
      </c>
      <c r="IM1" t="s">
        <v>123</v>
      </c>
      <c r="IN1" t="s">
        <v>184</v>
      </c>
      <c r="IO1" t="s">
        <v>198</v>
      </c>
      <c r="IP1" t="s">
        <v>182</v>
      </c>
      <c r="IQ1" t="s">
        <v>210</v>
      </c>
      <c r="IR1" t="s">
        <v>162</v>
      </c>
      <c r="IS1" t="s">
        <v>126</v>
      </c>
      <c r="IT1" t="s">
        <v>123</v>
      </c>
      <c r="IU1" t="s">
        <v>168</v>
      </c>
      <c r="IV1" t="s">
        <v>189</v>
      </c>
      <c r="IW1" t="s">
        <v>173</v>
      </c>
      <c r="IX1" t="s">
        <v>174</v>
      </c>
      <c r="IY1" t="s">
        <v>165</v>
      </c>
      <c r="IZ1" t="s">
        <v>148</v>
      </c>
      <c r="JA1" t="s">
        <v>125</v>
      </c>
      <c r="JB1" t="s">
        <v>142</v>
      </c>
      <c r="JC1" t="s">
        <v>162</v>
      </c>
      <c r="JD1" t="s">
        <v>206</v>
      </c>
      <c r="JE1" t="s">
        <v>211</v>
      </c>
      <c r="JF1" t="s">
        <v>137</v>
      </c>
      <c r="JG1" t="s">
        <v>206</v>
      </c>
      <c r="JH1" t="s">
        <v>151</v>
      </c>
      <c r="JI1" t="s">
        <v>183</v>
      </c>
      <c r="JJ1" t="s">
        <v>211</v>
      </c>
      <c r="JK1" t="s">
        <v>124</v>
      </c>
      <c r="JL1" t="s">
        <v>194</v>
      </c>
      <c r="JM1" t="s">
        <v>194</v>
      </c>
      <c r="JN1" t="s">
        <v>170</v>
      </c>
      <c r="JO1" t="s">
        <v>164</v>
      </c>
      <c r="JP1" t="s">
        <v>212</v>
      </c>
      <c r="JQ1" t="s">
        <v>182</v>
      </c>
      <c r="JR1" t="s">
        <v>188</v>
      </c>
      <c r="JS1" t="s">
        <v>146</v>
      </c>
      <c r="JT1" t="s">
        <v>161</v>
      </c>
      <c r="JU1" t="s">
        <v>156</v>
      </c>
      <c r="JV1" t="s">
        <v>104</v>
      </c>
      <c r="JW1" t="s">
        <v>151</v>
      </c>
      <c r="JX1" t="s">
        <v>172</v>
      </c>
      <c r="JY1" t="s">
        <v>163</v>
      </c>
      <c r="JZ1" t="s">
        <v>202</v>
      </c>
      <c r="KA1" t="s">
        <v>161</v>
      </c>
      <c r="KB1" t="s">
        <v>166</v>
      </c>
      <c r="KC1" t="s">
        <v>164</v>
      </c>
      <c r="KD1" t="s">
        <v>171</v>
      </c>
      <c r="KE1" t="s">
        <v>183</v>
      </c>
      <c r="KF1" t="s">
        <v>217</v>
      </c>
      <c r="KG1" t="s">
        <v>199</v>
      </c>
      <c r="KH1" t="s">
        <v>137</v>
      </c>
      <c r="KI1" t="s">
        <v>173</v>
      </c>
      <c r="KJ1" t="s">
        <v>187</v>
      </c>
      <c r="KK1" t="s">
        <v>206</v>
      </c>
      <c r="KL1" t="s">
        <v>158</v>
      </c>
      <c r="KM1" t="s">
        <v>218</v>
      </c>
      <c r="KN1" t="s">
        <v>114</v>
      </c>
      <c r="KO1" t="s">
        <v>165</v>
      </c>
      <c r="KP1" t="s">
        <v>148</v>
      </c>
      <c r="KQ1" t="s">
        <v>141</v>
      </c>
      <c r="KR1" t="s">
        <v>192</v>
      </c>
      <c r="KS1" t="s">
        <v>135</v>
      </c>
      <c r="KT1" t="s">
        <v>186</v>
      </c>
      <c r="KU1" t="s">
        <v>132</v>
      </c>
      <c r="KV1" t="s">
        <v>98</v>
      </c>
      <c r="KW1" t="s">
        <v>205</v>
      </c>
      <c r="KX1" t="s">
        <v>173</v>
      </c>
      <c r="KY1" t="s">
        <v>217</v>
      </c>
      <c r="KZ1" t="s">
        <v>198</v>
      </c>
      <c r="LA1" t="s">
        <v>132</v>
      </c>
      <c r="LB1" t="s">
        <v>198</v>
      </c>
      <c r="LC1" t="s">
        <v>146</v>
      </c>
      <c r="LD1" t="s">
        <v>178</v>
      </c>
      <c r="LE1" t="s">
        <v>132</v>
      </c>
      <c r="LF1" t="s">
        <v>203</v>
      </c>
      <c r="LG1" t="s">
        <v>104</v>
      </c>
      <c r="LH1" t="s">
        <v>155</v>
      </c>
      <c r="LI1" t="s">
        <v>191</v>
      </c>
      <c r="LJ1" t="s">
        <v>183</v>
      </c>
      <c r="LK1" t="s">
        <v>197</v>
      </c>
      <c r="LL1" t="s">
        <v>162</v>
      </c>
      <c r="LM1" t="s">
        <v>170</v>
      </c>
      <c r="LN1" t="s">
        <v>212</v>
      </c>
      <c r="LO1" t="s">
        <v>190</v>
      </c>
      <c r="LP1" t="s">
        <v>173</v>
      </c>
      <c r="LQ1" t="s">
        <v>126</v>
      </c>
      <c r="LR1" t="s">
        <v>118</v>
      </c>
      <c r="LS1" t="s">
        <v>148</v>
      </c>
      <c r="LT1" t="s">
        <v>108</v>
      </c>
      <c r="LU1" t="s">
        <v>173</v>
      </c>
      <c r="LV1" t="s">
        <v>219</v>
      </c>
      <c r="LW1" t="s">
        <v>212</v>
      </c>
      <c r="LX1" t="s">
        <v>184</v>
      </c>
      <c r="LY1" t="s">
        <v>147</v>
      </c>
      <c r="LZ1" t="s">
        <v>220</v>
      </c>
      <c r="MA1" t="s">
        <v>195</v>
      </c>
      <c r="MB1" t="s">
        <v>156</v>
      </c>
      <c r="MC1" t="s">
        <v>197</v>
      </c>
      <c r="MD1" t="s">
        <v>159</v>
      </c>
      <c r="ME1" t="s">
        <v>126</v>
      </c>
      <c r="MF1" t="s">
        <v>175</v>
      </c>
      <c r="MG1" t="s">
        <v>163</v>
      </c>
      <c r="MH1" t="s">
        <v>160</v>
      </c>
      <c r="MI1" t="s">
        <v>211</v>
      </c>
      <c r="MJ1" t="s">
        <v>221</v>
      </c>
      <c r="MK1" t="s">
        <v>154</v>
      </c>
      <c r="ML1" t="s">
        <v>217</v>
      </c>
      <c r="MM1" t="s">
        <v>161</v>
      </c>
      <c r="MN1" t="s">
        <v>104</v>
      </c>
      <c r="MO1" t="s">
        <v>222</v>
      </c>
      <c r="MP1" t="s">
        <v>196</v>
      </c>
      <c r="MQ1" t="s">
        <v>125</v>
      </c>
      <c r="MR1" t="s">
        <v>189</v>
      </c>
      <c r="MS1" t="s">
        <v>177</v>
      </c>
      <c r="MT1" t="s">
        <v>163</v>
      </c>
      <c r="MU1" t="s">
        <v>152</v>
      </c>
      <c r="MV1" t="s">
        <v>147</v>
      </c>
      <c r="MW1" t="s">
        <v>194</v>
      </c>
      <c r="MX1" t="s">
        <v>206</v>
      </c>
      <c r="MY1" t="s">
        <v>144</v>
      </c>
      <c r="MZ1" t="s">
        <v>186</v>
      </c>
      <c r="NA1" t="s">
        <v>215</v>
      </c>
      <c r="NB1" t="s">
        <v>144</v>
      </c>
      <c r="NC1" t="s">
        <v>177</v>
      </c>
      <c r="ND1" t="s">
        <v>163</v>
      </c>
      <c r="NE1" t="s">
        <v>142</v>
      </c>
      <c r="NF1" t="s">
        <v>215</v>
      </c>
      <c r="NG1" t="s">
        <v>167</v>
      </c>
      <c r="NH1" t="s">
        <v>175</v>
      </c>
      <c r="NI1" t="s">
        <v>172</v>
      </c>
      <c r="NJ1" t="s">
        <v>154</v>
      </c>
      <c r="NK1" t="s">
        <v>108</v>
      </c>
      <c r="NL1" t="s">
        <v>189</v>
      </c>
      <c r="NM1" t="s">
        <v>131</v>
      </c>
      <c r="NN1" t="s">
        <v>91</v>
      </c>
      <c r="NO1" t="s">
        <v>98</v>
      </c>
      <c r="NP1" t="s">
        <v>173</v>
      </c>
      <c r="NQ1" t="s">
        <v>104</v>
      </c>
      <c r="NR1" t="s">
        <v>155</v>
      </c>
      <c r="NS1" t="s">
        <v>121</v>
      </c>
      <c r="NT1" t="s">
        <v>194</v>
      </c>
      <c r="NU1" t="s">
        <v>195</v>
      </c>
      <c r="NV1" t="s">
        <v>172</v>
      </c>
      <c r="NW1" t="s">
        <v>141</v>
      </c>
      <c r="NX1" t="s">
        <v>197</v>
      </c>
      <c r="NY1" t="s">
        <v>211</v>
      </c>
      <c r="NZ1" t="s">
        <v>205</v>
      </c>
      <c r="OA1" t="s">
        <v>147</v>
      </c>
      <c r="OB1" t="s">
        <v>201</v>
      </c>
      <c r="OC1" t="s">
        <v>182</v>
      </c>
      <c r="OD1" t="s">
        <v>155</v>
      </c>
      <c r="OE1" t="s">
        <v>142</v>
      </c>
      <c r="OF1" t="s">
        <v>203</v>
      </c>
      <c r="OG1" t="s">
        <v>126</v>
      </c>
      <c r="OH1" t="s">
        <v>121</v>
      </c>
      <c r="OI1" t="s">
        <v>153</v>
      </c>
      <c r="OJ1" t="s">
        <v>108</v>
      </c>
      <c r="OK1" t="s">
        <v>198</v>
      </c>
      <c r="OL1" t="s">
        <v>195</v>
      </c>
      <c r="OM1" t="s">
        <v>211</v>
      </c>
      <c r="ON1" t="s">
        <v>223</v>
      </c>
      <c r="OO1" t="s">
        <v>158</v>
      </c>
      <c r="OP1" t="s">
        <v>188</v>
      </c>
      <c r="OQ1" t="s">
        <v>211</v>
      </c>
      <c r="OR1" t="s">
        <v>189</v>
      </c>
      <c r="OS1" t="s">
        <v>196</v>
      </c>
      <c r="OT1" t="s">
        <v>132</v>
      </c>
      <c r="OU1" t="s">
        <v>183</v>
      </c>
      <c r="OV1" t="s">
        <v>224</v>
      </c>
      <c r="OW1" t="s">
        <v>167</v>
      </c>
      <c r="OX1" t="s">
        <v>183</v>
      </c>
      <c r="OY1" t="s">
        <v>175</v>
      </c>
      <c r="OZ1" t="s">
        <v>197</v>
      </c>
      <c r="PA1" t="s">
        <v>184</v>
      </c>
      <c r="PB1" t="s">
        <v>135</v>
      </c>
      <c r="PC1" t="s">
        <v>160</v>
      </c>
      <c r="PD1" t="s">
        <v>166</v>
      </c>
      <c r="PE1" t="s">
        <v>182</v>
      </c>
      <c r="PF1" t="s">
        <v>147</v>
      </c>
      <c r="PG1" t="s">
        <v>165</v>
      </c>
      <c r="PH1" t="s">
        <v>146</v>
      </c>
      <c r="PI1" t="s">
        <v>170</v>
      </c>
      <c r="PJ1" t="s">
        <v>198</v>
      </c>
      <c r="PK1" t="s">
        <v>219</v>
      </c>
      <c r="PL1" t="s">
        <v>182</v>
      </c>
      <c r="PM1" t="s">
        <v>213</v>
      </c>
      <c r="PN1" t="s">
        <v>158</v>
      </c>
      <c r="PO1" t="s">
        <v>192</v>
      </c>
      <c r="PP1" t="s">
        <v>194</v>
      </c>
      <c r="PQ1" t="s">
        <v>147</v>
      </c>
      <c r="PR1" t="s">
        <v>215</v>
      </c>
      <c r="PS1" t="s">
        <v>177</v>
      </c>
      <c r="PT1" t="s">
        <v>194</v>
      </c>
      <c r="PU1" t="s">
        <v>114</v>
      </c>
      <c r="PV1" t="s">
        <v>151</v>
      </c>
      <c r="PW1" t="s">
        <v>169</v>
      </c>
      <c r="PX1" t="s">
        <v>212</v>
      </c>
      <c r="PY1" t="s">
        <v>147</v>
      </c>
      <c r="PZ1" t="s">
        <v>150</v>
      </c>
      <c r="QA1" t="s">
        <v>128</v>
      </c>
      <c r="QB1" t="s">
        <v>205</v>
      </c>
      <c r="QC1" t="s">
        <v>191</v>
      </c>
      <c r="QD1" t="s">
        <v>224</v>
      </c>
      <c r="QE1" t="s">
        <v>152</v>
      </c>
      <c r="QF1" t="s">
        <v>117</v>
      </c>
      <c r="QG1" t="s">
        <v>215</v>
      </c>
      <c r="QH1" t="s">
        <v>117</v>
      </c>
      <c r="QI1" t="s">
        <v>169</v>
      </c>
      <c r="QJ1" t="s">
        <v>222</v>
      </c>
      <c r="QK1" t="s">
        <v>183</v>
      </c>
      <c r="QL1" t="s">
        <v>209</v>
      </c>
      <c r="QM1" t="s">
        <v>123</v>
      </c>
      <c r="QN1" t="s">
        <v>186</v>
      </c>
      <c r="QO1" t="s">
        <v>215</v>
      </c>
      <c r="QP1" t="s">
        <v>203</v>
      </c>
      <c r="QQ1" t="s">
        <v>173</v>
      </c>
      <c r="QR1" t="s">
        <v>221</v>
      </c>
      <c r="QS1" t="s">
        <v>165</v>
      </c>
      <c r="QT1" t="s">
        <v>135</v>
      </c>
      <c r="QU1" t="s">
        <v>98</v>
      </c>
      <c r="QV1" t="s">
        <v>144</v>
      </c>
      <c r="QW1" t="s">
        <v>205</v>
      </c>
      <c r="QX1" t="s">
        <v>149</v>
      </c>
      <c r="QY1" t="s">
        <v>198</v>
      </c>
      <c r="QZ1" t="s">
        <v>176</v>
      </c>
      <c r="RA1" t="s">
        <v>155</v>
      </c>
      <c r="RB1" t="s">
        <v>148</v>
      </c>
      <c r="RC1" t="s">
        <v>173</v>
      </c>
      <c r="RD1" t="s">
        <v>148</v>
      </c>
      <c r="RE1" t="s">
        <v>216</v>
      </c>
      <c r="RF1" t="s">
        <v>159</v>
      </c>
      <c r="RG1" t="s">
        <v>215</v>
      </c>
      <c r="RH1" t="s">
        <v>142</v>
      </c>
      <c r="RI1" t="s">
        <v>168</v>
      </c>
      <c r="RJ1" t="s">
        <v>152</v>
      </c>
      <c r="RK1" t="s">
        <v>211</v>
      </c>
      <c r="RL1" t="s">
        <v>200</v>
      </c>
      <c r="RM1" t="s">
        <v>131</v>
      </c>
      <c r="RN1" t="s">
        <v>200</v>
      </c>
      <c r="RO1" t="s">
        <v>183</v>
      </c>
      <c r="RP1" t="s">
        <v>215</v>
      </c>
      <c r="RQ1" t="s">
        <v>135</v>
      </c>
      <c r="RR1" t="s">
        <v>168</v>
      </c>
      <c r="RS1" t="s">
        <v>205</v>
      </c>
      <c r="RT1" t="s">
        <v>191</v>
      </c>
      <c r="RU1" t="s">
        <v>195</v>
      </c>
      <c r="RV1" t="s">
        <v>131</v>
      </c>
      <c r="RW1" t="s">
        <v>137</v>
      </c>
      <c r="RX1" t="s">
        <v>186</v>
      </c>
      <c r="RY1" t="s">
        <v>170</v>
      </c>
      <c r="RZ1" t="s">
        <v>205</v>
      </c>
      <c r="SA1" t="s">
        <v>218</v>
      </c>
      <c r="SB1" t="s">
        <v>187</v>
      </c>
      <c r="SC1" t="s">
        <v>121</v>
      </c>
      <c r="SD1" t="s">
        <v>132</v>
      </c>
      <c r="SE1" t="s">
        <v>185</v>
      </c>
      <c r="SF1" t="s">
        <v>211</v>
      </c>
      <c r="SG1" t="s">
        <v>137</v>
      </c>
    </row>
    <row r="2" spans="1:501">
      <c r="A2" t="s">
        <v>82</v>
      </c>
      <c r="B2" t="s">
        <v>92</v>
      </c>
      <c r="C2" t="s">
        <v>99</v>
      </c>
      <c r="D2" t="s">
        <v>105</v>
      </c>
      <c r="E2" t="s">
        <v>99</v>
      </c>
      <c r="F2" t="s">
        <v>99</v>
      </c>
      <c r="G2" t="s">
        <v>115</v>
      </c>
      <c r="H2" t="s">
        <v>99</v>
      </c>
      <c r="I2" t="s">
        <v>92</v>
      </c>
      <c r="J2" t="s">
        <v>122</v>
      </c>
      <c r="K2" t="s">
        <v>105</v>
      </c>
      <c r="L2" t="s">
        <v>122</v>
      </c>
      <c r="M2" t="s">
        <v>92</v>
      </c>
      <c r="N2" t="s">
        <v>92</v>
      </c>
      <c r="O2" t="s">
        <v>99</v>
      </c>
      <c r="P2" t="s">
        <v>99</v>
      </c>
      <c r="Q2" t="s">
        <v>133</v>
      </c>
      <c r="R2" t="s">
        <v>136</v>
      </c>
      <c r="S2" t="s">
        <v>115</v>
      </c>
      <c r="T2" t="s">
        <v>99</v>
      </c>
      <c r="U2" t="s">
        <v>92</v>
      </c>
      <c r="V2" t="s">
        <v>122</v>
      </c>
      <c r="W2" t="s">
        <v>133</v>
      </c>
      <c r="X2" t="s">
        <v>92</v>
      </c>
      <c r="Y2" t="s">
        <v>122</v>
      </c>
      <c r="Z2" t="s">
        <v>133</v>
      </c>
      <c r="AA2" t="s">
        <v>115</v>
      </c>
      <c r="AB2" t="s">
        <v>92</v>
      </c>
      <c r="AC2" t="s">
        <v>92</v>
      </c>
      <c r="AD2" t="s">
        <v>99</v>
      </c>
      <c r="AE2" t="s">
        <v>133</v>
      </c>
      <c r="AF2" t="s">
        <v>92</v>
      </c>
      <c r="AG2" t="s">
        <v>99</v>
      </c>
      <c r="AH2" t="s">
        <v>122</v>
      </c>
      <c r="AI2" t="s">
        <v>115</v>
      </c>
      <c r="AJ2" t="s">
        <v>92</v>
      </c>
      <c r="AK2" t="s">
        <v>136</v>
      </c>
      <c r="AL2" t="s">
        <v>115</v>
      </c>
      <c r="AM2" t="s">
        <v>136</v>
      </c>
      <c r="AN2" t="s">
        <v>105</v>
      </c>
      <c r="AO2" t="s">
        <v>105</v>
      </c>
      <c r="AP2" t="s">
        <v>99</v>
      </c>
      <c r="AQ2" t="s">
        <v>133</v>
      </c>
      <c r="AR2" t="s">
        <v>136</v>
      </c>
      <c r="AS2" t="s">
        <v>136</v>
      </c>
      <c r="AT2" t="s">
        <v>105</v>
      </c>
      <c r="AU2" t="s">
        <v>99</v>
      </c>
      <c r="AV2" t="s">
        <v>115</v>
      </c>
      <c r="AW2" t="s">
        <v>115</v>
      </c>
      <c r="AX2" t="s">
        <v>99</v>
      </c>
      <c r="AY2" t="s">
        <v>133</v>
      </c>
      <c r="AZ2" t="s">
        <v>92</v>
      </c>
      <c r="BA2" t="s">
        <v>115</v>
      </c>
      <c r="BB2" t="s">
        <v>115</v>
      </c>
      <c r="BC2" t="s">
        <v>122</v>
      </c>
      <c r="BD2" t="s">
        <v>105</v>
      </c>
      <c r="BE2" t="s">
        <v>99</v>
      </c>
      <c r="BF2" t="s">
        <v>92</v>
      </c>
      <c r="BG2" t="s">
        <v>136</v>
      </c>
      <c r="BH2" t="s">
        <v>99</v>
      </c>
      <c r="BI2" t="s">
        <v>92</v>
      </c>
      <c r="BJ2" t="s">
        <v>115</v>
      </c>
      <c r="BK2" t="s">
        <v>133</v>
      </c>
      <c r="BL2" t="s">
        <v>115</v>
      </c>
      <c r="BM2" t="s">
        <v>99</v>
      </c>
      <c r="BN2" t="s">
        <v>122</v>
      </c>
      <c r="BO2" t="s">
        <v>92</v>
      </c>
      <c r="BP2" t="s">
        <v>133</v>
      </c>
      <c r="BQ2" t="s">
        <v>136</v>
      </c>
      <c r="BR2" t="s">
        <v>133</v>
      </c>
      <c r="BS2" t="s">
        <v>136</v>
      </c>
      <c r="BT2" t="s">
        <v>99</v>
      </c>
      <c r="BU2" t="s">
        <v>115</v>
      </c>
      <c r="BV2" t="s">
        <v>92</v>
      </c>
      <c r="BW2" t="s">
        <v>105</v>
      </c>
      <c r="BX2" t="s">
        <v>99</v>
      </c>
      <c r="BY2" t="s">
        <v>133</v>
      </c>
      <c r="BZ2" t="s">
        <v>105</v>
      </c>
      <c r="CA2" t="s">
        <v>136</v>
      </c>
      <c r="CB2" t="s">
        <v>92</v>
      </c>
      <c r="CC2" t="s">
        <v>105</v>
      </c>
      <c r="CD2" t="s">
        <v>92</v>
      </c>
      <c r="CE2" t="s">
        <v>136</v>
      </c>
      <c r="CF2" t="s">
        <v>115</v>
      </c>
      <c r="CG2" t="s">
        <v>99</v>
      </c>
      <c r="CH2" t="s">
        <v>136</v>
      </c>
      <c r="CI2" t="s">
        <v>92</v>
      </c>
      <c r="CJ2" t="s">
        <v>99</v>
      </c>
      <c r="CK2" t="s">
        <v>105</v>
      </c>
      <c r="CL2" t="s">
        <v>105</v>
      </c>
      <c r="CM2" t="s">
        <v>92</v>
      </c>
      <c r="CN2" t="s">
        <v>99</v>
      </c>
      <c r="CO2" t="s">
        <v>105</v>
      </c>
      <c r="CP2" t="s">
        <v>105</v>
      </c>
      <c r="CQ2" t="s">
        <v>105</v>
      </c>
      <c r="CR2" t="s">
        <v>105</v>
      </c>
      <c r="CS2" t="s">
        <v>105</v>
      </c>
      <c r="CT2" t="s">
        <v>133</v>
      </c>
      <c r="CU2" t="s">
        <v>105</v>
      </c>
      <c r="CV2" t="s">
        <v>92</v>
      </c>
      <c r="CW2" t="s">
        <v>105</v>
      </c>
      <c r="CX2" t="s">
        <v>115</v>
      </c>
      <c r="CY2" t="s">
        <v>122</v>
      </c>
      <c r="CZ2" t="s">
        <v>99</v>
      </c>
      <c r="DA2" t="s">
        <v>136</v>
      </c>
      <c r="DB2" t="s">
        <v>115</v>
      </c>
      <c r="DC2" t="s">
        <v>136</v>
      </c>
      <c r="DD2" t="s">
        <v>136</v>
      </c>
      <c r="DE2" t="s">
        <v>122</v>
      </c>
      <c r="DF2" t="s">
        <v>115</v>
      </c>
      <c r="DG2" t="s">
        <v>122</v>
      </c>
      <c r="DH2" t="s">
        <v>136</v>
      </c>
      <c r="DI2" t="s">
        <v>133</v>
      </c>
      <c r="DJ2" t="s">
        <v>99</v>
      </c>
      <c r="DK2" t="s">
        <v>99</v>
      </c>
      <c r="DL2" t="s">
        <v>133</v>
      </c>
      <c r="DM2" t="s">
        <v>133</v>
      </c>
      <c r="DN2" t="s">
        <v>92</v>
      </c>
      <c r="DO2" t="s">
        <v>92</v>
      </c>
      <c r="DP2" t="s">
        <v>133</v>
      </c>
      <c r="DQ2" t="s">
        <v>92</v>
      </c>
      <c r="DR2" t="s">
        <v>136</v>
      </c>
      <c r="DS2" t="s">
        <v>136</v>
      </c>
      <c r="DT2" t="s">
        <v>133</v>
      </c>
      <c r="DU2" t="s">
        <v>133</v>
      </c>
      <c r="DV2" t="s">
        <v>133</v>
      </c>
      <c r="DW2" t="s">
        <v>115</v>
      </c>
      <c r="DX2" t="s">
        <v>122</v>
      </c>
      <c r="DY2" t="s">
        <v>105</v>
      </c>
      <c r="DZ2" t="s">
        <v>136</v>
      </c>
      <c r="EA2" t="s">
        <v>122</v>
      </c>
      <c r="EB2" t="s">
        <v>122</v>
      </c>
      <c r="EC2" t="s">
        <v>115</v>
      </c>
      <c r="ED2" t="s">
        <v>99</v>
      </c>
      <c r="EE2" t="s">
        <v>115</v>
      </c>
      <c r="EF2" t="s">
        <v>133</v>
      </c>
      <c r="EG2" t="s">
        <v>122</v>
      </c>
      <c r="EH2" t="s">
        <v>122</v>
      </c>
      <c r="EI2" t="s">
        <v>92</v>
      </c>
      <c r="EJ2" t="s">
        <v>133</v>
      </c>
      <c r="EK2" t="s">
        <v>115</v>
      </c>
      <c r="EL2" t="s">
        <v>136</v>
      </c>
      <c r="EM2" t="s">
        <v>122</v>
      </c>
      <c r="EN2" t="s">
        <v>99</v>
      </c>
      <c r="EO2" t="s">
        <v>115</v>
      </c>
      <c r="EP2" t="s">
        <v>122</v>
      </c>
      <c r="EQ2" t="s">
        <v>133</v>
      </c>
      <c r="ER2" t="s">
        <v>99</v>
      </c>
      <c r="ES2" t="s">
        <v>92</v>
      </c>
      <c r="ET2" t="s">
        <v>115</v>
      </c>
      <c r="EU2" t="s">
        <v>122</v>
      </c>
      <c r="EV2" t="s">
        <v>133</v>
      </c>
      <c r="EW2" t="s">
        <v>136</v>
      </c>
      <c r="EX2" t="s">
        <v>115</v>
      </c>
      <c r="EY2" t="s">
        <v>115</v>
      </c>
      <c r="EZ2" t="s">
        <v>115</v>
      </c>
      <c r="FA2" t="s">
        <v>92</v>
      </c>
      <c r="FB2" t="s">
        <v>99</v>
      </c>
      <c r="FC2" t="s">
        <v>122</v>
      </c>
      <c r="FD2" t="s">
        <v>133</v>
      </c>
      <c r="FE2" t="s">
        <v>99</v>
      </c>
      <c r="FF2" t="s">
        <v>133</v>
      </c>
      <c r="FG2" t="s">
        <v>133</v>
      </c>
      <c r="FH2" t="s">
        <v>92</v>
      </c>
      <c r="FI2" t="s">
        <v>115</v>
      </c>
      <c r="FJ2" t="s">
        <v>99</v>
      </c>
      <c r="FK2" t="s">
        <v>115</v>
      </c>
      <c r="FL2" t="s">
        <v>136</v>
      </c>
      <c r="FM2" t="s">
        <v>92</v>
      </c>
      <c r="FN2" t="s">
        <v>99</v>
      </c>
      <c r="FO2" t="s">
        <v>105</v>
      </c>
      <c r="FP2" t="s">
        <v>115</v>
      </c>
      <c r="FQ2" t="s">
        <v>105</v>
      </c>
      <c r="FR2" t="s">
        <v>133</v>
      </c>
      <c r="FS2" t="s">
        <v>99</v>
      </c>
      <c r="FT2" t="s">
        <v>105</v>
      </c>
      <c r="FU2" t="s">
        <v>122</v>
      </c>
      <c r="FV2" t="s">
        <v>99</v>
      </c>
      <c r="FW2" t="s">
        <v>92</v>
      </c>
      <c r="FX2" t="s">
        <v>136</v>
      </c>
      <c r="FY2" t="s">
        <v>122</v>
      </c>
      <c r="FZ2" t="s">
        <v>115</v>
      </c>
      <c r="GA2" t="s">
        <v>136</v>
      </c>
      <c r="GB2" t="s">
        <v>99</v>
      </c>
      <c r="GC2" t="s">
        <v>92</v>
      </c>
      <c r="GD2" t="s">
        <v>99</v>
      </c>
      <c r="GE2" t="s">
        <v>92</v>
      </c>
      <c r="GF2" t="s">
        <v>133</v>
      </c>
      <c r="GG2" t="s">
        <v>133</v>
      </c>
      <c r="GH2" t="s">
        <v>105</v>
      </c>
      <c r="GI2" t="s">
        <v>105</v>
      </c>
      <c r="GJ2" t="s">
        <v>136</v>
      </c>
      <c r="GK2" t="s">
        <v>133</v>
      </c>
      <c r="GL2" t="s">
        <v>99</v>
      </c>
      <c r="GM2" t="s">
        <v>133</v>
      </c>
      <c r="GN2" t="s">
        <v>92</v>
      </c>
      <c r="GO2" t="s">
        <v>105</v>
      </c>
      <c r="GP2" t="s">
        <v>105</v>
      </c>
      <c r="GQ2" t="s">
        <v>115</v>
      </c>
      <c r="GR2" t="s">
        <v>122</v>
      </c>
      <c r="GS2" t="s">
        <v>105</v>
      </c>
      <c r="GT2" t="s">
        <v>133</v>
      </c>
      <c r="GU2" t="s">
        <v>122</v>
      </c>
      <c r="GV2" t="s">
        <v>105</v>
      </c>
      <c r="GW2" t="s">
        <v>136</v>
      </c>
      <c r="GX2" t="s">
        <v>99</v>
      </c>
      <c r="GY2" t="s">
        <v>136</v>
      </c>
      <c r="GZ2" t="s">
        <v>99</v>
      </c>
      <c r="HA2" t="s">
        <v>105</v>
      </c>
      <c r="HB2" t="s">
        <v>136</v>
      </c>
      <c r="HC2" t="s">
        <v>92</v>
      </c>
      <c r="HD2" t="s">
        <v>105</v>
      </c>
      <c r="HE2" t="s">
        <v>133</v>
      </c>
      <c r="HF2" t="s">
        <v>122</v>
      </c>
      <c r="HG2" t="s">
        <v>92</v>
      </c>
      <c r="HH2" t="s">
        <v>92</v>
      </c>
      <c r="HI2" t="s">
        <v>99</v>
      </c>
      <c r="HJ2" t="s">
        <v>92</v>
      </c>
      <c r="HK2" t="s">
        <v>99</v>
      </c>
      <c r="HL2" t="s">
        <v>92</v>
      </c>
      <c r="HM2" t="s">
        <v>115</v>
      </c>
      <c r="HN2" t="s">
        <v>105</v>
      </c>
      <c r="HO2" t="s">
        <v>115</v>
      </c>
      <c r="HP2" t="s">
        <v>115</v>
      </c>
      <c r="HQ2" t="s">
        <v>136</v>
      </c>
      <c r="HR2" t="s">
        <v>122</v>
      </c>
      <c r="HS2" t="s">
        <v>133</v>
      </c>
      <c r="HT2" t="s">
        <v>115</v>
      </c>
      <c r="HU2" t="s">
        <v>122</v>
      </c>
      <c r="HV2" t="s">
        <v>122</v>
      </c>
      <c r="HW2" t="s">
        <v>99</v>
      </c>
      <c r="HX2" t="s">
        <v>115</v>
      </c>
      <c r="HY2" t="s">
        <v>133</v>
      </c>
      <c r="HZ2" t="s">
        <v>99</v>
      </c>
      <c r="IA2" t="s">
        <v>92</v>
      </c>
      <c r="IB2" t="s">
        <v>92</v>
      </c>
      <c r="IC2" t="s">
        <v>136</v>
      </c>
      <c r="ID2" t="s">
        <v>136</v>
      </c>
      <c r="IE2" t="s">
        <v>105</v>
      </c>
      <c r="IF2" t="s">
        <v>133</v>
      </c>
      <c r="IG2" t="s">
        <v>105</v>
      </c>
      <c r="IH2" t="s">
        <v>92</v>
      </c>
      <c r="II2" t="s">
        <v>99</v>
      </c>
      <c r="IJ2" t="s">
        <v>92</v>
      </c>
      <c r="IK2" t="s">
        <v>105</v>
      </c>
      <c r="IL2" t="s">
        <v>105</v>
      </c>
      <c r="IM2" t="s">
        <v>115</v>
      </c>
      <c r="IN2" t="s">
        <v>136</v>
      </c>
      <c r="IO2" t="s">
        <v>105</v>
      </c>
      <c r="IP2" t="s">
        <v>115</v>
      </c>
      <c r="IQ2" t="s">
        <v>122</v>
      </c>
      <c r="IR2" t="s">
        <v>122</v>
      </c>
      <c r="IS2" t="s">
        <v>122</v>
      </c>
      <c r="IT2" t="s">
        <v>122</v>
      </c>
      <c r="IU2" t="s">
        <v>122</v>
      </c>
      <c r="IV2" t="s">
        <v>122</v>
      </c>
      <c r="IW2" t="s">
        <v>122</v>
      </c>
      <c r="IX2" t="s">
        <v>99</v>
      </c>
      <c r="IY2" t="s">
        <v>99</v>
      </c>
      <c r="IZ2" t="s">
        <v>122</v>
      </c>
      <c r="JA2" t="s">
        <v>105</v>
      </c>
      <c r="JB2" t="s">
        <v>99</v>
      </c>
      <c r="JC2" t="s">
        <v>115</v>
      </c>
      <c r="JD2" t="s">
        <v>115</v>
      </c>
      <c r="JE2" t="s">
        <v>105</v>
      </c>
      <c r="JF2" t="s">
        <v>99</v>
      </c>
      <c r="JG2" t="s">
        <v>136</v>
      </c>
      <c r="JH2" t="s">
        <v>105</v>
      </c>
      <c r="JI2" t="s">
        <v>136</v>
      </c>
      <c r="JJ2" t="s">
        <v>136</v>
      </c>
      <c r="JK2" t="s">
        <v>105</v>
      </c>
      <c r="JL2" t="s">
        <v>99</v>
      </c>
      <c r="JM2" t="s">
        <v>99</v>
      </c>
      <c r="JN2" t="s">
        <v>105</v>
      </c>
      <c r="JO2" t="s">
        <v>99</v>
      </c>
      <c r="JP2" t="s">
        <v>133</v>
      </c>
      <c r="JQ2" t="s">
        <v>115</v>
      </c>
      <c r="JR2" t="s">
        <v>92</v>
      </c>
      <c r="JS2" t="s">
        <v>133</v>
      </c>
      <c r="JT2" t="s">
        <v>92</v>
      </c>
      <c r="JU2" t="s">
        <v>105</v>
      </c>
      <c r="JV2" t="s">
        <v>99</v>
      </c>
      <c r="JW2" t="s">
        <v>133</v>
      </c>
      <c r="JX2" t="s">
        <v>133</v>
      </c>
      <c r="JY2" t="s">
        <v>136</v>
      </c>
      <c r="JZ2" t="s">
        <v>105</v>
      </c>
      <c r="KA2" t="s">
        <v>92</v>
      </c>
      <c r="KB2" t="s">
        <v>122</v>
      </c>
      <c r="KC2" t="s">
        <v>99</v>
      </c>
      <c r="KD2" t="s">
        <v>133</v>
      </c>
      <c r="KE2" t="s">
        <v>92</v>
      </c>
      <c r="KF2" t="s">
        <v>133</v>
      </c>
      <c r="KG2" t="s">
        <v>115</v>
      </c>
      <c r="KH2" t="s">
        <v>133</v>
      </c>
      <c r="KI2" t="s">
        <v>136</v>
      </c>
      <c r="KJ2" t="s">
        <v>133</v>
      </c>
      <c r="KK2" t="s">
        <v>133</v>
      </c>
      <c r="KL2" t="s">
        <v>115</v>
      </c>
      <c r="KM2" t="s">
        <v>105</v>
      </c>
      <c r="KN2" t="s">
        <v>133</v>
      </c>
      <c r="KO2" t="s">
        <v>105</v>
      </c>
      <c r="KP2" t="s">
        <v>99</v>
      </c>
      <c r="KQ2" t="s">
        <v>122</v>
      </c>
      <c r="KR2" t="s">
        <v>122</v>
      </c>
      <c r="KS2" t="s">
        <v>99</v>
      </c>
      <c r="KT2" t="s">
        <v>133</v>
      </c>
      <c r="KU2" t="s">
        <v>92</v>
      </c>
      <c r="KV2" t="s">
        <v>122</v>
      </c>
      <c r="KW2" t="s">
        <v>115</v>
      </c>
      <c r="KX2" t="s">
        <v>92</v>
      </c>
      <c r="KY2" t="s">
        <v>136</v>
      </c>
      <c r="KZ2" t="s">
        <v>122</v>
      </c>
      <c r="LA2" t="s">
        <v>92</v>
      </c>
      <c r="LB2" t="s">
        <v>133</v>
      </c>
      <c r="LC2" t="s">
        <v>99</v>
      </c>
      <c r="LD2" t="s">
        <v>122</v>
      </c>
      <c r="LE2" t="s">
        <v>133</v>
      </c>
      <c r="LF2" t="s">
        <v>133</v>
      </c>
      <c r="LG2" t="s">
        <v>99</v>
      </c>
      <c r="LH2" t="s">
        <v>115</v>
      </c>
      <c r="LI2" t="s">
        <v>92</v>
      </c>
      <c r="LJ2" t="s">
        <v>105</v>
      </c>
      <c r="LK2" t="s">
        <v>122</v>
      </c>
      <c r="LL2" t="s">
        <v>115</v>
      </c>
      <c r="LM2" t="s">
        <v>136</v>
      </c>
      <c r="LN2" t="s">
        <v>99</v>
      </c>
      <c r="LO2" t="s">
        <v>92</v>
      </c>
      <c r="LP2" t="s">
        <v>115</v>
      </c>
      <c r="LQ2" t="s">
        <v>92</v>
      </c>
      <c r="LR2" t="s">
        <v>92</v>
      </c>
      <c r="LS2" t="s">
        <v>99</v>
      </c>
      <c r="LT2" t="s">
        <v>99</v>
      </c>
      <c r="LU2" t="s">
        <v>136</v>
      </c>
      <c r="LV2" t="s">
        <v>122</v>
      </c>
      <c r="LW2" t="s">
        <v>115</v>
      </c>
      <c r="LX2" t="s">
        <v>122</v>
      </c>
      <c r="LY2" t="s">
        <v>133</v>
      </c>
      <c r="LZ2" t="s">
        <v>92</v>
      </c>
      <c r="MA2" t="s">
        <v>122</v>
      </c>
      <c r="MB2" t="s">
        <v>92</v>
      </c>
      <c r="MC2" t="s">
        <v>122</v>
      </c>
      <c r="MD2" t="s">
        <v>92</v>
      </c>
      <c r="ME2" t="s">
        <v>92</v>
      </c>
      <c r="MF2" t="s">
        <v>105</v>
      </c>
      <c r="MG2" t="s">
        <v>115</v>
      </c>
      <c r="MH2" t="s">
        <v>115</v>
      </c>
      <c r="MI2" t="s">
        <v>136</v>
      </c>
      <c r="MJ2" t="s">
        <v>92</v>
      </c>
      <c r="MK2" t="s">
        <v>92</v>
      </c>
      <c r="ML2" t="s">
        <v>115</v>
      </c>
      <c r="MM2" t="s">
        <v>105</v>
      </c>
      <c r="MN2" t="s">
        <v>136</v>
      </c>
      <c r="MO2" t="s">
        <v>115</v>
      </c>
      <c r="MP2" t="s">
        <v>115</v>
      </c>
      <c r="MQ2" t="s">
        <v>92</v>
      </c>
      <c r="MR2" t="s">
        <v>99</v>
      </c>
      <c r="MS2" t="s">
        <v>99</v>
      </c>
      <c r="MT2" t="s">
        <v>115</v>
      </c>
      <c r="MU2" t="s">
        <v>115</v>
      </c>
      <c r="MV2" t="s">
        <v>105</v>
      </c>
      <c r="MW2" t="s">
        <v>115</v>
      </c>
      <c r="MX2" t="s">
        <v>99</v>
      </c>
      <c r="MY2" t="s">
        <v>99</v>
      </c>
      <c r="MZ2" t="s">
        <v>133</v>
      </c>
      <c r="NA2" t="s">
        <v>99</v>
      </c>
      <c r="NB2" t="s">
        <v>105</v>
      </c>
      <c r="NC2" t="s">
        <v>105</v>
      </c>
      <c r="ND2" t="s">
        <v>115</v>
      </c>
      <c r="NE2" t="s">
        <v>115</v>
      </c>
      <c r="NF2" t="s">
        <v>99</v>
      </c>
      <c r="NG2" t="s">
        <v>99</v>
      </c>
      <c r="NH2" t="s">
        <v>105</v>
      </c>
      <c r="NI2" t="s">
        <v>133</v>
      </c>
      <c r="NJ2" t="s">
        <v>92</v>
      </c>
      <c r="NK2" t="s">
        <v>99</v>
      </c>
      <c r="NL2" t="s">
        <v>122</v>
      </c>
      <c r="NM2" t="s">
        <v>115</v>
      </c>
      <c r="NN2" t="s">
        <v>133</v>
      </c>
      <c r="NO2" t="s">
        <v>115</v>
      </c>
      <c r="NP2" t="s">
        <v>105</v>
      </c>
      <c r="NQ2" t="s">
        <v>136</v>
      </c>
      <c r="NR2" t="s">
        <v>136</v>
      </c>
      <c r="NS2" t="s">
        <v>136</v>
      </c>
      <c r="NT2" t="s">
        <v>92</v>
      </c>
      <c r="NU2" t="s">
        <v>136</v>
      </c>
      <c r="NV2" t="s">
        <v>136</v>
      </c>
      <c r="NW2" t="s">
        <v>105</v>
      </c>
      <c r="NX2" t="s">
        <v>122</v>
      </c>
      <c r="NY2" t="s">
        <v>92</v>
      </c>
      <c r="NZ2" t="s">
        <v>99</v>
      </c>
      <c r="OA2" t="s">
        <v>133</v>
      </c>
      <c r="OB2" t="s">
        <v>105</v>
      </c>
      <c r="OC2" t="s">
        <v>92</v>
      </c>
      <c r="OD2" t="s">
        <v>115</v>
      </c>
      <c r="OE2" t="s">
        <v>133</v>
      </c>
      <c r="OF2" t="s">
        <v>136</v>
      </c>
      <c r="OG2" t="s">
        <v>105</v>
      </c>
      <c r="OH2" t="s">
        <v>92</v>
      </c>
      <c r="OI2" t="s">
        <v>115</v>
      </c>
      <c r="OJ2" t="s">
        <v>92</v>
      </c>
      <c r="OK2" t="s">
        <v>133</v>
      </c>
      <c r="OL2" t="s">
        <v>115</v>
      </c>
      <c r="OM2" t="s">
        <v>115</v>
      </c>
      <c r="ON2" t="s">
        <v>99</v>
      </c>
      <c r="OO2" t="s">
        <v>122</v>
      </c>
      <c r="OP2" t="s">
        <v>133</v>
      </c>
      <c r="OQ2" t="s">
        <v>133</v>
      </c>
      <c r="OR2" t="s">
        <v>105</v>
      </c>
      <c r="OS2" t="s">
        <v>122</v>
      </c>
      <c r="OT2" t="s">
        <v>136</v>
      </c>
      <c r="OU2" t="s">
        <v>105</v>
      </c>
      <c r="OV2" t="s">
        <v>133</v>
      </c>
      <c r="OW2" t="s">
        <v>133</v>
      </c>
      <c r="OX2" t="s">
        <v>133</v>
      </c>
      <c r="OY2" t="s">
        <v>122</v>
      </c>
      <c r="OZ2" t="s">
        <v>115</v>
      </c>
      <c r="PA2" t="s">
        <v>99</v>
      </c>
      <c r="PB2" t="s">
        <v>92</v>
      </c>
      <c r="PC2" t="s">
        <v>99</v>
      </c>
      <c r="PD2" t="s">
        <v>99</v>
      </c>
      <c r="PE2" t="s">
        <v>105</v>
      </c>
      <c r="PF2" t="s">
        <v>92</v>
      </c>
      <c r="PG2" t="s">
        <v>99</v>
      </c>
      <c r="PH2" t="s">
        <v>133</v>
      </c>
      <c r="PI2" t="s">
        <v>136</v>
      </c>
      <c r="PJ2" t="s">
        <v>136</v>
      </c>
      <c r="PK2" t="s">
        <v>133</v>
      </c>
      <c r="PL2" t="s">
        <v>115</v>
      </c>
      <c r="PM2" t="s">
        <v>133</v>
      </c>
      <c r="PN2" t="s">
        <v>99</v>
      </c>
      <c r="PO2" t="s">
        <v>92</v>
      </c>
      <c r="PP2" t="s">
        <v>92</v>
      </c>
      <c r="PQ2" t="s">
        <v>115</v>
      </c>
      <c r="PR2" t="s">
        <v>136</v>
      </c>
      <c r="PS2" t="s">
        <v>99</v>
      </c>
      <c r="PT2" t="s">
        <v>105</v>
      </c>
      <c r="PU2" t="s">
        <v>92</v>
      </c>
      <c r="PV2" t="s">
        <v>133</v>
      </c>
      <c r="PW2" t="s">
        <v>122</v>
      </c>
      <c r="PX2" t="s">
        <v>115</v>
      </c>
      <c r="PY2" t="s">
        <v>115</v>
      </c>
      <c r="PZ2" t="s">
        <v>99</v>
      </c>
      <c r="QA2" t="s">
        <v>105</v>
      </c>
      <c r="QB2" t="s">
        <v>99</v>
      </c>
      <c r="QC2" t="s">
        <v>99</v>
      </c>
      <c r="QD2" t="s">
        <v>105</v>
      </c>
      <c r="QE2" t="s">
        <v>136</v>
      </c>
      <c r="QF2" t="s">
        <v>136</v>
      </c>
      <c r="QG2" t="s">
        <v>92</v>
      </c>
      <c r="QH2" t="s">
        <v>133</v>
      </c>
      <c r="QI2" t="s">
        <v>122</v>
      </c>
      <c r="QJ2" t="s">
        <v>99</v>
      </c>
      <c r="QK2" t="s">
        <v>136</v>
      </c>
      <c r="QL2" t="s">
        <v>115</v>
      </c>
      <c r="QM2" t="s">
        <v>92</v>
      </c>
      <c r="QN2" t="s">
        <v>115</v>
      </c>
      <c r="QO2" t="s">
        <v>136</v>
      </c>
      <c r="QP2" t="s">
        <v>136</v>
      </c>
      <c r="QQ2" t="s">
        <v>115</v>
      </c>
      <c r="QR2" t="s">
        <v>92</v>
      </c>
      <c r="QS2" t="s">
        <v>133</v>
      </c>
      <c r="QT2" t="s">
        <v>92</v>
      </c>
      <c r="QU2" t="s">
        <v>92</v>
      </c>
      <c r="QV2" t="s">
        <v>136</v>
      </c>
      <c r="QW2" t="s">
        <v>136</v>
      </c>
      <c r="QX2" t="s">
        <v>136</v>
      </c>
      <c r="QY2" t="s">
        <v>92</v>
      </c>
      <c r="QZ2" t="s">
        <v>105</v>
      </c>
      <c r="RA2" t="s">
        <v>122</v>
      </c>
      <c r="RB2" t="s">
        <v>136</v>
      </c>
      <c r="RC2" t="s">
        <v>115</v>
      </c>
      <c r="RD2" t="s">
        <v>133</v>
      </c>
      <c r="RE2" t="s">
        <v>133</v>
      </c>
      <c r="RF2" t="s">
        <v>136</v>
      </c>
      <c r="RG2" t="s">
        <v>133</v>
      </c>
      <c r="RH2" t="s">
        <v>122</v>
      </c>
      <c r="RI2" t="s">
        <v>136</v>
      </c>
      <c r="RJ2" t="s">
        <v>99</v>
      </c>
      <c r="RK2" t="s">
        <v>92</v>
      </c>
      <c r="RL2" t="s">
        <v>136</v>
      </c>
      <c r="RM2" t="s">
        <v>133</v>
      </c>
      <c r="RN2" t="s">
        <v>122</v>
      </c>
      <c r="RO2" t="s">
        <v>105</v>
      </c>
      <c r="RP2" t="s">
        <v>105</v>
      </c>
      <c r="RQ2" t="s">
        <v>133</v>
      </c>
      <c r="RR2" t="s">
        <v>136</v>
      </c>
      <c r="RS2" t="s">
        <v>133</v>
      </c>
      <c r="RT2" t="s">
        <v>92</v>
      </c>
      <c r="RU2" t="s">
        <v>105</v>
      </c>
      <c r="RV2" t="s">
        <v>105</v>
      </c>
      <c r="RW2" t="s">
        <v>115</v>
      </c>
      <c r="RX2" t="s">
        <v>122</v>
      </c>
      <c r="RY2" t="s">
        <v>99</v>
      </c>
      <c r="RZ2" t="s">
        <v>105</v>
      </c>
      <c r="SA2" t="s">
        <v>133</v>
      </c>
      <c r="SB2" t="s">
        <v>115</v>
      </c>
      <c r="SC2" t="s">
        <v>115</v>
      </c>
      <c r="SD2" t="s">
        <v>99</v>
      </c>
      <c r="SE2" t="s">
        <v>122</v>
      </c>
      <c r="SF2" t="s">
        <v>92</v>
      </c>
      <c r="SG2" t="s">
        <v>133</v>
      </c>
    </row>
    <row r="3" spans="1:501">
      <c r="A3" t="s">
        <v>83</v>
      </c>
      <c r="B3" t="s">
        <v>93</v>
      </c>
      <c r="C3" t="s">
        <v>100</v>
      </c>
      <c r="D3" t="s">
        <v>106</v>
      </c>
      <c r="E3" t="s">
        <v>93</v>
      </c>
      <c r="F3" t="s">
        <v>111</v>
      </c>
      <c r="G3" t="s">
        <v>93</v>
      </c>
      <c r="H3" t="s">
        <v>111</v>
      </c>
      <c r="I3" t="s">
        <v>119</v>
      </c>
      <c r="J3" t="s">
        <v>111</v>
      </c>
      <c r="K3" t="s">
        <v>106</v>
      </c>
      <c r="L3" t="s">
        <v>93</v>
      </c>
      <c r="M3" t="s">
        <v>119</v>
      </c>
      <c r="N3" t="s">
        <v>127</v>
      </c>
      <c r="O3" t="s">
        <v>129</v>
      </c>
      <c r="P3" t="s">
        <v>119</v>
      </c>
      <c r="Q3" t="s">
        <v>119</v>
      </c>
      <c r="R3" t="s">
        <v>129</v>
      </c>
      <c r="S3" t="s">
        <v>129</v>
      </c>
      <c r="T3" t="s">
        <v>140</v>
      </c>
      <c r="U3" t="s">
        <v>140</v>
      </c>
      <c r="V3" t="s">
        <v>143</v>
      </c>
      <c r="W3" t="s">
        <v>100</v>
      </c>
      <c r="X3" t="s">
        <v>145</v>
      </c>
      <c r="Y3" t="s">
        <v>93</v>
      </c>
      <c r="Z3" t="s">
        <v>100</v>
      </c>
      <c r="AA3" t="s">
        <v>119</v>
      </c>
      <c r="AB3" t="s">
        <v>140</v>
      </c>
      <c r="AC3" t="s">
        <v>106</v>
      </c>
      <c r="AD3" t="s">
        <v>145</v>
      </c>
      <c r="AE3" t="s">
        <v>119</v>
      </c>
      <c r="AF3" t="s">
        <v>127</v>
      </c>
      <c r="AG3" t="s">
        <v>127</v>
      </c>
      <c r="AH3" t="s">
        <v>106</v>
      </c>
      <c r="AI3" t="s">
        <v>129</v>
      </c>
      <c r="AJ3" t="s">
        <v>119</v>
      </c>
      <c r="AK3" t="s">
        <v>100</v>
      </c>
      <c r="AL3" t="s">
        <v>119</v>
      </c>
      <c r="AM3" t="s">
        <v>106</v>
      </c>
      <c r="AN3" t="s">
        <v>143</v>
      </c>
      <c r="AO3" t="s">
        <v>119</v>
      </c>
      <c r="AP3" t="s">
        <v>106</v>
      </c>
      <c r="AQ3" t="s">
        <v>145</v>
      </c>
      <c r="AR3" t="s">
        <v>145</v>
      </c>
      <c r="AS3" t="s">
        <v>127</v>
      </c>
      <c r="AT3" t="s">
        <v>93</v>
      </c>
      <c r="AU3" t="s">
        <v>127</v>
      </c>
      <c r="AV3" t="s">
        <v>111</v>
      </c>
      <c r="AW3" t="s">
        <v>145</v>
      </c>
      <c r="AX3" t="s">
        <v>106</v>
      </c>
      <c r="AY3" t="s">
        <v>145</v>
      </c>
      <c r="AZ3" t="s">
        <v>100</v>
      </c>
      <c r="BA3" t="s">
        <v>93</v>
      </c>
      <c r="BB3" t="s">
        <v>127</v>
      </c>
      <c r="BC3" t="s">
        <v>127</v>
      </c>
      <c r="BD3" t="s">
        <v>140</v>
      </c>
      <c r="BE3" t="s">
        <v>143</v>
      </c>
      <c r="BF3" t="s">
        <v>140</v>
      </c>
      <c r="BG3" t="s">
        <v>93</v>
      </c>
      <c r="BH3" t="s">
        <v>106</v>
      </c>
      <c r="BI3" t="s">
        <v>145</v>
      </c>
      <c r="BJ3" t="s">
        <v>119</v>
      </c>
      <c r="BK3" t="s">
        <v>100</v>
      </c>
      <c r="BL3" t="s">
        <v>127</v>
      </c>
      <c r="BM3" t="s">
        <v>143</v>
      </c>
      <c r="BN3" t="s">
        <v>129</v>
      </c>
      <c r="BO3" t="s">
        <v>143</v>
      </c>
      <c r="BP3" t="s">
        <v>111</v>
      </c>
      <c r="BQ3" t="s">
        <v>93</v>
      </c>
      <c r="BR3" t="s">
        <v>127</v>
      </c>
      <c r="BS3" t="s">
        <v>145</v>
      </c>
      <c r="BT3" t="s">
        <v>93</v>
      </c>
      <c r="BU3" t="s">
        <v>100</v>
      </c>
      <c r="BV3" t="s">
        <v>145</v>
      </c>
      <c r="BW3" t="s">
        <v>143</v>
      </c>
      <c r="BX3" t="s">
        <v>127</v>
      </c>
      <c r="BY3" t="s">
        <v>93</v>
      </c>
      <c r="BZ3" t="s">
        <v>145</v>
      </c>
      <c r="CA3" t="s">
        <v>140</v>
      </c>
      <c r="CB3" t="s">
        <v>143</v>
      </c>
      <c r="CC3" t="s">
        <v>106</v>
      </c>
      <c r="CD3" t="s">
        <v>129</v>
      </c>
      <c r="CE3" t="s">
        <v>145</v>
      </c>
      <c r="CF3" t="s">
        <v>111</v>
      </c>
      <c r="CG3" t="s">
        <v>111</v>
      </c>
      <c r="CH3" t="s">
        <v>127</v>
      </c>
      <c r="CI3" t="s">
        <v>127</v>
      </c>
      <c r="CJ3" t="s">
        <v>129</v>
      </c>
      <c r="CK3" t="s">
        <v>127</v>
      </c>
      <c r="CL3" t="s">
        <v>145</v>
      </c>
      <c r="CM3" t="s">
        <v>143</v>
      </c>
      <c r="CN3" t="s">
        <v>100</v>
      </c>
      <c r="CO3" t="s">
        <v>106</v>
      </c>
      <c r="CP3" t="s">
        <v>93</v>
      </c>
      <c r="CQ3" t="s">
        <v>119</v>
      </c>
      <c r="CR3" t="s">
        <v>100</v>
      </c>
      <c r="CS3" t="s">
        <v>129</v>
      </c>
      <c r="CT3" t="s">
        <v>111</v>
      </c>
      <c r="CU3" t="s">
        <v>129</v>
      </c>
      <c r="CV3" t="s">
        <v>145</v>
      </c>
      <c r="CW3" t="s">
        <v>145</v>
      </c>
      <c r="CX3" t="s">
        <v>111</v>
      </c>
      <c r="CY3" t="s">
        <v>140</v>
      </c>
      <c r="CZ3" t="s">
        <v>129</v>
      </c>
      <c r="DA3" t="s">
        <v>93</v>
      </c>
      <c r="DB3" t="s">
        <v>129</v>
      </c>
      <c r="DC3" t="s">
        <v>100</v>
      </c>
      <c r="DD3" t="s">
        <v>111</v>
      </c>
      <c r="DE3" t="s">
        <v>145</v>
      </c>
      <c r="DF3" t="s">
        <v>145</v>
      </c>
      <c r="DG3" t="s">
        <v>111</v>
      </c>
      <c r="DH3" t="s">
        <v>129</v>
      </c>
      <c r="DI3" t="s">
        <v>119</v>
      </c>
      <c r="DJ3" t="s">
        <v>93</v>
      </c>
      <c r="DK3" t="s">
        <v>129</v>
      </c>
      <c r="DL3" t="s">
        <v>106</v>
      </c>
      <c r="DM3" t="s">
        <v>127</v>
      </c>
      <c r="DN3" t="s">
        <v>129</v>
      </c>
      <c r="DO3" t="s">
        <v>119</v>
      </c>
      <c r="DP3" t="s">
        <v>100</v>
      </c>
      <c r="DQ3" t="s">
        <v>127</v>
      </c>
      <c r="DR3" t="s">
        <v>145</v>
      </c>
      <c r="DS3" t="s">
        <v>100</v>
      </c>
      <c r="DT3" t="s">
        <v>106</v>
      </c>
      <c r="DU3" t="s">
        <v>100</v>
      </c>
      <c r="DV3" t="s">
        <v>93</v>
      </c>
      <c r="DW3" t="s">
        <v>100</v>
      </c>
      <c r="DX3" t="s">
        <v>93</v>
      </c>
      <c r="DY3" t="s">
        <v>111</v>
      </c>
      <c r="DZ3" t="s">
        <v>119</v>
      </c>
      <c r="EA3" t="s">
        <v>100</v>
      </c>
      <c r="EB3" t="s">
        <v>129</v>
      </c>
      <c r="EC3" t="s">
        <v>140</v>
      </c>
      <c r="ED3" t="s">
        <v>143</v>
      </c>
      <c r="EE3" t="s">
        <v>119</v>
      </c>
      <c r="EF3" t="s">
        <v>143</v>
      </c>
      <c r="EG3" t="s">
        <v>140</v>
      </c>
      <c r="EH3" t="s">
        <v>119</v>
      </c>
      <c r="EI3" t="s">
        <v>106</v>
      </c>
      <c r="EJ3" t="s">
        <v>127</v>
      </c>
      <c r="EK3" t="s">
        <v>145</v>
      </c>
      <c r="EL3" t="s">
        <v>145</v>
      </c>
      <c r="EM3" t="s">
        <v>119</v>
      </c>
      <c r="EN3" t="s">
        <v>129</v>
      </c>
      <c r="EO3" t="s">
        <v>129</v>
      </c>
      <c r="EP3" t="s">
        <v>100</v>
      </c>
      <c r="EQ3" t="s">
        <v>129</v>
      </c>
      <c r="ER3" t="s">
        <v>140</v>
      </c>
      <c r="ES3" t="s">
        <v>106</v>
      </c>
      <c r="ET3" t="s">
        <v>145</v>
      </c>
      <c r="EU3" t="s">
        <v>93</v>
      </c>
      <c r="EV3" t="s">
        <v>140</v>
      </c>
      <c r="EW3" t="s">
        <v>129</v>
      </c>
      <c r="EX3" t="s">
        <v>119</v>
      </c>
      <c r="EY3" t="s">
        <v>93</v>
      </c>
      <c r="EZ3" t="s">
        <v>129</v>
      </c>
      <c r="FA3" t="s">
        <v>129</v>
      </c>
      <c r="FB3" t="s">
        <v>143</v>
      </c>
      <c r="FC3" t="s">
        <v>93</v>
      </c>
      <c r="FD3" t="s">
        <v>111</v>
      </c>
      <c r="FE3" t="s">
        <v>127</v>
      </c>
      <c r="FF3" t="s">
        <v>100</v>
      </c>
      <c r="FG3" t="s">
        <v>100</v>
      </c>
      <c r="FH3" t="s">
        <v>93</v>
      </c>
      <c r="FI3" t="s">
        <v>111</v>
      </c>
      <c r="FJ3" t="s">
        <v>127</v>
      </c>
      <c r="FK3" t="s">
        <v>145</v>
      </c>
      <c r="FL3" t="s">
        <v>119</v>
      </c>
      <c r="FM3" t="s">
        <v>129</v>
      </c>
      <c r="FN3" t="s">
        <v>140</v>
      </c>
      <c r="FO3" t="s">
        <v>93</v>
      </c>
      <c r="FP3" t="s">
        <v>127</v>
      </c>
      <c r="FQ3" t="s">
        <v>106</v>
      </c>
      <c r="FR3" t="s">
        <v>119</v>
      </c>
      <c r="FS3" t="s">
        <v>143</v>
      </c>
      <c r="FT3" t="s">
        <v>143</v>
      </c>
      <c r="FU3" t="s">
        <v>100</v>
      </c>
      <c r="FV3" t="s">
        <v>119</v>
      </c>
      <c r="FW3" t="s">
        <v>145</v>
      </c>
      <c r="FX3" t="s">
        <v>111</v>
      </c>
      <c r="FY3" t="s">
        <v>119</v>
      </c>
      <c r="FZ3" t="s">
        <v>119</v>
      </c>
      <c r="GA3" t="s">
        <v>100</v>
      </c>
      <c r="GB3" t="s">
        <v>127</v>
      </c>
      <c r="GC3" t="s">
        <v>140</v>
      </c>
      <c r="GD3" t="s">
        <v>143</v>
      </c>
      <c r="GE3" t="s">
        <v>140</v>
      </c>
      <c r="GF3" t="s">
        <v>119</v>
      </c>
      <c r="GG3" t="s">
        <v>111</v>
      </c>
      <c r="GH3" t="s">
        <v>143</v>
      </c>
      <c r="GI3" t="s">
        <v>145</v>
      </c>
      <c r="GJ3" t="s">
        <v>140</v>
      </c>
      <c r="GK3" t="s">
        <v>145</v>
      </c>
      <c r="GL3" t="s">
        <v>127</v>
      </c>
      <c r="GM3" t="s">
        <v>140</v>
      </c>
      <c r="GN3" t="s">
        <v>111</v>
      </c>
      <c r="GO3" t="s">
        <v>93</v>
      </c>
      <c r="GP3" t="s">
        <v>143</v>
      </c>
      <c r="GQ3" t="s">
        <v>127</v>
      </c>
      <c r="GR3" t="s">
        <v>140</v>
      </c>
      <c r="GS3" t="s">
        <v>119</v>
      </c>
      <c r="GT3" t="s">
        <v>129</v>
      </c>
      <c r="GU3" t="s">
        <v>145</v>
      </c>
      <c r="GV3" t="s">
        <v>129</v>
      </c>
      <c r="GW3" t="s">
        <v>129</v>
      </c>
      <c r="GX3" t="s">
        <v>143</v>
      </c>
      <c r="GY3" t="s">
        <v>143</v>
      </c>
      <c r="GZ3" t="s">
        <v>111</v>
      </c>
      <c r="HA3" t="s">
        <v>143</v>
      </c>
      <c r="HB3" t="s">
        <v>145</v>
      </c>
      <c r="HC3" t="s">
        <v>111</v>
      </c>
      <c r="HD3" t="s">
        <v>100</v>
      </c>
      <c r="HE3" t="s">
        <v>140</v>
      </c>
      <c r="HF3" t="s">
        <v>129</v>
      </c>
      <c r="HG3" t="s">
        <v>106</v>
      </c>
      <c r="HH3" t="s">
        <v>143</v>
      </c>
      <c r="HI3" t="s">
        <v>93</v>
      </c>
      <c r="HJ3" t="s">
        <v>143</v>
      </c>
      <c r="HK3" t="s">
        <v>106</v>
      </c>
      <c r="HL3" t="s">
        <v>140</v>
      </c>
      <c r="HM3" t="s">
        <v>106</v>
      </c>
      <c r="HN3" t="s">
        <v>100</v>
      </c>
      <c r="HO3" t="s">
        <v>106</v>
      </c>
      <c r="HP3" t="s">
        <v>106</v>
      </c>
      <c r="HQ3" t="s">
        <v>145</v>
      </c>
      <c r="HR3" t="s">
        <v>140</v>
      </c>
      <c r="HS3" t="s">
        <v>129</v>
      </c>
      <c r="HT3" t="s">
        <v>106</v>
      </c>
      <c r="HU3" t="s">
        <v>93</v>
      </c>
      <c r="HV3" t="s">
        <v>119</v>
      </c>
      <c r="HW3" t="s">
        <v>93</v>
      </c>
      <c r="HX3" t="s">
        <v>143</v>
      </c>
      <c r="HY3" t="s">
        <v>119</v>
      </c>
      <c r="HZ3" t="s">
        <v>129</v>
      </c>
      <c r="IA3" t="s">
        <v>119</v>
      </c>
      <c r="IB3" t="s">
        <v>129</v>
      </c>
      <c r="IC3" t="s">
        <v>129</v>
      </c>
      <c r="ID3" t="s">
        <v>100</v>
      </c>
      <c r="IE3" t="s">
        <v>129</v>
      </c>
      <c r="IF3" t="s">
        <v>100</v>
      </c>
      <c r="IG3" t="s">
        <v>143</v>
      </c>
      <c r="IH3" t="s">
        <v>140</v>
      </c>
      <c r="II3" t="s">
        <v>111</v>
      </c>
      <c r="IJ3" t="s">
        <v>93</v>
      </c>
      <c r="IK3" t="s">
        <v>111</v>
      </c>
      <c r="IL3" t="s">
        <v>145</v>
      </c>
      <c r="IM3" t="s">
        <v>119</v>
      </c>
      <c r="IN3" t="s">
        <v>145</v>
      </c>
      <c r="IO3" t="s">
        <v>111</v>
      </c>
      <c r="IP3" t="s">
        <v>119</v>
      </c>
      <c r="IQ3" t="s">
        <v>93</v>
      </c>
      <c r="IR3" t="s">
        <v>119</v>
      </c>
      <c r="IS3" t="s">
        <v>143</v>
      </c>
      <c r="IT3" t="s">
        <v>127</v>
      </c>
      <c r="IU3" t="s">
        <v>119</v>
      </c>
      <c r="IV3" t="s">
        <v>129</v>
      </c>
      <c r="IW3" t="s">
        <v>127</v>
      </c>
      <c r="IX3" t="s">
        <v>111</v>
      </c>
      <c r="IY3" t="s">
        <v>93</v>
      </c>
      <c r="IZ3" t="s">
        <v>140</v>
      </c>
      <c r="JA3" t="s">
        <v>127</v>
      </c>
      <c r="JB3" t="s">
        <v>93</v>
      </c>
      <c r="JC3" t="s">
        <v>119</v>
      </c>
      <c r="JD3" t="s">
        <v>100</v>
      </c>
      <c r="JE3" t="s">
        <v>140</v>
      </c>
      <c r="JF3" t="s">
        <v>129</v>
      </c>
      <c r="JG3" t="s">
        <v>129</v>
      </c>
      <c r="JH3" t="s">
        <v>119</v>
      </c>
      <c r="JI3" t="s">
        <v>143</v>
      </c>
      <c r="JJ3" t="s">
        <v>100</v>
      </c>
      <c r="JK3" t="s">
        <v>145</v>
      </c>
      <c r="JL3" t="s">
        <v>145</v>
      </c>
      <c r="JM3" t="s">
        <v>127</v>
      </c>
      <c r="JN3" t="s">
        <v>143</v>
      </c>
      <c r="JO3" t="s">
        <v>111</v>
      </c>
      <c r="JP3" t="s">
        <v>143</v>
      </c>
      <c r="JQ3" t="s">
        <v>93</v>
      </c>
      <c r="JR3" t="s">
        <v>140</v>
      </c>
      <c r="JS3" t="s">
        <v>140</v>
      </c>
      <c r="JT3" t="s">
        <v>93</v>
      </c>
      <c r="JU3" t="s">
        <v>127</v>
      </c>
      <c r="JV3" t="s">
        <v>140</v>
      </c>
      <c r="JW3" t="s">
        <v>143</v>
      </c>
      <c r="JX3" t="s">
        <v>100</v>
      </c>
      <c r="JY3" t="s">
        <v>119</v>
      </c>
      <c r="JZ3" t="s">
        <v>140</v>
      </c>
      <c r="KA3" t="s">
        <v>145</v>
      </c>
      <c r="KB3" t="s">
        <v>111</v>
      </c>
      <c r="KC3" t="s">
        <v>129</v>
      </c>
      <c r="KD3" t="s">
        <v>106</v>
      </c>
      <c r="KE3" t="s">
        <v>127</v>
      </c>
      <c r="KF3" t="s">
        <v>127</v>
      </c>
      <c r="KG3" t="s">
        <v>140</v>
      </c>
      <c r="KH3" t="s">
        <v>111</v>
      </c>
      <c r="KI3" t="s">
        <v>119</v>
      </c>
      <c r="KJ3" t="s">
        <v>93</v>
      </c>
      <c r="KK3" t="s">
        <v>143</v>
      </c>
      <c r="KL3" t="s">
        <v>140</v>
      </c>
      <c r="KM3" t="s">
        <v>119</v>
      </c>
      <c r="KN3" t="s">
        <v>106</v>
      </c>
      <c r="KO3" t="s">
        <v>119</v>
      </c>
      <c r="KP3" t="s">
        <v>106</v>
      </c>
      <c r="KQ3" t="s">
        <v>140</v>
      </c>
      <c r="KR3" t="s">
        <v>106</v>
      </c>
      <c r="KS3" t="s">
        <v>111</v>
      </c>
      <c r="KT3" t="s">
        <v>100</v>
      </c>
      <c r="KU3" t="s">
        <v>129</v>
      </c>
      <c r="KV3" t="s">
        <v>140</v>
      </c>
      <c r="KW3" t="s">
        <v>111</v>
      </c>
      <c r="KX3" t="s">
        <v>127</v>
      </c>
      <c r="KY3" t="s">
        <v>106</v>
      </c>
      <c r="KZ3" t="s">
        <v>143</v>
      </c>
      <c r="LA3" t="s">
        <v>140</v>
      </c>
      <c r="LB3" t="s">
        <v>145</v>
      </c>
      <c r="LC3" t="s">
        <v>100</v>
      </c>
      <c r="LD3" t="s">
        <v>140</v>
      </c>
      <c r="LE3" t="s">
        <v>140</v>
      </c>
      <c r="LF3" t="s">
        <v>129</v>
      </c>
      <c r="LG3" t="s">
        <v>127</v>
      </c>
      <c r="LH3" t="s">
        <v>100</v>
      </c>
      <c r="LI3" t="s">
        <v>111</v>
      </c>
      <c r="LJ3" t="s">
        <v>127</v>
      </c>
      <c r="LK3" t="s">
        <v>127</v>
      </c>
      <c r="LL3" t="s">
        <v>143</v>
      </c>
      <c r="LM3" t="s">
        <v>93</v>
      </c>
      <c r="LN3" t="s">
        <v>145</v>
      </c>
      <c r="LO3" t="s">
        <v>106</v>
      </c>
      <c r="LP3" t="s">
        <v>100</v>
      </c>
      <c r="LQ3" t="s">
        <v>145</v>
      </c>
      <c r="LR3" t="s">
        <v>111</v>
      </c>
      <c r="LS3" t="s">
        <v>93</v>
      </c>
      <c r="LT3" t="s">
        <v>143</v>
      </c>
      <c r="LU3" t="s">
        <v>106</v>
      </c>
      <c r="LV3" t="s">
        <v>140</v>
      </c>
      <c r="LW3" t="s">
        <v>93</v>
      </c>
      <c r="LX3" t="s">
        <v>106</v>
      </c>
      <c r="LY3" t="s">
        <v>129</v>
      </c>
      <c r="LZ3" t="s">
        <v>119</v>
      </c>
      <c r="MA3" t="s">
        <v>145</v>
      </c>
      <c r="MB3" t="s">
        <v>129</v>
      </c>
      <c r="MC3" t="s">
        <v>93</v>
      </c>
      <c r="MD3" t="s">
        <v>119</v>
      </c>
      <c r="ME3" t="s">
        <v>129</v>
      </c>
      <c r="MF3" t="s">
        <v>111</v>
      </c>
      <c r="MG3" t="s">
        <v>140</v>
      </c>
      <c r="MH3" t="s">
        <v>140</v>
      </c>
      <c r="MI3" t="s">
        <v>111</v>
      </c>
      <c r="MJ3" t="s">
        <v>140</v>
      </c>
      <c r="MK3" t="s">
        <v>100</v>
      </c>
      <c r="ML3" t="s">
        <v>129</v>
      </c>
      <c r="MM3" t="s">
        <v>127</v>
      </c>
      <c r="MN3" t="s">
        <v>143</v>
      </c>
      <c r="MO3" t="s">
        <v>119</v>
      </c>
      <c r="MP3" t="s">
        <v>145</v>
      </c>
      <c r="MQ3" t="s">
        <v>145</v>
      </c>
      <c r="MR3" t="s">
        <v>93</v>
      </c>
      <c r="MS3" t="s">
        <v>111</v>
      </c>
      <c r="MT3" t="s">
        <v>106</v>
      </c>
      <c r="MU3" t="s">
        <v>119</v>
      </c>
      <c r="MV3" t="s">
        <v>93</v>
      </c>
      <c r="MW3" t="s">
        <v>145</v>
      </c>
      <c r="MX3" t="s">
        <v>129</v>
      </c>
      <c r="MY3" t="s">
        <v>100</v>
      </c>
      <c r="MZ3" t="s">
        <v>127</v>
      </c>
      <c r="NA3" t="s">
        <v>106</v>
      </c>
      <c r="NB3" t="s">
        <v>100</v>
      </c>
      <c r="NC3" t="s">
        <v>119</v>
      </c>
      <c r="ND3" t="s">
        <v>140</v>
      </c>
      <c r="NE3" t="s">
        <v>100</v>
      </c>
      <c r="NF3" t="s">
        <v>140</v>
      </c>
      <c r="NG3" t="s">
        <v>140</v>
      </c>
      <c r="NH3" t="s">
        <v>100</v>
      </c>
      <c r="NI3" t="s">
        <v>119</v>
      </c>
      <c r="NJ3" t="s">
        <v>143</v>
      </c>
      <c r="NK3" t="s">
        <v>100</v>
      </c>
      <c r="NL3" t="s">
        <v>145</v>
      </c>
      <c r="NM3" t="s">
        <v>145</v>
      </c>
      <c r="NN3" t="s">
        <v>145</v>
      </c>
      <c r="NO3" t="s">
        <v>145</v>
      </c>
      <c r="NP3" t="s">
        <v>129</v>
      </c>
      <c r="NQ3" t="s">
        <v>106</v>
      </c>
      <c r="NR3" t="s">
        <v>143</v>
      </c>
      <c r="NS3" t="s">
        <v>127</v>
      </c>
      <c r="NT3" t="s">
        <v>111</v>
      </c>
      <c r="NU3" t="s">
        <v>100</v>
      </c>
      <c r="NV3" t="s">
        <v>145</v>
      </c>
      <c r="NW3" t="s">
        <v>145</v>
      </c>
      <c r="NX3" t="s">
        <v>111</v>
      </c>
      <c r="NY3" t="s">
        <v>145</v>
      </c>
      <c r="NZ3" t="s">
        <v>140</v>
      </c>
      <c r="OA3" t="s">
        <v>129</v>
      </c>
      <c r="OB3" t="s">
        <v>129</v>
      </c>
      <c r="OC3" t="s">
        <v>140</v>
      </c>
      <c r="OD3" t="s">
        <v>140</v>
      </c>
      <c r="OE3" t="s">
        <v>119</v>
      </c>
      <c r="OF3" t="s">
        <v>127</v>
      </c>
      <c r="OG3" t="s">
        <v>119</v>
      </c>
      <c r="OH3" t="s">
        <v>111</v>
      </c>
      <c r="OI3" t="s">
        <v>106</v>
      </c>
      <c r="OJ3" t="s">
        <v>93</v>
      </c>
      <c r="OK3" t="s">
        <v>143</v>
      </c>
      <c r="OL3" t="s">
        <v>145</v>
      </c>
      <c r="OM3" t="s">
        <v>140</v>
      </c>
      <c r="ON3" t="s">
        <v>100</v>
      </c>
      <c r="OO3" t="s">
        <v>106</v>
      </c>
      <c r="OP3" t="s">
        <v>100</v>
      </c>
      <c r="OQ3" t="s">
        <v>106</v>
      </c>
      <c r="OR3" t="s">
        <v>119</v>
      </c>
      <c r="OS3" t="s">
        <v>129</v>
      </c>
      <c r="OT3" t="s">
        <v>119</v>
      </c>
      <c r="OU3" t="s">
        <v>143</v>
      </c>
      <c r="OV3" t="s">
        <v>111</v>
      </c>
      <c r="OW3" t="s">
        <v>143</v>
      </c>
      <c r="OX3" t="s">
        <v>119</v>
      </c>
      <c r="OY3" t="s">
        <v>129</v>
      </c>
      <c r="OZ3" t="s">
        <v>127</v>
      </c>
      <c r="PA3" t="s">
        <v>129</v>
      </c>
      <c r="PB3" t="s">
        <v>140</v>
      </c>
      <c r="PC3" t="s">
        <v>119</v>
      </c>
      <c r="PD3" t="s">
        <v>145</v>
      </c>
      <c r="PE3" t="s">
        <v>100</v>
      </c>
      <c r="PF3" t="s">
        <v>127</v>
      </c>
      <c r="PG3" t="s">
        <v>143</v>
      </c>
      <c r="PH3" t="s">
        <v>93</v>
      </c>
      <c r="PI3" t="s">
        <v>145</v>
      </c>
      <c r="PJ3" t="s">
        <v>119</v>
      </c>
      <c r="PK3" t="s">
        <v>106</v>
      </c>
      <c r="PL3" t="s">
        <v>93</v>
      </c>
      <c r="PM3" t="s">
        <v>140</v>
      </c>
      <c r="PN3" t="s">
        <v>106</v>
      </c>
      <c r="PO3" t="s">
        <v>145</v>
      </c>
      <c r="PP3" t="s">
        <v>119</v>
      </c>
      <c r="PQ3" t="s">
        <v>127</v>
      </c>
      <c r="PR3" t="s">
        <v>145</v>
      </c>
      <c r="PS3" t="s">
        <v>127</v>
      </c>
      <c r="PT3" t="s">
        <v>129</v>
      </c>
      <c r="PU3" t="s">
        <v>106</v>
      </c>
      <c r="PV3" t="s">
        <v>111</v>
      </c>
      <c r="PW3" t="s">
        <v>129</v>
      </c>
      <c r="PX3" t="s">
        <v>129</v>
      </c>
      <c r="PY3" t="s">
        <v>93</v>
      </c>
      <c r="PZ3" t="s">
        <v>143</v>
      </c>
      <c r="QA3" t="s">
        <v>143</v>
      </c>
      <c r="QB3" t="s">
        <v>129</v>
      </c>
      <c r="QC3" t="s">
        <v>143</v>
      </c>
      <c r="QD3" t="s">
        <v>111</v>
      </c>
      <c r="QE3" t="s">
        <v>93</v>
      </c>
      <c r="QF3" t="s">
        <v>93</v>
      </c>
      <c r="QG3" t="s">
        <v>106</v>
      </c>
      <c r="QH3" t="s">
        <v>145</v>
      </c>
      <c r="QI3" t="s">
        <v>140</v>
      </c>
      <c r="QJ3" t="s">
        <v>129</v>
      </c>
      <c r="QK3" t="s">
        <v>106</v>
      </c>
      <c r="QL3" t="s">
        <v>119</v>
      </c>
      <c r="QM3" t="s">
        <v>111</v>
      </c>
      <c r="QN3" t="s">
        <v>93</v>
      </c>
      <c r="QO3" t="s">
        <v>93</v>
      </c>
      <c r="QP3" t="s">
        <v>143</v>
      </c>
      <c r="QQ3" t="s">
        <v>143</v>
      </c>
      <c r="QR3" t="s">
        <v>140</v>
      </c>
      <c r="QS3" t="s">
        <v>106</v>
      </c>
      <c r="QT3" t="s">
        <v>100</v>
      </c>
      <c r="QU3" t="s">
        <v>93</v>
      </c>
      <c r="QV3" t="s">
        <v>140</v>
      </c>
      <c r="QW3" t="s">
        <v>119</v>
      </c>
      <c r="QX3" t="s">
        <v>143</v>
      </c>
      <c r="QY3" t="s">
        <v>106</v>
      </c>
      <c r="QZ3" t="s">
        <v>129</v>
      </c>
      <c r="RA3" t="s">
        <v>100</v>
      </c>
      <c r="RB3" t="s">
        <v>93</v>
      </c>
      <c r="RC3" t="s">
        <v>93</v>
      </c>
      <c r="RD3" t="s">
        <v>145</v>
      </c>
      <c r="RE3" t="s">
        <v>140</v>
      </c>
      <c r="RF3" t="s">
        <v>100</v>
      </c>
      <c r="RG3" t="s">
        <v>127</v>
      </c>
      <c r="RH3" t="s">
        <v>145</v>
      </c>
      <c r="RI3" t="s">
        <v>100</v>
      </c>
      <c r="RJ3" t="s">
        <v>106</v>
      </c>
      <c r="RK3" t="s">
        <v>93</v>
      </c>
      <c r="RL3" t="s">
        <v>129</v>
      </c>
      <c r="RM3" t="s">
        <v>129</v>
      </c>
      <c r="RN3" t="s">
        <v>143</v>
      </c>
      <c r="RO3" t="s">
        <v>143</v>
      </c>
      <c r="RP3" t="s">
        <v>106</v>
      </c>
      <c r="RQ3" t="s">
        <v>100</v>
      </c>
      <c r="RR3" t="s">
        <v>100</v>
      </c>
      <c r="RS3" t="s">
        <v>145</v>
      </c>
      <c r="RT3" t="s">
        <v>140</v>
      </c>
      <c r="RU3" t="s">
        <v>129</v>
      </c>
      <c r="RV3" t="s">
        <v>145</v>
      </c>
      <c r="RW3" t="s">
        <v>129</v>
      </c>
      <c r="RX3" t="s">
        <v>129</v>
      </c>
      <c r="RY3" t="s">
        <v>111</v>
      </c>
      <c r="RZ3" t="s">
        <v>145</v>
      </c>
      <c r="SA3" t="s">
        <v>127</v>
      </c>
      <c r="SB3" t="s">
        <v>140</v>
      </c>
      <c r="SC3" t="s">
        <v>127</v>
      </c>
      <c r="SD3" t="s">
        <v>106</v>
      </c>
      <c r="SE3" t="s">
        <v>145</v>
      </c>
      <c r="SF3" t="s">
        <v>129</v>
      </c>
      <c r="SG3" t="s">
        <v>140</v>
      </c>
    </row>
    <row r="4" spans="1:501">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c r="A5" t="s">
        <v>84</v>
      </c>
      <c r="B5" t="s">
        <v>94</v>
      </c>
      <c r="C5" t="s">
        <v>101</v>
      </c>
      <c r="D5" t="s">
        <v>94</v>
      </c>
      <c r="E5" t="s">
        <v>109</v>
      </c>
      <c r="F5" t="s">
        <v>112</v>
      </c>
      <c r="G5" t="s">
        <v>112</v>
      </c>
      <c r="H5" t="s">
        <v>112</v>
      </c>
      <c r="I5" t="s">
        <v>112</v>
      </c>
      <c r="J5" t="s">
        <v>94</v>
      </c>
      <c r="K5" t="s">
        <v>101</v>
      </c>
      <c r="L5" t="s">
        <v>109</v>
      </c>
      <c r="M5" t="s">
        <v>112</v>
      </c>
      <c r="N5" t="s">
        <v>101</v>
      </c>
      <c r="O5" t="s">
        <v>94</v>
      </c>
      <c r="P5" t="s">
        <v>112</v>
      </c>
      <c r="Q5" t="s">
        <v>101</v>
      </c>
      <c r="R5" t="s">
        <v>109</v>
      </c>
      <c r="S5" t="s">
        <v>109</v>
      </c>
      <c r="T5" t="s">
        <v>112</v>
      </c>
      <c r="U5" t="s">
        <v>94</v>
      </c>
      <c r="V5" t="s">
        <v>109</v>
      </c>
      <c r="W5" t="s">
        <v>112</v>
      </c>
      <c r="X5" t="s">
        <v>112</v>
      </c>
      <c r="Y5" t="s">
        <v>112</v>
      </c>
      <c r="Z5" t="s">
        <v>112</v>
      </c>
      <c r="AA5" t="s">
        <v>94</v>
      </c>
      <c r="AB5" t="s">
        <v>112</v>
      </c>
      <c r="AC5" t="s">
        <v>101</v>
      </c>
      <c r="AD5" t="s">
        <v>101</v>
      </c>
      <c r="AE5" t="s">
        <v>112</v>
      </c>
      <c r="AF5" t="s">
        <v>109</v>
      </c>
      <c r="AG5" t="s">
        <v>112</v>
      </c>
      <c r="AH5" t="s">
        <v>101</v>
      </c>
      <c r="AI5" t="s">
        <v>94</v>
      </c>
      <c r="AJ5" t="s">
        <v>101</v>
      </c>
      <c r="AK5" t="s">
        <v>109</v>
      </c>
      <c r="AL5" t="s">
        <v>109</v>
      </c>
      <c r="AM5" t="s">
        <v>101</v>
      </c>
      <c r="AN5" t="s">
        <v>101</v>
      </c>
      <c r="AO5" t="s">
        <v>101</v>
      </c>
      <c r="AP5" t="s">
        <v>94</v>
      </c>
      <c r="AQ5" t="s">
        <v>94</v>
      </c>
      <c r="AR5" t="s">
        <v>112</v>
      </c>
      <c r="AS5" t="s">
        <v>109</v>
      </c>
      <c r="AT5" t="s">
        <v>94</v>
      </c>
      <c r="AU5" t="s">
        <v>94</v>
      </c>
      <c r="AV5" t="s">
        <v>94</v>
      </c>
      <c r="AW5" t="s">
        <v>112</v>
      </c>
      <c r="AX5" t="s">
        <v>94</v>
      </c>
      <c r="AY5" t="s">
        <v>101</v>
      </c>
      <c r="AZ5" t="s">
        <v>94</v>
      </c>
      <c r="BA5" t="s">
        <v>101</v>
      </c>
      <c r="BB5" t="s">
        <v>94</v>
      </c>
      <c r="BC5" t="s">
        <v>112</v>
      </c>
      <c r="BD5" t="s">
        <v>101</v>
      </c>
      <c r="BE5" t="s">
        <v>101</v>
      </c>
      <c r="BF5" t="s">
        <v>94</v>
      </c>
      <c r="BG5" t="s">
        <v>112</v>
      </c>
      <c r="BH5" t="s">
        <v>101</v>
      </c>
      <c r="BI5" t="s">
        <v>112</v>
      </c>
      <c r="BJ5" t="s">
        <v>112</v>
      </c>
      <c r="BK5" t="s">
        <v>109</v>
      </c>
      <c r="BL5" t="s">
        <v>94</v>
      </c>
      <c r="BM5" t="s">
        <v>94</v>
      </c>
      <c r="BN5" t="s">
        <v>101</v>
      </c>
      <c r="BO5" t="s">
        <v>109</v>
      </c>
      <c r="BP5" t="s">
        <v>112</v>
      </c>
      <c r="BQ5" t="s">
        <v>101</v>
      </c>
      <c r="BR5" t="s">
        <v>94</v>
      </c>
      <c r="BS5" t="s">
        <v>94</v>
      </c>
      <c r="BT5" t="s">
        <v>101</v>
      </c>
      <c r="BU5" t="s">
        <v>94</v>
      </c>
      <c r="BV5" t="s">
        <v>109</v>
      </c>
      <c r="BW5" t="s">
        <v>109</v>
      </c>
      <c r="BX5" t="s">
        <v>112</v>
      </c>
      <c r="BY5" t="s">
        <v>101</v>
      </c>
      <c r="BZ5" t="s">
        <v>101</v>
      </c>
      <c r="CA5" t="s">
        <v>109</v>
      </c>
      <c r="CB5" t="s">
        <v>94</v>
      </c>
      <c r="CC5" t="s">
        <v>112</v>
      </c>
      <c r="CD5" t="s">
        <v>101</v>
      </c>
      <c r="CE5" t="s">
        <v>112</v>
      </c>
      <c r="CF5" t="s">
        <v>101</v>
      </c>
      <c r="CG5" t="s">
        <v>109</v>
      </c>
      <c r="CH5" t="s">
        <v>109</v>
      </c>
      <c r="CI5" t="s">
        <v>94</v>
      </c>
      <c r="CJ5" t="s">
        <v>112</v>
      </c>
      <c r="CK5" t="s">
        <v>109</v>
      </c>
      <c r="CL5" t="s">
        <v>112</v>
      </c>
      <c r="CM5" t="s">
        <v>112</v>
      </c>
      <c r="CN5" t="s">
        <v>94</v>
      </c>
      <c r="CO5" t="s">
        <v>112</v>
      </c>
      <c r="CP5" t="s">
        <v>112</v>
      </c>
      <c r="CQ5" t="s">
        <v>94</v>
      </c>
      <c r="CR5" t="s">
        <v>112</v>
      </c>
      <c r="CS5" t="s">
        <v>112</v>
      </c>
      <c r="CT5" t="s">
        <v>94</v>
      </c>
      <c r="CU5" t="s">
        <v>109</v>
      </c>
      <c r="CV5" t="s">
        <v>112</v>
      </c>
      <c r="CW5" t="s">
        <v>101</v>
      </c>
      <c r="CX5" t="s">
        <v>109</v>
      </c>
      <c r="CY5" t="s">
        <v>101</v>
      </c>
      <c r="CZ5" t="s">
        <v>109</v>
      </c>
      <c r="DA5" t="s">
        <v>109</v>
      </c>
      <c r="DB5" t="s">
        <v>94</v>
      </c>
      <c r="DC5" t="s">
        <v>109</v>
      </c>
      <c r="DD5" t="s">
        <v>101</v>
      </c>
      <c r="DE5" t="s">
        <v>109</v>
      </c>
      <c r="DF5" t="s">
        <v>109</v>
      </c>
      <c r="DG5" t="s">
        <v>109</v>
      </c>
      <c r="DH5" t="s">
        <v>94</v>
      </c>
      <c r="DI5" t="s">
        <v>101</v>
      </c>
      <c r="DJ5" t="s">
        <v>109</v>
      </c>
      <c r="DK5" t="s">
        <v>94</v>
      </c>
      <c r="DL5" t="s">
        <v>94</v>
      </c>
      <c r="DM5" t="s">
        <v>109</v>
      </c>
      <c r="DN5" t="s">
        <v>94</v>
      </c>
      <c r="DO5" t="s">
        <v>101</v>
      </c>
      <c r="DP5" t="s">
        <v>94</v>
      </c>
      <c r="DQ5" t="s">
        <v>101</v>
      </c>
      <c r="DR5" t="s">
        <v>94</v>
      </c>
      <c r="DS5" t="s">
        <v>109</v>
      </c>
      <c r="DT5" t="s">
        <v>109</v>
      </c>
      <c r="DU5" t="s">
        <v>101</v>
      </c>
      <c r="DV5" t="s">
        <v>112</v>
      </c>
      <c r="DW5" t="s">
        <v>109</v>
      </c>
      <c r="DX5" t="s">
        <v>94</v>
      </c>
      <c r="DY5" t="s">
        <v>109</v>
      </c>
      <c r="DZ5" t="s">
        <v>101</v>
      </c>
      <c r="EA5" t="s">
        <v>112</v>
      </c>
      <c r="EB5" t="s">
        <v>94</v>
      </c>
      <c r="EC5" t="s">
        <v>101</v>
      </c>
      <c r="ED5" t="s">
        <v>101</v>
      </c>
      <c r="EE5" t="s">
        <v>109</v>
      </c>
      <c r="EF5" t="s">
        <v>94</v>
      </c>
      <c r="EG5" t="s">
        <v>112</v>
      </c>
      <c r="EH5" t="s">
        <v>112</v>
      </c>
      <c r="EI5" t="s">
        <v>94</v>
      </c>
      <c r="EJ5" t="s">
        <v>101</v>
      </c>
      <c r="EK5" t="s">
        <v>112</v>
      </c>
      <c r="EL5" t="s">
        <v>112</v>
      </c>
      <c r="EM5" t="s">
        <v>112</v>
      </c>
      <c r="EN5" t="s">
        <v>101</v>
      </c>
      <c r="EO5" t="s">
        <v>109</v>
      </c>
      <c r="EP5" t="s">
        <v>94</v>
      </c>
      <c r="EQ5" t="s">
        <v>101</v>
      </c>
      <c r="ER5" t="s">
        <v>112</v>
      </c>
      <c r="ES5" t="s">
        <v>109</v>
      </c>
      <c r="ET5" t="s">
        <v>101</v>
      </c>
      <c r="EU5" t="s">
        <v>101</v>
      </c>
      <c r="EV5" t="s">
        <v>112</v>
      </c>
      <c r="EW5" t="s">
        <v>109</v>
      </c>
      <c r="EX5" t="s">
        <v>109</v>
      </c>
      <c r="EY5" t="s">
        <v>112</v>
      </c>
      <c r="EZ5" t="s">
        <v>112</v>
      </c>
      <c r="FA5" t="s">
        <v>109</v>
      </c>
      <c r="FB5" t="s">
        <v>101</v>
      </c>
      <c r="FC5" t="s">
        <v>101</v>
      </c>
      <c r="FD5" t="s">
        <v>109</v>
      </c>
      <c r="FE5" t="s">
        <v>101</v>
      </c>
      <c r="FF5" t="s">
        <v>101</v>
      </c>
      <c r="FG5" t="s">
        <v>112</v>
      </c>
      <c r="FH5" t="s">
        <v>101</v>
      </c>
      <c r="FI5" t="s">
        <v>101</v>
      </c>
      <c r="FJ5" t="s">
        <v>112</v>
      </c>
      <c r="FK5" t="s">
        <v>94</v>
      </c>
      <c r="FL5" t="s">
        <v>94</v>
      </c>
      <c r="FM5" t="s">
        <v>109</v>
      </c>
      <c r="FN5" t="s">
        <v>109</v>
      </c>
      <c r="FO5" t="s">
        <v>101</v>
      </c>
      <c r="FP5" t="s">
        <v>112</v>
      </c>
      <c r="FQ5" t="s">
        <v>101</v>
      </c>
      <c r="FR5" t="s">
        <v>109</v>
      </c>
      <c r="FS5" t="s">
        <v>101</v>
      </c>
      <c r="FT5" t="s">
        <v>101</v>
      </c>
      <c r="FU5" t="s">
        <v>101</v>
      </c>
      <c r="FV5" t="s">
        <v>101</v>
      </c>
      <c r="FW5" t="s">
        <v>109</v>
      </c>
      <c r="FX5" t="s">
        <v>112</v>
      </c>
      <c r="FY5" t="s">
        <v>112</v>
      </c>
      <c r="FZ5" t="s">
        <v>109</v>
      </c>
      <c r="GA5" t="s">
        <v>109</v>
      </c>
      <c r="GB5" t="s">
        <v>109</v>
      </c>
      <c r="GC5" t="s">
        <v>112</v>
      </c>
      <c r="GD5" t="s">
        <v>112</v>
      </c>
      <c r="GE5" t="s">
        <v>112</v>
      </c>
      <c r="GF5" t="s">
        <v>109</v>
      </c>
      <c r="GG5" t="s">
        <v>94</v>
      </c>
      <c r="GH5" t="s">
        <v>112</v>
      </c>
      <c r="GI5" t="s">
        <v>94</v>
      </c>
      <c r="GJ5" t="s">
        <v>94</v>
      </c>
      <c r="GK5" t="s">
        <v>101</v>
      </c>
      <c r="GL5" t="s">
        <v>109</v>
      </c>
      <c r="GM5" t="s">
        <v>112</v>
      </c>
      <c r="GN5" t="s">
        <v>109</v>
      </c>
      <c r="GO5" t="s">
        <v>94</v>
      </c>
      <c r="GP5" t="s">
        <v>112</v>
      </c>
      <c r="GQ5" t="s">
        <v>94</v>
      </c>
      <c r="GR5" t="s">
        <v>112</v>
      </c>
      <c r="GS5" t="s">
        <v>109</v>
      </c>
      <c r="GT5" t="s">
        <v>101</v>
      </c>
      <c r="GU5" t="s">
        <v>94</v>
      </c>
      <c r="GV5" t="s">
        <v>109</v>
      </c>
      <c r="GW5" t="s">
        <v>112</v>
      </c>
      <c r="GX5" t="s">
        <v>112</v>
      </c>
      <c r="GY5" t="s">
        <v>109</v>
      </c>
      <c r="GZ5" t="s">
        <v>109</v>
      </c>
      <c r="HA5" t="s">
        <v>101</v>
      </c>
      <c r="HB5" t="s">
        <v>101</v>
      </c>
      <c r="HC5" t="s">
        <v>94</v>
      </c>
      <c r="HD5" t="s">
        <v>94</v>
      </c>
      <c r="HE5" t="s">
        <v>112</v>
      </c>
      <c r="HF5" t="s">
        <v>101</v>
      </c>
      <c r="HG5" t="s">
        <v>94</v>
      </c>
      <c r="HH5" t="s">
        <v>109</v>
      </c>
      <c r="HI5" t="s">
        <v>101</v>
      </c>
      <c r="HJ5" t="s">
        <v>94</v>
      </c>
      <c r="HK5" t="s">
        <v>101</v>
      </c>
      <c r="HL5" t="s">
        <v>94</v>
      </c>
      <c r="HM5" t="s">
        <v>112</v>
      </c>
      <c r="HN5" t="s">
        <v>101</v>
      </c>
      <c r="HO5" t="s">
        <v>94</v>
      </c>
      <c r="HP5" t="s">
        <v>94</v>
      </c>
      <c r="HQ5" t="s">
        <v>112</v>
      </c>
      <c r="HR5" t="s">
        <v>94</v>
      </c>
      <c r="HS5" t="s">
        <v>101</v>
      </c>
      <c r="HT5" t="s">
        <v>101</v>
      </c>
      <c r="HU5" t="s">
        <v>94</v>
      </c>
      <c r="HV5" t="s">
        <v>101</v>
      </c>
      <c r="HW5" t="s">
        <v>101</v>
      </c>
      <c r="HX5" t="s">
        <v>94</v>
      </c>
      <c r="HY5" t="s">
        <v>109</v>
      </c>
      <c r="HZ5" t="s">
        <v>101</v>
      </c>
      <c r="IA5" t="s">
        <v>112</v>
      </c>
      <c r="IB5" t="s">
        <v>109</v>
      </c>
      <c r="IC5" t="s">
        <v>101</v>
      </c>
      <c r="ID5" t="s">
        <v>101</v>
      </c>
      <c r="IE5" t="s">
        <v>101</v>
      </c>
      <c r="IF5" t="s">
        <v>94</v>
      </c>
      <c r="IG5" t="s">
        <v>109</v>
      </c>
      <c r="IH5" t="s">
        <v>101</v>
      </c>
      <c r="II5" t="s">
        <v>94</v>
      </c>
      <c r="IJ5" t="s">
        <v>94</v>
      </c>
      <c r="IK5" t="s">
        <v>109</v>
      </c>
      <c r="IL5" t="s">
        <v>109</v>
      </c>
      <c r="IM5" t="s">
        <v>112</v>
      </c>
      <c r="IN5" t="s">
        <v>112</v>
      </c>
      <c r="IO5" t="s">
        <v>101</v>
      </c>
      <c r="IP5" t="s">
        <v>112</v>
      </c>
      <c r="IQ5" t="s">
        <v>109</v>
      </c>
      <c r="IR5" t="s">
        <v>94</v>
      </c>
      <c r="IS5" t="s">
        <v>94</v>
      </c>
      <c r="IT5" t="s">
        <v>109</v>
      </c>
      <c r="IU5" t="s">
        <v>109</v>
      </c>
      <c r="IV5" t="s">
        <v>101</v>
      </c>
      <c r="IW5" t="s">
        <v>94</v>
      </c>
      <c r="IX5" t="s">
        <v>94</v>
      </c>
      <c r="IY5" t="s">
        <v>109</v>
      </c>
      <c r="IZ5" t="s">
        <v>109</v>
      </c>
      <c r="JA5" t="s">
        <v>112</v>
      </c>
      <c r="JB5" t="s">
        <v>101</v>
      </c>
      <c r="JC5" t="s">
        <v>101</v>
      </c>
      <c r="JD5" t="s">
        <v>94</v>
      </c>
      <c r="JE5" t="s">
        <v>101</v>
      </c>
      <c r="JF5" t="s">
        <v>112</v>
      </c>
      <c r="JG5" t="s">
        <v>101</v>
      </c>
      <c r="JH5" t="s">
        <v>112</v>
      </c>
      <c r="JI5" t="s">
        <v>94</v>
      </c>
      <c r="JJ5" t="s">
        <v>101</v>
      </c>
      <c r="JK5" t="s">
        <v>112</v>
      </c>
      <c r="JL5" t="s">
        <v>94</v>
      </c>
      <c r="JM5" t="s">
        <v>94</v>
      </c>
      <c r="JN5" t="s">
        <v>109</v>
      </c>
      <c r="JO5" t="s">
        <v>101</v>
      </c>
      <c r="JP5" t="s">
        <v>101</v>
      </c>
      <c r="JQ5" t="s">
        <v>101</v>
      </c>
      <c r="JR5" t="s">
        <v>101</v>
      </c>
      <c r="JS5" t="s">
        <v>109</v>
      </c>
      <c r="JT5" t="s">
        <v>94</v>
      </c>
      <c r="JU5" t="s">
        <v>94</v>
      </c>
      <c r="JV5" t="s">
        <v>112</v>
      </c>
      <c r="JW5" t="s">
        <v>94</v>
      </c>
      <c r="JX5" t="s">
        <v>94</v>
      </c>
      <c r="JY5" t="s">
        <v>109</v>
      </c>
      <c r="JZ5" t="s">
        <v>109</v>
      </c>
      <c r="KA5" t="s">
        <v>112</v>
      </c>
      <c r="KB5" t="s">
        <v>94</v>
      </c>
      <c r="KC5" t="s">
        <v>101</v>
      </c>
      <c r="KD5" t="s">
        <v>94</v>
      </c>
      <c r="KE5" t="s">
        <v>101</v>
      </c>
      <c r="KF5" t="s">
        <v>101</v>
      </c>
      <c r="KG5" t="s">
        <v>112</v>
      </c>
      <c r="KH5" t="s">
        <v>109</v>
      </c>
      <c r="KI5" t="s">
        <v>94</v>
      </c>
      <c r="KJ5" t="s">
        <v>94</v>
      </c>
      <c r="KK5" t="s">
        <v>94</v>
      </c>
      <c r="KL5" t="s">
        <v>94</v>
      </c>
      <c r="KM5" t="s">
        <v>112</v>
      </c>
      <c r="KN5" t="s">
        <v>94</v>
      </c>
      <c r="KO5" t="s">
        <v>101</v>
      </c>
      <c r="KP5" t="s">
        <v>109</v>
      </c>
      <c r="KQ5" t="s">
        <v>112</v>
      </c>
      <c r="KR5" t="s">
        <v>109</v>
      </c>
      <c r="KS5" t="s">
        <v>94</v>
      </c>
      <c r="KT5" t="s">
        <v>109</v>
      </c>
      <c r="KU5" t="s">
        <v>109</v>
      </c>
      <c r="KV5" t="s">
        <v>109</v>
      </c>
      <c r="KW5" t="s">
        <v>94</v>
      </c>
      <c r="KX5" t="s">
        <v>101</v>
      </c>
      <c r="KY5" t="s">
        <v>94</v>
      </c>
      <c r="KZ5" t="s">
        <v>112</v>
      </c>
      <c r="LA5" t="s">
        <v>112</v>
      </c>
      <c r="LB5" t="s">
        <v>94</v>
      </c>
      <c r="LC5" t="s">
        <v>109</v>
      </c>
      <c r="LD5" t="s">
        <v>94</v>
      </c>
      <c r="LE5" t="s">
        <v>109</v>
      </c>
      <c r="LF5" t="s">
        <v>101</v>
      </c>
      <c r="LG5" t="s">
        <v>101</v>
      </c>
      <c r="LH5" t="s">
        <v>101</v>
      </c>
      <c r="LI5" t="s">
        <v>101</v>
      </c>
      <c r="LJ5" t="s">
        <v>101</v>
      </c>
      <c r="LK5" t="s">
        <v>94</v>
      </c>
      <c r="LL5" t="s">
        <v>109</v>
      </c>
      <c r="LM5" t="s">
        <v>94</v>
      </c>
      <c r="LN5" t="s">
        <v>109</v>
      </c>
      <c r="LO5" t="s">
        <v>109</v>
      </c>
      <c r="LP5" t="s">
        <v>101</v>
      </c>
      <c r="LQ5" t="s">
        <v>94</v>
      </c>
      <c r="LR5" t="s">
        <v>101</v>
      </c>
      <c r="LS5" t="s">
        <v>101</v>
      </c>
      <c r="LT5" t="s">
        <v>94</v>
      </c>
      <c r="LU5" t="s">
        <v>94</v>
      </c>
      <c r="LV5" t="s">
        <v>109</v>
      </c>
      <c r="LW5" t="s">
        <v>112</v>
      </c>
      <c r="LX5" t="s">
        <v>109</v>
      </c>
      <c r="LY5" t="s">
        <v>109</v>
      </c>
      <c r="LZ5" t="s">
        <v>112</v>
      </c>
      <c r="MA5" t="s">
        <v>94</v>
      </c>
      <c r="MB5" t="s">
        <v>94</v>
      </c>
      <c r="MC5" t="s">
        <v>109</v>
      </c>
      <c r="MD5" t="s">
        <v>109</v>
      </c>
      <c r="ME5" t="s">
        <v>101</v>
      </c>
      <c r="MF5" t="s">
        <v>94</v>
      </c>
      <c r="MG5" t="s">
        <v>109</v>
      </c>
      <c r="MH5" t="s">
        <v>109</v>
      </c>
      <c r="MI5" t="s">
        <v>94</v>
      </c>
      <c r="MJ5" t="s">
        <v>112</v>
      </c>
      <c r="MK5" t="s">
        <v>109</v>
      </c>
      <c r="ML5" t="s">
        <v>109</v>
      </c>
      <c r="MM5" t="s">
        <v>109</v>
      </c>
      <c r="MN5" t="s">
        <v>112</v>
      </c>
      <c r="MO5" t="s">
        <v>112</v>
      </c>
      <c r="MP5" t="s">
        <v>94</v>
      </c>
      <c r="MQ5" t="s">
        <v>109</v>
      </c>
      <c r="MR5" t="s">
        <v>109</v>
      </c>
      <c r="MS5" t="s">
        <v>109</v>
      </c>
      <c r="MT5" t="s">
        <v>94</v>
      </c>
      <c r="MU5" t="s">
        <v>94</v>
      </c>
      <c r="MV5" t="s">
        <v>112</v>
      </c>
      <c r="MW5" t="s">
        <v>94</v>
      </c>
      <c r="MX5" t="s">
        <v>94</v>
      </c>
      <c r="MY5" t="s">
        <v>101</v>
      </c>
      <c r="MZ5" t="s">
        <v>109</v>
      </c>
      <c r="NA5" t="s">
        <v>112</v>
      </c>
      <c r="NB5" t="s">
        <v>109</v>
      </c>
      <c r="NC5" t="s">
        <v>101</v>
      </c>
      <c r="ND5" t="s">
        <v>101</v>
      </c>
      <c r="NE5" t="s">
        <v>109</v>
      </c>
      <c r="NF5" t="s">
        <v>101</v>
      </c>
      <c r="NG5" t="s">
        <v>101</v>
      </c>
      <c r="NH5" t="s">
        <v>101</v>
      </c>
      <c r="NI5" t="s">
        <v>101</v>
      </c>
      <c r="NJ5" t="s">
        <v>112</v>
      </c>
      <c r="NK5" t="s">
        <v>101</v>
      </c>
      <c r="NL5" t="s">
        <v>109</v>
      </c>
      <c r="NM5" t="s">
        <v>94</v>
      </c>
      <c r="NN5" t="s">
        <v>112</v>
      </c>
      <c r="NO5" t="s">
        <v>101</v>
      </c>
      <c r="NP5" t="s">
        <v>101</v>
      </c>
      <c r="NQ5" t="s">
        <v>94</v>
      </c>
      <c r="NR5" t="s">
        <v>112</v>
      </c>
      <c r="NS5" t="s">
        <v>109</v>
      </c>
      <c r="NT5" t="s">
        <v>101</v>
      </c>
      <c r="NU5" t="s">
        <v>112</v>
      </c>
      <c r="NV5" t="s">
        <v>94</v>
      </c>
      <c r="NW5" t="s">
        <v>109</v>
      </c>
      <c r="NX5" t="s">
        <v>112</v>
      </c>
      <c r="NY5" t="s">
        <v>101</v>
      </c>
      <c r="NZ5" t="s">
        <v>112</v>
      </c>
      <c r="OA5" t="s">
        <v>101</v>
      </c>
      <c r="OB5" t="s">
        <v>94</v>
      </c>
      <c r="OC5" t="s">
        <v>109</v>
      </c>
      <c r="OD5" t="s">
        <v>109</v>
      </c>
      <c r="OE5" t="s">
        <v>94</v>
      </c>
      <c r="OF5" t="s">
        <v>94</v>
      </c>
      <c r="OG5" t="s">
        <v>101</v>
      </c>
      <c r="OH5" t="s">
        <v>112</v>
      </c>
      <c r="OI5" t="s">
        <v>101</v>
      </c>
      <c r="OJ5" t="s">
        <v>101</v>
      </c>
      <c r="OK5" t="s">
        <v>94</v>
      </c>
      <c r="OL5" t="s">
        <v>109</v>
      </c>
      <c r="OM5" t="s">
        <v>112</v>
      </c>
      <c r="ON5" t="s">
        <v>101</v>
      </c>
      <c r="OO5" t="s">
        <v>94</v>
      </c>
      <c r="OP5" t="s">
        <v>112</v>
      </c>
      <c r="OQ5" t="s">
        <v>101</v>
      </c>
      <c r="OR5" t="s">
        <v>109</v>
      </c>
      <c r="OS5" t="s">
        <v>112</v>
      </c>
      <c r="OT5" t="s">
        <v>101</v>
      </c>
      <c r="OU5" t="s">
        <v>109</v>
      </c>
      <c r="OV5" t="s">
        <v>101</v>
      </c>
      <c r="OW5" t="s">
        <v>94</v>
      </c>
      <c r="OX5" t="s">
        <v>101</v>
      </c>
      <c r="OY5" t="s">
        <v>109</v>
      </c>
      <c r="OZ5" t="s">
        <v>94</v>
      </c>
      <c r="PA5" t="s">
        <v>94</v>
      </c>
      <c r="PB5" t="s">
        <v>112</v>
      </c>
      <c r="PC5" t="s">
        <v>101</v>
      </c>
      <c r="PD5" t="s">
        <v>101</v>
      </c>
      <c r="PE5" t="s">
        <v>94</v>
      </c>
      <c r="PF5" t="s">
        <v>112</v>
      </c>
      <c r="PG5" t="s">
        <v>109</v>
      </c>
      <c r="PH5" t="s">
        <v>109</v>
      </c>
      <c r="PI5" t="s">
        <v>101</v>
      </c>
      <c r="PJ5" t="s">
        <v>112</v>
      </c>
      <c r="PK5" t="s">
        <v>109</v>
      </c>
      <c r="PL5" t="s">
        <v>94</v>
      </c>
      <c r="PM5" t="s">
        <v>112</v>
      </c>
      <c r="PN5" t="s">
        <v>112</v>
      </c>
      <c r="PO5" t="s">
        <v>101</v>
      </c>
      <c r="PP5" t="s">
        <v>94</v>
      </c>
      <c r="PQ5" t="s">
        <v>109</v>
      </c>
      <c r="PR5" t="s">
        <v>94</v>
      </c>
      <c r="PS5" t="s">
        <v>101</v>
      </c>
      <c r="PT5" t="s">
        <v>101</v>
      </c>
      <c r="PU5" t="s">
        <v>112</v>
      </c>
      <c r="PV5" t="s">
        <v>109</v>
      </c>
      <c r="PW5" t="s">
        <v>94</v>
      </c>
      <c r="PX5" t="s">
        <v>109</v>
      </c>
      <c r="PY5" t="s">
        <v>101</v>
      </c>
      <c r="PZ5" t="s">
        <v>94</v>
      </c>
      <c r="QA5" t="s">
        <v>109</v>
      </c>
      <c r="QB5" t="s">
        <v>101</v>
      </c>
      <c r="QC5" t="s">
        <v>112</v>
      </c>
      <c r="QD5" t="s">
        <v>112</v>
      </c>
      <c r="QE5" t="s">
        <v>101</v>
      </c>
      <c r="QF5" t="s">
        <v>101</v>
      </c>
      <c r="QG5" t="s">
        <v>109</v>
      </c>
      <c r="QH5" t="s">
        <v>109</v>
      </c>
      <c r="QI5" t="s">
        <v>112</v>
      </c>
      <c r="QJ5" t="s">
        <v>94</v>
      </c>
      <c r="QK5" t="s">
        <v>109</v>
      </c>
      <c r="QL5" t="s">
        <v>94</v>
      </c>
      <c r="QM5" t="s">
        <v>109</v>
      </c>
      <c r="QN5" t="s">
        <v>112</v>
      </c>
      <c r="QO5" t="s">
        <v>109</v>
      </c>
      <c r="QP5" t="s">
        <v>112</v>
      </c>
      <c r="QQ5" t="s">
        <v>101</v>
      </c>
      <c r="QR5" t="s">
        <v>94</v>
      </c>
      <c r="QS5" t="s">
        <v>101</v>
      </c>
      <c r="QT5" t="s">
        <v>112</v>
      </c>
      <c r="QU5" t="s">
        <v>109</v>
      </c>
      <c r="QV5" t="s">
        <v>112</v>
      </c>
      <c r="QW5" t="s">
        <v>101</v>
      </c>
      <c r="QX5" t="s">
        <v>109</v>
      </c>
      <c r="QY5" t="s">
        <v>94</v>
      </c>
      <c r="QZ5" t="s">
        <v>112</v>
      </c>
      <c r="RA5" t="s">
        <v>109</v>
      </c>
      <c r="RB5" t="s">
        <v>94</v>
      </c>
      <c r="RC5" t="s">
        <v>101</v>
      </c>
      <c r="RD5" t="s">
        <v>112</v>
      </c>
      <c r="RE5" t="s">
        <v>112</v>
      </c>
      <c r="RF5" t="s">
        <v>112</v>
      </c>
      <c r="RG5" t="s">
        <v>112</v>
      </c>
      <c r="RH5" t="s">
        <v>94</v>
      </c>
      <c r="RI5" t="s">
        <v>109</v>
      </c>
      <c r="RJ5" t="s">
        <v>94</v>
      </c>
      <c r="RK5" t="s">
        <v>112</v>
      </c>
      <c r="RL5" t="s">
        <v>112</v>
      </c>
      <c r="RM5" t="s">
        <v>112</v>
      </c>
      <c r="RN5" t="s">
        <v>101</v>
      </c>
      <c r="RO5" t="s">
        <v>94</v>
      </c>
      <c r="RP5" t="s">
        <v>94</v>
      </c>
      <c r="RQ5" t="s">
        <v>101</v>
      </c>
      <c r="RR5" t="s">
        <v>94</v>
      </c>
      <c r="RS5" t="s">
        <v>101</v>
      </c>
      <c r="RT5" t="s">
        <v>94</v>
      </c>
      <c r="RU5" t="s">
        <v>112</v>
      </c>
      <c r="RV5" t="s">
        <v>109</v>
      </c>
      <c r="RW5" t="s">
        <v>101</v>
      </c>
      <c r="RX5" t="s">
        <v>109</v>
      </c>
      <c r="RY5" t="s">
        <v>94</v>
      </c>
      <c r="RZ5" t="s">
        <v>112</v>
      </c>
      <c r="SA5" t="s">
        <v>101</v>
      </c>
      <c r="SB5" t="s">
        <v>112</v>
      </c>
      <c r="SC5" t="s">
        <v>101</v>
      </c>
      <c r="SD5" t="s">
        <v>112</v>
      </c>
      <c r="SE5" t="s">
        <v>94</v>
      </c>
      <c r="SF5" t="s">
        <v>109</v>
      </c>
      <c r="SG5" t="s">
        <v>101</v>
      </c>
    </row>
    <row r="6" spans="1:501">
      <c r="A6" t="s">
        <v>85</v>
      </c>
      <c r="B6" t="s">
        <v>95</v>
      </c>
      <c r="C6" t="s">
        <v>102</v>
      </c>
      <c r="D6" t="s">
        <v>107</v>
      </c>
      <c r="E6" t="s">
        <v>95</v>
      </c>
      <c r="F6" t="s">
        <v>95</v>
      </c>
      <c r="G6" t="s">
        <v>116</v>
      </c>
      <c r="H6" t="s">
        <v>102</v>
      </c>
      <c r="I6" t="s">
        <v>120</v>
      </c>
      <c r="J6" t="s">
        <v>102</v>
      </c>
      <c r="K6" t="s">
        <v>102</v>
      </c>
      <c r="L6" t="s">
        <v>120</v>
      </c>
      <c r="M6" t="s">
        <v>95</v>
      </c>
      <c r="N6" t="s">
        <v>102</v>
      </c>
      <c r="O6" t="s">
        <v>130</v>
      </c>
      <c r="P6" t="s">
        <v>102</v>
      </c>
      <c r="Q6" t="s">
        <v>134</v>
      </c>
      <c r="R6" t="s">
        <v>102</v>
      </c>
      <c r="S6" t="s">
        <v>138</v>
      </c>
      <c r="T6" t="s">
        <v>102</v>
      </c>
      <c r="U6" t="s">
        <v>120</v>
      </c>
      <c r="V6" t="s">
        <v>116</v>
      </c>
      <c r="W6" t="s">
        <v>95</v>
      </c>
      <c r="X6" t="s">
        <v>116</v>
      </c>
      <c r="Y6" t="s">
        <v>107</v>
      </c>
      <c r="Z6" t="s">
        <v>134</v>
      </c>
      <c r="AA6" t="s">
        <v>120</v>
      </c>
      <c r="AB6" t="s">
        <v>102</v>
      </c>
      <c r="AC6" t="s">
        <v>102</v>
      </c>
      <c r="AD6" t="s">
        <v>107</v>
      </c>
      <c r="AE6" t="s">
        <v>130</v>
      </c>
      <c r="AF6" t="s">
        <v>138</v>
      </c>
      <c r="AG6" t="s">
        <v>120</v>
      </c>
      <c r="AH6" t="s">
        <v>102</v>
      </c>
      <c r="AI6" t="s">
        <v>138</v>
      </c>
      <c r="AJ6" t="s">
        <v>138</v>
      </c>
      <c r="AK6" t="s">
        <v>116</v>
      </c>
      <c r="AL6" t="s">
        <v>102</v>
      </c>
      <c r="AM6" t="s">
        <v>107</v>
      </c>
      <c r="AN6" t="s">
        <v>102</v>
      </c>
      <c r="AO6" t="s">
        <v>138</v>
      </c>
      <c r="AP6" t="s">
        <v>107</v>
      </c>
      <c r="AQ6" t="s">
        <v>116</v>
      </c>
      <c r="AR6" t="s">
        <v>130</v>
      </c>
      <c r="AS6" t="s">
        <v>120</v>
      </c>
      <c r="AT6" t="s">
        <v>130</v>
      </c>
      <c r="AU6" t="s">
        <v>134</v>
      </c>
      <c r="AV6" t="s">
        <v>107</v>
      </c>
      <c r="AW6" t="s">
        <v>102</v>
      </c>
      <c r="AX6" t="s">
        <v>134</v>
      </c>
      <c r="AY6" t="s">
        <v>107</v>
      </c>
      <c r="AZ6" t="s">
        <v>116</v>
      </c>
      <c r="BA6" t="s">
        <v>116</v>
      </c>
      <c r="BB6" t="s">
        <v>95</v>
      </c>
      <c r="BC6" t="s">
        <v>95</v>
      </c>
      <c r="BD6" t="s">
        <v>134</v>
      </c>
      <c r="BE6" t="s">
        <v>116</v>
      </c>
      <c r="BF6" t="s">
        <v>116</v>
      </c>
      <c r="BG6" t="s">
        <v>138</v>
      </c>
      <c r="BH6" t="s">
        <v>95</v>
      </c>
      <c r="BI6" t="s">
        <v>138</v>
      </c>
      <c r="BJ6" t="s">
        <v>134</v>
      </c>
      <c r="BK6" t="s">
        <v>95</v>
      </c>
      <c r="BL6" t="s">
        <v>134</v>
      </c>
      <c r="BM6" t="s">
        <v>102</v>
      </c>
      <c r="BN6" t="s">
        <v>102</v>
      </c>
      <c r="BO6" t="s">
        <v>134</v>
      </c>
      <c r="BP6" t="s">
        <v>120</v>
      </c>
      <c r="BQ6" t="s">
        <v>134</v>
      </c>
      <c r="BR6" t="s">
        <v>107</v>
      </c>
      <c r="BS6" t="s">
        <v>120</v>
      </c>
      <c r="BT6" t="s">
        <v>130</v>
      </c>
      <c r="BU6" t="s">
        <v>134</v>
      </c>
      <c r="BV6" t="s">
        <v>134</v>
      </c>
      <c r="BW6" t="s">
        <v>134</v>
      </c>
      <c r="BX6" t="s">
        <v>120</v>
      </c>
      <c r="BY6" t="s">
        <v>138</v>
      </c>
      <c r="BZ6" t="s">
        <v>134</v>
      </c>
      <c r="CA6" t="s">
        <v>107</v>
      </c>
      <c r="CB6" t="s">
        <v>120</v>
      </c>
      <c r="CC6" t="s">
        <v>120</v>
      </c>
      <c r="CD6" t="s">
        <v>134</v>
      </c>
      <c r="CE6" t="s">
        <v>116</v>
      </c>
      <c r="CF6" t="s">
        <v>138</v>
      </c>
      <c r="CG6" t="s">
        <v>95</v>
      </c>
      <c r="CH6" t="s">
        <v>120</v>
      </c>
      <c r="CI6" t="s">
        <v>120</v>
      </c>
      <c r="CJ6" t="s">
        <v>120</v>
      </c>
      <c r="CK6" t="s">
        <v>120</v>
      </c>
      <c r="CL6" t="s">
        <v>130</v>
      </c>
      <c r="CM6" t="s">
        <v>116</v>
      </c>
      <c r="CN6" t="s">
        <v>134</v>
      </c>
      <c r="CO6" t="s">
        <v>138</v>
      </c>
      <c r="CP6" t="s">
        <v>120</v>
      </c>
      <c r="CQ6" t="s">
        <v>102</v>
      </c>
      <c r="CR6" t="s">
        <v>102</v>
      </c>
      <c r="CS6" t="s">
        <v>120</v>
      </c>
      <c r="CT6" t="s">
        <v>120</v>
      </c>
      <c r="CU6" t="s">
        <v>120</v>
      </c>
      <c r="CV6" t="s">
        <v>116</v>
      </c>
      <c r="CW6" t="s">
        <v>107</v>
      </c>
      <c r="CX6" t="s">
        <v>120</v>
      </c>
      <c r="CY6" t="s">
        <v>95</v>
      </c>
      <c r="CZ6" t="s">
        <v>102</v>
      </c>
      <c r="DA6" t="s">
        <v>134</v>
      </c>
      <c r="DB6" t="s">
        <v>138</v>
      </c>
      <c r="DC6" t="s">
        <v>102</v>
      </c>
      <c r="DD6" t="s">
        <v>102</v>
      </c>
      <c r="DE6" t="s">
        <v>95</v>
      </c>
      <c r="DF6" t="s">
        <v>120</v>
      </c>
      <c r="DG6" t="s">
        <v>107</v>
      </c>
      <c r="DH6" t="s">
        <v>107</v>
      </c>
      <c r="DI6" t="s">
        <v>116</v>
      </c>
      <c r="DJ6" t="s">
        <v>138</v>
      </c>
      <c r="DK6" t="s">
        <v>116</v>
      </c>
      <c r="DL6" t="s">
        <v>102</v>
      </c>
      <c r="DM6" t="s">
        <v>130</v>
      </c>
      <c r="DN6" t="s">
        <v>102</v>
      </c>
      <c r="DO6" t="s">
        <v>107</v>
      </c>
      <c r="DP6" t="s">
        <v>107</v>
      </c>
      <c r="DQ6" t="s">
        <v>138</v>
      </c>
      <c r="DR6" t="s">
        <v>120</v>
      </c>
      <c r="DS6" t="s">
        <v>138</v>
      </c>
      <c r="DT6" t="s">
        <v>95</v>
      </c>
      <c r="DU6" t="s">
        <v>102</v>
      </c>
      <c r="DV6" t="s">
        <v>130</v>
      </c>
      <c r="DW6" t="s">
        <v>107</v>
      </c>
      <c r="DX6" t="s">
        <v>116</v>
      </c>
      <c r="DY6" t="s">
        <v>120</v>
      </c>
      <c r="DZ6" t="s">
        <v>107</v>
      </c>
      <c r="EA6" t="s">
        <v>138</v>
      </c>
      <c r="EB6" t="s">
        <v>116</v>
      </c>
      <c r="EC6" t="s">
        <v>102</v>
      </c>
      <c r="ED6" t="s">
        <v>134</v>
      </c>
      <c r="EE6" t="s">
        <v>134</v>
      </c>
      <c r="EF6" t="s">
        <v>130</v>
      </c>
      <c r="EG6" t="s">
        <v>130</v>
      </c>
      <c r="EH6" t="s">
        <v>116</v>
      </c>
      <c r="EI6" t="s">
        <v>130</v>
      </c>
      <c r="EJ6" t="s">
        <v>116</v>
      </c>
      <c r="EK6" t="s">
        <v>120</v>
      </c>
      <c r="EL6" t="s">
        <v>134</v>
      </c>
      <c r="EM6" t="s">
        <v>130</v>
      </c>
      <c r="EN6" t="s">
        <v>120</v>
      </c>
      <c r="EO6" t="s">
        <v>107</v>
      </c>
      <c r="EP6" t="s">
        <v>138</v>
      </c>
      <c r="EQ6" t="s">
        <v>95</v>
      </c>
      <c r="ER6" t="s">
        <v>134</v>
      </c>
      <c r="ES6" t="s">
        <v>95</v>
      </c>
      <c r="ET6" t="s">
        <v>120</v>
      </c>
      <c r="EU6" t="s">
        <v>120</v>
      </c>
      <c r="EV6" t="s">
        <v>130</v>
      </c>
      <c r="EW6" t="s">
        <v>107</v>
      </c>
      <c r="EX6" t="s">
        <v>116</v>
      </c>
      <c r="EY6" t="s">
        <v>134</v>
      </c>
      <c r="EZ6" t="s">
        <v>130</v>
      </c>
      <c r="FA6" t="s">
        <v>102</v>
      </c>
      <c r="FB6" t="s">
        <v>116</v>
      </c>
      <c r="FC6" t="s">
        <v>130</v>
      </c>
      <c r="FD6" t="s">
        <v>130</v>
      </c>
      <c r="FE6" t="s">
        <v>130</v>
      </c>
      <c r="FF6" t="s">
        <v>120</v>
      </c>
      <c r="FG6" t="s">
        <v>134</v>
      </c>
      <c r="FH6" t="s">
        <v>120</v>
      </c>
      <c r="FI6" t="s">
        <v>134</v>
      </c>
      <c r="FJ6" t="s">
        <v>95</v>
      </c>
      <c r="FK6" t="s">
        <v>102</v>
      </c>
      <c r="FL6" t="s">
        <v>120</v>
      </c>
      <c r="FM6" t="s">
        <v>116</v>
      </c>
      <c r="FN6" t="s">
        <v>116</v>
      </c>
      <c r="FO6" t="s">
        <v>95</v>
      </c>
      <c r="FP6" t="s">
        <v>130</v>
      </c>
      <c r="FQ6" t="s">
        <v>116</v>
      </c>
      <c r="FR6" t="s">
        <v>120</v>
      </c>
      <c r="FS6" t="s">
        <v>134</v>
      </c>
      <c r="FT6" t="s">
        <v>116</v>
      </c>
      <c r="FU6" t="s">
        <v>107</v>
      </c>
      <c r="FV6" t="s">
        <v>120</v>
      </c>
      <c r="FW6" t="s">
        <v>130</v>
      </c>
      <c r="FX6" t="s">
        <v>102</v>
      </c>
      <c r="FY6" t="s">
        <v>102</v>
      </c>
      <c r="FZ6" t="s">
        <v>107</v>
      </c>
      <c r="GA6" t="s">
        <v>95</v>
      </c>
      <c r="GB6" t="s">
        <v>138</v>
      </c>
      <c r="GC6" t="s">
        <v>102</v>
      </c>
      <c r="GD6" t="s">
        <v>107</v>
      </c>
      <c r="GE6" t="s">
        <v>102</v>
      </c>
      <c r="GF6" t="s">
        <v>134</v>
      </c>
      <c r="GG6" t="s">
        <v>120</v>
      </c>
      <c r="GH6" t="s">
        <v>95</v>
      </c>
      <c r="GI6" t="s">
        <v>116</v>
      </c>
      <c r="GJ6" t="s">
        <v>138</v>
      </c>
      <c r="GK6" t="s">
        <v>116</v>
      </c>
      <c r="GL6" t="s">
        <v>138</v>
      </c>
      <c r="GM6" t="s">
        <v>107</v>
      </c>
      <c r="GN6" t="s">
        <v>95</v>
      </c>
      <c r="GO6" t="s">
        <v>120</v>
      </c>
      <c r="GP6" t="s">
        <v>130</v>
      </c>
      <c r="GQ6" t="s">
        <v>134</v>
      </c>
      <c r="GR6" t="s">
        <v>102</v>
      </c>
      <c r="GS6" t="s">
        <v>102</v>
      </c>
      <c r="GT6" t="s">
        <v>134</v>
      </c>
      <c r="GU6" t="s">
        <v>138</v>
      </c>
      <c r="GV6" t="s">
        <v>102</v>
      </c>
      <c r="GW6" t="s">
        <v>95</v>
      </c>
      <c r="GX6" t="s">
        <v>138</v>
      </c>
      <c r="GY6" t="s">
        <v>138</v>
      </c>
      <c r="GZ6" t="s">
        <v>134</v>
      </c>
      <c r="HA6" t="s">
        <v>130</v>
      </c>
      <c r="HB6" t="s">
        <v>102</v>
      </c>
      <c r="HC6" t="s">
        <v>138</v>
      </c>
      <c r="HD6" t="s">
        <v>107</v>
      </c>
      <c r="HE6" t="s">
        <v>120</v>
      </c>
      <c r="HF6" t="s">
        <v>130</v>
      </c>
      <c r="HG6" t="s">
        <v>116</v>
      </c>
      <c r="HH6" t="s">
        <v>102</v>
      </c>
      <c r="HI6" t="s">
        <v>107</v>
      </c>
      <c r="HJ6" t="s">
        <v>138</v>
      </c>
      <c r="HK6" t="s">
        <v>95</v>
      </c>
      <c r="HL6" t="s">
        <v>116</v>
      </c>
      <c r="HM6" t="s">
        <v>138</v>
      </c>
      <c r="HN6" t="s">
        <v>134</v>
      </c>
      <c r="HO6" t="s">
        <v>116</v>
      </c>
      <c r="HP6" t="s">
        <v>95</v>
      </c>
      <c r="HQ6" t="s">
        <v>107</v>
      </c>
      <c r="HR6" t="s">
        <v>138</v>
      </c>
      <c r="HS6" t="s">
        <v>95</v>
      </c>
      <c r="HT6" t="s">
        <v>116</v>
      </c>
      <c r="HU6" t="s">
        <v>116</v>
      </c>
      <c r="HV6" t="s">
        <v>107</v>
      </c>
      <c r="HW6" t="s">
        <v>130</v>
      </c>
      <c r="HX6" t="s">
        <v>102</v>
      </c>
      <c r="HY6" t="s">
        <v>120</v>
      </c>
      <c r="HZ6" t="s">
        <v>116</v>
      </c>
      <c r="IA6" t="s">
        <v>130</v>
      </c>
      <c r="IB6" t="s">
        <v>120</v>
      </c>
      <c r="IC6" t="s">
        <v>95</v>
      </c>
      <c r="ID6" t="s">
        <v>107</v>
      </c>
      <c r="IE6" t="s">
        <v>134</v>
      </c>
      <c r="IF6" t="s">
        <v>116</v>
      </c>
      <c r="IG6" t="s">
        <v>130</v>
      </c>
      <c r="IH6" t="s">
        <v>107</v>
      </c>
      <c r="II6" t="s">
        <v>134</v>
      </c>
      <c r="IJ6" t="s">
        <v>138</v>
      </c>
      <c r="IK6" t="s">
        <v>95</v>
      </c>
      <c r="IL6" t="s">
        <v>95</v>
      </c>
      <c r="IM6" t="s">
        <v>102</v>
      </c>
      <c r="IN6" t="s">
        <v>116</v>
      </c>
      <c r="IO6" t="s">
        <v>102</v>
      </c>
      <c r="IP6" t="s">
        <v>95</v>
      </c>
      <c r="IQ6" t="s">
        <v>116</v>
      </c>
      <c r="IR6" t="s">
        <v>134</v>
      </c>
      <c r="IS6" t="s">
        <v>116</v>
      </c>
      <c r="IT6" t="s">
        <v>134</v>
      </c>
      <c r="IU6" t="s">
        <v>130</v>
      </c>
      <c r="IV6" t="s">
        <v>95</v>
      </c>
      <c r="IW6" t="s">
        <v>120</v>
      </c>
      <c r="IX6" t="s">
        <v>138</v>
      </c>
      <c r="IY6" t="s">
        <v>95</v>
      </c>
      <c r="IZ6" t="s">
        <v>120</v>
      </c>
      <c r="JA6" t="s">
        <v>120</v>
      </c>
      <c r="JB6" t="s">
        <v>95</v>
      </c>
      <c r="JC6" t="s">
        <v>116</v>
      </c>
      <c r="JD6" t="s">
        <v>116</v>
      </c>
      <c r="JE6" t="s">
        <v>102</v>
      </c>
      <c r="JF6" t="s">
        <v>130</v>
      </c>
      <c r="JG6" t="s">
        <v>95</v>
      </c>
      <c r="JH6" t="s">
        <v>120</v>
      </c>
      <c r="JI6" t="s">
        <v>95</v>
      </c>
      <c r="JJ6" t="s">
        <v>102</v>
      </c>
      <c r="JK6" t="s">
        <v>107</v>
      </c>
      <c r="JL6" t="s">
        <v>138</v>
      </c>
      <c r="JM6" t="s">
        <v>95</v>
      </c>
      <c r="JN6" t="s">
        <v>138</v>
      </c>
      <c r="JO6" t="s">
        <v>116</v>
      </c>
      <c r="JP6" t="s">
        <v>130</v>
      </c>
      <c r="JQ6" t="s">
        <v>138</v>
      </c>
      <c r="JR6" t="s">
        <v>138</v>
      </c>
      <c r="JS6" t="s">
        <v>116</v>
      </c>
      <c r="JT6" t="s">
        <v>130</v>
      </c>
      <c r="JU6" t="s">
        <v>138</v>
      </c>
      <c r="JV6" t="s">
        <v>120</v>
      </c>
      <c r="JW6" t="s">
        <v>120</v>
      </c>
      <c r="JX6" t="s">
        <v>102</v>
      </c>
      <c r="JY6" t="s">
        <v>102</v>
      </c>
      <c r="JZ6" t="s">
        <v>107</v>
      </c>
      <c r="KA6" t="s">
        <v>116</v>
      </c>
      <c r="KB6" t="s">
        <v>116</v>
      </c>
      <c r="KC6" t="s">
        <v>120</v>
      </c>
      <c r="KD6" t="s">
        <v>116</v>
      </c>
      <c r="KE6" t="s">
        <v>134</v>
      </c>
      <c r="KF6" t="s">
        <v>102</v>
      </c>
      <c r="KG6" t="s">
        <v>134</v>
      </c>
      <c r="KH6" t="s">
        <v>95</v>
      </c>
      <c r="KI6" t="s">
        <v>116</v>
      </c>
      <c r="KJ6" t="s">
        <v>95</v>
      </c>
      <c r="KK6" t="s">
        <v>107</v>
      </c>
      <c r="KL6" t="s">
        <v>120</v>
      </c>
      <c r="KM6" t="s">
        <v>130</v>
      </c>
      <c r="KN6" t="s">
        <v>130</v>
      </c>
      <c r="KO6" t="s">
        <v>130</v>
      </c>
      <c r="KP6" t="s">
        <v>120</v>
      </c>
      <c r="KQ6" t="s">
        <v>134</v>
      </c>
      <c r="KR6" t="s">
        <v>102</v>
      </c>
      <c r="KS6" t="s">
        <v>102</v>
      </c>
      <c r="KT6" t="s">
        <v>107</v>
      </c>
      <c r="KU6" t="s">
        <v>107</v>
      </c>
      <c r="KV6" t="s">
        <v>138</v>
      </c>
      <c r="KW6" t="s">
        <v>130</v>
      </c>
      <c r="KX6" t="s">
        <v>116</v>
      </c>
      <c r="KY6" t="s">
        <v>134</v>
      </c>
      <c r="KZ6" t="s">
        <v>120</v>
      </c>
      <c r="LA6" t="s">
        <v>107</v>
      </c>
      <c r="LB6" t="s">
        <v>120</v>
      </c>
      <c r="LC6" t="s">
        <v>107</v>
      </c>
      <c r="LD6" t="s">
        <v>95</v>
      </c>
      <c r="LE6" t="s">
        <v>138</v>
      </c>
      <c r="LF6" t="s">
        <v>102</v>
      </c>
      <c r="LG6" t="s">
        <v>134</v>
      </c>
      <c r="LH6" t="s">
        <v>107</v>
      </c>
      <c r="LI6" t="s">
        <v>107</v>
      </c>
      <c r="LJ6" t="s">
        <v>107</v>
      </c>
      <c r="LK6" t="s">
        <v>107</v>
      </c>
      <c r="LL6" t="s">
        <v>107</v>
      </c>
      <c r="LM6" t="s">
        <v>130</v>
      </c>
      <c r="LN6" t="s">
        <v>95</v>
      </c>
      <c r="LO6" t="s">
        <v>138</v>
      </c>
      <c r="LP6" t="s">
        <v>95</v>
      </c>
      <c r="LQ6" t="s">
        <v>138</v>
      </c>
      <c r="LR6" t="s">
        <v>95</v>
      </c>
      <c r="LS6" t="s">
        <v>116</v>
      </c>
      <c r="LT6" t="s">
        <v>116</v>
      </c>
      <c r="LU6" t="s">
        <v>116</v>
      </c>
      <c r="LV6" t="s">
        <v>102</v>
      </c>
      <c r="LW6" t="s">
        <v>138</v>
      </c>
      <c r="LX6" t="s">
        <v>130</v>
      </c>
      <c r="LY6" t="s">
        <v>116</v>
      </c>
      <c r="LZ6" t="s">
        <v>134</v>
      </c>
      <c r="MA6" t="s">
        <v>116</v>
      </c>
      <c r="MB6" t="s">
        <v>107</v>
      </c>
      <c r="MC6" t="s">
        <v>107</v>
      </c>
      <c r="MD6" t="s">
        <v>107</v>
      </c>
      <c r="ME6" t="s">
        <v>130</v>
      </c>
      <c r="MF6" t="s">
        <v>120</v>
      </c>
      <c r="MG6" t="s">
        <v>134</v>
      </c>
      <c r="MH6" t="s">
        <v>130</v>
      </c>
      <c r="MI6" t="s">
        <v>116</v>
      </c>
      <c r="MJ6" t="s">
        <v>95</v>
      </c>
      <c r="MK6" t="s">
        <v>120</v>
      </c>
      <c r="ML6" t="s">
        <v>138</v>
      </c>
      <c r="MM6" t="s">
        <v>130</v>
      </c>
      <c r="MN6" t="s">
        <v>130</v>
      </c>
      <c r="MO6" t="s">
        <v>134</v>
      </c>
      <c r="MP6" t="s">
        <v>120</v>
      </c>
      <c r="MQ6" t="s">
        <v>120</v>
      </c>
      <c r="MR6" t="s">
        <v>134</v>
      </c>
      <c r="MS6" t="s">
        <v>95</v>
      </c>
      <c r="MT6" t="s">
        <v>134</v>
      </c>
      <c r="MU6" t="s">
        <v>130</v>
      </c>
      <c r="MV6" t="s">
        <v>138</v>
      </c>
      <c r="MW6" t="s">
        <v>130</v>
      </c>
      <c r="MX6" t="s">
        <v>130</v>
      </c>
      <c r="MY6" t="s">
        <v>102</v>
      </c>
      <c r="MZ6" t="s">
        <v>138</v>
      </c>
      <c r="NA6" t="s">
        <v>130</v>
      </c>
      <c r="NB6" t="s">
        <v>130</v>
      </c>
      <c r="NC6" t="s">
        <v>120</v>
      </c>
      <c r="ND6" t="s">
        <v>107</v>
      </c>
      <c r="NE6" t="s">
        <v>134</v>
      </c>
      <c r="NF6" t="s">
        <v>102</v>
      </c>
      <c r="NG6" t="s">
        <v>116</v>
      </c>
      <c r="NH6" t="s">
        <v>95</v>
      </c>
      <c r="NI6" t="s">
        <v>95</v>
      </c>
      <c r="NJ6" t="s">
        <v>130</v>
      </c>
      <c r="NK6" t="s">
        <v>130</v>
      </c>
      <c r="NL6" t="s">
        <v>134</v>
      </c>
      <c r="NM6" t="s">
        <v>134</v>
      </c>
      <c r="NN6" t="s">
        <v>138</v>
      </c>
      <c r="NO6" t="s">
        <v>120</v>
      </c>
      <c r="NP6" t="s">
        <v>107</v>
      </c>
      <c r="NQ6" t="s">
        <v>116</v>
      </c>
      <c r="NR6" t="s">
        <v>116</v>
      </c>
      <c r="NS6" t="s">
        <v>102</v>
      </c>
      <c r="NT6" t="s">
        <v>107</v>
      </c>
      <c r="NU6" t="s">
        <v>102</v>
      </c>
      <c r="NV6" t="s">
        <v>138</v>
      </c>
      <c r="NW6" t="s">
        <v>95</v>
      </c>
      <c r="NX6" t="s">
        <v>107</v>
      </c>
      <c r="NY6" t="s">
        <v>102</v>
      </c>
      <c r="NZ6" t="s">
        <v>134</v>
      </c>
      <c r="OA6" t="s">
        <v>138</v>
      </c>
      <c r="OB6" t="s">
        <v>130</v>
      </c>
      <c r="OC6" t="s">
        <v>95</v>
      </c>
      <c r="OD6" t="s">
        <v>107</v>
      </c>
      <c r="OE6" t="s">
        <v>138</v>
      </c>
      <c r="OF6" t="s">
        <v>120</v>
      </c>
      <c r="OG6" t="s">
        <v>138</v>
      </c>
      <c r="OH6" t="s">
        <v>120</v>
      </c>
      <c r="OI6" t="s">
        <v>116</v>
      </c>
      <c r="OJ6" t="s">
        <v>116</v>
      </c>
      <c r="OK6" t="s">
        <v>116</v>
      </c>
      <c r="OL6" t="s">
        <v>120</v>
      </c>
      <c r="OM6" t="s">
        <v>102</v>
      </c>
      <c r="ON6" t="s">
        <v>95</v>
      </c>
      <c r="OO6" t="s">
        <v>116</v>
      </c>
      <c r="OP6" t="s">
        <v>138</v>
      </c>
      <c r="OQ6" t="s">
        <v>134</v>
      </c>
      <c r="OR6" t="s">
        <v>138</v>
      </c>
      <c r="OS6" t="s">
        <v>102</v>
      </c>
      <c r="OT6" t="s">
        <v>134</v>
      </c>
      <c r="OU6" t="s">
        <v>116</v>
      </c>
      <c r="OV6" t="s">
        <v>130</v>
      </c>
      <c r="OW6" t="s">
        <v>138</v>
      </c>
      <c r="OX6" t="s">
        <v>95</v>
      </c>
      <c r="OY6" t="s">
        <v>102</v>
      </c>
      <c r="OZ6" t="s">
        <v>116</v>
      </c>
      <c r="PA6" t="s">
        <v>95</v>
      </c>
      <c r="PB6" t="s">
        <v>134</v>
      </c>
      <c r="PC6" t="s">
        <v>95</v>
      </c>
      <c r="PD6" t="s">
        <v>130</v>
      </c>
      <c r="PE6" t="s">
        <v>102</v>
      </c>
      <c r="PF6" t="s">
        <v>138</v>
      </c>
      <c r="PG6" t="s">
        <v>130</v>
      </c>
      <c r="PH6" t="s">
        <v>102</v>
      </c>
      <c r="PI6" t="s">
        <v>95</v>
      </c>
      <c r="PJ6" t="s">
        <v>130</v>
      </c>
      <c r="PK6" t="s">
        <v>102</v>
      </c>
      <c r="PL6" t="s">
        <v>130</v>
      </c>
      <c r="PM6" t="s">
        <v>107</v>
      </c>
      <c r="PN6" t="s">
        <v>116</v>
      </c>
      <c r="PO6" t="s">
        <v>130</v>
      </c>
      <c r="PP6" t="s">
        <v>138</v>
      </c>
      <c r="PQ6" t="s">
        <v>107</v>
      </c>
      <c r="PR6" t="s">
        <v>138</v>
      </c>
      <c r="PS6" t="s">
        <v>120</v>
      </c>
      <c r="PT6" t="s">
        <v>138</v>
      </c>
      <c r="PU6" t="s">
        <v>130</v>
      </c>
      <c r="PV6" t="s">
        <v>138</v>
      </c>
      <c r="PW6" t="s">
        <v>102</v>
      </c>
      <c r="PX6" t="s">
        <v>134</v>
      </c>
      <c r="PY6" t="s">
        <v>120</v>
      </c>
      <c r="PZ6" t="s">
        <v>130</v>
      </c>
      <c r="QA6" t="s">
        <v>95</v>
      </c>
      <c r="QB6" t="s">
        <v>95</v>
      </c>
      <c r="QC6" t="s">
        <v>130</v>
      </c>
      <c r="QD6" t="s">
        <v>138</v>
      </c>
      <c r="QE6" t="s">
        <v>116</v>
      </c>
      <c r="QF6" t="s">
        <v>138</v>
      </c>
      <c r="QG6" t="s">
        <v>120</v>
      </c>
      <c r="QH6" t="s">
        <v>130</v>
      </c>
      <c r="QI6" t="s">
        <v>138</v>
      </c>
      <c r="QJ6" t="s">
        <v>116</v>
      </c>
      <c r="QK6" t="s">
        <v>116</v>
      </c>
      <c r="QL6" t="s">
        <v>116</v>
      </c>
      <c r="QM6" t="s">
        <v>138</v>
      </c>
      <c r="QN6" t="s">
        <v>134</v>
      </c>
      <c r="QO6" t="s">
        <v>130</v>
      </c>
      <c r="QP6" t="s">
        <v>138</v>
      </c>
      <c r="QQ6" t="s">
        <v>120</v>
      </c>
      <c r="QR6" t="s">
        <v>138</v>
      </c>
      <c r="QS6" t="s">
        <v>102</v>
      </c>
      <c r="QT6" t="s">
        <v>134</v>
      </c>
      <c r="QU6" t="s">
        <v>102</v>
      </c>
      <c r="QV6" t="s">
        <v>102</v>
      </c>
      <c r="QW6" t="s">
        <v>95</v>
      </c>
      <c r="QX6" t="s">
        <v>120</v>
      </c>
      <c r="QY6" t="s">
        <v>130</v>
      </c>
      <c r="QZ6" t="s">
        <v>116</v>
      </c>
      <c r="RA6" t="s">
        <v>116</v>
      </c>
      <c r="RB6" t="s">
        <v>102</v>
      </c>
      <c r="RC6" t="s">
        <v>138</v>
      </c>
      <c r="RD6" t="s">
        <v>107</v>
      </c>
      <c r="RE6" t="s">
        <v>102</v>
      </c>
      <c r="RF6" t="s">
        <v>116</v>
      </c>
      <c r="RG6" t="s">
        <v>120</v>
      </c>
      <c r="RH6" t="s">
        <v>138</v>
      </c>
      <c r="RI6" t="s">
        <v>138</v>
      </c>
      <c r="RJ6" t="s">
        <v>134</v>
      </c>
      <c r="RK6" t="s">
        <v>107</v>
      </c>
      <c r="RL6" t="s">
        <v>107</v>
      </c>
      <c r="RM6" t="s">
        <v>134</v>
      </c>
      <c r="RN6" t="s">
        <v>95</v>
      </c>
      <c r="RO6" t="s">
        <v>134</v>
      </c>
      <c r="RP6" t="s">
        <v>138</v>
      </c>
      <c r="RQ6" t="s">
        <v>107</v>
      </c>
      <c r="RR6" t="s">
        <v>116</v>
      </c>
      <c r="RS6" t="s">
        <v>138</v>
      </c>
      <c r="RT6" t="s">
        <v>116</v>
      </c>
      <c r="RU6" t="s">
        <v>130</v>
      </c>
      <c r="RV6" t="s">
        <v>130</v>
      </c>
      <c r="RW6" t="s">
        <v>134</v>
      </c>
      <c r="RX6" t="s">
        <v>134</v>
      </c>
      <c r="RY6" t="s">
        <v>102</v>
      </c>
      <c r="RZ6" t="s">
        <v>107</v>
      </c>
      <c r="SA6" t="s">
        <v>130</v>
      </c>
      <c r="SB6" t="s">
        <v>120</v>
      </c>
      <c r="SC6" t="s">
        <v>134</v>
      </c>
      <c r="SD6" t="s">
        <v>138</v>
      </c>
      <c r="SE6" t="s">
        <v>107</v>
      </c>
      <c r="SF6" t="s">
        <v>134</v>
      </c>
      <c r="SG6" t="s">
        <v>130</v>
      </c>
    </row>
    <row r="7" spans="1:501">
      <c r="A7" t="s">
        <v>86</v>
      </c>
      <c r="B7" t="s">
        <v>96</v>
      </c>
      <c r="C7" t="s">
        <v>103</v>
      </c>
      <c r="D7" t="s">
        <v>103</v>
      </c>
      <c r="E7" t="s">
        <v>110</v>
      </c>
      <c r="F7" t="s">
        <v>110</v>
      </c>
      <c r="G7" t="s">
        <v>103</v>
      </c>
      <c r="H7" t="s">
        <v>96</v>
      </c>
      <c r="I7" t="s">
        <v>96</v>
      </c>
      <c r="J7" t="s">
        <v>96</v>
      </c>
      <c r="K7" t="s">
        <v>110</v>
      </c>
      <c r="L7" t="s">
        <v>110</v>
      </c>
      <c r="M7" t="s">
        <v>103</v>
      </c>
      <c r="N7" t="s">
        <v>103</v>
      </c>
      <c r="O7" t="s">
        <v>103</v>
      </c>
      <c r="P7" t="s">
        <v>110</v>
      </c>
      <c r="Q7" t="s">
        <v>103</v>
      </c>
      <c r="R7" t="s">
        <v>110</v>
      </c>
      <c r="S7" t="s">
        <v>96</v>
      </c>
      <c r="T7" t="s">
        <v>96</v>
      </c>
      <c r="U7" t="s">
        <v>96</v>
      </c>
      <c r="V7" t="s">
        <v>103</v>
      </c>
      <c r="W7" t="s">
        <v>110</v>
      </c>
      <c r="X7" t="s">
        <v>110</v>
      </c>
      <c r="Y7" t="s">
        <v>110</v>
      </c>
      <c r="Z7" t="s">
        <v>110</v>
      </c>
      <c r="AA7" t="s">
        <v>103</v>
      </c>
      <c r="AB7" t="s">
        <v>103</v>
      </c>
      <c r="AC7" t="s">
        <v>96</v>
      </c>
      <c r="AD7" t="s">
        <v>96</v>
      </c>
      <c r="AE7" t="s">
        <v>110</v>
      </c>
      <c r="AF7" t="s">
        <v>110</v>
      </c>
      <c r="AG7" t="s">
        <v>103</v>
      </c>
      <c r="AH7" t="s">
        <v>96</v>
      </c>
      <c r="AI7" t="s">
        <v>110</v>
      </c>
      <c r="AJ7" t="s">
        <v>96</v>
      </c>
      <c r="AK7" t="s">
        <v>96</v>
      </c>
      <c r="AL7" t="s">
        <v>110</v>
      </c>
      <c r="AM7" t="s">
        <v>96</v>
      </c>
      <c r="AN7" t="s">
        <v>110</v>
      </c>
      <c r="AO7" t="s">
        <v>110</v>
      </c>
      <c r="AP7" t="s">
        <v>96</v>
      </c>
      <c r="AQ7" t="s">
        <v>110</v>
      </c>
      <c r="AR7" t="s">
        <v>110</v>
      </c>
      <c r="AS7" t="s">
        <v>110</v>
      </c>
      <c r="AT7" t="s">
        <v>96</v>
      </c>
      <c r="AU7" t="s">
        <v>96</v>
      </c>
      <c r="AV7" t="s">
        <v>96</v>
      </c>
      <c r="AW7" t="s">
        <v>110</v>
      </c>
      <c r="AX7" t="s">
        <v>103</v>
      </c>
      <c r="AY7" t="s">
        <v>110</v>
      </c>
      <c r="AZ7" t="s">
        <v>110</v>
      </c>
      <c r="BA7" t="s">
        <v>110</v>
      </c>
      <c r="BB7" t="s">
        <v>103</v>
      </c>
      <c r="BC7" t="s">
        <v>96</v>
      </c>
      <c r="BD7" t="s">
        <v>110</v>
      </c>
      <c r="BE7" t="s">
        <v>96</v>
      </c>
      <c r="BF7" t="s">
        <v>103</v>
      </c>
      <c r="BG7" t="s">
        <v>103</v>
      </c>
      <c r="BH7" t="s">
        <v>103</v>
      </c>
      <c r="BI7" t="s">
        <v>110</v>
      </c>
      <c r="BJ7" t="s">
        <v>96</v>
      </c>
      <c r="BK7" t="s">
        <v>110</v>
      </c>
      <c r="BL7" t="s">
        <v>96</v>
      </c>
      <c r="BM7" t="s">
        <v>96</v>
      </c>
      <c r="BN7" t="s">
        <v>96</v>
      </c>
      <c r="BO7" t="s">
        <v>103</v>
      </c>
      <c r="BP7" t="s">
        <v>96</v>
      </c>
      <c r="BQ7" t="s">
        <v>103</v>
      </c>
      <c r="BR7" t="s">
        <v>103</v>
      </c>
      <c r="BS7" t="s">
        <v>96</v>
      </c>
      <c r="BT7" t="s">
        <v>110</v>
      </c>
      <c r="BU7" t="s">
        <v>103</v>
      </c>
      <c r="BV7" t="s">
        <v>110</v>
      </c>
      <c r="BW7" t="s">
        <v>96</v>
      </c>
      <c r="BX7" t="s">
        <v>96</v>
      </c>
      <c r="BY7" t="s">
        <v>103</v>
      </c>
      <c r="BZ7" t="s">
        <v>96</v>
      </c>
      <c r="CA7" t="s">
        <v>96</v>
      </c>
      <c r="CB7" t="s">
        <v>103</v>
      </c>
      <c r="CC7" t="s">
        <v>96</v>
      </c>
      <c r="CD7" t="s">
        <v>103</v>
      </c>
      <c r="CE7" t="s">
        <v>96</v>
      </c>
      <c r="CF7" t="s">
        <v>103</v>
      </c>
      <c r="CG7" t="s">
        <v>96</v>
      </c>
      <c r="CH7" t="s">
        <v>96</v>
      </c>
      <c r="CI7" t="s">
        <v>103</v>
      </c>
      <c r="CJ7" t="s">
        <v>103</v>
      </c>
      <c r="CK7" t="s">
        <v>110</v>
      </c>
      <c r="CL7" t="s">
        <v>96</v>
      </c>
      <c r="CM7" t="s">
        <v>103</v>
      </c>
      <c r="CN7" t="s">
        <v>103</v>
      </c>
      <c r="CO7" t="s">
        <v>110</v>
      </c>
      <c r="CP7" t="s">
        <v>103</v>
      </c>
      <c r="CQ7" t="s">
        <v>103</v>
      </c>
      <c r="CR7" t="s">
        <v>96</v>
      </c>
      <c r="CS7" t="s">
        <v>103</v>
      </c>
      <c r="CT7" t="s">
        <v>96</v>
      </c>
      <c r="CU7" t="s">
        <v>96</v>
      </c>
      <c r="CV7" t="s">
        <v>103</v>
      </c>
      <c r="CW7" t="s">
        <v>110</v>
      </c>
      <c r="CX7" t="s">
        <v>103</v>
      </c>
      <c r="CY7" t="s">
        <v>96</v>
      </c>
      <c r="CZ7" t="s">
        <v>110</v>
      </c>
      <c r="DA7" t="s">
        <v>110</v>
      </c>
      <c r="DB7" t="s">
        <v>103</v>
      </c>
      <c r="DC7" t="s">
        <v>96</v>
      </c>
      <c r="DD7" t="s">
        <v>103</v>
      </c>
      <c r="DE7" t="s">
        <v>103</v>
      </c>
      <c r="DF7" t="s">
        <v>110</v>
      </c>
      <c r="DG7" t="s">
        <v>96</v>
      </c>
      <c r="DH7" t="s">
        <v>110</v>
      </c>
      <c r="DI7" t="s">
        <v>96</v>
      </c>
      <c r="DJ7" t="s">
        <v>110</v>
      </c>
      <c r="DK7" t="s">
        <v>96</v>
      </c>
      <c r="DL7" t="s">
        <v>110</v>
      </c>
      <c r="DM7" t="s">
        <v>103</v>
      </c>
      <c r="DN7" t="s">
        <v>103</v>
      </c>
      <c r="DO7" t="s">
        <v>110</v>
      </c>
      <c r="DP7" t="s">
        <v>110</v>
      </c>
      <c r="DQ7" t="s">
        <v>103</v>
      </c>
      <c r="DR7" t="s">
        <v>96</v>
      </c>
      <c r="DS7" t="s">
        <v>110</v>
      </c>
      <c r="DT7" t="s">
        <v>110</v>
      </c>
      <c r="DU7" t="s">
        <v>103</v>
      </c>
      <c r="DV7" t="s">
        <v>103</v>
      </c>
      <c r="DW7" t="s">
        <v>96</v>
      </c>
      <c r="DX7" t="s">
        <v>103</v>
      </c>
      <c r="DY7" t="s">
        <v>110</v>
      </c>
      <c r="DZ7" t="s">
        <v>103</v>
      </c>
      <c r="EA7" t="s">
        <v>103</v>
      </c>
      <c r="EB7" t="s">
        <v>96</v>
      </c>
      <c r="EC7" t="s">
        <v>96</v>
      </c>
      <c r="ED7" t="s">
        <v>96</v>
      </c>
      <c r="EE7" t="s">
        <v>103</v>
      </c>
      <c r="EF7" t="s">
        <v>96</v>
      </c>
      <c r="EG7" t="s">
        <v>96</v>
      </c>
      <c r="EH7" t="s">
        <v>103</v>
      </c>
      <c r="EI7" t="s">
        <v>110</v>
      </c>
      <c r="EJ7" t="s">
        <v>103</v>
      </c>
      <c r="EK7" t="s">
        <v>103</v>
      </c>
      <c r="EL7" t="s">
        <v>103</v>
      </c>
      <c r="EM7" t="s">
        <v>96</v>
      </c>
      <c r="EN7" t="s">
        <v>96</v>
      </c>
      <c r="EO7" t="s">
        <v>103</v>
      </c>
      <c r="EP7" t="s">
        <v>110</v>
      </c>
      <c r="EQ7" t="s">
        <v>110</v>
      </c>
      <c r="ER7" t="s">
        <v>96</v>
      </c>
      <c r="ES7" t="s">
        <v>96</v>
      </c>
      <c r="ET7" t="s">
        <v>110</v>
      </c>
      <c r="EU7" t="s">
        <v>96</v>
      </c>
      <c r="EV7" t="s">
        <v>96</v>
      </c>
      <c r="EW7" t="s">
        <v>103</v>
      </c>
      <c r="EX7" t="s">
        <v>103</v>
      </c>
      <c r="EY7" t="s">
        <v>103</v>
      </c>
      <c r="EZ7" t="s">
        <v>103</v>
      </c>
      <c r="FA7" t="s">
        <v>110</v>
      </c>
      <c r="FB7" t="s">
        <v>96</v>
      </c>
      <c r="FC7" t="s">
        <v>110</v>
      </c>
      <c r="FD7" t="s">
        <v>103</v>
      </c>
      <c r="FE7" t="s">
        <v>110</v>
      </c>
      <c r="FF7" t="s">
        <v>110</v>
      </c>
      <c r="FG7" t="s">
        <v>110</v>
      </c>
      <c r="FH7" t="s">
        <v>103</v>
      </c>
      <c r="FI7" t="s">
        <v>103</v>
      </c>
      <c r="FJ7" t="s">
        <v>96</v>
      </c>
      <c r="FK7" t="s">
        <v>110</v>
      </c>
      <c r="FL7" t="s">
        <v>110</v>
      </c>
      <c r="FM7" t="s">
        <v>96</v>
      </c>
      <c r="FN7" t="s">
        <v>103</v>
      </c>
      <c r="FO7" t="s">
        <v>96</v>
      </c>
      <c r="FP7" t="s">
        <v>110</v>
      </c>
      <c r="FQ7" t="s">
        <v>103</v>
      </c>
      <c r="FR7" t="s">
        <v>110</v>
      </c>
      <c r="FS7" t="s">
        <v>96</v>
      </c>
      <c r="FT7" t="s">
        <v>103</v>
      </c>
      <c r="FU7" t="s">
        <v>96</v>
      </c>
      <c r="FV7" t="s">
        <v>96</v>
      </c>
      <c r="FW7" t="s">
        <v>103</v>
      </c>
      <c r="FX7" t="s">
        <v>110</v>
      </c>
      <c r="FY7" t="s">
        <v>103</v>
      </c>
      <c r="FZ7" t="s">
        <v>110</v>
      </c>
      <c r="GA7" t="s">
        <v>96</v>
      </c>
      <c r="GB7" t="s">
        <v>110</v>
      </c>
      <c r="GC7" t="s">
        <v>110</v>
      </c>
      <c r="GD7" t="s">
        <v>110</v>
      </c>
      <c r="GE7" t="s">
        <v>96</v>
      </c>
      <c r="GF7" t="s">
        <v>110</v>
      </c>
      <c r="GG7" t="s">
        <v>96</v>
      </c>
      <c r="GH7" t="s">
        <v>103</v>
      </c>
      <c r="GI7" t="s">
        <v>96</v>
      </c>
      <c r="GJ7" t="s">
        <v>110</v>
      </c>
      <c r="GK7" t="s">
        <v>110</v>
      </c>
      <c r="GL7" t="s">
        <v>110</v>
      </c>
      <c r="GM7" t="s">
        <v>103</v>
      </c>
      <c r="GN7" t="s">
        <v>103</v>
      </c>
      <c r="GO7" t="s">
        <v>96</v>
      </c>
      <c r="GP7" t="s">
        <v>110</v>
      </c>
      <c r="GQ7" t="s">
        <v>110</v>
      </c>
      <c r="GR7" t="s">
        <v>96</v>
      </c>
      <c r="GS7" t="s">
        <v>110</v>
      </c>
      <c r="GT7" t="s">
        <v>103</v>
      </c>
      <c r="GU7" t="s">
        <v>110</v>
      </c>
      <c r="GV7" t="s">
        <v>96</v>
      </c>
      <c r="GW7" t="s">
        <v>110</v>
      </c>
      <c r="GX7" t="s">
        <v>96</v>
      </c>
      <c r="GY7" t="s">
        <v>110</v>
      </c>
      <c r="GZ7" t="s">
        <v>103</v>
      </c>
      <c r="HA7" t="s">
        <v>96</v>
      </c>
      <c r="HB7" t="s">
        <v>110</v>
      </c>
      <c r="HC7" t="s">
        <v>103</v>
      </c>
      <c r="HD7" t="s">
        <v>103</v>
      </c>
      <c r="HE7" t="s">
        <v>110</v>
      </c>
      <c r="HF7" t="s">
        <v>103</v>
      </c>
      <c r="HG7" t="s">
        <v>110</v>
      </c>
      <c r="HH7" t="s">
        <v>103</v>
      </c>
      <c r="HI7" t="s">
        <v>103</v>
      </c>
      <c r="HJ7" t="s">
        <v>103</v>
      </c>
      <c r="HK7" t="s">
        <v>96</v>
      </c>
      <c r="HL7" t="s">
        <v>96</v>
      </c>
      <c r="HM7" t="s">
        <v>96</v>
      </c>
      <c r="HN7" t="s">
        <v>96</v>
      </c>
      <c r="HO7" t="s">
        <v>103</v>
      </c>
      <c r="HP7" t="s">
        <v>103</v>
      </c>
      <c r="HQ7" t="s">
        <v>103</v>
      </c>
      <c r="HR7" t="s">
        <v>110</v>
      </c>
      <c r="HS7" t="s">
        <v>110</v>
      </c>
      <c r="HT7" t="s">
        <v>103</v>
      </c>
      <c r="HU7" t="s">
        <v>103</v>
      </c>
      <c r="HV7" t="s">
        <v>96</v>
      </c>
      <c r="HW7" t="s">
        <v>103</v>
      </c>
      <c r="HX7" t="s">
        <v>110</v>
      </c>
      <c r="HY7" t="s">
        <v>110</v>
      </c>
      <c r="HZ7" t="s">
        <v>96</v>
      </c>
      <c r="IA7" t="s">
        <v>96</v>
      </c>
      <c r="IB7" t="s">
        <v>103</v>
      </c>
      <c r="IC7" t="s">
        <v>96</v>
      </c>
      <c r="ID7" t="s">
        <v>96</v>
      </c>
      <c r="IE7" t="s">
        <v>96</v>
      </c>
      <c r="IF7" t="s">
        <v>103</v>
      </c>
      <c r="IG7" t="s">
        <v>110</v>
      </c>
      <c r="IH7" t="s">
        <v>96</v>
      </c>
      <c r="II7" t="s">
        <v>110</v>
      </c>
      <c r="IJ7" t="s">
        <v>96</v>
      </c>
      <c r="IK7" t="s">
        <v>110</v>
      </c>
      <c r="IL7" t="s">
        <v>103</v>
      </c>
      <c r="IM7" t="s">
        <v>103</v>
      </c>
      <c r="IN7" t="s">
        <v>96</v>
      </c>
      <c r="IO7" t="s">
        <v>96</v>
      </c>
      <c r="IP7" t="s">
        <v>103</v>
      </c>
      <c r="IQ7" t="s">
        <v>110</v>
      </c>
      <c r="IR7" t="s">
        <v>103</v>
      </c>
      <c r="IS7" t="s">
        <v>103</v>
      </c>
      <c r="IT7" t="s">
        <v>110</v>
      </c>
      <c r="IU7" t="s">
        <v>110</v>
      </c>
      <c r="IV7" t="s">
        <v>103</v>
      </c>
      <c r="IW7" t="s">
        <v>96</v>
      </c>
      <c r="IX7" t="s">
        <v>110</v>
      </c>
      <c r="IY7" t="s">
        <v>96</v>
      </c>
      <c r="IZ7" t="s">
        <v>96</v>
      </c>
      <c r="JA7" t="s">
        <v>96</v>
      </c>
      <c r="JB7" t="s">
        <v>110</v>
      </c>
      <c r="JC7" t="s">
        <v>103</v>
      </c>
      <c r="JD7" t="s">
        <v>103</v>
      </c>
      <c r="JE7" t="s">
        <v>110</v>
      </c>
      <c r="JF7" t="s">
        <v>103</v>
      </c>
      <c r="JG7" t="s">
        <v>96</v>
      </c>
      <c r="JH7" t="s">
        <v>103</v>
      </c>
      <c r="JI7" t="s">
        <v>103</v>
      </c>
      <c r="JJ7" t="s">
        <v>103</v>
      </c>
      <c r="JK7" t="s">
        <v>96</v>
      </c>
      <c r="JL7" t="s">
        <v>110</v>
      </c>
      <c r="JM7" t="s">
        <v>110</v>
      </c>
      <c r="JN7" t="s">
        <v>110</v>
      </c>
      <c r="JO7" t="s">
        <v>96</v>
      </c>
      <c r="JP7" t="s">
        <v>110</v>
      </c>
      <c r="JQ7" t="s">
        <v>96</v>
      </c>
      <c r="JR7" t="s">
        <v>110</v>
      </c>
      <c r="JS7" t="s">
        <v>103</v>
      </c>
      <c r="JT7" t="s">
        <v>96</v>
      </c>
      <c r="JU7" t="s">
        <v>96</v>
      </c>
      <c r="JV7" t="s">
        <v>96</v>
      </c>
      <c r="JW7" t="s">
        <v>96</v>
      </c>
      <c r="JX7" t="s">
        <v>103</v>
      </c>
      <c r="JY7" t="s">
        <v>96</v>
      </c>
      <c r="JZ7" t="s">
        <v>103</v>
      </c>
      <c r="KA7" t="s">
        <v>110</v>
      </c>
      <c r="KB7" t="s">
        <v>96</v>
      </c>
      <c r="KC7" t="s">
        <v>96</v>
      </c>
      <c r="KD7" t="s">
        <v>96</v>
      </c>
      <c r="KE7" t="s">
        <v>103</v>
      </c>
      <c r="KF7" t="s">
        <v>103</v>
      </c>
      <c r="KG7" t="s">
        <v>103</v>
      </c>
      <c r="KH7" t="s">
        <v>103</v>
      </c>
      <c r="KI7" t="s">
        <v>96</v>
      </c>
      <c r="KJ7" t="s">
        <v>96</v>
      </c>
      <c r="KK7" t="s">
        <v>103</v>
      </c>
      <c r="KL7" t="s">
        <v>103</v>
      </c>
      <c r="KM7" t="s">
        <v>103</v>
      </c>
      <c r="KN7" t="s">
        <v>110</v>
      </c>
      <c r="KO7" t="s">
        <v>96</v>
      </c>
      <c r="KP7" t="s">
        <v>103</v>
      </c>
      <c r="KQ7" t="s">
        <v>103</v>
      </c>
      <c r="KR7" t="s">
        <v>110</v>
      </c>
      <c r="KS7" t="s">
        <v>96</v>
      </c>
      <c r="KT7" t="s">
        <v>110</v>
      </c>
      <c r="KU7" t="s">
        <v>96</v>
      </c>
      <c r="KV7" t="s">
        <v>103</v>
      </c>
      <c r="KW7" t="s">
        <v>96</v>
      </c>
      <c r="KX7" t="s">
        <v>96</v>
      </c>
      <c r="KY7" t="s">
        <v>110</v>
      </c>
      <c r="KZ7" t="s">
        <v>103</v>
      </c>
      <c r="LA7" t="s">
        <v>96</v>
      </c>
      <c r="LB7" t="s">
        <v>96</v>
      </c>
      <c r="LC7" t="s">
        <v>96</v>
      </c>
      <c r="LD7" t="s">
        <v>110</v>
      </c>
      <c r="LE7" t="s">
        <v>110</v>
      </c>
      <c r="LF7" t="s">
        <v>103</v>
      </c>
      <c r="LG7" t="s">
        <v>110</v>
      </c>
      <c r="LH7" t="s">
        <v>103</v>
      </c>
      <c r="LI7" t="s">
        <v>110</v>
      </c>
      <c r="LJ7" t="s">
        <v>103</v>
      </c>
      <c r="LK7" t="s">
        <v>103</v>
      </c>
      <c r="LL7" t="s">
        <v>103</v>
      </c>
      <c r="LM7" t="s">
        <v>110</v>
      </c>
      <c r="LN7" t="s">
        <v>103</v>
      </c>
      <c r="LO7" t="s">
        <v>110</v>
      </c>
      <c r="LP7" t="s">
        <v>110</v>
      </c>
      <c r="LQ7" t="s">
        <v>96</v>
      </c>
      <c r="LR7" t="s">
        <v>103</v>
      </c>
      <c r="LS7" t="s">
        <v>96</v>
      </c>
      <c r="LT7" t="s">
        <v>110</v>
      </c>
      <c r="LU7" t="s">
        <v>103</v>
      </c>
      <c r="LV7" t="s">
        <v>96</v>
      </c>
      <c r="LW7" t="s">
        <v>103</v>
      </c>
      <c r="LX7" t="s">
        <v>103</v>
      </c>
      <c r="LY7" t="s">
        <v>110</v>
      </c>
      <c r="LZ7" t="s">
        <v>103</v>
      </c>
      <c r="MA7" t="s">
        <v>103</v>
      </c>
      <c r="MB7" t="s">
        <v>96</v>
      </c>
      <c r="MC7" t="s">
        <v>96</v>
      </c>
      <c r="MD7" t="s">
        <v>96</v>
      </c>
      <c r="ME7" t="s">
        <v>96</v>
      </c>
      <c r="MF7" t="s">
        <v>103</v>
      </c>
      <c r="MG7" t="s">
        <v>103</v>
      </c>
      <c r="MH7" t="s">
        <v>96</v>
      </c>
      <c r="MI7" t="s">
        <v>103</v>
      </c>
      <c r="MJ7" t="s">
        <v>96</v>
      </c>
      <c r="MK7" t="s">
        <v>96</v>
      </c>
      <c r="ML7" t="s">
        <v>103</v>
      </c>
      <c r="MM7" t="s">
        <v>110</v>
      </c>
      <c r="MN7" t="s">
        <v>103</v>
      </c>
      <c r="MO7" t="s">
        <v>103</v>
      </c>
      <c r="MP7" t="s">
        <v>96</v>
      </c>
      <c r="MQ7" t="s">
        <v>96</v>
      </c>
      <c r="MR7" t="s">
        <v>96</v>
      </c>
      <c r="MS7" t="s">
        <v>103</v>
      </c>
      <c r="MT7" t="s">
        <v>96</v>
      </c>
      <c r="MU7" t="s">
        <v>103</v>
      </c>
      <c r="MV7" t="s">
        <v>103</v>
      </c>
      <c r="MW7" t="s">
        <v>110</v>
      </c>
      <c r="MX7" t="s">
        <v>110</v>
      </c>
      <c r="MY7" t="s">
        <v>103</v>
      </c>
      <c r="MZ7" t="s">
        <v>110</v>
      </c>
      <c r="NA7" t="s">
        <v>96</v>
      </c>
      <c r="NB7" t="s">
        <v>110</v>
      </c>
      <c r="NC7" t="s">
        <v>110</v>
      </c>
      <c r="ND7" t="s">
        <v>96</v>
      </c>
      <c r="NE7" t="s">
        <v>110</v>
      </c>
      <c r="NF7" t="s">
        <v>96</v>
      </c>
      <c r="NG7" t="s">
        <v>110</v>
      </c>
      <c r="NH7" t="s">
        <v>110</v>
      </c>
      <c r="NI7" t="s">
        <v>110</v>
      </c>
      <c r="NJ7" t="s">
        <v>96</v>
      </c>
      <c r="NK7" t="s">
        <v>96</v>
      </c>
      <c r="NL7" t="s">
        <v>103</v>
      </c>
      <c r="NM7" t="s">
        <v>96</v>
      </c>
      <c r="NN7" t="s">
        <v>103</v>
      </c>
      <c r="NO7" t="s">
        <v>110</v>
      </c>
      <c r="NP7" t="s">
        <v>96</v>
      </c>
      <c r="NQ7" t="s">
        <v>110</v>
      </c>
      <c r="NR7" t="s">
        <v>96</v>
      </c>
      <c r="NS7" t="s">
        <v>110</v>
      </c>
      <c r="NT7" t="s">
        <v>103</v>
      </c>
      <c r="NU7" t="s">
        <v>96</v>
      </c>
      <c r="NV7" t="s">
        <v>110</v>
      </c>
      <c r="NW7" t="s">
        <v>110</v>
      </c>
      <c r="NX7" t="s">
        <v>103</v>
      </c>
      <c r="NY7" t="s">
        <v>103</v>
      </c>
      <c r="NZ7" t="s">
        <v>103</v>
      </c>
      <c r="OA7" t="s">
        <v>110</v>
      </c>
      <c r="OB7" t="s">
        <v>110</v>
      </c>
      <c r="OC7" t="s">
        <v>96</v>
      </c>
      <c r="OD7" t="s">
        <v>103</v>
      </c>
      <c r="OE7" t="s">
        <v>96</v>
      </c>
      <c r="OF7" t="s">
        <v>103</v>
      </c>
      <c r="OG7" t="s">
        <v>110</v>
      </c>
      <c r="OH7" t="s">
        <v>96</v>
      </c>
      <c r="OI7" t="s">
        <v>96</v>
      </c>
      <c r="OJ7" t="s">
        <v>96</v>
      </c>
      <c r="OK7" t="s">
        <v>103</v>
      </c>
      <c r="OL7" t="s">
        <v>110</v>
      </c>
      <c r="OM7" t="s">
        <v>110</v>
      </c>
      <c r="ON7" t="s">
        <v>103</v>
      </c>
      <c r="OO7" t="s">
        <v>96</v>
      </c>
      <c r="OP7" t="s">
        <v>103</v>
      </c>
      <c r="OQ7" t="s">
        <v>103</v>
      </c>
      <c r="OR7" t="s">
        <v>103</v>
      </c>
      <c r="OS7" t="s">
        <v>96</v>
      </c>
      <c r="OT7" t="s">
        <v>96</v>
      </c>
      <c r="OU7" t="s">
        <v>96</v>
      </c>
      <c r="OV7" t="s">
        <v>103</v>
      </c>
      <c r="OW7" t="s">
        <v>110</v>
      </c>
      <c r="OX7" t="s">
        <v>103</v>
      </c>
      <c r="OY7" t="s">
        <v>103</v>
      </c>
      <c r="OZ7" t="s">
        <v>96</v>
      </c>
      <c r="PA7" t="s">
        <v>96</v>
      </c>
      <c r="PB7" t="s">
        <v>103</v>
      </c>
      <c r="PC7" t="s">
        <v>110</v>
      </c>
      <c r="PD7" t="s">
        <v>96</v>
      </c>
      <c r="PE7" t="s">
        <v>103</v>
      </c>
      <c r="PF7" t="s">
        <v>103</v>
      </c>
      <c r="PG7" t="s">
        <v>110</v>
      </c>
      <c r="PH7" t="s">
        <v>103</v>
      </c>
      <c r="PI7" t="s">
        <v>110</v>
      </c>
      <c r="PJ7" t="s">
        <v>103</v>
      </c>
      <c r="PK7" t="s">
        <v>96</v>
      </c>
      <c r="PL7" t="s">
        <v>103</v>
      </c>
      <c r="PM7" t="s">
        <v>96</v>
      </c>
      <c r="PN7" t="s">
        <v>110</v>
      </c>
      <c r="PO7" t="s">
        <v>96</v>
      </c>
      <c r="PP7" t="s">
        <v>110</v>
      </c>
      <c r="PQ7" t="s">
        <v>96</v>
      </c>
      <c r="PR7" t="s">
        <v>96</v>
      </c>
      <c r="PS7" t="s">
        <v>103</v>
      </c>
      <c r="PT7" t="s">
        <v>110</v>
      </c>
      <c r="PU7" t="s">
        <v>96</v>
      </c>
      <c r="PV7" t="s">
        <v>96</v>
      </c>
      <c r="PW7" t="s">
        <v>96</v>
      </c>
      <c r="PX7" t="s">
        <v>103</v>
      </c>
      <c r="PY7" t="s">
        <v>110</v>
      </c>
      <c r="PZ7" t="s">
        <v>96</v>
      </c>
      <c r="QA7" t="s">
        <v>103</v>
      </c>
      <c r="QB7" t="s">
        <v>103</v>
      </c>
      <c r="QC7" t="s">
        <v>110</v>
      </c>
      <c r="QD7" t="s">
        <v>96</v>
      </c>
      <c r="QE7" t="s">
        <v>96</v>
      </c>
      <c r="QF7" t="s">
        <v>103</v>
      </c>
      <c r="QG7" t="s">
        <v>103</v>
      </c>
      <c r="QH7" t="s">
        <v>103</v>
      </c>
      <c r="QI7" t="s">
        <v>96</v>
      </c>
      <c r="QJ7" t="s">
        <v>103</v>
      </c>
      <c r="QK7" t="s">
        <v>110</v>
      </c>
      <c r="QL7" t="s">
        <v>110</v>
      </c>
      <c r="QM7" t="s">
        <v>96</v>
      </c>
      <c r="QN7" t="s">
        <v>96</v>
      </c>
      <c r="QO7" t="s">
        <v>110</v>
      </c>
      <c r="QP7" t="s">
        <v>110</v>
      </c>
      <c r="QQ7" t="s">
        <v>110</v>
      </c>
      <c r="QR7" t="s">
        <v>110</v>
      </c>
      <c r="QS7" t="s">
        <v>103</v>
      </c>
      <c r="QT7" t="s">
        <v>103</v>
      </c>
      <c r="QU7" t="s">
        <v>103</v>
      </c>
      <c r="QV7" t="s">
        <v>110</v>
      </c>
      <c r="QW7" t="s">
        <v>110</v>
      </c>
      <c r="QX7" t="s">
        <v>103</v>
      </c>
      <c r="QY7" t="s">
        <v>110</v>
      </c>
      <c r="QZ7" t="s">
        <v>96</v>
      </c>
      <c r="RA7" t="s">
        <v>96</v>
      </c>
      <c r="RB7" t="s">
        <v>110</v>
      </c>
      <c r="RC7" t="s">
        <v>103</v>
      </c>
      <c r="RD7" t="s">
        <v>110</v>
      </c>
      <c r="RE7" t="s">
        <v>103</v>
      </c>
      <c r="RF7" t="s">
        <v>96</v>
      </c>
      <c r="RG7" t="s">
        <v>103</v>
      </c>
      <c r="RH7" t="s">
        <v>96</v>
      </c>
      <c r="RI7" t="s">
        <v>110</v>
      </c>
      <c r="RJ7" t="s">
        <v>103</v>
      </c>
      <c r="RK7" t="s">
        <v>103</v>
      </c>
      <c r="RL7" t="s">
        <v>110</v>
      </c>
      <c r="RM7" t="s">
        <v>96</v>
      </c>
      <c r="RN7" t="s">
        <v>110</v>
      </c>
      <c r="RO7" t="s">
        <v>103</v>
      </c>
      <c r="RP7" t="s">
        <v>110</v>
      </c>
      <c r="RQ7" t="s">
        <v>110</v>
      </c>
      <c r="RR7" t="s">
        <v>110</v>
      </c>
      <c r="RS7" t="s">
        <v>110</v>
      </c>
      <c r="RT7" t="s">
        <v>110</v>
      </c>
      <c r="RU7" t="s">
        <v>96</v>
      </c>
      <c r="RV7" t="s">
        <v>110</v>
      </c>
      <c r="RW7" t="s">
        <v>103</v>
      </c>
      <c r="RX7" t="s">
        <v>96</v>
      </c>
      <c r="RY7" t="s">
        <v>96</v>
      </c>
      <c r="RZ7" t="s">
        <v>96</v>
      </c>
      <c r="SA7" t="s">
        <v>103</v>
      </c>
      <c r="SB7" t="s">
        <v>110</v>
      </c>
      <c r="SC7" t="s">
        <v>96</v>
      </c>
      <c r="SD7" t="s">
        <v>103</v>
      </c>
      <c r="SE7" t="s">
        <v>103</v>
      </c>
      <c r="SF7" t="s">
        <v>96</v>
      </c>
      <c r="SG7" t="s">
        <v>110</v>
      </c>
    </row>
    <row r="8" spans="1:501">
      <c r="A8" t="s">
        <v>87</v>
      </c>
      <c r="B8" t="s">
        <v>97</v>
      </c>
      <c r="C8" t="s">
        <v>97</v>
      </c>
      <c r="D8" t="s">
        <v>97</v>
      </c>
      <c r="E8" t="s">
        <v>97</v>
      </c>
      <c r="F8" t="s">
        <v>113</v>
      </c>
      <c r="G8" t="s">
        <v>113</v>
      </c>
      <c r="H8" t="s">
        <v>113</v>
      </c>
      <c r="I8" t="s">
        <v>97</v>
      </c>
      <c r="J8" t="s">
        <v>97</v>
      </c>
      <c r="K8" t="s">
        <v>113</v>
      </c>
      <c r="L8" t="s">
        <v>113</v>
      </c>
      <c r="M8" t="s">
        <v>113</v>
      </c>
      <c r="N8" t="s">
        <v>113</v>
      </c>
      <c r="O8" t="s">
        <v>113</v>
      </c>
      <c r="P8" t="s">
        <v>113</v>
      </c>
      <c r="Q8" t="s">
        <v>97</v>
      </c>
      <c r="R8" t="s">
        <v>97</v>
      </c>
      <c r="S8" t="s">
        <v>113</v>
      </c>
      <c r="T8" t="s">
        <v>113</v>
      </c>
      <c r="U8" t="s">
        <v>113</v>
      </c>
      <c r="V8" t="s">
        <v>97</v>
      </c>
      <c r="W8" t="s">
        <v>97</v>
      </c>
      <c r="X8" t="s">
        <v>113</v>
      </c>
      <c r="Y8" t="s">
        <v>113</v>
      </c>
      <c r="Z8" t="s">
        <v>113</v>
      </c>
      <c r="AA8" t="s">
        <v>113</v>
      </c>
      <c r="AB8" t="s">
        <v>97</v>
      </c>
      <c r="AC8" t="s">
        <v>113</v>
      </c>
      <c r="AD8" t="s">
        <v>97</v>
      </c>
      <c r="AE8" t="s">
        <v>113</v>
      </c>
      <c r="AF8" t="s">
        <v>113</v>
      </c>
      <c r="AG8" t="s">
        <v>113</v>
      </c>
      <c r="AH8" t="s">
        <v>113</v>
      </c>
      <c r="AI8" t="s">
        <v>113</v>
      </c>
      <c r="AJ8" t="s">
        <v>113</v>
      </c>
      <c r="AK8" t="s">
        <v>97</v>
      </c>
      <c r="AL8" t="s">
        <v>97</v>
      </c>
      <c r="AM8" t="s">
        <v>113</v>
      </c>
      <c r="AN8" t="s">
        <v>97</v>
      </c>
      <c r="AO8" t="s">
        <v>113</v>
      </c>
      <c r="AP8" t="s">
        <v>113</v>
      </c>
      <c r="AQ8" t="s">
        <v>97</v>
      </c>
      <c r="AR8" t="s">
        <v>97</v>
      </c>
      <c r="AS8" t="s">
        <v>97</v>
      </c>
      <c r="AT8" t="s">
        <v>97</v>
      </c>
      <c r="AU8" t="s">
        <v>113</v>
      </c>
      <c r="AV8" t="s">
        <v>97</v>
      </c>
      <c r="AW8" t="s">
        <v>113</v>
      </c>
      <c r="AX8" t="s">
        <v>97</v>
      </c>
      <c r="AY8" t="s">
        <v>97</v>
      </c>
      <c r="AZ8" t="s">
        <v>113</v>
      </c>
      <c r="BA8" t="s">
        <v>113</v>
      </c>
      <c r="BB8" t="s">
        <v>97</v>
      </c>
      <c r="BC8" t="s">
        <v>113</v>
      </c>
      <c r="BD8" t="s">
        <v>97</v>
      </c>
      <c r="BE8" t="s">
        <v>113</v>
      </c>
      <c r="BF8" t="s">
        <v>97</v>
      </c>
      <c r="BG8" t="s">
        <v>97</v>
      </c>
      <c r="BH8" t="s">
        <v>97</v>
      </c>
      <c r="BI8" t="s">
        <v>97</v>
      </c>
      <c r="BJ8" t="s">
        <v>97</v>
      </c>
      <c r="BK8" t="s">
        <v>97</v>
      </c>
      <c r="BL8" t="s">
        <v>97</v>
      </c>
      <c r="BM8" t="s">
        <v>97</v>
      </c>
      <c r="BN8" t="s">
        <v>113</v>
      </c>
      <c r="BO8" t="s">
        <v>97</v>
      </c>
      <c r="BP8" t="s">
        <v>113</v>
      </c>
      <c r="BQ8" t="s">
        <v>113</v>
      </c>
      <c r="BR8" t="s">
        <v>113</v>
      </c>
      <c r="BS8" t="s">
        <v>97</v>
      </c>
      <c r="BT8" t="s">
        <v>113</v>
      </c>
      <c r="BU8" t="s">
        <v>97</v>
      </c>
      <c r="BV8" t="s">
        <v>97</v>
      </c>
      <c r="BW8" t="s">
        <v>97</v>
      </c>
      <c r="BX8" t="s">
        <v>97</v>
      </c>
      <c r="BY8" t="s">
        <v>97</v>
      </c>
      <c r="BZ8" t="s">
        <v>97</v>
      </c>
      <c r="CA8" t="s">
        <v>113</v>
      </c>
      <c r="CB8" t="s">
        <v>113</v>
      </c>
      <c r="CC8" t="s">
        <v>113</v>
      </c>
      <c r="CD8" t="s">
        <v>113</v>
      </c>
      <c r="CE8" t="s">
        <v>97</v>
      </c>
      <c r="CF8" t="s">
        <v>113</v>
      </c>
      <c r="CG8" t="s">
        <v>113</v>
      </c>
      <c r="CH8" t="s">
        <v>113</v>
      </c>
      <c r="CI8" t="s">
        <v>97</v>
      </c>
      <c r="CJ8" t="s">
        <v>97</v>
      </c>
      <c r="CK8" t="s">
        <v>97</v>
      </c>
      <c r="CL8" t="s">
        <v>113</v>
      </c>
      <c r="CM8" t="s">
        <v>97</v>
      </c>
      <c r="CN8" t="s">
        <v>97</v>
      </c>
      <c r="CO8" t="s">
        <v>97</v>
      </c>
      <c r="CP8" t="s">
        <v>97</v>
      </c>
      <c r="CQ8" t="s">
        <v>97</v>
      </c>
      <c r="CR8" t="s">
        <v>113</v>
      </c>
      <c r="CS8" t="s">
        <v>113</v>
      </c>
      <c r="CT8" t="s">
        <v>113</v>
      </c>
      <c r="CU8" t="s">
        <v>113</v>
      </c>
      <c r="CV8" t="s">
        <v>113</v>
      </c>
      <c r="CW8" t="s">
        <v>113</v>
      </c>
      <c r="CX8" t="s">
        <v>113</v>
      </c>
      <c r="CY8" t="s">
        <v>97</v>
      </c>
      <c r="CZ8" t="s">
        <v>97</v>
      </c>
      <c r="DA8" t="s">
        <v>97</v>
      </c>
      <c r="DB8" t="s">
        <v>97</v>
      </c>
      <c r="DC8" t="s">
        <v>97</v>
      </c>
      <c r="DD8" t="s">
        <v>113</v>
      </c>
      <c r="DE8" t="s">
        <v>113</v>
      </c>
      <c r="DF8" t="s">
        <v>113</v>
      </c>
      <c r="DG8" t="s">
        <v>97</v>
      </c>
      <c r="DH8" t="s">
        <v>97</v>
      </c>
      <c r="DI8" t="s">
        <v>113</v>
      </c>
      <c r="DJ8" t="s">
        <v>113</v>
      </c>
      <c r="DK8" t="s">
        <v>97</v>
      </c>
      <c r="DL8" t="s">
        <v>97</v>
      </c>
      <c r="DM8" t="s">
        <v>113</v>
      </c>
      <c r="DN8" t="s">
        <v>97</v>
      </c>
      <c r="DO8" t="s">
        <v>97</v>
      </c>
      <c r="DP8" t="s">
        <v>97</v>
      </c>
      <c r="DQ8" t="s">
        <v>97</v>
      </c>
      <c r="DR8" t="s">
        <v>97</v>
      </c>
      <c r="DS8" t="s">
        <v>113</v>
      </c>
      <c r="DT8" t="s">
        <v>113</v>
      </c>
      <c r="DU8" t="s">
        <v>97</v>
      </c>
      <c r="DV8" t="s">
        <v>97</v>
      </c>
      <c r="DW8" t="s">
        <v>97</v>
      </c>
      <c r="DX8" t="s">
        <v>113</v>
      </c>
      <c r="DY8" t="s">
        <v>97</v>
      </c>
      <c r="DZ8" t="s">
        <v>97</v>
      </c>
      <c r="EA8" t="s">
        <v>97</v>
      </c>
      <c r="EB8" t="s">
        <v>113</v>
      </c>
      <c r="EC8" t="s">
        <v>113</v>
      </c>
      <c r="ED8" t="s">
        <v>97</v>
      </c>
      <c r="EE8" t="s">
        <v>97</v>
      </c>
      <c r="EF8" t="s">
        <v>97</v>
      </c>
      <c r="EG8" t="s">
        <v>113</v>
      </c>
      <c r="EH8" t="s">
        <v>113</v>
      </c>
      <c r="EI8" t="s">
        <v>113</v>
      </c>
      <c r="EJ8" t="s">
        <v>97</v>
      </c>
      <c r="EK8" t="s">
        <v>113</v>
      </c>
      <c r="EL8" t="s">
        <v>97</v>
      </c>
      <c r="EM8" t="s">
        <v>97</v>
      </c>
      <c r="EN8" t="s">
        <v>113</v>
      </c>
      <c r="EO8" t="s">
        <v>97</v>
      </c>
      <c r="EP8" t="s">
        <v>97</v>
      </c>
      <c r="EQ8" t="s">
        <v>97</v>
      </c>
      <c r="ER8" t="s">
        <v>113</v>
      </c>
      <c r="ES8" t="s">
        <v>113</v>
      </c>
      <c r="ET8" t="s">
        <v>97</v>
      </c>
      <c r="EU8" t="s">
        <v>97</v>
      </c>
      <c r="EV8" t="s">
        <v>113</v>
      </c>
      <c r="EW8" t="s">
        <v>97</v>
      </c>
      <c r="EX8" t="s">
        <v>113</v>
      </c>
      <c r="EY8" t="s">
        <v>113</v>
      </c>
      <c r="EZ8" t="s">
        <v>113</v>
      </c>
      <c r="FA8" t="s">
        <v>97</v>
      </c>
      <c r="FB8" t="s">
        <v>113</v>
      </c>
      <c r="FC8" t="s">
        <v>113</v>
      </c>
      <c r="FD8" t="s">
        <v>113</v>
      </c>
      <c r="FE8" t="s">
        <v>97</v>
      </c>
      <c r="FF8" t="s">
        <v>97</v>
      </c>
      <c r="FG8" t="s">
        <v>97</v>
      </c>
      <c r="FH8" t="s">
        <v>97</v>
      </c>
      <c r="FI8" t="s">
        <v>97</v>
      </c>
      <c r="FJ8" t="s">
        <v>97</v>
      </c>
      <c r="FK8" t="s">
        <v>113</v>
      </c>
      <c r="FL8" t="s">
        <v>113</v>
      </c>
      <c r="FM8" t="s">
        <v>97</v>
      </c>
      <c r="FN8" t="s">
        <v>97</v>
      </c>
      <c r="FO8" t="s">
        <v>97</v>
      </c>
      <c r="FP8" t="s">
        <v>97</v>
      </c>
      <c r="FQ8" t="s">
        <v>97</v>
      </c>
      <c r="FR8" t="s">
        <v>97</v>
      </c>
      <c r="FS8" t="s">
        <v>97</v>
      </c>
      <c r="FT8" t="s">
        <v>97</v>
      </c>
      <c r="FU8" t="s">
        <v>97</v>
      </c>
      <c r="FV8" t="s">
        <v>97</v>
      </c>
      <c r="FW8" t="s">
        <v>113</v>
      </c>
      <c r="FX8" t="s">
        <v>113</v>
      </c>
      <c r="FY8" t="s">
        <v>113</v>
      </c>
      <c r="FZ8" t="s">
        <v>113</v>
      </c>
      <c r="GA8" t="s">
        <v>113</v>
      </c>
      <c r="GB8" t="s">
        <v>97</v>
      </c>
      <c r="GC8" t="s">
        <v>113</v>
      </c>
      <c r="GD8" t="s">
        <v>113</v>
      </c>
      <c r="GE8" t="s">
        <v>97</v>
      </c>
      <c r="GF8" t="s">
        <v>97</v>
      </c>
      <c r="GG8" t="s">
        <v>113</v>
      </c>
      <c r="GH8" t="s">
        <v>97</v>
      </c>
      <c r="GI8" t="s">
        <v>97</v>
      </c>
      <c r="GJ8" t="s">
        <v>97</v>
      </c>
      <c r="GK8" t="s">
        <v>113</v>
      </c>
      <c r="GL8" t="s">
        <v>97</v>
      </c>
      <c r="GM8" t="s">
        <v>113</v>
      </c>
      <c r="GN8" t="s">
        <v>113</v>
      </c>
      <c r="GO8" t="s">
        <v>113</v>
      </c>
      <c r="GP8" t="s">
        <v>113</v>
      </c>
      <c r="GQ8" t="s">
        <v>113</v>
      </c>
      <c r="GR8" t="s">
        <v>97</v>
      </c>
      <c r="GS8" t="s">
        <v>113</v>
      </c>
      <c r="GT8" t="s">
        <v>113</v>
      </c>
      <c r="GU8" t="s">
        <v>113</v>
      </c>
      <c r="GV8" t="s">
        <v>97</v>
      </c>
      <c r="GW8" t="s">
        <v>97</v>
      </c>
      <c r="GX8" t="s">
        <v>97</v>
      </c>
      <c r="GY8" t="s">
        <v>97</v>
      </c>
      <c r="GZ8" t="s">
        <v>113</v>
      </c>
      <c r="HA8" t="s">
        <v>113</v>
      </c>
      <c r="HB8" t="s">
        <v>97</v>
      </c>
      <c r="HC8" t="s">
        <v>97</v>
      </c>
      <c r="HD8" t="s">
        <v>97</v>
      </c>
      <c r="HE8" t="s">
        <v>113</v>
      </c>
      <c r="HF8" t="s">
        <v>113</v>
      </c>
      <c r="HG8" t="s">
        <v>113</v>
      </c>
      <c r="HH8" t="s">
        <v>113</v>
      </c>
      <c r="HI8" t="s">
        <v>113</v>
      </c>
      <c r="HJ8" t="s">
        <v>113</v>
      </c>
      <c r="HK8" t="s">
        <v>113</v>
      </c>
      <c r="HL8" t="s">
        <v>113</v>
      </c>
      <c r="HM8" t="s">
        <v>113</v>
      </c>
      <c r="HN8" t="s">
        <v>97</v>
      </c>
      <c r="HO8" t="s">
        <v>113</v>
      </c>
      <c r="HP8" t="s">
        <v>97</v>
      </c>
      <c r="HQ8" t="s">
        <v>97</v>
      </c>
      <c r="HR8" t="s">
        <v>113</v>
      </c>
      <c r="HS8" t="s">
        <v>97</v>
      </c>
      <c r="HT8" t="s">
        <v>113</v>
      </c>
      <c r="HU8" t="s">
        <v>113</v>
      </c>
      <c r="HV8" t="s">
        <v>113</v>
      </c>
      <c r="HW8" t="s">
        <v>97</v>
      </c>
      <c r="HX8" t="s">
        <v>113</v>
      </c>
      <c r="HY8" t="s">
        <v>113</v>
      </c>
      <c r="HZ8" t="s">
        <v>97</v>
      </c>
      <c r="IA8" t="s">
        <v>97</v>
      </c>
      <c r="IB8" t="s">
        <v>97</v>
      </c>
      <c r="IC8" t="s">
        <v>113</v>
      </c>
      <c r="ID8" t="s">
        <v>113</v>
      </c>
      <c r="IE8" t="s">
        <v>97</v>
      </c>
      <c r="IF8" t="s">
        <v>113</v>
      </c>
      <c r="IG8" t="s">
        <v>113</v>
      </c>
      <c r="IH8" t="s">
        <v>97</v>
      </c>
      <c r="II8" t="s">
        <v>113</v>
      </c>
      <c r="IJ8" t="s">
        <v>97</v>
      </c>
      <c r="IK8" t="s">
        <v>113</v>
      </c>
      <c r="IL8" t="s">
        <v>113</v>
      </c>
      <c r="IM8" t="s">
        <v>113</v>
      </c>
      <c r="IN8" t="s">
        <v>113</v>
      </c>
      <c r="IO8" t="s">
        <v>113</v>
      </c>
      <c r="IP8" t="s">
        <v>97</v>
      </c>
      <c r="IQ8" t="s">
        <v>97</v>
      </c>
      <c r="IR8" t="s">
        <v>113</v>
      </c>
      <c r="IS8" t="s">
        <v>113</v>
      </c>
      <c r="IT8" t="s">
        <v>97</v>
      </c>
      <c r="IU8" t="s">
        <v>97</v>
      </c>
      <c r="IV8" t="s">
        <v>97</v>
      </c>
      <c r="IW8" t="s">
        <v>97</v>
      </c>
      <c r="IX8" t="s">
        <v>113</v>
      </c>
      <c r="IY8" t="s">
        <v>97</v>
      </c>
      <c r="IZ8" t="s">
        <v>97</v>
      </c>
      <c r="JA8" t="s">
        <v>113</v>
      </c>
      <c r="JB8" t="s">
        <v>113</v>
      </c>
      <c r="JC8" t="s">
        <v>97</v>
      </c>
      <c r="JD8" t="s">
        <v>97</v>
      </c>
      <c r="JE8" t="s">
        <v>97</v>
      </c>
      <c r="JF8" t="s">
        <v>113</v>
      </c>
      <c r="JG8" t="s">
        <v>113</v>
      </c>
      <c r="JH8" t="s">
        <v>97</v>
      </c>
      <c r="JI8" t="s">
        <v>97</v>
      </c>
      <c r="JJ8" t="s">
        <v>97</v>
      </c>
      <c r="JK8" t="s">
        <v>113</v>
      </c>
      <c r="JL8" t="s">
        <v>113</v>
      </c>
      <c r="JM8" t="s">
        <v>97</v>
      </c>
      <c r="JN8" t="s">
        <v>113</v>
      </c>
      <c r="JO8" t="s">
        <v>113</v>
      </c>
      <c r="JP8" t="s">
        <v>113</v>
      </c>
      <c r="JQ8" t="s">
        <v>97</v>
      </c>
      <c r="JR8" t="s">
        <v>113</v>
      </c>
      <c r="JS8" t="s">
        <v>97</v>
      </c>
      <c r="JT8" t="s">
        <v>97</v>
      </c>
      <c r="JU8" t="s">
        <v>113</v>
      </c>
      <c r="JV8" t="s">
        <v>97</v>
      </c>
      <c r="JW8" t="s">
        <v>97</v>
      </c>
      <c r="JX8" t="s">
        <v>97</v>
      </c>
      <c r="JY8" t="s">
        <v>113</v>
      </c>
      <c r="JZ8" t="s">
        <v>113</v>
      </c>
      <c r="KA8" t="s">
        <v>97</v>
      </c>
      <c r="KB8" t="s">
        <v>97</v>
      </c>
      <c r="KC8" t="s">
        <v>113</v>
      </c>
      <c r="KD8" t="s">
        <v>97</v>
      </c>
      <c r="KE8" t="s">
        <v>113</v>
      </c>
      <c r="KF8" t="s">
        <v>97</v>
      </c>
      <c r="KG8" t="s">
        <v>113</v>
      </c>
      <c r="KH8" t="s">
        <v>113</v>
      </c>
      <c r="KI8" t="s">
        <v>97</v>
      </c>
      <c r="KJ8" t="s">
        <v>113</v>
      </c>
      <c r="KK8" t="s">
        <v>97</v>
      </c>
      <c r="KL8" t="s">
        <v>97</v>
      </c>
      <c r="KM8" t="s">
        <v>97</v>
      </c>
      <c r="KN8" t="s">
        <v>97</v>
      </c>
      <c r="KO8" t="s">
        <v>97</v>
      </c>
      <c r="KP8" t="s">
        <v>113</v>
      </c>
      <c r="KQ8" t="s">
        <v>113</v>
      </c>
      <c r="KR8" t="s">
        <v>97</v>
      </c>
      <c r="KS8" t="s">
        <v>97</v>
      </c>
      <c r="KT8" t="s">
        <v>97</v>
      </c>
      <c r="KU8" t="s">
        <v>113</v>
      </c>
      <c r="KV8" t="s">
        <v>97</v>
      </c>
      <c r="KW8" t="s">
        <v>97</v>
      </c>
      <c r="KX8" t="s">
        <v>113</v>
      </c>
      <c r="KY8" t="s">
        <v>113</v>
      </c>
      <c r="KZ8" t="s">
        <v>97</v>
      </c>
      <c r="LA8" t="s">
        <v>113</v>
      </c>
      <c r="LB8" t="s">
        <v>113</v>
      </c>
      <c r="LC8" t="s">
        <v>113</v>
      </c>
      <c r="LD8" t="s">
        <v>113</v>
      </c>
      <c r="LE8" t="s">
        <v>97</v>
      </c>
      <c r="LF8" t="s">
        <v>113</v>
      </c>
      <c r="LG8" t="s">
        <v>113</v>
      </c>
      <c r="LH8" t="s">
        <v>113</v>
      </c>
      <c r="LI8" t="s">
        <v>113</v>
      </c>
      <c r="LJ8" t="s">
        <v>113</v>
      </c>
      <c r="LK8" t="s">
        <v>97</v>
      </c>
      <c r="LL8" t="s">
        <v>113</v>
      </c>
      <c r="LM8" t="s">
        <v>97</v>
      </c>
      <c r="LN8" t="s">
        <v>113</v>
      </c>
      <c r="LO8" t="s">
        <v>97</v>
      </c>
      <c r="LP8" t="s">
        <v>97</v>
      </c>
      <c r="LQ8" t="s">
        <v>113</v>
      </c>
      <c r="LR8" t="s">
        <v>97</v>
      </c>
      <c r="LS8" t="s">
        <v>113</v>
      </c>
      <c r="LT8" t="s">
        <v>97</v>
      </c>
      <c r="LU8" t="s">
        <v>113</v>
      </c>
      <c r="LV8" t="s">
        <v>113</v>
      </c>
      <c r="LW8" t="s">
        <v>97</v>
      </c>
      <c r="LX8" t="s">
        <v>113</v>
      </c>
      <c r="LY8" t="s">
        <v>113</v>
      </c>
      <c r="LZ8" t="s">
        <v>113</v>
      </c>
      <c r="MA8" t="s">
        <v>97</v>
      </c>
      <c r="MB8" t="s">
        <v>113</v>
      </c>
      <c r="MC8" t="s">
        <v>97</v>
      </c>
      <c r="MD8" t="s">
        <v>97</v>
      </c>
      <c r="ME8" t="s">
        <v>97</v>
      </c>
      <c r="MF8" t="s">
        <v>113</v>
      </c>
      <c r="MG8" t="s">
        <v>97</v>
      </c>
      <c r="MH8" t="s">
        <v>113</v>
      </c>
      <c r="MI8" t="s">
        <v>97</v>
      </c>
      <c r="MJ8" t="s">
        <v>113</v>
      </c>
      <c r="MK8" t="s">
        <v>97</v>
      </c>
      <c r="ML8" t="s">
        <v>113</v>
      </c>
      <c r="MM8" t="s">
        <v>113</v>
      </c>
      <c r="MN8" t="s">
        <v>113</v>
      </c>
      <c r="MO8" t="s">
        <v>97</v>
      </c>
      <c r="MP8" t="s">
        <v>97</v>
      </c>
      <c r="MQ8" t="s">
        <v>113</v>
      </c>
      <c r="MR8" t="s">
        <v>97</v>
      </c>
      <c r="MS8" t="s">
        <v>97</v>
      </c>
      <c r="MT8" t="s">
        <v>97</v>
      </c>
      <c r="MU8" t="s">
        <v>97</v>
      </c>
      <c r="MV8" t="s">
        <v>113</v>
      </c>
      <c r="MW8" t="s">
        <v>97</v>
      </c>
      <c r="MX8" t="s">
        <v>113</v>
      </c>
      <c r="MY8" t="s">
        <v>97</v>
      </c>
      <c r="MZ8" t="s">
        <v>113</v>
      </c>
      <c r="NA8" t="s">
        <v>113</v>
      </c>
      <c r="NB8" t="s">
        <v>97</v>
      </c>
      <c r="NC8" t="s">
        <v>97</v>
      </c>
      <c r="ND8" t="s">
        <v>97</v>
      </c>
      <c r="NE8" t="s">
        <v>97</v>
      </c>
      <c r="NF8" t="s">
        <v>113</v>
      </c>
      <c r="NG8" t="s">
        <v>97</v>
      </c>
      <c r="NH8" t="s">
        <v>113</v>
      </c>
      <c r="NI8" t="s">
        <v>97</v>
      </c>
      <c r="NJ8" t="s">
        <v>97</v>
      </c>
      <c r="NK8" t="s">
        <v>97</v>
      </c>
      <c r="NL8" t="s">
        <v>113</v>
      </c>
      <c r="NM8" t="s">
        <v>113</v>
      </c>
      <c r="NN8" t="s">
        <v>113</v>
      </c>
      <c r="NO8" t="s">
        <v>97</v>
      </c>
      <c r="NP8" t="s">
        <v>97</v>
      </c>
      <c r="NQ8" t="s">
        <v>113</v>
      </c>
      <c r="NR8" t="s">
        <v>113</v>
      </c>
      <c r="NS8" t="s">
        <v>97</v>
      </c>
      <c r="NT8" t="s">
        <v>97</v>
      </c>
      <c r="NU8" t="s">
        <v>113</v>
      </c>
      <c r="NV8" t="s">
        <v>97</v>
      </c>
      <c r="NW8" t="s">
        <v>113</v>
      </c>
      <c r="NX8" t="s">
        <v>97</v>
      </c>
      <c r="NY8" t="s">
        <v>97</v>
      </c>
      <c r="NZ8" t="s">
        <v>113</v>
      </c>
      <c r="OA8" t="s">
        <v>113</v>
      </c>
      <c r="OB8" t="s">
        <v>113</v>
      </c>
      <c r="OC8" t="s">
        <v>113</v>
      </c>
      <c r="OD8" t="s">
        <v>113</v>
      </c>
      <c r="OE8" t="s">
        <v>97</v>
      </c>
      <c r="OF8" t="s">
        <v>113</v>
      </c>
      <c r="OG8" t="s">
        <v>113</v>
      </c>
      <c r="OH8" t="s">
        <v>113</v>
      </c>
      <c r="OI8" t="s">
        <v>113</v>
      </c>
      <c r="OJ8" t="s">
        <v>113</v>
      </c>
      <c r="OK8" t="s">
        <v>113</v>
      </c>
      <c r="OL8" t="s">
        <v>97</v>
      </c>
      <c r="OM8" t="s">
        <v>113</v>
      </c>
      <c r="ON8" t="s">
        <v>97</v>
      </c>
      <c r="OO8" t="s">
        <v>97</v>
      </c>
      <c r="OP8" t="s">
        <v>97</v>
      </c>
      <c r="OQ8" t="s">
        <v>97</v>
      </c>
      <c r="OR8" t="s">
        <v>97</v>
      </c>
      <c r="OS8" t="s">
        <v>97</v>
      </c>
      <c r="OT8" t="s">
        <v>97</v>
      </c>
      <c r="OU8" t="s">
        <v>113</v>
      </c>
      <c r="OV8" t="s">
        <v>97</v>
      </c>
      <c r="OW8" t="s">
        <v>113</v>
      </c>
      <c r="OX8" t="s">
        <v>97</v>
      </c>
      <c r="OY8" t="s">
        <v>113</v>
      </c>
      <c r="OZ8" t="s">
        <v>97</v>
      </c>
      <c r="PA8" t="s">
        <v>113</v>
      </c>
      <c r="PB8" t="s">
        <v>113</v>
      </c>
      <c r="PC8" t="s">
        <v>113</v>
      </c>
      <c r="PD8" t="s">
        <v>97</v>
      </c>
      <c r="PE8" t="s">
        <v>97</v>
      </c>
      <c r="PF8" t="s">
        <v>97</v>
      </c>
      <c r="PG8" t="s">
        <v>113</v>
      </c>
      <c r="PH8" t="s">
        <v>97</v>
      </c>
      <c r="PI8" t="s">
        <v>97</v>
      </c>
      <c r="PJ8" t="s">
        <v>113</v>
      </c>
      <c r="PK8" t="s">
        <v>97</v>
      </c>
      <c r="PL8" t="s">
        <v>97</v>
      </c>
      <c r="PM8" t="s">
        <v>97</v>
      </c>
      <c r="PN8" t="s">
        <v>113</v>
      </c>
      <c r="PO8" t="s">
        <v>113</v>
      </c>
      <c r="PP8" t="s">
        <v>97</v>
      </c>
      <c r="PQ8" t="s">
        <v>97</v>
      </c>
      <c r="PR8" t="s">
        <v>113</v>
      </c>
      <c r="PS8" t="s">
        <v>97</v>
      </c>
      <c r="PT8" t="s">
        <v>97</v>
      </c>
      <c r="PU8" t="s">
        <v>113</v>
      </c>
      <c r="PV8" t="s">
        <v>97</v>
      </c>
      <c r="PW8" t="s">
        <v>113</v>
      </c>
      <c r="PX8" t="s">
        <v>97</v>
      </c>
      <c r="PY8" t="s">
        <v>113</v>
      </c>
      <c r="PZ8" t="s">
        <v>97</v>
      </c>
      <c r="QA8" t="s">
        <v>113</v>
      </c>
      <c r="QB8" t="s">
        <v>113</v>
      </c>
      <c r="QC8" t="s">
        <v>97</v>
      </c>
      <c r="QD8" t="s">
        <v>113</v>
      </c>
      <c r="QE8" t="s">
        <v>113</v>
      </c>
      <c r="QF8" t="s">
        <v>113</v>
      </c>
      <c r="QG8" t="s">
        <v>113</v>
      </c>
      <c r="QH8" t="s">
        <v>97</v>
      </c>
      <c r="QI8" t="s">
        <v>113</v>
      </c>
      <c r="QJ8" t="s">
        <v>113</v>
      </c>
      <c r="QK8" t="s">
        <v>97</v>
      </c>
      <c r="QL8" t="s">
        <v>97</v>
      </c>
      <c r="QM8" t="s">
        <v>113</v>
      </c>
      <c r="QN8" t="s">
        <v>113</v>
      </c>
      <c r="QO8" t="s">
        <v>113</v>
      </c>
      <c r="QP8" t="s">
        <v>113</v>
      </c>
      <c r="QQ8" t="s">
        <v>113</v>
      </c>
      <c r="QR8" t="s">
        <v>113</v>
      </c>
      <c r="QS8" t="s">
        <v>113</v>
      </c>
      <c r="QT8" t="s">
        <v>113</v>
      </c>
      <c r="QU8" t="s">
        <v>97</v>
      </c>
      <c r="QV8" t="s">
        <v>97</v>
      </c>
      <c r="QW8" t="s">
        <v>97</v>
      </c>
      <c r="QX8" t="s">
        <v>113</v>
      </c>
      <c r="QY8" t="s">
        <v>97</v>
      </c>
      <c r="QZ8" t="s">
        <v>113</v>
      </c>
      <c r="RA8" t="s">
        <v>97</v>
      </c>
      <c r="RB8" t="s">
        <v>113</v>
      </c>
      <c r="RC8" t="s">
        <v>113</v>
      </c>
      <c r="RD8" t="s">
        <v>97</v>
      </c>
      <c r="RE8" t="s">
        <v>113</v>
      </c>
      <c r="RF8" t="s">
        <v>113</v>
      </c>
      <c r="RG8" t="s">
        <v>113</v>
      </c>
      <c r="RH8" t="s">
        <v>97</v>
      </c>
      <c r="RI8" t="s">
        <v>113</v>
      </c>
      <c r="RJ8" t="s">
        <v>97</v>
      </c>
      <c r="RK8" t="s">
        <v>113</v>
      </c>
      <c r="RL8" t="s">
        <v>113</v>
      </c>
      <c r="RM8" t="s">
        <v>113</v>
      </c>
      <c r="RN8" t="s">
        <v>113</v>
      </c>
      <c r="RO8" t="s">
        <v>97</v>
      </c>
      <c r="RP8" t="s">
        <v>113</v>
      </c>
      <c r="RQ8" t="s">
        <v>113</v>
      </c>
      <c r="RR8" t="s">
        <v>97</v>
      </c>
      <c r="RS8" t="s">
        <v>97</v>
      </c>
      <c r="RT8" t="s">
        <v>97</v>
      </c>
      <c r="RU8" t="s">
        <v>113</v>
      </c>
      <c r="RV8" t="s">
        <v>113</v>
      </c>
      <c r="RW8" t="s">
        <v>97</v>
      </c>
      <c r="RX8" t="s">
        <v>97</v>
      </c>
      <c r="RY8" t="s">
        <v>97</v>
      </c>
      <c r="RZ8" t="s">
        <v>97</v>
      </c>
      <c r="SA8" t="s">
        <v>97</v>
      </c>
      <c r="SB8" t="s">
        <v>113</v>
      </c>
      <c r="SC8" t="s">
        <v>97</v>
      </c>
      <c r="SD8" t="s">
        <v>113</v>
      </c>
      <c r="SE8" t="s">
        <v>113</v>
      </c>
      <c r="SF8" t="s">
        <v>97</v>
      </c>
      <c r="SG8" t="s">
        <v>113</v>
      </c>
    </row>
    <row r="9" spans="1:501">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c r="A10" t="s">
        <v>88</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c r="A11" t="s">
        <v>89</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c r="A13" t="s">
        <v>90</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3.5"/>
  <cols>
    <col min="2" max="2" width="75.375" bestFit="1" customWidth="1"/>
    <col min="3" max="3" width="11.125" bestFit="1" customWidth="1"/>
    <col min="4" max="4" width="18.0625"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18"/>
  <sheetViews>
    <sheetView zoomScale="175" zoomScaleNormal="175" workbookViewId="0">
      <selection activeCell="B17" sqref="B17"/>
    </sheetView>
  </sheetViews>
  <sheetFormatPr defaultRowHeight="13.5"/>
  <cols>
    <col min="1" max="1" width="5.25" bestFit="1" customWidth="1"/>
    <col min="2" max="2" width="10.625" bestFit="1" customWidth="1"/>
    <col min="3" max="3" width="47.25" bestFit="1" customWidth="1"/>
    <col min="4" max="4" width="11.5625" bestFit="1" customWidth="1"/>
    <col min="5" max="5" width="9.5625" bestFit="1" customWidth="1"/>
    <col min="6" max="6" width="8.625" bestFit="1" customWidth="1"/>
    <col min="7" max="7" width="11.9375" bestFit="1" customWidth="1"/>
    <col min="8" max="8" width="3.3125" customWidth="1"/>
  </cols>
  <sheetData>
    <row r="1" spans="1:2" s="2" customFormat="1">
      <c r="A1" s="2" t="s">
        <v>59</v>
      </c>
    </row>
    <row r="3" spans="1:2">
      <c r="B3" s="14" t="s">
        <v>76</v>
      </c>
    </row>
    <row r="4" spans="1:2">
      <c r="B4" s="14" t="s">
        <v>77</v>
      </c>
    </row>
    <row r="5" spans="1:2">
      <c r="B5" s="14" t="s">
        <v>78</v>
      </c>
    </row>
    <row r="6" spans="1:2">
      <c r="B6" s="14" t="s">
        <v>79</v>
      </c>
    </row>
    <row r="8" spans="1:2">
      <c r="B8" s="14" t="s">
        <v>71</v>
      </c>
    </row>
    <row r="9" spans="1:2">
      <c r="B9" s="14" t="s">
        <v>72</v>
      </c>
    </row>
    <row r="10" spans="1:2">
      <c r="B10" s="14" t="s">
        <v>70</v>
      </c>
    </row>
    <row r="12" spans="1:2">
      <c r="B12" s="14" t="s">
        <v>73</v>
      </c>
    </row>
    <row r="13" spans="1:2">
      <c r="B13" s="14" t="s">
        <v>74</v>
      </c>
    </row>
    <row r="14" spans="1:2">
      <c r="B14" s="14" t="s">
        <v>225</v>
      </c>
    </row>
    <row r="16" spans="1:2">
      <c r="B16" t="s">
        <v>80</v>
      </c>
    </row>
    <row r="17" spans="2:2">
      <c r="B17" s="14" t="s">
        <v>437</v>
      </c>
    </row>
    <row r="18" spans="2:2">
      <c r="B18" t="s">
        <v>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workbookViewId="0">
      <selection activeCell="B17" sqref="B17"/>
    </sheetView>
  </sheetViews>
  <sheetFormatPr defaultRowHeight="13.5"/>
  <sheetData>
    <row r="2" spans="2:2" ht="17.649999999999999">
      <c r="B2" s="3" t="s">
        <v>60</v>
      </c>
    </row>
    <row r="3" spans="2:2">
      <c r="B3" s="4"/>
    </row>
    <row r="4" spans="2:2" ht="13.9">
      <c r="B4" s="5" t="s">
        <v>249</v>
      </c>
    </row>
    <row r="5" spans="2:2" ht="13.9">
      <c r="B5" s="5" t="s">
        <v>250</v>
      </c>
    </row>
    <row r="6" spans="2:2" ht="13.9">
      <c r="B6" s="5" t="s">
        <v>251</v>
      </c>
    </row>
    <row r="7" spans="2:2" ht="13.9">
      <c r="B7" s="5" t="s">
        <v>252</v>
      </c>
    </row>
    <row r="8" spans="2:2" ht="13.9">
      <c r="B8" s="5" t="s">
        <v>253</v>
      </c>
    </row>
    <row r="9" spans="2:2" ht="13.9">
      <c r="B9" s="5" t="s">
        <v>254</v>
      </c>
    </row>
    <row r="10" spans="2:2" ht="13.9">
      <c r="B10" s="5" t="s">
        <v>255</v>
      </c>
    </row>
    <row r="11" spans="2:2" ht="13.9">
      <c r="B11" s="5" t="s">
        <v>256</v>
      </c>
    </row>
    <row r="12" spans="2:2" ht="13.9">
      <c r="B12" s="5" t="s">
        <v>257</v>
      </c>
    </row>
    <row r="13" spans="2:2" ht="13.9">
      <c r="B13" s="5" t="s">
        <v>258</v>
      </c>
    </row>
    <row r="14" spans="2:2" ht="13.9">
      <c r="B14" s="5" t="s">
        <v>259</v>
      </c>
    </row>
    <row r="15" spans="2:2" ht="13.9">
      <c r="B15" s="5" t="s">
        <v>260</v>
      </c>
    </row>
    <row r="16" spans="2:2" ht="13.9">
      <c r="B16" s="5" t="s">
        <v>261</v>
      </c>
    </row>
    <row r="17" spans="2:2" ht="13.9">
      <c r="B17" s="5" t="s">
        <v>262</v>
      </c>
    </row>
    <row r="18" spans="2:2" ht="13.9">
      <c r="B18" s="5" t="s">
        <v>263</v>
      </c>
    </row>
    <row r="22" spans="2:2" ht="17.649999999999999">
      <c r="B22" s="3" t="s">
        <v>61</v>
      </c>
    </row>
    <row r="23" spans="2:2">
      <c r="B23" s="4"/>
    </row>
    <row r="24" spans="2:2" ht="13.9">
      <c r="B24" s="5" t="s">
        <v>264</v>
      </c>
    </row>
    <row r="25" spans="2:2" ht="13.9">
      <c r="B25" s="5" t="s">
        <v>265</v>
      </c>
    </row>
    <row r="26" spans="2:2" ht="13.9">
      <c r="B26" s="5" t="s">
        <v>266</v>
      </c>
    </row>
    <row r="27" spans="2:2" ht="13.9">
      <c r="B27" s="5" t="s">
        <v>267</v>
      </c>
    </row>
    <row r="28" spans="2:2" ht="13.9">
      <c r="B28" s="5" t="s">
        <v>268</v>
      </c>
    </row>
    <row r="29" spans="2:2" ht="13.9">
      <c r="B29" s="5" t="s">
        <v>269</v>
      </c>
    </row>
    <row r="30" spans="2:2" ht="13.9">
      <c r="B30" s="5" t="s">
        <v>270</v>
      </c>
    </row>
    <row r="31" spans="2:2" ht="13.9">
      <c r="B31" s="5" t="s">
        <v>271</v>
      </c>
    </row>
    <row r="32" spans="2:2" ht="13.9">
      <c r="B32" s="5" t="s">
        <v>272</v>
      </c>
    </row>
    <row r="33" spans="2:2" ht="13.9">
      <c r="B33" s="5" t="s">
        <v>273</v>
      </c>
    </row>
    <row r="34" spans="2:2" ht="13.9">
      <c r="B34" s="5" t="s">
        <v>274</v>
      </c>
    </row>
    <row r="35" spans="2:2" ht="13.9">
      <c r="B35" s="5" t="s">
        <v>275</v>
      </c>
    </row>
    <row r="36" spans="2:2" ht="13.9">
      <c r="B36" s="5" t="s">
        <v>276</v>
      </c>
    </row>
    <row r="37" spans="2:2" ht="13.9">
      <c r="B37" s="5" t="s">
        <v>277</v>
      </c>
    </row>
    <row r="38" spans="2:2" ht="13.9">
      <c r="B38" s="5" t="s">
        <v>278</v>
      </c>
    </row>
    <row r="42" spans="2:2" ht="17.649999999999999">
      <c r="B42" s="3" t="s">
        <v>230</v>
      </c>
    </row>
    <row r="43" spans="2:2">
      <c r="B43" s="4"/>
    </row>
    <row r="44" spans="2:2" ht="13.9">
      <c r="B44" s="5" t="s">
        <v>279</v>
      </c>
    </row>
    <row r="45" spans="2:2" ht="13.9">
      <c r="B45" s="5" t="s">
        <v>280</v>
      </c>
    </row>
    <row r="46" spans="2:2" ht="13.9">
      <c r="B46" s="5" t="s">
        <v>281</v>
      </c>
    </row>
    <row r="47" spans="2:2" ht="13.9">
      <c r="B47" s="5" t="s">
        <v>282</v>
      </c>
    </row>
    <row r="48" spans="2:2" ht="13.9">
      <c r="B48" s="5" t="s">
        <v>283</v>
      </c>
    </row>
    <row r="49" spans="2:2" ht="13.9">
      <c r="B49" s="5" t="s">
        <v>284</v>
      </c>
    </row>
    <row r="50" spans="2:2" ht="13.9">
      <c r="B50" s="5" t="s">
        <v>285</v>
      </c>
    </row>
    <row r="51" spans="2:2" ht="13.9">
      <c r="B51" s="5" t="s">
        <v>286</v>
      </c>
    </row>
    <row r="52" spans="2:2" ht="13.9">
      <c r="B52" s="5" t="s">
        <v>287</v>
      </c>
    </row>
    <row r="53" spans="2:2" ht="13.9">
      <c r="B53" s="5" t="s">
        <v>288</v>
      </c>
    </row>
    <row r="54" spans="2:2" ht="13.9">
      <c r="B54" s="5" t="s">
        <v>289</v>
      </c>
    </row>
    <row r="55" spans="2:2" ht="13.9">
      <c r="B55" s="5" t="s">
        <v>290</v>
      </c>
    </row>
    <row r="56" spans="2:2" ht="13.9">
      <c r="B56" s="5" t="s">
        <v>291</v>
      </c>
    </row>
    <row r="57" spans="2:2" ht="13.9">
      <c r="B57" s="5" t="s">
        <v>292</v>
      </c>
    </row>
    <row r="58" spans="2:2" ht="13.9">
      <c r="B58" s="5" t="s">
        <v>293</v>
      </c>
    </row>
    <row r="62" spans="2:2" ht="17.649999999999999">
      <c r="B62" s="3" t="s">
        <v>62</v>
      </c>
    </row>
    <row r="63" spans="2:2">
      <c r="B63" s="4"/>
    </row>
    <row r="64" spans="2:2" ht="13.9">
      <c r="B64" s="5" t="s">
        <v>294</v>
      </c>
    </row>
    <row r="65" spans="2:2" ht="13.9">
      <c r="B65" s="5" t="s">
        <v>295</v>
      </c>
    </row>
    <row r="66" spans="2:2" ht="13.9">
      <c r="B66" s="5" t="s">
        <v>296</v>
      </c>
    </row>
    <row r="67" spans="2:2" ht="13.9">
      <c r="B67" s="5" t="s">
        <v>297</v>
      </c>
    </row>
    <row r="68" spans="2:2" ht="13.9">
      <c r="B68" s="5" t="s">
        <v>298</v>
      </c>
    </row>
    <row r="69" spans="2:2" ht="13.9">
      <c r="B69" s="5" t="s">
        <v>299</v>
      </c>
    </row>
    <row r="70" spans="2:2" ht="13.9">
      <c r="B70" s="5" t="s">
        <v>300</v>
      </c>
    </row>
    <row r="71" spans="2:2" ht="13.9">
      <c r="B71" s="5" t="s">
        <v>301</v>
      </c>
    </row>
    <row r="72" spans="2:2" ht="13.9">
      <c r="B72" s="5" t="s">
        <v>302</v>
      </c>
    </row>
    <row r="73" spans="2:2" ht="13.9">
      <c r="B73" s="5" t="s">
        <v>303</v>
      </c>
    </row>
    <row r="74" spans="2:2" ht="13.9">
      <c r="B74" s="5" t="s">
        <v>304</v>
      </c>
    </row>
    <row r="75" spans="2:2" ht="13.9">
      <c r="B75" s="5" t="s">
        <v>305</v>
      </c>
    </row>
    <row r="76" spans="2:2" ht="13.9">
      <c r="B76" s="5" t="s">
        <v>306</v>
      </c>
    </row>
    <row r="77" spans="2:2" ht="13.9">
      <c r="B77" s="5" t="s">
        <v>307</v>
      </c>
    </row>
    <row r="78" spans="2:2" ht="13.9">
      <c r="B78" s="5" t="s">
        <v>308</v>
      </c>
    </row>
    <row r="82" spans="2:2" ht="17.649999999999999">
      <c r="B82" s="3" t="s">
        <v>63</v>
      </c>
    </row>
    <row r="83" spans="2:2">
      <c r="B83" s="4"/>
    </row>
    <row r="84" spans="2:2" ht="13.9">
      <c r="B84" s="5" t="s">
        <v>309</v>
      </c>
    </row>
    <row r="85" spans="2:2" ht="13.9">
      <c r="B85" s="5" t="s">
        <v>310</v>
      </c>
    </row>
    <row r="86" spans="2:2" ht="13.9">
      <c r="B86" s="5" t="s">
        <v>311</v>
      </c>
    </row>
    <row r="87" spans="2:2" ht="13.9">
      <c r="B87" s="5" t="s">
        <v>312</v>
      </c>
    </row>
    <row r="88" spans="2:2" ht="13.9">
      <c r="B88" s="5" t="s">
        <v>313</v>
      </c>
    </row>
    <row r="89" spans="2:2" ht="13.9">
      <c r="B89" s="5" t="s">
        <v>314</v>
      </c>
    </row>
    <row r="90" spans="2:2" ht="13.9">
      <c r="B90" s="5" t="s">
        <v>315</v>
      </c>
    </row>
    <row r="91" spans="2:2" ht="13.9">
      <c r="B91" s="5" t="s">
        <v>316</v>
      </c>
    </row>
    <row r="92" spans="2:2" ht="13.9">
      <c r="B92" s="5" t="s">
        <v>317</v>
      </c>
    </row>
    <row r="93" spans="2:2" ht="13.9">
      <c r="B93" s="5" t="s">
        <v>318</v>
      </c>
    </row>
    <row r="94" spans="2:2" ht="13.9">
      <c r="B94" s="5" t="s">
        <v>319</v>
      </c>
    </row>
    <row r="95" spans="2:2" ht="13.9">
      <c r="B95" s="5" t="s">
        <v>320</v>
      </c>
    </row>
    <row r="96" spans="2:2" ht="13.9">
      <c r="B96" s="5" t="s">
        <v>321</v>
      </c>
    </row>
    <row r="97" spans="2:2" ht="13.9">
      <c r="B97" s="5" t="s">
        <v>322</v>
      </c>
    </row>
    <row r="98" spans="2:2" ht="13.9">
      <c r="B98" s="5" t="s">
        <v>323</v>
      </c>
    </row>
    <row r="102" spans="2:2" ht="17.649999999999999">
      <c r="B102" s="3" t="s">
        <v>64</v>
      </c>
    </row>
    <row r="103" spans="2:2">
      <c r="B103" s="4"/>
    </row>
    <row r="104" spans="2:2" ht="13.9">
      <c r="B104" s="5" t="s">
        <v>324</v>
      </c>
    </row>
    <row r="105" spans="2:2" ht="13.9">
      <c r="B105" s="5" t="s">
        <v>325</v>
      </c>
    </row>
    <row r="106" spans="2:2" ht="13.9">
      <c r="B106" s="5" t="s">
        <v>326</v>
      </c>
    </row>
    <row r="107" spans="2:2" ht="13.9">
      <c r="B107" s="5" t="s">
        <v>327</v>
      </c>
    </row>
    <row r="108" spans="2:2" ht="13.9">
      <c r="B108" s="5" t="s">
        <v>328</v>
      </c>
    </row>
    <row r="109" spans="2:2" ht="13.9">
      <c r="B109" s="5" t="s">
        <v>329</v>
      </c>
    </row>
    <row r="110" spans="2:2" ht="13.9">
      <c r="B110" s="5" t="s">
        <v>330</v>
      </c>
    </row>
    <row r="111" spans="2:2" ht="13.9">
      <c r="B111" s="5" t="s">
        <v>331</v>
      </c>
    </row>
    <row r="112" spans="2:2" ht="13.9">
      <c r="B112" s="5" t="s">
        <v>332</v>
      </c>
    </row>
    <row r="113" spans="2:2" ht="13.9">
      <c r="B113" s="5" t="s">
        <v>333</v>
      </c>
    </row>
    <row r="114" spans="2:2" ht="13.9">
      <c r="B114" s="5" t="s">
        <v>334</v>
      </c>
    </row>
    <row r="115" spans="2:2" ht="13.9">
      <c r="B115" s="5" t="s">
        <v>335</v>
      </c>
    </row>
    <row r="116" spans="2:2" ht="13.9">
      <c r="B116" s="5" t="s">
        <v>336</v>
      </c>
    </row>
    <row r="117" spans="2:2" ht="13.9">
      <c r="B117" s="5" t="s">
        <v>337</v>
      </c>
    </row>
    <row r="118" spans="2:2" ht="13.9">
      <c r="B118" s="5" t="s">
        <v>338</v>
      </c>
    </row>
    <row r="122" spans="2:2" ht="17.649999999999999">
      <c r="B122" s="3" t="s">
        <v>65</v>
      </c>
    </row>
    <row r="123" spans="2:2">
      <c r="B123" s="4"/>
    </row>
    <row r="124" spans="2:2" ht="13.9">
      <c r="B124" s="5" t="s">
        <v>339</v>
      </c>
    </row>
    <row r="125" spans="2:2" ht="13.9">
      <c r="B125" s="5" t="s">
        <v>340</v>
      </c>
    </row>
    <row r="126" spans="2:2" ht="13.9">
      <c r="B126" s="5" t="s">
        <v>341</v>
      </c>
    </row>
    <row r="127" spans="2:2" ht="13.9">
      <c r="B127" s="5" t="s">
        <v>342</v>
      </c>
    </row>
    <row r="128" spans="2:2" ht="13.9">
      <c r="B128" s="5" t="s">
        <v>343</v>
      </c>
    </row>
    <row r="129" spans="2:2" ht="13.9">
      <c r="B129" s="5" t="s">
        <v>344</v>
      </c>
    </row>
    <row r="130" spans="2:2" ht="13.9">
      <c r="B130" s="5" t="s">
        <v>345</v>
      </c>
    </row>
    <row r="131" spans="2:2" ht="13.9">
      <c r="B131" s="5" t="s">
        <v>346</v>
      </c>
    </row>
    <row r="132" spans="2:2" ht="13.9">
      <c r="B132" s="5" t="s">
        <v>347</v>
      </c>
    </row>
    <row r="133" spans="2:2" ht="13.9">
      <c r="B133" s="5" t="s">
        <v>348</v>
      </c>
    </row>
    <row r="134" spans="2:2" ht="13.9">
      <c r="B134" s="5" t="s">
        <v>349</v>
      </c>
    </row>
    <row r="135" spans="2:2" ht="13.9">
      <c r="B135" s="5" t="s">
        <v>350</v>
      </c>
    </row>
    <row r="136" spans="2:2" ht="13.9">
      <c r="B136" s="5" t="s">
        <v>351</v>
      </c>
    </row>
    <row r="137" spans="2:2" ht="13.9">
      <c r="B137" s="5" t="s">
        <v>352</v>
      </c>
    </row>
    <row r="138" spans="2:2" ht="13.9">
      <c r="B138" s="5" t="s">
        <v>353</v>
      </c>
    </row>
    <row r="142" spans="2:2" ht="17.649999999999999">
      <c r="B142" s="3" t="s">
        <v>66</v>
      </c>
    </row>
    <row r="143" spans="2:2">
      <c r="B143" s="4"/>
    </row>
    <row r="144" spans="2:2" ht="13.9">
      <c r="B144" s="5" t="s">
        <v>354</v>
      </c>
    </row>
    <row r="145" spans="2:2" ht="13.9">
      <c r="B145" s="5" t="s">
        <v>355</v>
      </c>
    </row>
    <row r="146" spans="2:2" ht="13.9">
      <c r="B146" s="5" t="s">
        <v>356</v>
      </c>
    </row>
    <row r="147" spans="2:2" ht="13.9">
      <c r="B147" s="5" t="s">
        <v>357</v>
      </c>
    </row>
    <row r="148" spans="2:2" ht="13.9">
      <c r="B148" s="5" t="s">
        <v>358</v>
      </c>
    </row>
    <row r="149" spans="2:2" ht="13.9">
      <c r="B149" s="5" t="s">
        <v>359</v>
      </c>
    </row>
    <row r="150" spans="2:2" ht="13.9">
      <c r="B150" s="5" t="s">
        <v>360</v>
      </c>
    </row>
    <row r="151" spans="2:2" ht="13.9">
      <c r="B151" s="5" t="s">
        <v>361</v>
      </c>
    </row>
    <row r="152" spans="2:2" ht="13.9">
      <c r="B152" s="5" t="s">
        <v>362</v>
      </c>
    </row>
    <row r="153" spans="2:2" ht="13.9">
      <c r="B153" s="5" t="s">
        <v>363</v>
      </c>
    </row>
    <row r="154" spans="2:2" ht="13.9">
      <c r="B154" s="5" t="s">
        <v>364</v>
      </c>
    </row>
    <row r="155" spans="2:2" ht="13.9">
      <c r="B155" s="5" t="s">
        <v>365</v>
      </c>
    </row>
    <row r="156" spans="2:2" ht="13.9">
      <c r="B156" s="5" t="s">
        <v>366</v>
      </c>
    </row>
    <row r="157" spans="2:2" ht="13.9">
      <c r="B157" s="5" t="s">
        <v>367</v>
      </c>
    </row>
    <row r="158" spans="2:2" ht="13.9">
      <c r="B158" s="5" t="s">
        <v>368</v>
      </c>
    </row>
    <row r="162" spans="2:2" ht="17.649999999999999">
      <c r="B162" s="3" t="s">
        <v>67</v>
      </c>
    </row>
    <row r="163" spans="2:2">
      <c r="B163" s="4"/>
    </row>
    <row r="164" spans="2:2" ht="13.9">
      <c r="B164" s="5" t="s">
        <v>369</v>
      </c>
    </row>
    <row r="165" spans="2:2" ht="13.9">
      <c r="B165" s="5" t="s">
        <v>370</v>
      </c>
    </row>
    <row r="166" spans="2:2" ht="13.9">
      <c r="B166" s="5" t="s">
        <v>371</v>
      </c>
    </row>
    <row r="167" spans="2:2" ht="13.9">
      <c r="B167" s="5" t="s">
        <v>372</v>
      </c>
    </row>
    <row r="168" spans="2:2" ht="13.9">
      <c r="B168" s="5" t="s">
        <v>373</v>
      </c>
    </row>
    <row r="169" spans="2:2" ht="13.9">
      <c r="B169" s="5" t="s">
        <v>374</v>
      </c>
    </row>
    <row r="170" spans="2:2" ht="13.9">
      <c r="B170" s="5" t="s">
        <v>375</v>
      </c>
    </row>
    <row r="171" spans="2:2" ht="13.9">
      <c r="B171" s="5" t="s">
        <v>376</v>
      </c>
    </row>
    <row r="172" spans="2:2" ht="13.9">
      <c r="B172" s="5" t="s">
        <v>377</v>
      </c>
    </row>
    <row r="173" spans="2:2" ht="13.9">
      <c r="B173" s="5" t="s">
        <v>378</v>
      </c>
    </row>
    <row r="174" spans="2:2" ht="13.9">
      <c r="B174" s="5" t="s">
        <v>379</v>
      </c>
    </row>
    <row r="175" spans="2:2" ht="13.9">
      <c r="B175" s="5" t="s">
        <v>380</v>
      </c>
    </row>
    <row r="176" spans="2:2" ht="13.9">
      <c r="B176" s="5" t="s">
        <v>381</v>
      </c>
    </row>
    <row r="177" spans="2:2" ht="13.9">
      <c r="B177" s="5" t="s">
        <v>382</v>
      </c>
    </row>
    <row r="178" spans="2:2" ht="13.9">
      <c r="B178" s="5" t="s">
        <v>383</v>
      </c>
    </row>
    <row r="182" spans="2:2" ht="17.649999999999999">
      <c r="B182" s="3" t="s">
        <v>68</v>
      </c>
    </row>
    <row r="183" spans="2:2">
      <c r="B183" s="4"/>
    </row>
    <row r="184" spans="2:2" ht="13.9">
      <c r="B184" s="5" t="s">
        <v>384</v>
      </c>
    </row>
    <row r="185" spans="2:2" ht="13.9">
      <c r="B185" s="5" t="s">
        <v>385</v>
      </c>
    </row>
    <row r="186" spans="2:2" ht="13.9">
      <c r="B186" s="5" t="s">
        <v>386</v>
      </c>
    </row>
    <row r="187" spans="2:2" ht="13.9">
      <c r="B187" s="5" t="s">
        <v>387</v>
      </c>
    </row>
    <row r="188" spans="2:2" ht="13.9">
      <c r="B188" s="5" t="s">
        <v>388</v>
      </c>
    </row>
    <row r="189" spans="2:2" ht="13.9">
      <c r="B189" s="5" t="s">
        <v>389</v>
      </c>
    </row>
    <row r="190" spans="2:2" ht="13.9">
      <c r="B190" s="5" t="s">
        <v>390</v>
      </c>
    </row>
    <row r="191" spans="2:2" ht="13.9">
      <c r="B191" s="5" t="s">
        <v>391</v>
      </c>
    </row>
    <row r="192" spans="2:2" ht="13.9">
      <c r="B192" s="5" t="s">
        <v>392</v>
      </c>
    </row>
    <row r="193" spans="2:2" ht="13.9">
      <c r="B193" s="5" t="s">
        <v>393</v>
      </c>
    </row>
    <row r="194" spans="2:2" ht="13.9">
      <c r="B194" s="5" t="s">
        <v>394</v>
      </c>
    </row>
    <row r="195" spans="2:2" ht="13.9">
      <c r="B195" s="5" t="s">
        <v>395</v>
      </c>
    </row>
    <row r="196" spans="2:2" ht="13.9">
      <c r="B196" s="5" t="s">
        <v>396</v>
      </c>
    </row>
    <row r="197" spans="2:2" ht="13.9">
      <c r="B197" s="5" t="s">
        <v>397</v>
      </c>
    </row>
    <row r="199" spans="2:2" ht="17.649999999999999">
      <c r="B199" s="3" t="s">
        <v>69</v>
      </c>
    </row>
    <row r="200" spans="2:2">
      <c r="B200" s="4"/>
    </row>
    <row r="201" spans="2:2" ht="13.9">
      <c r="B201" s="5" t="s">
        <v>398</v>
      </c>
    </row>
    <row r="202" spans="2:2" ht="13.9">
      <c r="B202" s="5" t="s">
        <v>399</v>
      </c>
    </row>
    <row r="203" spans="2:2" ht="13.9">
      <c r="B203" s="5" t="s">
        <v>400</v>
      </c>
    </row>
    <row r="204" spans="2:2" ht="13.9">
      <c r="B204" s="5" t="s">
        <v>401</v>
      </c>
    </row>
    <row r="205" spans="2:2" ht="13.9">
      <c r="B205" s="5" t="s">
        <v>402</v>
      </c>
    </row>
    <row r="206" spans="2:2" ht="13.9">
      <c r="B206" s="5" t="s">
        <v>403</v>
      </c>
    </row>
    <row r="207" spans="2:2" ht="13.9">
      <c r="B207" s="5" t="s">
        <v>404</v>
      </c>
    </row>
    <row r="208" spans="2:2" ht="13.9">
      <c r="B208" s="5" t="s">
        <v>405</v>
      </c>
    </row>
    <row r="209" spans="2:2" ht="13.9">
      <c r="B209" s="5" t="s">
        <v>406</v>
      </c>
    </row>
    <row r="210" spans="2:2" ht="13.9">
      <c r="B210" s="5" t="s">
        <v>407</v>
      </c>
    </row>
    <row r="211" spans="2:2" ht="13.9">
      <c r="B211" s="5" t="s">
        <v>408</v>
      </c>
    </row>
    <row r="212" spans="2:2" ht="13.9">
      <c r="B212" s="5" t="s">
        <v>409</v>
      </c>
    </row>
    <row r="213" spans="2:2" ht="13.9">
      <c r="B213" s="5" t="s">
        <v>410</v>
      </c>
    </row>
    <row r="214" spans="2:2" ht="13.9">
      <c r="B214" s="5" t="s">
        <v>411</v>
      </c>
    </row>
    <row r="215" spans="2:2" ht="13.9">
      <c r="B215" s="5" t="s">
        <v>412</v>
      </c>
    </row>
    <row r="219" spans="2:2" ht="17.649999999999999">
      <c r="B219" s="3" t="s">
        <v>413</v>
      </c>
    </row>
    <row r="220" spans="2:2">
      <c r="B220" s="4"/>
    </row>
    <row r="221" spans="2:2" ht="13.9">
      <c r="B221" s="5" t="s">
        <v>414</v>
      </c>
    </row>
    <row r="222" spans="2:2" ht="13.9">
      <c r="B222" s="5" t="s">
        <v>415</v>
      </c>
    </row>
    <row r="223" spans="2:2" ht="13.9">
      <c r="B223" s="5" t="s">
        <v>416</v>
      </c>
    </row>
    <row r="224" spans="2:2" ht="13.9">
      <c r="B224" s="5" t="s">
        <v>417</v>
      </c>
    </row>
    <row r="225" spans="2:2" ht="13.9">
      <c r="B225" s="5" t="s">
        <v>418</v>
      </c>
    </row>
    <row r="226" spans="2:2" ht="13.9">
      <c r="B226" s="5" t="s">
        <v>419</v>
      </c>
    </row>
    <row r="227" spans="2:2" ht="13.9">
      <c r="B227" s="5" t="s">
        <v>420</v>
      </c>
    </row>
    <row r="228" spans="2:2" ht="13.9">
      <c r="B228" s="5" t="s">
        <v>421</v>
      </c>
    </row>
    <row r="229" spans="2:2" ht="13.9">
      <c r="B229" s="5" t="s">
        <v>422</v>
      </c>
    </row>
    <row r="230" spans="2:2" ht="13.9">
      <c r="B230" s="5" t="s">
        <v>423</v>
      </c>
    </row>
    <row r="231" spans="2:2" ht="13.9">
      <c r="B231" s="5" t="s">
        <v>424</v>
      </c>
    </row>
    <row r="232" spans="2:2" ht="13.9">
      <c r="B232" s="5" t="s">
        <v>425</v>
      </c>
    </row>
    <row r="233" spans="2:2" ht="13.9">
      <c r="B233" s="5" t="s">
        <v>426</v>
      </c>
    </row>
    <row r="234" spans="2:2" ht="13.9">
      <c r="B234" s="5" t="s">
        <v>427</v>
      </c>
    </row>
    <row r="235" spans="2:2" ht="13.9">
      <c r="B235" s="5" t="s">
        <v>428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topLeftCell="A15" zoomScaleNormal="100" workbookViewId="0">
      <selection activeCell="B30" sqref="B30"/>
    </sheetView>
  </sheetViews>
  <sheetFormatPr defaultRowHeight="13.5"/>
  <cols>
    <col min="1" max="1" width="3.875" customWidth="1"/>
  </cols>
  <sheetData>
    <row r="2" spans="2:2" ht="17.649999999999999">
      <c r="B2" s="3" t="s">
        <v>60</v>
      </c>
    </row>
    <row r="3" spans="2:2">
      <c r="B3" s="4"/>
    </row>
    <row r="4" spans="2:2" ht="13.9">
      <c r="B4" s="5" t="s">
        <v>226</v>
      </c>
    </row>
    <row r="5" spans="2:2" ht="13.9">
      <c r="B5" s="5" t="s">
        <v>227</v>
      </c>
    </row>
    <row r="7" spans="2:2" ht="17.649999999999999">
      <c r="B7" s="3" t="s">
        <v>61</v>
      </c>
    </row>
    <row r="8" spans="2:2">
      <c r="B8" s="4"/>
    </row>
    <row r="9" spans="2:2" ht="13.9">
      <c r="B9" s="5" t="s">
        <v>228</v>
      </c>
    </row>
    <row r="10" spans="2:2" ht="13.9">
      <c r="B10" s="5" t="s">
        <v>229</v>
      </c>
    </row>
    <row r="12" spans="2:2" ht="17.649999999999999">
      <c r="B12" s="3" t="s">
        <v>230</v>
      </c>
    </row>
    <row r="13" spans="2:2">
      <c r="B13" s="4"/>
    </row>
    <row r="14" spans="2:2" ht="13.9">
      <c r="B14" s="5" t="s">
        <v>231</v>
      </c>
    </row>
    <row r="15" spans="2:2">
      <c r="B15" s="4"/>
    </row>
    <row r="16" spans="2:2" ht="13.9">
      <c r="B16" s="5" t="s">
        <v>232</v>
      </c>
    </row>
    <row r="18" spans="2:2" ht="17.649999999999999">
      <c r="B18" s="3" t="s">
        <v>62</v>
      </c>
    </row>
    <row r="19" spans="2:2">
      <c r="B19" s="4"/>
    </row>
    <row r="20" spans="2:2" ht="13.9">
      <c r="B20" s="5" t="s">
        <v>233</v>
      </c>
    </row>
    <row r="21" spans="2:2" ht="13.9">
      <c r="B21" s="5" t="s">
        <v>234</v>
      </c>
    </row>
    <row r="23" spans="2:2" ht="17.649999999999999">
      <c r="B23" s="3" t="s">
        <v>63</v>
      </c>
    </row>
    <row r="24" spans="2:2">
      <c r="B24" s="4"/>
    </row>
    <row r="25" spans="2:2" ht="13.9">
      <c r="B25" s="5" t="s">
        <v>235</v>
      </c>
    </row>
    <row r="26" spans="2:2" ht="13.9">
      <c r="B26" s="5" t="s">
        <v>236</v>
      </c>
    </row>
    <row r="28" spans="2:2" ht="17.649999999999999">
      <c r="B28" s="3" t="s">
        <v>64</v>
      </c>
    </row>
    <row r="29" spans="2:2">
      <c r="B29" s="4"/>
    </row>
    <row r="30" spans="2:2" ht="13.9">
      <c r="B30" s="5" t="s">
        <v>237</v>
      </c>
    </row>
    <row r="31" spans="2:2">
      <c r="B31" s="4"/>
    </row>
    <row r="32" spans="2:2" ht="13.9">
      <c r="B32" s="5" t="s">
        <v>238</v>
      </c>
    </row>
    <row r="34" spans="2:2" ht="17.649999999999999">
      <c r="B34" s="3" t="s">
        <v>65</v>
      </c>
    </row>
    <row r="35" spans="2:2">
      <c r="B35" s="4"/>
    </row>
    <row r="36" spans="2:2" ht="13.9">
      <c r="B36" s="5" t="s">
        <v>239</v>
      </c>
    </row>
    <row r="37" spans="2:2">
      <c r="B37" s="4"/>
    </row>
    <row r="38" spans="2:2" ht="13.9">
      <c r="B38" s="5" t="s">
        <v>240</v>
      </c>
    </row>
    <row r="40" spans="2:2" ht="17.649999999999999">
      <c r="B40" s="3" t="s">
        <v>66</v>
      </c>
    </row>
    <row r="41" spans="2:2">
      <c r="B41" s="4"/>
    </row>
    <row r="42" spans="2:2" ht="13.9">
      <c r="B42" s="5" t="s">
        <v>241</v>
      </c>
    </row>
    <row r="43" spans="2:2">
      <c r="B43" s="4"/>
    </row>
    <row r="44" spans="2:2" ht="13.9">
      <c r="B44" s="5" t="s">
        <v>242</v>
      </c>
    </row>
    <row r="46" spans="2:2" ht="17.649999999999999">
      <c r="B46" s="3" t="s">
        <v>67</v>
      </c>
    </row>
    <row r="47" spans="2:2">
      <c r="B47" s="4"/>
    </row>
    <row r="48" spans="2:2" ht="13.9">
      <c r="B48" s="5" t="s">
        <v>243</v>
      </c>
    </row>
    <row r="49" spans="2:2">
      <c r="B49" s="4"/>
    </row>
    <row r="50" spans="2:2" ht="13.9">
      <c r="B50" s="5" t="s">
        <v>244</v>
      </c>
    </row>
    <row r="52" spans="2:2" ht="17.649999999999999">
      <c r="B52" s="3" t="s">
        <v>68</v>
      </c>
    </row>
    <row r="53" spans="2:2">
      <c r="B53" s="4"/>
    </row>
    <row r="54" spans="2:2" ht="13.9">
      <c r="B54" s="5" t="s">
        <v>245</v>
      </c>
    </row>
    <row r="55" spans="2:2">
      <c r="B55" s="4"/>
    </row>
    <row r="56" spans="2:2" ht="13.9">
      <c r="B56" s="5" t="s">
        <v>246</v>
      </c>
    </row>
    <row r="58" spans="2:2" ht="17.649999999999999">
      <c r="B58" s="3" t="s">
        <v>69</v>
      </c>
    </row>
    <row r="59" spans="2:2">
      <c r="B59" s="4"/>
    </row>
    <row r="60" spans="2:2" ht="13.9">
      <c r="B60" s="5" t="s">
        <v>247</v>
      </c>
    </row>
    <row r="61" spans="2:2">
      <c r="B61" s="4"/>
    </row>
    <row r="62" spans="2:2" ht="13.9">
      <c r="B62" s="5" t="s">
        <v>248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7370-F403-4EA3-ABAE-9A5B340030AE}">
  <dimension ref="A1:P32"/>
  <sheetViews>
    <sheetView zoomScale="145" zoomScaleNormal="145" workbookViewId="0">
      <selection activeCell="C3" sqref="C3:M17"/>
    </sheetView>
  </sheetViews>
  <sheetFormatPr defaultRowHeight="13.5"/>
  <cols>
    <col min="1" max="1" width="2.875" bestFit="1" customWidth="1"/>
    <col min="2" max="2" width="13" bestFit="1" customWidth="1"/>
    <col min="3" max="3" width="11.8125" bestFit="1" customWidth="1"/>
    <col min="4" max="4" width="12.0625" bestFit="1" customWidth="1"/>
    <col min="5" max="5" width="9.25" bestFit="1" customWidth="1"/>
    <col min="6" max="6" width="7.25" bestFit="1" customWidth="1"/>
    <col min="7" max="7" width="5.625" bestFit="1" customWidth="1"/>
    <col min="8" max="8" width="4.0625" bestFit="1" customWidth="1"/>
    <col min="9" max="9" width="9.5625" bestFit="1" customWidth="1"/>
    <col min="10" max="11" width="4.875" bestFit="1" customWidth="1"/>
    <col min="12" max="12" width="7.875" bestFit="1" customWidth="1"/>
    <col min="13" max="13" width="10.0625" bestFit="1" customWidth="1"/>
    <col min="14" max="14" width="4.25" customWidth="1"/>
    <col min="15" max="15" width="11.1875" bestFit="1" customWidth="1"/>
    <col min="16" max="16" width="9.6875" customWidth="1"/>
  </cols>
  <sheetData>
    <row r="1" spans="1:16">
      <c r="B1">
        <v>1</v>
      </c>
      <c r="C1">
        <v>2</v>
      </c>
      <c r="D1">
        <v>3</v>
      </c>
      <c r="E1">
        <v>4</v>
      </c>
      <c r="F1">
        <v>5</v>
      </c>
      <c r="G1">
        <v>6</v>
      </c>
      <c r="H1">
        <v>7</v>
      </c>
      <c r="I1">
        <v>8</v>
      </c>
      <c r="J1">
        <v>9</v>
      </c>
      <c r="K1">
        <v>10</v>
      </c>
      <c r="L1">
        <v>11</v>
      </c>
      <c r="M1">
        <v>12</v>
      </c>
    </row>
    <row r="2" spans="1:16" ht="13.9" thickBot="1">
      <c r="A2">
        <v>1</v>
      </c>
      <c r="B2" s="14" t="s">
        <v>438</v>
      </c>
      <c r="C2" s="14" t="s">
        <v>433</v>
      </c>
      <c r="D2" s="14" t="s">
        <v>450</v>
      </c>
      <c r="E2" s="14" t="s">
        <v>429</v>
      </c>
      <c r="F2" s="14" t="s">
        <v>451</v>
      </c>
      <c r="G2" s="14" t="s">
        <v>432</v>
      </c>
      <c r="H2" s="14" t="s">
        <v>456</v>
      </c>
      <c r="I2" s="14" t="s">
        <v>452</v>
      </c>
      <c r="J2" s="14" t="s">
        <v>453</v>
      </c>
      <c r="K2" s="14" t="s">
        <v>430</v>
      </c>
      <c r="L2" s="14" t="s">
        <v>454</v>
      </c>
      <c r="M2" s="14" t="s">
        <v>455</v>
      </c>
      <c r="O2" t="s">
        <v>457</v>
      </c>
      <c r="P2" t="s">
        <v>442</v>
      </c>
    </row>
    <row r="3" spans="1:16">
      <c r="A3">
        <v>2</v>
      </c>
      <c r="B3" s="14" t="s">
        <v>431</v>
      </c>
      <c r="C3" s="6">
        <v>171</v>
      </c>
      <c r="D3" s="7">
        <v>64</v>
      </c>
      <c r="E3" s="7">
        <v>257</v>
      </c>
      <c r="F3" s="7">
        <v>347</v>
      </c>
      <c r="G3" s="7">
        <v>184</v>
      </c>
      <c r="H3" s="7">
        <v>452</v>
      </c>
      <c r="I3" s="7">
        <v>105</v>
      </c>
      <c r="J3" s="7">
        <v>171</v>
      </c>
      <c r="K3" s="7">
        <v>388</v>
      </c>
      <c r="L3" s="7">
        <v>303</v>
      </c>
      <c r="M3" s="8">
        <v>283</v>
      </c>
      <c r="O3" t="s">
        <v>458</v>
      </c>
      <c r="P3" t="s">
        <v>438</v>
      </c>
    </row>
    <row r="4" spans="1:16">
      <c r="A4">
        <v>3</v>
      </c>
      <c r="B4" s="14" t="s">
        <v>439</v>
      </c>
      <c r="C4" s="9">
        <v>184</v>
      </c>
      <c r="D4">
        <v>416</v>
      </c>
      <c r="E4">
        <v>273</v>
      </c>
      <c r="F4">
        <v>76</v>
      </c>
      <c r="G4">
        <v>167</v>
      </c>
      <c r="H4">
        <v>309</v>
      </c>
      <c r="I4">
        <v>293</v>
      </c>
      <c r="J4">
        <v>218</v>
      </c>
      <c r="K4">
        <v>296</v>
      </c>
      <c r="L4">
        <v>263</v>
      </c>
      <c r="M4" s="10">
        <v>312</v>
      </c>
      <c r="O4" t="s">
        <v>459</v>
      </c>
      <c r="P4" t="s">
        <v>456</v>
      </c>
    </row>
    <row r="5" spans="1:16">
      <c r="A5">
        <v>4</v>
      </c>
      <c r="B5" s="14" t="s">
        <v>435</v>
      </c>
      <c r="C5" s="9">
        <v>209</v>
      </c>
      <c r="D5">
        <v>253</v>
      </c>
      <c r="E5">
        <v>333</v>
      </c>
      <c r="F5">
        <v>463</v>
      </c>
      <c r="G5">
        <v>130</v>
      </c>
      <c r="H5">
        <v>396</v>
      </c>
      <c r="I5">
        <v>280</v>
      </c>
      <c r="J5">
        <v>139</v>
      </c>
      <c r="K5">
        <v>271</v>
      </c>
      <c r="L5">
        <v>220</v>
      </c>
      <c r="M5" s="10">
        <v>117</v>
      </c>
      <c r="O5" t="s">
        <v>460</v>
      </c>
      <c r="P5">
        <v>7</v>
      </c>
    </row>
    <row r="6" spans="1:16">
      <c r="A6">
        <v>5</v>
      </c>
      <c r="B6" s="14" t="s">
        <v>440</v>
      </c>
      <c r="C6" s="9">
        <v>58</v>
      </c>
      <c r="D6">
        <v>304</v>
      </c>
      <c r="E6">
        <v>239</v>
      </c>
      <c r="F6">
        <v>77</v>
      </c>
      <c r="G6">
        <v>493</v>
      </c>
      <c r="H6">
        <v>485</v>
      </c>
      <c r="I6">
        <v>291</v>
      </c>
      <c r="J6">
        <v>208</v>
      </c>
      <c r="K6">
        <v>359</v>
      </c>
      <c r="L6">
        <v>126</v>
      </c>
      <c r="M6" s="10">
        <v>417</v>
      </c>
      <c r="O6" t="s">
        <v>461</v>
      </c>
      <c r="P6">
        <v>9</v>
      </c>
    </row>
    <row r="7" spans="1:16">
      <c r="A7">
        <v>6</v>
      </c>
      <c r="B7" s="14" t="s">
        <v>436</v>
      </c>
      <c r="C7" s="9">
        <v>69</v>
      </c>
      <c r="D7">
        <v>354</v>
      </c>
      <c r="E7">
        <v>181</v>
      </c>
      <c r="F7">
        <v>120</v>
      </c>
      <c r="G7">
        <v>150</v>
      </c>
      <c r="H7">
        <v>359</v>
      </c>
      <c r="I7">
        <v>448</v>
      </c>
      <c r="J7">
        <v>465</v>
      </c>
      <c r="K7">
        <v>220</v>
      </c>
      <c r="L7">
        <v>126</v>
      </c>
      <c r="M7" s="10">
        <v>313</v>
      </c>
      <c r="O7" t="s">
        <v>462</v>
      </c>
      <c r="P7" t="s">
        <v>463</v>
      </c>
    </row>
    <row r="8" spans="1:16">
      <c r="A8">
        <v>7</v>
      </c>
      <c r="B8" s="14" t="s">
        <v>441</v>
      </c>
      <c r="C8" s="9">
        <v>256</v>
      </c>
      <c r="D8">
        <v>113</v>
      </c>
      <c r="E8">
        <v>135</v>
      </c>
      <c r="F8">
        <v>264</v>
      </c>
      <c r="G8">
        <v>157</v>
      </c>
      <c r="H8">
        <v>408</v>
      </c>
      <c r="I8">
        <v>454</v>
      </c>
      <c r="J8">
        <v>105</v>
      </c>
      <c r="K8">
        <v>464</v>
      </c>
      <c r="L8">
        <v>218</v>
      </c>
      <c r="M8" s="10">
        <v>158</v>
      </c>
      <c r="O8" t="s">
        <v>464</v>
      </c>
      <c r="P8" t="s">
        <v>465</v>
      </c>
    </row>
    <row r="9" spans="1:16">
      <c r="A9">
        <v>8</v>
      </c>
      <c r="B9" s="14" t="s">
        <v>448</v>
      </c>
      <c r="C9" s="9">
        <v>207</v>
      </c>
      <c r="D9">
        <v>106</v>
      </c>
      <c r="E9">
        <v>381</v>
      </c>
      <c r="F9">
        <v>415</v>
      </c>
      <c r="G9">
        <v>331</v>
      </c>
      <c r="H9">
        <v>169</v>
      </c>
      <c r="I9">
        <v>439</v>
      </c>
      <c r="J9">
        <v>329</v>
      </c>
      <c r="K9">
        <v>140</v>
      </c>
      <c r="L9">
        <v>107</v>
      </c>
      <c r="M9" s="10">
        <v>59</v>
      </c>
      <c r="P9" t="s">
        <v>466</v>
      </c>
    </row>
    <row r="10" spans="1:16">
      <c r="A10">
        <v>9</v>
      </c>
      <c r="B10" s="14" t="s">
        <v>442</v>
      </c>
      <c r="C10" s="9">
        <v>124</v>
      </c>
      <c r="D10">
        <v>150</v>
      </c>
      <c r="E10">
        <v>79</v>
      </c>
      <c r="F10">
        <v>249</v>
      </c>
      <c r="G10">
        <v>497</v>
      </c>
      <c r="H10">
        <v>267</v>
      </c>
      <c r="I10">
        <v>339</v>
      </c>
      <c r="J10">
        <v>327</v>
      </c>
      <c r="K10">
        <v>199</v>
      </c>
      <c r="L10">
        <v>353</v>
      </c>
      <c r="M10" s="10">
        <v>472</v>
      </c>
    </row>
    <row r="11" spans="1:16">
      <c r="A11">
        <v>10</v>
      </c>
      <c r="B11" s="14" t="s">
        <v>443</v>
      </c>
      <c r="C11" s="9">
        <v>346</v>
      </c>
      <c r="D11">
        <v>314</v>
      </c>
      <c r="E11">
        <v>148</v>
      </c>
      <c r="F11">
        <v>349</v>
      </c>
      <c r="G11">
        <v>440</v>
      </c>
      <c r="H11">
        <v>325</v>
      </c>
      <c r="I11">
        <v>148</v>
      </c>
      <c r="J11">
        <v>479</v>
      </c>
      <c r="K11">
        <v>464</v>
      </c>
      <c r="L11">
        <v>149</v>
      </c>
      <c r="M11" s="10">
        <v>259</v>
      </c>
    </row>
    <row r="12" spans="1:16">
      <c r="A12">
        <v>11</v>
      </c>
      <c r="B12" s="14" t="s">
        <v>444</v>
      </c>
      <c r="C12" s="9">
        <v>436</v>
      </c>
      <c r="D12">
        <v>404</v>
      </c>
      <c r="E12">
        <v>458</v>
      </c>
      <c r="F12">
        <v>294</v>
      </c>
      <c r="G12">
        <v>129</v>
      </c>
      <c r="H12">
        <v>437</v>
      </c>
      <c r="I12">
        <v>264</v>
      </c>
      <c r="J12">
        <v>116</v>
      </c>
      <c r="K12">
        <v>397</v>
      </c>
      <c r="L12">
        <v>105</v>
      </c>
      <c r="M12" s="10">
        <v>123</v>
      </c>
    </row>
    <row r="13" spans="1:16">
      <c r="A13">
        <v>12</v>
      </c>
      <c r="B13" s="14" t="s">
        <v>445</v>
      </c>
      <c r="C13" s="9">
        <v>289</v>
      </c>
      <c r="D13">
        <v>412</v>
      </c>
      <c r="E13">
        <v>114</v>
      </c>
      <c r="F13">
        <v>100</v>
      </c>
      <c r="G13">
        <v>360</v>
      </c>
      <c r="H13">
        <v>117</v>
      </c>
      <c r="I13">
        <v>112</v>
      </c>
      <c r="J13">
        <v>260</v>
      </c>
      <c r="K13">
        <v>246</v>
      </c>
      <c r="L13">
        <v>208</v>
      </c>
      <c r="M13" s="10">
        <v>193</v>
      </c>
    </row>
    <row r="14" spans="1:16">
      <c r="A14">
        <v>13</v>
      </c>
      <c r="B14" s="14" t="s">
        <v>449</v>
      </c>
      <c r="C14" s="9">
        <v>340</v>
      </c>
      <c r="D14">
        <v>237</v>
      </c>
      <c r="E14">
        <v>307</v>
      </c>
      <c r="F14">
        <v>382</v>
      </c>
      <c r="G14">
        <v>338</v>
      </c>
      <c r="H14">
        <v>459</v>
      </c>
      <c r="I14">
        <v>237</v>
      </c>
      <c r="J14">
        <v>231</v>
      </c>
      <c r="K14">
        <v>244</v>
      </c>
      <c r="L14">
        <v>207</v>
      </c>
      <c r="M14" s="10">
        <v>167</v>
      </c>
    </row>
    <row r="15" spans="1:16">
      <c r="A15">
        <v>14</v>
      </c>
      <c r="B15" s="14" t="s">
        <v>434</v>
      </c>
      <c r="C15" s="9">
        <v>267</v>
      </c>
      <c r="D15">
        <v>154</v>
      </c>
      <c r="E15">
        <v>388</v>
      </c>
      <c r="F15">
        <v>452</v>
      </c>
      <c r="G15">
        <v>428</v>
      </c>
      <c r="H15">
        <v>50</v>
      </c>
      <c r="I15">
        <v>151</v>
      </c>
      <c r="J15">
        <v>147</v>
      </c>
      <c r="K15">
        <v>240</v>
      </c>
      <c r="L15">
        <v>295</v>
      </c>
      <c r="M15" s="10">
        <v>475</v>
      </c>
    </row>
    <row r="16" spans="1:16">
      <c r="A16">
        <v>15</v>
      </c>
      <c r="B16" s="14" t="s">
        <v>446</v>
      </c>
      <c r="C16" s="9">
        <v>385</v>
      </c>
      <c r="D16">
        <v>435</v>
      </c>
      <c r="E16">
        <v>480</v>
      </c>
      <c r="F16">
        <v>369</v>
      </c>
      <c r="G16">
        <v>306</v>
      </c>
      <c r="H16">
        <v>419</v>
      </c>
      <c r="I16">
        <v>85</v>
      </c>
      <c r="J16">
        <v>119</v>
      </c>
      <c r="K16">
        <v>327</v>
      </c>
      <c r="L16">
        <v>399</v>
      </c>
      <c r="M16" s="10">
        <v>141</v>
      </c>
    </row>
    <row r="17" spans="1:13" ht="13.9" thickBot="1">
      <c r="A17">
        <v>16</v>
      </c>
      <c r="B17" s="14" t="s">
        <v>447</v>
      </c>
      <c r="C17" s="11">
        <v>152</v>
      </c>
      <c r="D17" s="12">
        <v>311</v>
      </c>
      <c r="E17" s="12">
        <v>486</v>
      </c>
      <c r="F17" s="12">
        <v>139</v>
      </c>
      <c r="G17" s="12">
        <v>269</v>
      </c>
      <c r="H17" s="12">
        <v>138</v>
      </c>
      <c r="I17" s="12">
        <v>271</v>
      </c>
      <c r="J17" s="12">
        <v>212</v>
      </c>
      <c r="K17" s="12">
        <v>476</v>
      </c>
      <c r="L17" s="12">
        <v>265</v>
      </c>
      <c r="M17" s="13">
        <v>355</v>
      </c>
    </row>
    <row r="19" spans="1:13">
      <c r="C19" s="20" t="s">
        <v>467</v>
      </c>
      <c r="D19" s="20"/>
      <c r="E19" s="20"/>
      <c r="F19" s="20"/>
      <c r="G19" s="20"/>
      <c r="H19" s="20"/>
      <c r="I19" s="20"/>
      <c r="J19" s="20"/>
      <c r="K19" s="20"/>
    </row>
    <row r="20" spans="1:13">
      <c r="C20" s="20"/>
      <c r="D20" s="20"/>
      <c r="E20" s="20"/>
      <c r="F20" s="20"/>
      <c r="G20" s="20"/>
      <c r="H20" s="20"/>
      <c r="I20" s="20"/>
      <c r="J20" s="20"/>
      <c r="K20" s="20"/>
    </row>
    <row r="22" spans="1:13">
      <c r="B22" t="s">
        <v>71</v>
      </c>
      <c r="C22" t="s">
        <v>468</v>
      </c>
      <c r="D22" t="s">
        <v>442</v>
      </c>
      <c r="F22">
        <f>VLOOKUP("Idli Dosa",B2:M17,7,0)</f>
        <v>267</v>
      </c>
    </row>
    <row r="23" spans="1:13">
      <c r="C23" t="s">
        <v>469</v>
      </c>
      <c r="D23" t="s">
        <v>470</v>
      </c>
    </row>
    <row r="24" spans="1:13">
      <c r="C24" t="s">
        <v>460</v>
      </c>
      <c r="D24">
        <v>7</v>
      </c>
    </row>
    <row r="25" spans="1:13">
      <c r="C25" t="s">
        <v>471</v>
      </c>
      <c r="D25" t="s">
        <v>465</v>
      </c>
    </row>
    <row r="27" spans="1:13">
      <c r="C27" s="20" t="s">
        <v>472</v>
      </c>
      <c r="D27" s="20"/>
      <c r="E27" s="20"/>
      <c r="F27" s="20"/>
      <c r="G27" s="20"/>
      <c r="H27" s="20"/>
      <c r="I27" s="20"/>
      <c r="J27" s="20"/>
      <c r="K27" s="20"/>
    </row>
    <row r="28" spans="1:13">
      <c r="C28" s="20"/>
      <c r="D28" s="20"/>
      <c r="E28" s="20"/>
      <c r="F28" s="20"/>
      <c r="G28" s="20"/>
      <c r="H28" s="20"/>
      <c r="I28" s="20"/>
      <c r="J28" s="20"/>
      <c r="K28" s="20"/>
    </row>
    <row r="29" spans="1:13">
      <c r="C29" t="s">
        <v>468</v>
      </c>
      <c r="D29" s="14" t="s">
        <v>441</v>
      </c>
      <c r="F29">
        <f>VLOOKUP(D29,B2:M17,D31,D32)</f>
        <v>464</v>
      </c>
    </row>
    <row r="30" spans="1:13">
      <c r="C30" t="s">
        <v>469</v>
      </c>
      <c r="D30" t="s">
        <v>470</v>
      </c>
    </row>
    <row r="31" spans="1:13">
      <c r="C31" t="s">
        <v>460</v>
      </c>
      <c r="D31">
        <v>10</v>
      </c>
    </row>
    <row r="32" spans="1:13">
      <c r="C32" t="s">
        <v>471</v>
      </c>
      <c r="D32">
        <v>0</v>
      </c>
    </row>
  </sheetData>
  <mergeCells count="2">
    <mergeCell ref="C19:K20"/>
    <mergeCell ref="C27:K2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EAD0-B41D-482A-B3DD-32C87CD819C9}">
  <dimension ref="B2:F1048566"/>
  <sheetViews>
    <sheetView zoomScale="250" zoomScaleNormal="250" workbookViewId="0">
      <selection activeCell="D6" sqref="D6"/>
    </sheetView>
  </sheetViews>
  <sheetFormatPr defaultRowHeight="13.5"/>
  <cols>
    <col min="1" max="1" width="2.9375" customWidth="1"/>
    <col min="2" max="2" width="5" bestFit="1" customWidth="1"/>
    <col min="3" max="3" width="5.0625" customWidth="1"/>
  </cols>
  <sheetData>
    <row r="2" spans="2:6">
      <c r="B2" t="s">
        <v>76</v>
      </c>
      <c r="D2">
        <f>ROW()</f>
        <v>2</v>
      </c>
      <c r="F2">
        <f>ROW(C9)</f>
        <v>9</v>
      </c>
    </row>
    <row r="4" spans="2:6">
      <c r="B4" t="s">
        <v>77</v>
      </c>
      <c r="D4">
        <f>ROWS(F4:H4)</f>
        <v>1</v>
      </c>
    </row>
    <row r="5" spans="2:6">
      <c r="D5">
        <f>ROWS(F5:G11)</f>
        <v>7</v>
      </c>
    </row>
    <row r="1048566" spans="5:5">
      <c r="E1048566">
        <f>ROW()</f>
        <v>1048566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81F5-1A08-4D60-A6E8-7010817AB416}">
  <dimension ref="B2:F5"/>
  <sheetViews>
    <sheetView zoomScale="220" zoomScaleNormal="220" workbookViewId="0">
      <selection activeCell="D6" sqref="D6"/>
    </sheetView>
  </sheetViews>
  <sheetFormatPr defaultRowHeight="13.5"/>
  <cols>
    <col min="1" max="1" width="3.4375" customWidth="1"/>
    <col min="2" max="2" width="7.8125" bestFit="1" customWidth="1"/>
  </cols>
  <sheetData>
    <row r="2" spans="2:6">
      <c r="B2" t="s">
        <v>78</v>
      </c>
      <c r="D2">
        <f>COLUMN()</f>
        <v>4</v>
      </c>
      <c r="F2">
        <f>COLUMN(XFD2)</f>
        <v>16384</v>
      </c>
    </row>
    <row r="5" spans="2:6">
      <c r="B5" t="s">
        <v>79</v>
      </c>
      <c r="D5">
        <f>COLUMNS(G5:J8)</f>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D6F3-5D46-494A-BD9E-CCDBEF4CDD49}">
  <dimension ref="B2:J64"/>
  <sheetViews>
    <sheetView topLeftCell="A58" zoomScale="160" zoomScaleNormal="160" workbookViewId="0">
      <selection activeCell="D64" sqref="D64"/>
    </sheetView>
  </sheetViews>
  <sheetFormatPr defaultRowHeight="13.5"/>
  <cols>
    <col min="1" max="1" width="4.25" customWidth="1"/>
    <col min="2" max="2" width="13.9375" bestFit="1" customWidth="1"/>
    <col min="3" max="3" width="9.6875" bestFit="1" customWidth="1"/>
    <col min="5" max="5" width="10.625" bestFit="1" customWidth="1"/>
  </cols>
  <sheetData>
    <row r="2" spans="2:10" ht="13.9" thickBot="1">
      <c r="B2" s="21" t="s">
        <v>473</v>
      </c>
      <c r="C2" s="21"/>
      <c r="D2" s="21"/>
      <c r="E2" s="21"/>
      <c r="F2" s="21"/>
      <c r="G2" s="21"/>
      <c r="H2" s="21"/>
      <c r="I2" s="21"/>
      <c r="J2" s="21"/>
    </row>
    <row r="3" spans="2:10" ht="14.25" thickTop="1" thickBot="1">
      <c r="B3" s="21"/>
      <c r="C3" s="21"/>
      <c r="D3" s="21"/>
      <c r="E3" s="21"/>
      <c r="F3" s="21"/>
      <c r="G3" s="21"/>
      <c r="H3" s="21"/>
      <c r="I3" s="21"/>
      <c r="J3" s="21"/>
    </row>
    <row r="4" spans="2:10" ht="14.25" thickTop="1" thickBot="1">
      <c r="B4" s="21"/>
      <c r="C4" s="21"/>
      <c r="D4" s="21"/>
      <c r="E4" s="21"/>
      <c r="F4" s="21"/>
      <c r="G4" s="21"/>
      <c r="H4" s="21"/>
      <c r="I4" s="21"/>
      <c r="J4" s="21"/>
    </row>
    <row r="5" spans="2:10" ht="14.25" thickTop="1" thickBot="1">
      <c r="B5" s="21"/>
      <c r="C5" s="21"/>
      <c r="D5" s="21"/>
      <c r="E5" s="21"/>
      <c r="F5" s="21"/>
      <c r="G5" s="21"/>
      <c r="H5" s="21"/>
      <c r="I5" s="21"/>
      <c r="J5" s="21"/>
    </row>
    <row r="6" spans="2:10" ht="14.25" thickTop="1">
      <c r="B6" s="5"/>
    </row>
    <row r="7" spans="2:10" ht="13.9">
      <c r="B7" s="5" t="s">
        <v>474</v>
      </c>
      <c r="C7" t="s">
        <v>163</v>
      </c>
      <c r="E7" t="str">
        <f>VLOOKUP(C7,Dataset!A1:M501,2,0)</f>
        <v>Weightlifting</v>
      </c>
    </row>
    <row r="8" spans="2:10" ht="13.9">
      <c r="B8" s="5" t="s">
        <v>475</v>
      </c>
      <c r="C8" t="s">
        <v>463</v>
      </c>
    </row>
    <row r="9" spans="2:10" ht="13.9">
      <c r="B9" s="5" t="s">
        <v>460</v>
      </c>
      <c r="C9">
        <v>2</v>
      </c>
      <c r="E9" t="str">
        <f>VLOOKUP(C7,Dataset!A1:B501,COLUMNS(Dataset!A480:B480),0)</f>
        <v>Weightlifting</v>
      </c>
    </row>
    <row r="10" spans="2:10" ht="13.9">
      <c r="B10" s="5" t="s">
        <v>464</v>
      </c>
      <c r="C10">
        <v>0</v>
      </c>
    </row>
    <row r="11" spans="2:10" ht="13.9">
      <c r="B11" s="5"/>
    </row>
    <row r="12" spans="2:10" ht="13.9">
      <c r="B12" s="5"/>
    </row>
    <row r="13" spans="2:10">
      <c r="B13" s="22" t="s">
        <v>476</v>
      </c>
      <c r="C13" s="22"/>
      <c r="D13" s="22"/>
      <c r="E13" s="22"/>
      <c r="F13" s="22"/>
      <c r="G13" s="22"/>
      <c r="H13" s="22"/>
      <c r="I13" s="22"/>
      <c r="J13" s="22"/>
    </row>
    <row r="14" spans="2:10">
      <c r="B14" s="22"/>
      <c r="C14" s="22"/>
      <c r="D14" s="22"/>
      <c r="E14" s="22"/>
      <c r="F14" s="22"/>
      <c r="G14" s="22"/>
      <c r="H14" s="22"/>
      <c r="I14" s="22"/>
      <c r="J14" s="22"/>
    </row>
    <row r="15" spans="2:10">
      <c r="B15" s="22"/>
      <c r="C15" s="22"/>
      <c r="D15" s="22"/>
      <c r="E15" s="22"/>
      <c r="F15" s="22"/>
      <c r="G15" s="22"/>
      <c r="H15" s="22"/>
      <c r="I15" s="22"/>
      <c r="J15" s="22"/>
    </row>
    <row r="16" spans="2:10">
      <c r="B16" s="22"/>
      <c r="C16" s="22"/>
      <c r="D16" s="22"/>
      <c r="E16" s="22"/>
      <c r="F16" s="22"/>
      <c r="G16" s="22"/>
      <c r="H16" s="22"/>
      <c r="I16" s="22"/>
      <c r="J16" s="22"/>
    </row>
    <row r="18" spans="2:10">
      <c r="B18">
        <f>VLOOKUP("olivia Johnson",Dataset!A1:M501,COLUMNS(Dataset!A1:J1),0)</f>
        <v>60.75</v>
      </c>
    </row>
    <row r="19" spans="2:10">
      <c r="G19" t="s">
        <v>478</v>
      </c>
      <c r="H19" t="s">
        <v>477</v>
      </c>
      <c r="I19" t="s">
        <v>478</v>
      </c>
      <c r="J19" t="s">
        <v>479</v>
      </c>
    </row>
    <row r="20" spans="2:10">
      <c r="B20" t="s">
        <v>477</v>
      </c>
      <c r="C20">
        <f>VLOOKUP("*Garcia*",Dataset!A1:M501,COLUMNS(Dataset!A1:J1),0)</f>
        <v>95.34</v>
      </c>
    </row>
    <row r="21" spans="2:10">
      <c r="G21" t="str">
        <f>G19&amp;H19</f>
        <v>*Garcia</v>
      </c>
      <c r="H21" t="str">
        <f>G19&amp;H19&amp;I19</f>
        <v>*Garcia*</v>
      </c>
      <c r="I21" t="str">
        <f>"Siraj "&amp;J19</f>
        <v>Siraj Ali</v>
      </c>
    </row>
    <row r="22" spans="2:10">
      <c r="B22" t="s">
        <v>477</v>
      </c>
      <c r="C22" cm="1">
        <f t="array" ref="C22:E22">VLOOKUP(_xlfn.CONCAT(G19:I19),Dataset!A1:M501,{10,11,3},0)</f>
        <v>95.34</v>
      </c>
      <c r="D22">
        <v>151</v>
      </c>
      <c r="E22" t="str">
        <v>Brazil</v>
      </c>
      <c r="G22" t="str">
        <f>_xlfn.CONCAT(G19:I19)</f>
        <v>*Garcia*</v>
      </c>
      <c r="I22" t="str">
        <f>_xlfn.CONCAT("Siraj ",J19)</f>
        <v>Siraj Ali</v>
      </c>
    </row>
    <row r="26" spans="2:10">
      <c r="C26">
        <v>150</v>
      </c>
      <c r="D26" t="s">
        <v>480</v>
      </c>
      <c r="F26">
        <v>235</v>
      </c>
      <c r="G26" t="str">
        <f>VLOOKUP(F26,C26:D31,2,1)</f>
        <v>b</v>
      </c>
      <c r="H26" cm="1">
        <f t="array" ref="H26:I31">_xlfn._xlws.SORT(C26:D31,1)</f>
        <v>100</v>
      </c>
      <c r="I26" t="str">
        <v>b</v>
      </c>
      <c r="J26" t="str">
        <f>VLOOKUP(F26,_xlfn.ANCHORARRAY(H26),2,1)</f>
        <v>d</v>
      </c>
    </row>
    <row r="27" spans="2:10">
      <c r="C27">
        <v>100</v>
      </c>
      <c r="D27" t="s">
        <v>481</v>
      </c>
      <c r="H27">
        <v>150</v>
      </c>
      <c r="I27" t="str">
        <v>a</v>
      </c>
    </row>
    <row r="28" spans="2:10">
      <c r="C28">
        <v>250</v>
      </c>
      <c r="D28" t="s">
        <v>482</v>
      </c>
      <c r="H28">
        <v>200</v>
      </c>
      <c r="I28" t="str">
        <v>d</v>
      </c>
    </row>
    <row r="29" spans="2:10">
      <c r="C29">
        <v>200</v>
      </c>
      <c r="D29" t="s">
        <v>483</v>
      </c>
      <c r="H29">
        <v>250</v>
      </c>
      <c r="I29" t="str">
        <v>c</v>
      </c>
    </row>
    <row r="30" spans="2:10">
      <c r="C30">
        <v>350</v>
      </c>
      <c r="D30" t="s">
        <v>484</v>
      </c>
      <c r="H30">
        <v>300</v>
      </c>
      <c r="I30" t="str">
        <v>f</v>
      </c>
    </row>
    <row r="31" spans="2:10">
      <c r="C31">
        <v>300</v>
      </c>
      <c r="D31" t="s">
        <v>485</v>
      </c>
      <c r="H31">
        <v>350</v>
      </c>
      <c r="I31" t="str">
        <v>e</v>
      </c>
    </row>
    <row r="33" spans="3:10">
      <c r="C33">
        <v>100</v>
      </c>
      <c r="D33" t="s">
        <v>481</v>
      </c>
      <c r="G33" t="s">
        <v>480</v>
      </c>
      <c r="H33">
        <v>150</v>
      </c>
      <c r="J33">
        <f>VLOOKUP("c",G33:H38,2,1)</f>
        <v>100</v>
      </c>
    </row>
    <row r="34" spans="3:10">
      <c r="C34">
        <v>150</v>
      </c>
      <c r="D34" t="s">
        <v>480</v>
      </c>
      <c r="G34" t="s">
        <v>481</v>
      </c>
      <c r="H34">
        <v>100</v>
      </c>
    </row>
    <row r="35" spans="3:10">
      <c r="C35">
        <v>200</v>
      </c>
      <c r="D35" t="s">
        <v>483</v>
      </c>
      <c r="G35" t="s">
        <v>483</v>
      </c>
      <c r="H35">
        <v>200</v>
      </c>
    </row>
    <row r="36" spans="3:10">
      <c r="C36">
        <v>250</v>
      </c>
      <c r="D36" t="s">
        <v>486</v>
      </c>
      <c r="G36" t="s">
        <v>484</v>
      </c>
      <c r="H36">
        <v>350</v>
      </c>
    </row>
    <row r="37" spans="3:10">
      <c r="C37">
        <v>300</v>
      </c>
      <c r="D37" t="s">
        <v>485</v>
      </c>
      <c r="G37" t="s">
        <v>485</v>
      </c>
      <c r="H37">
        <v>300</v>
      </c>
    </row>
    <row r="38" spans="3:10">
      <c r="C38">
        <v>350</v>
      </c>
      <c r="D38" t="s">
        <v>484</v>
      </c>
      <c r="G38" t="s">
        <v>486</v>
      </c>
      <c r="H38">
        <v>250</v>
      </c>
    </row>
    <row r="40" spans="3:10" ht="17.649999999999999">
      <c r="C40" s="3" t="s">
        <v>487</v>
      </c>
    </row>
    <row r="41" spans="3:10">
      <c r="C41" s="4"/>
    </row>
    <row r="42" spans="3:10" ht="13.9">
      <c r="C42" s="4" t="s">
        <v>488</v>
      </c>
    </row>
    <row r="43" spans="3:10" ht="13.9">
      <c r="C43" s="4" t="s">
        <v>489</v>
      </c>
    </row>
    <row r="44" spans="3:10" ht="13.9">
      <c r="C44" s="4" t="s">
        <v>490</v>
      </c>
    </row>
    <row r="45" spans="3:10" ht="13.9">
      <c r="C45" s="4" t="s">
        <v>491</v>
      </c>
    </row>
    <row r="46" spans="3:10" ht="13.9">
      <c r="C46" s="4" t="s">
        <v>492</v>
      </c>
    </row>
    <row r="47" spans="3:10" ht="13.9">
      <c r="C47" s="4" t="s">
        <v>493</v>
      </c>
    </row>
    <row r="48" spans="3:10">
      <c r="C48" s="4" t="s">
        <v>494</v>
      </c>
    </row>
    <row r="49" spans="3:4" ht="13.9">
      <c r="C49" s="4" t="s">
        <v>495</v>
      </c>
    </row>
    <row r="51" spans="3:4" ht="17.649999999999999">
      <c r="C51" s="3" t="s">
        <v>496</v>
      </c>
    </row>
    <row r="52" spans="3:4">
      <c r="C52" s="4"/>
    </row>
    <row r="53" spans="3:4" ht="13.9">
      <c r="C53" s="4" t="s">
        <v>497</v>
      </c>
    </row>
    <row r="54" spans="3:4" ht="13.9">
      <c r="C54" s="4" t="s">
        <v>498</v>
      </c>
    </row>
    <row r="55" spans="3:4" ht="13.9">
      <c r="C55" s="4" t="s">
        <v>499</v>
      </c>
    </row>
    <row r="56" spans="3:4" ht="13.9">
      <c r="C56" s="4" t="s">
        <v>500</v>
      </c>
    </row>
    <row r="57" spans="3:4" ht="13.9">
      <c r="C57" s="4" t="s">
        <v>501</v>
      </c>
    </row>
    <row r="58" spans="3:4" ht="13.9">
      <c r="C58" s="4" t="s">
        <v>502</v>
      </c>
    </row>
    <row r="59" spans="3:4" ht="13.9">
      <c r="C59" s="4" t="s">
        <v>503</v>
      </c>
    </row>
    <row r="64" spans="3:4">
      <c r="D64">
        <v>5</v>
      </c>
    </row>
  </sheetData>
  <mergeCells count="2">
    <mergeCell ref="B2:J5"/>
    <mergeCell ref="B13:J1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8B89-2F62-4167-8FB9-F53F1BE0BA0F}">
  <dimension ref="B2:N47"/>
  <sheetViews>
    <sheetView topLeftCell="A42" zoomScale="145" zoomScaleNormal="145" workbookViewId="0">
      <selection activeCell="C48" sqref="C48"/>
    </sheetView>
  </sheetViews>
  <sheetFormatPr defaultRowHeight="13.5"/>
  <sheetData>
    <row r="2" spans="2:14" ht="17.649999999999999">
      <c r="B2" s="22" t="s">
        <v>505</v>
      </c>
      <c r="C2" s="22"/>
      <c r="D2" s="22"/>
      <c r="E2" s="22"/>
      <c r="F2" s="22"/>
      <c r="G2" s="22"/>
      <c r="H2" s="22"/>
      <c r="I2" s="22"/>
      <c r="J2" s="22"/>
      <c r="K2" s="22"/>
      <c r="L2" s="22"/>
      <c r="N2" s="3"/>
    </row>
    <row r="3" spans="2:14">
      <c r="B3" s="22"/>
      <c r="C3" s="22"/>
      <c r="D3" s="22"/>
      <c r="E3" s="22"/>
      <c r="F3" s="22"/>
      <c r="G3" s="22"/>
      <c r="H3" s="22"/>
      <c r="I3" s="22"/>
      <c r="J3" s="22"/>
      <c r="K3" s="22"/>
      <c r="L3" s="22"/>
      <c r="N3" s="4"/>
    </row>
    <row r="4" spans="2:14">
      <c r="B4" s="22"/>
      <c r="C4" s="22"/>
      <c r="D4" s="22"/>
      <c r="E4" s="22"/>
      <c r="F4" s="22"/>
      <c r="G4" s="22"/>
      <c r="H4" s="22"/>
      <c r="I4" s="22"/>
      <c r="J4" s="22"/>
      <c r="K4" s="22"/>
      <c r="L4" s="22"/>
      <c r="N4" s="4"/>
    </row>
    <row r="5" spans="2:14" ht="13.9">
      <c r="B5" s="5"/>
      <c r="N5" s="4"/>
    </row>
    <row r="6" spans="2:14" ht="13.9">
      <c r="B6" s="5" t="str">
        <f>HLOOKUP("James Davis",Horiztonal_Dataset!A1:SG13,3,0)</f>
        <v>Japan</v>
      </c>
      <c r="N6" s="4"/>
    </row>
    <row r="7" spans="2:14" ht="13.9">
      <c r="B7" s="5"/>
      <c r="N7" s="4"/>
    </row>
    <row r="8" spans="2:14" ht="13.9">
      <c r="B8" s="5" t="str">
        <f>HLOOKUP("James Davis",Horiztonal_Dataset!A1:SG13,ROWS(Horiztonal_Dataset!A1:A3),0)</f>
        <v>Japan</v>
      </c>
      <c r="N8" s="4"/>
    </row>
    <row r="9" spans="2:14" ht="13.9">
      <c r="B9" s="5"/>
      <c r="N9" s="4"/>
    </row>
    <row r="10" spans="2:14" ht="13.9">
      <c r="B10" s="5" t="str" cm="1">
        <f t="array" ref="B10:D10">HLOOKUP("James Davis",Horiztonal_Dataset!A1:SG13,{3,4,5},0)</f>
        <v>Japan</v>
      </c>
      <c r="C10" t="str">
        <v>Male</v>
      </c>
      <c r="D10" t="str">
        <v>Gold</v>
      </c>
      <c r="N10" s="4"/>
    </row>
    <row r="11" spans="2:14" ht="13.9">
      <c r="B11" s="5"/>
      <c r="N11" s="4"/>
    </row>
    <row r="12" spans="2:14" ht="13.9">
      <c r="B12" s="5"/>
    </row>
    <row r="13" spans="2:14" ht="17.649999999999999">
      <c r="B13" s="5"/>
      <c r="N13" s="3"/>
    </row>
    <row r="14" spans="2:14">
      <c r="B14">
        <v>100</v>
      </c>
      <c r="C14">
        <v>150</v>
      </c>
      <c r="D14">
        <v>200</v>
      </c>
      <c r="E14">
        <v>250</v>
      </c>
      <c r="F14">
        <v>300</v>
      </c>
      <c r="G14">
        <v>350</v>
      </c>
      <c r="N14" s="4"/>
    </row>
    <row r="15" spans="2:14">
      <c r="B15" t="s">
        <v>481</v>
      </c>
      <c r="C15" t="s">
        <v>480</v>
      </c>
      <c r="D15" t="s">
        <v>483</v>
      </c>
      <c r="E15" t="s">
        <v>482</v>
      </c>
      <c r="F15" t="s">
        <v>485</v>
      </c>
      <c r="G15" t="s">
        <v>484</v>
      </c>
      <c r="N15" s="4"/>
    </row>
    <row r="16" spans="2:14" ht="13.9">
      <c r="B16" s="5"/>
      <c r="N16" s="4"/>
    </row>
    <row r="17" spans="2:14" ht="13.9">
      <c r="B17" s="5">
        <v>235</v>
      </c>
      <c r="C17" t="str">
        <f>HLOOKUP(B17,B14:G15,2,1)</f>
        <v>d</v>
      </c>
      <c r="N17" s="4"/>
    </row>
    <row r="18" spans="2:14" ht="13.9">
      <c r="B18" s="5"/>
      <c r="N18" s="4"/>
    </row>
    <row r="19" spans="2:14">
      <c r="B19" s="22" t="s">
        <v>504</v>
      </c>
      <c r="C19" s="22"/>
      <c r="D19" s="22"/>
      <c r="E19" s="22"/>
      <c r="F19" s="22"/>
      <c r="G19" s="22"/>
      <c r="H19" s="22"/>
      <c r="I19" s="22"/>
      <c r="J19" s="22"/>
      <c r="K19" s="22"/>
      <c r="L19" s="22"/>
      <c r="N19" s="4"/>
    </row>
    <row r="20" spans="2:14">
      <c r="B20" s="22"/>
      <c r="C20" s="22"/>
      <c r="D20" s="22"/>
      <c r="E20" s="22"/>
      <c r="F20" s="22"/>
      <c r="G20" s="22"/>
      <c r="H20" s="22"/>
      <c r="I20" s="22"/>
      <c r="J20" s="22"/>
      <c r="K20" s="22"/>
      <c r="L20" s="22"/>
      <c r="N20" s="4"/>
    </row>
    <row r="21" spans="2:14">
      <c r="B21" s="22"/>
      <c r="C21" s="22"/>
      <c r="D21" s="22"/>
      <c r="E21" s="22"/>
      <c r="F21" s="22"/>
      <c r="G21" s="22"/>
      <c r="H21" s="22"/>
      <c r="I21" s="22"/>
      <c r="J21" s="22"/>
      <c r="K21" s="22"/>
      <c r="L21" s="22"/>
      <c r="N21" s="4"/>
    </row>
    <row r="23" spans="2:14">
      <c r="B23" t="str">
        <f>HLOOKUP("Emma Brown",Horiztonal_Dataset!A1:SG13,ROWS(Horiztonal_Dataset!A1:A4),0)</f>
        <v>Female</v>
      </c>
    </row>
    <row r="25" spans="2:14" ht="17.649999999999999">
      <c r="B25" s="3" t="s">
        <v>508</v>
      </c>
    </row>
    <row r="26" spans="2:14">
      <c r="B26" s="4"/>
    </row>
    <row r="27" spans="2:14" ht="13.9">
      <c r="B27" s="4" t="s">
        <v>509</v>
      </c>
    </row>
    <row r="28" spans="2:14" ht="13.9">
      <c r="B28" s="4" t="s">
        <v>510</v>
      </c>
    </row>
    <row r="29" spans="2:14" ht="13.9">
      <c r="B29" s="4" t="s">
        <v>511</v>
      </c>
    </row>
    <row r="30" spans="2:14" ht="13.9">
      <c r="B30" s="4" t="s">
        <v>512</v>
      </c>
    </row>
    <row r="31" spans="2:14">
      <c r="B31" s="4" t="s">
        <v>513</v>
      </c>
    </row>
    <row r="32" spans="2:14" ht="13.9">
      <c r="B32" s="4" t="s">
        <v>514</v>
      </c>
    </row>
    <row r="33" spans="2:3" ht="13.9">
      <c r="B33" s="4" t="s">
        <v>515</v>
      </c>
    </row>
    <row r="35" spans="2:3" ht="17.649999999999999">
      <c r="B35" s="3" t="s">
        <v>516</v>
      </c>
    </row>
    <row r="36" spans="2:3">
      <c r="B36" s="4"/>
    </row>
    <row r="37" spans="2:3" ht="13.9">
      <c r="B37" s="4" t="s">
        <v>517</v>
      </c>
    </row>
    <row r="38" spans="2:3" ht="13.9">
      <c r="B38" s="4" t="s">
        <v>518</v>
      </c>
    </row>
    <row r="39" spans="2:3" ht="13.9">
      <c r="B39" s="4" t="s">
        <v>519</v>
      </c>
    </row>
    <row r="40" spans="2:3" ht="13.9">
      <c r="B40" s="4" t="s">
        <v>520</v>
      </c>
    </row>
    <row r="41" spans="2:3" ht="13.9">
      <c r="B41" s="4" t="s">
        <v>521</v>
      </c>
    </row>
    <row r="42" spans="2:3" ht="13.9">
      <c r="B42" s="4" t="s">
        <v>522</v>
      </c>
    </row>
    <row r="43" spans="2:3" ht="13.9">
      <c r="B43" s="4" t="s">
        <v>523</v>
      </c>
    </row>
    <row r="44" spans="2:3" ht="13.9">
      <c r="B44" s="4" t="s">
        <v>524</v>
      </c>
    </row>
    <row r="47" spans="2:3">
      <c r="C47">
        <v>7</v>
      </c>
    </row>
  </sheetData>
  <mergeCells count="2">
    <mergeCell ref="B2:L4"/>
    <mergeCell ref="B19:L2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1445-D333-48D8-AA74-AF3BB65EF7C3}">
  <dimension ref="B2:R44"/>
  <sheetViews>
    <sheetView zoomScale="160" zoomScaleNormal="160" workbookViewId="0">
      <selection activeCell="B2" sqref="B2:N18"/>
    </sheetView>
  </sheetViews>
  <sheetFormatPr defaultRowHeight="13.5"/>
  <cols>
    <col min="1" max="1" width="5.0625" customWidth="1"/>
    <col min="2" max="2" width="2.875" bestFit="1" customWidth="1"/>
    <col min="3" max="3" width="16.1875" bestFit="1" customWidth="1"/>
    <col min="4" max="4" width="6.625" bestFit="1" customWidth="1"/>
    <col min="5" max="5" width="3.125" bestFit="1" customWidth="1"/>
    <col min="6" max="6" width="4.75" bestFit="1" customWidth="1"/>
    <col min="7" max="7" width="4.625" bestFit="1" customWidth="1"/>
    <col min="8" max="8" width="5.25" bestFit="1" customWidth="1"/>
    <col min="9" max="9" width="5.375" bestFit="1" customWidth="1"/>
    <col min="10" max="10" width="8.4375" bestFit="1" customWidth="1"/>
    <col min="11" max="11" width="4.875" bestFit="1" customWidth="1"/>
    <col min="12" max="12" width="5.8125" bestFit="1" customWidth="1"/>
    <col min="13" max="13" width="6.75" bestFit="1" customWidth="1"/>
    <col min="14" max="14" width="10.1875" bestFit="1" customWidth="1"/>
    <col min="15" max="15" width="1.8125" bestFit="1" customWidth="1"/>
    <col min="16" max="16" width="9.4375" bestFit="1" customWidth="1"/>
  </cols>
  <sheetData>
    <row r="2" spans="2:18">
      <c r="C2">
        <v>1</v>
      </c>
      <c r="D2">
        <v>2</v>
      </c>
      <c r="E2">
        <v>3</v>
      </c>
      <c r="F2">
        <v>4</v>
      </c>
      <c r="G2">
        <v>5</v>
      </c>
      <c r="H2">
        <v>6</v>
      </c>
      <c r="I2">
        <v>7</v>
      </c>
      <c r="J2">
        <v>8</v>
      </c>
      <c r="K2">
        <v>9</v>
      </c>
      <c r="L2">
        <v>10</v>
      </c>
      <c r="M2">
        <v>11</v>
      </c>
      <c r="N2">
        <v>12</v>
      </c>
    </row>
    <row r="3" spans="2:18" ht="13.9" thickBot="1">
      <c r="B3">
        <v>1</v>
      </c>
      <c r="C3" s="14" t="s">
        <v>438</v>
      </c>
      <c r="D3" s="14" t="s">
        <v>433</v>
      </c>
      <c r="E3" s="14" t="s">
        <v>450</v>
      </c>
      <c r="F3" s="14" t="s">
        <v>429</v>
      </c>
      <c r="G3" s="14" t="s">
        <v>451</v>
      </c>
      <c r="H3" s="14" t="s">
        <v>432</v>
      </c>
      <c r="I3" s="14" t="s">
        <v>456</v>
      </c>
      <c r="J3" s="14" t="s">
        <v>452</v>
      </c>
      <c r="K3" s="14" t="s">
        <v>453</v>
      </c>
      <c r="L3" s="14" t="s">
        <v>430</v>
      </c>
      <c r="M3" s="14" t="s">
        <v>454</v>
      </c>
      <c r="N3" s="14" t="s">
        <v>455</v>
      </c>
    </row>
    <row r="4" spans="2:18">
      <c r="B4">
        <v>2</v>
      </c>
      <c r="C4" s="14" t="s">
        <v>431</v>
      </c>
      <c r="D4" s="6">
        <v>171</v>
      </c>
      <c r="E4" s="7">
        <v>64</v>
      </c>
      <c r="F4" s="7">
        <v>257</v>
      </c>
      <c r="G4" s="7">
        <v>347</v>
      </c>
      <c r="H4" s="7">
        <v>184</v>
      </c>
      <c r="I4" s="7">
        <v>452</v>
      </c>
      <c r="J4" s="7">
        <v>105</v>
      </c>
      <c r="K4" s="7">
        <v>171</v>
      </c>
      <c r="L4" s="7">
        <v>388</v>
      </c>
      <c r="M4" s="7">
        <v>303</v>
      </c>
      <c r="N4" s="8">
        <v>283</v>
      </c>
      <c r="P4" t="s">
        <v>525</v>
      </c>
      <c r="R4" t="s">
        <v>526</v>
      </c>
    </row>
    <row r="5" spans="2:18">
      <c r="B5">
        <v>3</v>
      </c>
      <c r="C5" s="14" t="s">
        <v>439</v>
      </c>
      <c r="D5" s="9">
        <v>184</v>
      </c>
      <c r="E5">
        <v>416</v>
      </c>
      <c r="F5">
        <v>273</v>
      </c>
      <c r="G5">
        <v>76</v>
      </c>
      <c r="H5">
        <v>167</v>
      </c>
      <c r="I5">
        <v>309</v>
      </c>
      <c r="J5">
        <v>293</v>
      </c>
      <c r="K5">
        <v>218</v>
      </c>
      <c r="L5">
        <v>296</v>
      </c>
      <c r="M5">
        <v>263</v>
      </c>
      <c r="N5" s="10">
        <v>312</v>
      </c>
    </row>
    <row r="6" spans="2:18">
      <c r="B6">
        <v>4</v>
      </c>
      <c r="C6" s="14" t="s">
        <v>435</v>
      </c>
      <c r="D6" s="9">
        <v>209</v>
      </c>
      <c r="E6">
        <v>253</v>
      </c>
      <c r="F6">
        <v>333</v>
      </c>
      <c r="G6">
        <v>463</v>
      </c>
      <c r="H6">
        <v>130</v>
      </c>
      <c r="I6">
        <v>396</v>
      </c>
      <c r="J6">
        <v>280</v>
      </c>
      <c r="K6">
        <v>139</v>
      </c>
      <c r="L6">
        <v>271</v>
      </c>
      <c r="M6">
        <v>220</v>
      </c>
      <c r="N6" s="10">
        <v>117</v>
      </c>
      <c r="P6" t="s">
        <v>73</v>
      </c>
      <c r="R6">
        <f>INDEX(C3:N18,11,10)</f>
        <v>397</v>
      </c>
    </row>
    <row r="7" spans="2:18">
      <c r="B7">
        <v>5</v>
      </c>
      <c r="C7" s="14" t="s">
        <v>440</v>
      </c>
      <c r="D7" s="9">
        <v>58</v>
      </c>
      <c r="E7">
        <v>304</v>
      </c>
      <c r="F7">
        <v>239</v>
      </c>
      <c r="G7">
        <v>77</v>
      </c>
      <c r="H7">
        <v>493</v>
      </c>
      <c r="I7">
        <v>485</v>
      </c>
      <c r="J7">
        <v>291</v>
      </c>
      <c r="K7">
        <v>208</v>
      </c>
      <c r="L7">
        <v>359</v>
      </c>
      <c r="M7">
        <v>126</v>
      </c>
      <c r="N7" s="10">
        <v>417</v>
      </c>
    </row>
    <row r="8" spans="2:18">
      <c r="B8">
        <v>6</v>
      </c>
      <c r="C8" s="14" t="s">
        <v>436</v>
      </c>
      <c r="D8" s="9">
        <v>69</v>
      </c>
      <c r="E8">
        <v>354</v>
      </c>
      <c r="F8">
        <v>181</v>
      </c>
      <c r="G8">
        <v>120</v>
      </c>
      <c r="H8">
        <v>150</v>
      </c>
      <c r="I8">
        <v>359</v>
      </c>
      <c r="J8">
        <v>448</v>
      </c>
      <c r="K8">
        <v>465</v>
      </c>
      <c r="L8">
        <v>220</v>
      </c>
      <c r="M8">
        <v>126</v>
      </c>
      <c r="N8" s="10">
        <v>313</v>
      </c>
    </row>
    <row r="9" spans="2:18">
      <c r="B9">
        <v>7</v>
      </c>
      <c r="C9" s="14" t="s">
        <v>441</v>
      </c>
      <c r="D9" s="9">
        <v>256</v>
      </c>
      <c r="E9">
        <v>113</v>
      </c>
      <c r="F9">
        <v>135</v>
      </c>
      <c r="G9">
        <v>264</v>
      </c>
      <c r="H9">
        <v>157</v>
      </c>
      <c r="I9">
        <v>408</v>
      </c>
      <c r="J9">
        <v>454</v>
      </c>
      <c r="K9">
        <v>105</v>
      </c>
      <c r="L9">
        <v>464</v>
      </c>
      <c r="M9">
        <v>218</v>
      </c>
      <c r="N9" s="10">
        <v>158</v>
      </c>
    </row>
    <row r="10" spans="2:18">
      <c r="B10">
        <v>8</v>
      </c>
      <c r="C10" s="14" t="s">
        <v>448</v>
      </c>
      <c r="D10" s="9">
        <v>207</v>
      </c>
      <c r="E10">
        <v>106</v>
      </c>
      <c r="F10">
        <v>381</v>
      </c>
      <c r="G10">
        <v>415</v>
      </c>
      <c r="H10">
        <v>331</v>
      </c>
      <c r="I10">
        <v>169</v>
      </c>
      <c r="J10">
        <v>439</v>
      </c>
      <c r="K10">
        <v>329</v>
      </c>
      <c r="L10">
        <v>140</v>
      </c>
      <c r="M10">
        <v>107</v>
      </c>
      <c r="N10" s="10">
        <v>59</v>
      </c>
      <c r="P10">
        <f>MATCH("Paw Bhaji",C3:C18,0)</f>
        <v>11</v>
      </c>
      <c r="R10">
        <f>MATCH("Bihar",C3:N3,0)</f>
        <v>10</v>
      </c>
    </row>
    <row r="11" spans="2:18">
      <c r="B11">
        <v>9</v>
      </c>
      <c r="C11" s="14" t="s">
        <v>442</v>
      </c>
      <c r="D11" s="9">
        <v>124</v>
      </c>
      <c r="E11">
        <v>150</v>
      </c>
      <c r="F11">
        <v>79</v>
      </c>
      <c r="G11">
        <v>249</v>
      </c>
      <c r="H11">
        <v>497</v>
      </c>
      <c r="I11">
        <v>267</v>
      </c>
      <c r="J11">
        <v>339</v>
      </c>
      <c r="K11">
        <v>327</v>
      </c>
      <c r="L11">
        <v>199</v>
      </c>
      <c r="M11">
        <v>353</v>
      </c>
      <c r="N11" s="10">
        <v>472</v>
      </c>
    </row>
    <row r="12" spans="2:18">
      <c r="B12">
        <v>10</v>
      </c>
      <c r="C12" s="14" t="s">
        <v>443</v>
      </c>
      <c r="D12" s="9">
        <v>346</v>
      </c>
      <c r="E12">
        <v>314</v>
      </c>
      <c r="F12">
        <v>148</v>
      </c>
      <c r="G12">
        <v>349</v>
      </c>
      <c r="H12">
        <v>440</v>
      </c>
      <c r="I12">
        <v>325</v>
      </c>
      <c r="J12">
        <v>148</v>
      </c>
      <c r="K12">
        <v>479</v>
      </c>
      <c r="L12">
        <v>464</v>
      </c>
      <c r="M12">
        <v>149</v>
      </c>
      <c r="N12" s="10">
        <v>259</v>
      </c>
    </row>
    <row r="13" spans="2:18">
      <c r="B13">
        <v>11</v>
      </c>
      <c r="C13" s="14" t="s">
        <v>444</v>
      </c>
      <c r="D13" s="9">
        <v>436</v>
      </c>
      <c r="E13">
        <v>404</v>
      </c>
      <c r="F13">
        <v>458</v>
      </c>
      <c r="G13">
        <v>294</v>
      </c>
      <c r="H13">
        <v>129</v>
      </c>
      <c r="I13">
        <v>437</v>
      </c>
      <c r="J13">
        <v>264</v>
      </c>
      <c r="K13">
        <v>116</v>
      </c>
      <c r="L13">
        <v>397</v>
      </c>
      <c r="M13">
        <v>105</v>
      </c>
      <c r="N13" s="10">
        <v>123</v>
      </c>
    </row>
    <row r="14" spans="2:18">
      <c r="B14">
        <v>12</v>
      </c>
      <c r="C14" s="14" t="s">
        <v>445</v>
      </c>
      <c r="D14" s="9">
        <v>289</v>
      </c>
      <c r="E14">
        <v>412</v>
      </c>
      <c r="F14">
        <v>114</v>
      </c>
      <c r="G14">
        <v>100</v>
      </c>
      <c r="H14">
        <v>360</v>
      </c>
      <c r="I14">
        <v>117</v>
      </c>
      <c r="J14">
        <v>112</v>
      </c>
      <c r="K14">
        <v>260</v>
      </c>
      <c r="L14">
        <v>246</v>
      </c>
      <c r="M14">
        <v>208</v>
      </c>
      <c r="N14" s="10">
        <v>193</v>
      </c>
    </row>
    <row r="15" spans="2:18">
      <c r="B15">
        <v>13</v>
      </c>
      <c r="C15" s="14" t="s">
        <v>449</v>
      </c>
      <c r="D15" s="9">
        <v>340</v>
      </c>
      <c r="E15">
        <v>237</v>
      </c>
      <c r="F15">
        <v>307</v>
      </c>
      <c r="G15">
        <v>382</v>
      </c>
      <c r="H15">
        <v>338</v>
      </c>
      <c r="I15">
        <v>459</v>
      </c>
      <c r="J15">
        <v>237</v>
      </c>
      <c r="K15">
        <v>231</v>
      </c>
      <c r="L15">
        <v>244</v>
      </c>
      <c r="M15">
        <v>207</v>
      </c>
      <c r="N15" s="10">
        <v>167</v>
      </c>
    </row>
    <row r="16" spans="2:18">
      <c r="B16">
        <v>14</v>
      </c>
      <c r="C16" s="14" t="s">
        <v>434</v>
      </c>
      <c r="D16" s="9">
        <v>267</v>
      </c>
      <c r="E16">
        <v>154</v>
      </c>
      <c r="F16">
        <v>388</v>
      </c>
      <c r="G16">
        <v>452</v>
      </c>
      <c r="H16">
        <v>428</v>
      </c>
      <c r="I16">
        <v>50</v>
      </c>
      <c r="J16">
        <v>151</v>
      </c>
      <c r="K16">
        <v>147</v>
      </c>
      <c r="L16">
        <v>240</v>
      </c>
      <c r="M16">
        <v>295</v>
      </c>
      <c r="N16" s="10">
        <v>475</v>
      </c>
      <c r="P16">
        <f>INDEX(C3:N18,MATCH("Paw Bhaji",C3:C18,0),MATCH("bihar",C3:N3,0))</f>
        <v>397</v>
      </c>
    </row>
    <row r="17" spans="2:18">
      <c r="B17">
        <v>15</v>
      </c>
      <c r="C17" s="14" t="s">
        <v>446</v>
      </c>
      <c r="D17" s="9">
        <v>385</v>
      </c>
      <c r="E17">
        <v>435</v>
      </c>
      <c r="F17">
        <v>480</v>
      </c>
      <c r="G17">
        <v>369</v>
      </c>
      <c r="H17">
        <v>306</v>
      </c>
      <c r="I17">
        <v>419</v>
      </c>
      <c r="J17">
        <v>85</v>
      </c>
      <c r="K17">
        <v>119</v>
      </c>
      <c r="L17">
        <v>327</v>
      </c>
      <c r="M17">
        <v>399</v>
      </c>
      <c r="N17" s="10">
        <v>141</v>
      </c>
    </row>
    <row r="18" spans="2:18" ht="13.9" thickBot="1">
      <c r="B18">
        <v>16</v>
      </c>
      <c r="C18" s="14" t="s">
        <v>447</v>
      </c>
      <c r="D18" s="11">
        <v>152</v>
      </c>
      <c r="E18" s="12">
        <v>311</v>
      </c>
      <c r="F18" s="12">
        <v>486</v>
      </c>
      <c r="G18" s="12">
        <v>139</v>
      </c>
      <c r="H18" s="12">
        <v>269</v>
      </c>
      <c r="I18" s="12">
        <v>138</v>
      </c>
      <c r="J18" s="12">
        <v>271</v>
      </c>
      <c r="K18" s="12">
        <v>212</v>
      </c>
      <c r="L18" s="12">
        <v>476</v>
      </c>
      <c r="M18" s="12">
        <v>265</v>
      </c>
      <c r="N18" s="13">
        <v>355</v>
      </c>
    </row>
    <row r="21" spans="2:18">
      <c r="C21" s="22" t="s">
        <v>527</v>
      </c>
      <c r="D21" s="22"/>
      <c r="E21" s="22"/>
      <c r="F21" s="22"/>
      <c r="G21" s="22"/>
      <c r="H21" s="22"/>
      <c r="I21" s="22"/>
      <c r="J21" s="22"/>
      <c r="K21" s="22"/>
      <c r="L21" s="22"/>
      <c r="M21" s="22"/>
      <c r="N21" s="22"/>
      <c r="O21" s="22"/>
      <c r="P21" s="22"/>
    </row>
    <row r="22" spans="2:18">
      <c r="C22" s="22"/>
      <c r="D22" s="22"/>
      <c r="E22" s="22"/>
      <c r="F22" s="22"/>
      <c r="G22" s="22"/>
      <c r="H22" s="22"/>
      <c r="I22" s="22"/>
      <c r="J22" s="22"/>
      <c r="K22" s="22"/>
      <c r="L22" s="22"/>
      <c r="M22" s="22"/>
      <c r="N22" s="22"/>
      <c r="O22" s="22"/>
      <c r="P22" s="22"/>
    </row>
    <row r="23" spans="2:18">
      <c r="C23" s="22"/>
      <c r="D23" s="22"/>
      <c r="E23" s="22"/>
      <c r="F23" s="22"/>
      <c r="G23" s="22"/>
      <c r="H23" s="22"/>
      <c r="I23" s="22"/>
      <c r="J23" s="22"/>
      <c r="K23" s="22"/>
      <c r="L23" s="22"/>
      <c r="M23" s="22"/>
      <c r="N23" s="22"/>
      <c r="O23" s="22"/>
      <c r="P23" s="22"/>
    </row>
    <row r="24" spans="2:18" ht="13.9">
      <c r="C24" s="5"/>
    </row>
    <row r="25" spans="2:18" ht="13.9">
      <c r="C25" s="5">
        <f>INDEX(Dataset!A1:M501,MATCH("Sophia Marti*",Dataset!A1:A501,0),MATCH("Age",Dataset!A1:M1,0))</f>
        <v>22</v>
      </c>
    </row>
    <row r="26" spans="2:18" ht="13.9">
      <c r="C26" s="5"/>
      <c r="R26" s="15"/>
    </row>
    <row r="27" spans="2:18" ht="13.9">
      <c r="C27" s="5" t="str" cm="1">
        <f t="array" ref="C27:O27">INDEX(Dataset!A1:M501,MATCH("Sophia Marti*",Dataset!A1:A501,0),)</f>
        <v>Sophia Martinez</v>
      </c>
      <c r="D27" t="str">
        <v>Cycling</v>
      </c>
      <c r="E27" t="str">
        <v>UK</v>
      </c>
      <c r="F27" t="str">
        <v>Male</v>
      </c>
      <c r="G27" t="str">
        <v>Gold</v>
      </c>
      <c r="H27" t="str">
        <v>400m</v>
      </c>
      <c r="I27" t="str">
        <v>Youth</v>
      </c>
      <c r="J27" t="str">
        <v>Individual</v>
      </c>
      <c r="K27">
        <v>22</v>
      </c>
      <c r="L27">
        <v>51.66</v>
      </c>
      <c r="M27">
        <v>176.49</v>
      </c>
      <c r="N27">
        <v>4</v>
      </c>
      <c r="O27">
        <v>2</v>
      </c>
      <c r="R27" s="15"/>
    </row>
    <row r="28" spans="2:18" ht="13.9">
      <c r="C28" s="5"/>
      <c r="R28" s="15"/>
    </row>
    <row r="29" spans="2:18" ht="13.9">
      <c r="C29" s="5"/>
      <c r="R29" s="15"/>
    </row>
    <row r="30" spans="2:18" ht="13.9">
      <c r="C30" s="5"/>
      <c r="R30" s="15"/>
    </row>
    <row r="31" spans="2:18" ht="13.9">
      <c r="C31" s="5"/>
    </row>
    <row r="32" spans="2:18">
      <c r="C32" s="22" t="s">
        <v>507</v>
      </c>
      <c r="D32" s="22"/>
      <c r="E32" s="22"/>
      <c r="F32" s="22"/>
      <c r="G32" s="22"/>
      <c r="H32" s="22"/>
      <c r="I32" s="22"/>
      <c r="J32" s="22"/>
      <c r="K32" s="22"/>
      <c r="L32" s="22"/>
      <c r="M32" s="22"/>
      <c r="N32" s="22"/>
      <c r="O32" s="22"/>
      <c r="P32" s="22"/>
    </row>
    <row r="33" spans="3:16">
      <c r="C33" s="22"/>
      <c r="D33" s="22"/>
      <c r="E33" s="22"/>
      <c r="F33" s="22"/>
      <c r="G33" s="22"/>
      <c r="H33" s="22"/>
      <c r="I33" s="22"/>
      <c r="J33" s="22"/>
      <c r="K33" s="22"/>
      <c r="L33" s="22"/>
      <c r="M33" s="22"/>
      <c r="N33" s="22"/>
      <c r="O33" s="22"/>
      <c r="P33" s="22"/>
    </row>
    <row r="34" spans="3:16">
      <c r="C34" s="22"/>
      <c r="D34" s="22"/>
      <c r="E34" s="22"/>
      <c r="F34" s="22"/>
      <c r="G34" s="22"/>
      <c r="H34" s="22"/>
      <c r="I34" s="22"/>
      <c r="J34" s="22"/>
      <c r="K34" s="22"/>
      <c r="L34" s="22"/>
      <c r="M34" s="22"/>
      <c r="N34" s="22"/>
      <c r="O34" s="22"/>
      <c r="P34" s="22"/>
    </row>
    <row r="36" spans="3:16">
      <c r="C36" cm="1">
        <f t="array" ref="C36">INDEX(Dataset!A1:M501,MATCH("Ethan Garcia",Dataset!A1:A501,0),COLUMNS(Dataset!A1:M1))</f>
        <v>10</v>
      </c>
    </row>
    <row r="41" spans="3:16">
      <c r="C41" t="e">
        <f>INDEX(Dataset!A1:M501,MATCH("Siraj",Dataset!A1:M501,0),2)</f>
        <v>#N/A</v>
      </c>
    </row>
    <row r="44" spans="3:16">
      <c r="C44">
        <v>10</v>
      </c>
    </row>
  </sheetData>
  <mergeCells count="2">
    <mergeCell ref="C21:P23"/>
    <mergeCell ref="C32:P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47FF0-1524-48D8-AC37-0EEC032CF93C}">
  <dimension ref="B2:N26"/>
  <sheetViews>
    <sheetView tabSelected="1" zoomScale="130" zoomScaleNormal="130" workbookViewId="0">
      <selection activeCell="L23" sqref="L23"/>
    </sheetView>
  </sheetViews>
  <sheetFormatPr defaultRowHeight="13.5"/>
  <cols>
    <col min="3" max="3" width="12.6875" bestFit="1" customWidth="1"/>
    <col min="4" max="4" width="9.4375" bestFit="1" customWidth="1"/>
    <col min="5" max="5" width="7.5625" bestFit="1" customWidth="1"/>
  </cols>
  <sheetData>
    <row r="2" spans="2:14">
      <c r="C2">
        <v>1</v>
      </c>
      <c r="D2">
        <v>2</v>
      </c>
      <c r="E2">
        <v>3</v>
      </c>
      <c r="F2">
        <v>4</v>
      </c>
      <c r="G2">
        <v>5</v>
      </c>
      <c r="H2">
        <v>6</v>
      </c>
      <c r="I2">
        <v>7</v>
      </c>
      <c r="J2">
        <v>8</v>
      </c>
      <c r="K2">
        <v>9</v>
      </c>
      <c r="L2">
        <v>10</v>
      </c>
      <c r="M2">
        <v>11</v>
      </c>
      <c r="N2">
        <v>12</v>
      </c>
    </row>
    <row r="3" spans="2:14" ht="13.9" thickBot="1">
      <c r="B3">
        <v>1</v>
      </c>
      <c r="C3" s="14" t="s">
        <v>438</v>
      </c>
      <c r="D3" s="14" t="s">
        <v>433</v>
      </c>
      <c r="E3" s="14" t="s">
        <v>450</v>
      </c>
      <c r="F3" s="14" t="s">
        <v>429</v>
      </c>
      <c r="G3" s="14" t="s">
        <v>451</v>
      </c>
      <c r="H3" s="14" t="s">
        <v>432</v>
      </c>
      <c r="I3" s="14" t="s">
        <v>456</v>
      </c>
      <c r="J3" s="14" t="s">
        <v>452</v>
      </c>
      <c r="K3" s="14" t="s">
        <v>453</v>
      </c>
      <c r="L3" s="14" t="s">
        <v>430</v>
      </c>
      <c r="M3" s="14" t="s">
        <v>454</v>
      </c>
      <c r="N3" s="14" t="s">
        <v>455</v>
      </c>
    </row>
    <row r="4" spans="2:14">
      <c r="B4">
        <v>2</v>
      </c>
      <c r="C4" s="14" t="s">
        <v>431</v>
      </c>
      <c r="D4" s="6">
        <v>171</v>
      </c>
      <c r="E4" s="7">
        <v>64</v>
      </c>
      <c r="F4" s="7">
        <v>257</v>
      </c>
      <c r="G4" s="7">
        <v>347</v>
      </c>
      <c r="H4" s="7">
        <v>184</v>
      </c>
      <c r="I4" s="7">
        <v>452</v>
      </c>
      <c r="J4" s="7">
        <v>105</v>
      </c>
      <c r="K4" s="7">
        <v>171</v>
      </c>
      <c r="L4" s="7">
        <v>388</v>
      </c>
      <c r="M4" s="7">
        <v>303</v>
      </c>
      <c r="N4" s="8">
        <v>283</v>
      </c>
    </row>
    <row r="5" spans="2:14">
      <c r="B5">
        <v>3</v>
      </c>
      <c r="C5" s="14" t="s">
        <v>439</v>
      </c>
      <c r="D5" s="9">
        <v>184</v>
      </c>
      <c r="E5">
        <v>416</v>
      </c>
      <c r="F5">
        <v>273</v>
      </c>
      <c r="G5">
        <v>76</v>
      </c>
      <c r="H5">
        <v>167</v>
      </c>
      <c r="I5">
        <v>309</v>
      </c>
      <c r="J5">
        <v>293</v>
      </c>
      <c r="K5">
        <v>218</v>
      </c>
      <c r="L5">
        <v>296</v>
      </c>
      <c r="M5">
        <v>263</v>
      </c>
      <c r="N5" s="10">
        <v>312</v>
      </c>
    </row>
    <row r="6" spans="2:14">
      <c r="B6">
        <v>4</v>
      </c>
      <c r="C6" s="14" t="s">
        <v>435</v>
      </c>
      <c r="D6" s="9">
        <v>209</v>
      </c>
      <c r="E6">
        <v>253</v>
      </c>
      <c r="F6">
        <v>333</v>
      </c>
      <c r="G6">
        <v>463</v>
      </c>
      <c r="H6">
        <v>130</v>
      </c>
      <c r="I6">
        <v>396</v>
      </c>
      <c r="J6">
        <v>280</v>
      </c>
      <c r="K6">
        <v>139</v>
      </c>
      <c r="L6">
        <v>271</v>
      </c>
      <c r="M6">
        <v>220</v>
      </c>
      <c r="N6" s="10">
        <v>117</v>
      </c>
    </row>
    <row r="7" spans="2:14">
      <c r="B7">
        <v>5</v>
      </c>
      <c r="C7" s="14" t="s">
        <v>440</v>
      </c>
      <c r="D7" s="9">
        <v>58</v>
      </c>
      <c r="E7">
        <v>304</v>
      </c>
      <c r="F7">
        <v>239</v>
      </c>
      <c r="G7">
        <v>77</v>
      </c>
      <c r="H7">
        <v>493</v>
      </c>
      <c r="I7">
        <v>485</v>
      </c>
      <c r="J7">
        <v>291</v>
      </c>
      <c r="K7">
        <v>208</v>
      </c>
      <c r="L7">
        <v>359</v>
      </c>
      <c r="M7">
        <v>126</v>
      </c>
      <c r="N7" s="10">
        <v>417</v>
      </c>
    </row>
    <row r="8" spans="2:14">
      <c r="B8">
        <v>6</v>
      </c>
      <c r="C8" s="14" t="s">
        <v>436</v>
      </c>
      <c r="D8" s="9">
        <v>69</v>
      </c>
      <c r="E8">
        <v>354</v>
      </c>
      <c r="F8">
        <v>181</v>
      </c>
      <c r="G8">
        <v>120</v>
      </c>
      <c r="H8">
        <v>150</v>
      </c>
      <c r="I8">
        <v>359</v>
      </c>
      <c r="J8">
        <v>448</v>
      </c>
      <c r="K8">
        <v>465</v>
      </c>
      <c r="L8">
        <v>220</v>
      </c>
      <c r="M8">
        <v>126</v>
      </c>
      <c r="N8" s="10">
        <v>313</v>
      </c>
    </row>
    <row r="9" spans="2:14">
      <c r="B9">
        <v>7</v>
      </c>
      <c r="C9" s="14" t="s">
        <v>441</v>
      </c>
      <c r="D9" s="9">
        <v>256</v>
      </c>
      <c r="E9">
        <v>113</v>
      </c>
      <c r="F9">
        <v>135</v>
      </c>
      <c r="G9">
        <v>264</v>
      </c>
      <c r="H9">
        <v>157</v>
      </c>
      <c r="I9">
        <v>408</v>
      </c>
      <c r="J9">
        <v>454</v>
      </c>
      <c r="K9">
        <v>105</v>
      </c>
      <c r="L9">
        <v>464</v>
      </c>
      <c r="M9">
        <v>218</v>
      </c>
      <c r="N9" s="10">
        <v>158</v>
      </c>
    </row>
    <row r="10" spans="2:14">
      <c r="B10">
        <v>8</v>
      </c>
      <c r="C10" s="14" t="s">
        <v>448</v>
      </c>
      <c r="D10" s="9">
        <v>207</v>
      </c>
      <c r="E10">
        <v>106</v>
      </c>
      <c r="F10">
        <v>381</v>
      </c>
      <c r="G10">
        <v>415</v>
      </c>
      <c r="H10">
        <v>331</v>
      </c>
      <c r="I10">
        <v>169</v>
      </c>
      <c r="J10">
        <v>439</v>
      </c>
      <c r="K10">
        <v>329</v>
      </c>
      <c r="L10">
        <v>140</v>
      </c>
      <c r="M10">
        <v>107</v>
      </c>
      <c r="N10" s="10">
        <v>59</v>
      </c>
    </row>
    <row r="11" spans="2:14">
      <c r="B11">
        <v>9</v>
      </c>
      <c r="C11" s="14" t="s">
        <v>442</v>
      </c>
      <c r="D11" s="9">
        <v>124</v>
      </c>
      <c r="E11">
        <v>150</v>
      </c>
      <c r="F11">
        <v>79</v>
      </c>
      <c r="G11">
        <v>249</v>
      </c>
      <c r="H11">
        <v>497</v>
      </c>
      <c r="I11">
        <v>267</v>
      </c>
      <c r="J11">
        <v>339</v>
      </c>
      <c r="K11">
        <v>327</v>
      </c>
      <c r="L11">
        <v>199</v>
      </c>
      <c r="M11">
        <v>353</v>
      </c>
      <c r="N11" s="10">
        <v>472</v>
      </c>
    </row>
    <row r="12" spans="2:14">
      <c r="B12">
        <v>10</v>
      </c>
      <c r="C12" s="14" t="s">
        <v>443</v>
      </c>
      <c r="D12" s="9">
        <v>346</v>
      </c>
      <c r="E12">
        <v>314</v>
      </c>
      <c r="F12">
        <v>148</v>
      </c>
      <c r="G12">
        <v>349</v>
      </c>
      <c r="H12">
        <v>440</v>
      </c>
      <c r="I12">
        <v>325</v>
      </c>
      <c r="J12">
        <v>148</v>
      </c>
      <c r="K12">
        <v>479</v>
      </c>
      <c r="L12">
        <v>464</v>
      </c>
      <c r="M12">
        <v>149</v>
      </c>
      <c r="N12" s="10">
        <v>259</v>
      </c>
    </row>
    <row r="13" spans="2:14">
      <c r="B13">
        <v>11</v>
      </c>
      <c r="C13" s="14" t="s">
        <v>444</v>
      </c>
      <c r="D13" s="9">
        <v>436</v>
      </c>
      <c r="E13">
        <v>404</v>
      </c>
      <c r="F13">
        <v>458</v>
      </c>
      <c r="G13">
        <v>294</v>
      </c>
      <c r="H13">
        <v>129</v>
      </c>
      <c r="I13">
        <v>437</v>
      </c>
      <c r="J13">
        <v>264</v>
      </c>
      <c r="K13">
        <v>116</v>
      </c>
      <c r="L13">
        <v>397</v>
      </c>
      <c r="M13">
        <v>105</v>
      </c>
      <c r="N13" s="10">
        <v>123</v>
      </c>
    </row>
    <row r="14" spans="2:14">
      <c r="B14">
        <v>12</v>
      </c>
      <c r="C14" s="14" t="s">
        <v>445</v>
      </c>
      <c r="D14" s="9">
        <v>289</v>
      </c>
      <c r="E14">
        <v>412</v>
      </c>
      <c r="F14">
        <v>114</v>
      </c>
      <c r="G14">
        <v>100</v>
      </c>
      <c r="H14">
        <v>360</v>
      </c>
      <c r="I14">
        <v>117</v>
      </c>
      <c r="J14">
        <v>112</v>
      </c>
      <c r="K14">
        <v>260</v>
      </c>
      <c r="L14">
        <v>246</v>
      </c>
      <c r="M14">
        <v>208</v>
      </c>
      <c r="N14" s="10">
        <v>193</v>
      </c>
    </row>
    <row r="15" spans="2:14">
      <c r="B15">
        <v>13</v>
      </c>
      <c r="C15" s="14" t="s">
        <v>449</v>
      </c>
      <c r="D15" s="9">
        <v>340</v>
      </c>
      <c r="E15">
        <v>237</v>
      </c>
      <c r="F15">
        <v>307</v>
      </c>
      <c r="G15">
        <v>382</v>
      </c>
      <c r="H15">
        <v>338</v>
      </c>
      <c r="I15">
        <v>459</v>
      </c>
      <c r="J15">
        <v>237</v>
      </c>
      <c r="K15">
        <v>231</v>
      </c>
      <c r="L15">
        <v>244</v>
      </c>
      <c r="M15">
        <v>207</v>
      </c>
      <c r="N15" s="10">
        <v>167</v>
      </c>
    </row>
    <row r="16" spans="2:14">
      <c r="B16">
        <v>14</v>
      </c>
      <c r="C16" s="14" t="s">
        <v>434</v>
      </c>
      <c r="D16" s="9">
        <v>267</v>
      </c>
      <c r="E16">
        <v>154</v>
      </c>
      <c r="F16">
        <v>388</v>
      </c>
      <c r="G16">
        <v>452</v>
      </c>
      <c r="H16">
        <v>428</v>
      </c>
      <c r="I16">
        <v>50</v>
      </c>
      <c r="J16">
        <v>151</v>
      </c>
      <c r="K16">
        <v>147</v>
      </c>
      <c r="L16">
        <v>240</v>
      </c>
      <c r="M16">
        <v>295</v>
      </c>
      <c r="N16" s="10">
        <v>475</v>
      </c>
    </row>
    <row r="17" spans="2:14">
      <c r="B17">
        <v>15</v>
      </c>
      <c r="C17" s="14" t="s">
        <v>446</v>
      </c>
      <c r="D17" s="9">
        <v>385</v>
      </c>
      <c r="E17">
        <v>435</v>
      </c>
      <c r="F17">
        <v>480</v>
      </c>
      <c r="G17">
        <v>369</v>
      </c>
      <c r="H17">
        <v>306</v>
      </c>
      <c r="I17">
        <v>419</v>
      </c>
      <c r="J17">
        <v>85</v>
      </c>
      <c r="K17">
        <v>119</v>
      </c>
      <c r="L17">
        <v>327</v>
      </c>
      <c r="M17">
        <v>399</v>
      </c>
      <c r="N17" s="10">
        <v>141</v>
      </c>
    </row>
    <row r="18" spans="2:14" ht="13.9" thickBot="1">
      <c r="B18">
        <v>16</v>
      </c>
      <c r="C18" s="14" t="s">
        <v>447</v>
      </c>
      <c r="D18" s="11">
        <v>152</v>
      </c>
      <c r="E18" s="12">
        <v>311</v>
      </c>
      <c r="F18" s="12">
        <v>486</v>
      </c>
      <c r="G18" s="12">
        <v>139</v>
      </c>
      <c r="H18" s="12">
        <v>269</v>
      </c>
      <c r="I18" s="12">
        <v>138</v>
      </c>
      <c r="J18" s="12">
        <v>271</v>
      </c>
      <c r="K18" s="12">
        <v>212</v>
      </c>
      <c r="L18" s="12">
        <v>476</v>
      </c>
      <c r="M18" s="12">
        <v>265</v>
      </c>
      <c r="N18" s="13">
        <v>355</v>
      </c>
    </row>
    <row r="20" spans="2:14">
      <c r="D20" t="s">
        <v>543</v>
      </c>
    </row>
    <row r="21" spans="2:14">
      <c r="D21" s="14" t="s">
        <v>439</v>
      </c>
      <c r="E21" t="s">
        <v>429</v>
      </c>
    </row>
    <row r="22" spans="2:14">
      <c r="D22">
        <v>9</v>
      </c>
      <c r="E22">
        <v>11</v>
      </c>
    </row>
    <row r="24" spans="2:14">
      <c r="C24" t="s">
        <v>73</v>
      </c>
      <c r="D24" cm="1">
        <f t="array" ref="D24">INDEX(C3:N18,D22,E22)</f>
        <v>353</v>
      </c>
    </row>
    <row r="25" spans="2:14">
      <c r="C25" t="s">
        <v>74</v>
      </c>
      <c r="D25">
        <f>MATCH(D21,C3:C18,0)</f>
        <v>3</v>
      </c>
      <c r="E25">
        <f>MATCH(E21,C3:N3,0)</f>
        <v>4</v>
      </c>
    </row>
    <row r="26" spans="2:14">
      <c r="C26">
        <f>INDEX(C3:N18,MATCH(D21,C3:C18,0),MATCH(E21,C3:N3,0))</f>
        <v>273</v>
      </c>
    </row>
  </sheetData>
  <dataValidations count="2">
    <dataValidation type="list" allowBlank="1" showInputMessage="1" showErrorMessage="1" sqref="D21" xr:uid="{2656221D-A822-4E07-A471-EBEDCE23F5E8}">
      <formula1>$C$3:$C$18</formula1>
    </dataValidation>
    <dataValidation type="list" allowBlank="1" showInputMessage="1" showErrorMessage="1" sqref="E21" xr:uid="{5F8723F4-FCE6-4CE2-947D-4EE29F10937B}">
      <formula1>$C$3:$N$3</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BF4AC-A791-4321-BC77-2D7D553D771A}">
  <dimension ref="B2:Q19"/>
  <sheetViews>
    <sheetView topLeftCell="A7" zoomScale="145" zoomScaleNormal="145" workbookViewId="0">
      <selection activeCell="D19" sqref="D19"/>
    </sheetView>
  </sheetViews>
  <sheetFormatPr defaultRowHeight="13.5"/>
  <cols>
    <col min="1" max="1" width="3.625" customWidth="1"/>
  </cols>
  <sheetData>
    <row r="2" spans="2:17">
      <c r="B2" s="22" t="s">
        <v>506</v>
      </c>
      <c r="C2" s="22"/>
      <c r="D2" s="22"/>
      <c r="E2" s="22"/>
      <c r="F2" s="22"/>
      <c r="G2" s="22"/>
      <c r="H2" s="22"/>
      <c r="I2" s="22"/>
      <c r="J2" s="22"/>
      <c r="K2" s="22"/>
      <c r="L2" s="22"/>
      <c r="M2" s="22"/>
      <c r="N2" s="22"/>
      <c r="O2" s="22"/>
    </row>
    <row r="3" spans="2:17">
      <c r="B3" s="22"/>
      <c r="C3" s="22"/>
      <c r="D3" s="22"/>
      <c r="E3" s="22"/>
      <c r="F3" s="22"/>
      <c r="G3" s="22"/>
      <c r="H3" s="22"/>
      <c r="I3" s="22"/>
      <c r="J3" s="22"/>
      <c r="K3" s="22"/>
      <c r="L3" s="22"/>
      <c r="M3" s="22"/>
      <c r="N3" s="22"/>
      <c r="O3" s="22"/>
    </row>
    <row r="4" spans="2:17">
      <c r="B4" s="22"/>
      <c r="C4" s="22"/>
      <c r="D4" s="22"/>
      <c r="E4" s="22"/>
      <c r="F4" s="22"/>
      <c r="G4" s="22"/>
      <c r="H4" s="22"/>
      <c r="I4" s="22"/>
      <c r="J4" s="22"/>
      <c r="K4" s="22"/>
      <c r="L4" s="22"/>
      <c r="M4" s="22"/>
      <c r="N4" s="22"/>
      <c r="O4" s="22"/>
    </row>
    <row r="5" spans="2:17" ht="13.9">
      <c r="B5" s="5"/>
    </row>
    <row r="6" spans="2:17" ht="13.9">
      <c r="B6" s="5" t="s">
        <v>528</v>
      </c>
      <c r="D6">
        <f>_xlfn.XLOOKUP("Sophia Martinez",Dataset!$A$1:$A$501,Dataset!$I$1:$I$501)</f>
        <v>22</v>
      </c>
      <c r="N6" t="e">
        <f>_xlfn.XLOOKUP(235,P6:P11,Q6:Q11,,)</f>
        <v>#N/A</v>
      </c>
      <c r="P6">
        <v>100</v>
      </c>
      <c r="Q6" t="s">
        <v>481</v>
      </c>
    </row>
    <row r="7" spans="2:17" ht="13.9">
      <c r="B7" s="5"/>
      <c r="N7" t="str">
        <f>_xlfn.XLOOKUP(235,P6:P11,Q6:Q11,,-1)</f>
        <v>d</v>
      </c>
      <c r="P7">
        <v>150</v>
      </c>
      <c r="Q7" t="s">
        <v>480</v>
      </c>
    </row>
    <row r="8" spans="2:17" ht="13.9">
      <c r="B8" s="5"/>
      <c r="D8" t="str">
        <f>_xlfn.XLOOKUP("Siraj",Dataset!$A$1:$A$501,Dataset!$I$1:$I$501,"No Data")</f>
        <v>No Data</v>
      </c>
      <c r="N8" t="str">
        <f>_xlfn.XLOOKUP(235,P6:P11,Q6:Q11,,1)</f>
        <v>c</v>
      </c>
      <c r="P8">
        <v>200</v>
      </c>
      <c r="Q8" t="s">
        <v>483</v>
      </c>
    </row>
    <row r="9" spans="2:17" ht="13.9">
      <c r="B9" s="5"/>
      <c r="P9">
        <v>250</v>
      </c>
      <c r="Q9" t="s">
        <v>482</v>
      </c>
    </row>
    <row r="10" spans="2:17" ht="13.9">
      <c r="B10" s="5"/>
      <c r="D10" t="str">
        <f>_xlfn.XLOOKUP("Siraj",Dataset!$A$1:$A$501,Dataset!$I$1:$I$501,"No Data")</f>
        <v>No Data</v>
      </c>
      <c r="P10">
        <v>300</v>
      </c>
      <c r="Q10" t="s">
        <v>485</v>
      </c>
    </row>
    <row r="11" spans="2:17" ht="13.9">
      <c r="B11" s="5"/>
      <c r="P11">
        <v>350</v>
      </c>
      <c r="Q11" t="s">
        <v>484</v>
      </c>
    </row>
    <row r="12" spans="2:17" ht="13.9">
      <c r="B12" s="5"/>
    </row>
    <row r="13" spans="2:17" ht="13.9">
      <c r="B13" s="5"/>
    </row>
    <row r="14" spans="2:17">
      <c r="B14" s="4"/>
    </row>
    <row r="15" spans="2:17">
      <c r="B15" s="22" t="s">
        <v>507</v>
      </c>
      <c r="C15" s="22"/>
      <c r="D15" s="22"/>
      <c r="E15" s="22"/>
      <c r="F15" s="22"/>
      <c r="G15" s="22"/>
      <c r="H15" s="22"/>
      <c r="I15" s="22"/>
      <c r="J15" s="22"/>
      <c r="K15" s="22"/>
      <c r="L15" s="22"/>
      <c r="M15" s="22"/>
      <c r="N15" s="22"/>
      <c r="O15" s="22"/>
    </row>
    <row r="16" spans="2:17">
      <c r="B16" s="22"/>
      <c r="C16" s="22"/>
      <c r="D16" s="22"/>
      <c r="E16" s="22"/>
      <c r="F16" s="22"/>
      <c r="G16" s="22"/>
      <c r="H16" s="22"/>
      <c r="I16" s="22"/>
      <c r="J16" s="22"/>
      <c r="K16" s="22"/>
      <c r="L16" s="22"/>
      <c r="M16" s="22"/>
      <c r="N16" s="22"/>
      <c r="O16" s="22"/>
    </row>
    <row r="17" spans="2:15">
      <c r="B17" s="22"/>
      <c r="C17" s="22"/>
      <c r="D17" s="22"/>
      <c r="E17" s="22"/>
      <c r="F17" s="22"/>
      <c r="G17" s="22"/>
      <c r="H17" s="22"/>
      <c r="I17" s="22"/>
      <c r="J17" s="22"/>
      <c r="K17" s="22"/>
      <c r="L17" s="22"/>
      <c r="M17" s="22"/>
      <c r="N17" s="22"/>
      <c r="O17" s="22"/>
    </row>
    <row r="19" spans="2:15">
      <c r="B19" t="s">
        <v>529</v>
      </c>
      <c r="D19">
        <f>_xlfn.XLOOKUP("Ethan Garcia",Horiztonal_Dataset!A1:SG1,Horiztonal_Dataset!A13:SG13)</f>
        <v>10</v>
      </c>
    </row>
  </sheetData>
  <mergeCells count="2">
    <mergeCell ref="B2:O4"/>
    <mergeCell ref="B15:O17"/>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414F-EE60-4E70-AD40-202A17CA19B0}">
  <dimension ref="B2:P69"/>
  <sheetViews>
    <sheetView topLeftCell="A19" zoomScale="190" zoomScaleNormal="190" workbookViewId="0">
      <selection activeCell="L14" sqref="L14"/>
    </sheetView>
  </sheetViews>
  <sheetFormatPr defaultRowHeight="13.5"/>
  <cols>
    <col min="1" max="1" width="4.125" customWidth="1"/>
    <col min="2" max="2" width="10.625" bestFit="1" customWidth="1"/>
    <col min="4" max="4" width="14.1875" bestFit="1" customWidth="1"/>
    <col min="5" max="5" width="10.625" bestFit="1" customWidth="1"/>
    <col min="6" max="6" width="7.9375" bestFit="1" customWidth="1"/>
    <col min="7" max="7" width="6.625" bestFit="1" customWidth="1"/>
    <col min="8" max="8" width="6.1875" bestFit="1" customWidth="1"/>
    <col min="9" max="9" width="9" bestFit="1" customWidth="1"/>
    <col min="10" max="10" width="5.8125" bestFit="1" customWidth="1"/>
    <col min="11" max="11" width="8.3125" bestFit="1" customWidth="1"/>
    <col min="12" max="12" width="2.75" bestFit="1" customWidth="1"/>
    <col min="13" max="13" width="5.75" bestFit="1" customWidth="1"/>
    <col min="14" max="14" width="6.75" bestFit="1" customWidth="1"/>
    <col min="15" max="16" width="2.75" bestFit="1" customWidth="1"/>
  </cols>
  <sheetData>
    <row r="2" spans="2:16">
      <c r="B2" t="s">
        <v>117</v>
      </c>
      <c r="D2" t="str" cm="1">
        <f t="array" ref="D2:P6">_xlfn._xlws.FILTER(Dataset!A1:M501,Dataset!$A$1:$A$501=Filter!$B$2)</f>
        <v>James Johnson</v>
      </c>
      <c r="E2" t="str">
        <v>Boxing</v>
      </c>
      <c r="F2" t="str">
        <v>Russia</v>
      </c>
      <c r="G2" t="str">
        <v>Male</v>
      </c>
      <c r="H2" t="str">
        <v>None</v>
      </c>
      <c r="I2" t="str">
        <v>400m</v>
      </c>
      <c r="J2" t="str">
        <v>Youth</v>
      </c>
      <c r="K2" t="str">
        <v>Individual</v>
      </c>
      <c r="L2">
        <v>24</v>
      </c>
      <c r="M2">
        <v>87.74</v>
      </c>
      <c r="N2">
        <v>175.34</v>
      </c>
      <c r="O2">
        <v>18</v>
      </c>
      <c r="P2">
        <v>5</v>
      </c>
    </row>
    <row r="3" spans="2:16">
      <c r="D3" t="str">
        <v>James Johnson</v>
      </c>
      <c r="E3" t="str">
        <v>Gymnastics</v>
      </c>
      <c r="F3" t="str">
        <v>Germany</v>
      </c>
      <c r="G3" t="str">
        <v>Male</v>
      </c>
      <c r="H3" t="str">
        <v>None</v>
      </c>
      <c r="I3" t="str">
        <v>100m</v>
      </c>
      <c r="J3" t="str">
        <v>Adult</v>
      </c>
      <c r="K3" t="str">
        <v>Individual</v>
      </c>
      <c r="L3">
        <v>20</v>
      </c>
      <c r="M3">
        <v>94.19</v>
      </c>
      <c r="N3">
        <v>185.95</v>
      </c>
      <c r="O3">
        <v>9</v>
      </c>
      <c r="P3">
        <v>9</v>
      </c>
    </row>
    <row r="4" spans="2:16">
      <c r="D4" t="str">
        <v>James Johnson</v>
      </c>
      <c r="E4" t="str">
        <v>Boxing</v>
      </c>
      <c r="F4" t="str">
        <v>Japan</v>
      </c>
      <c r="G4" t="str">
        <v>Female</v>
      </c>
      <c r="H4" t="str">
        <v>None</v>
      </c>
      <c r="I4" t="str">
        <v>High Jump</v>
      </c>
      <c r="J4" t="str">
        <v>Senior</v>
      </c>
      <c r="K4" t="str">
        <v>Individual</v>
      </c>
      <c r="L4">
        <v>19</v>
      </c>
      <c r="M4">
        <v>72.569999999999993</v>
      </c>
      <c r="N4">
        <v>176.4</v>
      </c>
      <c r="O4">
        <v>19</v>
      </c>
      <c r="P4">
        <v>2</v>
      </c>
    </row>
    <row r="5" spans="2:16">
      <c r="D5" t="str">
        <v>James Johnson</v>
      </c>
      <c r="E5" t="str">
        <v>Wrestling</v>
      </c>
      <c r="F5" t="str">
        <v>Australia</v>
      </c>
      <c r="G5" t="str">
        <v>Male</v>
      </c>
      <c r="H5" t="str">
        <v>Gold</v>
      </c>
      <c r="I5" t="str">
        <v>Long Jump</v>
      </c>
      <c r="J5" t="str">
        <v>Senior</v>
      </c>
      <c r="K5" t="str">
        <v>Individual</v>
      </c>
      <c r="L5">
        <v>35</v>
      </c>
      <c r="M5">
        <v>73.08</v>
      </c>
      <c r="N5">
        <v>189.48</v>
      </c>
      <c r="O5">
        <v>19</v>
      </c>
      <c r="P5">
        <v>5</v>
      </c>
    </row>
    <row r="6" spans="2:16">
      <c r="D6" t="str">
        <v>James Johnson</v>
      </c>
      <c r="E6" t="str">
        <v>Gymnastics</v>
      </c>
      <c r="F6" t="str">
        <v>USA</v>
      </c>
      <c r="G6" t="str">
        <v>Male</v>
      </c>
      <c r="H6" t="str">
        <v>Silver</v>
      </c>
      <c r="I6" t="str">
        <v>100m</v>
      </c>
      <c r="J6" t="str">
        <v>Senior</v>
      </c>
      <c r="K6" t="str">
        <v>Team</v>
      </c>
      <c r="L6">
        <v>24</v>
      </c>
      <c r="M6">
        <v>74.69</v>
      </c>
      <c r="N6">
        <v>181.89</v>
      </c>
      <c r="O6">
        <v>5</v>
      </c>
      <c r="P6">
        <v>2</v>
      </c>
    </row>
    <row r="8" spans="2:16">
      <c r="D8" t="str" cm="1">
        <f t="array" ref="D8:P11">_xlfn._xlws.FILTER(Dataset!$A$1:$M$501,Dataset!$A$1:$A$501="Ethan Garcia")</f>
        <v>Ethan Garcia</v>
      </c>
      <c r="E8" t="str">
        <v>Gymnastics</v>
      </c>
      <c r="F8" t="str">
        <v>Japan</v>
      </c>
      <c r="G8" t="str">
        <v>Female</v>
      </c>
      <c r="H8" t="str">
        <v>Gold</v>
      </c>
      <c r="I8" t="str">
        <v>Shot Put</v>
      </c>
      <c r="J8" t="str">
        <v>Senior</v>
      </c>
      <c r="K8" t="str">
        <v>Team</v>
      </c>
      <c r="L8">
        <v>28</v>
      </c>
      <c r="M8">
        <v>93.32</v>
      </c>
      <c r="N8">
        <v>177.06</v>
      </c>
      <c r="O8">
        <v>8</v>
      </c>
      <c r="P8">
        <v>10</v>
      </c>
    </row>
    <row r="9" spans="2:16">
      <c r="D9" t="str">
        <v>Ethan Garcia</v>
      </c>
      <c r="E9" t="str">
        <v>Swimming</v>
      </c>
      <c r="F9" t="str">
        <v>Brazil</v>
      </c>
      <c r="G9" t="str">
        <v>Female</v>
      </c>
      <c r="H9" t="str">
        <v>Silver</v>
      </c>
      <c r="I9" t="str">
        <v>High Jump</v>
      </c>
      <c r="J9" t="str">
        <v>Senior</v>
      </c>
      <c r="K9" t="str">
        <v>Team</v>
      </c>
      <c r="L9">
        <v>29</v>
      </c>
      <c r="M9">
        <v>63.14</v>
      </c>
      <c r="N9">
        <v>156.29</v>
      </c>
      <c r="O9">
        <v>17</v>
      </c>
      <c r="P9">
        <v>6</v>
      </c>
    </row>
    <row r="10" spans="2:16">
      <c r="D10" t="str">
        <v>Ethan Garcia</v>
      </c>
      <c r="E10" t="str">
        <v>Wrestling</v>
      </c>
      <c r="F10" t="str">
        <v>Brazil</v>
      </c>
      <c r="G10" t="str">
        <v>Male</v>
      </c>
      <c r="H10" t="str">
        <v>None</v>
      </c>
      <c r="I10" t="str">
        <v>Marathon</v>
      </c>
      <c r="J10" t="str">
        <v>Adult</v>
      </c>
      <c r="K10" t="str">
        <v>Individual</v>
      </c>
      <c r="L10">
        <v>37</v>
      </c>
      <c r="M10">
        <v>84.57</v>
      </c>
      <c r="N10">
        <v>156.13999999999999</v>
      </c>
      <c r="O10">
        <v>20</v>
      </c>
      <c r="P10">
        <v>7</v>
      </c>
    </row>
    <row r="11" spans="2:16">
      <c r="D11" t="str">
        <v>Ethan Garcia</v>
      </c>
      <c r="E11" t="str">
        <v>Cycling</v>
      </c>
      <c r="F11" t="str">
        <v>India</v>
      </c>
      <c r="G11" t="str">
        <v>Female</v>
      </c>
      <c r="H11" t="str">
        <v>Gold</v>
      </c>
      <c r="I11" t="str">
        <v>200m</v>
      </c>
      <c r="J11" t="str">
        <v>Adult</v>
      </c>
      <c r="K11" t="str">
        <v>Individual</v>
      </c>
      <c r="L11">
        <v>25</v>
      </c>
      <c r="M11">
        <v>83.76</v>
      </c>
      <c r="N11">
        <v>180.72</v>
      </c>
      <c r="O11">
        <v>5</v>
      </c>
      <c r="P11">
        <v>7</v>
      </c>
    </row>
    <row r="13" spans="2:16">
      <c r="D13" s="23" t="s">
        <v>530</v>
      </c>
      <c r="E13" s="23"/>
      <c r="F13" s="23"/>
      <c r="G13" s="23"/>
      <c r="H13" s="23"/>
      <c r="I13" s="23"/>
      <c r="J13" s="23"/>
      <c r="K13" s="23"/>
    </row>
    <row r="14" spans="2:16">
      <c r="D14" s="23"/>
      <c r="E14" s="23"/>
      <c r="F14" s="23"/>
      <c r="G14" s="23"/>
      <c r="H14" s="23"/>
      <c r="I14" s="23"/>
      <c r="J14" s="23"/>
      <c r="K14" s="23"/>
    </row>
    <row r="16" spans="2:16">
      <c r="D16" t="str" cm="1">
        <f t="array" ref="D16:P69">_xlfn._xlws.FILTER(Dataset!A1:M501,Dataset!C1:C501=Dataset!C499)</f>
        <v>Emma Brown</v>
      </c>
      <c r="E16" t="str">
        <v>Swimming</v>
      </c>
      <c r="F16" t="str">
        <v>Germany</v>
      </c>
      <c r="G16" t="str">
        <v>Female</v>
      </c>
      <c r="H16" t="str">
        <v>None</v>
      </c>
      <c r="I16" t="str">
        <v>Pole Vault</v>
      </c>
      <c r="J16" t="str">
        <v>Senior</v>
      </c>
      <c r="K16" t="str">
        <v>Individual</v>
      </c>
      <c r="L16">
        <v>25</v>
      </c>
      <c r="M16">
        <v>54.7</v>
      </c>
      <c r="N16">
        <v>156.53</v>
      </c>
      <c r="O16">
        <v>13</v>
      </c>
      <c r="P16">
        <v>6</v>
      </c>
    </row>
    <row r="17" spans="4:16">
      <c r="D17" t="str">
        <v>Emma Davis</v>
      </c>
      <c r="E17" t="str">
        <v>Gymnastics</v>
      </c>
      <c r="F17" t="str">
        <v>Germany</v>
      </c>
      <c r="G17" t="str">
        <v>Male</v>
      </c>
      <c r="H17" t="str">
        <v>Gold</v>
      </c>
      <c r="I17" t="str">
        <v>Pole Vault</v>
      </c>
      <c r="J17" t="str">
        <v>Senior</v>
      </c>
      <c r="K17" t="str">
        <v>Team</v>
      </c>
      <c r="L17">
        <v>22</v>
      </c>
      <c r="M17">
        <v>91.88</v>
      </c>
      <c r="N17">
        <v>175.52</v>
      </c>
      <c r="O17">
        <v>19</v>
      </c>
      <c r="P17">
        <v>3</v>
      </c>
    </row>
    <row r="18" spans="4:16">
      <c r="D18" t="str">
        <v>Emma Davis</v>
      </c>
      <c r="E18" t="str">
        <v>Cycling</v>
      </c>
      <c r="F18" t="str">
        <v>Germany</v>
      </c>
      <c r="G18" t="str">
        <v>Female</v>
      </c>
      <c r="H18" t="str">
        <v>None</v>
      </c>
      <c r="I18" t="str">
        <v>Shot Put</v>
      </c>
      <c r="J18" t="str">
        <v>Senior</v>
      </c>
      <c r="K18" t="str">
        <v>Individual</v>
      </c>
      <c r="L18">
        <v>27</v>
      </c>
      <c r="M18">
        <v>51.1</v>
      </c>
      <c r="N18">
        <v>170.34</v>
      </c>
      <c r="O18">
        <v>13</v>
      </c>
      <c r="P18">
        <v>3</v>
      </c>
    </row>
    <row r="19" spans="4:16">
      <c r="D19" t="str">
        <v>Emma Davis</v>
      </c>
      <c r="E19" t="str">
        <v>Wrestling</v>
      </c>
      <c r="F19" t="str">
        <v>Germany</v>
      </c>
      <c r="G19" t="str">
        <v>Female</v>
      </c>
      <c r="H19" t="str">
        <v>Gold</v>
      </c>
      <c r="I19" t="str">
        <v>Pole Vault</v>
      </c>
      <c r="J19" t="str">
        <v>Youth</v>
      </c>
      <c r="K19" t="str">
        <v>Team</v>
      </c>
      <c r="L19">
        <v>24</v>
      </c>
      <c r="M19">
        <v>52.98</v>
      </c>
      <c r="N19">
        <v>192.61</v>
      </c>
      <c r="O19">
        <v>5</v>
      </c>
      <c r="P19">
        <v>3</v>
      </c>
    </row>
    <row r="20" spans="4:16">
      <c r="D20" t="str">
        <v>Emma Garcia</v>
      </c>
      <c r="E20" t="str">
        <v>Gymnastics</v>
      </c>
      <c r="F20" t="str">
        <v>Germany</v>
      </c>
      <c r="G20" t="str">
        <v>Male</v>
      </c>
      <c r="H20" t="str">
        <v>Silver</v>
      </c>
      <c r="I20" t="str">
        <v>Pole Vault</v>
      </c>
      <c r="J20" t="str">
        <v>Adult</v>
      </c>
      <c r="K20" t="str">
        <v>Team</v>
      </c>
      <c r="L20">
        <v>33</v>
      </c>
      <c r="M20">
        <v>51.17</v>
      </c>
      <c r="N20">
        <v>169.62</v>
      </c>
      <c r="O20">
        <v>17</v>
      </c>
      <c r="P20">
        <v>10</v>
      </c>
    </row>
    <row r="21" spans="4:16">
      <c r="D21" t="str">
        <v>Emma Garcia</v>
      </c>
      <c r="E21" t="str">
        <v>Weightlifting</v>
      </c>
      <c r="F21" t="str">
        <v>Germany</v>
      </c>
      <c r="G21" t="str">
        <v>Female</v>
      </c>
      <c r="H21" t="str">
        <v>Bronze</v>
      </c>
      <c r="I21" t="str">
        <v>100m</v>
      </c>
      <c r="J21" t="str">
        <v>Senior</v>
      </c>
      <c r="K21" t="str">
        <v>Team</v>
      </c>
      <c r="L21">
        <v>23</v>
      </c>
      <c r="M21">
        <v>69.819999999999993</v>
      </c>
      <c r="N21">
        <v>170.63</v>
      </c>
      <c r="O21">
        <v>14</v>
      </c>
      <c r="P21">
        <v>8</v>
      </c>
    </row>
    <row r="22" spans="4:16">
      <c r="D22" t="str">
        <v>Emma Johnson</v>
      </c>
      <c r="E22" t="str">
        <v>Weightlifting</v>
      </c>
      <c r="F22" t="str">
        <v>Germany</v>
      </c>
      <c r="G22" t="str">
        <v>Male</v>
      </c>
      <c r="H22" t="str">
        <v>None</v>
      </c>
      <c r="I22" t="str">
        <v>Pole Vault</v>
      </c>
      <c r="J22" t="str">
        <v>Youth</v>
      </c>
      <c r="K22" t="str">
        <v>Team</v>
      </c>
      <c r="L22">
        <v>29</v>
      </c>
      <c r="M22">
        <v>75.239999999999995</v>
      </c>
      <c r="N22">
        <v>184.34</v>
      </c>
      <c r="O22">
        <v>7</v>
      </c>
      <c r="P22">
        <v>1</v>
      </c>
    </row>
    <row r="23" spans="4:16">
      <c r="D23" t="str">
        <v>Emma Johnson</v>
      </c>
      <c r="E23" t="str">
        <v>Wrestling</v>
      </c>
      <c r="F23" t="str">
        <v>Germany</v>
      </c>
      <c r="G23" t="str">
        <v>Male</v>
      </c>
      <c r="H23" t="str">
        <v>Bronze</v>
      </c>
      <c r="I23" t="str">
        <v>High Jump</v>
      </c>
      <c r="J23" t="str">
        <v>Adult</v>
      </c>
      <c r="K23" t="str">
        <v>Individual</v>
      </c>
      <c r="L23">
        <v>24</v>
      </c>
      <c r="M23">
        <v>62.38</v>
      </c>
      <c r="N23">
        <v>199.74</v>
      </c>
      <c r="O23">
        <v>13</v>
      </c>
      <c r="P23">
        <v>7</v>
      </c>
    </row>
    <row r="24" spans="4:16">
      <c r="D24" t="str">
        <v>Emma Johnson</v>
      </c>
      <c r="E24" t="str">
        <v>Gymnastics</v>
      </c>
      <c r="F24" t="str">
        <v>Germany</v>
      </c>
      <c r="G24" t="str">
        <v>Male</v>
      </c>
      <c r="H24" t="str">
        <v>Gold</v>
      </c>
      <c r="I24" t="str">
        <v>200m</v>
      </c>
      <c r="J24" t="str">
        <v>Adult</v>
      </c>
      <c r="K24" t="str">
        <v>Team</v>
      </c>
      <c r="L24">
        <v>36</v>
      </c>
      <c r="M24">
        <v>61.6</v>
      </c>
      <c r="N24">
        <v>158.99</v>
      </c>
      <c r="O24">
        <v>1</v>
      </c>
      <c r="P24">
        <v>1</v>
      </c>
    </row>
    <row r="25" spans="4:16">
      <c r="D25" t="str">
        <v>Emma Smith</v>
      </c>
      <c r="E25" t="str">
        <v>Gymnastics</v>
      </c>
      <c r="F25" t="str">
        <v>Germany</v>
      </c>
      <c r="G25" t="str">
        <v>Female</v>
      </c>
      <c r="H25" t="str">
        <v>Gold</v>
      </c>
      <c r="I25" t="str">
        <v>Shot Put</v>
      </c>
      <c r="J25" t="str">
        <v>Youth</v>
      </c>
      <c r="K25" t="str">
        <v>Individual</v>
      </c>
      <c r="L25">
        <v>34</v>
      </c>
      <c r="M25">
        <v>69.760000000000005</v>
      </c>
      <c r="N25">
        <v>162.22999999999999</v>
      </c>
      <c r="O25">
        <v>2</v>
      </c>
      <c r="P25">
        <v>6</v>
      </c>
    </row>
    <row r="26" spans="4:16">
      <c r="D26" t="str">
        <v>Emma Williams</v>
      </c>
      <c r="E26" t="str">
        <v>Athletics</v>
      </c>
      <c r="F26" t="str">
        <v>Germany</v>
      </c>
      <c r="G26" t="str">
        <v>Female</v>
      </c>
      <c r="H26" t="str">
        <v>Bronze</v>
      </c>
      <c r="I26" t="str">
        <v>400m</v>
      </c>
      <c r="J26" t="str">
        <v>Senior</v>
      </c>
      <c r="K26" t="str">
        <v>Team</v>
      </c>
      <c r="L26">
        <v>31</v>
      </c>
      <c r="M26">
        <v>87.75</v>
      </c>
      <c r="N26">
        <v>196.11</v>
      </c>
      <c r="O26">
        <v>8</v>
      </c>
      <c r="P26">
        <v>2</v>
      </c>
    </row>
    <row r="27" spans="4:16">
      <c r="D27" t="str">
        <v>Ethan Brown</v>
      </c>
      <c r="E27" t="str">
        <v>Weightlifting</v>
      </c>
      <c r="F27" t="str">
        <v>Germany</v>
      </c>
      <c r="G27" t="str">
        <v>Female</v>
      </c>
      <c r="H27" t="str">
        <v>None</v>
      </c>
      <c r="I27" t="str">
        <v>200m</v>
      </c>
      <c r="J27" t="str">
        <v>Senior</v>
      </c>
      <c r="K27" t="str">
        <v>Team</v>
      </c>
      <c r="L27">
        <v>37</v>
      </c>
      <c r="M27">
        <v>62.1</v>
      </c>
      <c r="N27">
        <v>184.72</v>
      </c>
      <c r="O27">
        <v>2</v>
      </c>
      <c r="P27">
        <v>0</v>
      </c>
    </row>
    <row r="28" spans="4:16">
      <c r="D28" t="str">
        <v>Ethan Miller</v>
      </c>
      <c r="E28" t="str">
        <v>Cycling</v>
      </c>
      <c r="F28" t="str">
        <v>Germany</v>
      </c>
      <c r="G28" t="str">
        <v>Male</v>
      </c>
      <c r="H28" t="str">
        <v>None</v>
      </c>
      <c r="I28" t="str">
        <v>100m</v>
      </c>
      <c r="J28" t="str">
        <v>Youth</v>
      </c>
      <c r="K28" t="str">
        <v>Team</v>
      </c>
      <c r="L28">
        <v>39</v>
      </c>
      <c r="M28">
        <v>92.68</v>
      </c>
      <c r="N28">
        <v>157.22999999999999</v>
      </c>
      <c r="O28">
        <v>5</v>
      </c>
      <c r="P28">
        <v>5</v>
      </c>
    </row>
    <row r="29" spans="4:16">
      <c r="D29" t="str">
        <v>Ethan Miller</v>
      </c>
      <c r="E29" t="str">
        <v>Cycling</v>
      </c>
      <c r="F29" t="str">
        <v>Germany</v>
      </c>
      <c r="G29" t="str">
        <v>Female</v>
      </c>
      <c r="H29" t="str">
        <v>None</v>
      </c>
      <c r="I29" t="str">
        <v>400m</v>
      </c>
      <c r="J29" t="str">
        <v>Senior</v>
      </c>
      <c r="K29" t="str">
        <v>Individual</v>
      </c>
      <c r="L29">
        <v>23</v>
      </c>
      <c r="M29">
        <v>63.71</v>
      </c>
      <c r="N29">
        <v>176.08</v>
      </c>
      <c r="O29">
        <v>15</v>
      </c>
      <c r="P29">
        <v>8</v>
      </c>
    </row>
    <row r="30" spans="4:16">
      <c r="D30" t="str">
        <v>Isabella Davis</v>
      </c>
      <c r="E30" t="str">
        <v>Athletics</v>
      </c>
      <c r="F30" t="str">
        <v>Germany</v>
      </c>
      <c r="G30" t="str">
        <v>Female</v>
      </c>
      <c r="H30" t="str">
        <v>Gold</v>
      </c>
      <c r="I30" t="str">
        <v>High Jump</v>
      </c>
      <c r="J30" t="str">
        <v>Adult</v>
      </c>
      <c r="K30" t="str">
        <v>Team</v>
      </c>
      <c r="L30">
        <v>30</v>
      </c>
      <c r="M30">
        <v>76.25</v>
      </c>
      <c r="N30">
        <v>177.96</v>
      </c>
      <c r="O30">
        <v>2</v>
      </c>
      <c r="P30">
        <v>3</v>
      </c>
    </row>
    <row r="31" spans="4:16">
      <c r="D31" t="str">
        <v>Isabella Johnson</v>
      </c>
      <c r="E31" t="str">
        <v>Wrestling</v>
      </c>
      <c r="F31" t="str">
        <v>Germany</v>
      </c>
      <c r="G31" t="str">
        <v>Female</v>
      </c>
      <c r="H31" t="str">
        <v>Gold</v>
      </c>
      <c r="I31" t="str">
        <v>Marathon</v>
      </c>
      <c r="J31" t="str">
        <v>Senior</v>
      </c>
      <c r="K31" t="str">
        <v>Team</v>
      </c>
      <c r="L31">
        <v>40</v>
      </c>
      <c r="M31">
        <v>70.760000000000005</v>
      </c>
      <c r="N31">
        <v>178.61</v>
      </c>
      <c r="O31">
        <v>7</v>
      </c>
      <c r="P31">
        <v>7</v>
      </c>
    </row>
    <row r="32" spans="4:16">
      <c r="D32" t="str">
        <v>Isabella Johnson</v>
      </c>
      <c r="E32" t="str">
        <v>Wrestling</v>
      </c>
      <c r="F32" t="str">
        <v>Germany</v>
      </c>
      <c r="G32" t="str">
        <v>Female</v>
      </c>
      <c r="H32" t="str">
        <v>None</v>
      </c>
      <c r="I32" t="str">
        <v>100m</v>
      </c>
      <c r="J32" t="str">
        <v>Senior</v>
      </c>
      <c r="K32" t="str">
        <v>Individual</v>
      </c>
      <c r="L32">
        <v>38</v>
      </c>
      <c r="M32">
        <v>82.61</v>
      </c>
      <c r="N32">
        <v>152.05000000000001</v>
      </c>
      <c r="O32">
        <v>1</v>
      </c>
      <c r="P32">
        <v>7</v>
      </c>
    </row>
    <row r="33" spans="4:16">
      <c r="D33" t="str">
        <v>Isabella Jones</v>
      </c>
      <c r="E33" t="str">
        <v>Weightlifting</v>
      </c>
      <c r="F33" t="str">
        <v>Germany</v>
      </c>
      <c r="G33" t="str">
        <v>Female</v>
      </c>
      <c r="H33" t="str">
        <v>Bronze</v>
      </c>
      <c r="I33" t="str">
        <v>Shot Put</v>
      </c>
      <c r="J33" t="str">
        <v>Adult</v>
      </c>
      <c r="K33" t="str">
        <v>Team</v>
      </c>
      <c r="L33">
        <v>19</v>
      </c>
      <c r="M33">
        <v>76.48</v>
      </c>
      <c r="N33">
        <v>162.83000000000001</v>
      </c>
      <c r="O33">
        <v>19</v>
      </c>
      <c r="P33">
        <v>3</v>
      </c>
    </row>
    <row r="34" spans="4:16">
      <c r="D34" t="str">
        <v>Isabella Martinez</v>
      </c>
      <c r="E34" t="str">
        <v>Weightlifting</v>
      </c>
      <c r="F34" t="str">
        <v>Germany</v>
      </c>
      <c r="G34" t="str">
        <v>Male</v>
      </c>
      <c r="H34" t="str">
        <v>Silver</v>
      </c>
      <c r="I34" t="str">
        <v>Shot Put</v>
      </c>
      <c r="J34" t="str">
        <v>Senior</v>
      </c>
      <c r="K34" t="str">
        <v>Individual</v>
      </c>
      <c r="L34">
        <v>21</v>
      </c>
      <c r="M34">
        <v>58.32</v>
      </c>
      <c r="N34">
        <v>195.38</v>
      </c>
      <c r="O34">
        <v>9</v>
      </c>
      <c r="P34">
        <v>0</v>
      </c>
    </row>
    <row r="35" spans="4:16">
      <c r="D35" t="str">
        <v>James Garcia</v>
      </c>
      <c r="E35" t="str">
        <v>Weightlifting</v>
      </c>
      <c r="F35" t="str">
        <v>Germany</v>
      </c>
      <c r="G35" t="str">
        <v>Male</v>
      </c>
      <c r="H35" t="str">
        <v>Silver</v>
      </c>
      <c r="I35" t="str">
        <v>Pole Vault</v>
      </c>
      <c r="J35" t="str">
        <v>Senior</v>
      </c>
      <c r="K35" t="str">
        <v>Team</v>
      </c>
      <c r="L35">
        <v>39</v>
      </c>
      <c r="M35">
        <v>55.18</v>
      </c>
      <c r="N35">
        <v>196.86</v>
      </c>
      <c r="O35">
        <v>1</v>
      </c>
      <c r="P35">
        <v>5</v>
      </c>
    </row>
    <row r="36" spans="4:16">
      <c r="D36" t="str">
        <v>James Johnson</v>
      </c>
      <c r="E36" t="str">
        <v>Gymnastics</v>
      </c>
      <c r="F36" t="str">
        <v>Germany</v>
      </c>
      <c r="G36" t="str">
        <v>Male</v>
      </c>
      <c r="H36" t="str">
        <v>None</v>
      </c>
      <c r="I36" t="str">
        <v>100m</v>
      </c>
      <c r="J36" t="str">
        <v>Adult</v>
      </c>
      <c r="K36" t="str">
        <v>Individual</v>
      </c>
      <c r="L36">
        <v>20</v>
      </c>
      <c r="M36">
        <v>94.19</v>
      </c>
      <c r="N36">
        <v>185.95</v>
      </c>
      <c r="O36">
        <v>9</v>
      </c>
      <c r="P36">
        <v>9</v>
      </c>
    </row>
    <row r="37" spans="4:16">
      <c r="D37" t="str">
        <v>James Jones</v>
      </c>
      <c r="E37" t="str">
        <v>Weightlifting</v>
      </c>
      <c r="F37" t="str">
        <v>Germany</v>
      </c>
      <c r="G37" t="str">
        <v>Male</v>
      </c>
      <c r="H37" t="str">
        <v>Bronze</v>
      </c>
      <c r="I37" t="str">
        <v>High Jump</v>
      </c>
      <c r="J37" t="str">
        <v>Senior</v>
      </c>
      <c r="K37" t="str">
        <v>Individual</v>
      </c>
      <c r="L37">
        <v>39</v>
      </c>
      <c r="M37">
        <v>84.09</v>
      </c>
      <c r="N37">
        <v>184.69</v>
      </c>
      <c r="O37">
        <v>12</v>
      </c>
      <c r="P37">
        <v>1</v>
      </c>
    </row>
    <row r="38" spans="4:16">
      <c r="D38" t="str">
        <v>James Martinez</v>
      </c>
      <c r="E38" t="str">
        <v>Swimming</v>
      </c>
      <c r="F38" t="str">
        <v>Germany</v>
      </c>
      <c r="G38" t="str">
        <v>Female</v>
      </c>
      <c r="H38" t="str">
        <v>Gold</v>
      </c>
      <c r="I38" t="str">
        <v>Long Jump</v>
      </c>
      <c r="J38" t="str">
        <v>Youth</v>
      </c>
      <c r="K38" t="str">
        <v>Individual</v>
      </c>
      <c r="L38">
        <v>24</v>
      </c>
      <c r="M38">
        <v>87.37</v>
      </c>
      <c r="N38">
        <v>159.81</v>
      </c>
      <c r="O38">
        <v>7</v>
      </c>
      <c r="P38">
        <v>0</v>
      </c>
    </row>
    <row r="39" spans="4:16">
      <c r="D39" t="str">
        <v>James Williams</v>
      </c>
      <c r="E39" t="str">
        <v>Swimming</v>
      </c>
      <c r="F39" t="str">
        <v>Germany</v>
      </c>
      <c r="G39" t="str">
        <v>Male</v>
      </c>
      <c r="H39" t="str">
        <v>Gold</v>
      </c>
      <c r="I39" t="str">
        <v>Marathon</v>
      </c>
      <c r="J39" t="str">
        <v>Adult</v>
      </c>
      <c r="K39" t="str">
        <v>Team</v>
      </c>
      <c r="L39">
        <v>31</v>
      </c>
      <c r="M39">
        <v>91.05</v>
      </c>
      <c r="N39">
        <v>196.17</v>
      </c>
      <c r="O39">
        <v>3</v>
      </c>
      <c r="P39">
        <v>4</v>
      </c>
    </row>
    <row r="40" spans="4:16">
      <c r="D40" t="str">
        <v>John Martinez</v>
      </c>
      <c r="E40" t="str">
        <v>Athletics</v>
      </c>
      <c r="F40" t="str">
        <v>Germany</v>
      </c>
      <c r="G40" t="str">
        <v>Male</v>
      </c>
      <c r="H40" t="str">
        <v>Gold</v>
      </c>
      <c r="I40" t="str">
        <v>Long Jump</v>
      </c>
      <c r="J40" t="str">
        <v>Adult</v>
      </c>
      <c r="K40" t="str">
        <v>Individual</v>
      </c>
      <c r="L40">
        <v>25</v>
      </c>
      <c r="M40">
        <v>56.65</v>
      </c>
      <c r="N40">
        <v>160.93</v>
      </c>
      <c r="O40">
        <v>3</v>
      </c>
      <c r="P40">
        <v>1</v>
      </c>
    </row>
    <row r="41" spans="4:16">
      <c r="D41" t="str">
        <v>John Rodriguez</v>
      </c>
      <c r="E41" t="str">
        <v>Gymnastics</v>
      </c>
      <c r="F41" t="str">
        <v>Germany</v>
      </c>
      <c r="G41" t="str">
        <v>Male</v>
      </c>
      <c r="H41" t="str">
        <v>Gold</v>
      </c>
      <c r="I41" t="str">
        <v>200m</v>
      </c>
      <c r="J41" t="str">
        <v>Senior</v>
      </c>
      <c r="K41" t="str">
        <v>Team</v>
      </c>
      <c r="L41">
        <v>32</v>
      </c>
      <c r="M41">
        <v>63.21</v>
      </c>
      <c r="N41">
        <v>153.04</v>
      </c>
      <c r="O41">
        <v>20</v>
      </c>
      <c r="P41">
        <v>7</v>
      </c>
    </row>
    <row r="42" spans="4:16">
      <c r="D42" t="str">
        <v>John Smith</v>
      </c>
      <c r="E42" t="str">
        <v>Gymnastics</v>
      </c>
      <c r="F42" t="str">
        <v>Germany</v>
      </c>
      <c r="G42" t="str">
        <v>Female</v>
      </c>
      <c r="H42" t="str">
        <v>Silver</v>
      </c>
      <c r="I42" t="str">
        <v>High Jump</v>
      </c>
      <c r="J42" t="str">
        <v>Adult</v>
      </c>
      <c r="K42" t="str">
        <v>Team</v>
      </c>
      <c r="L42">
        <v>35</v>
      </c>
      <c r="M42">
        <v>67.400000000000006</v>
      </c>
      <c r="N42">
        <v>156.11000000000001</v>
      </c>
      <c r="O42">
        <v>4</v>
      </c>
      <c r="P42">
        <v>9</v>
      </c>
    </row>
    <row r="43" spans="4:16">
      <c r="D43" t="str">
        <v>John Smith</v>
      </c>
      <c r="E43" t="str">
        <v>Wrestling</v>
      </c>
      <c r="F43" t="str">
        <v>Germany</v>
      </c>
      <c r="G43" t="str">
        <v>Male</v>
      </c>
      <c r="H43" t="str">
        <v>Silver</v>
      </c>
      <c r="I43" t="str">
        <v>400m</v>
      </c>
      <c r="J43" t="str">
        <v>Youth</v>
      </c>
      <c r="K43" t="str">
        <v>Individual</v>
      </c>
      <c r="L43">
        <v>22</v>
      </c>
      <c r="M43">
        <v>58.79</v>
      </c>
      <c r="N43">
        <v>176.78</v>
      </c>
      <c r="O43">
        <v>20</v>
      </c>
      <c r="P43">
        <v>9</v>
      </c>
    </row>
    <row r="44" spans="4:16">
      <c r="D44" t="str">
        <v>John Williams</v>
      </c>
      <c r="E44" t="str">
        <v>Weightlifting</v>
      </c>
      <c r="F44" t="str">
        <v>Germany</v>
      </c>
      <c r="G44" t="str">
        <v>Male</v>
      </c>
      <c r="H44" t="str">
        <v>None</v>
      </c>
      <c r="I44" t="str">
        <v>400m</v>
      </c>
      <c r="J44" t="str">
        <v>Senior</v>
      </c>
      <c r="K44" t="str">
        <v>Individual</v>
      </c>
      <c r="L44">
        <v>21</v>
      </c>
      <c r="M44">
        <v>65.72</v>
      </c>
      <c r="N44">
        <v>199.43</v>
      </c>
      <c r="O44">
        <v>2</v>
      </c>
      <c r="P44">
        <v>2</v>
      </c>
    </row>
    <row r="45" spans="4:16">
      <c r="D45" t="str">
        <v>Liam Brown</v>
      </c>
      <c r="E45" t="str">
        <v>Gymnastics</v>
      </c>
      <c r="F45" t="str">
        <v>Germany</v>
      </c>
      <c r="G45" t="str">
        <v>Female</v>
      </c>
      <c r="H45" t="str">
        <v>Bronze</v>
      </c>
      <c r="I45" t="str">
        <v>Long Jump</v>
      </c>
      <c r="J45" t="str">
        <v>Youth</v>
      </c>
      <c r="K45" t="str">
        <v>Team</v>
      </c>
      <c r="L45">
        <v>37</v>
      </c>
      <c r="M45">
        <v>66.86</v>
      </c>
      <c r="N45">
        <v>191.47</v>
      </c>
      <c r="O45">
        <v>13</v>
      </c>
      <c r="P45">
        <v>7</v>
      </c>
    </row>
    <row r="46" spans="4:16">
      <c r="D46" t="str">
        <v>Liam Garcia</v>
      </c>
      <c r="E46" t="str">
        <v>Boxing</v>
      </c>
      <c r="F46" t="str">
        <v>Germany</v>
      </c>
      <c r="G46" t="str">
        <v>Female</v>
      </c>
      <c r="H46" t="str">
        <v>Gold</v>
      </c>
      <c r="I46" t="str">
        <v>High Jump</v>
      </c>
      <c r="J46" t="str">
        <v>Youth</v>
      </c>
      <c r="K46" t="str">
        <v>Team</v>
      </c>
      <c r="L46">
        <v>34</v>
      </c>
      <c r="M46">
        <v>70.84</v>
      </c>
      <c r="N46">
        <v>176.9</v>
      </c>
      <c r="O46">
        <v>3</v>
      </c>
      <c r="P46">
        <v>7</v>
      </c>
    </row>
    <row r="47" spans="4:16">
      <c r="D47" t="str">
        <v>Liam Miller</v>
      </c>
      <c r="E47" t="str">
        <v>Boxing</v>
      </c>
      <c r="F47" t="str">
        <v>Germany</v>
      </c>
      <c r="G47" t="str">
        <v>Male</v>
      </c>
      <c r="H47" t="str">
        <v>Gold</v>
      </c>
      <c r="I47" t="str">
        <v>200m</v>
      </c>
      <c r="J47" t="str">
        <v>Adult</v>
      </c>
      <c r="K47" t="str">
        <v>Individual</v>
      </c>
      <c r="L47">
        <v>25</v>
      </c>
      <c r="M47">
        <v>83.27</v>
      </c>
      <c r="N47">
        <v>183.74</v>
      </c>
      <c r="O47">
        <v>8</v>
      </c>
      <c r="P47">
        <v>10</v>
      </c>
    </row>
    <row r="48" spans="4:16">
      <c r="D48" t="str">
        <v>Liam Rodriguez</v>
      </c>
      <c r="E48" t="str">
        <v>Athletics</v>
      </c>
      <c r="F48" t="str">
        <v>Germany</v>
      </c>
      <c r="G48" t="str">
        <v>Male</v>
      </c>
      <c r="H48" t="str">
        <v>Gold</v>
      </c>
      <c r="I48" t="str">
        <v>100m</v>
      </c>
      <c r="J48" t="str">
        <v>Youth</v>
      </c>
      <c r="K48" t="str">
        <v>Team</v>
      </c>
      <c r="L48">
        <v>25</v>
      </c>
      <c r="M48">
        <v>90.49</v>
      </c>
      <c r="N48">
        <v>172.61</v>
      </c>
      <c r="O48">
        <v>13</v>
      </c>
      <c r="P48">
        <v>0</v>
      </c>
    </row>
    <row r="49" spans="4:16">
      <c r="D49" t="str">
        <v>Liam Smith</v>
      </c>
      <c r="E49" t="str">
        <v>Wrestling</v>
      </c>
      <c r="F49" t="str">
        <v>Germany</v>
      </c>
      <c r="G49" t="str">
        <v>Male</v>
      </c>
      <c r="H49" t="str">
        <v>Bronze</v>
      </c>
      <c r="I49" t="str">
        <v>Shot Put</v>
      </c>
      <c r="J49" t="str">
        <v>Youth</v>
      </c>
      <c r="K49" t="str">
        <v>Team</v>
      </c>
      <c r="L49">
        <v>37</v>
      </c>
      <c r="M49">
        <v>69.22</v>
      </c>
      <c r="N49">
        <v>175</v>
      </c>
      <c r="O49">
        <v>12</v>
      </c>
      <c r="P49">
        <v>8</v>
      </c>
    </row>
    <row r="50" spans="4:16">
      <c r="D50" t="str">
        <v>Liam Williams</v>
      </c>
      <c r="E50" t="str">
        <v>Swimming</v>
      </c>
      <c r="F50" t="str">
        <v>Germany</v>
      </c>
      <c r="G50" t="str">
        <v>Male</v>
      </c>
      <c r="H50" t="str">
        <v>None</v>
      </c>
      <c r="I50" t="str">
        <v>200m</v>
      </c>
      <c r="J50" t="str">
        <v>Senior</v>
      </c>
      <c r="K50" t="str">
        <v>Individual</v>
      </c>
      <c r="L50">
        <v>21</v>
      </c>
      <c r="M50">
        <v>92.48</v>
      </c>
      <c r="N50">
        <v>167.91</v>
      </c>
      <c r="O50">
        <v>9</v>
      </c>
      <c r="P50">
        <v>4</v>
      </c>
    </row>
    <row r="51" spans="4:16">
      <c r="D51" t="str">
        <v>Mia Davis</v>
      </c>
      <c r="E51" t="str">
        <v>Swimming</v>
      </c>
      <c r="F51" t="str">
        <v>Germany</v>
      </c>
      <c r="G51" t="str">
        <v>Female</v>
      </c>
      <c r="H51" t="str">
        <v>Silver</v>
      </c>
      <c r="I51" t="str">
        <v>Marathon</v>
      </c>
      <c r="J51" t="str">
        <v>Youth</v>
      </c>
      <c r="K51" t="str">
        <v>Team</v>
      </c>
      <c r="L51">
        <v>37</v>
      </c>
      <c r="M51">
        <v>59.77</v>
      </c>
      <c r="N51">
        <v>158.63</v>
      </c>
      <c r="O51">
        <v>14</v>
      </c>
      <c r="P51">
        <v>3</v>
      </c>
    </row>
    <row r="52" spans="4:16">
      <c r="D52" t="str">
        <v>Mia Miller</v>
      </c>
      <c r="E52" t="str">
        <v>Cycling</v>
      </c>
      <c r="F52" t="str">
        <v>Germany</v>
      </c>
      <c r="G52" t="str">
        <v>Male</v>
      </c>
      <c r="H52" t="str">
        <v>Bronze</v>
      </c>
      <c r="I52" t="str">
        <v>Pole Vault</v>
      </c>
      <c r="J52" t="str">
        <v>Senior</v>
      </c>
      <c r="K52" t="str">
        <v>Individual</v>
      </c>
      <c r="L52">
        <v>19</v>
      </c>
      <c r="M52">
        <v>69.040000000000006</v>
      </c>
      <c r="N52">
        <v>158.28</v>
      </c>
      <c r="O52">
        <v>13</v>
      </c>
      <c r="P52">
        <v>10</v>
      </c>
    </row>
    <row r="53" spans="4:16">
      <c r="D53" t="str">
        <v>Mia Miller</v>
      </c>
      <c r="E53" t="str">
        <v>Weightlifting</v>
      </c>
      <c r="F53" t="str">
        <v>Germany</v>
      </c>
      <c r="G53" t="str">
        <v>Male</v>
      </c>
      <c r="H53" t="str">
        <v>Gold</v>
      </c>
      <c r="I53" t="str">
        <v>Shot Put</v>
      </c>
      <c r="J53" t="str">
        <v>Senior</v>
      </c>
      <c r="K53" t="str">
        <v>Team</v>
      </c>
      <c r="L53">
        <v>33</v>
      </c>
      <c r="M53">
        <v>82.44</v>
      </c>
      <c r="N53">
        <v>177.99</v>
      </c>
      <c r="O53">
        <v>19</v>
      </c>
      <c r="P53">
        <v>10</v>
      </c>
    </row>
    <row r="54" spans="4:16">
      <c r="D54" t="str">
        <v>Noah Brown</v>
      </c>
      <c r="E54" t="str">
        <v>Cycling</v>
      </c>
      <c r="F54" t="str">
        <v>Germany</v>
      </c>
      <c r="G54" t="str">
        <v>Male</v>
      </c>
      <c r="H54" t="str">
        <v>Gold</v>
      </c>
      <c r="I54" t="str">
        <v>Marathon</v>
      </c>
      <c r="J54" t="str">
        <v>Youth</v>
      </c>
      <c r="K54" t="str">
        <v>Individual</v>
      </c>
      <c r="L54">
        <v>35</v>
      </c>
      <c r="M54">
        <v>98.44</v>
      </c>
      <c r="N54">
        <v>169.53</v>
      </c>
      <c r="O54">
        <v>1</v>
      </c>
      <c r="P54">
        <v>1</v>
      </c>
    </row>
    <row r="55" spans="4:16">
      <c r="D55" t="str">
        <v>Noah Davis</v>
      </c>
      <c r="E55" t="str">
        <v>Cycling</v>
      </c>
      <c r="F55" t="str">
        <v>Germany</v>
      </c>
      <c r="G55" t="str">
        <v>Female</v>
      </c>
      <c r="H55" t="str">
        <v>Silver</v>
      </c>
      <c r="I55" t="str">
        <v>100m</v>
      </c>
      <c r="J55" t="str">
        <v>Adult</v>
      </c>
      <c r="K55" t="str">
        <v>Team</v>
      </c>
      <c r="L55">
        <v>37</v>
      </c>
      <c r="M55">
        <v>51.58</v>
      </c>
      <c r="N55">
        <v>164.39</v>
      </c>
      <c r="O55">
        <v>7</v>
      </c>
      <c r="P55">
        <v>6</v>
      </c>
    </row>
    <row r="56" spans="4:16">
      <c r="D56" t="str">
        <v>Noah Johnson</v>
      </c>
      <c r="E56" t="str">
        <v>Swimming</v>
      </c>
      <c r="F56" t="str">
        <v>Germany</v>
      </c>
      <c r="G56" t="str">
        <v>Male</v>
      </c>
      <c r="H56" t="str">
        <v>Bronze</v>
      </c>
      <c r="I56" t="str">
        <v>Long Jump</v>
      </c>
      <c r="J56" t="str">
        <v>Adult</v>
      </c>
      <c r="K56" t="str">
        <v>Team</v>
      </c>
      <c r="L56">
        <v>34</v>
      </c>
      <c r="M56">
        <v>81.59</v>
      </c>
      <c r="N56">
        <v>156.54</v>
      </c>
      <c r="O56">
        <v>5</v>
      </c>
      <c r="P56">
        <v>3</v>
      </c>
    </row>
    <row r="57" spans="4:16">
      <c r="D57" t="str">
        <v>Noah Martinez</v>
      </c>
      <c r="E57" t="str">
        <v>Athletics</v>
      </c>
      <c r="F57" t="str">
        <v>Germany</v>
      </c>
      <c r="G57" t="str">
        <v>Female</v>
      </c>
      <c r="H57" t="str">
        <v>None</v>
      </c>
      <c r="I57" t="str">
        <v>100m</v>
      </c>
      <c r="J57" t="str">
        <v>Senior</v>
      </c>
      <c r="K57" t="str">
        <v>Team</v>
      </c>
      <c r="L57">
        <v>20</v>
      </c>
      <c r="M57">
        <v>92.55</v>
      </c>
      <c r="N57">
        <v>178.57</v>
      </c>
      <c r="O57">
        <v>6</v>
      </c>
      <c r="P57">
        <v>1</v>
      </c>
    </row>
    <row r="58" spans="4:16">
      <c r="D58" t="str">
        <v>Noah Rodriguez</v>
      </c>
      <c r="E58" t="str">
        <v>Athletics</v>
      </c>
      <c r="F58" t="str">
        <v>Germany</v>
      </c>
      <c r="G58" t="str">
        <v>Female</v>
      </c>
      <c r="H58" t="str">
        <v>Silver</v>
      </c>
      <c r="I58" t="str">
        <v>Long Jump</v>
      </c>
      <c r="J58" t="str">
        <v>Senior</v>
      </c>
      <c r="K58" t="str">
        <v>Team</v>
      </c>
      <c r="L58">
        <v>32</v>
      </c>
      <c r="M58">
        <v>77.44</v>
      </c>
      <c r="N58">
        <v>183.62</v>
      </c>
      <c r="O58">
        <v>15</v>
      </c>
      <c r="P58">
        <v>10</v>
      </c>
    </row>
    <row r="59" spans="4:16">
      <c r="D59" t="str">
        <v>Noah Smith</v>
      </c>
      <c r="E59" t="str">
        <v>Boxing</v>
      </c>
      <c r="F59" t="str">
        <v>Germany</v>
      </c>
      <c r="G59" t="str">
        <v>Female</v>
      </c>
      <c r="H59" t="str">
        <v>None</v>
      </c>
      <c r="I59" t="str">
        <v>400m</v>
      </c>
      <c r="J59" t="str">
        <v>Adult</v>
      </c>
      <c r="K59" t="str">
        <v>Individual</v>
      </c>
      <c r="L59">
        <v>37</v>
      </c>
      <c r="M59">
        <v>94.61</v>
      </c>
      <c r="N59">
        <v>150.78</v>
      </c>
      <c r="O59">
        <v>13</v>
      </c>
      <c r="P59">
        <v>5</v>
      </c>
    </row>
    <row r="60" spans="4:16">
      <c r="D60" t="str">
        <v>Olivia Brown</v>
      </c>
      <c r="E60" t="str">
        <v>Weightlifting</v>
      </c>
      <c r="F60" t="str">
        <v>Germany</v>
      </c>
      <c r="G60" t="str">
        <v>Female</v>
      </c>
      <c r="H60" t="str">
        <v>Silver</v>
      </c>
      <c r="I60" t="str">
        <v>Marathon</v>
      </c>
      <c r="J60" t="str">
        <v>Adult</v>
      </c>
      <c r="K60" t="str">
        <v>Individual</v>
      </c>
      <c r="L60">
        <v>28</v>
      </c>
      <c r="M60">
        <v>89.11</v>
      </c>
      <c r="N60">
        <v>181.71</v>
      </c>
      <c r="O60">
        <v>1</v>
      </c>
      <c r="P60">
        <v>0</v>
      </c>
    </row>
    <row r="61" spans="4:16">
      <c r="D61" t="str">
        <v>Olivia Johnson</v>
      </c>
      <c r="E61" t="str">
        <v>Gymnastics</v>
      </c>
      <c r="F61" t="str">
        <v>Germany</v>
      </c>
      <c r="G61" t="str">
        <v>Female</v>
      </c>
      <c r="H61" t="str">
        <v>Silver</v>
      </c>
      <c r="I61" t="str">
        <v>High Jump</v>
      </c>
      <c r="J61" t="str">
        <v>Adult</v>
      </c>
      <c r="K61" t="str">
        <v>Individual</v>
      </c>
      <c r="L61">
        <v>35</v>
      </c>
      <c r="M61">
        <v>83.29</v>
      </c>
      <c r="N61">
        <v>167.96</v>
      </c>
      <c r="O61">
        <v>17</v>
      </c>
      <c r="P61">
        <v>1</v>
      </c>
    </row>
    <row r="62" spans="4:16">
      <c r="D62" t="str">
        <v>Olivia Jones</v>
      </c>
      <c r="E62" t="str">
        <v>Weightlifting</v>
      </c>
      <c r="F62" t="str">
        <v>Germany</v>
      </c>
      <c r="G62" t="str">
        <v>Female</v>
      </c>
      <c r="H62" t="str">
        <v>None</v>
      </c>
      <c r="I62" t="str">
        <v>Pole Vault</v>
      </c>
      <c r="J62" t="str">
        <v>Senior</v>
      </c>
      <c r="K62" t="str">
        <v>Team</v>
      </c>
      <c r="L62">
        <v>36</v>
      </c>
      <c r="M62">
        <v>79.349999999999994</v>
      </c>
      <c r="N62">
        <v>172.18</v>
      </c>
      <c r="O62">
        <v>12</v>
      </c>
      <c r="P62">
        <v>7</v>
      </c>
    </row>
    <row r="63" spans="4:16">
      <c r="D63" t="str">
        <v>Olivia Miller</v>
      </c>
      <c r="E63" t="str">
        <v>Athletics</v>
      </c>
      <c r="F63" t="str">
        <v>Germany</v>
      </c>
      <c r="G63" t="str">
        <v>Male</v>
      </c>
      <c r="H63" t="str">
        <v>Gold</v>
      </c>
      <c r="I63" t="str">
        <v>Long Jump</v>
      </c>
      <c r="J63" t="str">
        <v>Adult</v>
      </c>
      <c r="K63" t="str">
        <v>Individual</v>
      </c>
      <c r="L63">
        <v>34</v>
      </c>
      <c r="M63">
        <v>79.36</v>
      </c>
      <c r="N63">
        <v>192</v>
      </c>
      <c r="O63">
        <v>18</v>
      </c>
      <c r="P63">
        <v>2</v>
      </c>
    </row>
    <row r="64" spans="4:16">
      <c r="D64" t="str">
        <v>Olivia Smith</v>
      </c>
      <c r="E64" t="str">
        <v>Swimming</v>
      </c>
      <c r="F64" t="str">
        <v>Germany</v>
      </c>
      <c r="G64" t="str">
        <v>Male</v>
      </c>
      <c r="H64" t="str">
        <v>None</v>
      </c>
      <c r="I64" t="str">
        <v>High Jump</v>
      </c>
      <c r="J64" t="str">
        <v>Youth</v>
      </c>
      <c r="K64" t="str">
        <v>Team</v>
      </c>
      <c r="L64">
        <v>38</v>
      </c>
      <c r="M64">
        <v>77.09</v>
      </c>
      <c r="N64">
        <v>154.69</v>
      </c>
      <c r="O64">
        <v>8</v>
      </c>
      <c r="P64">
        <v>8</v>
      </c>
    </row>
    <row r="65" spans="4:16">
      <c r="D65" t="str">
        <v>Sophia Johnson</v>
      </c>
      <c r="E65" t="str">
        <v>Weightlifting</v>
      </c>
      <c r="F65" t="str">
        <v>Germany</v>
      </c>
      <c r="G65" t="str">
        <v>Female</v>
      </c>
      <c r="H65" t="str">
        <v>Silver</v>
      </c>
      <c r="I65" t="str">
        <v>400m</v>
      </c>
      <c r="J65" t="str">
        <v>Adult</v>
      </c>
      <c r="K65" t="str">
        <v>Team</v>
      </c>
      <c r="L65">
        <v>31</v>
      </c>
      <c r="M65">
        <v>87.99</v>
      </c>
      <c r="N65">
        <v>153.49</v>
      </c>
      <c r="O65">
        <v>1</v>
      </c>
      <c r="P65">
        <v>6</v>
      </c>
    </row>
    <row r="66" spans="4:16">
      <c r="D66" t="str">
        <v>Sophia Jones</v>
      </c>
      <c r="E66" t="str">
        <v>Swimming</v>
      </c>
      <c r="F66" t="str">
        <v>Germany</v>
      </c>
      <c r="G66" t="str">
        <v>Female</v>
      </c>
      <c r="H66" t="str">
        <v>None</v>
      </c>
      <c r="I66" t="str">
        <v>100m</v>
      </c>
      <c r="J66" t="str">
        <v>Youth</v>
      </c>
      <c r="K66" t="str">
        <v>Team</v>
      </c>
      <c r="L66">
        <v>27</v>
      </c>
      <c r="M66">
        <v>72.989999999999995</v>
      </c>
      <c r="N66">
        <v>178.03</v>
      </c>
      <c r="O66">
        <v>9</v>
      </c>
      <c r="P66">
        <v>8</v>
      </c>
    </row>
    <row r="67" spans="4:16">
      <c r="D67" t="str">
        <v>Sophia Martinez</v>
      </c>
      <c r="E67" t="str">
        <v>Athletics</v>
      </c>
      <c r="F67" t="str">
        <v>Germany</v>
      </c>
      <c r="G67" t="str">
        <v>Male</v>
      </c>
      <c r="H67" t="str">
        <v>Silver</v>
      </c>
      <c r="I67" t="str">
        <v>400m</v>
      </c>
      <c r="J67" t="str">
        <v>Adult</v>
      </c>
      <c r="K67" t="str">
        <v>Individual</v>
      </c>
      <c r="L67">
        <v>30</v>
      </c>
      <c r="M67">
        <v>94.71</v>
      </c>
      <c r="N67">
        <v>196.91</v>
      </c>
      <c r="O67">
        <v>3</v>
      </c>
      <c r="P67">
        <v>3</v>
      </c>
    </row>
    <row r="68" spans="4:16">
      <c r="D68" t="str">
        <v>Sophia Martinez</v>
      </c>
      <c r="E68" t="str">
        <v>Athletics</v>
      </c>
      <c r="F68" t="str">
        <v>Germany</v>
      </c>
      <c r="G68" t="str">
        <v>Male</v>
      </c>
      <c r="H68" t="str">
        <v>None</v>
      </c>
      <c r="I68" t="str">
        <v>High Jump</v>
      </c>
      <c r="J68" t="str">
        <v>Senior</v>
      </c>
      <c r="K68" t="str">
        <v>Team</v>
      </c>
      <c r="L68">
        <v>32</v>
      </c>
      <c r="M68">
        <v>92.58</v>
      </c>
      <c r="N68">
        <v>193.16</v>
      </c>
      <c r="O68">
        <v>19</v>
      </c>
      <c r="P68">
        <v>2</v>
      </c>
    </row>
    <row r="69" spans="4:16">
      <c r="D69" t="str">
        <v>Sophia Williams</v>
      </c>
      <c r="E69" t="str">
        <v>Wrestling</v>
      </c>
      <c r="F69" t="str">
        <v>Germany</v>
      </c>
      <c r="G69" t="str">
        <v>Female</v>
      </c>
      <c r="H69" t="str">
        <v>Gold</v>
      </c>
      <c r="I69" t="str">
        <v>200m</v>
      </c>
      <c r="J69" t="str">
        <v>Adult</v>
      </c>
      <c r="K69" t="str">
        <v>Team</v>
      </c>
      <c r="L69">
        <v>27</v>
      </c>
      <c r="M69">
        <v>83.66</v>
      </c>
      <c r="N69">
        <v>181.59</v>
      </c>
      <c r="O69">
        <v>16</v>
      </c>
      <c r="P69">
        <v>0</v>
      </c>
    </row>
  </sheetData>
  <mergeCells count="1">
    <mergeCell ref="D13:K1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66CB50B-6367-4A1C-A587-DE769A1663EE}">
          <x14:formula1>
            <xm:f>Dataset!$A$2:$A$501</xm:f>
          </x14:formula1>
          <xm:sqref>E2</xm:sqref>
        </x14:dataValidation>
        <x14:dataValidation type="list" allowBlank="1" showInputMessage="1" showErrorMessage="1" xr:uid="{A8BFC3A9-B3E7-40B5-9302-CE5AE090C39E}">
          <x14:formula1>
            <xm:f>Dataset!$A$1:$A$501</xm:f>
          </x14:formula1>
          <xm:sqref>B2</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948B-59A2-4D21-8514-FE834D190D39}">
  <dimension ref="B2:H15"/>
  <sheetViews>
    <sheetView topLeftCell="A10" zoomScale="250" zoomScaleNormal="250" workbookViewId="0">
      <selection activeCell="F13" sqref="F13"/>
    </sheetView>
  </sheetViews>
  <sheetFormatPr defaultRowHeight="13.5"/>
  <cols>
    <col min="5" max="5" width="10.625" bestFit="1" customWidth="1"/>
    <col min="6" max="6" width="12.0625" bestFit="1" customWidth="1"/>
    <col min="7" max="7" width="12.3125" bestFit="1" customWidth="1"/>
    <col min="8" max="8" width="16.1875" bestFit="1" customWidth="1"/>
  </cols>
  <sheetData>
    <row r="2" spans="2:8">
      <c r="B2" s="16" t="s">
        <v>531</v>
      </c>
      <c r="F2" s="1" t="str">
        <f>B2</f>
        <v>Acciojob</v>
      </c>
    </row>
    <row r="3" spans="2:8">
      <c r="B3" t="s">
        <v>532</v>
      </c>
    </row>
    <row r="5" spans="2:8">
      <c r="B5" s="16" t="s">
        <v>531</v>
      </c>
      <c r="D5" t="s">
        <v>533</v>
      </c>
      <c r="F5" t="str">
        <f>B5</f>
        <v>Acciojob</v>
      </c>
    </row>
    <row r="6" spans="2:8">
      <c r="F6" t="str" cm="1">
        <f t="array" aca="1" ref="F6" ca="1">INDIRECT(D5)</f>
        <v>Acciojob</v>
      </c>
    </row>
    <row r="11" spans="2:8">
      <c r="F11">
        <f>Vlookup!D64</f>
        <v>5</v>
      </c>
      <c r="G11">
        <f>Hlookup!C47</f>
        <v>7</v>
      </c>
    </row>
    <row r="12" spans="2:8">
      <c r="E12" t="s">
        <v>537</v>
      </c>
      <c r="F12" s="17" t="s">
        <v>539</v>
      </c>
      <c r="G12" s="17" t="s">
        <v>536</v>
      </c>
      <c r="H12" s="18"/>
    </row>
    <row r="13" spans="2:8">
      <c r="E13" t="s">
        <v>538</v>
      </c>
      <c r="F13" t="s">
        <v>534</v>
      </c>
      <c r="G13" t="s">
        <v>535</v>
      </c>
    </row>
    <row r="15" spans="2:8">
      <c r="F15">
        <f ca="1">SUM(INDIRECT(_xlfn.CONCAT(F12:F13)),INDIRECT(_xlfn.CONCAT(G12:G13)))</f>
        <v>12</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D5A9-B7A3-4690-8E6A-605B074172C4}">
  <dimension ref="B1:L35"/>
  <sheetViews>
    <sheetView topLeftCell="A26" zoomScale="175" zoomScaleNormal="175" workbookViewId="0">
      <selection activeCell="G33" sqref="G33"/>
    </sheetView>
  </sheetViews>
  <sheetFormatPr defaultRowHeight="13.5"/>
  <cols>
    <col min="3" max="3" width="14.3125" bestFit="1" customWidth="1"/>
    <col min="9" max="9" width="16.625" bestFit="1" customWidth="1"/>
  </cols>
  <sheetData>
    <row r="1" spans="2:12" ht="13.9" thickBot="1"/>
    <row r="2" spans="2:12">
      <c r="B2" s="19">
        <v>171</v>
      </c>
      <c r="C2" s="7">
        <v>64</v>
      </c>
      <c r="D2" s="7">
        <v>257</v>
      </c>
      <c r="E2" s="7">
        <v>347</v>
      </c>
      <c r="F2" s="7">
        <v>184</v>
      </c>
      <c r="G2" s="7">
        <v>452</v>
      </c>
      <c r="H2" s="7">
        <v>105</v>
      </c>
      <c r="I2" s="7">
        <v>171</v>
      </c>
      <c r="J2" s="7">
        <v>388</v>
      </c>
      <c r="K2" s="7">
        <v>303</v>
      </c>
      <c r="L2" s="8">
        <v>283</v>
      </c>
    </row>
    <row r="3" spans="2:12">
      <c r="B3" s="9">
        <v>184</v>
      </c>
      <c r="C3">
        <v>416</v>
      </c>
      <c r="D3">
        <v>273</v>
      </c>
      <c r="E3">
        <v>76</v>
      </c>
      <c r="F3">
        <v>167</v>
      </c>
      <c r="G3">
        <v>309</v>
      </c>
      <c r="H3">
        <v>293</v>
      </c>
      <c r="I3">
        <v>218</v>
      </c>
      <c r="J3">
        <v>296</v>
      </c>
      <c r="K3">
        <v>263</v>
      </c>
      <c r="L3" s="10">
        <v>312</v>
      </c>
    </row>
    <row r="4" spans="2:12">
      <c r="B4" s="9">
        <v>209</v>
      </c>
      <c r="C4">
        <v>253</v>
      </c>
      <c r="D4">
        <v>333</v>
      </c>
      <c r="E4">
        <v>463</v>
      </c>
      <c r="F4">
        <v>130</v>
      </c>
      <c r="G4">
        <v>396</v>
      </c>
      <c r="H4">
        <v>280</v>
      </c>
      <c r="I4">
        <v>139</v>
      </c>
      <c r="J4">
        <v>271</v>
      </c>
      <c r="K4">
        <v>220</v>
      </c>
      <c r="L4" s="10">
        <v>117</v>
      </c>
    </row>
    <row r="5" spans="2:12">
      <c r="B5" s="9">
        <v>58</v>
      </c>
      <c r="C5">
        <v>304</v>
      </c>
      <c r="D5">
        <v>239</v>
      </c>
      <c r="E5">
        <v>77</v>
      </c>
      <c r="F5">
        <v>493</v>
      </c>
      <c r="G5">
        <v>485</v>
      </c>
      <c r="H5">
        <v>291</v>
      </c>
      <c r="I5">
        <v>208</v>
      </c>
      <c r="J5">
        <v>359</v>
      </c>
      <c r="K5">
        <v>126</v>
      </c>
      <c r="L5" s="10">
        <v>417</v>
      </c>
    </row>
    <row r="6" spans="2:12">
      <c r="B6" s="9">
        <v>69</v>
      </c>
      <c r="C6">
        <v>354</v>
      </c>
      <c r="D6">
        <v>181</v>
      </c>
      <c r="E6">
        <v>120</v>
      </c>
      <c r="F6">
        <v>150</v>
      </c>
      <c r="G6">
        <v>359</v>
      </c>
      <c r="H6">
        <v>448</v>
      </c>
      <c r="I6">
        <v>465</v>
      </c>
      <c r="J6">
        <v>220</v>
      </c>
      <c r="K6">
        <v>126</v>
      </c>
      <c r="L6" s="10">
        <v>313</v>
      </c>
    </row>
    <row r="7" spans="2:12">
      <c r="B7" s="9">
        <v>256</v>
      </c>
      <c r="C7">
        <v>113</v>
      </c>
      <c r="D7" s="14">
        <v>135</v>
      </c>
      <c r="E7">
        <v>264</v>
      </c>
      <c r="F7">
        <v>157</v>
      </c>
      <c r="G7">
        <v>408</v>
      </c>
      <c r="H7" s="1">
        <v>454</v>
      </c>
      <c r="I7">
        <v>105</v>
      </c>
      <c r="J7">
        <v>464</v>
      </c>
      <c r="K7">
        <v>218</v>
      </c>
      <c r="L7" s="10">
        <v>158</v>
      </c>
    </row>
    <row r="8" spans="2:12">
      <c r="B8" s="9">
        <v>207</v>
      </c>
      <c r="C8">
        <v>106</v>
      </c>
      <c r="D8">
        <v>381</v>
      </c>
      <c r="E8">
        <v>415</v>
      </c>
      <c r="F8">
        <v>331</v>
      </c>
      <c r="G8">
        <v>169</v>
      </c>
      <c r="H8">
        <v>439</v>
      </c>
      <c r="I8">
        <v>329</v>
      </c>
      <c r="J8">
        <v>140</v>
      </c>
      <c r="K8">
        <v>107</v>
      </c>
      <c r="L8" s="10">
        <v>59</v>
      </c>
    </row>
    <row r="9" spans="2:12">
      <c r="B9" s="9">
        <v>124</v>
      </c>
      <c r="C9">
        <v>150</v>
      </c>
      <c r="D9">
        <v>79</v>
      </c>
      <c r="E9">
        <v>249</v>
      </c>
      <c r="F9">
        <v>497</v>
      </c>
      <c r="G9">
        <v>267</v>
      </c>
      <c r="H9">
        <v>339</v>
      </c>
      <c r="I9">
        <v>327</v>
      </c>
      <c r="J9">
        <v>199</v>
      </c>
      <c r="K9">
        <v>353</v>
      </c>
      <c r="L9" s="10">
        <v>472</v>
      </c>
    </row>
    <row r="10" spans="2:12">
      <c r="B10" s="9">
        <v>346</v>
      </c>
      <c r="C10">
        <v>314</v>
      </c>
      <c r="D10">
        <v>148</v>
      </c>
      <c r="E10">
        <v>349</v>
      </c>
      <c r="F10">
        <v>440</v>
      </c>
      <c r="G10">
        <v>325</v>
      </c>
      <c r="H10">
        <v>148</v>
      </c>
      <c r="I10">
        <v>479</v>
      </c>
      <c r="J10" s="14">
        <v>464</v>
      </c>
      <c r="K10" s="14">
        <v>149</v>
      </c>
      <c r="L10" s="10">
        <v>259</v>
      </c>
    </row>
    <row r="11" spans="2:12">
      <c r="B11" s="9">
        <v>436</v>
      </c>
      <c r="C11">
        <v>404</v>
      </c>
      <c r="D11">
        <v>458</v>
      </c>
      <c r="E11">
        <v>294</v>
      </c>
      <c r="F11">
        <v>129</v>
      </c>
      <c r="G11">
        <v>437</v>
      </c>
      <c r="H11">
        <v>264</v>
      </c>
      <c r="I11">
        <v>116</v>
      </c>
      <c r="J11" s="14">
        <v>397</v>
      </c>
      <c r="K11" s="14">
        <v>105</v>
      </c>
      <c r="L11" s="10">
        <v>123</v>
      </c>
    </row>
    <row r="12" spans="2:12">
      <c r="B12" s="9">
        <v>289</v>
      </c>
      <c r="C12">
        <v>412</v>
      </c>
      <c r="D12">
        <v>114</v>
      </c>
      <c r="E12">
        <v>100</v>
      </c>
      <c r="F12">
        <v>360</v>
      </c>
      <c r="G12">
        <v>117</v>
      </c>
      <c r="H12">
        <v>112</v>
      </c>
      <c r="I12">
        <v>260</v>
      </c>
      <c r="J12" s="14">
        <v>246</v>
      </c>
      <c r="K12" s="14">
        <v>208</v>
      </c>
      <c r="L12" s="10">
        <v>193</v>
      </c>
    </row>
    <row r="13" spans="2:12">
      <c r="B13" s="9">
        <v>340</v>
      </c>
      <c r="C13">
        <v>237</v>
      </c>
      <c r="D13">
        <v>307</v>
      </c>
      <c r="E13">
        <v>382</v>
      </c>
      <c r="F13">
        <v>338</v>
      </c>
      <c r="G13">
        <v>459</v>
      </c>
      <c r="H13">
        <v>237</v>
      </c>
      <c r="I13">
        <v>231</v>
      </c>
      <c r="J13" s="14">
        <v>244</v>
      </c>
      <c r="K13" s="14">
        <v>207</v>
      </c>
      <c r="L13" s="10">
        <v>167</v>
      </c>
    </row>
    <row r="14" spans="2:12">
      <c r="B14" s="9">
        <v>267</v>
      </c>
      <c r="C14">
        <v>154</v>
      </c>
      <c r="D14">
        <v>388</v>
      </c>
      <c r="E14">
        <v>452</v>
      </c>
      <c r="F14">
        <v>428</v>
      </c>
      <c r="G14">
        <v>50</v>
      </c>
      <c r="H14">
        <v>151</v>
      </c>
      <c r="I14">
        <v>147</v>
      </c>
      <c r="J14">
        <v>240</v>
      </c>
      <c r="K14">
        <v>295</v>
      </c>
      <c r="L14" s="10">
        <v>475</v>
      </c>
    </row>
    <row r="15" spans="2:12">
      <c r="B15" s="9">
        <v>385</v>
      </c>
      <c r="C15">
        <v>435</v>
      </c>
      <c r="D15">
        <v>480</v>
      </c>
      <c r="E15">
        <v>369</v>
      </c>
      <c r="F15">
        <v>306</v>
      </c>
      <c r="G15">
        <v>419</v>
      </c>
      <c r="H15">
        <v>85</v>
      </c>
      <c r="I15">
        <v>119</v>
      </c>
      <c r="J15">
        <v>327</v>
      </c>
      <c r="K15">
        <v>399</v>
      </c>
      <c r="L15" s="10">
        <v>141</v>
      </c>
    </row>
    <row r="16" spans="2:12" ht="13.9" thickBot="1">
      <c r="B16" s="11">
        <v>152</v>
      </c>
      <c r="C16" s="12">
        <v>311</v>
      </c>
      <c r="D16" s="12">
        <v>486</v>
      </c>
      <c r="E16" s="12">
        <v>139</v>
      </c>
      <c r="F16" s="12">
        <v>269</v>
      </c>
      <c r="G16" s="12">
        <v>138</v>
      </c>
      <c r="H16" s="12">
        <v>271</v>
      </c>
      <c r="I16" s="12">
        <v>212</v>
      </c>
      <c r="J16" s="12">
        <v>476</v>
      </c>
      <c r="K16" s="12">
        <v>265</v>
      </c>
      <c r="L16" s="13">
        <v>355</v>
      </c>
    </row>
    <row r="18" spans="2:12">
      <c r="B18">
        <f ca="1">OFFSET(B2,5,6)</f>
        <v>454</v>
      </c>
      <c r="D18">
        <f ca="1">OFFSET(H7,-5,-6)</f>
        <v>171</v>
      </c>
      <c r="H18" s="17"/>
    </row>
    <row r="19" spans="2:12">
      <c r="I19" s="17" t="s">
        <v>540</v>
      </c>
    </row>
    <row r="21" spans="2:12">
      <c r="D21" cm="1">
        <f t="array" aca="1" ref="D21:E24" ca="1">OFFSET(D7,3,6,4,2)</f>
        <v>464</v>
      </c>
      <c r="E21">
        <f ca="1"/>
        <v>149</v>
      </c>
      <c r="I21" s="17" t="s">
        <v>541</v>
      </c>
    </row>
    <row r="22" spans="2:12">
      <c r="D22">
        <f ca="1"/>
        <v>397</v>
      </c>
      <c r="E22">
        <f ca="1"/>
        <v>105</v>
      </c>
    </row>
    <row r="23" spans="2:12">
      <c r="D23">
        <f ca="1"/>
        <v>246</v>
      </c>
      <c r="E23">
        <f ca="1"/>
        <v>208</v>
      </c>
    </row>
    <row r="24" spans="2:12">
      <c r="D24">
        <f ca="1"/>
        <v>244</v>
      </c>
      <c r="E24">
        <f ca="1"/>
        <v>207</v>
      </c>
    </row>
    <row r="26" spans="2:12">
      <c r="B26" s="22" t="s">
        <v>542</v>
      </c>
      <c r="C26" s="22"/>
      <c r="D26" s="22"/>
      <c r="E26" s="22"/>
      <c r="F26" s="22"/>
      <c r="G26" s="22"/>
      <c r="H26" s="22"/>
      <c r="I26" s="22"/>
      <c r="J26" s="22"/>
      <c r="K26" s="22"/>
      <c r="L26" s="22"/>
    </row>
    <row r="27" spans="2:12">
      <c r="B27" s="22"/>
      <c r="C27" s="22"/>
      <c r="D27" s="22"/>
      <c r="E27" s="22"/>
      <c r="F27" s="22"/>
      <c r="G27" s="22"/>
      <c r="H27" s="22"/>
      <c r="I27" s="22"/>
      <c r="J27" s="22"/>
      <c r="K27" s="22"/>
      <c r="L27" s="22"/>
    </row>
    <row r="28" spans="2:12">
      <c r="B28" s="22"/>
      <c r="C28" s="22"/>
      <c r="D28" s="22"/>
      <c r="E28" s="22"/>
      <c r="F28" s="22"/>
      <c r="G28" s="22"/>
      <c r="H28" s="22"/>
      <c r="I28" s="22"/>
      <c r="J28" s="22"/>
      <c r="K28" s="22"/>
      <c r="L28" s="22"/>
    </row>
    <row r="30" spans="2:12">
      <c r="C30">
        <f>MATCH("Isabella Williams",Dataset!A1:A501,0)</f>
        <v>152</v>
      </c>
    </row>
    <row r="33" spans="3:3">
      <c r="C33" t="str">
        <f>Dataset!A152</f>
        <v>Isabella Williams</v>
      </c>
    </row>
    <row r="35" spans="3:3">
      <c r="C35" cm="1">
        <f t="array" aca="1" ref="C35" ca="1">OFFSET(INDIRECT("Dataset!A"&amp;C30),5,8)</f>
        <v>23</v>
      </c>
    </row>
  </sheetData>
  <mergeCells count="1">
    <mergeCell ref="B26:L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Horiztonal_Dataset</vt:lpstr>
      <vt:lpstr>Recap</vt:lpstr>
      <vt:lpstr>Agenda</vt:lpstr>
      <vt:lpstr>Questions</vt:lpstr>
      <vt:lpstr>Class Questions</vt:lpstr>
      <vt:lpstr>Intro</vt:lpstr>
      <vt:lpstr>Rows</vt:lpstr>
      <vt:lpstr>Columns</vt:lpstr>
      <vt:lpstr>Vlookup</vt:lpstr>
      <vt:lpstr>Hlookup</vt:lpstr>
      <vt:lpstr>Index-Match</vt:lpstr>
      <vt:lpstr>index-match_revise</vt:lpstr>
      <vt:lpstr>Xlookup</vt:lpstr>
      <vt:lpstr>Filter</vt:lpstr>
      <vt:lpstr>Indirect</vt:lpstr>
      <vt:lpstr>Offset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2025-06-26T14:59:25Z</dcterms:modified>
</cp:coreProperties>
</file>