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drawings/drawing3.xml" ContentType="application/vnd.openxmlformats-officedocument.drawing+xml"/>
  <Override PartName="/xl/ink/ink25.xml" ContentType="application/inkml+xml"/>
  <Override PartName="/xl/ink/ink26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neDrive\Work\Acciojob\Modules\Excel\Batch\18\"/>
    </mc:Choice>
  </mc:AlternateContent>
  <xr:revisionPtr revIDLastSave="0" documentId="13_ncr:1_{41B71FD8-059C-4D6E-9A63-3E882E876EF9}" xr6:coauthVersionLast="47" xr6:coauthVersionMax="47" xr10:uidLastSave="{00000000-0000-0000-0000-000000000000}"/>
  <bookViews>
    <workbookView xWindow="-28920" yWindow="30" windowWidth="29040" windowHeight="15720" tabRatio="741" activeTab="1" xr2:uid="{E4FAC7A2-194B-4DBE-ACA1-546198A701A9}"/>
  </bookViews>
  <sheets>
    <sheet name="Errors" sheetId="7" r:id="rId1"/>
    <sheet name="Data Cleaning" sheetId="9" r:id="rId2"/>
    <sheet name="Validation Questions" sheetId="11" r:id="rId3"/>
    <sheet name="Text Questions" sheetId="10" r:id="rId4"/>
    <sheet name="Date Time Questions" sheetId="8" r:id="rId5"/>
    <sheet name="Dataset" sheetId="3" r:id="rId6"/>
    <sheet name="Recap" sheetId="1" r:id="rId7"/>
    <sheet name="Agenda" sheetId="2" r:id="rId8"/>
    <sheet name="Text Functions" sheetId="18" r:id="rId9"/>
    <sheet name="Date Functions" sheetId="1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9" l="1"/>
  <c r="C40" i="9"/>
  <c r="C39" i="9"/>
  <c r="C38" i="9"/>
  <c r="D37" i="9"/>
  <c r="F4" i="9"/>
  <c r="F5" i="9"/>
  <c r="F6" i="9"/>
  <c r="F7" i="9"/>
  <c r="F8" i="9"/>
  <c r="F9" i="9"/>
  <c r="F10" i="9"/>
  <c r="F11" i="9"/>
  <c r="F12" i="9"/>
  <c r="F13" i="9"/>
  <c r="F3" i="9"/>
  <c r="G4" i="9"/>
  <c r="G5" i="9"/>
  <c r="G6" i="9"/>
  <c r="G7" i="9"/>
  <c r="G8" i="9"/>
  <c r="G9" i="9"/>
  <c r="G10" i="9"/>
  <c r="G11" i="9"/>
  <c r="G12" i="9"/>
  <c r="G13" i="9"/>
  <c r="G3" i="9"/>
  <c r="E19" i="19"/>
  <c r="E18" i="19"/>
  <c r="E17" i="19"/>
  <c r="E16" i="19"/>
  <c r="G15" i="19"/>
  <c r="F15" i="19"/>
  <c r="E15" i="19"/>
  <c r="G14" i="19"/>
  <c r="F5" i="19"/>
  <c r="D12" i="19"/>
  <c r="D3" i="19"/>
  <c r="F6" i="19" s="1"/>
  <c r="D2" i="19"/>
  <c r="C52" i="7" a="1"/>
  <c r="C46" i="7"/>
  <c r="C41" i="7"/>
  <c r="C33" i="7" a="1"/>
  <c r="C33" i="7"/>
  <c r="D26" i="7"/>
  <c r="C23" i="7"/>
  <c r="C9" i="7"/>
  <c r="E55" i="18"/>
  <c r="E54" i="18"/>
  <c r="K39" i="18"/>
  <c r="K40" i="18"/>
  <c r="K41" i="18"/>
  <c r="K42" i="18"/>
  <c r="K43" i="18"/>
  <c r="K44" i="18"/>
  <c r="K45" i="18"/>
  <c r="K46" i="18"/>
  <c r="K47" i="18"/>
  <c r="K48" i="18"/>
  <c r="K38" i="18"/>
  <c r="E39" i="18"/>
  <c r="E40" i="18"/>
  <c r="E41" i="18"/>
  <c r="E42" i="18"/>
  <c r="E43" i="18"/>
  <c r="E44" i="18"/>
  <c r="E45" i="18"/>
  <c r="E46" i="18"/>
  <c r="E47" i="18"/>
  <c r="E48" i="18"/>
  <c r="E38" i="18"/>
  <c r="E35" i="18"/>
  <c r="E34" i="18"/>
  <c r="D4" i="9"/>
  <c r="D5" i="9"/>
  <c r="D6" i="9"/>
  <c r="D7" i="9"/>
  <c r="D8" i="9"/>
  <c r="D9" i="9"/>
  <c r="D10" i="9"/>
  <c r="D11" i="9"/>
  <c r="D12" i="9"/>
  <c r="D13" i="9"/>
  <c r="D3" i="9"/>
  <c r="C4" i="9"/>
  <c r="C5" i="9"/>
  <c r="C6" i="9"/>
  <c r="C7" i="9"/>
  <c r="C8" i="9"/>
  <c r="C9" i="9"/>
  <c r="C10" i="9"/>
  <c r="C11" i="9"/>
  <c r="C12" i="9"/>
  <c r="C13" i="9"/>
  <c r="C3" i="9"/>
  <c r="M25" i="18"/>
  <c r="M26" i="18"/>
  <c r="M27" i="18"/>
  <c r="M28" i="18"/>
  <c r="M24" i="18"/>
  <c r="K25" i="18"/>
  <c r="K26" i="18"/>
  <c r="K27" i="18"/>
  <c r="K28" i="18"/>
  <c r="K24" i="18"/>
  <c r="E25" i="18"/>
  <c r="E24" i="18"/>
  <c r="D20" i="18"/>
  <c r="G17" i="18"/>
  <c r="E17" i="18"/>
  <c r="C17" i="18"/>
  <c r="C14" i="18"/>
  <c r="C15" i="18"/>
  <c r="C13" i="18"/>
  <c r="N10" i="18"/>
  <c r="M10" i="18"/>
  <c r="L10" i="18"/>
  <c r="N6" i="18"/>
  <c r="N5" i="18"/>
  <c r="N4" i="18"/>
  <c r="M6" i="18"/>
  <c r="M5" i="18"/>
  <c r="M4" i="18"/>
  <c r="L6" i="18"/>
  <c r="L5" i="18"/>
  <c r="L4" i="18"/>
  <c r="D38" i="9" l="1"/>
  <c r="D39" i="9"/>
  <c r="E5" i="19"/>
  <c r="E6" i="19"/>
  <c r="D10" i="19"/>
  <c r="D11" i="19"/>
  <c r="D8" i="19"/>
  <c r="D9" i="19"/>
  <c r="D6" i="19"/>
  <c r="D7" i="19"/>
  <c r="D4" i="19"/>
  <c r="D5" i="19"/>
  <c r="C52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<sst xmlns="http://schemas.openxmlformats.org/spreadsheetml/2006/main" count="4407" uniqueCount="901">
  <si>
    <t>Intro To excel</t>
  </si>
  <si>
    <t>Components</t>
  </si>
  <si>
    <t>Worksheet</t>
  </si>
  <si>
    <t>Menu</t>
  </si>
  <si>
    <t>Ribbon</t>
  </si>
  <si>
    <t>Groups</t>
  </si>
  <si>
    <t>Commands</t>
  </si>
  <si>
    <t>Customise Ribbon</t>
  </si>
  <si>
    <t>Quick Access ToolBar</t>
  </si>
  <si>
    <t>Formating</t>
  </si>
  <si>
    <t>Navigation</t>
  </si>
  <si>
    <t>Select</t>
  </si>
  <si>
    <t>Day 1</t>
  </si>
  <si>
    <t>Day 2</t>
  </si>
  <si>
    <t>Arithmetic - +,-,*,/</t>
  </si>
  <si>
    <t>SUM function</t>
  </si>
  <si>
    <t>SUMIF function</t>
  </si>
  <si>
    <t>SUMIFS function</t>
  </si>
  <si>
    <t>SUMPRODUCT function</t>
  </si>
  <si>
    <t>STAT formulas: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</si>
  <si>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</si>
  <si>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</si>
  <si>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</si>
  <si>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</si>
  <si>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</si>
  <si>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</si>
  <si>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</si>
  <si>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</si>
  <si>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</si>
  <si>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</si>
  <si>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Day 3</t>
  </si>
  <si>
    <t>Cell Referencing</t>
  </si>
  <si>
    <t>Number Formatting</t>
  </si>
  <si>
    <t>Conditional Formatting</t>
  </si>
  <si>
    <t>Day 4</t>
  </si>
  <si>
    <t>MEAN</t>
  </si>
  <si>
    <t>MEDIAN</t>
  </si>
  <si>
    <t>MODE</t>
  </si>
  <si>
    <t>PERCENTILE</t>
  </si>
  <si>
    <t>AVERAGE</t>
  </si>
  <si>
    <t>LARGE function</t>
  </si>
  <si>
    <t>SMALL function</t>
  </si>
  <si>
    <t>RANK function</t>
  </si>
  <si>
    <t>MAX function</t>
  </si>
  <si>
    <t>MIN function</t>
  </si>
  <si>
    <t>IF function</t>
  </si>
  <si>
    <t>IFERROR function</t>
  </si>
  <si>
    <t>AND function</t>
  </si>
  <si>
    <t>FILTER function</t>
  </si>
  <si>
    <t>OR function</t>
  </si>
  <si>
    <t>NOT function</t>
  </si>
  <si>
    <t>TRUE function</t>
  </si>
  <si>
    <t>FALSE function</t>
  </si>
  <si>
    <t>IS function</t>
  </si>
  <si>
    <t>Department</t>
  </si>
  <si>
    <t>Gender</t>
  </si>
  <si>
    <t>Marital Status</t>
  </si>
  <si>
    <t>Education</t>
  </si>
  <si>
    <t>Job Title</t>
  </si>
  <si>
    <t>Employment Status</t>
  </si>
  <si>
    <t>Location</t>
  </si>
  <si>
    <t>Age</t>
  </si>
  <si>
    <t>Salary</t>
  </si>
  <si>
    <t>Years of Experience</t>
  </si>
  <si>
    <t>Years in Current Role</t>
  </si>
  <si>
    <t>Number of Projects</t>
  </si>
  <si>
    <t>Performance Rating</t>
  </si>
  <si>
    <t>Work Hours Per Week</t>
  </si>
  <si>
    <t>Customer Support</t>
  </si>
  <si>
    <t>Other</t>
  </si>
  <si>
    <t>Widowed</t>
  </si>
  <si>
    <t>Bachelor</t>
  </si>
  <si>
    <t>Analyst</t>
  </si>
  <si>
    <t>Permanent</t>
  </si>
  <si>
    <t>Austin</t>
  </si>
  <si>
    <t>Sales</t>
  </si>
  <si>
    <t>Female</t>
  </si>
  <si>
    <t>Divorced</t>
  </si>
  <si>
    <t>Manager</t>
  </si>
  <si>
    <t>Intern</t>
  </si>
  <si>
    <t>Chicago</t>
  </si>
  <si>
    <t>Finance</t>
  </si>
  <si>
    <t>Master</t>
  </si>
  <si>
    <t>Developer</t>
  </si>
  <si>
    <t>Boston</t>
  </si>
  <si>
    <t>Male</t>
  </si>
  <si>
    <t>Sales Executive</t>
  </si>
  <si>
    <t>Contract</t>
  </si>
  <si>
    <t>Marketing</t>
  </si>
  <si>
    <t>Denver</t>
  </si>
  <si>
    <t>Married</t>
  </si>
  <si>
    <t>PhD</t>
  </si>
  <si>
    <t>Seattle</t>
  </si>
  <si>
    <t>High School</t>
  </si>
  <si>
    <t>Engineer</t>
  </si>
  <si>
    <t>Engineering</t>
  </si>
  <si>
    <t>HR Executive</t>
  </si>
  <si>
    <t>San Francisco</t>
  </si>
  <si>
    <t>Single</t>
  </si>
  <si>
    <t>Support Staff</t>
  </si>
  <si>
    <t>IT</t>
  </si>
  <si>
    <t>New York</t>
  </si>
  <si>
    <t>HR</t>
  </si>
  <si>
    <t>Date of Joining</t>
  </si>
  <si>
    <t>Day 5</t>
  </si>
  <si>
    <t>VLOOKUP</t>
  </si>
  <si>
    <t>HLOOKUP</t>
  </si>
  <si>
    <t>xlookup</t>
  </si>
  <si>
    <t>INDEX</t>
  </si>
  <si>
    <t>MATCH</t>
  </si>
  <si>
    <t>OFFSET</t>
  </si>
  <si>
    <t>ROW</t>
  </si>
  <si>
    <t>ROWS</t>
  </si>
  <si>
    <t>COLUMN</t>
  </si>
  <si>
    <t>COLUMNS</t>
  </si>
  <si>
    <t>INDIRECT</t>
  </si>
  <si>
    <t>Day 6</t>
  </si>
  <si>
    <t>Excel Chart Types</t>
  </si>
  <si>
    <t>Chart Editing</t>
  </si>
  <si>
    <t>Formatting Chart Elements</t>
  </si>
  <si>
    <t>Combination Charts</t>
  </si>
  <si>
    <t>Handling Gaps in Charts</t>
  </si>
  <si>
    <t>Day 7</t>
  </si>
  <si>
    <t>Introduction to Pivot Tables</t>
  </si>
  <si>
    <t>Creating a Pivot Table in Excel</t>
  </si>
  <si>
    <t>Formatting the Pivot Table</t>
  </si>
  <si>
    <t>Show</t>
  </si>
  <si>
    <t>Buttons</t>
  </si>
  <si>
    <t>Layouts</t>
  </si>
  <si>
    <t>Compact</t>
  </si>
  <si>
    <t>Tabular</t>
  </si>
  <si>
    <t>Outline</t>
  </si>
  <si>
    <t>Grouping data in an Excel Pivot table</t>
  </si>
  <si>
    <t>Text Values</t>
  </si>
  <si>
    <t xml:space="preserve">Date </t>
  </si>
  <si>
    <t>Numeric</t>
  </si>
  <si>
    <t>Calculated Field/Items in Pivot Table</t>
  </si>
  <si>
    <t>Pivot Table Slicers</t>
  </si>
  <si>
    <t xml:space="preserve">Each Text Value </t>
  </si>
  <si>
    <t>Report Connection</t>
  </si>
  <si>
    <t>Pivot Charts</t>
  </si>
  <si>
    <t>Data Validation</t>
  </si>
  <si>
    <t>Day 8</t>
  </si>
  <si>
    <t>Text Functions</t>
  </si>
  <si>
    <t>LEFT</t>
  </si>
  <si>
    <t>RIGHT</t>
  </si>
  <si>
    <t>MID</t>
  </si>
  <si>
    <t>LEN</t>
  </si>
  <si>
    <t>LOWER</t>
  </si>
  <si>
    <t>PROPER</t>
  </si>
  <si>
    <t>UPPER</t>
  </si>
  <si>
    <t>FIND</t>
  </si>
  <si>
    <t>REPLACE</t>
  </si>
  <si>
    <t>SUBSTITUTE</t>
  </si>
  <si>
    <t>DATE</t>
  </si>
  <si>
    <t>INT</t>
  </si>
  <si>
    <t>RAND</t>
  </si>
  <si>
    <t>RANDBETWEEN</t>
  </si>
  <si>
    <t>ROUND</t>
  </si>
  <si>
    <t>Date</t>
  </si>
  <si>
    <t>Sr_No</t>
  </si>
  <si>
    <t>Errors</t>
  </si>
  <si>
    <t>1. #DIV/0! – Division by Zero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</si>
  <si>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tries to divide a number by zero or an empty cell.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</si>
  <si>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=A1/B1</t>
    </r>
    <r>
      <rPr>
        <sz val="11"/>
        <color theme="1"/>
        <rFont val="Aptos Narrow"/>
        <family val="2"/>
        <scheme val="minor"/>
      </rPr>
      <t xml:space="preserve"> where B1 is either zero or empty.</t>
    </r>
  </si>
  <si>
    <r>
      <t>Solution:</t>
    </r>
    <r>
      <rPr>
        <sz val="11"/>
        <color theme="1"/>
        <rFont val="Aptos Narrow"/>
        <family val="2"/>
        <scheme val="minor"/>
      </rPr>
      <t xml:space="preserve"> Ensure that the denominator is not zero or blank before performing the division.</t>
    </r>
  </si>
  <si>
    <t>2. #N/A – Not Available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</si>
  <si>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can’t find a value it is searching for, commonly in lookup functions like </t>
    </r>
    <r>
      <rPr>
        <sz val="10"/>
        <color theme="1"/>
        <rFont val="Arial Unicode MS"/>
      </rPr>
      <t>VLOOKUP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HLOOKUP</t>
    </r>
    <r>
      <rPr>
        <sz val="11"/>
        <color theme="1"/>
        <rFont val="Aptos Narrow"/>
        <family val="2"/>
        <scheme val="minor"/>
      </rPr>
      <t>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</si>
  <si>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=VLOOKUP("Apple",A1:B10,2,FALSE)</t>
    </r>
    <r>
      <rPr>
        <sz val="11"/>
        <color theme="1"/>
        <rFont val="Aptos Narrow"/>
        <family val="2"/>
        <scheme val="minor"/>
      </rPr>
      <t xml:space="preserve"> where "Apple" is not found in column A.</t>
    </r>
  </si>
  <si>
    <r>
      <t>Solution:</t>
    </r>
    <r>
      <rPr>
        <sz val="11"/>
        <color theme="1"/>
        <rFont val="Aptos Narrow"/>
        <family val="2"/>
        <scheme val="minor"/>
      </rPr>
      <t xml:space="preserve"> Verify that the lookup value exists in the search range.</t>
    </r>
  </si>
  <si>
    <t>3. #VALUE! – Invalid Data Type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</si>
  <si>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includes text or characters where a number is expected, or when incorrect data types are used in a function.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</si>
  <si>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 + "text"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=SUM("Text", 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</si>
  <si>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Ensure that the data types are compatible (e.g., only use numbers where numbers are required).</t>
    </r>
  </si>
  <si>
    <t>4. #REF! – Invalid Cell Reference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</si>
  <si>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refers to a cell that no longer exists, often due to deleting cells or rows that a formula depends on.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</si>
  <si>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=A1+B1</t>
    </r>
    <r>
      <rPr>
        <sz val="11"/>
        <color theme="1"/>
        <rFont val="Aptos Narrow"/>
        <family val="2"/>
        <scheme val="minor"/>
      </rPr>
      <t>, and then column B is deleted.</t>
    </r>
  </si>
  <si>
    <r>
      <t>Solution:</t>
    </r>
    <r>
      <rPr>
        <sz val="11"/>
        <color theme="1"/>
        <rFont val="Aptos Narrow"/>
        <family val="2"/>
        <scheme val="minor"/>
      </rPr>
      <t xml:space="preserve"> Adjust the formula to refer to valid cells and avoid deleting referenced data.</t>
    </r>
  </si>
  <si>
    <t>5. #NAME? – Invalid Function or Range Name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</si>
  <si>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Excel doesn’t recognize text in a formula, such as misspelled function names or undefined named ranges.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</si>
  <si>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=SMM(A1:A10)</t>
    </r>
    <r>
      <rPr>
        <sz val="11"/>
        <color theme="1"/>
        <rFont val="Aptos Narrow"/>
        <family val="2"/>
        <scheme val="minor"/>
      </rPr>
      <t xml:space="preserve"> instead of </t>
    </r>
    <r>
      <rPr>
        <sz val="10"/>
        <color theme="1"/>
        <rFont val="Arial Unicode MS"/>
      </rPr>
      <t>=SUM(A1:A10)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</si>
  <si>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Check for typos in function names, named ranges, or missing quotes for text strings.</t>
    </r>
  </si>
  <si>
    <t>6. #NULL! – Incorrect Range Separator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</si>
  <si>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two ranges in a formula are not separated correctly, or there’s an incorrect use of spaces instead of commas or colons.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</si>
  <si>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=SUM(A1 A10)</t>
    </r>
    <r>
      <rPr>
        <sz val="11"/>
        <color theme="1"/>
        <rFont val="Aptos Narrow"/>
        <family val="2"/>
        <scheme val="minor"/>
      </rPr>
      <t xml:space="preserve"> instead of </t>
    </r>
    <r>
      <rPr>
        <sz val="10"/>
        <color theme="1"/>
        <rFont val="Arial Unicode MS"/>
      </rPr>
      <t>=SUM(A1:A10)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</si>
  <si>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Use the correct range separators (comma </t>
    </r>
    <r>
      <rPr>
        <sz val="10"/>
        <color theme="1"/>
        <rFont val="Arial Unicode MS"/>
      </rPr>
      <t>,</t>
    </r>
    <r>
      <rPr>
        <sz val="11"/>
        <color theme="1"/>
        <rFont val="Aptos Narrow"/>
        <family val="2"/>
        <scheme val="minor"/>
      </rPr>
      <t xml:space="preserve"> or colon </t>
    </r>
    <r>
      <rPr>
        <sz val="10"/>
        <color theme="1"/>
        <rFont val="Arial Unicode MS"/>
      </rPr>
      <t>:</t>
    </r>
    <r>
      <rPr>
        <sz val="11"/>
        <color theme="1"/>
        <rFont val="Aptos Narrow"/>
        <family val="2"/>
        <scheme val="minor"/>
      </rPr>
      <t>) between ranges.</t>
    </r>
  </si>
  <si>
    <t>7. #NUM! – Invalid Number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</si>
  <si>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generates a number that’s too large or small for Excel to handle, or when the wrong kind of numerical input is provided.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</si>
  <si>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=SQRT(-1)</t>
    </r>
    <r>
      <rPr>
        <sz val="11"/>
        <color theme="1"/>
        <rFont val="Aptos Narrow"/>
        <family val="2"/>
        <scheme val="minor"/>
      </rPr>
      <t xml:space="preserve"> or an exponential calculation too large for Excel to display.</t>
    </r>
  </si>
  <si>
    <r>
      <t>Solution:</t>
    </r>
    <r>
      <rPr>
        <sz val="11"/>
        <color theme="1"/>
        <rFont val="Aptos Narrow"/>
        <family val="2"/>
        <scheme val="minor"/>
      </rPr>
      <t xml:space="preserve"> Adjust the formula or input values to keep numbers within acceptable limits.</t>
    </r>
  </si>
  <si>
    <t>8. #SPILL! – Array Spill Error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</si>
  <si>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that returns multiple results (like a dynamic array formula) encounters a blocked or overlapping range.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</si>
  <si>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=SEQUENCE(10)</t>
    </r>
    <r>
      <rPr>
        <sz val="11"/>
        <color theme="1"/>
        <rFont val="Aptos Narrow"/>
        <family val="2"/>
        <scheme val="minor"/>
      </rPr>
      <t xml:space="preserve"> with cells below that are not empty.</t>
    </r>
  </si>
  <si>
    <r>
      <t>Solution:</t>
    </r>
    <r>
      <rPr>
        <sz val="11"/>
        <color theme="1"/>
        <rFont val="Aptos Narrow"/>
        <family val="2"/>
        <scheme val="minor"/>
      </rPr>
      <t xml:space="preserve"> Clear the cells in the range where the result needs to "spill" or adjust the formula to fit the available space.</t>
    </r>
  </si>
  <si>
    <t>9. #CALC! – Calculation Error</t>
  </si>
  <si>
    <r>
      <t>Cause:</t>
    </r>
    <r>
      <rPr>
        <sz val="11"/>
        <color theme="1"/>
        <rFont val="Aptos Narrow"/>
        <family val="2"/>
        <scheme val="minor"/>
      </rPr>
      <t xml:space="preserve"> This error appears when a calculation cannot be completed, often due to issues in Excel’s calculation engine, like circular references or computational limitations.</t>
    </r>
  </si>
  <si>
    <r>
      <t>Solution:</t>
    </r>
    <r>
      <rPr>
        <sz val="11"/>
        <color theme="1"/>
        <rFont val="Aptos Narrow"/>
        <family val="2"/>
        <scheme val="minor"/>
      </rPr>
      <t xml:space="preserve"> Check for circular references or complex formulas that exceed Excel’s calculation limits.</t>
    </r>
  </si>
  <si>
    <t>10. #ERROR – General Formula Error</t>
  </si>
  <si>
    <r>
      <t>Cause:</t>
    </r>
    <r>
      <rPr>
        <sz val="11"/>
        <color theme="1"/>
        <rFont val="Aptos Narrow"/>
        <family val="2"/>
        <scheme val="minor"/>
      </rPr>
      <t xml:space="preserve"> This is a placeholder error that appears when Excel cannot calculate the formula for various reasons not covered by other specific errors.</t>
    </r>
  </si>
  <si>
    <r>
      <t>Solution:</t>
    </r>
    <r>
      <rPr>
        <sz val="11"/>
        <color theme="1"/>
        <rFont val="Aptos Narrow"/>
        <family val="2"/>
        <scheme val="minor"/>
      </rPr>
      <t xml:space="preserve"> Review the entire formula to ensure all components are correct and valid.</t>
    </r>
  </si>
  <si>
    <t>TODAY()</t>
  </si>
  <si>
    <r>
      <t xml:space="preserve">1. Jake from "Customer Support" wants to see today’s date in his report. Use the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function to show the current date.</t>
    </r>
  </si>
  <si>
    <r>
      <t xml:space="preserve">2. Emma from "Sales" wants to calculate how many days have passed since she joined the company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help her find out.</t>
    </r>
  </si>
  <si>
    <r>
      <t xml:space="preserve">3. Alex from "Finance" is trying to figure out how many days are left until his work anniversary on </t>
    </r>
    <r>
      <rPr>
        <sz val="10"/>
        <color theme="1"/>
        <rFont val="Arial Unicode MS"/>
      </rPr>
      <t>30-11-2024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calculate the remaining days.</t>
    </r>
  </si>
  <si>
    <r>
      <t xml:space="preserve">4. Amelia from "Marketing" wants to calculate her exact age in days from her date of birth, </t>
    </r>
    <r>
      <rPr>
        <sz val="10"/>
        <color theme="1"/>
        <rFont val="Arial Unicode MS"/>
      </rPr>
      <t>04-10-1995</t>
    </r>
    <r>
      <rPr>
        <sz val="11"/>
        <color theme="1"/>
        <rFont val="Aptos Narrow"/>
        <family val="2"/>
        <scheme val="minor"/>
      </rPr>
      <t xml:space="preserve">, to today’s date.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>.</t>
    </r>
  </si>
  <si>
    <r>
      <t xml:space="preserve">5. Lucas, an "HR" manager, wants to track how many days he has left to complete his ongoing project. The due date is </t>
    </r>
    <r>
      <rPr>
        <sz val="10"/>
        <color theme="1"/>
        <rFont val="Arial Unicode MS"/>
      </rPr>
      <t>15-11-2024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find the remaining days.</t>
    </r>
  </si>
  <si>
    <r>
      <t xml:space="preserve">6. Sophia from "Engineering" joined on </t>
    </r>
    <r>
      <rPr>
        <sz val="10"/>
        <color theme="1"/>
        <rFont val="Arial Unicode MS"/>
      </rPr>
      <t>10-10-2020</t>
    </r>
    <r>
      <rPr>
        <sz val="11"/>
        <color theme="1"/>
        <rFont val="Aptos Narrow"/>
        <family val="2"/>
        <scheme val="minor"/>
      </rPr>
      <t xml:space="preserve">. She wants to calculate how long she has been working here in days using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>.</t>
    </r>
  </si>
  <si>
    <r>
      <t xml:space="preserve">7. Olivia from "IT" needs to display today’s date on an invoice.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display the current date.</t>
    </r>
  </si>
  <si>
    <r>
      <t xml:space="preserve">8. Noah from "Sales" wants to know how many days it has been since the start of this year.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calculate.</t>
    </r>
  </si>
  <si>
    <r>
      <t xml:space="preserve">9. Isabella from "Customer Support" needs to create a task tracker that shows the number of days since each task was assigned.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get the current date for your calculation.</t>
    </r>
  </si>
  <si>
    <r>
      <t xml:space="preserve">10. Jack from "Finance" wants to create a countdown for his retirement, which is on </t>
    </r>
    <r>
      <rPr>
        <sz val="10"/>
        <color theme="1"/>
        <rFont val="Arial Unicode MS"/>
      </rPr>
      <t>31-12-2030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find how many days are left.</t>
    </r>
  </si>
  <si>
    <t>NOW()</t>
  </si>
  <si>
    <r>
      <t xml:space="preserve">1. David from "Sales" needs to include the exact date and time a report was generated. Use the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function to display this.</t>
    </r>
  </si>
  <si>
    <r>
      <t xml:space="preserve">2. Olivia from "Finance" is scheduling meetings and wants to know the current date and time for her calendar entries.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>.</t>
    </r>
  </si>
  <si>
    <r>
      <t xml:space="preserve">3. Jake wants to track how long it takes to process customer support tickets.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capture the current time.</t>
    </r>
  </si>
  <si>
    <r>
      <t xml:space="preserve">4. Alex is working on a financial model that requires the exact time of the analysis.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insert the current time.</t>
    </r>
  </si>
  <si>
    <r>
      <t xml:space="preserve">5. Emma is running a real-time survey and wants to timestamp the responses.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insert the current date and time.</t>
    </r>
  </si>
  <si>
    <r>
      <t xml:space="preserve">6. Lucas from "HR" is trying to track the time spent on a task. Start the timer using the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function when the task begins.</t>
    </r>
  </si>
  <si>
    <r>
      <t xml:space="preserve">7. Mia from "Engineering" wants to create a timestamp to show the time a file was last updated.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for this.</t>
    </r>
  </si>
  <si>
    <r>
      <t xml:space="preserve">8. Ava from "Marketing" needs to log the current time in her task management system whenever she closes a task.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>.</t>
    </r>
  </si>
  <si>
    <r>
      <t xml:space="preserve">9. Benjamin from "IT" wants to display the exact time on the dashboard for network monitoring.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get the current time.</t>
    </r>
  </si>
  <si>
    <r>
      <t xml:space="preserve">10. Jake is developing a report on the response time of the customer support team.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record the time a ticket was first received.</t>
    </r>
  </si>
  <si>
    <t>DATE(year, month, day)</t>
  </si>
  <si>
    <r>
      <t xml:space="preserve">1. Emma from "Sales" knows she joined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Input this date into Excel using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</si>
  <si>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2. David from "Finance" wants to record the exact date for an upcoming financial meeting on </t>
    </r>
    <r>
      <rPr>
        <sz val="10"/>
        <color theme="1"/>
        <rFont val="Arial Unicode MS"/>
      </rPr>
      <t>15-11-2024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 to create the date.</t>
    </r>
  </si>
  <si>
    <r>
      <t xml:space="preserve">3. Mia from "Customer Support" wants to create a project plan starting on </t>
    </r>
    <r>
      <rPr>
        <sz val="10"/>
        <color theme="1"/>
        <rFont val="Arial Unicode MS"/>
      </rPr>
      <t>01-01-2025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record this as the project start date.</t>
    </r>
  </si>
  <si>
    <r>
      <t xml:space="preserve">4. Benjamin from "IT" is writing a code to calculate the fiscal year end, which is </t>
    </r>
    <r>
      <rPr>
        <sz val="10"/>
        <color theme="1"/>
        <rFont val="Arial Unicode MS"/>
      </rPr>
      <t>31-03-2025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specify this date.</t>
    </r>
  </si>
  <si>
    <r>
      <t xml:space="preserve">5. Lucas from "HR" needs to input the date he hired his first employee, which was </t>
    </r>
    <r>
      <rPr>
        <sz val="10"/>
        <color theme="1"/>
        <rFont val="Arial Unicode MS"/>
      </rPr>
      <t>12-05-2010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</si>
  <si>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6. Olivia from "Marketing" is setting up reminders for upcoming campaigns and wants to enter the launch date as </t>
    </r>
    <r>
      <rPr>
        <sz val="10"/>
        <color theme="1"/>
        <rFont val="Arial Unicode MS"/>
      </rPr>
      <t>01-07-2025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</si>
  <si>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"Engineering" wants to log her equipment's next service date, which is </t>
    </r>
    <r>
      <rPr>
        <sz val="10"/>
        <color theme="1"/>
        <rFont val="Arial Unicode MS"/>
      </rPr>
      <t>30-08-2024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</si>
  <si>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8. Amelia from "Sales" wants to input the exact date of her promotion, which is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enter this date.</t>
    </r>
  </si>
  <si>
    <r>
      <t xml:space="preserve">9. David is logging employee start dates in the system, and needs to input the date </t>
    </r>
    <r>
      <rPr>
        <sz val="10"/>
        <color theme="1"/>
        <rFont val="Arial Unicode MS"/>
      </rPr>
      <t>20-04-2022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</si>
  <si>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r>
      <t xml:space="preserve">10. Olivia from "Customer Support" is scheduling an important event for </t>
    </r>
    <r>
      <rPr>
        <sz val="10"/>
        <color theme="1"/>
        <rFont val="Arial Unicode MS"/>
      </rPr>
      <t>19-06-2025</t>
    </r>
    <r>
      <rPr>
        <sz val="11"/>
        <color theme="1"/>
        <rFont val="Aptos Narrow"/>
        <family val="2"/>
        <scheme val="minor"/>
      </rPr>
      <t xml:space="preserve"> and wants to log this using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</si>
  <si>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t>DAY(serial_number)</t>
  </si>
  <si>
    <r>
      <t xml:space="preserve">1. Olivia from "Finance" joined on </t>
    </r>
    <r>
      <rPr>
        <sz val="10"/>
        <color theme="1"/>
        <rFont val="Arial Unicode MS"/>
      </rPr>
      <t>13-12-2014</t>
    </r>
    <r>
      <rPr>
        <sz val="11"/>
        <color theme="1"/>
        <rFont val="Aptos Narrow"/>
        <family val="2"/>
        <scheme val="minor"/>
      </rPr>
      <t xml:space="preserve">. She wants to know which day of the month it was.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to extract the day.</t>
    </r>
  </si>
  <si>
    <r>
      <t xml:space="preserve">2. David wants to calculate the specific day of the month on which an important invoice was received, which was </t>
    </r>
    <r>
      <rPr>
        <sz val="10"/>
        <color theme="1"/>
        <rFont val="Arial Unicode MS"/>
      </rPr>
      <t>15-05-2023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to extract the day.</t>
    </r>
  </si>
  <si>
    <r>
      <t xml:space="preserve">3. Amelia is inputting sales data and needs to find out which day of the month a key transaction happened on </t>
    </r>
    <r>
      <rPr>
        <sz val="10"/>
        <color theme="1"/>
        <rFont val="Arial Unicode MS"/>
      </rPr>
      <t>27-07-2022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</si>
  <si>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was hired on </t>
    </r>
    <r>
      <rPr>
        <sz val="10"/>
        <color theme="1"/>
        <rFont val="Arial Unicode MS"/>
      </rPr>
      <t>21-04-2005</t>
    </r>
    <r>
      <rPr>
        <sz val="11"/>
        <color theme="1"/>
        <rFont val="Aptos Narrow"/>
        <family val="2"/>
        <scheme val="minor"/>
      </rPr>
      <t xml:space="preserve">. Find the day of the month using the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</si>
  <si>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5. Mia from "Marketing" needs to extract the day from an event date, which is </t>
    </r>
    <r>
      <rPr>
        <sz val="10"/>
        <color theme="1"/>
        <rFont val="Arial Unicode MS"/>
      </rPr>
      <t>06-10-2021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</si>
  <si>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6. Jack from "Customer Support" needs to find out which day he last resolved a major ticket on </t>
    </r>
    <r>
      <rPr>
        <sz val="10"/>
        <color theme="1"/>
        <rFont val="Arial Unicode MS"/>
      </rPr>
      <t>16-09-2020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</si>
  <si>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"IT" wants to find out the day of the month she completed a major project on </t>
    </r>
    <r>
      <rPr>
        <sz val="10"/>
        <color theme="1"/>
        <rFont val="Arial Unicode MS"/>
      </rPr>
      <t>29-11-2019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</si>
  <si>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from "Engineering" wants to track the specific day he submitted his timesheet on </t>
    </r>
    <r>
      <rPr>
        <sz val="10"/>
        <color theme="1"/>
        <rFont val="Arial Unicode MS"/>
      </rPr>
      <t>03-05-2023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</si>
  <si>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9. David wants to extract the day of the month from a due date of </t>
    </r>
    <r>
      <rPr>
        <sz val="10"/>
        <color theme="1"/>
        <rFont val="Arial Unicode MS"/>
      </rPr>
      <t>18-12-2024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</si>
  <si>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10. Olivia wants to find out what day of the month her performance review is scheduled on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</si>
  <si>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t>MONTH(serial_number)</t>
  </si>
  <si>
    <r>
      <t xml:space="preserve">1. David from "Finance" wants to know the month he was hired, which was </t>
    </r>
    <r>
      <rPr>
        <sz val="10"/>
        <color theme="1"/>
        <rFont val="Arial Unicode MS"/>
      </rPr>
      <t>14-03-1995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 xml:space="preserve"> to extract the month.</t>
    </r>
  </si>
  <si>
    <r>
      <t xml:space="preserve">2. Olivia wants to find out the month her contract started, which was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 xml:space="preserve"> to extract this.</t>
    </r>
  </si>
  <si>
    <r>
      <t xml:space="preserve">3. Amelia needs to input expense data and extract the month from the expense date </t>
    </r>
    <r>
      <rPr>
        <sz val="10"/>
        <color theme="1"/>
        <rFont val="Arial Unicode MS"/>
      </rPr>
      <t>05-04-2023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</si>
  <si>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4. Jake from "Customer Support" needs to know in which month he resolved a major issue on </t>
    </r>
    <r>
      <rPr>
        <sz val="10"/>
        <color theme="1"/>
        <rFont val="Arial Unicode MS"/>
      </rPr>
      <t>12-08-2022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</si>
  <si>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5. Ava from "Engineering" wants to know which month she completed her certification on </t>
    </r>
    <r>
      <rPr>
        <sz val="10"/>
        <color theme="1"/>
        <rFont val="Arial Unicode MS"/>
      </rPr>
      <t>18-10-2020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</si>
  <si>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is inputting data on project deadlines and needs to find out the month for a task due on </t>
    </r>
    <r>
      <rPr>
        <sz val="10"/>
        <color theme="1"/>
        <rFont val="Arial Unicode MS"/>
      </rPr>
      <t>30-11-2024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</si>
  <si>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7. Emma from "Sales" wants to know in which month her promotion became effective, which was on </t>
    </r>
    <r>
      <rPr>
        <sz val="10"/>
        <color theme="1"/>
        <rFont val="Arial Unicode MS"/>
      </rPr>
      <t>09-02-2022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</si>
  <si>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8. Lucas from "HR" is reviewing hiring dates and wants to know the month for a specific employee hired on </t>
    </r>
    <r>
      <rPr>
        <sz val="10"/>
        <color theme="1"/>
        <rFont val="Arial Unicode MS"/>
      </rPr>
      <t>07-01-1997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</si>
  <si>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9. Amelia from "Marketing" needs to extract the month of an upcoming campaign that starts on </t>
    </r>
    <r>
      <rPr>
        <sz val="10"/>
        <color theme="1"/>
        <rFont val="Arial Unicode MS"/>
      </rPr>
      <t>22-06-2025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</si>
  <si>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10. David from "Sales" needs to determine the month for a performance review scheduled on </t>
    </r>
    <r>
      <rPr>
        <sz val="10"/>
        <color theme="1"/>
        <rFont val="Arial Unicode MS"/>
      </rPr>
      <t>04-09-2024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</si>
  <si>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t>YEAR(serial_number)</t>
  </si>
  <si>
    <r>
      <t xml:space="preserve">1. David from "Sales" was hired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Extract the year of his joining date using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</si>
  <si>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2. Mia from "Marketing" wants to know the year she started working on </t>
    </r>
    <r>
      <rPr>
        <sz val="10"/>
        <color theme="1"/>
        <rFont val="Arial Unicode MS"/>
      </rPr>
      <t>16-10-2012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</si>
  <si>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4. Jack from "Customer Support" needs to find out which year he received his performance bonus on </t>
    </r>
    <r>
      <rPr>
        <sz val="10"/>
        <color theme="1"/>
        <rFont val="Arial Unicode MS"/>
      </rPr>
      <t>11-03-2020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</si>
  <si>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5. Amelia from "Sales" wants to calculate how many years it has been since she received a promotion, which happened on </t>
    </r>
    <r>
      <rPr>
        <sz val="10"/>
        <color theme="1"/>
        <rFont val="Arial Unicode MS"/>
      </rPr>
      <t>15-04-2017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</si>
  <si>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6. Emma from "HR" is checking the records to find the year she first attended a major conference on </t>
    </r>
    <r>
      <rPr>
        <sz val="10"/>
        <color theme="1"/>
        <rFont val="Arial Unicode MS"/>
      </rPr>
      <t>09-07-2015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determine the year.</t>
    </r>
  </si>
  <si>
    <r>
      <t xml:space="preserve">7. Lucas from "IT" wants to know which year his certification expired, which happened on </t>
    </r>
    <r>
      <rPr>
        <sz val="10"/>
        <color theme="1"/>
        <rFont val="Arial Unicode MS"/>
      </rPr>
      <t>31-12-2021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</si>
  <si>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8. Olivia from "Finance" wants to extract the year from an expense report date of </t>
    </r>
    <r>
      <rPr>
        <sz val="10"/>
        <color theme="1"/>
        <rFont val="Arial Unicode MS"/>
      </rPr>
      <t>06-06-2023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</si>
  <si>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9. Ava from "Engineering" is inputting data and needs to find out the year she completed a major project, which was on </t>
    </r>
    <r>
      <rPr>
        <sz val="10"/>
        <color theme="1"/>
        <rFont val="Arial Unicode MS"/>
      </rPr>
      <t>12-11-2019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</si>
  <si>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10. Benjamin from "Sales" needs to know the year a contract with a key client was signed on </t>
    </r>
    <r>
      <rPr>
        <sz val="10"/>
        <color theme="1"/>
        <rFont val="Arial Unicode MS"/>
      </rPr>
      <t>18-05-2021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</si>
  <si>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t>DATEVALUE(date_text)</t>
  </si>
  <si>
    <r>
      <t xml:space="preserve">1. Olivia has a text value </t>
    </r>
    <r>
      <rPr>
        <sz val="10"/>
        <color theme="1"/>
        <rFont val="Arial Unicode MS"/>
      </rPr>
      <t>“07/12/2021”</t>
    </r>
    <r>
      <rPr>
        <sz val="11"/>
        <color theme="1"/>
        <rFont val="Aptos Narrow"/>
        <family val="2"/>
        <scheme val="minor"/>
      </rPr>
      <t xml:space="preserve"> representing a transaction date. Convert this text into a date using the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</si>
  <si>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2. Mia received an event reminder with a date stored as text </t>
    </r>
    <r>
      <rPr>
        <sz val="10"/>
        <color theme="1"/>
        <rFont val="Arial Unicode MS"/>
      </rPr>
      <t>"15/08/2022"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usable date.</t>
    </r>
  </si>
  <si>
    <r>
      <t xml:space="preserve">3. Jake from "Customer Support" has a hiring date stored as text, </t>
    </r>
    <r>
      <rPr>
        <sz val="10"/>
        <color theme="1"/>
        <rFont val="Arial Unicode MS"/>
      </rPr>
      <t>"25/11/2019"</t>
    </r>
    <r>
      <rPr>
        <sz val="11"/>
        <color theme="1"/>
        <rFont val="Aptos Narrow"/>
        <family val="2"/>
        <scheme val="minor"/>
      </rPr>
      <t xml:space="preserve">. Convert it into a proper date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</si>
  <si>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found a training completion date as text </t>
    </r>
    <r>
      <rPr>
        <sz val="10"/>
        <color theme="1"/>
        <rFont val="Arial Unicode MS"/>
      </rPr>
      <t>"18/10/2018"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change it into a proper date format.</t>
    </r>
  </si>
  <si>
    <r>
      <t xml:space="preserve">5. Emma has the sales data in text format </t>
    </r>
    <r>
      <rPr>
        <sz val="10"/>
        <color theme="1"/>
        <rFont val="Arial Unicode MS"/>
      </rPr>
      <t>"10/04/2023"</t>
    </r>
    <r>
      <rPr>
        <sz val="11"/>
        <color theme="1"/>
        <rFont val="Aptos Narrow"/>
        <family val="2"/>
        <scheme val="minor"/>
      </rPr>
      <t xml:space="preserve">. Convert the text to a proper date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</si>
  <si>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found a contract date stored as text </t>
    </r>
    <r>
      <rPr>
        <sz val="10"/>
        <color theme="1"/>
        <rFont val="Arial Unicode MS"/>
      </rPr>
      <t>"03/03/2020"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this text into a valid date.</t>
    </r>
  </si>
  <si>
    <r>
      <t xml:space="preserve">7. Ava needs to convert the text </t>
    </r>
    <r>
      <rPr>
        <sz val="10"/>
        <color theme="1"/>
        <rFont val="Arial Unicode MS"/>
      </rPr>
      <t>"28/06/2022"</t>
    </r>
    <r>
      <rPr>
        <sz val="11"/>
        <color theme="1"/>
        <rFont val="Aptos Narrow"/>
        <family val="2"/>
        <scheme val="minor"/>
      </rPr>
      <t xml:space="preserve"> into a date for a project milestone.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</si>
  <si>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8. Jack has a customer ticket resolved on </t>
    </r>
    <r>
      <rPr>
        <sz val="10"/>
        <color theme="1"/>
        <rFont val="Arial Unicode MS"/>
      </rPr>
      <t>"13/09/2021"</t>
    </r>
    <r>
      <rPr>
        <sz val="11"/>
        <color theme="1"/>
        <rFont val="Aptos Narrow"/>
        <family val="2"/>
        <scheme val="minor"/>
      </rPr>
      <t xml:space="preserve">, stored as text. Convert it to date format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</si>
  <si>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9. Olivia found an invoice date stored as text </t>
    </r>
    <r>
      <rPr>
        <sz val="10"/>
        <color theme="1"/>
        <rFont val="Arial Unicode MS"/>
      </rPr>
      <t>"14/07/2021"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date.</t>
    </r>
  </si>
  <si>
    <r>
      <t xml:space="preserve">10. Amelia's vacation start date is stored as text </t>
    </r>
    <r>
      <rPr>
        <sz val="10"/>
        <color theme="1"/>
        <rFont val="Arial Unicode MS"/>
      </rPr>
      <t>"01/01/2023"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date.</t>
    </r>
  </si>
  <si>
    <t>TEXT(value, format_text)</t>
  </si>
  <si>
    <r>
      <t xml:space="preserve">1. Jake’s salary is </t>
    </r>
    <r>
      <rPr>
        <sz val="10"/>
        <color theme="1"/>
        <rFont val="Arial Unicode MS"/>
      </rPr>
      <t>120000</t>
    </r>
    <r>
      <rPr>
        <sz val="11"/>
        <color theme="1"/>
        <rFont val="Aptos Narrow"/>
        <family val="2"/>
        <scheme val="minor"/>
      </rPr>
      <t xml:space="preserve">, but he wants it to display as </t>
    </r>
    <r>
      <rPr>
        <sz val="10"/>
        <color theme="1"/>
        <rFont val="Arial Unicode MS"/>
      </rPr>
      <t>Rs 120,000</t>
    </r>
    <r>
      <rPr>
        <sz val="11"/>
        <color theme="1"/>
        <rFont val="Aptos Narrow"/>
        <family val="2"/>
        <scheme val="minor"/>
      </rPr>
      <t xml:space="preserve"> in the report. Use the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function to format it.</t>
    </r>
  </si>
  <si>
    <r>
      <t xml:space="preserve">2. Olivia needs to show a percentage value of </t>
    </r>
    <r>
      <rPr>
        <sz val="10"/>
        <color theme="1"/>
        <rFont val="Arial Unicode MS"/>
      </rPr>
      <t>0.78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78%</t>
    </r>
    <r>
      <rPr>
        <sz val="11"/>
        <color theme="1"/>
        <rFont val="Aptos Narrow"/>
        <family val="2"/>
        <scheme val="minor"/>
      </rPr>
      <t xml:space="preserve"> in her presentation.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the number.</t>
    </r>
  </si>
  <si>
    <r>
      <t xml:space="preserve">3. David from "Finance" wants to display the invoice total of </t>
    </r>
    <r>
      <rPr>
        <sz val="10"/>
        <color theme="1"/>
        <rFont val="Arial Unicode MS"/>
      </rPr>
      <t>550000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550,000</t>
    </r>
    <r>
      <rPr>
        <sz val="11"/>
        <color theme="1"/>
        <rFont val="Aptos Narrow"/>
        <family val="2"/>
        <scheme val="minor"/>
      </rPr>
      <t xml:space="preserve">. Format the number using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</si>
  <si>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4. Mia wants to display a discount rate of </t>
    </r>
    <r>
      <rPr>
        <sz val="10"/>
        <color theme="1"/>
        <rFont val="Arial Unicode MS"/>
      </rPr>
      <t>0.15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15%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the value.</t>
    </r>
  </si>
  <si>
    <r>
      <t xml:space="preserve">5. Lucas from "HR" wants to format the number </t>
    </r>
    <r>
      <rPr>
        <sz val="10"/>
        <color theme="1"/>
        <rFont val="Arial Unicode MS"/>
      </rPr>
      <t>10500</t>
    </r>
    <r>
      <rPr>
        <sz val="11"/>
        <color theme="1"/>
        <rFont val="Aptos Narrow"/>
        <family val="2"/>
        <scheme val="minor"/>
      </rPr>
      <t xml:space="preserve"> to show it with commas, like </t>
    </r>
    <r>
      <rPr>
        <sz val="10"/>
        <color theme="1"/>
        <rFont val="Arial Unicode MS"/>
      </rPr>
      <t>10,500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</si>
  <si>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wants to show his sales figure of </t>
    </r>
    <r>
      <rPr>
        <sz val="10"/>
        <color theme="1"/>
        <rFont val="Arial Unicode MS"/>
      </rPr>
      <t>750000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750,000</t>
    </r>
    <r>
      <rPr>
        <sz val="11"/>
        <color theme="1"/>
        <rFont val="Aptos Narrow"/>
        <family val="2"/>
        <scheme val="minor"/>
      </rPr>
      <t xml:space="preserve">. Format this using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</si>
  <si>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7. Emma wants to format the number </t>
    </r>
    <r>
      <rPr>
        <sz val="10"/>
        <color theme="1"/>
        <rFont val="Arial Unicode MS"/>
      </rPr>
      <t>7.5</t>
    </r>
    <r>
      <rPr>
        <sz val="11"/>
        <color theme="1"/>
        <rFont val="Aptos Narrow"/>
        <family val="2"/>
        <scheme val="minor"/>
      </rPr>
      <t xml:space="preserve"> to display as </t>
    </r>
    <r>
      <rPr>
        <sz val="10"/>
        <color theme="1"/>
        <rFont val="Arial Unicode MS"/>
      </rPr>
      <t>7.5 hours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</si>
  <si>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8. Ava needs to show a time value of </t>
    </r>
    <r>
      <rPr>
        <sz val="10"/>
        <color theme="1"/>
        <rFont val="Arial Unicode MS"/>
      </rPr>
      <t>0.5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50% complete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it.</t>
    </r>
  </si>
  <si>
    <r>
      <t xml:space="preserve">9. Olivia has a number </t>
    </r>
    <r>
      <rPr>
        <sz val="10"/>
        <color theme="1"/>
        <rFont val="Arial Unicode MS"/>
      </rPr>
      <t>0.456</t>
    </r>
    <r>
      <rPr>
        <sz val="11"/>
        <color theme="1"/>
        <rFont val="Aptos Narrow"/>
        <family val="2"/>
        <scheme val="minor"/>
      </rPr>
      <t xml:space="preserve"> and wants to display it as </t>
    </r>
    <r>
      <rPr>
        <sz val="10"/>
        <color theme="1"/>
        <rFont val="Arial Unicode MS"/>
      </rPr>
      <t>45.6%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</si>
  <si>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10. Amelia wants to format her project budget of </t>
    </r>
    <r>
      <rPr>
        <sz val="10"/>
        <color theme="1"/>
        <rFont val="Arial Unicode MS"/>
      </rPr>
      <t>1250000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1,250,000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</si>
  <si>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t>EDATE(start_date, months)</t>
  </si>
  <si>
    <r>
      <t xml:space="preserve">1. David started working on </t>
    </r>
    <r>
      <rPr>
        <sz val="10"/>
        <color theme="1"/>
        <rFont val="Arial Unicode MS"/>
      </rPr>
      <t>01-03-2021</t>
    </r>
    <r>
      <rPr>
        <sz val="11"/>
        <color theme="1"/>
        <rFont val="Aptos Narrow"/>
        <family val="2"/>
        <scheme val="minor"/>
      </rPr>
      <t xml:space="preserve"> and wants to know the date exactly 6 months after.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</si>
  <si>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2. Mia from "Marketing" wants to know the date 9 months after her project began on </t>
    </r>
    <r>
      <rPr>
        <sz val="10"/>
        <color theme="1"/>
        <rFont val="Arial Unicode MS"/>
      </rPr>
      <t>12-05-2022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</si>
  <si>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3. Olivia’s company gives bonuses every 12 months from her joining date, which was </t>
    </r>
    <r>
      <rPr>
        <sz val="10"/>
        <color theme="1"/>
        <rFont val="Arial Unicode MS"/>
      </rPr>
      <t>15-02-2020</t>
    </r>
    <r>
      <rPr>
        <sz val="11"/>
        <color theme="1"/>
        <rFont val="Aptos Narrow"/>
        <family val="2"/>
        <scheme val="minor"/>
      </rPr>
      <t xml:space="preserve">. Find out the next bonus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</si>
  <si>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4. Emma wants to know the date 3 months after she signed a key client contract on </t>
    </r>
    <r>
      <rPr>
        <sz val="10"/>
        <color theme="1"/>
        <rFont val="Arial Unicode MS"/>
      </rPr>
      <t>04-04-2021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</si>
  <si>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wants to know the date 5 months after he hired a new employee on </t>
    </r>
    <r>
      <rPr>
        <sz val="10"/>
        <color theme="1"/>
        <rFont val="Arial Unicode MS"/>
      </rPr>
      <t>10-07-2023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</si>
  <si>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6. Ava’s subscription started on </t>
    </r>
    <r>
      <rPr>
        <sz val="10"/>
        <color theme="1"/>
        <rFont val="Arial Unicode MS"/>
      </rPr>
      <t>25-08-2021</t>
    </r>
    <r>
      <rPr>
        <sz val="11"/>
        <color theme="1"/>
        <rFont val="Aptos Narrow"/>
        <family val="2"/>
        <scheme val="minor"/>
      </rPr>
      <t xml:space="preserve">. She wants to know when the next renewal will be, which is 1 year after.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</si>
  <si>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7. Benjamin’s team signed a project contract on </t>
    </r>
    <r>
      <rPr>
        <sz val="10"/>
        <color theme="1"/>
        <rFont val="Arial Unicode MS"/>
      </rPr>
      <t>17-09-2020</t>
    </r>
    <r>
      <rPr>
        <sz val="11"/>
        <color theme="1"/>
        <rFont val="Aptos Narrow"/>
        <family val="2"/>
        <scheme val="minor"/>
      </rPr>
      <t xml:space="preserve">, and he wants to know the date exactly 2 years later.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</si>
  <si>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8. Amelia’s work visa expires 18 months after her issue date, </t>
    </r>
    <r>
      <rPr>
        <sz val="10"/>
        <color theme="1"/>
        <rFont val="Arial Unicode MS"/>
      </rPr>
      <t>22-06-2022</t>
    </r>
    <r>
      <rPr>
        <sz val="11"/>
        <color theme="1"/>
        <rFont val="Aptos Narrow"/>
        <family val="2"/>
        <scheme val="minor"/>
      </rPr>
      <t xml:space="preserve">. Find the expiry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</si>
  <si>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9. Jake’s rental agreement was signed on </t>
    </r>
    <r>
      <rPr>
        <sz val="10"/>
        <color theme="1"/>
        <rFont val="Arial Unicode MS"/>
      </rPr>
      <t>30-03-2022</t>
    </r>
    <r>
      <rPr>
        <sz val="11"/>
        <color theme="1"/>
        <rFont val="Aptos Narrow"/>
        <family val="2"/>
        <scheme val="minor"/>
      </rPr>
      <t xml:space="preserve">, and it renews 3 months later.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 xml:space="preserve"> to find the renewal date.</t>
    </r>
  </si>
  <si>
    <r>
      <t xml:space="preserve">10. Olivia’s membership started on </t>
    </r>
    <r>
      <rPr>
        <sz val="10"/>
        <color theme="1"/>
        <rFont val="Arial Unicode MS"/>
      </rPr>
      <t>10-11-2019</t>
    </r>
    <r>
      <rPr>
        <sz val="11"/>
        <color theme="1"/>
        <rFont val="Aptos Narrow"/>
        <family val="2"/>
        <scheme val="minor"/>
      </rPr>
      <t xml:space="preserve"> and is valid for 24 months. Find the expiration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</si>
  <si>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t>EOMONTH(start_date, months)</t>
  </si>
  <si>
    <r>
      <t xml:space="preserve">1. David from "Sales" wants to know the last day of the month, 2 months after his project start date, </t>
    </r>
    <r>
      <rPr>
        <sz val="10"/>
        <color theme="1"/>
        <rFont val="Arial Unicode MS"/>
      </rPr>
      <t>15-02-2022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</si>
  <si>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2. Olivia wants to know the last day of the current month, starting from </t>
    </r>
    <r>
      <rPr>
        <sz val="10"/>
        <color theme="1"/>
        <rFont val="Arial Unicode MS"/>
      </rPr>
      <t>10-10-2023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</si>
  <si>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3. Jack’s project is expected to finish at the end of the month 6 months after his start date of </t>
    </r>
    <r>
      <rPr>
        <sz val="10"/>
        <color theme="1"/>
        <rFont val="Arial Unicode MS"/>
      </rPr>
      <t>14-01-2023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 xml:space="preserve"> to find the date.</t>
    </r>
  </si>
  <si>
    <r>
      <t xml:space="preserve">4. Mia wants to know the last day of the month that is 3 months after </t>
    </r>
    <r>
      <rPr>
        <sz val="10"/>
        <color theme="1"/>
        <rFont val="Arial Unicode MS"/>
      </rPr>
      <t>20-08-2021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</si>
  <si>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5. Emma signed a contract on </t>
    </r>
    <r>
      <rPr>
        <sz val="10"/>
        <color theme="1"/>
        <rFont val="Arial Unicode MS"/>
      </rPr>
      <t>05-04-2020</t>
    </r>
    <r>
      <rPr>
        <sz val="11"/>
        <color theme="1"/>
        <rFont val="Aptos Narrow"/>
        <family val="2"/>
        <scheme val="minor"/>
      </rPr>
      <t xml:space="preserve">, and she wants to know the last day of the month, 12 months after that.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</si>
  <si>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hired an employee on </t>
    </r>
    <r>
      <rPr>
        <sz val="10"/>
        <color theme="1"/>
        <rFont val="Arial Unicode MS"/>
      </rPr>
      <t>11-11-2019</t>
    </r>
    <r>
      <rPr>
        <sz val="11"/>
        <color theme="1"/>
        <rFont val="Aptos Narrow"/>
        <family val="2"/>
        <scheme val="minor"/>
      </rPr>
      <t xml:space="preserve"> and wants to know the last day of the month 9 months later.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</si>
  <si>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7. Ava is calculating her report deadline, which falls on the last day of the month, 1 month after </t>
    </r>
    <r>
      <rPr>
        <sz val="10"/>
        <color theme="1"/>
        <rFont val="Arial Unicode MS"/>
      </rPr>
      <t>18-05-2021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</si>
  <si>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8. Amelia needs to find the last day of the month 5 months after her project started on </t>
    </r>
    <r>
      <rPr>
        <sz val="10"/>
        <color theme="1"/>
        <rFont val="Arial Unicode MS"/>
      </rPr>
      <t>02-03-2023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</si>
  <si>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9. Benjamin’s team set a deadline for the last day of the month, 4 months after the start date </t>
    </r>
    <r>
      <rPr>
        <sz val="10"/>
        <color theme="1"/>
        <rFont val="Arial Unicode MS"/>
      </rPr>
      <t>21-06-2022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</si>
  <si>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10. Jake’s performance review is scheduled at the end of the month, 2 months after his last review on </t>
    </r>
    <r>
      <rPr>
        <sz val="10"/>
        <color theme="1"/>
        <rFont val="Arial Unicode MS"/>
      </rPr>
      <t>09-09-2021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 xml:space="preserve"> to find the date.</t>
    </r>
  </si>
  <si>
    <t>WEEKDAY(serial_number, [return_type])</t>
  </si>
  <si>
    <r>
      <t xml:space="preserve">1. Jake joined the company on </t>
    </r>
    <r>
      <rPr>
        <sz val="10"/>
        <color theme="1"/>
        <rFont val="Arial Unicode MS"/>
      </rPr>
      <t>14-07-2015</t>
    </r>
    <r>
      <rPr>
        <sz val="11"/>
        <color theme="1"/>
        <rFont val="Aptos Narrow"/>
        <family val="2"/>
        <scheme val="minor"/>
      </rPr>
      <t xml:space="preserve">. What day of the week was that?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</si>
  <si>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2. David from "Sales" signed a contract on </t>
    </r>
    <r>
      <rPr>
        <sz val="10"/>
        <color theme="1"/>
        <rFont val="Arial Unicode MS"/>
      </rPr>
      <t>03-03-2020</t>
    </r>
    <r>
      <rPr>
        <sz val="11"/>
        <color theme="1"/>
        <rFont val="Aptos Narrow"/>
        <family val="2"/>
        <scheme val="minor"/>
      </rPr>
      <t xml:space="preserve"> and wants to know which weekday it was.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</si>
  <si>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3. Olivia wants to know which weekday her birthday fell on in </t>
    </r>
    <r>
      <rPr>
        <sz val="10"/>
        <color theme="1"/>
        <rFont val="Arial Unicode MS"/>
      </rPr>
      <t>2022</t>
    </r>
    <r>
      <rPr>
        <sz val="11"/>
        <color theme="1"/>
        <rFont val="Aptos Narrow"/>
        <family val="2"/>
        <scheme val="minor"/>
      </rPr>
      <t xml:space="preserve">, which was on </t>
    </r>
    <r>
      <rPr>
        <sz val="10"/>
        <color theme="1"/>
        <rFont val="Arial Unicode MS"/>
      </rPr>
      <t>15-08-2022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</si>
  <si>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4. Emma’s promotion date was </t>
    </r>
    <r>
      <rPr>
        <sz val="10"/>
        <color theme="1"/>
        <rFont val="Arial Unicode MS"/>
      </rPr>
      <t>06-06-2021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which day of the week it was.</t>
    </r>
  </si>
  <si>
    <r>
      <t xml:space="preserve">5. Lucas from "HR" hired a key employee on </t>
    </r>
    <r>
      <rPr>
        <sz val="10"/>
        <color theme="1"/>
        <rFont val="Arial Unicode MS"/>
      </rPr>
      <t>10-02-2019</t>
    </r>
    <r>
      <rPr>
        <sz val="11"/>
        <color theme="1"/>
        <rFont val="Aptos Narrow"/>
        <family val="2"/>
        <scheme val="minor"/>
      </rPr>
      <t xml:space="preserve">. What day of the week was that?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</si>
  <si>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6. Mia from "Marketing" has a project milestone on </t>
    </r>
    <r>
      <rPr>
        <sz val="10"/>
        <color theme="1"/>
        <rFont val="Arial Unicode MS"/>
      </rPr>
      <t>25-11-2020</t>
    </r>
    <r>
      <rPr>
        <sz val="11"/>
        <color theme="1"/>
        <rFont val="Aptos Narrow"/>
        <family val="2"/>
        <scheme val="minor"/>
      </rPr>
      <t xml:space="preserve"> and wants to know the weekday for this date.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</si>
  <si>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completed a key task on </t>
    </r>
    <r>
      <rPr>
        <sz val="10"/>
        <color theme="1"/>
        <rFont val="Arial Unicode MS"/>
      </rPr>
      <t>29-09-2019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the day of the week.</t>
    </r>
  </si>
  <si>
    <r>
      <t xml:space="preserve">8. Amelia is checking the weekday for an upcoming client meeting scheduled on </t>
    </r>
    <r>
      <rPr>
        <sz val="10"/>
        <color theme="1"/>
        <rFont val="Arial Unicode MS"/>
      </rPr>
      <t>12-12-2023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</si>
  <si>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t>Siraj.ahmad@acciojob.com</t>
  </si>
  <si>
    <t>vishu.vaidwan@tcs.com</t>
  </si>
  <si>
    <t>Srinath.m@nestle.com</t>
  </si>
  <si>
    <t>Bhatia.anuj@google.com</t>
  </si>
  <si>
    <t>Abdul.rahman@aramco.com</t>
  </si>
  <si>
    <t>arpit.verma@tcs.com</t>
  </si>
  <si>
    <t>tanya.vishnoi@genpact.com</t>
  </si>
  <si>
    <t>Priyanshu.soabhagya@ahead.com</t>
  </si>
  <si>
    <t>babblu.kumar@ecl.com</t>
  </si>
  <si>
    <r>
      <t xml:space="preserve">9. Benjamin from "Sales" closed a major deal on </t>
    </r>
    <r>
      <rPr>
        <sz val="10"/>
        <color theme="1"/>
        <rFont val="Arial Unicode MS"/>
      </rPr>
      <t>01-10-2020</t>
    </r>
    <r>
      <rPr>
        <sz val="11"/>
        <color theme="1"/>
        <rFont val="Aptos Narrow"/>
        <family val="2"/>
        <scheme val="minor"/>
      </rPr>
      <t xml:space="preserve">. He wants to know the day of the week it happened.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</si>
  <si>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10. Jack from "Customer Support" wants to know which day of the week he started working, which was on </t>
    </r>
    <r>
      <rPr>
        <sz val="10"/>
        <color theme="1"/>
        <rFont val="Arial Unicode MS"/>
      </rPr>
      <t>05-09-2021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determine the day.</t>
    </r>
  </si>
  <si>
    <t>WEEKNUM(serial_number, [return_type])</t>
  </si>
  <si>
    <r>
      <t xml:space="preserve">1. Jake wants to know in which week of the year his project, started on </t>
    </r>
    <r>
      <rPr>
        <sz val="10"/>
        <color theme="1"/>
        <rFont val="Arial Unicode MS"/>
      </rPr>
      <t>01-02-2021</t>
    </r>
    <r>
      <rPr>
        <sz val="11"/>
        <color theme="1"/>
        <rFont val="Aptos Narrow"/>
        <family val="2"/>
        <scheme val="minor"/>
      </rPr>
      <t xml:space="preserve">, falls.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</si>
  <si>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2. Olivia is planning her team’s work for the year and needs to know the week number for the date </t>
    </r>
    <r>
      <rPr>
        <sz val="10"/>
        <color theme="1"/>
        <rFont val="Arial Unicode MS"/>
      </rPr>
      <t>17-04-2023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</si>
  <si>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3. David wants to find out which week of the year a key contract signed on </t>
    </r>
    <r>
      <rPr>
        <sz val="10"/>
        <color theme="1"/>
        <rFont val="Arial Unicode MS"/>
      </rPr>
      <t>12-08-2022</t>
    </r>
    <r>
      <rPr>
        <sz val="11"/>
        <color theme="1"/>
        <rFont val="Aptos Narrow"/>
        <family val="2"/>
        <scheme val="minor"/>
      </rPr>
      <t xml:space="preserve"> belongs 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</si>
  <si>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4. Mia from "Marketing" is organizing a campaign and wants to know which week number the campaign starting on </t>
    </r>
    <r>
      <rPr>
        <sz val="10"/>
        <color theme="1"/>
        <rFont val="Arial Unicode MS"/>
      </rPr>
      <t>10-07-2024</t>
    </r>
    <r>
      <rPr>
        <sz val="11"/>
        <color theme="1"/>
        <rFont val="Aptos Narrow"/>
        <family val="2"/>
        <scheme val="minor"/>
      </rPr>
      <t xml:space="preserve">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</si>
  <si>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5. Emma has a report due on </t>
    </r>
    <r>
      <rPr>
        <sz val="10"/>
        <color theme="1"/>
        <rFont val="Arial Unicode MS"/>
      </rPr>
      <t>03-09-2023</t>
    </r>
    <r>
      <rPr>
        <sz val="11"/>
        <color theme="1"/>
        <rFont val="Aptos Narrow"/>
        <family val="2"/>
        <scheme val="minor"/>
      </rPr>
      <t xml:space="preserve"> and needs to know the week number for that date.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determine it.</t>
    </r>
  </si>
  <si>
    <r>
      <t xml:space="preserve">6. Lucas from "HR" wants to track the start of his training program, which begins on </t>
    </r>
    <r>
      <rPr>
        <sz val="10"/>
        <color theme="1"/>
        <rFont val="Arial Unicode MS"/>
      </rPr>
      <t>20-01-2025</t>
    </r>
    <r>
      <rPr>
        <sz val="11"/>
        <color theme="1"/>
        <rFont val="Aptos Narrow"/>
        <family val="2"/>
        <scheme val="minor"/>
      </rPr>
      <t xml:space="preserve">. Find the week number using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</si>
  <si>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"Engineering" completed a project milestone on </t>
    </r>
    <r>
      <rPr>
        <sz val="10"/>
        <color theme="1"/>
        <rFont val="Arial Unicode MS"/>
      </rPr>
      <t>18-06-2021</t>
    </r>
    <r>
      <rPr>
        <sz val="11"/>
        <color theme="1"/>
        <rFont val="Aptos Narrow"/>
        <family val="2"/>
        <scheme val="minor"/>
      </rPr>
      <t xml:space="preserve"> and wants to know the week number it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</si>
  <si>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8. Amelia from "Sales" wants to know which week number her promotion, effective on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, belongs 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</si>
  <si>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9. Benjamin has an event scheduled for </t>
    </r>
    <r>
      <rPr>
        <sz val="10"/>
        <color theme="1"/>
        <rFont val="Arial Unicode MS"/>
      </rPr>
      <t>25-11-2023</t>
    </r>
    <r>
      <rPr>
        <sz val="11"/>
        <color theme="1"/>
        <rFont val="Aptos Narrow"/>
        <family val="2"/>
        <scheme val="minor"/>
      </rPr>
      <t xml:space="preserve"> and needs to determine which week number it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</si>
  <si>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find the week number for his vacation, which starts on </t>
    </r>
    <r>
      <rPr>
        <sz val="10"/>
        <color theme="1"/>
        <rFont val="Arial Unicode MS"/>
      </rPr>
      <t>10-05-2022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find it.</t>
    </r>
  </si>
  <si>
    <t>NETWORKDAYS(start_date, end_date, [holidays])</t>
  </si>
  <si>
    <r>
      <t xml:space="preserve">1. Jake wants to calculate the number of working days between his start date,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, and the project deadline, </t>
    </r>
    <r>
      <rPr>
        <sz val="10"/>
        <color theme="1"/>
        <rFont val="Arial Unicode MS"/>
      </rPr>
      <t>30-04-2023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</si>
  <si>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project that runs from </t>
    </r>
    <r>
      <rPr>
        <sz val="10"/>
        <color theme="1"/>
        <rFont val="Arial Unicode MS"/>
      </rPr>
      <t>05-09-2022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20-09-2022</t>
    </r>
    <r>
      <rPr>
        <sz val="11"/>
        <color theme="1"/>
        <rFont val="Aptos Narrow"/>
        <family val="2"/>
        <scheme val="minor"/>
      </rPr>
      <t xml:space="preserve">, and she wants to know how many working days it includes, excluding weekends and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</si>
  <si>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calculate the number of working days between </t>
    </r>
    <r>
      <rPr>
        <sz val="10"/>
        <color theme="1"/>
        <rFont val="Arial Unicode MS"/>
      </rPr>
      <t>01-07-2022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31-07-2022</t>
    </r>
    <r>
      <rPr>
        <sz val="11"/>
        <color theme="1"/>
        <rFont val="Aptos Narrow"/>
        <family val="2"/>
        <scheme val="minor"/>
      </rPr>
      <t xml:space="preserve">, with no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</si>
  <si>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wants to find out how many working days are there between </t>
    </r>
    <r>
      <rPr>
        <sz val="10"/>
        <color theme="1"/>
        <rFont val="Arial Unicode MS"/>
      </rPr>
      <t>10-08-2023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25-08-2023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</si>
  <si>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project spans from </t>
    </r>
    <r>
      <rPr>
        <sz val="10"/>
        <color theme="1"/>
        <rFont val="Arial Unicode MS"/>
      </rPr>
      <t>01-10-2023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31-10-2023</t>
    </r>
    <r>
      <rPr>
        <sz val="11"/>
        <color theme="1"/>
        <rFont val="Aptos Narrow"/>
        <family val="2"/>
        <scheme val="minor"/>
      </rPr>
      <t xml:space="preserve">, and she wants to exclude weekends and any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</si>
  <si>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is tracking a project timeline from </t>
    </r>
    <r>
      <rPr>
        <sz val="10"/>
        <color theme="1"/>
        <rFont val="Arial Unicode MS"/>
      </rPr>
      <t>20-05-2024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10-06-2024</t>
    </r>
    <r>
      <rPr>
        <sz val="11"/>
        <color theme="1"/>
        <rFont val="Aptos Narrow"/>
        <family val="2"/>
        <scheme val="minor"/>
      </rPr>
      <t xml:space="preserve">. How many working days are there between these dates?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</si>
  <si>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7. Jack wants to calculate the number of working days from </t>
    </r>
    <r>
      <rPr>
        <sz val="10"/>
        <color theme="1"/>
        <rFont val="Arial Unicode MS"/>
      </rPr>
      <t>10-02-2023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</si>
  <si>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8. Ava wants to know the number of working days between </t>
    </r>
    <r>
      <rPr>
        <sz val="10"/>
        <color theme="1"/>
        <rFont val="Arial Unicode MS"/>
      </rPr>
      <t>15-12-2023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30-12-2023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</si>
  <si>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9. David from "Finance" is preparing a project report and wants to calculate the number of working days between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</si>
  <si>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10. Amelia is calculating the working days between </t>
    </r>
    <r>
      <rPr>
        <sz val="10"/>
        <color theme="1"/>
        <rFont val="Arial Unicode MS"/>
      </rPr>
      <t>12-04-2024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30-04-2024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</si>
  <si>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t>NETWORKDAYS.INTL(start_date, end_date, [weekend], [holidays])</t>
  </si>
  <si>
    <r>
      <t xml:space="preserve">1. Olivia wants to calculate the number of working days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20-05-2023</t>
    </r>
    <r>
      <rPr>
        <sz val="11"/>
        <color theme="1"/>
        <rFont val="Aptos Narrow"/>
        <family val="2"/>
        <scheme val="minor"/>
      </rPr>
      <t xml:space="preserve">, considering that her company works on Saturdays but not Sundays.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</si>
  <si>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2. Jake’s team has a project running from </t>
    </r>
    <r>
      <rPr>
        <sz val="10"/>
        <color theme="1"/>
        <rFont val="Arial Unicode MS"/>
      </rPr>
      <t>15-06-2023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30-06-2023</t>
    </r>
    <r>
      <rPr>
        <sz val="11"/>
        <color theme="1"/>
        <rFont val="Aptos Narrow"/>
        <family val="2"/>
        <scheme val="minor"/>
      </rPr>
      <t xml:space="preserve">, and their weekend is Friday. Calculate the working days using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</si>
  <si>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3. Mia’s company works only from Monday to Thursday, and she wants to calculate the number of working days between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</si>
  <si>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calculate working days between </t>
    </r>
    <r>
      <rPr>
        <sz val="10"/>
        <color theme="1"/>
        <rFont val="Arial Unicode MS"/>
      </rPr>
      <t>10-07-2022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25-07-2022</t>
    </r>
    <r>
      <rPr>
        <sz val="11"/>
        <color theme="1"/>
        <rFont val="Aptos Narrow"/>
        <family val="2"/>
        <scheme val="minor"/>
      </rPr>
      <t xml:space="preserve">, where weekends are on Friday and Saturday.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</si>
  <si>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needs to know how many working days there are between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20-08-2023</t>
    </r>
    <r>
      <rPr>
        <sz val="11"/>
        <color theme="1"/>
        <rFont val="Aptos Narrow"/>
        <family val="2"/>
        <scheme val="minor"/>
      </rPr>
      <t xml:space="preserve">, given that his team takes Fridays and Saturdays off.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</si>
  <si>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6. Emma is calculating working days between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15-02-2023</t>
    </r>
    <r>
      <rPr>
        <sz val="11"/>
        <color theme="1"/>
        <rFont val="Aptos Narrow"/>
        <family val="2"/>
        <scheme val="minor"/>
      </rPr>
      <t xml:space="preserve">, with a custom weekend schedule of Sunday and Monday.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</si>
  <si>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7. Ava wants to calculate working days between </t>
    </r>
    <r>
      <rPr>
        <sz val="10"/>
        <color theme="1"/>
        <rFont val="Arial Unicode MS"/>
      </rPr>
      <t>12-03-2024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25-03-2024</t>
    </r>
    <r>
      <rPr>
        <sz val="11"/>
        <color theme="1"/>
        <rFont val="Aptos Narrow"/>
        <family val="2"/>
        <scheme val="minor"/>
      </rPr>
      <t xml:space="preserve">, considering her company's weekend is Friday.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</si>
  <si>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company has weekends on Thursday and Friday, and he wants to know how many working days there are between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</si>
  <si>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calculating working days between </t>
    </r>
    <r>
      <rPr>
        <sz val="10"/>
        <color theme="1"/>
        <rFont val="Arial Unicode MS"/>
      </rPr>
      <t>01-11-2023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20-11-2023</t>
    </r>
    <r>
      <rPr>
        <sz val="11"/>
        <color theme="1"/>
        <rFont val="Aptos Narrow"/>
        <family val="2"/>
        <scheme val="minor"/>
      </rPr>
      <t xml:space="preserve">, where weekends are only on Sunday.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</si>
  <si>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working days between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15-04-2024</t>
    </r>
    <r>
      <rPr>
        <sz val="11"/>
        <color theme="1"/>
        <rFont val="Aptos Narrow"/>
        <family val="2"/>
        <scheme val="minor"/>
      </rPr>
      <t xml:space="preserve">, with a weekend schedule of Saturday and Sunday.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</si>
  <si>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t>WORKDAY(start_date, days, [holidays])</t>
  </si>
  <si>
    <r>
      <t xml:space="preserve">1. Jake has a project that starts on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, and he wants to know the date 10 working days later,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</si>
  <si>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2. Olivia’s team starts a new task on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and wants to know the end date after 15 working days,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</si>
  <si>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3. David wants to calculate the date that is 5 working days after the project start date of </t>
    </r>
    <r>
      <rPr>
        <sz val="10"/>
        <color theme="1"/>
        <rFont val="Arial Unicode MS"/>
      </rPr>
      <t>10-06-2023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</si>
  <si>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4. Mia needs to know the date 20 working days after the project start date of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</si>
  <si>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is calculating the date that falls 7 working days after an employee's start date of </t>
    </r>
    <r>
      <rPr>
        <sz val="10"/>
        <color theme="1"/>
        <rFont val="Arial Unicode MS"/>
      </rPr>
      <t>10-09-2023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</si>
  <si>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6. Emma’s project starts on </t>
    </r>
    <r>
      <rPr>
        <sz val="10"/>
        <color theme="1"/>
        <rFont val="Arial Unicode MS"/>
      </rPr>
      <t>12-12-2023</t>
    </r>
    <r>
      <rPr>
        <sz val="11"/>
        <color theme="1"/>
        <rFont val="Aptos Narrow"/>
        <family val="2"/>
        <scheme val="minor"/>
      </rPr>
      <t xml:space="preserve">, and she wants to know the date after 8 working days.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</si>
  <si>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7. Benjamin is calculating the date that falls 12 working days after </t>
    </r>
    <r>
      <rPr>
        <sz val="10"/>
        <color theme="1"/>
        <rFont val="Arial Unicode MS"/>
      </rPr>
      <t>15-10-2023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</si>
  <si>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8. Ava is tracking a project that starts on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wants to know the date 30 working days later.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</si>
  <si>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report is due after 10 working days from </t>
    </r>
    <r>
      <rPr>
        <sz val="10"/>
        <color theme="1"/>
        <rFont val="Arial Unicode MS"/>
      </rPr>
      <t>05-04-2024</t>
    </r>
    <r>
      <rPr>
        <sz val="11"/>
        <color theme="1"/>
        <rFont val="Aptos Narrow"/>
        <family val="2"/>
        <scheme val="minor"/>
      </rPr>
      <t xml:space="preserve">. Find the due date using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</si>
  <si>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the date 20 working days after the project launch on </t>
    </r>
    <r>
      <rPr>
        <sz val="10"/>
        <color theme="1"/>
        <rFont val="Arial Unicode MS"/>
      </rPr>
      <t>10-11-2022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</si>
  <si>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t>WORKDAY.INTL(start_date, days, [weekend], [holidays])</t>
  </si>
  <si>
    <r>
      <t xml:space="preserve">1. Jake’s team works Monday through Saturday, and he wants to know the date that falls 10 working days after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</si>
  <si>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2. Olivia wants to calculate the date 15 working days after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, considering her company's weekend is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</si>
  <si>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3. Mia’s project starts on </t>
    </r>
    <r>
      <rPr>
        <sz val="10"/>
        <color theme="1"/>
        <rFont val="Arial Unicode MS"/>
      </rPr>
      <t>15-03-2024</t>
    </r>
    <r>
      <rPr>
        <sz val="11"/>
        <color theme="1"/>
        <rFont val="Aptos Narrow"/>
        <family val="2"/>
        <scheme val="minor"/>
      </rPr>
      <t xml:space="preserve">, and her company’s weekends are Friday and Saturday. Find the date 20 working days later using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</si>
  <si>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calculate the date 7 working days after </t>
    </r>
    <r>
      <rPr>
        <sz val="10"/>
        <color theme="1"/>
        <rFont val="Arial Unicode MS"/>
      </rPr>
      <t>10-10-2022</t>
    </r>
    <r>
      <rPr>
        <sz val="11"/>
        <color theme="1"/>
        <rFont val="Aptos Narrow"/>
        <family val="2"/>
        <scheme val="minor"/>
      </rPr>
      <t xml:space="preserve">, where weekends are Thursday and Friday.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</si>
  <si>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needs to calculate the date 12 working days after </t>
    </r>
    <r>
      <rPr>
        <sz val="10"/>
        <color theme="1"/>
        <rFont val="Arial Unicode MS"/>
      </rPr>
      <t>20-09-2023</t>
    </r>
    <r>
      <rPr>
        <sz val="11"/>
        <color theme="1"/>
        <rFont val="Aptos Narrow"/>
        <family val="2"/>
        <scheme val="minor"/>
      </rPr>
      <t xml:space="preserve">, considering a Sunday-only weekend.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</si>
  <si>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6. Emma’s team works Monday through Friday, and she wants to calculate the date 8 working days after </t>
    </r>
    <r>
      <rPr>
        <sz val="10"/>
        <color theme="1"/>
        <rFont val="Arial Unicode MS"/>
      </rPr>
      <t>12-01-2024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</si>
  <si>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7. Benjamin is calculating the end date of a project that starts on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, with 15 working days and a weekend on Saturday and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</si>
  <si>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8. Ava’s team has weekends on Thursday and Friday, and she wants to know the date 10 working days after the start date of </t>
    </r>
    <r>
      <rPr>
        <sz val="10"/>
        <color theme="1"/>
        <rFont val="Arial Unicode MS"/>
      </rPr>
      <t>05-06-2023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</si>
  <si>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9. Amelia needs to know the date 20 working days after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, considering her company’s weekends are Friday and Saturday.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</si>
  <si>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working on a timeline for a project that starts on </t>
    </r>
    <r>
      <rPr>
        <sz val="10"/>
        <color theme="1"/>
        <rFont val="Arial Unicode MS"/>
      </rPr>
      <t>10-11-2023</t>
    </r>
    <r>
      <rPr>
        <sz val="11"/>
        <color theme="1"/>
        <rFont val="Aptos Narrow"/>
        <family val="2"/>
        <scheme val="minor"/>
      </rPr>
      <t xml:space="preserve"> and wants to know the date 5 working days later, where weekends are only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</si>
  <si>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t>DAYS(end_date, start_date)</t>
  </si>
  <si>
    <r>
      <t xml:space="preserve">1. Jake wants to know how many days are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 xml:space="preserve"> to calculate the difference.</t>
    </r>
  </si>
  <si>
    <r>
      <t xml:space="preserve">2. Olivia is calculating the number of days between </t>
    </r>
    <r>
      <rPr>
        <sz val="10"/>
        <color theme="1"/>
        <rFont val="Arial Unicode MS"/>
      </rPr>
      <t>10-06-2022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20-06-2022</t>
    </r>
    <r>
      <rPr>
        <sz val="11"/>
        <color theme="1"/>
        <rFont val="Aptos Narrow"/>
        <family val="2"/>
        <scheme val="minor"/>
      </rPr>
      <t xml:space="preserve"> for her vacation planning.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</si>
  <si>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3. David from "Finance" wants to find out how many days are left from today to the payment due date of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</si>
  <si>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4. Mia needs to calculate the number of days between her project start date,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, and the end date,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</si>
  <si>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5. Emma is determining the total days between </t>
    </r>
    <r>
      <rPr>
        <sz val="10"/>
        <color theme="1"/>
        <rFont val="Arial Unicode MS"/>
      </rPr>
      <t>05-02-2023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 for project planning.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</si>
  <si>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is calculating the number of days between an employee's hiring date, </t>
    </r>
    <r>
      <rPr>
        <sz val="10"/>
        <color theme="1"/>
        <rFont val="Arial Unicode MS"/>
      </rPr>
      <t>01-01-2022</t>
    </r>
    <r>
      <rPr>
        <sz val="11"/>
        <color theme="1"/>
        <rFont val="Aptos Narrow"/>
        <family val="2"/>
        <scheme val="minor"/>
      </rPr>
      <t xml:space="preserve">, and their last working day, </t>
    </r>
    <r>
      <rPr>
        <sz val="10"/>
        <color theme="1"/>
        <rFont val="Arial Unicode MS"/>
      </rPr>
      <t>01-01-2023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</si>
  <si>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7. Ava’s project spans from </t>
    </r>
    <r>
      <rPr>
        <sz val="10"/>
        <color theme="1"/>
        <rFont val="Arial Unicode MS"/>
      </rPr>
      <t>15-07-2021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01-08-2021</t>
    </r>
    <r>
      <rPr>
        <sz val="11"/>
        <color theme="1"/>
        <rFont val="Aptos Narrow"/>
        <family val="2"/>
        <scheme val="minor"/>
      </rPr>
      <t xml:space="preserve">, and she wants to know how many days the project lasted.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</si>
  <si>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is calculating the number of days between two important meetings held on </t>
    </r>
    <r>
      <rPr>
        <sz val="10"/>
        <color theme="1"/>
        <rFont val="Arial Unicode MS"/>
      </rPr>
      <t>20-03-2024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10-04-2024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</si>
  <si>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calculate how many days are left from today until her next client meeting on </t>
    </r>
    <r>
      <rPr>
        <sz val="10"/>
        <color theme="1"/>
        <rFont val="Arial Unicode MS"/>
      </rPr>
      <t>01-12-2024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</si>
  <si>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the number of days between today and his next vacation starting on </t>
    </r>
    <r>
      <rPr>
        <sz val="10"/>
        <color theme="1"/>
        <rFont val="Arial Unicode MS"/>
      </rPr>
      <t>01-08-2024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</si>
  <si>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t>DAYS360(start_date, end_date, [method])</t>
  </si>
  <si>
    <r>
      <t xml:space="preserve">1. Jake wants to calculate the difference in days between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30-04-2023</t>
    </r>
    <r>
      <rPr>
        <sz val="11"/>
        <color theme="1"/>
        <rFont val="Aptos Narrow"/>
        <family val="2"/>
        <scheme val="minor"/>
      </rPr>
      <t xml:space="preserve">, using a 360-day calendar year.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</si>
  <si>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comparing two loan payment dates, </t>
    </r>
    <r>
      <rPr>
        <sz val="10"/>
        <color theme="1"/>
        <rFont val="Arial Unicode MS"/>
      </rPr>
      <t>15-01-2022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15-06-2022</t>
    </r>
    <r>
      <rPr>
        <sz val="11"/>
        <color theme="1"/>
        <rFont val="Aptos Narrow"/>
        <family val="2"/>
        <scheme val="minor"/>
      </rPr>
      <t xml:space="preserve">, and wants to calculate the number of days between them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</si>
  <si>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3. Mia from "Marketing" needs to calculate the number of days between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31-03-2023</t>
    </r>
    <r>
      <rPr>
        <sz val="11"/>
        <color theme="1"/>
        <rFont val="Aptos Narrow"/>
        <family val="2"/>
        <scheme val="minor"/>
      </rPr>
      <t xml:space="preserve"> using a 360-day calendar year.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</si>
  <si>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4. David is calculating the number of days between </t>
    </r>
    <r>
      <rPr>
        <sz val="10"/>
        <color theme="1"/>
        <rFont val="Arial Unicode MS"/>
      </rPr>
      <t>05-02-2023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 using the 360-day method for financial reporting.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</si>
  <si>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wants to know how many days passed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01-06-2023</t>
    </r>
    <r>
      <rPr>
        <sz val="11"/>
        <color theme="1"/>
        <rFont val="Aptos Narrow"/>
        <family val="2"/>
        <scheme val="minor"/>
      </rPr>
      <t xml:space="preserve"> on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</si>
  <si>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6. Emma is calculating the difference in days between </t>
    </r>
    <r>
      <rPr>
        <sz val="10"/>
        <color theme="1"/>
        <rFont val="Arial Unicode MS"/>
      </rPr>
      <t>10-09-2022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10-10-2022</t>
    </r>
    <r>
      <rPr>
        <sz val="11"/>
        <color theme="1"/>
        <rFont val="Aptos Narrow"/>
        <family val="2"/>
        <scheme val="minor"/>
      </rPr>
      <t xml:space="preserve"> using the 360-day method for a payroll report.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</si>
  <si>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7. Ava’s project started on </t>
    </r>
    <r>
      <rPr>
        <sz val="10"/>
        <color theme="1"/>
        <rFont val="Arial Unicode MS"/>
      </rPr>
      <t>01-01-2024</t>
    </r>
    <r>
      <rPr>
        <sz val="11"/>
        <color theme="1"/>
        <rFont val="Aptos Narrow"/>
        <family val="2"/>
        <scheme val="minor"/>
      </rPr>
      <t xml:space="preserve">, and she wants to calculate how many days will pass by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 using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</si>
  <si>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needs to know the number of days between </t>
    </r>
    <r>
      <rPr>
        <sz val="10"/>
        <color theme="1"/>
        <rFont val="Arial Unicode MS"/>
      </rPr>
      <t>01-11-2022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30-11-2022</t>
    </r>
    <r>
      <rPr>
        <sz val="11"/>
        <color theme="1"/>
        <rFont val="Aptos Narrow"/>
        <family val="2"/>
        <scheme val="minor"/>
      </rPr>
      <t xml:space="preserve"> for an interest calculation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</si>
  <si>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comparing two contract periods, from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, using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</si>
  <si>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calculating the number of days between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31-07-2023</t>
    </r>
    <r>
      <rPr>
        <sz val="11"/>
        <color theme="1"/>
        <rFont val="Aptos Narrow"/>
        <family val="2"/>
        <scheme val="minor"/>
      </rPr>
      <t xml:space="preserve"> for a financial transaction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</si>
  <si>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t>YEARFRAC(start_date, end_date, [basis])</t>
  </si>
  <si>
    <r>
      <t xml:space="preserve">1. Jake wants to calculate the fraction of the year that passed between </t>
    </r>
    <r>
      <rPr>
        <sz val="10"/>
        <color theme="1"/>
        <rFont val="Arial Unicode MS"/>
      </rPr>
      <t>01-01-2022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01-07-2022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</si>
  <si>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calculating the fraction of the year between </t>
    </r>
    <r>
      <rPr>
        <sz val="10"/>
        <color theme="1"/>
        <rFont val="Arial Unicode MS"/>
      </rPr>
      <t>01-03-2022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01-09-2022</t>
    </r>
    <r>
      <rPr>
        <sz val="11"/>
        <color theme="1"/>
        <rFont val="Aptos Narrow"/>
        <family val="2"/>
        <scheme val="minor"/>
      </rPr>
      <t xml:space="preserve"> for a financial report.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</si>
  <si>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3. David needs to know the fraction of the year that passed between </t>
    </r>
    <r>
      <rPr>
        <sz val="10"/>
        <color theme="1"/>
        <rFont val="Arial Unicode MS"/>
      </rPr>
      <t>10-05-2022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15-12-2022</t>
    </r>
    <r>
      <rPr>
        <sz val="11"/>
        <color theme="1"/>
        <rFont val="Aptos Narrow"/>
        <family val="2"/>
        <scheme val="minor"/>
      </rPr>
      <t xml:space="preserve"> for interest calculation.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</si>
  <si>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4. Mia wants to find the fraction of the year between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</si>
  <si>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5. Emma is calculating the portion of the year that has passed between </t>
    </r>
    <r>
      <rPr>
        <sz val="10"/>
        <color theme="1"/>
        <rFont val="Arial Unicode MS"/>
      </rPr>
      <t>01-04-2022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</si>
  <si>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know the fraction of the year between </t>
    </r>
    <r>
      <rPr>
        <sz val="10"/>
        <color theme="1"/>
        <rFont val="Arial Unicode MS"/>
      </rPr>
      <t>15-01-2023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</si>
  <si>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7. Ava is calculating the fraction of the year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01-12-2023</t>
    </r>
    <r>
      <rPr>
        <sz val="11"/>
        <color theme="1"/>
        <rFont val="Aptos Narrow"/>
        <family val="2"/>
        <scheme val="minor"/>
      </rPr>
      <t xml:space="preserve"> for an employee's performance review.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</si>
  <si>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is calculating how much of the year passed between </t>
    </r>
    <r>
      <rPr>
        <sz val="10"/>
        <color theme="1"/>
        <rFont val="Arial Unicode MS"/>
      </rPr>
      <t>10-04-2024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</si>
  <si>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know the fraction of the year between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01-11-2023</t>
    </r>
    <r>
      <rPr>
        <sz val="11"/>
        <color theme="1"/>
        <rFont val="Aptos Narrow"/>
        <family val="2"/>
        <scheme val="minor"/>
      </rPr>
      <t xml:space="preserve"> for a bonus calculation.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</si>
  <si>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calculating the fraction of the year between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01-03-2024</t>
    </r>
    <r>
      <rPr>
        <sz val="11"/>
        <color theme="1"/>
        <rFont val="Aptos Narrow"/>
        <family val="2"/>
        <scheme val="minor"/>
      </rPr>
      <t xml:space="preserve"> for financial forecasting.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</si>
  <si>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t>ISOWEEKNUM(date)</t>
  </si>
  <si>
    <r>
      <t xml:space="preserve">1. Jake wants to know which ISO week of the year his project, starting on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,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</si>
  <si>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planning an event and needs to know the ISO week number for the date </t>
    </r>
    <r>
      <rPr>
        <sz val="10"/>
        <color theme="1"/>
        <rFont val="Arial Unicode MS"/>
      </rPr>
      <t>10-06-2022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</si>
  <si>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calculate the ISO week number for her project launch date, </t>
    </r>
    <r>
      <rPr>
        <sz val="10"/>
        <color theme="1"/>
        <rFont val="Arial Unicode MS"/>
      </rPr>
      <t>01-08-2022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</si>
  <si>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know the ISO week number for the invoice date </t>
    </r>
    <r>
      <rPr>
        <sz val="10"/>
        <color theme="1"/>
        <rFont val="Arial Unicode MS"/>
      </rPr>
      <t>20-03-2024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</si>
  <si>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key event is scheduled for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, and she needs to know which ISO week number it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</si>
  <si>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6. Lucas wants to know the ISO week number for the training session scheduled on </t>
    </r>
    <r>
      <rPr>
        <sz val="10"/>
        <color theme="1"/>
        <rFont val="Arial Unicode MS"/>
      </rPr>
      <t>02-04-2024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</si>
  <si>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7. Ava needs to know which ISO week number the project end date, </t>
    </r>
    <r>
      <rPr>
        <sz val="10"/>
        <color theme="1"/>
        <rFont val="Arial Unicode MS"/>
      </rPr>
      <t>25-07-2023</t>
    </r>
    <r>
      <rPr>
        <sz val="11"/>
        <color theme="1"/>
        <rFont val="Aptos Narrow"/>
        <family val="2"/>
        <scheme val="minor"/>
      </rPr>
      <t xml:space="preserve">,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</si>
  <si>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wants to find out the ISO week number for his upcoming presentation on </t>
    </r>
    <r>
      <rPr>
        <sz val="10"/>
        <color theme="1"/>
        <rFont val="Arial Unicode MS"/>
      </rPr>
      <t>18-11-2023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</si>
  <si>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calculating the ISO week number for the task completion date </t>
    </r>
    <r>
      <rPr>
        <sz val="10"/>
        <color theme="1"/>
        <rFont val="Arial Unicode MS"/>
      </rPr>
      <t>10-02-2023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</si>
  <si>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know the ISO week number for his vacation start date, </t>
    </r>
    <r>
      <rPr>
        <sz val="10"/>
        <color theme="1"/>
        <rFont val="Arial Unicode MS"/>
      </rPr>
      <t>01-10-2024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</si>
  <si>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t>TIMEVALUE(time_text)</t>
  </si>
  <si>
    <r>
      <t xml:space="preserve">1. Jake wants to convert the time stored as text </t>
    </r>
    <r>
      <rPr>
        <sz val="10"/>
        <color theme="1"/>
        <rFont val="Arial Unicode MS"/>
      </rPr>
      <t>"12:30 PM"</t>
    </r>
    <r>
      <rPr>
        <sz val="11"/>
        <color theme="1"/>
        <rFont val="Aptos Narrow"/>
        <family val="2"/>
        <scheme val="minor"/>
      </rPr>
      <t xml:space="preserve"> into a proper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</si>
  <si>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task start time stored as </t>
    </r>
    <r>
      <rPr>
        <sz val="10"/>
        <color theme="1"/>
        <rFont val="Arial Unicode MS"/>
      </rPr>
      <t>"09:15 AM"</t>
    </r>
    <r>
      <rPr>
        <sz val="11"/>
        <color theme="1"/>
        <rFont val="Aptos Narrow"/>
        <family val="2"/>
        <scheme val="minor"/>
      </rPr>
      <t xml:space="preserve">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</si>
  <si>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3. David’s meeting time is stored as </t>
    </r>
    <r>
      <rPr>
        <sz val="10"/>
        <color theme="1"/>
        <rFont val="Arial Unicode MS"/>
      </rPr>
      <t>"02:45 PM"</t>
    </r>
    <r>
      <rPr>
        <sz val="11"/>
        <color theme="1"/>
        <rFont val="Aptos Narrow"/>
        <family val="2"/>
        <scheme val="minor"/>
      </rPr>
      <t xml:space="preserve">, and he wants to convert it to a proper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</si>
  <si>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4. Mia’s event time is saved as </t>
    </r>
    <r>
      <rPr>
        <sz val="10"/>
        <color theme="1"/>
        <rFont val="Arial Unicode MS"/>
      </rPr>
      <t>"06:00 AM"</t>
    </r>
    <r>
      <rPr>
        <sz val="11"/>
        <color theme="1"/>
        <rFont val="Aptos Narrow"/>
        <family val="2"/>
        <scheme val="minor"/>
      </rPr>
      <t xml:space="preserve">. Convert it into a proper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</si>
  <si>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project deadline is stored as text </t>
    </r>
    <r>
      <rPr>
        <sz val="10"/>
        <color theme="1"/>
        <rFont val="Arial Unicode MS"/>
      </rPr>
      <t>"11:59 PM"</t>
    </r>
    <r>
      <rPr>
        <sz val="11"/>
        <color theme="1"/>
        <rFont val="Aptos Narrow"/>
        <family val="2"/>
        <scheme val="minor"/>
      </rPr>
      <t xml:space="preserve">. She wants to convert it into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</si>
  <si>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needs to convert the time </t>
    </r>
    <r>
      <rPr>
        <sz val="10"/>
        <color theme="1"/>
        <rFont val="Arial Unicode MS"/>
      </rPr>
      <t>"08:30 AM"</t>
    </r>
    <r>
      <rPr>
        <sz val="11"/>
        <color theme="1"/>
        <rFont val="Aptos Narrow"/>
        <family val="2"/>
        <scheme val="minor"/>
      </rPr>
      <t xml:space="preserve"> (stored as text) into a time value for scheduling interviews.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</si>
  <si>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7. Ava has her team’s check-in time saved as </t>
    </r>
    <r>
      <rPr>
        <sz val="10"/>
        <color theme="1"/>
        <rFont val="Arial Unicode MS"/>
      </rPr>
      <t>"10:00 AM"</t>
    </r>
    <r>
      <rPr>
        <sz val="11"/>
        <color theme="1"/>
        <rFont val="Aptos Narrow"/>
        <family val="2"/>
        <scheme val="minor"/>
      </rPr>
      <t xml:space="preserve">, and she wants to convert it to a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</si>
  <si>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client call time is recorded as </t>
    </r>
    <r>
      <rPr>
        <sz val="10"/>
        <color theme="1"/>
        <rFont val="Arial Unicode MS"/>
      </rPr>
      <t>"04:15 PM"</t>
    </r>
    <r>
      <rPr>
        <sz val="11"/>
        <color theme="1"/>
        <rFont val="Aptos Narrow"/>
        <family val="2"/>
        <scheme val="minor"/>
      </rPr>
      <t xml:space="preserve">. Convert it into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</si>
  <si>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workshop is scheduled for </t>
    </r>
    <r>
      <rPr>
        <sz val="10"/>
        <color theme="1"/>
        <rFont val="Arial Unicode MS"/>
      </rPr>
      <t>"03:00 PM"</t>
    </r>
    <r>
      <rPr>
        <sz val="11"/>
        <color theme="1"/>
        <rFont val="Aptos Narrow"/>
        <family val="2"/>
        <scheme val="minor"/>
      </rPr>
      <t xml:space="preserve">, but it’s stored as text.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</si>
  <si>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meeting with his manager is at </t>
    </r>
    <r>
      <rPr>
        <sz val="10"/>
        <color theme="1"/>
        <rFont val="Arial Unicode MS"/>
      </rPr>
      <t>"07:45 AM"</t>
    </r>
    <r>
      <rPr>
        <sz val="11"/>
        <color theme="1"/>
        <rFont val="Aptos Narrow"/>
        <family val="2"/>
        <scheme val="minor"/>
      </rPr>
      <t xml:space="preserve"> but stored as text.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</si>
  <si>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t>HOUR(serial_number)</t>
  </si>
  <si>
    <r>
      <t xml:space="preserve">1. Jake wants to extract the hour from the time </t>
    </r>
    <r>
      <rPr>
        <sz val="10"/>
        <color theme="1"/>
        <rFont val="Arial Unicode MS"/>
      </rPr>
      <t>14:30:45</t>
    </r>
    <r>
      <rPr>
        <sz val="11"/>
        <color theme="1"/>
        <rFont val="Aptos Narrow"/>
        <family val="2"/>
        <scheme val="minor"/>
      </rPr>
      <t xml:space="preserve"> to see when his shift starts.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</si>
  <si>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project meeting at </t>
    </r>
    <r>
      <rPr>
        <sz val="10"/>
        <color theme="1"/>
        <rFont val="Arial Unicode MS"/>
      </rPr>
      <t>09:15:00</t>
    </r>
    <r>
      <rPr>
        <sz val="11"/>
        <color theme="1"/>
        <rFont val="Aptos Narrow"/>
        <family val="2"/>
        <scheme val="minor"/>
      </rPr>
      <t xml:space="preserve"> and needs to know the hour it begins.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</si>
  <si>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find the hour from the time </t>
    </r>
    <r>
      <rPr>
        <sz val="10"/>
        <color theme="1"/>
        <rFont val="Arial Unicode MS"/>
      </rPr>
      <t>18:45:10</t>
    </r>
    <r>
      <rPr>
        <sz val="11"/>
        <color theme="1"/>
        <rFont val="Aptos Narrow"/>
        <family val="2"/>
        <scheme val="minor"/>
      </rPr>
      <t xml:space="preserve">, which represents the end of her working day.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</si>
  <si>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4. David’s team starts their workday at </t>
    </r>
    <r>
      <rPr>
        <sz val="10"/>
        <color theme="1"/>
        <rFont val="Arial Unicode MS"/>
      </rPr>
      <t>07:30:00</t>
    </r>
    <r>
      <rPr>
        <sz val="11"/>
        <color theme="1"/>
        <rFont val="Aptos Narrow"/>
        <family val="2"/>
        <scheme val="minor"/>
      </rPr>
      <t xml:space="preserve">. He needs to extract the hour using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</si>
  <si>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5. Emma is planning to travel, and her flight departs at </t>
    </r>
    <r>
      <rPr>
        <sz val="10"/>
        <color theme="1"/>
        <rFont val="Arial Unicode MS"/>
      </rPr>
      <t>05:55:00</t>
    </r>
    <r>
      <rPr>
        <sz val="11"/>
        <color theme="1"/>
        <rFont val="Aptos Narrow"/>
        <family val="2"/>
        <scheme val="minor"/>
      </rPr>
      <t xml:space="preserve">. She wants to extract the hour from this time.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</si>
  <si>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6. Lucas wants to know the hour his meeting starts from the time </t>
    </r>
    <r>
      <rPr>
        <sz val="10"/>
        <color theme="1"/>
        <rFont val="Arial Unicode MS"/>
      </rPr>
      <t>12:45:30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</si>
  <si>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has a break at </t>
    </r>
    <r>
      <rPr>
        <sz val="10"/>
        <color theme="1"/>
        <rFont val="Arial Unicode MS"/>
      </rPr>
      <t>13:15:00</t>
    </r>
    <r>
      <rPr>
        <sz val="11"/>
        <color theme="1"/>
        <rFont val="Aptos Narrow"/>
        <family val="2"/>
        <scheme val="minor"/>
      </rPr>
      <t xml:space="preserve">, and she wants to extract the hour from this time.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</si>
  <si>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needs to know the hour of his next call scheduled for </t>
    </r>
    <r>
      <rPr>
        <sz val="10"/>
        <color theme="1"/>
        <rFont val="Arial Unicode MS"/>
      </rPr>
      <t>15:20:00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 xml:space="preserve"> to extract the hour.</t>
    </r>
  </si>
  <si>
    <r>
      <t xml:space="preserve">9. Amelia’s training session starts at </t>
    </r>
    <r>
      <rPr>
        <sz val="10"/>
        <color theme="1"/>
        <rFont val="Arial Unicode MS"/>
      </rPr>
      <t>08:10:00</t>
    </r>
    <r>
      <rPr>
        <sz val="11"/>
        <color theme="1"/>
        <rFont val="Aptos Narrow"/>
        <family val="2"/>
        <scheme val="minor"/>
      </rPr>
      <t xml:space="preserve">, and she wants to extract the hour.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</si>
  <si>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16:45:00</t>
    </r>
    <r>
      <rPr>
        <sz val="11"/>
        <color theme="1"/>
        <rFont val="Aptos Narrow"/>
        <family val="2"/>
        <scheme val="minor"/>
      </rPr>
      <t xml:space="preserve">, and he wants to extract the hour.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</si>
  <si>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t>MINUTE(serial_number)</t>
  </si>
  <si>
    <r>
      <t xml:space="preserve">1. Jake wants to know the minute his shift starts from the time </t>
    </r>
    <r>
      <rPr>
        <sz val="10"/>
        <color theme="1"/>
        <rFont val="Arial Unicode MS"/>
      </rPr>
      <t>14:35:10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 xml:space="preserve"> to extract the minute.</t>
    </r>
  </si>
  <si>
    <r>
      <t xml:space="preserve">2. Olivia’s meeting starts at </t>
    </r>
    <r>
      <rPr>
        <sz val="10"/>
        <color theme="1"/>
        <rFont val="Arial Unicode MS"/>
      </rPr>
      <t>09:15:45</t>
    </r>
    <r>
      <rPr>
        <sz val="11"/>
        <color theme="1"/>
        <rFont val="Aptos Narrow"/>
        <family val="2"/>
        <scheme val="minor"/>
      </rPr>
      <t xml:space="preserve">, and she wants to know the minute it begins.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</si>
  <si>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3. Mia needs to know the exact minute her workday ends from the time </t>
    </r>
    <r>
      <rPr>
        <sz val="10"/>
        <color theme="1"/>
        <rFont val="Arial Unicode MS"/>
      </rPr>
      <t>18:20:35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</si>
  <si>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4. David’s team starts their workday at </t>
    </r>
    <r>
      <rPr>
        <sz val="10"/>
        <color theme="1"/>
        <rFont val="Arial Unicode MS"/>
      </rPr>
      <t>07:45:30</t>
    </r>
    <r>
      <rPr>
        <sz val="11"/>
        <color theme="1"/>
        <rFont val="Aptos Narrow"/>
        <family val="2"/>
        <scheme val="minor"/>
      </rPr>
      <t xml:space="preserve">. He needs to extract the minute using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</si>
  <si>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05:55:00</t>
    </r>
    <r>
      <rPr>
        <sz val="11"/>
        <color theme="1"/>
        <rFont val="Aptos Narrow"/>
        <family val="2"/>
        <scheme val="minor"/>
      </rPr>
      <t xml:space="preserve">, and she wants to know the exact minute.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</si>
  <si>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extract the minute from the meeting time </t>
    </r>
    <r>
      <rPr>
        <sz val="10"/>
        <color theme="1"/>
        <rFont val="Arial Unicode MS"/>
      </rPr>
      <t>12:45:15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</si>
  <si>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breaks for lunch at </t>
    </r>
    <r>
      <rPr>
        <sz val="10"/>
        <color theme="1"/>
        <rFont val="Arial Unicode MS"/>
      </rPr>
      <t>13:25:40</t>
    </r>
    <r>
      <rPr>
        <sz val="11"/>
        <color theme="1"/>
        <rFont val="Aptos Narrow"/>
        <family val="2"/>
        <scheme val="minor"/>
      </rPr>
      <t xml:space="preserve">. She wants to know the minute the break begins.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</si>
  <si>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next call is scheduled at </t>
    </r>
    <r>
      <rPr>
        <sz val="10"/>
        <color theme="1"/>
        <rFont val="Arial Unicode MS"/>
      </rPr>
      <t>15:10:20</t>
    </r>
    <r>
      <rPr>
        <sz val="11"/>
        <color theme="1"/>
        <rFont val="Aptos Narrow"/>
        <family val="2"/>
        <scheme val="minor"/>
      </rPr>
      <t xml:space="preserve">, and he wants to know the minute of the call.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</si>
  <si>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training session starts at </t>
    </r>
    <r>
      <rPr>
        <sz val="10"/>
        <color theme="1"/>
        <rFont val="Arial Unicode MS"/>
      </rPr>
      <t>08:30:10</t>
    </r>
    <r>
      <rPr>
        <sz val="11"/>
        <color theme="1"/>
        <rFont val="Aptos Narrow"/>
        <family val="2"/>
        <scheme val="minor"/>
      </rPr>
      <t xml:space="preserve">, and she wants to extract the minute.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</si>
  <si>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16:55:00</t>
    </r>
    <r>
      <rPr>
        <sz val="11"/>
        <color theme="1"/>
        <rFont val="Aptos Narrow"/>
        <family val="2"/>
        <scheme val="minor"/>
      </rPr>
      <t xml:space="preserve">, and he wants to know the minute the shift ends.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</si>
  <si>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t>SECOND(serial_number)</t>
  </si>
  <si>
    <r>
      <t xml:space="preserve">1. Jake wants to know the exact second his shift starts from the time </t>
    </r>
    <r>
      <rPr>
        <sz val="10"/>
        <color theme="1"/>
        <rFont val="Arial Unicode MS"/>
      </rPr>
      <t>14:35:50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 xml:space="preserve"> to extract the second.</t>
    </r>
  </si>
  <si>
    <r>
      <t xml:space="preserve">2. Olivia’s meeting starts at </t>
    </r>
    <r>
      <rPr>
        <sz val="10"/>
        <color theme="1"/>
        <rFont val="Arial Unicode MS"/>
      </rPr>
      <t>09:15:35</t>
    </r>
    <r>
      <rPr>
        <sz val="11"/>
        <color theme="1"/>
        <rFont val="Aptos Narrow"/>
        <family val="2"/>
        <scheme val="minor"/>
      </rPr>
      <t xml:space="preserve">, and she wants to know the second it begins.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</si>
  <si>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3. Mia needs to know the exact second her workday ends from the time </t>
    </r>
    <r>
      <rPr>
        <sz val="10"/>
        <color theme="1"/>
        <rFont val="Arial Unicode MS"/>
      </rPr>
      <t>18:20:25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</si>
  <si>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4. David’s team starts their workday at </t>
    </r>
    <r>
      <rPr>
        <sz val="10"/>
        <color theme="1"/>
        <rFont val="Arial Unicode MS"/>
      </rPr>
      <t>07:45:55</t>
    </r>
    <r>
      <rPr>
        <sz val="11"/>
        <color theme="1"/>
        <rFont val="Aptos Narrow"/>
        <family val="2"/>
        <scheme val="minor"/>
      </rPr>
      <t xml:space="preserve">, and he needs to extract the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</si>
  <si>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05:55:45</t>
    </r>
    <r>
      <rPr>
        <sz val="11"/>
        <color theme="1"/>
        <rFont val="Aptos Narrow"/>
        <family val="2"/>
        <scheme val="minor"/>
      </rPr>
      <t xml:space="preserve">, and she wants to know the exact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</si>
  <si>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extract the second from the meeting time </t>
    </r>
    <r>
      <rPr>
        <sz val="10"/>
        <color theme="1"/>
        <rFont val="Arial Unicode MS"/>
      </rPr>
      <t>12:45:30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</si>
  <si>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takes a break at </t>
    </r>
    <r>
      <rPr>
        <sz val="10"/>
        <color theme="1"/>
        <rFont val="Arial Unicode MS"/>
      </rPr>
      <t>13:25:55</t>
    </r>
    <r>
      <rPr>
        <sz val="11"/>
        <color theme="1"/>
        <rFont val="Aptos Narrow"/>
        <family val="2"/>
        <scheme val="minor"/>
      </rPr>
      <t xml:space="preserve">, and she wants to know the second the break starts.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</si>
  <si>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call is scheduled at </t>
    </r>
    <r>
      <rPr>
        <sz val="10"/>
        <color theme="1"/>
        <rFont val="Arial Unicode MS"/>
      </rPr>
      <t>15:10:15</t>
    </r>
    <r>
      <rPr>
        <sz val="11"/>
        <color theme="1"/>
        <rFont val="Aptos Narrow"/>
        <family val="2"/>
        <scheme val="minor"/>
      </rPr>
      <t xml:space="preserve">, and he wants to know the exact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</si>
  <si>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training session starts at </t>
    </r>
    <r>
      <rPr>
        <sz val="10"/>
        <color theme="1"/>
        <rFont val="Arial Unicode MS"/>
      </rPr>
      <t>08:30:40</t>
    </r>
    <r>
      <rPr>
        <sz val="11"/>
        <color theme="1"/>
        <rFont val="Aptos Narrow"/>
        <family val="2"/>
        <scheme val="minor"/>
      </rPr>
      <t xml:space="preserve">, and she wants to extract the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</si>
  <si>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16:55:20</t>
    </r>
    <r>
      <rPr>
        <sz val="11"/>
        <color theme="1"/>
        <rFont val="Aptos Narrow"/>
        <family val="2"/>
        <scheme val="minor"/>
      </rPr>
      <t xml:space="preserve">, and he wants to know the second the shift ends.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</si>
  <si>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t>TIME(hour, minute, second)</t>
  </si>
  <si>
    <r>
      <t xml:space="preserve">1. Jake wants to combine the hour </t>
    </r>
    <r>
      <rPr>
        <sz val="10"/>
        <color theme="1"/>
        <rFont val="Arial Unicode MS"/>
      </rPr>
      <t>14</t>
    </r>
    <r>
      <rPr>
        <sz val="11"/>
        <color theme="1"/>
        <rFont val="Aptos Narrow"/>
        <family val="2"/>
        <scheme val="minor"/>
      </rPr>
      <t xml:space="preserve">, minute </t>
    </r>
    <r>
      <rPr>
        <sz val="10"/>
        <color theme="1"/>
        <rFont val="Arial Unicode MS"/>
      </rPr>
      <t>30</t>
    </r>
    <r>
      <rPr>
        <sz val="11"/>
        <color theme="1"/>
        <rFont val="Aptos Narrow"/>
        <family val="2"/>
        <scheme val="minor"/>
      </rPr>
      <t xml:space="preserve">, and second </t>
    </r>
    <r>
      <rPr>
        <sz val="10"/>
        <color theme="1"/>
        <rFont val="Arial Unicode MS"/>
      </rPr>
      <t>45</t>
    </r>
    <r>
      <rPr>
        <sz val="11"/>
        <color theme="1"/>
        <rFont val="Aptos Narrow"/>
        <family val="2"/>
        <scheme val="minor"/>
      </rPr>
      <t xml:space="preserve"> to create a valid time value for his shift start.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</si>
  <si>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2. Olivia needs to create a time value for her meeting, which starts at </t>
    </r>
    <r>
      <rPr>
        <sz val="10"/>
        <color theme="1"/>
        <rFont val="Arial Unicode MS"/>
      </rPr>
      <t>9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15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</si>
  <si>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3. David’s team starts their workday at </t>
    </r>
    <r>
      <rPr>
        <sz val="10"/>
        <color theme="1"/>
        <rFont val="Arial Unicode MS"/>
      </rPr>
      <t>7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45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30 seconds</t>
    </r>
    <r>
      <rPr>
        <sz val="11"/>
        <color theme="1"/>
        <rFont val="Aptos Narrow"/>
        <family val="2"/>
        <scheme val="minor"/>
      </rPr>
      <t xml:space="preserve">. Create this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</si>
  <si>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4. Mia’s event begins at </t>
    </r>
    <r>
      <rPr>
        <sz val="10"/>
        <color theme="1"/>
        <rFont val="Arial Unicode MS"/>
      </rPr>
      <t>10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25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50 seconds</t>
    </r>
    <r>
      <rPr>
        <sz val="11"/>
        <color theme="1"/>
        <rFont val="Aptos Narrow"/>
        <family val="2"/>
        <scheme val="minor"/>
      </rPr>
      <t xml:space="preserve">. Combine these into a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</si>
  <si>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5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55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Create the time value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</si>
  <si>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needs to create a time value for a training session that starts at </t>
    </r>
    <r>
      <rPr>
        <sz val="10"/>
        <color theme="1"/>
        <rFont val="Arial Unicode MS"/>
      </rPr>
      <t>12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30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15 seconds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</si>
  <si>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7. Ava needs to combine </t>
    </r>
    <r>
      <rPr>
        <sz val="10"/>
        <color theme="1"/>
        <rFont val="Arial Unicode MS"/>
      </rPr>
      <t>16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15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30 seconds</t>
    </r>
    <r>
      <rPr>
        <sz val="11"/>
        <color theme="1"/>
        <rFont val="Aptos Narrow"/>
        <family val="2"/>
        <scheme val="minor"/>
      </rPr>
      <t xml:space="preserve"> into a valid time for her project deadline.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</si>
  <si>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next call is at </t>
    </r>
    <r>
      <rPr>
        <sz val="10"/>
        <color theme="1"/>
        <rFont val="Arial Unicode MS"/>
      </rPr>
      <t>11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20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45 seconds</t>
    </r>
    <r>
      <rPr>
        <sz val="11"/>
        <color theme="1"/>
        <rFont val="Aptos Narrow"/>
        <family val="2"/>
        <scheme val="minor"/>
      </rPr>
      <t xml:space="preserve">. Create this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</si>
  <si>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combine the hour </t>
    </r>
    <r>
      <rPr>
        <sz val="10"/>
        <color theme="1"/>
        <rFont val="Arial Unicode MS"/>
      </rPr>
      <t>08</t>
    </r>
    <r>
      <rPr>
        <sz val="11"/>
        <color theme="1"/>
        <rFont val="Aptos Narrow"/>
        <family val="2"/>
        <scheme val="minor"/>
      </rPr>
      <t xml:space="preserve">, minute </t>
    </r>
    <r>
      <rPr>
        <sz val="10"/>
        <color theme="1"/>
        <rFont val="Arial Unicode MS"/>
      </rPr>
      <t>10</t>
    </r>
    <r>
      <rPr>
        <sz val="11"/>
        <color theme="1"/>
        <rFont val="Aptos Narrow"/>
        <family val="2"/>
        <scheme val="minor"/>
      </rPr>
      <t xml:space="preserve">, and second </t>
    </r>
    <r>
      <rPr>
        <sz val="10"/>
        <color theme="1"/>
        <rFont val="Arial Unicode MS"/>
      </rPr>
      <t>05</t>
    </r>
    <r>
      <rPr>
        <sz val="11"/>
        <color theme="1"/>
        <rFont val="Aptos Narrow"/>
        <family val="2"/>
        <scheme val="minor"/>
      </rPr>
      <t xml:space="preserve"> to create a time value for her meeting.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</si>
  <si>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17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Create the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</si>
  <si>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t>LEN(text)</t>
  </si>
  <si>
    <r>
      <t>1. Length of Job Titles:</t>
    </r>
    <r>
      <rPr>
        <sz val="11"/>
        <color theme="1"/>
        <rFont val="Aptos Narrow"/>
        <family val="2"/>
        <scheme val="minor"/>
      </rPr>
      <t xml:space="preserve"> Find the length of each "Job Title" to analyze which job titles are the longest.</t>
    </r>
  </si>
  <si>
    <r>
      <t>2. Length of Location Names:</t>
    </r>
    <r>
      <rPr>
        <sz val="11"/>
        <color theme="1"/>
        <rFont val="Aptos Narrow"/>
        <family val="2"/>
        <scheme val="minor"/>
      </rPr>
      <t xml:space="preserve"> Calculate the number of characters in the "Location" column to see which cities have longer names.</t>
    </r>
  </si>
  <si>
    <r>
      <t>3. Salary Length:</t>
    </r>
    <r>
      <rPr>
        <sz val="11"/>
        <color theme="1"/>
        <rFont val="Aptos Narrow"/>
        <family val="2"/>
        <scheme val="minor"/>
      </rPr>
      <t xml:space="preserve"> Use LEN to find the length of the salary number to detect salary ranges.</t>
    </r>
  </si>
  <si>
    <r>
      <t>4. Marital Status Analysis:</t>
    </r>
    <r>
      <rPr>
        <sz val="11"/>
        <color theme="1"/>
        <rFont val="Aptos Narrow"/>
        <family val="2"/>
        <scheme val="minor"/>
      </rPr>
      <t xml:space="preserve"> Use LEN to check the number of characters in the "Marital Status" column.</t>
    </r>
  </si>
  <si>
    <r>
      <t>5. Education Degree Length:</t>
    </r>
    <r>
      <rPr>
        <sz val="11"/>
        <color theme="1"/>
        <rFont val="Aptos Narrow"/>
        <family val="2"/>
        <scheme val="minor"/>
      </rPr>
      <t xml:space="preserve"> Find the length of each entry in the "Education" column to determine which degrees have the longest names.</t>
    </r>
  </si>
  <si>
    <r>
      <t>6. Years in Current Role Length:</t>
    </r>
    <r>
      <rPr>
        <sz val="11"/>
        <color theme="1"/>
        <rFont val="Aptos Narrow"/>
        <family val="2"/>
        <scheme val="minor"/>
      </rPr>
      <t xml:space="preserve"> Find how many characters each "Years in Current Role" entry has.</t>
    </r>
  </si>
  <si>
    <r>
      <t>7. Experience Length:</t>
    </r>
    <r>
      <rPr>
        <sz val="11"/>
        <color theme="1"/>
        <rFont val="Aptos Narrow"/>
        <family val="2"/>
        <scheme val="minor"/>
      </rPr>
      <t xml:space="preserve"> Find the length of each entry in the "Years of Experience" column to categorize the entries.</t>
    </r>
  </si>
  <si>
    <r>
      <t>8. Work Hours Weekly Length:</t>
    </r>
    <r>
      <rPr>
        <sz val="11"/>
        <color theme="1"/>
        <rFont val="Aptos Narrow"/>
        <family val="2"/>
        <scheme val="minor"/>
      </rPr>
      <t xml:space="preserve"> Use LEN to find out the character length in "Work Hours Per Week" to detect inconsistencies.</t>
    </r>
  </si>
  <si>
    <r>
      <t>9. Length of Performance Rating:</t>
    </r>
    <r>
      <rPr>
        <sz val="11"/>
        <color theme="1"/>
        <rFont val="Aptos Narrow"/>
        <family val="2"/>
        <scheme val="minor"/>
      </rPr>
      <t xml:space="preserve"> Find out how many characters are used for "Performance Rating" to detect errors in data input.</t>
    </r>
  </si>
  <si>
    <r>
      <t>10. Joining Date Length:</t>
    </r>
    <r>
      <rPr>
        <sz val="11"/>
        <color theme="1"/>
        <rFont val="Aptos Narrow"/>
        <family val="2"/>
        <scheme val="minor"/>
      </rPr>
      <t xml:space="preserve"> Use LEN to find how many characters are used in the "Date of Joining" field to analyze the format used.</t>
    </r>
  </si>
  <si>
    <t>TRIM(text)</t>
  </si>
  <si>
    <r>
      <t>1. Cleaning Job Titles:</t>
    </r>
    <r>
      <rPr>
        <sz val="11"/>
        <color theme="1"/>
        <rFont val="Aptos Narrow"/>
        <family val="2"/>
        <scheme val="minor"/>
      </rPr>
      <t xml:space="preserve"> The "Job Title" field may have extra spaces at the beginning or end.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clean up the entries.</t>
    </r>
  </si>
  <si>
    <r>
      <t>2. Cleaning Location Names:</t>
    </r>
    <r>
      <rPr>
        <sz val="11"/>
        <color theme="1"/>
        <rFont val="Aptos Narrow"/>
        <family val="2"/>
        <scheme val="minor"/>
      </rPr>
      <t xml:space="preserve"> If the "Location" field contains any leading or trailing spaces, clean them up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</si>
  <si>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3. Cleaning Marital Status Entries:</t>
    </r>
    <r>
      <rPr>
        <sz val="11"/>
        <color theme="1"/>
        <rFont val="Aptos Narrow"/>
        <family val="2"/>
        <scheme val="minor"/>
      </rPr>
      <t xml:space="preserve"> Use TRIM to remove unnecessary spaces from the "Marital Status" column.</t>
    </r>
  </si>
  <si>
    <r>
      <t>4. Cleaning Education Degrees:</t>
    </r>
    <r>
      <rPr>
        <sz val="11"/>
        <color theme="1"/>
        <rFont val="Aptos Narrow"/>
        <family val="2"/>
        <scheme val="minor"/>
      </rPr>
      <t xml:space="preserve"> The "Education" field may have extra spaces.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clean up these entries.</t>
    </r>
  </si>
  <si>
    <r>
      <t>5. Trim Gender Column:</t>
    </r>
    <r>
      <rPr>
        <sz val="11"/>
        <color theme="1"/>
        <rFont val="Aptos Narrow"/>
        <family val="2"/>
        <scheme val="minor"/>
      </rPr>
      <t xml:space="preserve"> Clean up any extra spaces in the "Gender" field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</si>
  <si>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6. Cleaning Salary Entries:</t>
    </r>
    <r>
      <rPr>
        <sz val="11"/>
        <color theme="1"/>
        <rFont val="Aptos Narrow"/>
        <family val="2"/>
        <scheme val="minor"/>
      </rPr>
      <t xml:space="preserve"> Remove unnecessary spaces from the "Salary" column to ensure clean data.</t>
    </r>
  </si>
  <si>
    <r>
      <t>7. Trim Experience Years:</t>
    </r>
    <r>
      <rPr>
        <sz val="11"/>
        <color theme="1"/>
        <rFont val="Aptos Narrow"/>
        <family val="2"/>
        <scheme val="minor"/>
      </rPr>
      <t xml:space="preserve"> The "Years of Experience" column might have spaces that need to be cleaned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</si>
  <si>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8. Clean Performance Ratings:</t>
    </r>
    <r>
      <rPr>
        <sz val="11"/>
        <color theme="1"/>
        <rFont val="Aptos Narrow"/>
        <family val="2"/>
        <scheme val="minor"/>
      </rPr>
      <t xml:space="preserve">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remove any spaces from the "Performance Rating" column.</t>
    </r>
  </si>
  <si>
    <r>
      <t>9. Cleaning Joining Dates:</t>
    </r>
    <r>
      <rPr>
        <sz val="11"/>
        <color theme="1"/>
        <rFont val="Aptos Narrow"/>
        <family val="2"/>
        <scheme val="minor"/>
      </rPr>
      <t xml:space="preserve"> Ensure there are no extra spaces in the "Date of Joining"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</si>
  <si>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10. Work Hours Clean-up:</t>
    </r>
    <r>
      <rPr>
        <sz val="11"/>
        <color theme="1"/>
        <rFont val="Aptos Narrow"/>
        <family val="2"/>
        <scheme val="minor"/>
      </rPr>
      <t xml:space="preserve"> Clean up the "Work Hours Per Week" field for any extra spaces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</si>
  <si>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t>LOWER(text)</t>
  </si>
  <si>
    <r>
      <t>1. Lowercase Job Titles:</t>
    </r>
    <r>
      <rPr>
        <sz val="11"/>
        <color theme="1"/>
        <rFont val="Aptos Narrow"/>
        <family val="2"/>
        <scheme val="minor"/>
      </rPr>
      <t xml:space="preserve"> Convert all entries in the "Job Title" column to lowercase for consistency.</t>
    </r>
  </si>
  <si>
    <r>
      <t>2. Lowercase Location Names:</t>
    </r>
    <r>
      <rPr>
        <sz val="11"/>
        <color theme="1"/>
        <rFont val="Aptos Narrow"/>
        <family val="2"/>
        <scheme val="minor"/>
      </rPr>
      <t xml:space="preserve"> Convert all city names in the "Location" column to lowercase.</t>
    </r>
  </si>
  <si>
    <r>
      <t>3. Lowercase Education Entries:</t>
    </r>
    <r>
      <rPr>
        <sz val="11"/>
        <color theme="1"/>
        <rFont val="Aptos Narrow"/>
        <family val="2"/>
        <scheme val="minor"/>
      </rPr>
      <t xml:space="preserve"> Convert the "Education" entries to lowercase for consistency in the dataset.</t>
    </r>
  </si>
  <si>
    <r>
      <t>4. Lowercase Marital Status:</t>
    </r>
    <r>
      <rPr>
        <sz val="11"/>
        <color theme="1"/>
        <rFont val="Aptos Narrow"/>
        <family val="2"/>
        <scheme val="minor"/>
      </rPr>
      <t xml:space="preserve"> Convert the "Marital Status" entries to lowercase.</t>
    </r>
  </si>
  <si>
    <r>
      <t>5. Lowercase Gender Entries:</t>
    </r>
    <r>
      <rPr>
        <sz val="11"/>
        <color theme="1"/>
        <rFont val="Aptos Narrow"/>
        <family val="2"/>
        <scheme val="minor"/>
      </rPr>
      <t xml:space="preserve"> Convert the "Gender" field to lowercase to standardize the data.</t>
    </r>
  </si>
  <si>
    <r>
      <t>6. Lowercase Salary Field:</t>
    </r>
    <r>
      <rPr>
        <sz val="11"/>
        <color theme="1"/>
        <rFont val="Aptos Narrow"/>
        <family val="2"/>
        <scheme val="minor"/>
      </rPr>
      <t xml:space="preserve"> Although numeric, convert the currency format to lowercase for consistency in some countries.</t>
    </r>
  </si>
  <si>
    <r>
      <t>7. Lowercase Experience Years:</t>
    </r>
    <r>
      <rPr>
        <sz val="11"/>
        <color theme="1"/>
        <rFont val="Aptos Narrow"/>
        <family val="2"/>
        <scheme val="minor"/>
      </rPr>
      <t xml:space="preserve"> Convert the "Years of Experience" entries to lowercase for uniformity.</t>
    </r>
  </si>
  <si>
    <r>
      <t>8. Lowercase Performance Rating:</t>
    </r>
    <r>
      <rPr>
        <sz val="11"/>
        <color theme="1"/>
        <rFont val="Aptos Narrow"/>
        <family val="2"/>
        <scheme val="minor"/>
      </rPr>
      <t xml:space="preserve"> Convert "Performance Rating" to lowercase to ensure all data is consistent.</t>
    </r>
  </si>
  <si>
    <r>
      <t>9. Lowercase Joining Date:</t>
    </r>
    <r>
      <rPr>
        <sz val="11"/>
        <color theme="1"/>
        <rFont val="Aptos Narrow"/>
        <family val="2"/>
        <scheme val="minor"/>
      </rPr>
      <t xml:space="preserve"> Convert the months in the "Date of Joining" field to lowercase (if represented in text form).</t>
    </r>
  </si>
  <si>
    <r>
      <t>10. Lowercase Weekly Hours:</t>
    </r>
    <r>
      <rPr>
        <sz val="11"/>
        <color theme="1"/>
        <rFont val="Aptos Narrow"/>
        <family val="2"/>
        <scheme val="minor"/>
      </rPr>
      <t xml:space="preserve"> Convert the "Work Hours Per Week" field to lowercase to standardize the format.</t>
    </r>
  </si>
  <si>
    <t>1. LEFT(text, [num_chars])</t>
  </si>
  <si>
    <t>1. In the "Job Title" column, extract the first 3 letters to identify the department each employee works in.</t>
  </si>
  <si>
    <t>2. The "Location" field contains city names. Extract the first 2 characters to create a city code.</t>
  </si>
  <si>
    <t>3. You need to extract the first 4 characters of the "Education" field to categorize degrees quickly.</t>
  </si>
  <si>
    <t>4. The "Gender" column contains full words; extract the first letter to represent gender by initials.</t>
  </si>
  <si>
    <t>5. Use the first digit of the "Age" column to group employees by age brackets.</t>
  </si>
  <si>
    <t>6. For the "Salary" column, extract the first 2 digits to assign employees into salary brackets.</t>
  </si>
  <si>
    <t>7. Extract the first 3 letters of "Marital Status" to create a quick marital status code.</t>
  </si>
  <si>
    <t>8. In the "Years of Experience" column, extract the first 2 characters to identify employees with significant experience.</t>
  </si>
  <si>
    <t>9. For quick identification of the first name in the employee names (if included), extract the first few letters.</t>
  </si>
  <si>
    <t>10. Use the first letter of each employee’s "Performance Rating" to create a summary.</t>
  </si>
  <si>
    <t>2. RIGHT(text, [num_chars])</t>
  </si>
  <si>
    <t>1. Extract the last 2 letters from the "Location" field to create a geographic zone identifier.</t>
  </si>
  <si>
    <t>2. The "Age" column contains employee ages. Extract the last digit to check odd or even ages.</t>
  </si>
  <si>
    <t>3. Extract the last 2 digits from the "Salary" field to determine the decimal part of the salary.</t>
  </si>
  <si>
    <t>4. From the "Date of Joining," extract the last two characters to find the year each employee joined.</t>
  </si>
  <si>
    <t>5. The "Number of Projects" field contains numbers. Extract the last digit to analyze completed projects.</t>
  </si>
  <si>
    <t>6. The "Work Hours Per Week" field contains full hours. Extract the last digit to check time compliance.</t>
  </si>
  <si>
    <t>7. Extract the last 2 characters from the "Education" field to categorize by degree type (e.g., BA, BS).</t>
  </si>
  <si>
    <t>8. The "Performance Rating" field contains ratings; extract the last character to group employees.</t>
  </si>
  <si>
    <t>9. Extract the last 3 characters from the "Marital Status" column to create marital codes.</t>
  </si>
  <si>
    <t>10. For employees working odd-numbered projects, extract the last character from "Years in Current Role."</t>
  </si>
  <si>
    <t>3. MID(text, start_num, num_chars)</t>
  </si>
  <si>
    <t>1. Extract the middle part of the "Job Title" from the 2nd to 4th character to analyze internal roles.</t>
  </si>
  <si>
    <t>2. From the "Location" column, extract characters from the 3rd to 6th position to create a region code.</t>
  </si>
  <si>
    <t>3. In the "Salary" field, extract the 3rd and 4th digits to focus on mid-range salaries.</t>
  </si>
  <si>
    <t>4. For the "Date of Joining," extract the day by focusing on the middle 2 digits.</t>
  </si>
  <si>
    <t>5. From the "Years of Experience" column, extract characters 2 to 4 to find mid-level experience.</t>
  </si>
  <si>
    <t>6. Use the "Work Hours Per Week" field to extract the middle digits and create a consistency report.</t>
  </si>
  <si>
    <t>7. Extract the middle characters of the "Performance Rating" field to analyze detailed reviews.</t>
  </si>
  <si>
    <t>8. For the "Marital Status" column, extract characters from position 2 to 4 to create short codes.</t>
  </si>
  <si>
    <t>9. In the "Education" field, extract the 2nd to 5th characters to create a study-level code.</t>
  </si>
  <si>
    <t>10. From the "Gender" column, extract the middle letter to form a new gender identification system.</t>
  </si>
  <si>
    <t>4. LEN(text)</t>
  </si>
  <si>
    <t>1. Calculate the length of each "Job Title" to find the longest and shortest titles in the company.</t>
  </si>
  <si>
    <t>2. Use LEN to calculate how many characters each city name in the "Location" column contains.</t>
  </si>
  <si>
    <t>3. Find the number of characters in each "Education" entry to categorize degrees by length.</t>
  </si>
  <si>
    <t>4. In the "Salary" field, calculate the number of characters to identify high-value salaries.</t>
  </si>
  <si>
    <t>5. Use LEN on the "Years of Experience" column to analyze entries of different lengths.</t>
  </si>
  <si>
    <t>6. For the "Performance Rating" column, find out how long the reviews are on average.</t>
  </si>
  <si>
    <t>7. Calculate the length of entries in the "Marital Status" column to check consistency.</t>
  </si>
  <si>
    <t>8. Use LEN to check if the entries in "Work Hours Per Week" follow a standard format.</t>
  </si>
  <si>
    <t>9. In the "Number of Projects" field, calculate the number of digits in each project number.</t>
  </si>
  <si>
    <t>10. Calculate the character length of the "Date of Joining" field to ensure uniform formatting.</t>
  </si>
  <si>
    <t>5. TRIM(text)</t>
  </si>
  <si>
    <t>1. Clean up extra spaces in the "Job Title" field by using TRIM to standardize data.</t>
  </si>
  <si>
    <t>2. Use TRIM to remove leading and trailing spaces in the "Location" column for consistency.</t>
  </si>
  <si>
    <t>3. Clean up the "Education" field to ensure there are no unnecessary spaces in degree names.</t>
  </si>
  <si>
    <t>4. Use TRIM to clean up the "Salary" field, ensuring no extra spaces are causing format issues.</t>
  </si>
  <si>
    <t>5. Clean up the "Years of Experience" field by removing any leading or trailing spaces.</t>
  </si>
  <si>
    <t>6. Use TRIM to clean the "Performance Rating" column and avoid any data input errors.</t>
  </si>
  <si>
    <t>7. The "Marital Status" column may have extra spaces, so use TRIM to make it consistent.</t>
  </si>
  <si>
    <t>8. Clean up the "Work Hours Per Week" field by removing any extra spaces.</t>
  </si>
  <si>
    <t>9. In the "Number of Projects" column, use TRIM to clean up any extra spaces in the data.</t>
  </si>
  <si>
    <t>10. Use TRIM on the "Date of Joining" field to remove spaces and ensure clean data formatting.</t>
  </si>
  <si>
    <t>6. LOWER(text)</t>
  </si>
  <si>
    <t>1. Convert the "Job Title" field to lowercase to make all entries consistent in format.</t>
  </si>
  <si>
    <t>2. Change all city names in the "Location" column to lowercase to avoid discrepancies.</t>
  </si>
  <si>
    <t>3. Convert the "Education" field to lowercase for consistency across all entries.</t>
  </si>
  <si>
    <t>4. Convert all entries in the "Gender" column to lowercase for standardized gender coding.</t>
  </si>
  <si>
    <t>5. In the "Salary" field, convert all text to lowercase for formatting consistency.</t>
  </si>
  <si>
    <t>6. Use LOWER on the "Years of Experience" field to ensure that all data is in lowercase.</t>
  </si>
  <si>
    <t>7. Convert the "Performance Rating" field to lowercase for ease of comparison.</t>
  </si>
  <si>
    <t>8. Change all entries in the "Marital Status" column to lowercase for a uniform appearance.</t>
  </si>
  <si>
    <t>9. Use LOWER to standardize the "Work Hours Per Week" field in lowercase.</t>
  </si>
  <si>
    <t>10. In the "Date of Joining" field, convert any textual month names to lowercase.</t>
  </si>
  <si>
    <t>7. UPPER(text)</t>
  </si>
  <si>
    <t>1. Convert all job titles to uppercase to highlight important employee roles in the company.</t>
  </si>
  <si>
    <t>2. Standardize the "Location" column by converting all city names to uppercase.</t>
  </si>
  <si>
    <t>3. Use UPPER to make all entries in the "Education" field consistent and easier to read.</t>
  </si>
  <si>
    <t>4. Convert the "Gender" column to uppercase to highlight key demographic information.</t>
  </si>
  <si>
    <t>5. In the "Salary" column, convert all text to uppercase to ensure uniform presentation.</t>
  </si>
  <si>
    <t>6. Use UPPER to convert all entries in the "Years of Experience" field for clarity.</t>
  </si>
  <si>
    <t>7. Convert the "Performance Rating" field to uppercase to make it stand out in reports.</t>
  </si>
  <si>
    <t>8. Use UPPER to standardize all "Marital Status" entries, making them easier to filter.</t>
  </si>
  <si>
    <t>9. Convert the "Work Hours Per Week" column to uppercase for a clean, professional look.</t>
  </si>
  <si>
    <t>10. Convert any textual parts of the "Date of Joining" field to uppercase to ensure consistency.</t>
  </si>
  <si>
    <t>8. PROPER(text)</t>
  </si>
  <si>
    <t>1. Convert all job titles in the "Job Title" column to proper case, ensuring each word starts with a capital letter.</t>
  </si>
  <si>
    <t>2. Standardize city names in the "Location" column by converting them to proper case.</t>
  </si>
  <si>
    <t>3. In the "Education" column, use PROPER to ensure all degree names are capitalized correctly.</t>
  </si>
  <si>
    <t>4. Convert names in the "Gender" field to proper case for ease of reference in reports.</t>
  </si>
  <si>
    <t>5. Use PROPER on the "Salary" field to format any currency names correctly.</t>
  </si>
  <si>
    <t>6. For the "Years of Experience" field, convert entries to proper case for clarity.</t>
  </si>
  <si>
    <t>7. Convert "Performance Rating" entries to proper case for a more professional look.</t>
  </si>
  <si>
    <t>8. Standardize entries in the "Marital Status" column by converting them to proper case.</t>
  </si>
  <si>
    <t>9. Use PROPER on the "Work Hours Per Week" field to ensure consistent formatting.</t>
  </si>
  <si>
    <t>10. Convert month names in the "Date of Joining" column to proper case for uniformity.</t>
  </si>
  <si>
    <t>9. CONCATENATE(text1, text2, …) (or CONCAT() in newer versions)</t>
  </si>
  <si>
    <t>1. Combine the employee's "Job Title" and "Location" to create a unique identifier for each employee.</t>
  </si>
  <si>
    <t>2. Use CONCATENATE to merge the "Education" and "Years of Experience" fields for a combined qualification summary.</t>
  </si>
  <si>
    <t>3. Combine the "Gender" and "Marital Status" fields to create a demographic code.</t>
  </si>
  <si>
    <t>4. Merge the "Salary" and "Years in Current Role" columns to generate an employment value.</t>
  </si>
  <si>
    <t>5. Use CONCAT to merge the first two letters of "Location" and "Performance Rating" to create a performance code.</t>
  </si>
  <si>
    <t>6. Combine "Work Hours Per Week" and "Number of Projects" to calculate productivity metrics.</t>
  </si>
  <si>
    <t>7. Concatenate the "Education" field with "Salary" to create a qualification-salary profile.</t>
  </si>
  <si>
    <t>8. Merge the first three letters of "Job Title" and "Years of Experience" to create a role-experience identifier.</t>
  </si>
  <si>
    <t>9. Use CONCAT to join the "Date of Joining" with the "Marital Status" to analyze marital trends.</t>
  </si>
  <si>
    <t>10. Concatenate the "Performance Rating" with "Years in Current Role" to evaluate employee growth.</t>
  </si>
  <si>
    <t>10. TEXTJOIN(delimiter, ignore_empty, text1, text2, …)</t>
  </si>
  <si>
    <t>1. Combine the "Job Title," "Location," and "Years of Experience" fields, separated by a hyphen, to create a unique employee profile.</t>
  </si>
  <si>
    <t>2. Use TEXTJOIN to merge the "Education," "Salary," and "Performance Rating" fields, ignoring empty values, to create a qualification summary.</t>
  </si>
  <si>
    <t>3. Create a string by joining "Marital Status," "Gender," and "Date of Joining," separated by commas, for a demographic analysis.</t>
  </si>
  <si>
    <t>4. Join the first two letters of the "Location" and the first three characters of the "Job Title," ignoring empty values, to generate a location-based job code.</t>
  </si>
  <si>
    <t>5. Merge the "Salary" and "Work Hours Per Week" fields with a space in between to analyze wage-to-hour ratios.</t>
  </si>
  <si>
    <t>6. Use TEXTJOIN to join the "Education," "Years of Experience," and "Number of Projects" with a comma delimiter for a detailed employee summary.</t>
  </si>
  <si>
    <t>7. Create a unique identifier by joining the "Gender" and "Performance Rating" fields with a hyphen.</t>
  </si>
  <si>
    <t>8. Merge the "Years in Current Role," "Number of Projects," and "Performance Rating" to evaluate employee performance based on tenure.</t>
  </si>
  <si>
    <t>9. Join the first two letters of "Location" and "Marital Status" with a slash (/) to create a quick reference code.</t>
  </si>
  <si>
    <t>10. Combine the "Work Hours Per Week" and "Date of Joining," separated by a space, to determine how long employees have maintained their working hours.</t>
  </si>
  <si>
    <t>11. REPT(text, number_times)</t>
  </si>
  <si>
    <t>1. Use REPT to repeat the "Job Title" based on the employee's "Years of Experience" to highlight experience-related roles.</t>
  </si>
  <si>
    <t>2. Repeat the "Salary" value five times for visualization of high-income employees.</t>
  </si>
  <si>
    <t>3. In the "Number of Projects" column, use REPT to repeat project count for employees managing multiple projects.</t>
  </si>
  <si>
    <t>4. Repeat the first letter of the "Marital Status" five times to represent employees' family-related responsibilities.</t>
  </si>
  <si>
    <t>5. Repeat the "Performance Rating" value based on the "Years in Current Role" to indicate performance consistency.</t>
  </si>
  <si>
    <t>6. Repeat the "Location" name based on the number of years the employee has worked in that city.</t>
  </si>
  <si>
    <t>7. Repeat the "Education" field based on the "Years of Experience" to see education-driven employee retention.</t>
  </si>
  <si>
    <t>8. Repeat the "Gender" field twice to create a demographic visualization.</t>
  </si>
  <si>
    <t>9. Use REPT to repeat the "Work Hours Per Week" based on the "Salary" bracket to analyze working patterns.</t>
  </si>
  <si>
    <t>10. Repeat the "Date of Joining" value 3 times for employees who have been in the company for more than 5 years.</t>
  </si>
  <si>
    <t>12. SUBSTITUTE(text, old_text, new_text, [instance_num])</t>
  </si>
  <si>
    <t>1. In the "Job Title" column, use SUBSTITUTE to replace "Manager" with "Lead" for specific positions.</t>
  </si>
  <si>
    <t>2. Substitute "Bachelor's" with "BA" in the "Education" field to abbreviate academic qualifications.</t>
  </si>
  <si>
    <t>3. Replace "Female" with "F" and "Male" with "M" in the "Gender" field for simplified entries.</t>
  </si>
  <si>
    <t>4. In the "Location" column, substitute "New York" with "NY" to create shorter city names.</t>
  </si>
  <si>
    <t>5. Replace "Single" with "S" in the "Marital Status" field to create a quick status code.</t>
  </si>
  <si>
    <t>6. Substitute "K" with "Thousand" in the "Salary" field to display full salary values.</t>
  </si>
  <si>
    <t>7. Replace "10" with "X" in the "Years of Experience" field to mark employees with significant experience.</t>
  </si>
  <si>
    <t>8. In the "Performance Rating" field, substitute "Excellent" with "Ex" to create a shorter code.</t>
  </si>
  <si>
    <t>9. Substitute "5" with "Five" in the "Number of Projects" column to change the numerical format to text.</t>
  </si>
  <si>
    <t>10. Replace the month "January" with "01" in the "Date of Joining" field to make it numerical.</t>
  </si>
  <si>
    <t>13. REPLACE(old_text, start_num, num_chars, new_text)</t>
  </si>
  <si>
    <t>1. Replace the first 3 letters of the "Job Title" with "Lead" for senior employees.</t>
  </si>
  <si>
    <t>2. In the "Location" column, replace the first 2 characters with "Region" to group city-based employees.</t>
  </si>
  <si>
    <t>3. Replace the first 2 digits of "Salary" with "XX" to anonymize salary data for analysis.</t>
  </si>
  <si>
    <t>4. Use REPLACE to change the first letter of the "Marital Status" field to "M" for all married employees.</t>
  </si>
  <si>
    <t>5. In the "Years of Experience" column, replace the middle digit with "5" to indicate mid-level experience.</t>
  </si>
  <si>
    <t>6. Replace the first 2 characters of the "Performance Rating" field with "PR" to standardize the format.</t>
  </si>
  <si>
    <t>7. In the "Work Hours Per Week" field, replace the first 3 characters with "WH" to shorten the data format.</t>
  </si>
  <si>
    <t>8. Replace the middle letters of "Education" with "GRD" for a quick summary of graduate employees.</t>
  </si>
  <si>
    <t>9. In the "Date of Joining" column, replace the first two digits with "20" to reflect the current century.</t>
  </si>
  <si>
    <t>10. Replace the first 4 characters of the "Years in Current Role" with "X" to indicate anonymized tenure.</t>
  </si>
  <si>
    <t>14. FIND(find_text, within_text, [start_num])</t>
  </si>
  <si>
    <t>1. Find the position of the word "Manager" in the "Job Title" field for hierarchical analysis.</t>
  </si>
  <si>
    <t>2. Use FIND to locate the first occurrence of "New" in the "Location" column to identify cities starting with "New."</t>
  </si>
  <si>
    <t>3. Find the location of the first comma in the "Salary" field to understand the salary format.</t>
  </si>
  <si>
    <t>4. In the "Gender" column, find the position of "F" for female employees.</t>
  </si>
  <si>
    <t>5. Find the first occurrence of the number "5" in the "Years of Experience" field to track mid-career employees.</t>
  </si>
  <si>
    <t>6. Use FIND to locate the first instance of "Excellent" in the "Performance Rating" column for top performers.</t>
  </si>
  <si>
    <t>7. Find the position of the word "Single" in the "Marital Status" field to identify unmarried employees.</t>
  </si>
  <si>
    <t>8. In the "Work Hours Per Week" field, find the first occurrence of "40" to check for full-time work schedules.</t>
  </si>
  <si>
    <t>9. Use FIND to locate the first instance of "Project" in the "Number of Projects" field for analysis.</t>
  </si>
  <si>
    <t>10. Find the first occurrence of "January" in the "Date of Joining" field to analyze employees who joined in January.</t>
  </si>
  <si>
    <t>15. SEARCH(find_text, within_text, [start_num])</t>
  </si>
  <si>
    <t>1. Search for the word "Lead" in the "Job Title" column to identify leadership positions.</t>
  </si>
  <si>
    <t>2. In the "Location" column, search for "NY" to find employees based in New York.</t>
  </si>
  <si>
    <t>3. Search for the word "Master's" in the "Education" field to categorize advanced-degree holders.</t>
  </si>
  <si>
    <t>4. In the "Gender" field, search for "M" to identify male employees.</t>
  </si>
  <si>
    <t>5. Search for the number "6" in the "Salary" field to find employees earning six-figure salaries.</t>
  </si>
  <si>
    <t>6. In the "Years of Experience" column, search for "10" to identify highly experienced employees.</t>
  </si>
  <si>
    <t>7. Use SEARCH to find the word "Excellent" in the "Performance Rating" column to find top performers.</t>
  </si>
  <si>
    <t>8. Search for "Single" in the "Marital Status" column to identify single employees.</t>
  </si>
  <si>
    <t>9. In the "Work Hours Per Week" field, search for "50" to identify employees working overtime.</t>
  </si>
  <si>
    <t>10. Search for "Feb" in the "Date of Joining" field to find employees who joined in February.</t>
  </si>
  <si>
    <t>16. TEXT(value, format_text)</t>
  </si>
  <si>
    <t>1. Use TEXT to format the "Salary" field into currency format (e.g., $12,000).</t>
  </si>
  <si>
    <t>2. Format the "Date of Joining" field as "dd/mm/yyyy" to standardize the date format.</t>
  </si>
  <si>
    <t>3. In the "Work Hours Per Week" field, format numbers to display as whole hours (e.g., 40.00 hours).</t>
  </si>
  <si>
    <t>4. Use TEXT to format the "Years of Experience" column as a percentage for a retention analysis.</t>
  </si>
  <si>
    <t>5. Format the "Performance Rating" column to display ratings with two decimal places.</t>
  </si>
  <si>
    <t>6. In the "Salary" field, use TEXT to convert the numbers into thousands (e.g., 12K for $12,000).</t>
  </si>
  <si>
    <t>7. Use TEXT to format the "Date of Joining" field to show only the month and year.</t>
  </si>
  <si>
    <t>8. In the "Work Hours Per Week" column, use TEXT to display the number of hours with a time format.</t>
  </si>
  <si>
    <t>9. Format the "Years in Current Role" field to display with a two-decimal precision.</t>
  </si>
  <si>
    <t>10. Use TEXT to format the "Number of Projects" field into a whole number format.</t>
  </si>
  <si>
    <t>17. VALUE(text)</t>
  </si>
  <si>
    <t>1. Convert the "Salary" column from text to numbers for salary calculation.</t>
  </si>
  <si>
    <t>2. In the "Work Hours Per Week" field, convert text values to numeric values to calculate total hours.</t>
  </si>
  <si>
    <t>3. Use VALUE to convert the "Years of Experience" field from text to numbers for comparison.</t>
  </si>
  <si>
    <t>4. Convert the "Performance Rating" field from text to a numerical score for employee evaluation.</t>
  </si>
  <si>
    <t>5. Use VALUE to convert "Number of Projects" from text to numbers for statistical analysis.</t>
  </si>
  <si>
    <t>6. Convert the "Years in Current Role" from text to numbers to calculate the average tenure.</t>
  </si>
  <si>
    <t>7. In the "Date of Joining" field, convert text dates to actual date values for time analysis.</t>
  </si>
  <si>
    <t>8. Use VALUE to convert "Salary" bonuses (in text format) into numerical values for tax calculations.</t>
  </si>
  <si>
    <t>9. Convert textual "Education" entries into numerical codes for easier data processing.</t>
  </si>
  <si>
    <t>10. In the "Work Hours Per Week" column, use VALUE to convert text entries into actual numbers for comparison.</t>
  </si>
  <si>
    <t>18. EXACT(text1, text2)</t>
  </si>
  <si>
    <t>1. Check if the "Job Title" in two different cells is exactly the same using EXACT to spot duplicate titles.</t>
  </si>
  <si>
    <t>2. Compare two "Location" fields to see if the employees are from the same city using EXACT.</t>
  </si>
  <si>
    <t>3. Use EXACT to verify if two "Education" entries are identical to ensure consistent data entry.</t>
  </si>
  <si>
    <t>4. Check if the "Performance Rating" given by two different managers is exactly the same using EXACT.</t>
  </si>
  <si>
    <t>5. Compare two employees' "Marital Status" to ensure the same marital category is being used across entries.</t>
  </si>
  <si>
    <t>6. Use EXACT to check if two "Gender" entries match for demographic analysis.</t>
  </si>
  <si>
    <t>7. Verify if the "Salary" field for two employees matches exactly, indicating equal compensation.</t>
  </si>
  <si>
    <t>8. Use EXACT to check if two "Years of Experience" entries are exactly the same.</t>
  </si>
  <si>
    <t>9. Compare two employees’ "Work Hours Per Week" to ensure that they work the same amount of hours.</t>
  </si>
  <si>
    <t>10. Use EXACT to verify that two entries in the "Date of Joining" column are the same for scheduling consistency.</t>
  </si>
  <si>
    <t>19. CODE(text)</t>
  </si>
  <si>
    <t>1. Use CODE to get the ASCII value of the first character in the "Job Title" to categorize employees.</t>
  </si>
  <si>
    <t>2. In the "Location" field, find the ASCII code for the first letter of each city name.</t>
  </si>
  <si>
    <t>3. Get the ASCII code of the first letter in the "Education" field to create a unique degree identifier.</t>
  </si>
  <si>
    <t>4. Use CODE to get the ASCII value for the first letter of "Gender" to analyze demographic data.</t>
  </si>
  <si>
    <t>5. Find the ASCII value of the first character in the "Marital Status" column for quick marital analysis.</t>
  </si>
  <si>
    <t>6. Get the ASCII code of the first character in "Performance Rating" to create a code for each review.</t>
  </si>
  <si>
    <t>7. Use CODE to extract the first character's value in "Years of Experience" for sorting purposes.</t>
  </si>
  <si>
    <t>8. In the "Salary" field, use CODE to retrieve the ASCII code of the first number for salary categorization.</t>
  </si>
  <si>
    <t>9. Use CODE to analyze the first character of the "Number of Projects" column for project analysis.</t>
  </si>
  <si>
    <t>10. Get the ASCII value for the first character of the "Work Hours Per Week" field to check for data consistency.</t>
  </si>
  <si>
    <t>20. CHAR(number)</t>
  </si>
  <si>
    <t>1. Convert ASCII code 77 into the character "M" to categorize "Manager" titles in the "Job Title" field.</t>
  </si>
  <si>
    <t>2. Use CHAR(78) to return the character "N" for "New York" in the "Location" field.</t>
  </si>
  <si>
    <t>3. Convert ASCII code 70 into the letter "F" to denote "Female" in the "Gender" column.</t>
  </si>
  <si>
    <t>4. Use CHAR to convert ASCII code 83 into "S" for employees marked as "Single" in the "Marital Status" field.</t>
  </si>
  <si>
    <t>5. Convert ASCII code 69 into "E" to standardize "Excellent" ratings in the "Performance Rating" column.</t>
  </si>
  <si>
    <t>6. Use CHAR to convert ASCII code 66 into "B" for "Bachelor’s" in the "Education" field.</t>
  </si>
  <si>
    <t>7. Convert ASCII code 72 into "H" to represent high-level experience in the "Years of Experience" field.</t>
  </si>
  <si>
    <t>8. In the "Salary" column, use CHAR to convert ASCII code 75 into "K" to represent salaries in thousands.</t>
  </si>
  <si>
    <t>9. Use CHAR to return "T" for ASCII code 84 in the "Number of Projects" field to identify technical projects.</t>
  </si>
  <si>
    <t>10. Convert ASCII code 72 into "H" to identify high work hours in the "Work Hours Per Week" field.</t>
  </si>
  <si>
    <t>21. UNICODE(text)</t>
  </si>
  <si>
    <t>1. Get the Unicode value of the first letter in "Job Title" to categorize titles based on regions.</t>
  </si>
  <si>
    <t>2. Find the Unicode of the first character in the "Location" field to analyze regional job distribution.</t>
  </si>
  <si>
    <t>3. Use UNICODE to get the code for the first character in the "Education" field to categorize qualifications.</t>
  </si>
  <si>
    <t>4. Get the Unicode value of the first letter in the "Gender" column to analyze gender distribution.</t>
  </si>
  <si>
    <t>5. Use UNICODE to find the code of the first character in "Marital Status" for marital analysis.</t>
  </si>
  <si>
    <t>6. In the "Performance Rating" field, find the Unicode value of the first character to categorize ratings.</t>
  </si>
  <si>
    <t>7. Use UNICODE to get the value of the first letter in the "Years of Experience" field for employee tenure.</t>
  </si>
  <si>
    <t>8. Get the Unicode value of the first number in the "Salary" column to check salary consistency.</t>
  </si>
  <si>
    <t>9. Use UNICODE to analyze the first character of "Number of Projects" for project categorization.</t>
  </si>
  <si>
    <t>10. Find the Unicode value of the first character in "Work Hours Per Week" for data accuracy checks.</t>
  </si>
  <si>
    <t>22. UNICHAR(number)</t>
  </si>
  <si>
    <t>1. Convert Unicode 65 to the letter "A" for employees with an "Analyst" role in the "Job Title" field.</t>
  </si>
  <si>
    <t>2. Use UNICHAR to return "C" from Unicode 67 to indicate employees based in "California" in the "Location" column.</t>
  </si>
  <si>
    <t>3. Convert Unicode 66 into "B" to represent "Bachelor’s" degree holders in the "Education" field.</t>
  </si>
  <si>
    <t>4. Use UNICHAR to return "M" for Unicode 77, representing male employees in the "Gender" field.</t>
  </si>
  <si>
    <t>5. Convert Unicode 83 into "S" to indicate single employees in the "Marital Status" column.</t>
  </si>
  <si>
    <t>6. Use UNICHAR to return "E" for Unicode 69 to mark "Excellent" performers in the "Performance Rating" field.</t>
  </si>
  <si>
    <t>7. Convert Unicode 50 into the character "2" to represent mid-level employees in the "Years of Experience" field.</t>
  </si>
  <si>
    <t>8. Use UNICHAR to return the character "$" for Unicode 36 to symbolize salary in the "Salary" column.</t>
  </si>
  <si>
    <t>9. Convert Unicode 51 into "3" to mark the number of projects in the "Number of Projects" column.</t>
  </si>
  <si>
    <t>10. Use UNICHAR to return "W" for Unicode 87 to identify work hour consistency in the "Work Hours Per Week" field.</t>
  </si>
  <si>
    <t>23. FIXED(number, [decimals], [no_commas])</t>
  </si>
  <si>
    <t>1. Use FIXED to format "Salary" to display 2 decimal places, ensuring all salary values are consistent.</t>
  </si>
  <si>
    <t>2. In the "Years of Experience" field, use FIXED to round the number to one decimal place.</t>
  </si>
  <si>
    <t>3. Use FIXED to display "Work Hours Per Week" with no decimal places to make the data easier to read.</t>
  </si>
  <si>
    <t>4. Format the "Performance Rating" field to display ratings with 2 decimal places for uniformity.</t>
  </si>
  <si>
    <t>5. Use FIXED to display "Number of Projects" as whole numbers, omitting decimals.</t>
  </si>
  <si>
    <t>6. In the "Salary" field, remove commas from large numbers to make the data presentation more compact.</t>
  </si>
  <si>
    <t>7. Use FIXED to round "Years in Current Role" to two decimal places for a detailed tenure analysis.</t>
  </si>
  <si>
    <t>8. Format "Date of Joining" to show whole numbers for days, months, and years with no commas.</t>
  </si>
  <si>
    <t>9. In the "Marital Status" column, format any numeric codes to show without commas for simplicity.</t>
  </si>
  <si>
    <t>10. Use FIXED to round salary bonuses to the nearest whole number to make reports more readable.</t>
  </si>
  <si>
    <t>24. TEXTSPLIT(text, col_delimiter, row_delimiter, [ignore_empty], [match_mode], [pad_width])</t>
  </si>
  <si>
    <t>1. Use TEXTSPLIT to divide the "Job Title" into two parts: one for the role and another for the specialization.</t>
  </si>
  <si>
    <t>2. Split the "Location" field into separate columns for city and state using TEXTSPLIT with a comma delimiter.</t>
  </si>
  <si>
    <t>3. In the "Education" column, split the degree type and specialization into separate columns.</t>
  </si>
  <si>
    <t>4. Use TEXTSPLIT to divide the "Salary" field into base salary and bonus using a hyphen as the delimiter.</t>
  </si>
  <si>
    <t>5. Split the "Years of Experience" field into decades using TEXTSPLIT, with a space as the delimiter.</t>
  </si>
  <si>
    <t>6. Divide the "Performance Rating" field into individual categories using a semicolon as the delimiter.</t>
  </si>
  <si>
    <t>7. Use TEXTSPLIT to split the "Marital Status" into separate categories (e.g., Single, Married) with a comma.</t>
  </si>
  <si>
    <t>8. In the "Work Hours Per Week" field, split the hours into weekday and weekend hours using a space as the delimiter.</t>
  </si>
  <si>
    <t>9. Use TEXTSPLIT to divide the "Number of Projects" into individual project codes using a space as the delimiter.</t>
  </si>
  <si>
    <t>10. Split the "Date of Joining" field into day, month, and year using a slash (/) as the delimiter.</t>
  </si>
  <si>
    <t>25. TEXTAFTER(text, delimiter, [instance_num], [match_mode], [pad_width])</t>
  </si>
  <si>
    <t>1. Use TEXTAFTER to extract everything after "Manager" in the "Job Title" field to get the department details.</t>
  </si>
  <si>
    <t>2. In the "Location" column, extract the part of the text after the city name to get the state abbreviation.</t>
  </si>
  <si>
    <t>3. Extract the part of the "Education" field after "Bachelor's" to get the degree specialization.</t>
  </si>
  <si>
    <t>4. Use TEXTAFTER to extract the text after the first hyphen in "Salary" to get the bonus information.</t>
  </si>
  <si>
    <t>5. Extract the text after the first space in the "Years of Experience" column to find the exact experience.</t>
  </si>
  <si>
    <t>6. Use TEXTAFTER to get the category that comes after "Excellent" in the "Performance Rating" field.</t>
  </si>
  <si>
    <t>7. Extract the part of the "Marital Status" that comes after the word "Married" for additional details.</t>
  </si>
  <si>
    <t>8. Use TEXTAFTER to extract the weekend hours from the "Work Hours Per Week"</t>
  </si>
  <si>
    <t>9. Extract everything after the first project name in the "Number of Projects" column to get the remaining project names.</t>
  </si>
  <si>
    <t>10. Use TEXTAFTER to extract the year portion of the "Date of Joining" field after the day and month.</t>
  </si>
  <si>
    <t>26. TEXTBEFORE(text, delimiter, [instance_num], [match_mode], [pad_width])</t>
  </si>
  <si>
    <t>1. In the "Job Title" field, extract the part before the word "Manager" to identify the employee’s role level.</t>
  </si>
  <si>
    <t>2. Use TEXTBEFORE to extract the city name before the state abbreviation in the "Location" field.</t>
  </si>
  <si>
    <t>3. Extract everything before the word "Bachelor’s" in the "Education" field to identify the field of study.</t>
  </si>
  <si>
    <t>4. Use TEXTBEFORE to extract the base salary from the "Salary" field before the hyphen separating the bonus.</t>
  </si>
  <si>
    <t>5. Extract everything before the first space in the "Years of Experience" column to focus on the years value.</t>
  </si>
  <si>
    <t>6. Use TEXTBEFORE to extract the main rating in the "Performance Rating" field before any additional comments.</t>
  </si>
  <si>
    <t>7. In the "Marital Status" column, extract the status before any descriptive details (e.g., before "with children").</t>
  </si>
  <si>
    <t>8. Use TEXTBEFORE to extract the weekday hours from the "Work Hours Per Week" field before the weekend hours.</t>
  </si>
  <si>
    <t>9. Extract the first project code before any other projects listed in the "Number of Projects" field.</t>
  </si>
  <si>
    <t>10. Use TEXTBEFORE to extract the day and month from the "Date of Joining" field before the year.</t>
  </si>
  <si>
    <t>27. PHONETIC(reference)</t>
  </si>
  <si>
    <t>1. In the "Job Title" field, use PHONETIC to return the furigana (phonetic characters) of each job title for easier pronunciation.</t>
  </si>
  <si>
    <t>2. Use PHONETIC to get the phonetic representation of city names in the "Location" column for international readers.</t>
  </si>
  <si>
    <t>3. In the "Education" field, return the furigana of degree names to assist in pronouncing academic titles.</t>
  </si>
  <si>
    <t>4. Use PHONETIC to return phonetic characters for employee names (if included) for improved reading.</t>
  </si>
  <si>
    <t>5. In the "Gender" column, use PHONETIC to help standardize the pronunciation of gender-related terms.</t>
  </si>
  <si>
    <t>6. Use PHONETIC in the "Marital Status" column to return phonetic characters for easier pronunciation of terms like "Married" and "Single."</t>
  </si>
  <si>
    <t>7. In the "Performance Rating" field, use PHONETIC to provide phonetic guidance for reviewers unfamiliar with certain terms.</t>
  </si>
  <si>
    <t>8. Use PHONETIC in the "Location" field to assist employees from other regions in pronouncing city names.</t>
  </si>
  <si>
    <t>9. In the "Salary" field, use PHONETIC to help read large salary values correctly, especially for non-native speakers.</t>
  </si>
  <si>
    <t>10. Use PHONETIC in the "Years of Experience" field to return phonetic characters for easier understanding of experience levels.</t>
  </si>
  <si>
    <t>1. Data Validation (Dropdown List)</t>
  </si>
  <si>
    <t>Story:</t>
  </si>
  <si>
    <t>You are tasked with ensuring that employees from the "Location" field only belong to certain predefined cities (e.g., New York, Chicago, Austin).</t>
  </si>
  <si>
    <t>Question:</t>
  </si>
  <si>
    <r>
      <t xml:space="preserve">Set up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"Location" column so that users can only select from a list of predefined cities: New York, Chicago, Austin, Seattle, and Boston.</t>
    </r>
  </si>
  <si>
    <t>2. Data Validation (Date Range)</t>
  </si>
  <si>
    <t>To track the hiring periods, you want to ensure that all dates entered in the "Date of Joining" column are between January 1, 2000, and today.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</si>
  <si>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rule for the "Date of Joining" column, allowing only dates between January 1, 2000, and today (use the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function for dynamic checking).</t>
    </r>
  </si>
  <si>
    <t>3. Data Validation (Whole Numbers)</t>
  </si>
  <si>
    <t>The HR team has asked you to ensure that the "Years of Experience" field only contains positive integers.</t>
  </si>
  <si>
    <r>
      <t xml:space="preserve">Set up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in the "Years of Experience" column so that only positive whole numbers are allowed.</t>
    </r>
  </si>
  <si>
    <t>4. Data Validation (Decimal Range)</t>
  </si>
  <si>
    <t>For performance reviews, you want to ensure that employees’ "Performance Rating" is between 1 and 10 with one decimal place allowed (e.g., 7.5).</t>
  </si>
  <si>
    <r>
      <t xml:space="preserve">Apply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to the "Performance Rating" column, allowing only decimal values between 1 and 10, with one decimal place.</t>
    </r>
  </si>
  <si>
    <t>5. Data Validation (Custom Formula)</t>
  </si>
  <si>
    <t>You want to ensure that in the "Salary" column, any salary entered is greater than or equal to 30,000 and less than or equal to 150,000.</t>
  </si>
  <si>
    <r>
      <t xml:space="preserve">Set up a </t>
    </r>
    <r>
      <rPr>
        <b/>
        <sz val="11"/>
        <color theme="1"/>
        <rFont val="Aptos Narrow"/>
        <family val="2"/>
        <scheme val="minor"/>
      </rPr>
      <t>Custom Formula</t>
    </r>
    <r>
      <rPr>
        <sz val="11"/>
        <color theme="1"/>
        <rFont val="Aptos Narrow"/>
        <family val="2"/>
        <scheme val="minor"/>
      </rPr>
      <t xml:space="preserve"> rule in the "Salary" column to ensure that the entered value is between 30,000 and 150,000.</t>
    </r>
  </si>
  <si>
    <t>6. Data Validation (Text Length)</t>
  </si>
  <si>
    <t>To ensure data consistency, you need to limit the length of job titles in the "Job Title" field to a maximum of 30 characters.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</si>
  <si>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rule in the "Job Title" column that restricts the text length to a maximum of 30 characters.</t>
    </r>
  </si>
  <si>
    <t>7. Data Validation (List for Gender Selection)</t>
  </si>
  <si>
    <t>The "Gender" column must contain only specific entries (Male, Female, Other) for reporting purposes.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</si>
  <si>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"Gender" column that allows only "Male," "Female," or "Other."</t>
    </r>
  </si>
  <si>
    <t>8. Data Validation (Custom Error Message)</t>
  </si>
  <si>
    <t>When entering performance ratings, you want to provide a custom error message if the rating falls outside the valid range of 1-10.</t>
  </si>
  <si>
    <r>
      <t xml:space="preserve">Set up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for the "Performance Rating" column to display a custom error message like "Please enter a rating between 1 and 10."</t>
    </r>
  </si>
  <si>
    <t>9. Data Validation (List for Education Level)</t>
  </si>
  <si>
    <t>To standardize the entries in the "Education" column, you want to limit users to selecting from the following degrees: High School, Bachelor, Master, PhD.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</si>
  <si>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"Education" column to ensure users select one of the specified degree levels.</t>
    </r>
  </si>
  <si>
    <t>10. Data Validation (Custom Formula for Employment Status)</t>
  </si>
  <si>
    <r>
      <t xml:space="preserve">You want to ensure that when "Employment Status" is "Contract," the "Not Contract" field is set to </t>
    </r>
    <r>
      <rPr>
        <b/>
        <sz val="11"/>
        <color theme="1"/>
        <rFont val="Aptos Narrow"/>
        <family val="2"/>
        <scheme val="minor"/>
      </rPr>
      <t>FALSE</t>
    </r>
    <r>
      <rPr>
        <sz val="11"/>
        <color theme="1"/>
        <rFont val="Aptos Narrow"/>
        <family val="2"/>
        <scheme val="minor"/>
      </rPr>
      <t xml:space="preserve">, and when "Employment Status" is "Permanent," the "Not Contract" field is set to </t>
    </r>
    <r>
      <rPr>
        <b/>
        <sz val="11"/>
        <color theme="1"/>
        <rFont val="Aptos Narrow"/>
        <family val="2"/>
        <scheme val="minor"/>
      </rPr>
      <t>TRUE</t>
    </r>
    <r>
      <rPr>
        <sz val="11"/>
        <color theme="1"/>
        <rFont val="Aptos Narrow"/>
        <family val="2"/>
        <scheme val="minor"/>
      </rPr>
      <t>.</t>
    </r>
  </si>
  <si>
    <r>
      <t xml:space="preserve">Set up a </t>
    </r>
    <r>
      <rPr>
        <b/>
        <sz val="11"/>
        <color theme="1"/>
        <rFont val="Aptos Narrow"/>
        <family val="2"/>
        <scheme val="minor"/>
      </rPr>
      <t>Custom Formula</t>
    </r>
    <r>
      <rPr>
        <sz val="11"/>
        <color theme="1"/>
        <rFont val="Aptos Narrow"/>
        <family val="2"/>
        <scheme val="minor"/>
      </rPr>
      <t xml:space="preserve"> in the "Not Contract" column to ensure that its value depends on the "Employment Status" column.</t>
    </r>
  </si>
  <si>
    <t>Left</t>
  </si>
  <si>
    <t>Right</t>
  </si>
  <si>
    <t>Mid</t>
  </si>
  <si>
    <t>Find</t>
  </si>
  <si>
    <t>Replace</t>
  </si>
  <si>
    <t>Substitute</t>
  </si>
  <si>
    <t>Siraj</t>
  </si>
  <si>
    <t>Acciojob</t>
  </si>
  <si>
    <t>First_Name</t>
  </si>
  <si>
    <t>Last_Name</t>
  </si>
  <si>
    <t>Company</t>
  </si>
  <si>
    <t>Email</t>
  </si>
  <si>
    <t>A</t>
  </si>
  <si>
    <t>C</t>
  </si>
  <si>
    <t>I</t>
  </si>
  <si>
    <t>O</t>
  </si>
  <si>
    <t>J</t>
  </si>
  <si>
    <t>B</t>
  </si>
  <si>
    <t>Len</t>
  </si>
  <si>
    <t>Now</t>
  </si>
  <si>
    <t>Today</t>
  </si>
  <si>
    <t>Year</t>
  </si>
  <si>
    <t>Month</t>
  </si>
  <si>
    <t>Day</t>
  </si>
  <si>
    <t>Hour</t>
  </si>
  <si>
    <t>Minute</t>
  </si>
  <si>
    <t>Weeknum</t>
  </si>
  <si>
    <t>3 Characters from the left</t>
  </si>
  <si>
    <t>3 Characters from the Right</t>
  </si>
  <si>
    <t xml:space="preserve">Extract CIO </t>
  </si>
  <si>
    <t>Starting from 3 and taking 3 characters</t>
  </si>
  <si>
    <t xml:space="preserve">1234567489   Acciojob dnfojanfo </t>
  </si>
  <si>
    <t>!@#$%^DSFFD$gvsd1</t>
  </si>
  <si>
    <t>Umesh Pratap</t>
  </si>
  <si>
    <t>Sai Akhil</t>
  </si>
  <si>
    <t>Apeksha .</t>
  </si>
  <si>
    <t>Ayush Kumar</t>
  </si>
  <si>
    <t>Gopal Ojha</t>
  </si>
  <si>
    <t>kumar.ak@pg.com</t>
  </si>
  <si>
    <t>arzoo.afsar@gmail.com</t>
  </si>
  <si>
    <t>10 Rupees</t>
  </si>
  <si>
    <t>abbcccddddabbcccdddd</t>
  </si>
  <si>
    <r>
      <t xml:space="preserve">An error means </t>
    </r>
    <r>
      <rPr>
        <b/>
        <sz val="11"/>
        <color theme="1"/>
        <rFont val="Aptos Narrow"/>
        <family val="2"/>
        <scheme val="minor"/>
      </rPr>
      <t>Excel doesn't understand or cannot perform</t>
    </r>
    <r>
      <rPr>
        <sz val="11"/>
        <color theme="1"/>
        <rFont val="Aptos Narrow"/>
        <family val="2"/>
        <scheme val="minor"/>
      </rPr>
      <t xml:space="preserve"> what you’re asking it to do in a formula.</t>
    </r>
  </si>
  <si>
    <r>
      <t xml:space="preserve">An </t>
    </r>
    <r>
      <rPr>
        <b/>
        <sz val="11"/>
        <color theme="1"/>
        <rFont val="Aptos Narrow"/>
        <family val="2"/>
        <scheme val="minor"/>
      </rPr>
      <t>error in Excel</t>
    </r>
    <r>
      <rPr>
        <sz val="11"/>
        <color theme="1"/>
        <rFont val="Aptos Narrow"/>
        <family val="2"/>
        <scheme val="minor"/>
      </rPr>
      <t xml:space="preserve"> is a message or symbol that appears in a cell when Excel cannot process a formula or function correctly. It indicates that something is wrong with your input, formula, or data.</t>
    </r>
  </si>
  <si>
    <t>Second</t>
  </si>
  <si>
    <t>Weekday</t>
  </si>
  <si>
    <t>12-31-2025</t>
  </si>
  <si>
    <t>Edate</t>
  </si>
  <si>
    <t>YearFrac</t>
  </si>
  <si>
    <t>No Of Years</t>
  </si>
  <si>
    <t>EOMONTH</t>
  </si>
  <si>
    <t>What’s the difference between a blank cell and a cell with ""?</t>
  </si>
  <si>
    <t>True Zero</t>
  </si>
  <si>
    <t>Nothing</t>
  </si>
  <si>
    <t>Excel's Internal Data Type = IEEE 754 Floating Point</t>
  </si>
  <si>
    <t>Why Excel’s Maximum Date is 31-Dec-9999 = Serial 2,958,465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</si>
</sst>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14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22" fontId="0" fillId="0" borderId="0" xfId="0" applyNumberFormat="1"/>
    <xf numFmtId="0" fontId="0" fillId="0" borderId="0" xfId="0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1" defaultTableStyle="TableStyleMedium2" defaultPivotStyle="PivotStyleLight16">
    <tableStyle name="Invisible" pivot="0" table="0" count="0" xr9:uid="{78781646-87E1-483D-8466-D004AE35C7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13" Type="http://schemas.openxmlformats.org/officeDocument/2006/relationships/image" Target="../media/image7.png"/><Relationship Id="rId18" Type="http://schemas.openxmlformats.org/officeDocument/2006/relationships/customXml" Target="../ink/ink9.xml"/><Relationship Id="rId26" Type="http://schemas.openxmlformats.org/officeDocument/2006/relationships/image" Target="../media/image14.png"/><Relationship Id="rId3" Type="http://schemas.openxmlformats.org/officeDocument/2006/relationships/image" Target="../media/image2.png"/><Relationship Id="rId21" Type="http://schemas.openxmlformats.org/officeDocument/2006/relationships/image" Target="../media/image11.png"/><Relationship Id="rId7" Type="http://schemas.openxmlformats.org/officeDocument/2006/relationships/image" Target="../media/image4.png"/><Relationship Id="rId12" Type="http://schemas.openxmlformats.org/officeDocument/2006/relationships/customXml" Target="../ink/ink6.xml"/><Relationship Id="rId17" Type="http://schemas.openxmlformats.org/officeDocument/2006/relationships/image" Target="../media/image9.png"/><Relationship Id="rId25" Type="http://schemas.openxmlformats.org/officeDocument/2006/relationships/image" Target="../media/image13.png"/><Relationship Id="rId2" Type="http://schemas.openxmlformats.org/officeDocument/2006/relationships/customXml" Target="../ink/ink1.xml"/><Relationship Id="rId16" Type="http://schemas.openxmlformats.org/officeDocument/2006/relationships/customXml" Target="../ink/ink8.xml"/><Relationship Id="rId20" Type="http://schemas.openxmlformats.org/officeDocument/2006/relationships/customXml" Target="../ink/ink10.xml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11" Type="http://schemas.openxmlformats.org/officeDocument/2006/relationships/image" Target="../media/image6.png"/><Relationship Id="rId24" Type="http://schemas.openxmlformats.org/officeDocument/2006/relationships/customXml" Target="../ink/ink12.xml"/><Relationship Id="rId5" Type="http://schemas.openxmlformats.org/officeDocument/2006/relationships/image" Target="../media/image3.png"/><Relationship Id="rId15" Type="http://schemas.openxmlformats.org/officeDocument/2006/relationships/image" Target="../media/image8.png"/><Relationship Id="rId23" Type="http://schemas.openxmlformats.org/officeDocument/2006/relationships/image" Target="../media/image12.png"/><Relationship Id="rId10" Type="http://schemas.openxmlformats.org/officeDocument/2006/relationships/customXml" Target="../ink/ink5.xml"/><Relationship Id="rId19" Type="http://schemas.openxmlformats.org/officeDocument/2006/relationships/image" Target="../media/image10.png"/><Relationship Id="rId4" Type="http://schemas.openxmlformats.org/officeDocument/2006/relationships/customXml" Target="../ink/ink2.xml"/><Relationship Id="rId9" Type="http://schemas.openxmlformats.org/officeDocument/2006/relationships/image" Target="../media/image5.png"/><Relationship Id="rId14" Type="http://schemas.openxmlformats.org/officeDocument/2006/relationships/customXml" Target="../ink/ink7.xml"/><Relationship Id="rId22" Type="http://schemas.openxmlformats.org/officeDocument/2006/relationships/customXml" Target="../ink/ink1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0.png"/><Relationship Id="rId13" Type="http://schemas.openxmlformats.org/officeDocument/2006/relationships/customXml" Target="../ink/ink19.xml"/><Relationship Id="rId18" Type="http://schemas.openxmlformats.org/officeDocument/2006/relationships/image" Target="../media/image17.png"/><Relationship Id="rId26" Type="http://schemas.openxmlformats.org/officeDocument/2006/relationships/image" Target="../media/image20.png"/><Relationship Id="rId3" Type="http://schemas.openxmlformats.org/officeDocument/2006/relationships/customXml" Target="../ink/ink14.xml"/><Relationship Id="rId21" Type="http://schemas.openxmlformats.org/officeDocument/2006/relationships/customXml" Target="../ink/ink23.xml"/><Relationship Id="rId7" Type="http://schemas.openxmlformats.org/officeDocument/2006/relationships/customXml" Target="../ink/ink16.xml"/><Relationship Id="rId12" Type="http://schemas.openxmlformats.org/officeDocument/2006/relationships/image" Target="../media/image140.png"/><Relationship Id="rId17" Type="http://schemas.openxmlformats.org/officeDocument/2006/relationships/customXml" Target="../ink/ink21.xml"/><Relationship Id="rId25" Type="http://schemas.openxmlformats.org/officeDocument/2006/relationships/image" Target="../media/image19.png"/><Relationship Id="rId2" Type="http://schemas.openxmlformats.org/officeDocument/2006/relationships/image" Target="../media/image90.png"/><Relationship Id="rId16" Type="http://schemas.openxmlformats.org/officeDocument/2006/relationships/image" Target="../media/image16.png"/><Relationship Id="rId20" Type="http://schemas.openxmlformats.org/officeDocument/2006/relationships/image" Target="../media/image18.png"/><Relationship Id="rId1" Type="http://schemas.openxmlformats.org/officeDocument/2006/relationships/customXml" Target="../ink/ink13.xml"/><Relationship Id="rId6" Type="http://schemas.openxmlformats.org/officeDocument/2006/relationships/image" Target="../media/image110.png"/><Relationship Id="rId11" Type="http://schemas.openxmlformats.org/officeDocument/2006/relationships/customXml" Target="../ink/ink18.xml"/><Relationship Id="rId24" Type="http://schemas.openxmlformats.org/officeDocument/2006/relationships/image" Target="../media/image8.png"/><Relationship Id="rId5" Type="http://schemas.openxmlformats.org/officeDocument/2006/relationships/customXml" Target="../ink/ink15.xml"/><Relationship Id="rId15" Type="http://schemas.openxmlformats.org/officeDocument/2006/relationships/customXml" Target="../ink/ink20.xml"/><Relationship Id="rId23" Type="http://schemas.openxmlformats.org/officeDocument/2006/relationships/customXml" Target="../ink/ink24.xml"/><Relationship Id="rId10" Type="http://schemas.openxmlformats.org/officeDocument/2006/relationships/image" Target="../media/image130.png"/><Relationship Id="rId19" Type="http://schemas.openxmlformats.org/officeDocument/2006/relationships/customXml" Target="../ink/ink22.xml"/><Relationship Id="rId4" Type="http://schemas.openxmlformats.org/officeDocument/2006/relationships/image" Target="../media/image100.png"/><Relationship Id="rId9" Type="http://schemas.openxmlformats.org/officeDocument/2006/relationships/customXml" Target="../ink/ink17.xml"/><Relationship Id="rId14" Type="http://schemas.openxmlformats.org/officeDocument/2006/relationships/image" Target="../media/image15.png"/><Relationship Id="rId22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ustomXml" Target="../ink/ink26.xml"/><Relationship Id="rId2" Type="http://schemas.openxmlformats.org/officeDocument/2006/relationships/image" Target="../media/image21.png"/><Relationship Id="rId1" Type="http://schemas.openxmlformats.org/officeDocument/2006/relationships/customXml" Target="../ink/ink25.xml"/><Relationship Id="rId4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9</xdr:col>
      <xdr:colOff>94331</xdr:colOff>
      <xdr:row>15</xdr:row>
      <xdr:rowOff>161107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B0296D89-60F2-29BD-371D-D9A1F4B4F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8682" y="2545773"/>
          <a:ext cx="4848902" cy="342948"/>
        </a:xfrm>
        <a:prstGeom prst="rect">
          <a:avLst/>
        </a:prstGeom>
      </xdr:spPr>
    </xdr:pic>
    <xdr:clientData/>
  </xdr:twoCellAnchor>
  <xdr:twoCellAnchor editAs="oneCell">
    <xdr:from>
      <xdr:col>3</xdr:col>
      <xdr:colOff>335183</xdr:colOff>
      <xdr:row>16</xdr:row>
      <xdr:rowOff>18908</xdr:rowOff>
    </xdr:from>
    <xdr:to>
      <xdr:col>4</xdr:col>
      <xdr:colOff>11576</xdr:colOff>
      <xdr:row>17</xdr:row>
      <xdr:rowOff>57912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022E39CD-D3E0-0A40-CD94-A4CEC9A85E20}"/>
                </a:ext>
              </a:extLst>
            </xdr14:cNvPr>
            <xdr14:cNvContentPartPr/>
          </xdr14:nvContentPartPr>
          <xdr14:nvPr macro=""/>
          <xdr14:xfrm>
            <a:off x="3300922" y="2928363"/>
            <a:ext cx="347040" cy="216082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022E39CD-D3E0-0A40-CD94-A4CEC9A85E20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294802" y="2922230"/>
              <a:ext cx="359280" cy="2283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875903</xdr:colOff>
      <xdr:row>16</xdr:row>
      <xdr:rowOff>65430</xdr:rowOff>
    </xdr:from>
    <xdr:to>
      <xdr:col>5</xdr:col>
      <xdr:colOff>95373</xdr:colOff>
      <xdr:row>17</xdr:row>
      <xdr:rowOff>17232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4DC6F8F9-7332-B30D-CD1B-4290BEC19602}"/>
                </a:ext>
              </a:extLst>
            </xdr14:cNvPr>
            <xdr14:cNvContentPartPr/>
          </xdr14:nvContentPartPr>
          <xdr14:nvPr macro=""/>
          <xdr14:xfrm>
            <a:off x="3841642" y="2974885"/>
            <a:ext cx="678960" cy="128880"/>
          </xdr14:xfrm>
        </xdr:contentPart>
      </mc:Choice>
      <mc:Fallback xmlns=""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4DC6F8F9-7332-B30D-CD1B-4290BEC19602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835525" y="2968765"/>
              <a:ext cx="691194" cy="14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639480</xdr:colOff>
      <xdr:row>21</xdr:row>
      <xdr:rowOff>10039</xdr:rowOff>
    </xdr:from>
    <xdr:to>
      <xdr:col>6</xdr:col>
      <xdr:colOff>207722</xdr:colOff>
      <xdr:row>23</xdr:row>
      <xdr:rowOff>132079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D2556137-ABBF-EB66-00E6-A632DA19E4C4}"/>
                </a:ext>
              </a:extLst>
            </xdr14:cNvPr>
            <xdr14:cNvContentPartPr/>
          </xdr14:nvContentPartPr>
          <xdr14:nvPr macro=""/>
          <xdr14:xfrm>
            <a:off x="2908162" y="3828698"/>
            <a:ext cx="2299320" cy="480960"/>
          </xdr14:xfrm>
        </xdr:contentPart>
      </mc:Choice>
      <mc:Fallback xmlns=""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D2556137-ABBF-EB66-00E6-A632DA19E4C4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902041" y="3822578"/>
              <a:ext cx="2311562" cy="49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8734</xdr:colOff>
      <xdr:row>28</xdr:row>
      <xdr:rowOff>151593</xdr:rowOff>
    </xdr:from>
    <xdr:to>
      <xdr:col>4</xdr:col>
      <xdr:colOff>514812</xdr:colOff>
      <xdr:row>29</xdr:row>
      <xdr:rowOff>140752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6814FC7E-641A-2B7A-461D-99721FEC24C2}"/>
                </a:ext>
              </a:extLst>
            </xdr14:cNvPr>
            <xdr14:cNvContentPartPr/>
          </xdr14:nvContentPartPr>
          <xdr14:nvPr macro=""/>
          <xdr14:xfrm>
            <a:off x="4411882" y="5243138"/>
            <a:ext cx="506078" cy="171000"/>
          </xdr14:xfrm>
        </xdr:contentPart>
      </mc:Choice>
      <mc:Fallback xmlns=""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6814FC7E-641A-2B7A-461D-99721FEC24C2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4405767" y="5237018"/>
              <a:ext cx="518307" cy="18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658118</xdr:colOff>
      <xdr:row>24</xdr:row>
      <xdr:rowOff>95154</xdr:rowOff>
    </xdr:from>
    <xdr:to>
      <xdr:col>6</xdr:col>
      <xdr:colOff>264962</xdr:colOff>
      <xdr:row>26</xdr:row>
      <xdr:rowOff>143754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F8294B84-A94F-1DA3-7A3C-8F6DBCD30948}"/>
                </a:ext>
              </a:extLst>
            </xdr14:cNvPr>
            <xdr14:cNvContentPartPr/>
          </xdr14:nvContentPartPr>
          <xdr14:nvPr macro=""/>
          <xdr14:xfrm>
            <a:off x="2926800" y="4459336"/>
            <a:ext cx="2337922" cy="407520"/>
          </xdr14:xfrm>
        </xdr:contentPart>
      </mc:Choice>
      <mc:Fallback xmlns=""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F8294B84-A94F-1DA3-7A3C-8F6DBCD30948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2920680" y="4453221"/>
              <a:ext cx="2350162" cy="4197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764029</xdr:colOff>
      <xdr:row>1</xdr:row>
      <xdr:rowOff>130639</xdr:rowOff>
    </xdr:from>
    <xdr:to>
      <xdr:col>1</xdr:col>
      <xdr:colOff>783191</xdr:colOff>
      <xdr:row>2</xdr:row>
      <xdr:rowOff>17558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004E4904-C2BF-F908-0EF4-92C2E4E11BEA}"/>
                </a:ext>
              </a:extLst>
            </xdr14:cNvPr>
            <xdr14:cNvContentPartPr/>
          </xdr14:nvContentPartPr>
          <xdr14:nvPr macro=""/>
          <xdr14:xfrm>
            <a:off x="1041120" y="312480"/>
            <a:ext cx="14400" cy="68760"/>
          </xdr14:xfrm>
        </xdr:contentPart>
      </mc:Choice>
      <mc:Fallback xmlns=""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004E4904-C2BF-F908-0EF4-92C2E4E11BEA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035000" y="306360"/>
              <a:ext cx="26640" cy="8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1282789</xdr:colOff>
      <xdr:row>1</xdr:row>
      <xdr:rowOff>164119</xdr:rowOff>
    </xdr:from>
    <xdr:to>
      <xdr:col>1</xdr:col>
      <xdr:colOff>1294669</xdr:colOff>
      <xdr:row>2</xdr:row>
      <xdr:rowOff>27638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57299471-F7F3-06F8-4A0C-449CB5107E8F}"/>
                </a:ext>
              </a:extLst>
            </xdr14:cNvPr>
            <xdr14:cNvContentPartPr/>
          </xdr14:nvContentPartPr>
          <xdr14:nvPr macro=""/>
          <xdr14:xfrm>
            <a:off x="1559880" y="345960"/>
            <a:ext cx="11880" cy="45360"/>
          </xdr14:xfrm>
        </xdr:contentPart>
      </mc:Choice>
      <mc:Fallback xmlns=""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57299471-F7F3-06F8-4A0C-449CB5107E8F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553760" y="339840"/>
              <a:ext cx="24120" cy="5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95327</xdr:colOff>
      <xdr:row>2</xdr:row>
      <xdr:rowOff>11735</xdr:rowOff>
    </xdr:from>
    <xdr:to>
      <xdr:col>9</xdr:col>
      <xdr:colOff>485152</xdr:colOff>
      <xdr:row>4</xdr:row>
      <xdr:rowOff>64705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9DDC7D1A-A7D2-0E6F-E2C8-37483EEA2849}"/>
                </a:ext>
              </a:extLst>
            </xdr14:cNvPr>
            <xdr14:cNvContentPartPr/>
          </xdr14:nvContentPartPr>
          <xdr14:nvPr macro=""/>
          <xdr14:xfrm>
            <a:off x="6401880" y="372682"/>
            <a:ext cx="1036522" cy="413918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9DDC7D1A-A7D2-0E6F-E2C8-37483EEA2849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6395732" y="366558"/>
              <a:ext cx="1048818" cy="4261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264750</xdr:colOff>
      <xdr:row>3</xdr:row>
      <xdr:rowOff>69859</xdr:rowOff>
    </xdr:from>
    <xdr:to>
      <xdr:col>9</xdr:col>
      <xdr:colOff>550312</xdr:colOff>
      <xdr:row>4</xdr:row>
      <xdr:rowOff>160547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5DE0FD8F-09E0-F709-E1A0-56F8C93F7FDE}"/>
                </a:ext>
              </a:extLst>
            </xdr14:cNvPr>
            <xdr14:cNvContentPartPr/>
          </xdr14:nvContentPartPr>
          <xdr14:nvPr macro=""/>
          <xdr14:xfrm>
            <a:off x="7218000" y="611280"/>
            <a:ext cx="280800" cy="266400"/>
          </xdr14:xfrm>
        </xdr:contentPart>
      </mc:Choice>
      <mc:Fallback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5DE0FD8F-09E0-F709-E1A0-56F8C93F7FDE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7211880" y="605160"/>
              <a:ext cx="293040" cy="27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220693</xdr:colOff>
      <xdr:row>6</xdr:row>
      <xdr:rowOff>106320</xdr:rowOff>
    </xdr:from>
    <xdr:to>
      <xdr:col>10</xdr:col>
      <xdr:colOff>435777</xdr:colOff>
      <xdr:row>7</xdr:row>
      <xdr:rowOff>75606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658163C0-2ACF-AA4F-BF42-268295CFF84E}"/>
                </a:ext>
              </a:extLst>
            </xdr14:cNvPr>
            <xdr14:cNvContentPartPr/>
          </xdr14:nvContentPartPr>
          <xdr14:nvPr macro=""/>
          <xdr14:xfrm>
            <a:off x="7820640" y="1189162"/>
            <a:ext cx="210322" cy="144998"/>
          </xdr14:xfrm>
        </xdr:contentPart>
      </mc:Choice>
      <mc:Fallback>
        <xdr:pic>
          <xdr:nvPicPr>
            <xdr:cNvPr id="110" name="Ink 109">
              <a:extLst>
                <a:ext uri="{FF2B5EF4-FFF2-40B4-BE49-F238E27FC236}">
                  <a16:creationId xmlns:a16="http://schemas.microsoft.com/office/drawing/2014/main" id="{658163C0-2ACF-AA4F-BF42-268295CFF84E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7814528" y="1183061"/>
              <a:ext cx="222546" cy="15720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562830</xdr:colOff>
      <xdr:row>2</xdr:row>
      <xdr:rowOff>27575</xdr:rowOff>
    </xdr:from>
    <xdr:to>
      <xdr:col>11</xdr:col>
      <xdr:colOff>151795</xdr:colOff>
      <xdr:row>4</xdr:row>
      <xdr:rowOff>68469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0D9F8EC0-89AA-D058-5466-21AF9471E4E5}"/>
                </a:ext>
              </a:extLst>
            </xdr14:cNvPr>
            <xdr14:cNvContentPartPr/>
          </xdr14:nvContentPartPr>
          <xdr14:nvPr macro=""/>
          <xdr14:xfrm>
            <a:off x="7516080" y="388522"/>
            <a:ext cx="882360" cy="397080"/>
          </xdr14:xfrm>
        </xdr:contentPart>
      </mc:Choice>
      <mc:Fallback>
        <xdr:pic>
          <xdr:nvPicPr>
            <xdr:cNvPr id="123" name="Ink 122">
              <a:extLst>
                <a:ext uri="{FF2B5EF4-FFF2-40B4-BE49-F238E27FC236}">
                  <a16:creationId xmlns:a16="http://schemas.microsoft.com/office/drawing/2014/main" id="{0D9F8EC0-89AA-D058-5466-21AF9471E4E5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7509958" y="382396"/>
              <a:ext cx="894605" cy="4093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78047</xdr:colOff>
      <xdr:row>4</xdr:row>
      <xdr:rowOff>96107</xdr:rowOff>
    </xdr:from>
    <xdr:to>
      <xdr:col>11</xdr:col>
      <xdr:colOff>382997</xdr:colOff>
      <xdr:row>7</xdr:row>
      <xdr:rowOff>160566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128" name="Ink 127">
              <a:extLst>
                <a:ext uri="{FF2B5EF4-FFF2-40B4-BE49-F238E27FC236}">
                  <a16:creationId xmlns:a16="http://schemas.microsoft.com/office/drawing/2014/main" id="{E93B8FFE-0454-CEF8-92A3-45960990C869}"/>
                </a:ext>
              </a:extLst>
            </xdr14:cNvPr>
            <xdr14:cNvContentPartPr/>
          </xdr14:nvContentPartPr>
          <xdr14:nvPr macro=""/>
          <xdr14:xfrm>
            <a:off x="6384600" y="818002"/>
            <a:ext cx="2245042" cy="605880"/>
          </xdr14:xfrm>
        </xdr:contentPart>
      </mc:Choice>
      <mc:Fallback>
        <xdr:pic>
          <xdr:nvPicPr>
            <xdr:cNvPr id="128" name="Ink 127">
              <a:extLst>
                <a:ext uri="{FF2B5EF4-FFF2-40B4-BE49-F238E27FC236}">
                  <a16:creationId xmlns:a16="http://schemas.microsoft.com/office/drawing/2014/main" id="{E93B8FFE-0454-CEF8-92A3-45960990C869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6378479" y="811882"/>
              <a:ext cx="2257284" cy="61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10027</xdr:colOff>
      <xdr:row>17</xdr:row>
      <xdr:rowOff>160421</xdr:rowOff>
    </xdr:from>
    <xdr:to>
      <xdr:col>9</xdr:col>
      <xdr:colOff>429850</xdr:colOff>
      <xdr:row>19</xdr:row>
      <xdr:rowOff>132896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D9DFEDDE-283D-1285-078B-E3E1349B0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275974" y="3228474"/>
          <a:ext cx="5182323" cy="3334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173115</xdr:colOff>
      <xdr:row>2</xdr:row>
      <xdr:rowOff>38438</xdr:rowOff>
    </xdr:from>
    <xdr:to>
      <xdr:col>15</xdr:col>
      <xdr:colOff>182483</xdr:colOff>
      <xdr:row>3</xdr:row>
      <xdr:rowOff>74201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44C0AB1D-B176-8CA2-EC3F-E8F0B1FD4B6C}"/>
                </a:ext>
              </a:extLst>
            </xdr14:cNvPr>
            <xdr14:cNvContentPartPr/>
          </xdr14:nvContentPartPr>
          <xdr14:nvPr macro=""/>
          <xdr14:xfrm>
            <a:off x="6108922" y="402120"/>
            <a:ext cx="658800" cy="212842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44C0AB1D-B176-8CA2-EC3F-E8F0B1FD4B6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02758" y="395998"/>
              <a:ext cx="671128" cy="2250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210473</xdr:colOff>
      <xdr:row>3</xdr:row>
      <xdr:rowOff>106797</xdr:rowOff>
    </xdr:from>
    <xdr:to>
      <xdr:col>15</xdr:col>
      <xdr:colOff>239641</xdr:colOff>
      <xdr:row>4</xdr:row>
      <xdr:rowOff>57076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F15B6F72-619F-A34A-A96F-64C1BB8BEB26}"/>
                </a:ext>
              </a:extLst>
            </xdr14:cNvPr>
            <xdr14:cNvContentPartPr/>
          </xdr14:nvContentPartPr>
          <xdr14:nvPr macro=""/>
          <xdr14:xfrm>
            <a:off x="6146280" y="652320"/>
            <a:ext cx="678600" cy="13212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F15B6F72-619F-A34A-A96F-64C1BB8BEB2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140160" y="646217"/>
              <a:ext cx="690840" cy="1443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160793</xdr:colOff>
      <xdr:row>5</xdr:row>
      <xdr:rowOff>104997</xdr:rowOff>
    </xdr:from>
    <xdr:to>
      <xdr:col>15</xdr:col>
      <xdr:colOff>477045</xdr:colOff>
      <xdr:row>6</xdr:row>
      <xdr:rowOff>178839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4DB3E536-ECA4-35FE-F94C-32C54F6FF595}"/>
                </a:ext>
              </a:extLst>
            </xdr14:cNvPr>
            <xdr14:cNvContentPartPr/>
          </xdr14:nvContentPartPr>
          <xdr14:nvPr macro=""/>
          <xdr14:xfrm>
            <a:off x="6096600" y="1014202"/>
            <a:ext cx="960922" cy="250920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4DB3E536-ECA4-35FE-F94C-32C54F6FF59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090477" y="1008091"/>
              <a:ext cx="973168" cy="26314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369233</xdr:colOff>
      <xdr:row>4</xdr:row>
      <xdr:rowOff>65716</xdr:rowOff>
    </xdr:from>
    <xdr:to>
      <xdr:col>14</xdr:col>
      <xdr:colOff>477593</xdr:colOff>
      <xdr:row>4</xdr:row>
      <xdr:rowOff>74716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7ED375DD-10C3-C005-B586-A1FCA0C42A9D}"/>
                </a:ext>
              </a:extLst>
            </xdr14:cNvPr>
            <xdr14:cNvContentPartPr/>
          </xdr14:nvContentPartPr>
          <xdr14:nvPr macro=""/>
          <xdr14:xfrm>
            <a:off x="6305040" y="793080"/>
            <a:ext cx="108360" cy="9000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7ED375DD-10C3-C005-B586-A1FCA0C42A9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298920" y="786960"/>
              <a:ext cx="12060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502883</xdr:colOff>
      <xdr:row>5</xdr:row>
      <xdr:rowOff>173397</xdr:rowOff>
    </xdr:from>
    <xdr:to>
      <xdr:col>16</xdr:col>
      <xdr:colOff>48850</xdr:colOff>
      <xdr:row>7</xdr:row>
      <xdr:rowOff>36516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D6898538-4434-0793-DDB0-E68D5E9FA850}"/>
                </a:ext>
              </a:extLst>
            </xdr14:cNvPr>
            <xdr14:cNvContentPartPr/>
          </xdr14:nvContentPartPr>
          <xdr14:nvPr macro=""/>
          <xdr14:xfrm>
            <a:off x="7088122" y="1082602"/>
            <a:ext cx="195398" cy="22680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D6898538-4434-0793-DDB0-E68D5E9FA850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082005" y="1076343"/>
              <a:ext cx="207633" cy="2393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386513</xdr:colOff>
      <xdr:row>2</xdr:row>
      <xdr:rowOff>81278</xdr:rowOff>
    </xdr:from>
    <xdr:to>
      <xdr:col>14</xdr:col>
      <xdr:colOff>620513</xdr:colOff>
      <xdr:row>2</xdr:row>
      <xdr:rowOff>104040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A4CFE2E4-65F2-C7F8-C4E8-43759D287133}"/>
                </a:ext>
              </a:extLst>
            </xdr14:cNvPr>
            <xdr14:cNvContentPartPr/>
          </xdr14:nvContentPartPr>
          <xdr14:nvPr macro=""/>
          <xdr14:xfrm>
            <a:off x="6322320" y="444960"/>
            <a:ext cx="234000" cy="18000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A4CFE2E4-65F2-C7F8-C4E8-43759D287133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316200" y="438840"/>
              <a:ext cx="246240" cy="3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86372</xdr:colOff>
      <xdr:row>5</xdr:row>
      <xdr:rowOff>150357</xdr:rowOff>
    </xdr:from>
    <xdr:to>
      <xdr:col>16</xdr:col>
      <xdr:colOff>274930</xdr:colOff>
      <xdr:row>7</xdr:row>
      <xdr:rowOff>16716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B8590F07-AE52-91C0-3A72-21EBCEC03427}"/>
                </a:ext>
              </a:extLst>
            </xdr14:cNvPr>
            <xdr14:cNvContentPartPr/>
          </xdr14:nvContentPartPr>
          <xdr14:nvPr macro=""/>
          <xdr14:xfrm>
            <a:off x="7321042" y="1059562"/>
            <a:ext cx="188558" cy="23004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B8590F07-AE52-91C0-3A72-21EBCEC0342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314925" y="1053442"/>
              <a:ext cx="200793" cy="24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173115</xdr:colOff>
      <xdr:row>7</xdr:row>
      <xdr:rowOff>123996</xdr:rowOff>
    </xdr:from>
    <xdr:to>
      <xdr:col>14</xdr:col>
      <xdr:colOff>609795</xdr:colOff>
      <xdr:row>8</xdr:row>
      <xdr:rowOff>95515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24D81251-EBE5-0B49-CAF1-E154BCA7988A}"/>
                </a:ext>
              </a:extLst>
            </xdr14:cNvPr>
            <xdr14:cNvContentPartPr/>
          </xdr14:nvContentPartPr>
          <xdr14:nvPr macro=""/>
          <xdr14:xfrm>
            <a:off x="6108922" y="1396882"/>
            <a:ext cx="431918" cy="153360"/>
          </xdr14:xfrm>
        </xdr:contentPart>
      </mc:Choice>
      <mc:Fallback xmlns=""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24D81251-EBE5-0B49-CAF1-E154BCA7988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102803" y="1390762"/>
              <a:ext cx="444156" cy="16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382275</xdr:colOff>
      <xdr:row>9</xdr:row>
      <xdr:rowOff>154154</xdr:rowOff>
    </xdr:from>
    <xdr:to>
      <xdr:col>15</xdr:col>
      <xdr:colOff>411361</xdr:colOff>
      <xdr:row>12</xdr:row>
      <xdr:rowOff>7511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F52898EF-C5AD-E212-B410-D192603645F6}"/>
                </a:ext>
              </a:extLst>
            </xdr14:cNvPr>
            <xdr14:cNvContentPartPr/>
          </xdr14:nvContentPartPr>
          <xdr14:nvPr macro=""/>
          <xdr14:xfrm>
            <a:off x="6318082" y="1790722"/>
            <a:ext cx="678518" cy="398880"/>
          </xdr14:xfrm>
        </xdr:contentPart>
      </mc:Choice>
      <mc:Fallback xmlns=""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F52898EF-C5AD-E212-B410-D192603645F6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6311959" y="1784608"/>
              <a:ext cx="690763" cy="4111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436913</xdr:colOff>
      <xdr:row>12</xdr:row>
      <xdr:rowOff>67991</xdr:rowOff>
    </xdr:from>
    <xdr:to>
      <xdr:col>16</xdr:col>
      <xdr:colOff>570212</xdr:colOff>
      <xdr:row>14</xdr:row>
      <xdr:rowOff>29749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73D1EDFD-CE16-380A-0F8C-39EC47C314CC}"/>
                </a:ext>
              </a:extLst>
            </xdr14:cNvPr>
            <xdr14:cNvContentPartPr/>
          </xdr14:nvContentPartPr>
          <xdr14:nvPr macro=""/>
          <xdr14:xfrm>
            <a:off x="6372720" y="2250082"/>
            <a:ext cx="1432162" cy="325440"/>
          </xdr14:xfrm>
        </xdr:contentPart>
      </mc:Choice>
      <mc:Fallback xmlns=""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73D1EDFD-CE16-380A-0F8C-39EC47C314CC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366578" y="2243962"/>
              <a:ext cx="1444446" cy="33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764029</xdr:colOff>
      <xdr:row>36</xdr:row>
      <xdr:rowOff>130639</xdr:rowOff>
    </xdr:from>
    <xdr:to>
      <xdr:col>1</xdr:col>
      <xdr:colOff>783191</xdr:colOff>
      <xdr:row>37</xdr:row>
      <xdr:rowOff>17558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D61FFE0F-C642-4B8D-B4F6-FB90586D32E1}"/>
                </a:ext>
              </a:extLst>
            </xdr14:cNvPr>
            <xdr14:cNvContentPartPr/>
          </xdr14:nvContentPartPr>
          <xdr14:nvPr macro=""/>
          <xdr14:xfrm>
            <a:off x="1041120" y="312480"/>
            <a:ext cx="14400" cy="68760"/>
          </xdr14:xfrm>
        </xdr:contentPart>
      </mc:Choice>
      <mc:Fallback xmlns=""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D61FFE0F-C642-4B8D-B4F6-FB90586D32E1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035000" y="306360"/>
              <a:ext cx="26640" cy="8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1282789</xdr:colOff>
      <xdr:row>36</xdr:row>
      <xdr:rowOff>164119</xdr:rowOff>
    </xdr:from>
    <xdr:to>
      <xdr:col>1</xdr:col>
      <xdr:colOff>1294669</xdr:colOff>
      <xdr:row>37</xdr:row>
      <xdr:rowOff>27638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E0FC7AC5-21F1-43CE-8F29-EF1A7446EEDD}"/>
                </a:ext>
              </a:extLst>
            </xdr14:cNvPr>
            <xdr14:cNvContentPartPr/>
          </xdr14:nvContentPartPr>
          <xdr14:nvPr macro=""/>
          <xdr14:xfrm>
            <a:off x="1559880" y="345960"/>
            <a:ext cx="11880" cy="45360"/>
          </xdr14:xfrm>
        </xdr:contentPart>
      </mc:Choice>
      <mc:Fallback xmlns=""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E0FC7AC5-21F1-43CE-8F29-EF1A7446EEDD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553760" y="339840"/>
              <a:ext cx="24120" cy="5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9293</xdr:colOff>
      <xdr:row>52</xdr:row>
      <xdr:rowOff>46463</xdr:rowOff>
    </xdr:from>
    <xdr:to>
      <xdr:col>10</xdr:col>
      <xdr:colOff>1220293</xdr:colOff>
      <xdr:row>53</xdr:row>
      <xdr:rowOff>170098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4EF2927B-D7C2-EC5F-F964-E201021BE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479073" y="9469243"/>
          <a:ext cx="2010056" cy="304843"/>
        </a:xfrm>
        <a:prstGeom prst="rect">
          <a:avLst/>
        </a:prstGeom>
      </xdr:spPr>
    </xdr:pic>
    <xdr:clientData/>
  </xdr:twoCellAnchor>
  <xdr:twoCellAnchor editAs="oneCell">
    <xdr:from>
      <xdr:col>4</xdr:col>
      <xdr:colOff>2030451</xdr:colOff>
      <xdr:row>54</xdr:row>
      <xdr:rowOff>0</xdr:rowOff>
    </xdr:from>
    <xdr:to>
      <xdr:col>11</xdr:col>
      <xdr:colOff>93063</xdr:colOff>
      <xdr:row>55</xdr:row>
      <xdr:rowOff>114109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511CE593-2555-52D8-7F84-1C1A8F42F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469780" y="9785195"/>
          <a:ext cx="2648320" cy="29531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56501</xdr:colOff>
      <xdr:row>1</xdr:row>
      <xdr:rowOff>18486</xdr:rowOff>
    </xdr:from>
    <xdr:to>
      <xdr:col>7</xdr:col>
      <xdr:colOff>315273</xdr:colOff>
      <xdr:row>2</xdr:row>
      <xdr:rowOff>74495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271278FC-EFDC-BA31-60C2-C8284C33C391}"/>
                </a:ext>
              </a:extLst>
            </xdr14:cNvPr>
            <xdr14:cNvContentPartPr/>
          </xdr14:nvContentPartPr>
          <xdr14:nvPr macro=""/>
          <xdr14:xfrm>
            <a:off x="4081320" y="200880"/>
            <a:ext cx="907282" cy="238402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271278FC-EFDC-BA31-60C2-C8284C33C39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75199" y="194749"/>
              <a:ext cx="919523" cy="2506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200141</xdr:colOff>
      <xdr:row>0</xdr:row>
      <xdr:rowOff>68040</xdr:rowOff>
    </xdr:from>
    <xdr:to>
      <xdr:col>7</xdr:col>
      <xdr:colOff>466751</xdr:colOff>
      <xdr:row>1</xdr:row>
      <xdr:rowOff>68166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34E3B248-B307-ECB6-72B4-FD0F0E9CE4FF}"/>
                </a:ext>
              </a:extLst>
            </xdr14:cNvPr>
            <xdr14:cNvContentPartPr/>
          </xdr14:nvContentPartPr>
          <xdr14:nvPr macro=""/>
          <xdr14:xfrm>
            <a:off x="4224960" y="68040"/>
            <a:ext cx="915120" cy="18252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34E3B248-B307-ECB6-72B4-FD0F0E9CE4F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218842" y="61920"/>
              <a:ext cx="927355" cy="194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28:43.33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17 56 7571,'0'0'8306,"-17"0"-103,527 8-6735,-507-8-1440,-1-1 1,1 0-1,0 0 1,-1 0-1,1 0 0,-1 0 1,1 0-1,-1-1 1,0 1-1,0-1 1,0 1-1,0-1 1,0 0-1,4-4 1,-21 2-6099,-2 1-2262</inkml:trace>
  <inkml:trace contextRef="#ctx0" brushRef="#br0" timeOffset="872.05">227 17 7972,'0'0'12021,"4"-16"-6554,-5 44-5460,1-1 0,2 1 0,1 0 0,1-1 0,8 31 0,-12-58 3,0 0 1,0 0-1,0 0 0,0 0 0,0 0 0,0 0 0,0 0 0,0 0 1,0 0-1,0 0 0,0 0 0,0 0 0,0 0 0,-1 0 0,1 0 1,0 0-1,0 0 0,0 0 0,0 0 0,0 0 0,0 0 0,0 0 1,0 0-1,0 0 0,0 0 0,0 0 0,-1 0 0,1 0 0,0 0 0,0 0 1,0 0-1,0 0 0,0 0 0,0 0 0,0 0 0,0 0 0,0 0 1,0 0-1,0 0 0,-1 0 0,1 0 0,0 0 0,0 0 0,0 0 1,0 0-1,0 0 0,0 1 0,0-1 0,0 0 0,0 0 0,0 0 1,0 0-1,0 0 0,0 0 0,0 0 0,0 0 0,0 0 0,0 0 1,0 1-1,0-1 0,0 0 0,0 0 0,-12-9 144,-11-12-149,17 13 19,0 0 1,0-1-1,1 1 0,0-1 0,0 0 1,1 0-1,0-1 0,1 1 1,-3-12-1,6 20 67,0 2-106,-1 1 1,1-1 0,-1 1-1,1-1 1,0 1 0,0-1-1,0 1 1,-1-1 0,1 1-1,1-1 1,-1 1 0,0 0 0,0-1-1,0 1 1,1-1 0,-1 0-1,1 1 1,1 2 0,11 26 40,-10-23-17,2 4-8,1 0 0,0 0 0,0-1 0,15 17 0,-20-26 5,0 1 0,0-1 0,1 1 0,-1-1 0,1 0 0,-1 0 0,1 1 0,-1-1 0,1 0 0,0-1 0,-1 1 0,1 0 0,0 0 0,0-1 0,0 1 0,0-1 0,-1 1 0,1-1 0,0 0 0,0 0 0,0 0 0,0 0 0,0 0 0,0 0 0,0-1 0,0 1 1,0 0-1,-1-1 0,1 0 0,0 1 0,0-1 0,0 0 0,-1 0 0,1 0 0,-1 0 0,1 0 0,2-3 0,6-5-24,-1 0 1,0-1-1,0 0 0,-1-1 1,8-12-1,-1-12-2781,-15 35 2664,0 0 1,0-1-1,0 1 1,0 0 0,0 0-1,0 0 1,0 0 0,0-1-1,0 1 1,0 0 0,0 0-1,0 0 1,0 0 0,0 0-1,0-1 1,0 1 0,0 0-1,0 0 1,0 0 0,-1 0-1,1 0 1,0 0 0,0-1-1,0 1 1,0 0-1,0 0 1,0 0 0,-1 0-1,1 0 1,0 0 0,0 0-1,0 0 1,0 0 0,-1 0-1,1 0 1,0 0 0,0 0-1,0 0 1,0 0 0,-1 0-1,1 0 1,0 0 0,0 0-1,0 0 1,0 0 0,0 0-1,-1 0 1,1 0 0,0 0-1,0 0 1,0 0-1,-1 0 1,-1 0-2240,-14 0-10849</inkml:trace>
  <inkml:trace contextRef="#ctx0" brushRef="#br0" timeOffset="1303.81">74 367 11957,'0'0'9098,"0"-5"-8119,0-14-128,0 14 1118,6 25-1796,-2-3 9,0 0 0,-2 1-1,1 21 1,4 29-767,6-27-2846,-7-30-7430</inkml:trace>
  <inkml:trace contextRef="#ctx0" brushRef="#br0" timeOffset="1551.71">63 396 10389,'0'0'9794,"-2"-12"-8610,-2-3-897,2 8-101,0 1-1,1-1 1,-1 0 0,2 0-1,-1-12 1,1 17-168,1 1 1,0 0-1,-1 0 0,1 0 1,0 0-1,0 0 1,0 0-1,0 0 0,0 0 1,0 0-1,0 1 1,0-1-1,0 0 0,0 1 1,0-1-1,0 0 1,1 1-1,-1 0 1,0-1-1,0 1 0,1 0 1,-1-1-1,0 1 1,2 0-1,34-5 194,-25 5-339,-5-1-372,0 0 0,1 1 0,-1 1 0,0-1 0,1 1 1,6 2-1,-12-3 340,0 1 0,-1 0 0,1-1 0,-1 1 0,1 0 0,0 0 0,-1 0 0,0 0 0,1 0 0,-1 1 0,0-1 0,0 0 0,1 1 0,-1-1 0,0 1 0,0-1 0,-1 1 0,1-1 0,0 1 0,0-1 0,-1 1 0,1 0 0,-1 0 0,0-1 0,1 1 0,-1 0 0,0 0 0,0-1 0,0 1 0,0 2 0,0 14-5337</inkml:trace>
  <inkml:trace contextRef="#ctx0" brushRef="#br0" timeOffset="1770.36">81 457 12005,'0'0'7476,"60"-55"-7364,-35 49-112,-4 2 0,4 4-208,-7 0-1457,-8 0-448,-6 12-8164</inkml:trace>
  <inkml:trace contextRef="#ctx0" brushRef="#br0" timeOffset="2799.41">237 452 11909,'0'0'4672,"7"11"-4304,-6-10-363,5 6 135,-1 1 1,0 0-1,-1 0 1,1 1-1,-2-1 1,1 1 0,-1 0-1,0-1 1,-1 1-1,0 1 1,1 16 0,-5-10 1055,-2-20 566,0-29-759,6 25-1200,0 0 0,0 1 1,1-1-1,0 1 0,1-1 0,-1 1 0,2 0 0,-1 0 0,1 1 0,10-12 0,-11 13-455,0 1 0,0-1 1,1 1-1,0 0 0,0 1 0,0-1 1,0 1-1,0 0 0,6-3 0,-4 9-3746,-7 8 3823,-7 19 3750,4-22-2889,2 0 257,-1 0 1,0 1 0,1 0 0,0 0 1,0-1-1,1 16 0,0-23-504,1 1 0,-1 0-1,0-1 1,1 1 0,-1 0 0,1-1-1,0 1 1,-1-1 0,1 1 0,0-1-1,0 1 1,0-1 0,0 0 0,0 0-1,0 1 1,1-1 0,-1 0 0,0 0-1,1 0 1,-1 0 0,1 0 0,-1 0 0,1-1-1,-1 1 1,1 0 0,-1-1 0,1 1-1,0-1 1,-1 0 0,1 1 0,0-1-1,-1 0 1,1 0 0,0 0 0,1-1-1,1 2-12,0-1 0,-1 0-1,1 0 1,-1-1 0,1 1-1,-1-1 1,0 0-1,1 0 1,-1 0 0,0 0-1,1 0 1,-1-1 0,5-3-1,-6 3 2,0 0-1,0 0 1,-1 0 0,1-1-1,-1 1 1,1 0-1,-1-1 1,0 1-1,0-1 1,0 0-1,-1 1 1,1-1 0,-1 0-1,1 1 1,-1-1-1,0 0 1,0 1-1,0-5 1,0 6 1,0 0-1,0 1 1,-1-1 0,1 0-1,0 0 1,0 1 0,-1-1 0,1 0-1,0 1 1,-1-1 0,1 0 0,0 1-1,-1-1 1,1 0 0,-1 1-1,1-1 1,-1 1 0,1-1 0,-1 1-1,0-1 1,1 1 0,-1-1 0,0 1-1,1 0 1,-1-1 0,0 1-1,-1-1 1,-28-2 119,25 3-159,1 0 0,-1 1 0,1-1 0,-1 1 0,1 0-1,0 0 1,-1 1 0,1-1 0,0 1 0,-7 4 0,10-6-6,1 0 1,-1 1 0,1-1 0,0 0-1,-1 0 1,1 0 0,-1 1 0,1-1 0,0 0-1,-1 0 1,1 1 0,0-1 0,0 0 0,-1 0-1,1 1 1,0-1 0,0 0 0,-1 1 0,1-1-1,0 1 1,0-1 0,0 0 0,0 1-1,-1-1 1,1 0 0,0 1 0,0-1 0,0 1-1,0-1 1,0 1 0,0-1 0,0 0 0,0 1-1,0-1 1,0 1 0,0-1 0,1 0-1,-1 1 1,19-4-376,40-22-203,-52 22 432,1-1 131,-1 0 23,0 1 1,0 0 0,1 0-1,-1 0 1,1 1-1,0 0 1,0 1-1,-1 0 1,1 0-1,11 0 1,-18 2 41,0-1 0,0 1 1,-1-1-1,1 0 0,0 1 0,0 0 0,0-1 1,0 1-1,-1 0 0,1-1 0,0 1 1,-1 0-1,1 0 0,0-1 0,-1 1 0,1 0 1,-1 0-1,0 0 0,1 0 0,-1 0 0,0 0 1,1 0-1,-1 0 0,0 0 0,0 0 1,0 1-1,4 38 1100,-1-14-666,-3-25-434,0-1 1,0 1-1,0-1 1,0 0-1,0 1 0,0-1 1,0 1-1,1-1 0,-1 1 1,0-1-1,0 1 0,0-1 1,1 0-1,-1 1 0,0-1 1,1 0-1,-1 1 0,0-1 1,1 0-1,-1 1 0,0-1 1,1 0-1,-1 0 0,1 1 1,-1-1-1,1 0 0,-1 0 1,0 0-1,1 0 0,-1 0 1,1 1-1,-1-1 1,1 0-1,-1 0 0,1 0 1,-1 0-1,1 0 0,-1 0 1,1-1-1,-1 1 0,1 0 1,-1 0-1,0 0 0,1 0 1,-1 0-1,1-1 0,-1 1 1,1 0-1,-1 0 0,0-1 1,1 1-1,-1 0 0,0-1 1,1 1-1,-1 0 0,0-1 1,1 1-1,-1-1 0,0 1 1,0 0-1,0-1 1,1 1-1,-1-1 0,0 1 1,0-2-1,25-41-14,-15 25 53,53-64-144,-61 84 57,0 0 0,-1 0 0,1 0 0,-1 1 0,0-1 0,1 0 0,-1 1 0,0-1-1,-1 0 1,2 6 0,-1-5 51,-1 1-1,1-1 0,0 1 1,0-1-1,0 0 0,1 1 1,-1-1-1,1 0 0,0 0 1,0 0-1,0 0 0,0 0 1,0 0-1,1-1 0,3 4 1,0-3 15,0 0 0,0 0 0,1 0 0,0-1 1,-1 1-1,12 1 0,-14-3-35,46 18 247,-42-15-304,-1-1 0,1 0 0,0 0-1,0 0 1,0-1 0,0 0 0,0-1 0,14 1 0,-12-2-2208,-3 0-2087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28:51.00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220 35 11541,'0'0'6523,"-3"-3"-5824,1 0-581,-1 0 0,1 1 0,-1-1-1,0 1 1,0-1 0,0 1-1,-1 0 1,1 1 0,0-1 0,-1 0-1,1 1 1,-1 0 0,1 0 0,-1 0-1,0 0 1,1 0 0,-1 1 0,0 0-1,0 0 1,1 0 0,-1 0 0,0 0-1,0 1 1,1 0 0,-1 0 0,0 0-1,1 0 1,-1 0 0,1 1 0,-1-1-1,1 1 1,0 0 0,0 0 0,0 0-1,0 1 1,-5 4 0,5-2-114,0-1 0,0 1-1,0 0 1,1 0 0,0 0 0,0 0 0,0 0 0,0 0-1,1 1 1,0-1 0,0 1 0,1-1 0,-1 1 0,1-1-1,1 1 1,-1-1 0,1 1 0,-1-1 0,2 1 0,-1-1-1,0 0 1,1 0 0,0 1 0,1-1 0,-1 0-1,1-1 1,0 1 0,0 0 0,0-1 0,0 0 0,1 1-1,0-2 1,0 1 0,0 0 0,1-1 0,-1 1 0,1-1-1,8 4 1,75 43-575,-88-50 568,0 1 1,0-1-1,0 0 0,1 0 0,-1 0 0,0 0 0,0 0 0,0 0 0,1 0 0,-1 0 0,0 1 0,0-1 0,0 0 0,0 0 1,0 0-1,0 0 0,1 1 0,-1-1 0,0 0 0,0 0 0,0 0 0,0 0 0,0 1 0,0-1 0,0 0 0,0 0 0,0 0 0,0 1 1,0-1-1,0 0 0,0 0 0,0 0 0,0 1 0,0-1 0,0 0 0,0 0 0,0 0 0,0 1 0,0-1 0,0 0 0,-1 0 1,1 0-1,0 1 0,0-1 0,0 0 0,0 0 0,-13 5-11,-18-1 65,30-4-55,-15 2 35,-8 0 2,0-1 0,0 0 0,-43-6 0,66 5-90,0 0-1,0 0 0,0 0 1,0 0-1,0 0 1,0 0-1,0-1 0,0 1 1,0 0-1,0-1 1,0 1-1,0 0 1,1-1-1,-1 0 0,0 1 1,0-1-1,0 1 1,0-1-1,1 0 0,-1 0 1,0 1-1,1-1 1,-1 0-1,1 0 1,-1 0-1,1 0 0,-1 0 1,1 0-1,-1 1 1,1-1-1,0 0 0,0 0 1,-1 0-1,1-1 1,0 1-1,0 0 1,0 0-1,0 0 0,0 0 1,0 0-1,0 0 1,1-1-1,0-1-585,0 0 1,1 1-1,-1-1 0,1 0 0,-1 1 1,1-1-1,0 1 0,0 0 0,0-1 1,0 1-1,1 0 0,-1 0 0,4-2 1,24-14-7728</inkml:trace>
  <inkml:trace contextRef="#ctx0" brushRef="#br0" timeOffset="1211.48">359 1 10101,'0'0'11098,"0"5"-10973,0 195 2068,0-112-9118,-10-90-3736,-11-13 10751,21 14-346,-57-45 15319,59 42-12689,14-1-2510,-16 5 198,101-15-116,-58 9 61,56-14 0,-95 19 28,-4 1 45,-1 0-74,0 0 1,1-1 0,-1 1 0,0 0 0,0 0 0,0 0 0,0 0 0,0 1-1,0-1 1,0 0 0,0 0 0,0 0 0,0 1 0,0-1 0,0 1-1,0-1 1,0 1 0,1-1 0,-1 1 0,0-1 0,0 1 0,1 0-1,-2 1 1,-18 15-19,8-6 63,1 0 0,1 1 1,-11 16-1,17-23-34,1 0 0,0 0 0,1 1 1,0-1-1,-1 1 0,2 0 0,-1-1 0,1 1 0,0 0 0,0 0 0,0 9 1,2-14-16,-1 0 0,1 0 0,0-1 0,0 1 0,-1 0 0,1-1 0,0 1 0,0-1 0,0 1 0,0-1 0,0 0 0,0 1 0,0-1 0,0 0 0,0 1 0,0-1 0,0 0 0,0 0 0,0 0 0,0 0 0,0 0 0,0 0 0,0 0 0,0 0 0,0-1 0,2 1 0,30-6 61,-25 1-58,0 1-1,-1-2 1,1 1 0,11-12 0,-16 14-3,0 1 1,0-1 0,0 0-1,-1 0 1,0 0 0,1 0-1,-1 0 1,-1-1 0,1 1 0,0-1-1,-1 1 1,1-1 0,-1 1-1,1-5 1,-2 7 10,3 2-20,-1 0 0,0 0-1,0 0 1,0 0 0,0 0 0,0 1-1,0-1 1,0 1 0,0-1-1,-1 1 1,1 0 0,-1-1 0,1 1-1,-1 0 1,1 0 0,0 4 0,12 11-43,-10-14 64,0-1 0,1 1 1,-1-1-1,0 0 0,1 0 0,-1-1 0,1 1 1,0-1-1,0 0 0,-1 0 0,1 0 1,0-1-1,0 0 0,8 0 0,-11-1-5,-1 1-1,0-1 0,1 0 0,-1 0 0,0 0 1,0 1-1,0-1 0,1 0 0,-1 0 1,0-1-1,0 1 0,0 0 0,-1 0 0,1 0 1,0-1-1,0 1 0,-1 0 0,1-1 0,-1 1 1,1-1-1,-1 1 0,1 0 0,-1-1 1,0 1-1,0-1 0,0 1 0,0-3 0,0 3-6,0-1 0,1 0 0,-1 1 0,0-1 0,1 0 0,-1 1 0,1-1 0,-1 1 0,1-1 0,0 0-1,-1 1 1,1 0 0,0-1 0,0 1 0,0-1 0,0 1 0,1 0 0,-1 0 0,0 0 0,0 0 0,3-2-1,7 1-48,-1 0 0,1 0-1,0 1 1,0 0-1,0 1 1,0 0-1,0 1 1,11 2 0,-21-2 42,-1 0 1,1 0 0,0 0 0,0 0-1,0 1 1,-1-1 0,1 0 0,-1 0-1,1 1 1,-1-1 0,1 0 0,-1 1-1,0-1 1,0 1 0,1-1 0,-1 0-1,0 1 1,-1 2 0,0 36 184,1-26 59,0-12-225,0-1 0,0 0-1,0 0 1,0 0 0,1 1-1,-1-1 1,0 0 0,1 0-1,-1 0 1,1 0 0,0 0-1,-1 0 1,1 0-1,0 0 1,-1 0 0,1 0-1,0 0 1,0 0 0,0-1-1,0 1 1,0 0 0,0-1-1,0 1 1,0 0 0,0-1-1,0 1 1,0-1 0,0 0-1,0 1 1,0-1-1,1 0 1,-1 0 0,0 0-1,0 1 1,0-1 0,1 0-1,-1-1 1,0 1 0,0 0-1,0 0 1,0 0 0,2-1-1,2 0 12,-1 0-1,1 0 1,0 0-1,-1-1 1,1 1 0,-1-1-1,1 0 1,-1-1-1,6-3 1,-1-3-17,0 1 0,-1-1 1,0-1-1,0 0 0,-1 0 1,-1 0-1,1-1 0,-2 0 1,0 0-1,7-21 0,-5 10 4,-2-1 0,-1 0 0,-1 0 0,-1-1 0,0-25 0,-13 162 197,6-76-99,-1 44 0,6-68-639,0 32 1586,5-27-2882,8-11-4036,-6-7 72</inkml:trace>
  <inkml:trace contextRef="#ctx0" brushRef="#br0" timeOffset="1352.78">916 234 14679,'0'0'10997,"-64"-39"-10997,85 39-336,7 0 192,15 0-1233,3 0-3521,4 0-2770</inkml:trace>
  <inkml:trace contextRef="#ctx0" brushRef="#br0" timeOffset="1750.4">1322 136 13862,'0'0'10856,"-2"12"-10752,1-1-63,-17 161 329,18-171-613,0-38-1742,0 23 2285,1 0 0,0 1 1,1-1-1,1 1 0,5-15 0,-8 28-270,0-1 0,0 1 0,1 0 0,-1 0 0,0-1 0,1 1 0,-1 0 0,1 0 0,-1 0-1,0-1 1,1 1 0,-1 0 0,0 0 0,1 0 0,-1 0 0,1 0 0,-1 0 0,0 0 0,1 0 0,-1 0 0,1 0 0,-1 0 0,1 0 0,-1 0 0,0 0 0,1 0 0,-1 0 0,0 1-1,1-1 1,-1 0 0,1 0 0,-1 0 0,0 1 0,1-1 0,-1 0 0,0 0 0,0 1 0,1-1 0,-1 0 0,0 1 0,0-1 0,1 0 0,-1 1 0,0 0 0,15 15-157,-14-15 203,23 30-338,-17-21 336,1 0 0,0 0 0,19 17 0,6-9-3301,8-11-4839,-22-7-1576</inkml:trace>
  <inkml:trace contextRef="#ctx0" brushRef="#br0" timeOffset="1939.12">1554 162 10709,'0'0'15111,"0"-26"-14999,0 48-112,0 4 336,-7 5-80,3-1-192,0 0 0,4-5-64,0-1-64,0-8-816,8-4-1393,9-10-2674,1-2-1375</inkml:trace>
  <inkml:trace contextRef="#ctx0" brushRef="#br0" timeOffset="2291.03">1765 226 11141,'0'0'13991,"-8"-5"-13367,7 4-605,-1 0 0,1 0 0,-1 0 0,0 0 0,0 0 0,0 1 0,1-1 0,-1 1 0,0-1 0,0 1 0,0 0 0,0-1 0,0 1 0,0 0 0,0 0 0,0 0 1,0 1-1,0-1 0,0 0 0,0 1 0,1-1 0,-1 1 0,-2 1 0,0 0 8,2 1 0,-1 0 0,0 0 0,1 0 1,-1 0-1,1 0 0,0 0 0,0 1 0,0-1 0,0 0 1,1 1-1,-1 0 0,1-1 0,-1 7 0,-1-1-7,1 1 0,1-1-1,0 0 1,-1 15 0,3-23-18,0-1 0,0 1 1,0 0-1,0-1 0,-1 1 0,1-1 1,0 1-1,0-1 0,0 0 0,0 1 0,0-1 1,0 0-1,0 0 0,0 0 0,0 0 1,0 0-1,0 0 0,0 0 0,0 0 1,0 0-1,0 0 0,2-1 0,27-3 88,-25 1-74,0 0 0,0 0 0,0 0 0,0-1 0,0 1 0,-1-1 0,1 0 0,-1-1 0,0 1 0,0-1 0,-1 1 0,1-1 0,-1 0 0,0-1 0,-1 1 0,1 0 0,-1-1 0,0 0 0,0 1 0,1-8 0,-3 13 32,0 30-80,0-28 40,0 1-1,0-1 1,0 0-1,1 1 0,-1-1 1,1 0-1,0 1 1,0-1-1,0 0 0,0 0 1,0 0-1,0 0 0,0 0 1,1 0-1,-1 0 1,1 0-1,-1 0 0,1-1 1,0 1-1,0-1 1,0 1-1,0-1 0,0 0 1,0 0-1,0 0 1,0 0-1,4 1 0,-4-1-227,0-1-1,1 1 1,-1-1-1,0 0 1,0 0-1,1 0 1,-1 0-1,0 0 1,0-1-1,1 1 1,-1-1-1,2 0 1,11-8-6773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31:29.57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152 1002 14150,'0'0'9925,"-12"-30"-7532,11 29-2365,-1 1-1,1 0 0,-1-1 1,1 1-1,-1 0 1,1 0-1,-1 0 0,1 0 1,-1 0-1,1 0 1,-1 0-1,1 1 0,-1-1 1,1 1-1,-1-1 1,1 1-1,0-1 0,-1 1 1,1 0-1,0 0 1,-1-1-1,1 1 0,0 0 1,0 0-1,0 0 1,0 0-1,0 1 0,0-1 1,0 0-1,0 0 1,0 1-1,1-1 0,-2 2 1,-28 53-179,26-48 216,-2 6-64,0 1 0,1 0 0,-4 17 1,8-26-14,0 0 0,0 0 1,0 0-1,1 0 1,0 2-1,0-2 0,0 0 1,1 0-1,0 0 1,3 12-1,-3-16 6,0-1-1,0 1 1,1-1 0,-1 1 0,0-1-1,1 1 1,-1-1 0,0 0-1,1 0 1,0 1 0,-1-1-1,1 0 1,0-1 0,0 1-1,-1 0 1,1 0 0,0-1 0,0 1-1,0-1 1,0 0 0,0 1-1,0-1 1,1 0 0,-1 0-1,0 0 1,3-1 0,0 1 9,0-1 1,1 0-1,-1 0 1,0 0-1,-1 0 0,1-1 1,0 0-1,0 0 1,5-3-1,-3-1 9,0 1-1,0-1 0,0-1 1,-1 1-1,0-1 1,0 0-1,-1 0 1,0-2-1,0 2 1,-1-1-1,0 0 0,0-1 1,-1 1-1,0-1 1,0 1-1,-1-1 1,0 0-1,-1 0 1,1 0-1,-1 0 0,-1 0 1,0-1-1,-3-14 1,2 20-5,-1 0 1,1 0 0,-1-1-1,0 1 1,0 0 0,0 1-1,0-1 1,0 0-1,-1 0 1,0 1 0,0 0-1,0-1 1,0 1 0,-1 0-1,1 1 1,-1-1-1,1 1 1,-1-1 0,0 1-1,0 0 1,0 1 0,0-1-1,-1 1 1,1-1-1,0 1 1,-1 0 0,-5 0-1,5 0 0,-1 0-1,0 0 0,1 1 1,-1-1-1,0 1 0,1 1 1,-1-1-1,0 1 0,1 0 1,-2 0-1,1 1 1,1-1-1,0 1 0,-1 0 1,1 1-1,0-1 0,0 1 1,0 0-1,1 1 0,-9 6 1,11-7-104,0-1 0,1 1 0,0 0 0,-1 0 0,1-1 0,0 1 0,0 0 0,0 0 0,1 0 0,-1 0 0,1 0 0,-1 0 0,1 1 0,0-1 0,0 0 1,1 0-1,-1 0 0,1 0 0,-1 0 0,3 6 0,-2-7-535,0 1-1,0 1 1,1-1 0,-1 0-1,1-1 1,0 1 0,-1-1 0,1 1-1,0-1 1,0 0 0,1 0 0,4 4-1,20 7-9537</inkml:trace>
  <inkml:trace contextRef="#ctx0" brushRef="#br0" timeOffset="516.11">815 967 14391,'0'0'9684,"0"14"-9572,0 12 112,-10 10 112,-1 2 32,0 5-191,1 2-161,-1-2-16,0-1 0,8-4-737,-1-6-3569,4-10-6803</inkml:trace>
  <inkml:trace contextRef="#ctx0" brushRef="#br0" timeOffset="1059.55">1380 946 16680,'0'0'6050,"7"-8"-5943,-4 5-95,1-1-1,0 1 0,0 0 1,0 0-1,1-1 1,-1 1-1,0 1 0,1 0 1,5-3-1,-8 5-8,-1 0 0,1-1 0,-1 1 0,1 0 1,-1 0-1,1 0 0,-1 0 0,0 0 0,1 0 0,-1 0 0,1 0 0,-1 0 0,2 1 0,-2-1 0,0 1 0,1-1 0,1 2 0,-1 0 0,0-1-1,-1 1 0,1-1 0,-1 1 0,1 1 0,-1-1 0,0-1 0,0 1 1,0 0-1,0 0 0,0 0 0,0 0 0,0 1 0,-1-1 0,1 0 0,-1 3 1,2 2 18,-1 1 1,-1 0 0,1-1 0,-1 1 0,-1 0 0,1 0-1,-1-1 1,-1 1 0,1 0 0,-1-1 0,-3 9 0,-5 6 69,-1 0 1,-16 24 0,-14 35 1145,40-81-1223,1 1 0,-1-1 0,1 1 0,0-1 0,-1 1 0,1-1 0,0 1 0,0-1 1,0 1-1,-1-1 0,1 1 0,0-1 0,0 1 0,0 0 0,0-1 0,0 1 0,0-1 0,0 1 0,0 0 1,0-1-1,0 1 0,0-1 0,0 1 0,1-1 0,-1 1 0,0-1 0,0 1 0,0-1 0,1 1 0,-1-1 1,0 1-1,1-1 0,-1 1 0,1-1 0,-1 1 0,0-1 0,1 0 0,-1 1 0,1-1 0,-1 0 1,1 1-1,-1-1 0,1 0 0,-1 0 0,1 1 0,-1-1 0,1 0 0,0 0 0,-1 0 0,1 0 0,-1 0 1,1 0-1,-1 0 0,1 0 0,0 0 0,-1 0 0,1 0 0,-1 0 0,2 0 0,39-11-156,-34 8 188,84-27-1736,-29 9-3180,-50 17 3365,42-16-7688</inkml:trace>
  <inkml:trace contextRef="#ctx0" brushRef="#br0" timeOffset="1619.08">2569 958 17848,'0'0'8196,"-7"-6"-7633,-21-17-336,28 23-225,0-1 0,0 1 0,-1 0 0,1-1 0,0 1 0,0 0 0,-1-1 0,1 1 0,0-1 0,0 1 0,0 0 0,0-1 0,0 1 0,0-1 0,0 1 0,-1-1 0,1 1 0,0 0 0,1-1 0,-1 1 0,0-1 0,0 1 0,0-2 0,0 2 0,0 0 0,0-1 0,0 1 0,1-1 0,-1 1 0,0 0 0,0-1 0,0 1 0,1 0 0,-1-1 0,0 1 0,1 0 0,-1-1 1,0 1-1,1 0 0,15-10 44,-12 9-32,11-6-7,0 0 0,0 2 0,1-1 0,0 2 0,0 0 0,0 1 0,2 1 0,-2 0 0,1 1 0,17 2 0,-33-1-8,-1 1-1,1-1 1,0 1-1,0-1 0,-1 1 1,1-1-1,-1 1 1,1 0-1,0-1 1,-1 1-1,1 0 0,-1-1 1,0 1-1,1 0 1,-1 0-1,1-1 0,-1 1 1,0 0-1,0 0 1,1 0-1,-1 0 1,0 0-1,0-1 0,0 1 1,0 0-1,0 0 1,0 0-1,0 0 0,0 0 1,-1-1-1,1 1 1,0 0-1,0 0 1,-1 0-1,1-1 0,-1 1 1,1 0-1,0 0 1,-2 0-1,-15 37-33,-15-3 121,26-30-87,0 0-1,1 1 1,-1 0-1,0 0 1,1 0-1,1 1 0,-1-1 1,1 1-1,1 0 1,-1 1-1,1 0 0,0-1 1,1 1-1,0 0 1,-1 9-1,3-16-1,0 0-1,1 0 1,-1 1-1,1-1 1,-1 0-1,1 0 1,-1 0-1,1-1 1,0 1 0,-1 0-1,1 0 1,0 0-1,0 0 1,0-1-1,0 1 1,0 0-1,-1-1 1,1 1 0,0-1-1,1 1 1,-1-1-1,0 1 1,1-1-1,33 11-74,-25-8 68,0-1 5,39 14-50,-48-16 54,0 1 1,-1-1-1,1 0 1,0 1 0,-1-1-1,1 0 1,0 1-1,-1-1 1,1 1-1,-1-1 1,1 1 0,0-1-1,-1 1 1,1-1-1,-1 1 1,0 0-1,1-1 1,-1 1-1,0 0 1,1-1 0,-1 1-1,0 0 1,0-1-1,1 1 1,-1 0-1,0 0 1,0-1 0,0 1-1,0 0 1,0 0-1,0-1 1,0 1-1,0 0 1,0 0-1,-1-1 1,1 1 0,0 0-1,0 0 1,-1-1-1,1 1 1,0 0-1,-1-1 1,1 1 0,-1-1-1,1 1 1,-1 0-1,1-1 1,-1 2-1,1-2 1,-1 1 0,1-1-1,-1 0 1,0 1-1,1-1 1,-1 1-1,-1-1 1,-29 21 81,-2-2 0,-1-1 0,-44 17 0,8-3-562,13-6-2443,1-5-5099</inkml:trace>
  <inkml:trace contextRef="#ctx0" brushRef="#br0" timeOffset="2312.92">3442 857 15415,'0'0'9266,"-1"0"-9216,0 1 0,1-1 0,-1 0 0,0 0 0,0 0 0,0 1 0,0-1 0,1 0 0,-1 1 0,0-1 0,1 0 0,-1 1 0,0-1 0,0 1 0,1 0 0,-1-1 0,1 1 0,-1-1 0,1 1 0,-1 0 0,1-1 0,-1 1 0,1 0 0,-1 0 0,1-1 0,-1 2 0,-3 19 201,1 1 1,0 0 0,2-1-1,0 1 1,3 23 0,-2-41-254,1 0 0,-1 0 0,1-1 0,-1 2 0,1-1 0,0-1 0,1 1 1,-1-1-1,0 1 0,1-1 0,0 0 0,0 1 0,0-1 0,0 0 0,1 0 0,-1-1 0,1 1 1,-1 0-1,2-1 0,-1 0 0,0 1 0,0-1 0,1 0 0,-1-1 0,0 1 0,1 0 0,-1-1 1,1 0-1,-1 0 0,1 0 0,0 0 0,-1-1 0,1 1 0,0-1 0,0 0 0,-1 0 0,7-1 1,-4 0-21,0-1 1,0 0 0,0 0 0,0 0 0,0-1 0,0 0 0,-1 0 0,1 0 0,-1-1 0,0 0-1,0 0 1,0 0 0,0-1 0,0 1 0,-1-1 0,0 0 0,6-11 0,5-7-71,-1 0 1,18-45 0,-33 75 123,0 1 1,0 0-1,1-1 1,0 1-1,0 0 1,2 8-1,0 15 138,-9 136 25,7-164-308,0 0 0,0 0 0,0 0 0,1 1-1,-1-1 1,1 0 0,0 0 0,0 0 0,0 0 0,0 0 0,0 0-1,1 0 1,-1-1 0,1 1 0,0 0 0,3 3 0,-2-4-603,-1 0 1,1 1-1,0-1 1,0 0-1,0-1 0,1 1 1,-1 0-1,0-1 1,6 2-1,33 5-11449</inkml:trace>
  <inkml:trace contextRef="#ctx0" brushRef="#br0" timeOffset="2755.29">4465 847 18585,'0'0'5047,"-15"-1"-3547,-47-4-641,60 5-836,1 0 0,-1 0 1,0 0-1,0 0 0,0 0 0,0 0 1,1 1-1,-1-1 0,0 1 1,0-1-1,1 1 0,-1 0 1,-1 0-1,2 0 0,-1 0 1,1 0-1,-1 0 0,1 0 0,-1 0 1,1 1-1,0-1 0,-1 0 1,1 1-1,0-1 0,0 1 1,0-1-1,0 1 0,1 0 1,-1 0-1,0-1 0,1 1 1,-1 0-1,1 0 0,-1-1 0,1 1 1,0 0-1,0 0 0,0 3 1,0 3-27,0 1 1,1 0-1,0 0 0,0 0 1,1 0-1,3 9 1,3 5 36,3 0 0,14 27 0,-17-38 6,-1 1-1,-1 1 0,0-1 1,0 1-1,-1 0 0,-1 0 1,0 0-1,-1 2 1,1 24-1,-3-39-69,-1-1-1,0 0 1,0 1 0,0-1 0,0 1-1,0-1 1,0 0 0,0 1 0,0-1 0,0 1-1,0-1 1,0 0 0,0 1 0,0-1-1,0 1 1,-1-1 0,1 0 0,0 1-1,0-1 1,0 0 0,0 1 0,-1-1-1,1 0 1,0 1 0,0-1 0,-1 0 0,1 1-1,0-1 1,-1 0 0,1 0 0,0 0-1,-1 1 1,1-1 0,0 0 0,-1 0-1,1 0 1,0 0 0,-1 1 0,1-1 0,-1 0-1,1 0 1,0 0 0,-1 0 0,1 0-1,-1 0 1,1 0 0,0 0 0,-1 0-1,1 0 1,-1-1 0,1 1 0,0 0-1,-1 0 1,1 0 0,0 0 0,-1 0 0,1-1-1,-1 1 1,1 0 0,0 0 0,0-1-1,-1 1 1,1 0 0,0-1 0,-1 1-1,-19-23-5598,-1-30-2275,-1 0 3542,1-3 3319,10 0 3714,10 48-1315,1 1 0,0-1 0,0 0 0,3-14 0,-1 18-1084,-1 1-1,1-1 1,0 0 0,-1 1-1,2-1 1,-1 1-1,0 0 1,1 0 0,-1 0-1,1 1 1,1-1-1,-1 0 1,0 1-1,0 0 1,0 0 0,6-3-1,64-28 1478,-59 28-1416,247-81-314,-230 77-4224</inkml:trace>
  <inkml:trace contextRef="#ctx0" brushRef="#br0" timeOffset="3354.29">5429 926 11861,'0'0'13697,"3"-9"-12835,7-22-206,-10 31-643,0 0 0,0 1-1,-1-1 1,1 0-1,0 0 1,0 0 0,0 0-1,-1 0 1,1 0-1,0 0 1,0 0 0,0 0-1,0 0 1,-1 0 0,1 0-1,0 0 1,0 0-1,0 0 1,-1 0 0,1-1-1,0 1 1,0 0-1,0 0 1,0 0 0,-1 0-1,1 0 1,0 0-1,0 0 1,0-1 0,0 1-1,0 0 1,-1 0-1,1 0 1,0 0 0,0 0-1,0-1 1,0 1 0,0 0-1,0 0 1,0 0-1,0-1 1,0 1 0,0 0-1,0 0 1,0 0-1,0 0 1,0-1 0,0 1-1,0 0 1,0-1-1,-1 2 39,-16 13-17,2 1-1,1 1 1,0 0 0,1 0 0,0 2-1,1-1 1,2 1 0,0 1-1,0 1 1,-11 36 0,17-46-35,0 0 0,1 1 1,1 0-1,0-1 0,1 2 0,0-1 1,1 0-1,0 0 0,1 0 1,0 0-1,4 16 0,-4-22-19,1-1-1,-1 0 1,2 1-1,0-1 1,-1 0-1,0 0 1,1 1-1,0-1 1,0-1-1,0 1 1,1-1 0,-1 0-1,1 0 1,-1 0-1,1 0 1,0 0-1,0-1 1,0 0-1,1 0 1,-1 0-1,1 0 1,-1-1 0,1 1-1,-1-1 1,1-1-1,0 1 1,-1 0-1,1-1 1,0 0-1,5-1 1,-128-5 554,98 5-3342,8 0-3605,38 1-1193</inkml:trace>
  <inkml:trace contextRef="#ctx0" brushRef="#br0" timeOffset="3760.19">6075 883 17608,'0'0'7265,"-13"0"-6217,-40 0-472,40 3-329,13 1-215,10 3-84,6-3 79,1-1-1,0-1 1,-1 0 0,1-1-1,-1 0 1,18-3-1,-20 1-9,0 0 0,0 1 0,0 1 0,1 0 0,-1 1 0,0 0-1,0 1 1,0 2 0,14 4 0,-25-7-13,-1 0 0,1 0-1,0 0 1,-1 1 0,1-1-1,-1 1 1,1-1 0,-1 1 0,0 0-1,0 0 1,-1 0 0,1 0-1,-1 0 1,1 0 0,-1 1 0,0-1-1,0 0 1,0 1 0,-1-1 0,1 1-1,-1-1 1,0 0 0,0 1-1,0-1 1,0 1 0,-1-1 0,1 1-1,-2 3 1,-1 7 31,0 1 1,-1 0-1,-1-1 0,0-1 1,-9 17-1,6-13-179,-4 5-398,1 2 0,1-1-1,-12 41 1,18-52-3761</inkml:trace>
  <inkml:trace contextRef="#ctx0" brushRef="#br0" timeOffset="3896.51">6076 1189 14679,'0'0'10837,"117"-89"-10885,-31 53-1649,11-8-5154</inkml:trace>
  <inkml:trace contextRef="#ctx0" brushRef="#br0" timeOffset="7716.4">155 723 9941,'0'0'8660,"2"-6"-8322,-2 4-302,1 1-1,-1-1 1,1 0 0,0 0-1,-1 1 1,1-1-1,0 0 1,0 1-1,0-1 1,0 0 0,1 1-1,-1 0 1,0-1-1,1 1 1,-1 0 0,1-1-1,-1 1 1,1 0-1,2-1 1,44-13 1065,-41 13-1049,417-62 1918,-205 36-1816,-14 1-31,284 1-1,-61 10-187,2 0 88,725 30 6,343 0 39,-1443-14-51,-1 3-26,62 10-1,36 2 189,440-27 2457,-528 11-2337,-42 2-140,-1-2 0,36-4 1,-13 6 361,-39 0-522,0 0 1,-1-1-1,1 0 0,0 1 0,-1-2 0,1 1 0,-1 0 0,1-1 1,0 0-1,7-2 0,-12 2 153,-2-2-151,-1-1 0,0 1 0,0 0 1,0 0-1,0 0 0,-1 0 0,1 1 0,-1-1 0,0 1 0,1 0 1,-9-4-1,-5-3 6,-15-11 29,23 15-4,1 0 0,-2-1-1,2 0 1,-14-13 0,22 18 181,5 17-645,4-4 435,0-1 0,2 0 0,-1-1 0,1 0 0,17 13 0,13 12-157,-40-34 150,-1 1-1,1-1 1,0 0 0,-1-1-1,0 1 1,1 0 0,-1 0-1,0 0 1,1 0 0,-1 0-1,0 0 1,0 0-1,0 0 1,0 0 0,0 0-1,0 0 1,0 0 0,0 0-1,0 0 1,0 0 0,0 0-1,-1 0 1,1 0-1,0 0 1,-1-1 0,1 1-1,-1 0 1,1 0 0,-1 0-1,1 0 1,-1-1 0,0 1-1,1 0 1,-1-1-1,0 1 1,0 0 0,0-1-1,1 1 1,-2 0 0,-35 24-7,35-24 4,-47 26-43,-12 7-159,22-9-5287,28-18-69</inkml:trace>
  <inkml:trace contextRef="#ctx0" brushRef="#br0" timeOffset="8307.64">6075 29 13014,'0'0'10682,"-9"-4"-9871,-36-16 464,49 21-1264,1 0 0,-1-1 0,1 1 0,0-1 0,0 0 0,0 0 0,0 0 0,6-2 0,8 1 45,112-3 24,-131 4-84,1 0 0,0 1-1,-1-1 1,1 0 0,-1 1-1,1-1 1,-1 1-1,1-1 1,-1 1 0,1-1-1,-1 1 1,1 0 0,-1-1-1,0 1 1,1-1 0,-1 1-1,0 0 1,0-1 0,1 1-1,-1 0 1,0-1 0,0 1-1,0 0 1,0-1 0,0 1-1,0 0 1,0 0 0,0 1-1,-1 27-157,1-22 141,-2 13-618,0 0 1,-2-1 0,0 0-1,-1 0 1,-1-1 0,-2 2-1,1-2 1,-19 32 0,22-43 300,-3 6-4400</inkml:trace>
  <inkml:trace contextRef="#ctx0" brushRef="#br0" timeOffset="8510.42">6103 160 16408,'0'0'7523,"107"-55"-7523,-61 47 0,1 0-32,-1 4-1121,-3-2-2624,-7 2-3763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31:47.68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146 125 9748,'0'0'4896,"-16"-1"-3031,-52-4-147,6 3 4141,69 2-5819,173-13 299,5 0-171,-184 13-166,0 0 0,1 0 0,-1 0 0,0 0 1,0 1-1,1-1 0,-1 0 0,0 1 0,0-1 1,0 0-1,1 1 0,-1 0 0,0-1 0,0 1 1,0 0-1,0-1 0,0 1 0,0 0 0,0 0 1,-1 0-1,1 0 0,0 0 0,0 0 0,-1 0 1,1 0-1,0 1 0,0 2 17,1-1 1,-2 1-1,1-1 0,0 1 0,-1-1 1,1 1-1,-1-1 0,0 1 1,-1 5-1,0 0 27,-1 0 0,0 1 1,0-1-1,-1 0 0,0 0 1,-7 14-1,-14 17-499,-39 68 703,45-71-3344,1 1-3371</inkml:trace>
  <inkml:trace contextRef="#ctx0" brushRef="#br0" timeOffset="170.47">211 345 11029,'0'0'12806,"88"-42"-12790,-27 23 0,2 1-16,1 4-1505,-4-2-3265,-6-3-4258</inkml:trace>
  <inkml:trace contextRef="#ctx0" brushRef="#br0" timeOffset="370.82">721 215 17864,'0'0'6755,"50"0"-6643,-11-11-32,10-1-80,1 0-112,-4-2-2129,-3 0-2385,-8 2-2897</inkml:trace>
  <inkml:trace contextRef="#ctx0" brushRef="#br0" timeOffset="794.23">1150 72 15767,'0'0'9058,"11"-10"-8944,-7 6-84,1-2 4,1 1 0,-1 0 0,1 0 0,0 0 0,0 1 0,1 0 0,-1 1 0,1-1 0,0 1 0,0 0 0,0 1 0,0 0 0,1 0 0,-1 0 0,12 0 0,-19 2-22,0 0 0,1 1 1,-1-1-1,0 0 0,1 1 0,-1-1 1,0 0-1,1 1 0,-1-1 0,0 0 0,1 1 1,-1-1-1,0 1 0,0-1 0,0 1 0,0-1 1,1 1-1,-1-1 0,0 1 0,0-1 0,0 1 1,0-1-1,0 1 0,0-1 0,0 0 1,0 1-1,0-1 0,0 1 0,0-1 0,-1 1 1,1-1-1,0 1 0,0-1 0,0 1 0,-1-1 1,1 1-1,-8 20 326,-13 15 231,17-31-555,1 0 0,-1 0 0,1 0 0,0 1 0,0-1 0,0 1 0,1 0 0,0 0 0,0 0 0,0 0 0,1 0 0,0 0 0,0 0 0,1 1 0,-1-1 0,1 0 0,2 12 0,-1-15-12,1 0 0,-1-1 0,1 1-1,0 0 1,0-1 0,0 1 0,0-1-1,0 0 1,0 0 0,1 1 0,-1-2-1,1 1 1,-1 0 0,1 0 0,0-1-1,5 3 1,53 18 43,-56-20-48,13 2 15,-14-3-9,1-1-1,-1 1 1,1 1-1,-1-1 1,0 0 0,1 1-1,-1 0 1,0 0-1,0 0 1,0 1 0,5 4-1,-9-7-2,1 1 0,-1 0-1,0-1 1,0 1 0,0-1 0,1 1-1,-1-1 1,0 1 0,0 0 0,0-1-1,0 1 1,0-1 0,0 1 0,0 0-1,0-1 1,0 1 0,0-1 0,0 1-1,-1 0 1,1-1 0,0 1 0,0-1-1,-1 1 1,1-1 0,0 1 0,0-1-1,-1 1 1,1-1 0,-1 1 0,1-1 0,0 1-1,-1-1 1,0 1 0,-21 13 8,18-11 0,-14 8-248,-147 80 790,140-79-2601,-1-1 0,-38 10 0,0-10-11846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31:41.27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1 161 12710,'0'0'5757,"9"0"-5704,405-26 2744,-127 3-2784,323 14 168,-54 2-178,69-7 136,-397 6 1637,-251 0-396,-68-23-1363,58 19 141,-51-11 0,145 37-198,71 27 0,-130-41 15,0 1 0,0-1 0,0 1 0,0 0 0,-1 0 0,1 0 1,0 0-1,-1 0 0,1 1 0,0-1 0,-1 1 0,1-1 0,-1 1 0,0-1 0,0 1 0,1-1 0,-1 1 0,3 3 0,-4-3 12,0-1 0,0 1 0,0 0 0,1-1-1,-1 1 1,-1-1 0,1 1 0,0 0 0,0-1 0,-2 1-1,2-1 1,-1 1 0,1-1 0,-1 1 0,1-1 0,-1 1-1,0-1 1,-1 2 0,-3 3-123,0 1-1,-1-1 0,1-1 1,-1 1-1,-1-1 1,1 0-1,-10 5 0,-84 54-7909,79-47 1571</inkml:trace>
  <inkml:trace contextRef="#ctx0" brushRef="#br0" timeOffset="737.23">2355 426 10981,'0'0'10314,"-2"-6"-9450,2 4-806,-1 0-1,0 0 0,0-1 1,1 1-1,0 0 0,-1-1 0,1 1 1,0 0-1,0-1 0,0 1 0,0 0 1,1-1-1,0-3 0,0 4-29,1-1-1,-1 1 1,1 0 0,0 0-1,0 0 1,0 0 0,0 0-1,0 0 1,0 0 0,0 1-1,1-1 1,-1 1 0,0 0-1,4-2 1,2-1 48,0 0-1,-1 1 1,3-1-1,-2 2 1,0-1 0,1 1-1,-1 0 1,1 1-1,-1 0 1,1 1 0,16 0-1,-24 1-71,-1-1 0,1 1 0,0-1 0,0 1 0,-1-1 0,1 1 0,0 0 0,-1 0 0,1-1 0,-1 1 0,1 0 0,-1 0 0,1-1 0,-1 1 0,0 0 0,1 0 0,-1 0 0,0 0-1,0 0 1,1 0 0,-1 0 0,0 0 0,0-1 0,0 3 0,0 27 73,0-24-34,0-1-25,-1 1 0,0-1 0,0 1 0,-1-1 0,1 0 0,-1 0 0,-1 0 0,1 0 0,0 0 0,-1 0 0,-7 9 0,6-7 1,0-1-1,0 1 1,0 0 0,-4 14-1,7-20-19,1 1 1,0-1-1,-1 0 0,1 0 0,0 0 0,0 1 0,0-1 0,0 0 0,0 0 0,0 0 0,0 1 0,1-1 0,-1 0 1,0 0-1,1 0 0,-1 0 0,1 1 0,-1-1 0,1 0 0,-1 0 0,1 0 0,0 0 0,-1 0 0,1 0 0,0-1 1,0 1-1,0 0 0,0 0 0,0 0 0,0-1 0,0 1 0,0-1 0,2 2 0,48 12 16,-13-4-28,-38-10 15,0 1 0,1-1 0,-1 0 0,0 0 0,0 1 0,1-1 0,-1 0 0,0 1 0,0-1 0,1 1-1,-1-1 1,0 0 0,0 1 0,0-1 0,0 0 0,0 2 0,0-2 0,0 1 0,0-1 0,0 1 0,0-1 0,0 0 0,0 1 0,0-1 0,0 1 0,0-1 0,0 0 0,0 1 0,0-1 0,0 1 0,-1-1-1,1 0 1,0 1 0,0-1 0,0 0 0,-1 1 0,1-1 0,0 0 0,-1 1 0,1-1 0,0 0 0,-1 0 0,1 1 0,0-1 0,-1 0 0,1 0 0,0 0 0,-1 0 0,1 1 0,-1-1 0,1 0-1,0 0 1,-1 0 0,1 0 0,-1 0 0,1 0 0,-28 13 204,26-13-173,-41 18 41,-34 13-299,27-19-3610,14-10-4585</inkml:trace>
  <inkml:trace contextRef="#ctx0" brushRef="#br0" timeOffset="3106.41">2979 175 9508,'0'0'7353,"18"-2"-6993,449-10 2804,-299 14-2827,1370 50 68,-1258-31-441,92 10 56,-248-22 88,171-8 0,-244-6 859,1-2-1,49-14 1,-17 4-124,-86 16-1867,-12 1-5152,9 1 2798,-6-1-9721</inkml:trace>
  <inkml:trace contextRef="#ctx0" brushRef="#br0" timeOffset="3489.78">6443 94 11157,'0'0'10709,"1"-7"-9927,1-21-243,-1 21 309,-1 32-531,0 321 1679,0-343-2342,0 0 0,0 0-1,0 0 1,1 0 0,-1 0 0,1 1-1,0-2 1,0 1 0,0 0 0,0 0-1,0-1 1,1 1 0,3 3 0</inkml:trace>
  <inkml:trace contextRef="#ctx0" brushRef="#br0" timeOffset="4337.92">3014 81 6723,'0'0'6742,"-4"-7"-5795,-11-20 61,10 49 4457,4 12-4537,1-8-767,4 134 954,-1-131-2946,11 46 1,-3-29-3560</inkml:trace>
  <inkml:trace contextRef="#ctx0" brushRef="#br0" timeOffset="5409.71">3264 565 14551,'0'0'6285,"-2"-4"-5967,-6-8-241,1 14 6,-6 26 152,7-12-78,0-2-82,0 0 1,1 1 0,1 0-1,1 0 1,0 0-1,1 2 1,0-2-1,1 1 1,1-1-1,0 1 1,5 25-1,-3-33-63,-1-1 0,2 2-1,-1-1 1,1-1 0,0 0-1,1 0 1,0 0 0,0 0-1,0 0 1,1-1 0,0 1-1,0-1 1,0-1 0,1 1-1,0-1 1,0 0 0,1 0-1,-1-1 1,1 1 0,0-1-1,0-1 1,1 0-1,-1 0 1,11 3 0,17 2 9,-1-3 0,0-1 0,0-2 0,1-1 0,0-1 0,42-7 0,159-38-178,-10 3-9,-67 27 112,195 6 1,-295 14 57,-1 4-1,1 1 1,-1 4-1,65 23 1,-31-8 21,-88-28-14,14 3-9,-2 2-1,1 0 1,25 13-1,-39-17-4,-1-1 0,0 0 0,0 1-1,0 0 1,0-1 0,0 1 0,0 0 0,0 0-1,0 0 1,-1 0 0,1 0 0,-1 0-1,0 1 1,2 2 0,-3-3 1,1 0 1,-1 0-1,0-1 0,0 1 1,0 0-1,-1-1 0,1 1 0,0 0 1,-1-1-1,1 1 0,-1-1 1,1 1-1,-1-1 0,0 1 1,0-1-1,0 1 0,0-1 1,0 1-1,0-1 0,0 0 0,0 0 1,0 1-1,0-1 0,-1 0 1,-1 1-1,-10 7 23,1 1-1,-2-1 1,1-1 0,-1-1-1,-1 0 1,0-1 0,0-1-1,0 0 1,-1-1 0,1-1-1,-18 2 1,32-5-18,1-1 0,-1 1 0,0-1 0,1 1 0,-1 0 0,1-1 0,-1 1 0,1-1-1,-1 1 1,1-1 0,-1 1 0,1-1 0,-1 0 0,1 1 0,0-1 0,-1 0 0,1 1 0,0-1 0,0 0 0,-1 1 0,1-1-1,0 0 1,0 1 0,0-1 0,0 0 0,0 0 0,0 1 0,0-1 0,0 0 0,0 1 0,0-1 0,1 0 0,-1 0 0,0 1-1,0-1 1,1 0 0,-1 1 0,0-1 0,1 1 0,0-2 0,13-31-206,-6 24 132,1 1-1,0 1 0,0 0 1,1 0-1,-1 1 0,1 0 1,1 1-1,-1 0 0,2 1 0,-1 0 1,12-3-1,17-3-13,71-9 1,291-4-162,-67 6 301,-268 10-22,-2-2-1,1-4 0,64-21 0,-117 30-20,0-1 0,0 0 0,0-1 0,0 0 0,-1-1 0,0-1-1,-1 0 1,0-1 0,0 0 0,0-1 0,10-10 0,-14 10-13,1-1 1,-2 0-1,1 0 1,-1 0-1,-1 0 1,0-1-1,-1-1 1,0 1-1,-1 0 1,0-1-1,-1 1 1,1-18-1,-2 21-119,0 0-1,-1-1 1,0 1-1,0-1 1,-1 0-1,-4-15 1,4 22-83,0 0 0,0 0 0,0 1 0,-1-1 1,0 1-1,1-1 0,-1 1 0,0 0 0,0-1 0,0 1 1,0 0-1,-1 1 0,1-1 0,-1 0 0,1 0 0,-1 1 0,1 0 1,-1-1-1,0 1 0,0 0 0,1 0 0,-1 1 0,0-1 1,0 1-1,-4-1 0,-34-2-7908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33:38.00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47 6563,'0'0'12198,"14"-17"-6158,-21 177-5934,7-159 180,0-37-14,1 26-273,0 0-1,1-1 1,0 1-1,0 0 1,6-12 0,-5 11 5,1 0 0,-1 1 0,-1-1 0,0-1 0,0-14 0,-2 25-23,0 28-605,-10 61 648,10-87 230,0-35 116,0-31-2344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33:39.26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 82 21582,'-3'43'0,"31"-125"0,-24 39 0,-33 125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24T12:53:59.68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326 55 5507,'0'0'15217,"0"1"-15025,-1 0 0,1 0 0,0-1 1,0 1-1,0 0 0,0-1 0,-1 1 0,1 0 0,0-1 0,-1 1 0,1 0 0,0-1 0,-1 1 0,1-1 0,-1 1 1,1 0-1,-1-1 0,1 1 0,-1-1 0,1 0 0,-2 2 0,-50-13-118,1 1-47,39 9-36,0 1 0,0 1 0,0 0 0,0 0 0,0 1 0,-17 6 0,26-8 2,0 1 1,0 1-1,0-1 0,0 0 0,0 1 0,0-1 0,0 1 1,0 0-1,1 0 0,-1 0 0,1 0 0,-1 0 0,1 1 1,0-1-1,0 1 0,0 0 0,0-1 0,0 1 0,1 0 1,-1 0-1,1 0 0,0 0 0,0 0 0,0 1 0,0-1 1,1 0-1,-1 0 0,1 5 0,0-6-1,1 0 1,0 0-1,-1 0 0,1 0 1,0 0-1,0 0 0,1 0 0,-1 0 1,0 0-1,1 0 0,-1-1 1,1 1-1,-1-1 0,1 1 1,0-1-1,0 1 0,0-1 0,-1 0 1,1 0-1,0 0 0,0 0 1,4 1-1,58 20 22,-46-16 13,0-1-50,-1 2 0,1 0 0,-1 0 1,-1 2-1,0 0 0,0 1 0,-1 0 0,24 21 1,-38-30 6,0 0 0,1 0 1,-1 1-1,0-1 1,0 0-1,0 0 0,0 1 1,0-1-1,0 1 1,0-1-1,-1 1 1,1-1-1,0 1 0,-1-1 1,1 1-1,-1-1 1,0 1-1,0 0 1,1-1-1,-1 1 0,0 0 1,0-1-1,0 1 1,-1 0-1,1-1 1,0 1-1,-1 1 0,-1 0 11,1-1-1,-1 0 0,0 0 0,0 0 1,0 0-1,0 0 0,-1 0 0,1 0 1,0-1-1,-1 1 0,1-1 0,-1 0 1,1 0-1,-4 2 0,-12 2 56,0 0 0,0-1 0,-27 3 0,30-6 36,0 0 1,0 0-1,0-2 1,1 0 0,-1 0-1,-15-5 1,22 4-50,1 0 1,0 0 0,0-1-1,0 0 1,1 0 0,-1 0 0,1-1-1,-1 0 1,1-1 0,1 1-1,-1-1 1,0 0 0,-8-11 0,14 15-104,-1 0 1,1 1 0,-1-1 0,1 0 0,-1 0 0,1 1 0,-1-1 0,1 0 0,0 0-1,0 0 1,-1 1 0,1-1 0,0 0 0,0 0 0,0 0 0,0 0 0,0 1-1,0-1 1,0 0 0,0 0 0,0 0 0,0 0 0,1 1 0,-1-1 0,0 0 0,1 0-1,-1 0 1,0 1 0,1-1 0,-1 0 0,1 0 0,-1 1 0,1-1 0,-1 1-1,1-1 1,0 0 0,-1 1 0,1-1 0,0 1 0,-1-1 0,1 1 0,0 0 0,0-1-1,-1 1 1,1 0 0,0-1 0,0 1 0,0 0 0,0 0 0,-1 0 0,3 0-1,51-9-5558,-46 8 4192,33-4-5157</inkml:trace>
  <inkml:trace contextRef="#ctx0" brushRef="#br0" timeOffset="497.97">655 98 8100,'0'0'6907,"0"-7"-6072,4-31 5853,-4 47-6466,-4 69 448,-2 1 1,-25 111-1,18-134-1081,28-56-4241,8-9-561,5-14-3559</inkml:trace>
  <inkml:trace contextRef="#ctx0" brushRef="#br0" timeOffset="1145.91">999 123 10389,'0'0'12590,"0"0"-12579,0 0 1,-1 0-1,1 0 1,0 0-1,-1 0 1,1 0 0,0-1-1,-1 1 1,1 0-1,-1 0 1,1 0 0,0 0-1,-1 0 1,1 0-1,0 0 1,-1 1-1,1-1 1,-1 0 0,1 0-1,0 0 1,-1 0-1,1 0 1,0 0 0,-1 1-1,1-1 1,0 0-1,0 0 1,-1 1-1,1-1 1,0 0 0,-1 0-1,1 1 1,0-1-1,0 0 1,0 1 0,-1-1-1,1 1 1,-7 9 99,0 1 0,1 1 0,1-1 0,0 1 0,0 0 0,-4 19 0,0-3 8,-48 128 503,56-153-580,1-3 33,0-25 782,0 5-837,1-1 1,1 1 0,1 0 0,0 0-1,1 0 1,2 1 0,9-26-1,-12 39-26,0-1-1,0 0 0,1 1 0,0 0 0,0 0 1,0 0-1,1 0 0,0 1 0,0-1 0,0 1 1,1 1-1,-1-1 0,1 1 0,0 0 0,1 0 1,-1 1-1,1-1 0,-1 2 0,1-1 0,0 1 1,0 0-1,0 0 0,13-1 0,-17 2 4,1 1-1,-1-1 0,0 1 1,1 0-1,-1 0 0,1 0 1,-1 1-1,0-1 1,1 1-1,-1 0 0,0 0 1,1 0-1,-1 0 0,0 0 1,0 1-1,0-1 0,5 5 1,-6-3-5,0 0-1,0 0 1,0 0 0,-1 0 0,1 0-1,-1 1 1,0-1 0,0 0 0,-1 1 0,1-1-1,-1 1 1,1-1 0,-1 1 0,0-1-1,0 1 1,-1-1 0,0 6 0,0-4 9,-1 0 1,0 0 0,0 0-1,0 0 1,0-1 0,-1 1-1,0-1 1,0 1 0,0-1-1,0 0 1,-1 0 0,0-1-1,0 1 1,0-1 0,0 0-1,0 0 1,-8 4 0,3-1-17,0 0 0,-1-1 0,0-1 1,0 0-1,0 0 0,-1 0 0,-17 2 1,56 0-152,51 18 0,-46-14 202,-3-2-406,51 9 1,-5-11-8630,-50-6 2657</inkml:trace>
  <inkml:trace contextRef="#ctx0" brushRef="#br0" timeOffset="1602.73">1491 162 8388,'0'0'14105,"1"-5"-13318,2-12-638,-2 30-78,-7 43 189,-3-27-75,0 0-1,-2-1 1,-2 0 0,-29 50-1,51-149 1060,3 32-1277,24-47 0,-29 72 20,0 0 1,1 0 0,1 1-1,0 0 1,1 1 0,17-18-1,-26 29 3,1-1 0,-1 1 0,1-1 0,0 1 0,0 0 0,-1 0 0,1 0 0,0 0 0,0 0 0,0 0 0,0 0 0,0 1 0,0-1 0,0 1 0,1 0 0,-1-1 0,0 1 0,0 0 0,0 0 0,0 0 0,0 1 0,3-1 0,-2 2 5,0-1 1,0 0 0,0 1 0,0 0-1,0 0 1,0 0 0,-1 0 0,1 0-1,-1 0 1,0 1 0,1-1 0,-1 1-1,2 3 1,1 2 7,0 0 0,0 1 0,-1 0 0,0 0 0,-1 0 0,0 1 0,0-1-1,2 20 1,-4-12-107,1-4-68,-1 1 0,0-1 0,-1 1 0,-1 0 0,0-1 0,-1 0 0,-3 16 0,4-28-253,0 1 1,1-1-1,-1 1 1,0-1-1,0 0 0,0 1 1,0-1-1,0 0 1,0 0-1,0 0 1,-1 0-1,1 0 1,0 0-1,-1 0 1,-1 1-1,-6 1-5927</inkml:trace>
  <inkml:trace contextRef="#ctx0" brushRef="#br0" timeOffset="1851.2">1484 290 14999,'0'0'8993,"-4"-1"-8584,2-1-154,7-1-53,24-6 64,61-10-102,-33 6-158,9-1-854,9-3-6841,-43 8-56</inkml:trace>
  <inkml:trace contextRef="#ctx0" brushRef="#br0" timeOffset="2076.21">1976 120 17544,'0'0'7219,"58"-24"-7139,-17 15-64,0 2 16,0-2-32,0-1 0,-13 6 16,-3-1-16,-13 3-480,-8 2-608,-24 7-10133</inkml:trace>
  <inkml:trace contextRef="#ctx0" brushRef="#br0" timeOffset="2372.38">2070 131 14247,'0'0'7851,"0"12"-7758,5 228 740,-6-237-810,1 0 0,0 0 1,-1 0-1,1-1 0,-1 1 1,0 0-1,0-1 0,0 1 0,0 0 1,-1-1-1,1 0 0,0 1 0,-1-1 1,0 0-1,0 0 0,0 1 1,0-1-1,0-1 0,0 1 0,0 0 1,0 0-1,-1-1 0,1 0 1,-1 1-1,1-1 0,-1 0 0,0 0 1,1 0-1,-1-1 0,0 1 0,-3 0 1,-10 2 67,-1-1 0,1-1 1,0 0-1,-17-2 0,30 0-86,-1 1-33,0 0 1,0-1-1,1 1 0,-1-1 1,0 0-1,0 0 1,0-1-1,1 1 1,-1-1-1,1 0 0,-1 1 1,1-2-1,0 1 1,-1 0-1,1-1 1,0 1-1,1-1 0,-1 0 1,0 0-1,1 0 1,-3-5-1,-13-35-2756,13-3-3291,5 9-4527</inkml:trace>
  <inkml:trace contextRef="#ctx0" brushRef="#br0" timeOffset="3553.95">2743 318 10341,'0'0'9727,"8"-12"-8503,25-41-138,-32 52-1001,0-1-1,0 0 0,1 0 0,-2 0 1,1 0-1,0 0 0,0 0 1,-1 0-1,1 0 0,-1 0 1,1 0-1,-1 0 0,0-1 1,0 1-1,0 0 0,0 0 1,0 0-1,-1 0 0,1 0 0,-1 0 1,0-3-1,0 3-63,-1 0 0,1 1 0,0-1-1,-1 1 1,1 0 0,-1-1 0,0 1 0,1 0-1,-1 0 1,0 0 0,0 0 0,0 0 0,1 0-1,-1 1 1,0-1 0,0 1 0,-4-1 0,-1 0-39,0 0 0,-1 0 0,1 1 1,-1 1-1,1-1 0,0 1 0,0 0 0,-1 1 1,-9 3-1,12-3-3,0 1 1,1 0-1,-1 1 0,1-1 1,0 1-1,0-1 0,0 1 1,1 1-1,-1-1 1,1 0-1,0 1 0,0 0 1,1-1-1,-1 1 0,1 0 1,0 0-1,0 1 1,1-1-1,-1 0 0,1 1 1,1-1-1,-1 1 0,1-1 1,0 1-1,0 7 1,1-12-11,0 0 0,0 0 0,0 0 0,0 0 0,0 0 0,0-1 0,0 1 0,0 0 0,0-1 0,0 1 0,0-1 0,0 1 0,0-1 0,1 1 0,-1-1 0,0 0 0,0 1 0,1-1 0,-1 0 0,0 0 0,0 0 0,1 0 0,-1 0 0,0 0 0,0-1 0,2 1 0,39-6-77,-30 0 154,0-1 0,-1 0 0,0-1 0,0 0 0,0 0 0,-1-2 0,-1 1 0,15-19 0,-32 109 138,8-81-88,25-21 742,-18 11-823,0 0 0,-1 0 0,0 0 1,-1-1-1,0 1 0,-1-1 0,0 0 1,-1-1-1,0 1 0,-1-1 0,0 1 1,-1-1-1,0 0 0,0 1 1,-2-1-1,1 0 0,-4-17 0,2 25-18,1 0 0,0 1-1,-1-1 1,1 0 0,-1 1-1,0-1 1,0 1 0,-1 0-1,1-1 1,-1 1 0,1 0 0,-1 1-1,0-1 1,0 0 0,0 1-1,-1 0 1,1-1 0,0 1-1,-1 1 1,0-1 0,1 0-1,-1 1 1,0 0 0,0 0-1,0 0 1,-7-1 0,0 1-23,-1-1 1,1 1-1,0 1 0,-1 0 1,1 1-1,-1 0 0,1 0 1,-16 5-1,4 3-1,1 1-1,-1 1 1,2 1-1,0 1 1,0 1 0,1 0-1,1 2 1,0 0-1,2 1 1,0 1-1,0 1 1,2 0-1,-23 37 1,33-46 21,0 0-1,0 0 1,1 1 0,0 0 0,1-1-1,0 1 1,1 0 0,0 1-1,0-1 1,1 0 0,1 1 0,0-1-1,2 13 1,-2-21 6,1 0 0,-1 0-1,1 1 1,0-1 0,0 0 0,0 0 0,0 0-1,1 0 1,-1-1 0,1 1 0,-1 0 0,1-1-1,0 1 1,0-1 0,0 1 0,1-1-1,2 2 1,0 0 0,0-1-1,0 0 0,0 0 0,1 0 1,-1-1-1,1 0 0,0 0 0,8 2 1,10-1 0,-1 0 1,1-2 0,37-2 0,-56 1 1,4-1 37,0-1 0,0 0-1,0 0 1,0-1 0,0 0 0,-1 0 0,1-1 0,-1-1 0,0 1 0,0-1 0,-1 0 0,1-1 0,-1 0 0,7-8 0,-6 7-171,-1-1-1,-1 1 1,0-2 0,0 1-1,0-1 1,-1 1-1,4-12 1,-6 14-407,-1 0-1,0 0 1,-1 0 0,1 0-1,-1 0 1,0-13 0</inkml:trace>
  <inkml:trace contextRef="#ctx0" brushRef="#br0" timeOffset="5049.77">203 781 8900,'0'0'13844,"0"-9"-12860,1-9-839,0 2 1195,-8 37-773,-5 18-529,2 0 0,2 1-1,2 1 1,-2 58 0,8-46 30,0-30-2742,8-28-5882</inkml:trace>
  <inkml:trace contextRef="#ctx0" brushRef="#br0" timeOffset="5570.94">523 829 10117,'0'0'11800,"13"-11"-11072,43-33-184,-51 41-461,0 1-1,0-1 0,1 1 1,-1 0-1,0 1 1,1-1-1,0 1 0,-1 0 1,1 0-1,-1 1 1,1-1-1,0 1 0,-1 1 1,1-1-1,0 1 1,9 2-1,-14-2-85,1 1 0,-1-1-1,0 1 1,0-1 0,1 1 0,-1-1 0,0 1 0,0-1-1,-1 1 1,1 0 0,0 0 0,-1 0 0,1-1 0,-1 1-1,1 0 1,-1 0 0,0 0 0,0 0 0,0 0 0,0 0-1,0-1 1,0 1 0,-1 3 0,-7 47 39,1-37-2,-1 0 0,0 0-1,-2 0 1,1-1 0,-2 0 0,-19 19 0,-18 27 36,47-59-66,0 0 0,0-1 0,0 1 0,1 0 1,-1 0-1,0 0 0,0 1 0,1-1 0,-1 0 0,1 0 1,-1 0-1,1 0 0,0 0 0,-1 1 0,1-1 1,0 0-1,0 0 0,0 1 0,0-1 0,0 0 0,0 0 1,0 1-1,0-1 0,1 1 0,0-1 16,0 0 0,0-1 1,0 1-1,0-1 0,0 1 0,0-1 0,0 0 1,0 1-1,0-1 0,0 0 0,0 0 0,0 1 1,0-1-1,0 0 0,0 0 0,1 0 1,-1-1-1,0 1 0,0 0 0,1 0 0,60-19 417,-51 15-408,-7 4-22,-1-1 0,0 0 0,0 0-1,0 0 1,0 0 0,0-1 0,0 1 0,0-1 0,0 0-1,-1 1 1,1-1 0,4-5 0,-29 2-3156,10 3-4614,1 0-4256</inkml:trace>
  <inkml:trace contextRef="#ctx0" brushRef="#br0" timeOffset="6104.68">987 812 11093,'0'0'11317,"1"-9"-10362,2-28-298,-3 35-615,1 1-1,-1 0 1,0-1 0,1 1 0,-1-1 0,1 1 0,-1 0 0,1 0 0,-1-1 0,1 1 0,0 0 0,0 0-1,0 0 1,0-1 0,0 1 0,0 0 0,0 0 0,0 1 0,0-1 0,0 0 0,1 0 0,-1 0 0,0 1-1,1-1 1,-1 1 0,2-1 0,34-2-58,-30 3 59,-6 1-48,0 0 0,0 0 1,0-1-1,-1 1 0,1 0 1,0 0-1,0 0 1,-1 0-1,1 0 0,-1 0 1,1 0-1,-1 0 0,1 0 1,-1 0-1,0 1 1,0-1-1,1 0 0,-1 0 1,0 0-1,0 0 0,0 0 1,0 1-1,0-1 1,0 0-1,-1 1 0,-1 35 25,2-36-18,-1 4-2,0 1 1,-1 0 0,0 0-1,-1-1 1,1 1 0,-1-1-1,0 0 1,0 0 0,-1 0-1,1 0 1,-7 6 0,5-5-123,0 0-1,0 1 1,1 0 0,-7 13 0,10-19 28,1 0 1,-1 1-1,1-1 1,0 0-1,0 0 1,-1 1 0,1-1-1,0 0 1,0 0-1,0 1 1,0-1-1,1 0 1,-1 0-1,0 1 1,0-1-1,1 0 1,-1 0-1,1 0 1,-1 0-1,1 1 1,-1-1-1,1 0 1,0 0-1,0 0 1,-1 0-1,1 0 1,0 0 0,0-1-1,1 2 1,0-1 78,-1 0 0,0 1 0,0-1 1,0 0-1,0 0 0,0 1 0,0-1 1,0 0-1,-1 1 0,1-1 1,0 1-1,-1-1 0,1 1 0,-1-1 1,0 1-1,1 3 0,-1-4 39,0 1 0,0-1 0,-1 1 0,1-1 1,0 0-1,-1 1 0,1-1 0,-1 0 0,0 1 0,1-1 0,-1 0 0,0 1 0,0-1 0,0 0 0,0 0 1,0 0-1,0 0 0,0 0 0,0 0 0,0 0 0,0 0 0,0-1 0,-1 1 0,1 0 0,0-1 0,-1 1 1,1-1-1,-1 1 0,1-1 0,0 0 0,-3 1 0,-52 2 388,45-3-642,10-6-4666,1-4-643</inkml:trace>
  <inkml:trace contextRef="#ctx0" brushRef="#br0" timeOffset="6719.51">1406 819 9925,'0'0'12611,"0"13"-10157,0 43-2347,1-54-108,0 0 0,-1 0 0,1-1 0,0 1 0,0 0 0,0-1 0,0 1 0,1-1 0,-1 1 0,0-1 0,1 0 0,-1 1 0,1-1 0,-1 0 0,1 0 1,-1 0-1,1 0 0,0 0 0,0-1 0,-1 1 0,1 0 0,0-1 0,0 1 0,0-1 0,0 0 0,0 0 0,2 0 0,-2 1-11,0-1 0,0 0-1,0 0 1,0 0 0,-1 0 0,1 0-1,0 0 1,0 0 0,0-1 0,0 1-1,-1-1 1,1 0 0,0 1 0,0-1 0,-1 0-1,1 0 1,-1 0 0,1 0 0,-1 0-1,1 0 1,-1 0 0,0-1 0,1 1-1,-1 0 1,0-1 0,0 1 0,0-1 0,1-1-1,-1-4 14,1 1-1,-1-1 0,-1 1 1,1-1-1,-2-9 0,1 5 62,0 10-54,-5 37-178,-76 216 290,77-243-231,1 1-886,2-3-4875</inkml:trace>
  <inkml:trace contextRef="#ctx0" brushRef="#br0" timeOffset="7293.32">1971 839 9204,'0'0'10538,"-4"-5"-9785,2 3-696,-1-1 0,1 1 1,-1 0-1,0 0 1,1 1-1,-1-1 0,0 0 1,0 1-1,0 0 0,0 0 1,-1 0-1,1 0 0,0 0 1,0 0-1,-1 1 0,1 0 1,0 0-1,-1 0 1,1 0-1,0 0 0,-1 0 1,1 1-1,0 0 0,0 0 1,-1 0-1,1 0 0,0 0 1,0 0-1,0 1 1,0 0-1,-4 3 0,5-4-41,0 1-1,0-1 1,0 1 0,1 0-1,-1-1 1,0 1 0,1 0-1,0 0 1,-1 0-1,1 0 1,0 0 0,0 0-1,0 1 1,0-1-1,1 0 1,-1 0 0,0 1-1,1-1 1,0 0 0,0 1-1,-1-1 1,1 1-1,1-1 1,-1 0 0,0 1-1,1-1 1,-1 0-1,1 1 1,-1-1 0,1 0-1,0 0 1,0 1 0,0-1-1,0 0 1,1 0-1,-1 0 1,1 0 0,1 1-1,8 8 16,0-1-1,0-1 1,1 0 0,1 0-1,16 8 1,23 17 25,-51-33-60,0 0 1,1 0-1,-1 1 1,0-1 0,0 0-1,0 0 1,0 1 0,0-1-1,0 1 1,0-1-1,0 1 1,0-1 0,-1 1-1,1 0 1,-1-1 0,1 1-1,-1 0 1,1-1-1,-1 1 1,0 0 0,0 0-1,0-1 1,0 1-1,0 0 1,-1-1 0,1 3-1,-2-1 7,1-1 1,-1 1-1,1-1 0,-1 1 0,0-1 0,0 0 0,0 0 0,-1 0 0,1 0 1,0 0-1,-1 0 0,1-1 0,-5 3 0,-10 4 61,1-1 0,-1-1-1,-29 7 1,45-13-61,-12 3-235,-1 0-1,1-1 0,-21 2 0,34-5 88,-1 1-1,1-1 1,0 1-1,-1 0 1,1-1-1,-1 1 1,1-1-1,0 1 0,0-1 1,-1 1-1,1-1 1,0 1-1,0-1 1,0 1-1,-1-1 1,1 1-1,0-1 1,0 1-1,0-1 1,0 0-1,0 1 1,0-1-1,0 1 0,0-1 1,0 1-1,1-1 1,-1 1-1,0-1 1,0 1-1,0-1 1,1 1-1,-1-1 1,1 0-1,7-22-3451,8-5-1451,7-4-311</inkml:trace>
  <inkml:trace contextRef="#ctx0" brushRef="#br0" timeOffset="7514.12">1951 836 10053,'0'0'11319,"11"-14"-10150,-4 12-1106,-1 0 0,1 1 1,0 0-1,0 0 0,1 0 0,-1 1 1,0 0-1,0 0 0,10 2 0,7 0 108,65-2 350,-50 0-9449</inkml:trace>
  <inkml:trace contextRef="#ctx0" brushRef="#br0" timeOffset="8083">2682 825 9748,'0'0'8183,"-16"-10"-7244,13 9-879,-1 0 1,0 1-1,0 0 1,0 0-1,1 0 1,-1 0-1,0 0 1,0 1-1,1 0 0,-1-1 1,0 1-1,1 1 1,-1-1-1,0 0 1,1 1-1,0 0 1,-1 0-1,1 0 1,0 0-1,0 0 0,-4 5 1,-5 3 213,1 0-1,0 1 1,-17 23 0,22-25-228,0 0-1,0 1 1,1-1-1,0 1 1,1 0-1,0 0 1,1 0-1,0 1 1,1-1 0,0 1-1,0 0 1,1-1-1,1 19 1,0-26-36,1 0 1,-1 0-1,1-1 1,0 1-1,0 0 1,0-1-1,0 1 1,0-1-1,1 0 1,-1 1-1,1-1 1,0 0-1,-1 0 1,1 0-1,0 0 1,0 0-1,1 0 1,-1 0-1,0-1 1,0 1-1,1-1 1,-1 0-1,1 0 1,-1 1-1,1-2 1,0 1-1,-1 0 1,6 0-1,0 1-24,0 0-1,0-1 0,0 0 0,0-1 1,0 1-1,0-2 0,1 1 1,-1-1-1,9-2 0,-16 3 22,1-1 1,-1 1-1,0-1 0,1 1 0,-1-1 0,0 0 1,0 1-1,0-1 0,0 0 0,0 0 0,1 0 1,-1 0-1,-1 0 0,1 0 0,0 0 0,0 0 1,0 0-1,-1-1 0,1 1 0,0 0 0,-1 0 0,1-1 1,-1 1-1,0 0 0,1-1 0,-1 1 0,0 0 1,0-1-1,0 1 0,0-1 0,0 1 0,0 0 1,0-1-1,-1-1 0,1 1 9,-1 0 0,1 0 0,-1 1 0,1-1 0,-1 0 0,0 1 0,0-1 0,0 1 0,0-1 0,0 1 0,0-1 0,0 1 0,-1 0 0,1-1 0,0 1 0,-1 0-1,1 0 1,-1 0 0,1 0 0,-1 0 0,1 1 0,-1-1 0,0 0 0,0 1 0,1-1 0,-4 0 0,-7 0 17,0 1 1,0 0-1,0 1 0,0 0 1,0 1-1,-19 5 0,27-6-174,0 0-1,-1 1 0,1-1 1,0 1-1,0 0 0,0 0 0,0 1 1,0-1-1,0 1 0,0 0 1,1 0-1,0 0 0,-1 0 0,1 1 1,1-1-1,-1 1 0,0 0 1,1 0-1,0 0 0,-3 6 1,4 1-3685,1-3-2567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24T12:54:17.40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529 109 7059,'0'0'4866,"2"-7"-4492,-1 5-211,0-4 189,1 1 0,0 0 0,0 0 1,1-1-1,-1 1 0,7-8 0,-9 13-276,1-1 0,-1 1 0,0 0 0,0 0 0,1 0 0,-1-1 0,0 1 0,0 0 0,0-1 0,0 1 0,1 0 0,-1 0 0,0-1 0,0 1 0,0 0 0,0-1 0,0 1 0,0 0 0,0-1 0,0 1 0,0 0 0,0-1 0,0 1 0,0 0 0,0-1 0,0 1 1,0 0-1,0 0 0,0-1 0,0 1 0,-1 0 0,1-1 0,0 1 0,0 0 0,0 0 0,-1-1 0,1 1 0,0 0 0,-15-7 416,-19 2-904,34 5 496,-68-8-120,48 4 19,1 1 0,0 1 0,-1 1 0,0 1 0,-36 5 0,42-2 18,1 1 1,0 0 0,-1 1-1,2 1 1,-1 0 0,1 1 0,0 0-1,0 1 1,1 0 0,0 1-1,0 0 1,1 1 0,-17 20 0,18-12-21,0 1 1,2 1 0,0-1 0,1 1 0,-6 33 0,-4 13 36,8-40-16,1 0 0,1 0 0,2 0-1,1 0 1,0 1 0,2 32 0,3-53-1,-1 1 0,1 0 0,1-1-1,-1 1 1,1-1 0,0 0 0,0 0 0,1 0 0,0 0-1,0-1 1,0 1 0,1-1 0,-1 0 0,1 0 0,0-1-1,12 8 1,-5-3 3,1-1 0,0 0-1,1-1 1,0-1 0,0 0-1,24 7 1,-9-8 30,0-2 0,1 0 0,-1-2 1,38-3-1,-35 1-34,-16 1 3,-1-1 0,0-1 0,1 0-1,-1-1 1,0-1 0,-1 0 0,1-1 0,-1 0 0,0-2 0,0 1 0,-1-2 0,1 1-1,-2-2 1,1 0 0,-1-1 0,-1 0 0,1 0 0,-2-1 0,0-1 0,0 0-1,-1 0 1,0-1 0,-1 0 0,11-26 0,-9 14-1,-2 0 1,0 0-1,-2-1 0,-1 0 0,3-36 1,-3-136 48,-5 145-28,0 50-32,0 0 0,0-1 0,-1 1 0,1 0 0,-1-1 0,1 1 0,-1 0 0,0 0 0,0-1 0,-1 1 0,1 0 0,-1 0 0,1 0 0,-1 0 0,0 1 0,0-1 0,0 0 0,0 1 0,-1-1 0,1 1 0,-1 0 0,1 0 0,-1 0 0,0 0 0,0 0 0,0 1 0,0-1 0,0 1 0,0 0 0,0 0 0,-1 0 0,1 0 0,0 1 0,-1-1 0,1 1 0,0 0 0,-1 0 0,1 0 0,0 0 0,-1 1 0,1-1 0,0 1 0,-1 0 0,1 0 0,0 0 0,0 0 0,0 1 0,0-1 0,0 1 0,0 0 0,0-1 0,1 1 0,-1 1 0,1-1 0,-3 3 0,-33 34-3692,18-20-1989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24T12:54:40.77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202 55 1617,'0'0'6328,"15"-15"-6269,15-15 5514,-28 21 618,-4 20-4984,0 34-1186,-3-1 0,-1 0 0,-3 0 0,-20 63 0,23-86-19,2 3-11,3-19-61,0 1 1,0-1 0,0 1 0,-1-1-1,0 0 1,0 1 0,-4 7 0,5-12-536,-1-1 0,1 1 0,-1 0 1,1-1-1,-1 0 0,1 1 0,-1-1 1,1 0-1,-1 0 0,1 0 0,-1 0 1,1 0-1,-1 0 0,1 0 0,-3-1 0,0 1-1073,-8-2-3148</inkml:trace>
  <inkml:trace contextRef="#ctx0" brushRef="#br0" timeOffset="278.78">0 246 7091,'0'0'9012,"1"0"-8962,-1-1 0,0 0 0,1 1 0,-1-1 0,1 0 0,-1 1 0,1-1 0,-1 1 0,1-1 0,0 1 0,-1-1 0,1 1-1,0 0 1,-1-1 0,1 1 0,0 0 0,-1-1 0,1 1 0,0 0 0,0 0 0,-1 0 0,1 0 0,0 0 0,0-1 0,-1 1 0,1 1-1,1-1 1,239 0 3142,-160 0-4640,0 0-3425,-68-2 652,0-6-920</inkml:trace>
  <inkml:trace contextRef="#ctx0" brushRef="#br0" timeOffset="558.74">555 42 8708,'0'0'10594,"0"-5"-9775,2-15-455,3 35-178,4 44 41,-7-26-94,9 202 110,-11-234-320,0 1-233,0 0 0,0 0 1,0-1-1,0 1 0,0 0 0,0 0 0,-1 0 1,1-1-1,0 1 0,-1 0 0,0 0 1,1-1-1,-1 1 0,0 0 0,0-1 0,0 1 1,0-1-1,-2 3 0,-15 4-7958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24T12:54:43.00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169 143 9636,'0'0'8039,"0"0"-7995,0 0-1,0 0 1,0 0 0,0 0 0,0 0 0,-1 0 0,1 0 0,0 0-1,0 1 1,0-1 0,0 0 0,0 0 0,0 0 0,0 0-1,-1 0 1,1 0 0,0 0 0,0 0 0,0 0 0,0 0 0,0 0-1,0 0 1,-1 0 0,1 0 0,0 0 0,0 0 0,0 0 0,0 0-1,0 0 1,0-1 0,0 1 0,-1 0 0,1 0 0,0 0-1,0 0 1,0 0 0,0 0 0,0 0 0,0 0 0,0 0 0,0 0-1,0-1 1,0 1 0,-1 0 0,1 0 0,0 0 0,0 0-1,0 0 1,0 0 0,0 0 0,0-1 0,0 1 0,0 0 0,0 0-1,0 0 1,0 0 0,0 0 0,0 0 0,0 0 0,0-1 0,0 1-1,-9 39-48,-2-1 0,-1 0-1,-2-1 1,-24 45 0,14-30 22,-18 57 0,40-103-1,2-5-12,0 1 0,0-1 1,0 0-1,0 0 0,-1 0 0,1 0 1,0 0-1,-1 1 0,1-1 0,-1 0 1,0 0-1,1 0 0,-1 0 0,0-1 0,1 1 1,-1 0-1,0 0 0,-1 1 0,1-1 122,1-15 138,0 6-253,1 0 1,1 0-1,-1 1 1,1-1 0,1 0-1,-1 0 1,1 1-1,1 0 1,6-12-1,48-65 73,-26 39-67,-21 29-19,-6 6-4,1 0 1,1 1-1,0 0 0,0 0 0,1 0 1,0 1-1,0 0 0,13-8 1,-21 15-6,1 1 0,0 0 0,0-1 0,-1 1 0,1 0 0,0 0 0,0-1 0,0 1 0,-1 0 1,1 0-1,0 0 0,0 0 0,0 0 0,-1 0 0,1 1 0,0-1 0,0 0 0,0 0 0,-1 0 0,1 1 1,0-1-1,0 0 0,-1 1 0,1-1 0,0 1 0,-1-1 0,1 1 0,-1-1 0,1 1 0,0-1 1,-1 1-1,1 0 0,-1-1 0,1 1 0,-1 0 0,0-1 0,1 1 0,-1 0 0,0 0 0,1-1 0,-1 1 1,0 0-1,0 1 0,11 43 84,-8-32-96,7 38 85,-1 0 0,2 65 0,-9-21-8569,-2-89 2051</inkml:trace>
  <inkml:trace contextRef="#ctx0" brushRef="#br0" timeOffset="190.35">83 537 10805,'0'0'6467,"115"-45"-6323,-50 33 0,1 5-96,0 0-48,-9 5-96,-12 0-1713,-12-3-2817</inkml:trace>
  <inkml:trace contextRef="#ctx0" brushRef="#br0" timeOffset="745.04">584 249 12406,'0'0'4242,"-1"12"-4176,-6 203 972,7-214-643,1-14 341,0 7-699,1 1 0,0 0 0,0-1 0,0 1 0,1 0 0,-1 0 0,1 0 0,1 0 0,-1 1 0,1-1 0,-1 1 0,1 0 0,1 0 0,-1 0 0,0 0 0,1 1 0,6-4 0,13-7-305,0 1 1,33-13 0,-35 17-112,-6 2 149,-6 3 57,-1 0 1,1-1-1,-1 0 0,14-10 0,-21 13 194,1 0 0,-1 0 0,0-1 0,0 1 0,0-1 0,0 1 0,-1-1 0,1 0 0,-1 1 0,1-1 0,-1 0 0,0 0 0,0 0 0,0 0 0,-1 0 0,1 0 0,-1 0-1,0 0 1,1-5 0,-14 155 2090,13-135-2505,1 41 1245,7-30-2510,-7-22 1388,-1-1 0,1 1 0,-1 0 0,1 0 0,0-1-1,-1 1 1,1 0 0,0-1 0,0 1 0,-1-1 0,1 1 0,0-1-1,0 1 1,0-1 0,0 0 0,0 1 0,0-1 0,0 0 0,1 0-1,9 1-6248</inkml:trace>
  <inkml:trace contextRef="#ctx0" brushRef="#br0" timeOffset="1586.21">1093 276 9604,'0'0'9720,"0"-6"-9307,2-15-351,0 18-127,-2 18 28,1 22 108,0-19-16,-1-1-1,0 0 1,-1 1 0,-7 33-1,8-51-33,0 0-1,0 0 1,-1-1-1,1 1 0,0 0 1,0 0-1,0 0 1,0 0-1,0 0 1,0 0-1,0 0 1,0 0-1,-1 0 0,1 0 1,0 0-1,0 0 1,0 0-1,0 0 1,0 0-1,0 0 1,0 0-1,-1 0 0,1 0 1,0 0-1,0 0 1,0 0-1,0 0 1,0 1-1,0-1 1,0 0-1,0 0 1,0 0-1,-1 0 0,1 0 1,0 0-1,0 0 1,0 0-1,0 0 1,0 0-1,0 0 1,0 1-1,0-1 0,0 0 1,0 0-1,0 0 1,0 0-1,0 0 1,0 0-1,0 0 1,0 0-1,0 1 1,0-1-1,0 0 0,0 0 1,0 0-1,0 0 1,0 0-1,-3-15 273,1-22-251,2 23-24,3-60 31,-2 71-46,-1-1-1,1 1 1,0 0-1,0-1 1,0 1-1,0 0 1,0 0-1,1-1 0,-1 1 1,1 0-1,0 1 1,0-1-1,0 0 1,0 0-1,1 1 1,-1-1-1,6-3 1,-4 4-15,0 1-1,1-1 1,-1 1 0,1 0 0,-1 0-1,0 0 1,1 1 0,-1 0-1,1 0 1,-1 0 0,1 0 0,-1 1-1,1-1 1,-1 1 0,1 0-1,-1 1 1,0-1 0,0 1 0,5 2-1,-3-1 11,1 0 0,-1 1 0,1 0 0,-1 0-1,0 0 1,-1 1 0,1 0 0,-1 0 0,0 0 0,8 11-1,-9-8 17,-1 0 0,0 0 0,-1 1-1,0-1 1,0 1 0,-1-1 0,0 1-1,0-1 1,-1 1 0,-1 16 0,0-4 77,1-20 101,5-27 86,-2 13-274,2 1 0,-1 0 0,2 0 0,0 0 0,0 1 0,1 0 0,0 0 0,1 1 0,1-1-1,-1 2 1,13-11 0,-16 14-26,1 1-1,0 0 0,1 0 0,-1 0 0,1 1 1,0 0-1,0 1 0,0-1 0,1 1 1,-1 1-1,1-1 0,-1 1 0,1 1 0,0-1 1,0 1-1,0 1 0,0-1 0,0 1 0,12 2 1,-17-1 14,-1 1 0,1-1 1,0 1-1,-1-1 1,1 1-1,-1 0 0,0 0 1,1 0-1,-1 1 1,0-1-1,0 0 0,-1 1 1,1 0-1,0-1 1,-1 1-1,1 0 0,-1 0 1,0-1-1,0 1 1,0 0-1,-1 0 0,1 0 1,-1 1-1,1 2 1,2 14-6,-1 0 0,-1 26 0,-1-44 15,0 0-2,0 10 2,0 0 0,0 0 0,-1 0-1,-1 0 1,0 0 0,-5 16 0,6-27-135,1 0 0,-1 1 0,1-1-1,-1 0 1,1 1 0,0-1 0,0 0 0,-1 1-1,1-1 1,0 1 0,0-1 0,1 0 0,-1 1-1,0-1 1,0 1 0,1-1 0,-1 0-1,0 1 1,1-1 0,0 0 0,-1 0 0,1 1-1,0-1 1,-1 0 0,1 0 0,0 0 0,0 0-1,0 0 1,0 0 0,0 0 0,0 0 0,1 0-1,-1-1 1,0 1 0,0 0 0,0-1 0,1 1-1,-1-1 1,0 1 0,1-1 0,-1 1 0,0-1-1,1 0 1,-1 0 0,1 0 0,-1 0 0,2 0-1,11 1-1581,0-1 0,-1 0 0,26-5 0,-32 5 909,38-10-3524</inkml:trace>
  <inkml:trace contextRef="#ctx0" brushRef="#br0" timeOffset="2388.11">1905 370 4178,'0'0'3380,"10"-15"-1342,32-49 177,-40 62-2015,0 0 0,-1 0 0,1 0 0,-1-1 1,1 1-1,-1-1 0,0 1 0,0-1 0,0 1 0,0-1 1,0 0-1,-1 1 0,1-1 0,-1 0 0,0 0 1,0 1-1,0-1 0,0 0 0,0 0 0,-1 1 0,1-1 1,-1 0-1,0 0 0,0-2 0,-1 3-145,0 1-1,0-1 1,0 0-1,0 1 1,0-1 0,0 1-1,-1 0 1,1 0-1,0 0 1,-1 0 0,1 0-1,-1 1 1,1-1-1,-1 0 1,1 1-1,-1 0 1,1 0 0,-1 0-1,-3 0 1,-5 0-6,1 0 0,-1 1 1,0 1-1,0-1 0,1 2 0,-1-1 1,1 1-1,0 1 0,-14 6 0,18-6-29,0-1 0,1 1-1,-1 0 1,1 1 0,0-1 0,0 1-1,1 0 1,-1 0 0,1 1-1,0-1 1,0 1 0,1 0-1,0 0 1,0 0 0,0 1-1,-2 8 1,4-14-15,1 1 0,-1-1 0,1 1 0,-1 0 0,1-1-1,-1 1 1,1 0 0,0-1 0,0 1 0,0 0 0,0 0 0,0-1 0,0 1 0,0 0 0,0-1 0,1 1 0,-1 0 0,1-1-1,-1 1 1,1 0 0,0-1 0,0 1 0,-1-1 0,1 1 0,0-1 0,0 0 0,1 1 0,-1-1 0,0 0 0,0 0 0,1 0-1,-1 0 1,0 0 0,1 0 0,-1 0 0,1 0 0,-1 0 0,3 0 0,2 0 12,0 1 0,-1-2 0,1 1 0,0-1 1,0 0-1,0 0 0,-1 0 0,1-1 0,0 0 0,0 0 0,5-2 0,-3 0 6,0-1 0,0 0 0,-1-1 0,1 0-1,-1 0 1,0 0 0,-1-1 0,1 0-1,-1 0 1,0-1 0,-1 0 0,10-14 0,-16 25-8,0 0 1,1 0-1,-1 1 1,1-1 0,0 0-1,0 0 1,1 1 0,-1-1-1,1 0 1,0 0 0,0 0-1,0 0 1,1 0 0,0 0-1,-1 0 1,1 0 0,0-1-1,1 1 1,-1-1-1,1 1 1,4 3 0,-1-2-64,1-1 1,-1 0-1,1 0 1,0-1-1,0 0 0,1 0 1,-1-1-1,1 0 1,-1 0-1,15 1 1,82 0-1703,-72-3 1059,-25 0 545,-1 0 0,0-1-1,0 1 1,0-1 0,0-1 0,1 1 0,-2-1 0,1 0 0,0 0 0,11-6 0,-15 6 107,0 1 0,1-1 1,-1 0-1,0 0 0,0-1 1,0 1-1,0 0 0,0-1 0,-1 1 1,1-1-1,-1 0 0,0 1 1,1-1-1,-1 0 0,-1 0 1,1 0-1,0 0 0,-1 0 0,1 0 1,-1 0-1,0 0 0,0 0 1,0 0-1,-1-5 0,1 6 77,-1 0 0,0-1-1,1 1 1,-1 0 0,0 0-1,0 0 1,0-1 0,0 1-1,-1 0 1,1 1 0,-1-1-1,1 0 1,-1 0 0,0 1-1,1-1 1,-1 0 0,0 1-1,0 0 1,0-1 0,0 1-1,0 0 1,0 0 0,0 0-1,-1 1 1,1-1 0,0 0 0,-1 1-1,-2-1 1,-10-1 399,1 0 1,-1 1-1,-21 1 0,22 0-267,8 0-132,1 1 1,-1-1-1,0 1 0,1 0 0,-1 1 0,1-1 1,-11 5-1,14-5-34,0 0 0,0 0 1,0 0-1,0 0 0,1 1 0,-1-1 0,0 0 1,1 1-1,-1-1 0,1 1 0,-1-1 0,1 1 1,0 0-1,0 0 0,0-1 0,0 1 0,0 0 1,0 0-1,0 0 0,1 0 0,-1 0 0,1 0 1,-1 0-1,1 4 0,0-5-1,1 0 0,-1-1-1,0 1 1,1 0 0,-1-1 0,1 1 0,0 0-1,-1-1 1,1 1 0,-1-1 0,1 1-1,0-1 1,-1 1 0,1-1 0,0 1-1,0-1 1,-1 0 0,1 0 0,0 1 0,0-1-1,0 0 1,-1 0 0,1 0 0,0 0-1,0 0 1,0 0 0,-1 0 0,1 0 0,0 0-1,1 0 1,32-2 114,-31 2-112,10-3 17,-1 0 0,1-1 1,-1 0-1,0 0 0,0-2 0,0 1 0,0-2 0,-1 1 0,0-2 0,-1 1 1,15-14-1,-3 1 3,-1-2 0,-1 0 1,-1 0-1,17-27 0,-24 30 338,-1 0-1,-1-1 0,0-1 1,12-39-1,-23 122 38,2-12-419,-3 38-62,-10 127-124,9-191-955,-1 0-1,-1-1 0,-1 1 0,-2-1 0,0-1 0,-19 38 1,-16 9-8365</inkml:trace>
  <inkml:trace contextRef="#ctx0" brushRef="#br0" timeOffset="3422.59">268 829 4274,'0'0'3498,"-9"0"-2090,0 1-853,-6 0 94,-2-1 3173,11 9-23,6-8-3772,0-1 1,0 0 0,0 0 0,0 0 0,-1 1 0,1-1-1,0 0 1,0 0 0,0 0 0,0 1 0,0-1 0,0 0-1,0 0 1,0 1 0,0-1 0,0 0 0,0 0 0,0 1-1,0-1 1,0 0 0,0 0 0,0 1 0,0-1 0,0 0-1,0 0 1,0 1 0,0-1 0,1 0 0,-1 0 0,0 0-1,0 1 1,0-1 0,0 0 0,0 0 0,1 0 0,-1 0-1,0 1 1,0-1 0,0 0 0,1 0 0,-1 0 0,0 0-1,0 0 1,1 0 0,-1 1 0,0-1 0,0 0 0,0 0-1,1 0 1,-1 0 0,0 0 0,0 0 0,1 0 0,115-7-75,28 0-109,-150 47 1,-25 33 579,21-54-358,1 2 0,1-1 0,-7 29 0,14-44-111,-2 8-1300,5-6-2304</inkml:trace>
  <inkml:trace contextRef="#ctx0" brushRef="#br0" timeOffset="4199.58">781 940 5090,'0'0'9060,"0"-1"-8980,0 0 0,0 0 0,0 0 0,0 0-1,-1 0 1,1 0 0,0 0 0,-1 0-1,1 0 1,0 0 0,-1 0 0,1 0-1,-1 0 1,0 0 0,1 1 0,-1-1-1,0 0 1,-1-1 0,-1 2 4,0 0 0,-1 1 0,1-1 0,0 1 0,0-1 1,-1 1-1,1 0 0,0 0 0,0 0 0,0 1 0,0-1 0,0 1 1,0 0-1,-5 3 0,7-3-68,0-1 1,-1 1-1,1-1 1,0 1-1,0 0 1,0-1-1,0 1 1,1 0-1,-1 0 1,0 0-1,1 0 1,-1 0-1,1 0 1,0 0-1,-1 0 1,1-1-1,0 1 0,0 0 1,0 0-1,1 0 1,-1 0-1,0 0 1,1 0-1,0 0 1,-1 0-1,1 0 1,2 3-1,-2-3-8,1 0-1,-1 1 0,1-1 0,0 0 0,0-1 1,0 1-1,0 0 0,1-1 0,-1 1 0,0-1 1,1 1-1,-1-1 0,1 0 0,-1 0 0,1 0 1,-1-1-1,1 1 0,0-1 0,0 1 0,3-1 1,64 3 58,-55-3-62,-13 0 1,0 0 0,0 0 0,0 0 0,0 0 0,1-1 0,-1 1 0,0 0 0,0-1 0,0 1 0,0-1 0,0 0 0,0 0 0,0 0 0,0 0 0,0 0 0,0 0 0,-1 0 0,1-1 0,0 1 1,-1-1-1,1 1 0,-1-1 0,0 0 0,1 1 0,0-4 0,0 0 11,0-1 1,0 0-1,-1 1 1,0-1 0,0 0-1,0 0 1,-1 0-1,0-7 1,-2 6-20,1 0 1,-1 0-1,0 0 1,0 0-1,-1 0 1,0 1-1,0-1 1,-1 1-1,0 0 1,0 0-1,-8-9 1,6 7 5,0 0-1,0-1 1,1 1 0,1-1 0,-6-13 0,10 21-18,0 1 1,0 0-1,0-1 1,0 1 0,0-1-1,0 1 1,0 0 0,0-1-1,0 1 1,0 0-1,0-1 1,1 1 0,-1-1-1,0 1 1,0 0 0,0-1-1,0 1 1,1 0 0,-1 0-1,0-1 1,1 1-1,-1 0 1,0-1 0,0 1-1,1 0 1,-1 0 0,0 0-1,1-1 1,-1 1 0,0 0-1,1 0 1,-1 0-1,1 0 1,-1 0 0,1 0-1,24-5-267,40 5 69,-48 1 132,13-2 51,-16 0 17,0 1 0,1 0 0,-1 1 0,0 1 0,0 0 1,22 6-1,-35-7 18,0-1-1,0 0 1,-1 0 0,1 1 0,0-1 0,0 1 0,0-1 0,-1 1 0,1-1 0,0 1-1,0-1 1,-1 1 0,1 0 0,0-1 0,-1 1 0,1 0 0,-1-1 0,1 1 0,-1 0-1,1 0 1,-1 0 0,0 0 0,1-1 0,-1 1 0,0 0 0,0 0 0,0 0 0,1 0-1,-1 0 1,0 0 0,0 0 0,0 0 0,-1 0 0,1-1 0,0 1 0,0 0 0,0 0-1,-1 0 1,1 0 0,0 0 0,-1 0 0,1-1 0,-1 1 0,1 0 0,-1 0 0,1-1-1,-1 1 1,1 0 0,-1-1 0,0 1 0,1 0 0,-1-1 0,-1 1 0,-41 35 340,40-34-330,-7 5-463,-29 22 1363,24-10-2805,9 1-4451</inkml:trace>
  <inkml:trace contextRef="#ctx0" brushRef="#br0" timeOffset="4669.54">1355 768 10197,'0'0'6472,"-4"-12"-6018,-16-35-84,19 46-364,0-1 0,0 1 0,-1 0-1,1 0 1,-1 0 0,1 0-1,-1 0 1,1 0 0,-1 0 0,1 1-1,-1-1 1,0 0 0,1 1 0,-1 0-1,0-1 1,1 1 0,-1 0-1,0 0 1,0 0 0,1 0 0,-4 0-1,-32 7 32,31-5-38,0 0-1,0 1 0,0 0 1,0 0-1,1 0 1,-1 1-1,1 0 0,0 0 1,0 0-1,1 1 1,-1-1-1,1 1 1,0 0-1,0 0 0,1 1 1,-1-1-1,1 1 1,0 0-1,1 0 0,0 0 1,0 0-1,0 0 1,0 1-1,1-1 1,0 0-1,0 10 0,1-15-18,1-1 0,-1 1 0,1 0 0,-1-1-1,1 1 1,-1-1 0,1 0 0,-1 1 0,1-1 0,-1 1-1,1-1 1,-1 0 0,1 0 0,0 1 0,-1-1-1,1 0 1,0 0 0,-1 1 0,1-1 0,0 0-1,-1 0 1,1 0 0,0 0 0,-1 0 0,1 0 0,0 0-1,-1 0 1,1-1 0,0 1 0,-1 0 0,1 0-1,0-1 1,-1 1 0,1 0 0,-1 0 0,1-1-1,-1 1 1,1-1 0,0 0 0,29-14 128,-18 3-110,0-1-1,-1 0 0,12-20 1,-21 32 31,-1 25-192,-3 2 281,-1-1-1,-10 41 1,2-7 2,7-30-3103</inkml:trace>
  <inkml:trace contextRef="#ctx0" brushRef="#br0" timeOffset="6532.43">1639 790 5090,'0'0'9805,"0"-19"-6756,-8 213-4655,8-194 1414,0 1 0,0-1 0,0 1 0,1-1 0,-1 1 0,0-1 0,0 1 0,1-1-1,-1 1 1,0-1 0,1 1 0,-1-1 0,1 1 0,-1-1 0,0 0 0,1 1 0,-1-1 0,1 0 0,-1 1 0,1-1 0,-1 0-1,1 0 1,-1 0 0,1 1 0,-1-1 0,1 0 0,0 0 0,-1 0 0,1 0 0,-1 0 0,1 0 0,-1 0 0,1 0 0,-1 0 0,1 0-1,0 0 1,-1 0 0,1-1 0,-1 1 0,1 0 0,-1 0 0,2-1 0,23-9-1780,-13 0 1864,-1 0 0,0-1 0,-1 0 0,0 0 1,11-19-1,-16 23 506,0-1 0,-1 1 0,0-1 0,0 0 0,-1 0 0,3-9 0,-15 22 6560,5-1-6915,0 1 0,0-1 0,0 1 0,0 0 0,1 0 0,0 0 0,0 0 0,1 1 0,-1-1 0,-2 10 0,5-14-35,-1 1 0,1 0 0,0-1 0,-1 1 0,1 0 0,0-1 0,0 1 0,0 0 0,0-1 1,1 1-1,-1-1 0,0 1 0,1 0 0,-1-1 0,1 1 0,-1-1 0,1 1 0,0-1 1,0 1-1,0-1 0,0 1 0,0-1 0,0 0 0,0 0 0,0 0 0,0 1 0,3 0 0,0 0 14,1-1 0,0 0 0,-1 0-1,1 0 1,0 0 0,-1-1-1,1 0 1,6-1 0,-6 1-12,-4 0 7,1 0 0,-1 0 0,0 0 0,1-1 0,-1 1 0,0 0 0,1-1 0,-1 1 0,0-1 0,0 0 0,1 1 0,-1-1 0,0 0 0,0 0 0,0 0 0,0 0 0,0 0 0,0 0 0,0 0 0,-1 0 1,1 0-1,0 0 0,0-1 0,-1 1 0,1 0 0,-1 0 0,1-1 0,-1 1 0,0 0 0,1-1 0,-1 1 0,0-3 0,1-2 98,0-1 1,-1 0-1,0 1 0,-1-1 0,-1-10 1,2 16-126,-1 0 1,1 0-1,-1 0 1,1 0-1,-1 0 1,1 0-1,-1 0 1,0 0-1,0 0 1,1 0-1,-1 0 1,0 0-1,0 0 1,0 1-1,0-1 1,0 0-1,0 1 1,0-1-1,0 1 1,-1-1-1,1 1 1,0-1-1,0 1 1,0 0-1,0 0 1,-1 0-1,1-1 1,0 1-1,0 0 1,0 1-1,-1-1 1,1 0-1,-2 0 1,0 1-357,1-1 1,-1 0-1,0 1 1,1-1-1,-1 1 1,0 0-1,1 0 1,-1 0-1,1 0 1,0 1-1,-1-1 1,1 1-1,-3 2 1,-4 8-4467</inkml:trace>
  <inkml:trace contextRef="#ctx0" brushRef="#br0" timeOffset="6812.88">2197 823 11989,'0'0'6790,"-2"3"-6792,-5 9-29,-42 80 359,45-82-405,0 1 0,0-1-1,1 1 1,0 0 0,1 0 0,0 0 0,0 15-1,2-18-534,0-8 416,-1 1 0,1 0 1,0-1-1,0 1 1,0 0-1,-1-1 0,1 1 1,0 0-1,0-1 1,0 1-1,0 0 0,0 0 1,1-1-1,-1 1 1,0 0-1,0-1 0,0 1 1,1 0-1,-1-1 1,0 1-1,1 0 0,-1-1 1,0 1-1,1-1 1,-1 1-1,1-1 0,-1 1 1,1-1-1,-1 1 1,1-1-1,-1 1 0,1-1 1,-1 1-1,1-1 1,0 0-1,-1 1 0,1-1 1,0 0-1,-1 0 1,1 0-1,1 1 0,14-1-5158</inkml:trace>
  <inkml:trace contextRef="#ctx0" brushRef="#br0" timeOffset="7002.45">2300 872 7684,'0'0'8435,"4"28"-8323,4-2-112,-4 0 80,4 4-80,-3 1-48,-5 4-720,0-7-1761,0-2-3346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24T12:54:19.25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21 1028 11861,'0'0'3997,"4"5"-4002,0 4 29,0-1 0,0 1 0,0 0 1,-1 0-1,-1 0 0,0 0 1,0 0-1,-1 1 0,0-1 1,0 0-1,-1 1 0,0-1 0,-3 19 1,0-10 26,0 0 1,-1-1-1,0 0 1,-2 0-1,0 0 1,-1 0-1,-9 15 1,18-64 3558,1-11-3864,3 26 238,0-1 1,2 2-1,16-29 0,-20 38-28,1 0 0,0 0 0,0 0 0,1 0 0,0 1 0,0 0 0,0 0 0,1 1 0,0-1 0,9-4 0,-14 9 39,0 0-1,-1 0 1,1 0 0,0 0-1,0 1 1,-1-1-1,1 1 1,0-1 0,0 1-1,0 0 1,0 0 0,0 0-1,0 0 1,0 0-1,-1 0 1,1 0 0,0 1-1,0-1 1,0 1-1,0-1 1,0 1 0,2 1-1,-2 0 1,0-1 0,0 1 1,0 0-1,0 0 0,-1 1 0,1-1 0,-1 0 0,1 0 0,-1 1 0,0-1 0,0 1 1,0-1-1,0 1 0,0 3 0,2 11 4,0 0 0,-2 0 1,0 0-1,-2 18 0,1-20 23,0 28 88,0-43 194,1-12-305,1 1 0,1-1 0,-1 1 0,2 0 0,0 0 0,0 0 0,1 0 0,0 0 1,0 1-1,2 0 0,-1 0 0,1 1 0,0 0 0,1 0 0,0 0 0,13-9 0,-20 17-6,1 0 1,-1 0-1,1-1 1,-1 1-1,1 0 0,0 1 1,0-1-1,-1 0 1,1 0-1,0 1 0,0-1 1,0 1-1,0 0 1,0-1-1,0 1 0,0 0 1,-1 0-1,1 0 1,0 0-1,0 1 0,0-1 1,0 0-1,0 1 1,0-1-1,0 1 0,-1 0 1,1 0-1,2 1 1,-2 0-3,0 0 0,0 0 1,-1 1-1,1-1 1,0 0-1,-1 1 0,0 0 1,0-1-1,1 1 1,-1 0-1,-1-1 0,1 1 1,0 0-1,-1 0 1,0 0-1,1 0 0,-1 0 1,-1 3-1,-3 204 327,6-210-305,-1-1 1,1 1-1,-1 0 1,1-1-1,-1 1 1,0-1-1,1 0 1,-1 1-1,0-1 1,1 0-1,-1 0 1,0 0-1,0 0 1,0 0-1,1-1 1,13-15-110,-1 0 1,-1 0 0,-1-1-1,-1-1 1,0 0-1,-1 0 1,10-32 0,-12 33-56,-6 26-86,-12 31-80,7-34 317,0-1 0,0 1 0,0 0 0,0 0 0,1 0 0,-1 1 0,1-1 0,1 0 0,-1 1 0,1-1 0,0 1 0,0 0 0,1-1 0,0 11 0,1-15-3,1 0 0,0 0 0,0 0-1,0 0 1,1-1 0,-1 1-1,0-1 1,0 1 0,0-1-1,0 0 1,0 0 0,1 0 0,-1 0-1,0 0 1,0-1 0,2 1-1,4-1-44,-4 2-191,0-1-1,0 0 1,0 0-1,0-1 0,0 1 1,1-1-1,-1 0 1,0 0-1,0 0 1,-1 0-1,1-1 0,0 0 1,0 0-1,-1 0 1,1 0-1,-1 0 1,1-1-1,-1 1 0,4-5 1,11-20-5975</inkml:trace>
  <inkml:trace contextRef="#ctx0" brushRef="#br0" timeOffset="189.44">637 974 9925,'0'0'5458,"41"30"-5458,-25-6-400,5-3-1841,-5 2-1169,5-4-608</inkml:trace>
  <inkml:trace contextRef="#ctx0" brushRef="#br0" timeOffset="653.76">891 1131 5891,'0'0'10495,"-9"-7"-10071,4 4-408,3 0 11,0 1 0,-1 0 0,0 0 0,1-1 0,-1 2 1,0-1-1,0 0 0,0 1 0,-1-1 0,1 1 1,0 0-1,0 0 0,-1 0 0,1 1 0,0-1 0,-1 1 1,1-1-1,-1 1 0,1 0 0,-1 1 0,1-1 1,0 1-1,-1-1 0,1 1 0,0 0 0,-1 0 1,-4 3-1,2-1-9,1 1-1,0-1 1,0 1 0,0 1 0,0-1 0,1 1-1,0-1 1,0 1 0,0 1 0,0-1 0,1 0 0,0 1-1,0 0 1,0 0 0,1 0 0,0 0 0,0 0 0,1 0-1,-1 0 1,1 1 0,0 11 0,1-17-21,1 0 0,-1 0 1,1-1-1,-1 1 0,0 0 1,1-1-1,-1 1 0,1 0 0,0-1 1,-1 1-1,1-1 0,-1 1 0,1-1 1,0 1-1,-1-1 0,1 0 0,0 1 1,0-1-1,-1 0 0,1 1 1,0-1-1,0 0 0,0 0 0,-1 0 1,1 0-1,0 0 0,0 0 0,0 0 1,-1 0-1,1 0 0,1 0 1,30-3-74,-24 1 59,0-1 0,-1 0 0,0 0-1,1-1 1,-1 0 0,0 0 0,-1-1 0,1 0-1,-1 0 1,0-1 0,11-11 0,4-9-122,30-45 0,-32 42 119,4-4 124,-2-1 0,-1-1 0,29-71 0,-48 104 208,-2 9-270,-1 0 1,0 0-1,0-1 0,-1 1 0,0-1 0,0 1 0,0-1 0,-1 0 0,-5 7 1,-8 14 112,9-10-108,0 0 1,1 0 0,0 0 0,1 1-1,1 0 1,1 0 0,1 1 0,0-1 0,2 1-1,0 36 1,1-53-103,1 0 1,-1 0-1,0 0 0,1 0 0,0 0 1,-1 0-1,1-1 0,0 1 1,0 0-1,0 0 0,0-1 0,0 1 1,0 0-1,1-1 0,-1 1 0,0-1 1,1 0-1,-1 1 0,1-1 0,0 0 1,-1 0-1,1 0 0,0 0 1,0 0-1,2 0 0,2 1-1016,1 0 0,0-1-1,-1 1 1,1-2 0,0 1 0,9-1 0,19 0-5132</inkml:trace>
  <inkml:trace contextRef="#ctx0" brushRef="#br0" timeOffset="916.55">1441 842 10709,'0'0'7441,"-17"11"-7359,2-2-53,1-1 7,0 1 0,1 1 0,-1 0 0,2 1 0,0 0 0,-13 15-1,8-5 73,1 0 0,1 2 0,1 0 0,1 0-1,1 1 1,0 1 0,2 0 0,2 0 0,0 1-1,1 0 1,2 0 0,0 1 0,2-1-1,0 30 1,4-53-136,-1 0-1,0 0 1,1 1-1,-1-1 1,1 0-1,0 0 0,0 0 1,0 0-1,0 0 1,1 0-1,-1 0 1,1 0-1,0-1 1,0 1-1,0 0 1,0-1-1,0 0 1,0 1-1,4 1 0,0 0-320,0 0 0,0 0 0,0-1 0,0 0-1,0 0 1,1-1 0,-1 0 0,10 2 0,21 2-3197</inkml:trace>
  <inkml:trace contextRef="#ctx0" brushRef="#br0" timeOffset="2192.92">1605 1090 7860,'0'0'8251,"0"-9"-2966,0 52-5199,0-42 290,0-37-51,0-71-194,0 107-77,-1 15-295,-2 90 280,3-76-24,1-15 79,2-18-68,1-24-232,-5 0-32,1 15-1455,0 0-1,0-1 1,3-16-1,-2 26 1105,0 0-1,1 0 1,-1-1-1,1 1 1,0 0-1,0 0 1,0 0-1,0 1 1,1-1-1,-1 0 0,1 1 1,0 0-1,6-6 1,-9 9 782,1-1 0,-1 1 0,0-1 0,1 1 0,-1 0 0,1-1 1,-1 1-1,1 0 0,-1-1 0,1 1 0,-1 0 0,1-1 0,-1 1 0,1 0 1,0 0-1,-1 0 0,1 0 0,-1-1 0,1 1 0,0 0 0,-1 0 0,1 0 0,-1 0 1,1 0-1,0 0 0,-1 1 0,1-1 0,-1 0 0,1 0 0,0 0 0,-1 1 0,1-1 1,-1 0-1,1 0 0,-1 1 0,1-1 0,-1 1 0,1-1 0,10 29 3059,-6 37-1517,-5-65-1629,0 12-326,0 18 356,0-10-5249</inkml:trace>
  <inkml:trace contextRef="#ctx0" brushRef="#br0" timeOffset="2679.54">2057 1052 10197,'0'0'10183,"3"-11"-9772,2-1-319,-2 8-40,-2 0 0,1-1 0,0 1-1,-1-1 1,0 1 0,0-1 0,0 1 0,-1-1 0,0-7 0,-41 10 140,34 2-195,0 1 0,0 0 0,0 0 0,0 1 0,0 0 0,0 0 0,1 1 0,-1 0 0,1 0 0,0 0 0,-1 1 0,2 0 0,-1 0 0,0 0 0,1 1 0,0 0 0,0 0 0,0 0 0,1 1 0,0 0 0,0 0 0,0 0 0,1 0 0,-1 0 0,2 1 0,-1-1 0,1 1 0,0 0 0,0 0 0,1 0 0,-2 12 0,3-15 8,0 0-1,1 1 1,-1-1 0,1 1-1,0-1 1,0 0 0,0 1-1,0-1 1,1 0 0,-1 0 0,1 0-1,0 0 1,1 0 0,3 5-1,1-2 8,0-1-1,0 0 0,0 0 0,1 0 1,0-1-1,9 5 0,2 1-5,-9-5-55,1 1 0,0-2 1,18 8-1,-37-7-143,-10 0 216,-14 3-205,-37 8 515,26-13-5151</inkml:trace>
  <inkml:trace contextRef="#ctx0" brushRef="#br0" timeOffset="2941.15">2164 1162 10661,'0'0'5987,"0"26"-6340,0-7 353,0 4 1777,-9-2-896,9-4-785,-4-1-16,0-2-80,4-4-224,-4-3-1089,4-5-560,-4-2-1776</inkml:trace>
  <inkml:trace contextRef="#ctx0" brushRef="#br0" timeOffset="3113.32">2216 1059 8308,'0'0'7123,"13"-12"-7171,-5 24-96,-4-3-736,0 6-2130,-4-6-1616</inkml:trace>
  <inkml:trace contextRef="#ctx0" brushRef="#br0" timeOffset="3995.95">2216 1059 10181,'16'35'727,"-11"-25"-349,0 1 0,0-1 0,1 0 0,11 15 0,-6-10 924,-5-9-1001,0 1 0,0 0 0,-1 1 0,0 0 0,0-1-1,-1 2 1,0-1 0,-1 0 0,1 1 0,-2 0 0,1-1 0,-1 1 0,1 16-1,-5-25-168,0 1-1,-1 0 0,1-1 1,-1 0-1,1 1 0,-1-1 1,0 0-1,1 0 0,-1-1 1,1 1-1,-1 0 0,1-1 1,-1 0-1,1 1 0,0-1 1,-1 0-1,-3-2 0,5 0-172,0 1-1,0 0 1,0 0 0,0 0 0,0-1-1,1 1 1,-1 0 0,1-1-1,-1 1 1,1-1 0,0 1-1,0-1 1,0 1 0,0 0-1,1-1 1,-1 1 0,1-1-1,-1 1 1,1 0 0,0 0-1,0-1 1,0 1 0,0 0 0,0 0-1,1 0 1,-1 0 0,0 0-1,1 0 1,0 0 0,-1 1-1,1-1 1,0 1 0,0-1-1,0 1 1,0-1 0,3 0-1,12-4-685,0 1-1,0 1 0,0 1 0,33-3 0,-28 4-392,0-1-1,24-6 1,-69 8 877,16 0 378,0 0 0,1 1 1,-1 0-1,0 0 1,0 0-1,0 1 1,-10 3-1,10-1 6,1 0 1,0 1-1,0 0 0,0 0 0,-8 8 0,12-10-105,0 0 1,-1 0-1,1 0 0,0 1 0,0-1 0,1 1 0,-1-1 0,0 1 0,1 0 0,0 0 0,-1-1 1,1 1-1,0 0 0,0 0 0,0 4 0,4-5-39,0-1-1,0 0 1,-1-1-1,1 1 1,0 0 0,0-1-1,0 1 1,0-1-1,0 0 1,0 0 0,0-1-1,5 0 1,-2 1-33,0 0-54,0-1 1,0 0-1,0-1 1,0 1-1,-1-1 0,1 0 1,0 0-1,-1-1 1,0 0-1,1 0 1,-1 0-1,4-4 0,-5 5 128,-1-1-1,0 0 1,0 1-1,0-1 1,0 0-1,0 0 0,-1 0 1,1-1-1,-1 1 1,0-1-1,0 1 0,0-1 1,-1 0-1,1 0 1,-1 0-1,0 0 1,0 1-1,0-7 0,-1 8 1604,0 5-1659,0-1 0,0 1 0,0-1-1,1 1 1,-1-1 0,0 1 0,1-1 0,0 1-1,0-1 1,1 3 0,0-3-88,1 0-1,-1-1 1,1 1-1,0-1 1,-1 0-1,1 1 1,0-2-1,0 1 1,0 0-1,0 0 1,0-1-1,0 0 1,0 1-1,0-1 1,0 0-1,0 0 1,0-1 0,0 1-1,3-2 1,-1 1 8,0 0 1,0 0 0,0-1 0,0 1-1,0-1 1,0-1 0,-1 1 0,1-1 0,-1 1-1,5-5 1,32-39 2634,-41 45-2011,1 23-390,-7 165 1201,3-162-1208,-1 1 1,-1-1-1,-1 0 0,-1 0 1,-12 28-1,16-48-101,0 0 1,0-1-1,-1 1 1,0-1-1,0 0 1,0 0-1,0-1 1,-1 1-1,0-1 1,1 0-1,-1 0 0,0 0 1,0-1-1,-1 0 1,1 0-1,0 0 1,-1 0-1,1-1 1,-1 0-1,1 0 1,-1-1-1,-6 0 1,4 1-132,0 0 1,0-1-1,0 0 1,0-1-1,0 0 1,0 0-1,0-1 1,0 0 0,0 0-1,1-1 1,-1 0-1,1 0 1,0-1-1,0 0 1,-8-5 0,-9-21-4490,10-9-6688</inkml:trace>
  <inkml:trace contextRef="#ctx0" brushRef="#br0" timeOffset="4165.63">2635 996 12358,'0'0'4786,"12"75"-7972,-12-52-3120</inkml:trace>
  <inkml:trace contextRef="#ctx0" brushRef="#br0" timeOffset="5046.95">2947 1280 6915,'0'0'8500,"3"-11"-7654,-1 6-707,1 0-24,-1 0 0,0 0 0,0-1 0,0 1 1,-1-1-1,1 0 0,-2 1 0,1-1 0,0 0 0,-1 0 0,0 1 0,-2-12 0,1 15-100,-1 1 0,1-1 1,0 1-1,-1 0 0,0-1 0,1 1 0,-1 0 0,0 0 0,1 0 1,-1 0-1,0 0 0,0 0 0,0 0 0,0 1 0,0-1 0,0 1 1,0 0-1,0-1 0,0 1 0,0 0 0,0 0 0,0 0 0,0 0 1,0 1-1,0-1 0,0 0 0,0 1 0,-4 1 0,-1 0-18,0-1 0,0 2-1,0-1 1,0 1 0,0 0 0,-11 7-1,15-7 4,-1 0-1,1 0 0,0 1 0,0-1 0,1 1 0,-1-1 0,1 1 1,-1 0-1,1 0 0,0 0 0,1 0 0,-1 0 0,1 0 0,0 1 1,0-1-1,0 0 0,0 1 0,1-1 0,0 1 0,0-1 1,0 7-1,2-10-13,-1 0-1,0 0 1,0 0 0,0-1 0,1 1 0,-1-1 0,0 1 0,1-1-1,-1 1 1,0-1 0,1 0 0,-1 0 0,1 0 0,-1 0-1,0 0 1,1 0 0,-1 0 0,3 0 0,29-3-328,-27 0 282,0 0 1,0 0 0,-1-1 0,0 1-1,0-2 1,0 1 0,0 0 0,0-1-1,6-9 1,-7 10 729,-5 6-663,1 0 0,1-1 0,-1 1 0,0 0 0,0-1 0,1 1-1,-1 0 1,0-1 0,1 1 0,0-1 0,-1 1 0,1-1 0,0 1 0,0-1 0,0 0 0,0 1 0,0-1-1,0 0 1,2 2 0,-2-3 5,0 1-1,0-1 1,0 0-1,0 0 0,0 1 1,0-1-1,0 0 1,0 0-1,0 0 0,0 0 1,0 0-1,0 0 1,0-1-1,0 1 0,-1 0 1,1 0-1,0-1 1,0 1-1,0-1 0,0 1 1,0-1-1,0 1 1,-1-1-1,1 1 0,0-1 1,0 0-1,-1 1 1,1-1-1,-1 0 1,1 0-1,0 1 0,-1-1 1,1 0-1,-1 0 1,0 0-1,1-1 0,4-9 11,-2 0-1,1 0 0,-1 0 0,-1-1 0,0 1 0,-1-1 0,0 1 0,-1-1 0,0 1 1,-1-1-1,-2-12 0,3 22-30,0 0-1,-1 0 1,1 0 0,-1 0-1,0 0 1,1-1 0,-1 1-1,0 0 1,0 1 0,0-1 0,-1 0-1,1 0 1,0 0 0,-1 1-1,1-1 1,-1 1 0,0-1-1,1 1 1,-1-1 0,0 1-1,0 0 1,0 0 0,0 0 0,0 0-1,0 0 1,0 1 0,0-1-1,0 0 1,0 1 0,-1 0-1,1-1 1,0 1 0,-4 0 0,0 0-8,1 0 1,-1 1 0,0-1-1,1 1 1,-1 0 0,0 1-1,1-1 1,-1 1 0,1 0-1,0 1 1,-10 5 0,6-2 18,0 0 1,0 1 0,1 1-1,0-1 1,0 1 0,1 1-1,-1 0 1,2 0 0,0 0-1,0 0 1,0 1 0,1 0-1,1 0 1,0 1 0,0-1-1,1 1 1,0 0 0,1 0-1,0 0 1,0 21 0,2-30 6,1 0 0,-1-1 0,1 1 0,-1-1 0,1 1 0,0 0 0,0-1 1,0 1-1,0-1 0,0 0 0,0 1 0,0-1 0,0 0 0,1 0 0,-1 1 1,0-1-1,1 0 0,-1 0 0,1-1 0,-1 1 0,1 0 0,-1 0 0,1-1 1,0 1-1,-1-1 0,1 0 0,0 1 0,0-1 0,-1 0 0,1 0 0,2 0 1,69 2-421,-56-3-175,22 0-2436,-5-7-4230</inkml:trace>
  <inkml:trace contextRef="#ctx0" brushRef="#br0" timeOffset="5294.49">3115 953 6547,'0'0'6931,"-12"79"-6883,8-65-48,0-2-448,-1-7-2177</inkml:trace>
  <inkml:trace contextRef="#ctx0" brushRef="#br0" timeOffset="5467.42">3115 953 8996,'62'0'3682,"-58"-3"-1361,0 3-208,0 0-929,8 0-767,-4 5-225,1 14-112,-1 4-80,-8 8-80,0 1-881,0-1-1456,-12-3-5314</inkml:trace>
  <inkml:trace contextRef="#ctx0" brushRef="#br0" timeOffset="6534.72">3357 1271 10757,'0'0'7665,"0"2"-7575,0 4-60,0-4 1354,1 0-1427,-1 0 40,1 1 0,-1-1 0,0 1 0,0-1 0,0 0 0,0 1 0,-1-1 0,1 1 0,0-1 0,-1 0 0,0 0 0,-1 3 0,-6-2 27,0-1 0,0 0 1,-1-1-1,1 0 1,-1 0-1,0 0 0,-13-2 1,4 0-15,18 1-11,-1 0-1,1 0 0,0 0 1,-1-1-1,1 1 1,-1 0-1,1-1 0,0 1 1,-1 0-1,1-1 1,0 1-1,-1 0 0,1-1 1,0 1-1,0 0 1,-1-1-1,1 1 0,0-1 1,0 1-1,0-1 1,-1 1-1,1-1 1,0 1-1,0 0 0,0-1 1,0 1-1,0-1 1,0 1-1,0-1 0,0 1 1,0-1-1,0 1 1,0-1-1,1 1 0,-1-1 1,0 1-1,0-1 1,0 1-1,1 0 0,-1-1 1,0 1-1,0-1 1,1 1-1,12-22-563,-12 21 551,1-1 0,0 1 0,0-1 0,0 1 0,0 0 0,0 0 0,0 0 0,1 0 0,-1 0 0,0 0 0,1 1 0,-1-1 0,0 1 0,1-1 0,-1 1 1,0 0-1,1 0 0,-1 0 0,1 0 0,-1 1 0,0-1 0,1 1 0,-1-1 0,0 1 0,1 0 0,-1 0 0,0 0 0,0 0 0,0 0 0,0 0 0,0 1 0,0-1 0,0 1 0,0-1 0,-1 1 0,1 0 0,0 0 0,-1-1 0,0 1 0,1 0 0,-1 1 0,0-1 0,0 0 0,0 0 0,0 0 0,-1 1 0,1-1 0,0 0 0,-1 1 0,0-1 0,1 0 0,-1 1 0,0 2 0,0 0 20,0 0 0,0 0 0,0 0-1,-1 0 1,1 0 0,-1 0 0,0 0-1,-1 0 1,1 0 0,-1 0 0,0-1-1,0 1 1,-1-1 0,1 1 0,-1-1-1,-4 6 1,-5 3-383,-1 0-1,0 0 1,-20 13-1,-20 20-5573,40-33 1</inkml:trace>
  <inkml:trace contextRef="#ctx0" brushRef="#br0" timeOffset="8184.49">3944 547 5907,'0'0'6315,"-4"-36"960,-11 32-7226,-1 1 0,1 1-1,-20-1 1,29 2-58,-1 1-1,0 0 1,0 1 0,1-1-1,-1 1 1,0 1-1,1-1 1,-1 1 0,-11 5-1,16-6-2,1 0-1,-1 0 1,1 0-1,0 0 0,0 0 1,-1 0-1,1 0 1,0 0-1,0 1 0,0-1 1,0 0-1,0 1 1,1-1-1,-1 1 0,0-1 1,1 1-1,-1-1 1,1 1-1,-1-1 0,1 1 1,0 0-1,-1-1 1,1 1-1,0 0 1,0-1-1,0 1 0,1-1 1,-1 1-1,0 0 1,1-1-1,0 4 0,0-2 5,1 1 0,-1-1 0,1 0 0,0 0 0,0 0 0,0 0 0,0 0 0,0-1 0,0 1 0,1 0 0,0-1 0,-1 0 0,7 4 0,8 3-9,1-2 0,0 0 0,30 8 0,30 10-518,-78-25 528,0 0-1,1 0 0,-1 0 0,0 0 1,0 0-1,0 0 0,1 0 0,-1 0 1,0 0-1,0 0 0,1 0 0,-1 0 0,0 1 1,0-1-1,0 0 0,1 0 0,-1 0 1,0 0-1,0 0 0,0 1 0,0-1 1,0 0-1,1 0 0,-1 0 0,0 0 0,0 1 1,0-1-1,0 0 0,0 0 0,0 0 1,0 1-1,0-1 0,0 0 0,1 0 0,-1 0 1,0 1-1,0-1 0,0 0 0,0 0 1,0 1-1,0-1 0,-1 0 0,1 0 1,0 0-1,0 1 0,0-1 0,0 0 0,0 0 1,0 0-1,0 1 0,0-1 0,0 0 1,-1 0-1,1 0 0,0 1 0,0-1 1,-18 9-57,-26 2 141,5-5-626,-2-1 1,-55 0-1,121-17-7223,-1 1 1988</inkml:trace>
  <inkml:trace contextRef="#ctx0" brushRef="#br0" timeOffset="8482.66">4244 421 11749,'0'0'3437,"2"6"-3323,4 20 170,-2 0 0,0 0-1,-2 0 1,-1 0 0,-3 42-1,1-12-3433,1-51-1770</inkml:trace>
  <inkml:trace contextRef="#ctx0" brushRef="#br0" timeOffset="9477.79">4194 612 9540,'0'0'5944,"4"0"-5813,58-4 772,84 5 1,26 0-931,-171-1 33,0 0 1,-1 0 0,1 0 0,0 1 0,-1-1 0,1 0 0,0 0-1,-1 0 1,1 0 0,0 0 0,-1 0 0,1-1 0,0 1 0,-1 0-1,1 0 1,0 0 0,-1-1 0,1 1 0,0 0 0,-1-1 0,1 1-1,-1-1 1,1 1 0,-1 0 0,1-1 0,-1 1 0,1-1-1,-1 1 1,1-1 0,-1 0 0,1 1 0,-1-1 0,0 1 0,0-1-1,1 0 1,-1 1 0,0-1 0,0 0 0,0 1 0,1-1 0,-1 0-1,0 0 1,-1 0 8,1 0 0,-1 0-1,0 0 1,1 0-1,-1 0 1,0 0 0,0 0-1,0 0 1,0 1 0,0-1-1,0 0 1,0 1-1,0-1 1,0 1 0,0-1-1,0 1 1,0-1 0,0 1-1,0 0 1,0-1-1,0 1 1,0 0 0,-3 0-1,-6-1-9,0 1 0,-1 0-1,1 0 1,-1 1 0,1 1-1,0 0 1,-20 6 0,26-7-6,1 0-1,0 1 1,0 0 0,0 0 0,0 0 0,0 0 0,1 0 0,-1 0 0,0 1 0,1-1 0,0 1 0,-1 0 0,1-1 0,0 1 0,1 0 0,-1 0 0,0 1 0,1-1 0,0 0 0,0 0 0,0 1 0,0-1 0,0 1-1,1-1 1,-1 1 0,1-1 0,0 6 0,1-9-11,0 1 0,0 0 0,0 0 0,0-1 0,1 1 0,-1-1 0,0 1 0,0-1 0,0 1 0,1-1 0,-1 0 0,0 0 0,0 0 0,1 1 0,-1-1 0,0 0 0,0 0 0,1-1 0,0 1 0,31-2-319,-29-1 286,1 0 0,-1 1 0,0-2 0,1 1 0,-1 0 0,-1-1 0,1 0 0,0 1 0,-1-2 0,0 1 0,0 0 0,0-1 0,-1 1 0,1-1 0,-1 0 0,3-9 0,-5 13 600,20 50-846,-19-48 314,0 0 0,-1 1 0,1-1-1,0 0 1,0 0 0,0 0 0,0 1 0,0-1 0,1 0 0,-1-1 0,0 1 0,0 0 0,1 0 0,-1 0 0,1-1 0,-1 1 0,0-1 0,1 1-1,2 0 1,-3-1 7,0 0-1,0 0 0,0 0 0,0-1 1,-1 1-1,1 0 0,0 0 1,0-1-1,0 1 0,0 0 0,-1-1 1,1 1-1,0-1 0,0 1 1,-1-1-1,1 1 0,0-1 0,-1 1 1,1-1-1,-1 0 0,1 1 0,-1-1 1,1 0-1,-1 0 0,1 1 1,-1-1-1,0 0 0,1 0 0,-1 0 1,0 0-1,0 1 0,1-3 0,-1 1-65,1 0 0,0-1 0,1 1 0,-1 0-1,0 0 1,0 0 0,1 0 0,0 1 0,-1-1-1,1 0 1,0 1 0,0-1 0,-1 1 0,1-1-1,0 1 1,1 0 0,-1 0 0,0 0 0,0 0 0,0 0-1,1 0 1,-1 1 0,0-1 0,1 1 0,-1 0-1,5-1 1,11 0-100,0 0 0,29 3 0,-17 0 217,-7 2-100,-19 9 168,2 9 84,-5-21-186,0 0 0,0-1 0,0 1 0,0-1 0,0 1 0,0-1 0,0 1 0,0-1 0,0 0 0,0 0 0,0 1 0,0-1 0,1 0 0,-1 0 0,0 0 1,0 0-1,0 0 0,0 0 0,0 0 0,0-1 0,0 1 0,0 0 0,0-1 0,0 1 0,2-2 0,26-11 269,-22 7-308,0 1-1,-1-1 1,1-1-1,-2 1 1,1-1 0,-1 0-1,0 0 1,0 0 0,-1-1-1,0 0 1,0 1-1,-1-2 1,3-8 0,-1-4-99,-2-1 1,0 0 0,-2 0 0,0-27 0,-21 98-20,15-22-177,1 1 0,1 1-1,2 51 1,1-56-1474,0-14-1782,4-5-1841</inkml:trace>
  <inkml:trace contextRef="#ctx0" brushRef="#br0" timeOffset="9682.39">4810 537 11941,'0'0'5747,"16"-4"-5747,13 8 32,4 6-32,8-1-544,0 1-401,0-1-783,-4 0-2674,-12-2-5699</inkml:trace>
  <inkml:trace contextRef="#ctx0" brushRef="#br0" timeOffset="10065.32">5110 644 4978,'0'0'12390,"-13"0"-11654,17 0-784,13 0-192,8 0-496,3 0-849,-3 0-2065,-5-7-2817</inkml:trace>
  <inkml:trace contextRef="#ctx0" brushRef="#br0" timeOffset="10362.66">5266 472 11701,'0'0'3271,"-2"6"-2975,-2 41 730,1 59 0</inkml:trace>
  <inkml:trace contextRef="#ctx0" brushRef="#br0" timeOffset="11061.72">5360 524 1024,'0'0'8164,"4"-25"-731,8 39-5896,-9-7-1320,-2 1 0,1 0 1,-1 0-1,0-1 0,-1 13 1,5 27 1279,-4-51-1421,1 0 0,0 0 0,1 0 0,-1 0 0,1 0 0,-1 1 0,1-1 0,6-5 0,-3 3-13,-6 5-74,0 0-1,1 0 1,-1 0 0,1 0 0,0 0-1,-1 0 1,1 0 0,0 0-1,-1 1 1,1-1 0,0 0-1,0 1 1,0-1 0,-1 0 0,1 1-1,0-1 1,0 1 0,0-1-1,0 1 1,0 0 0,0-1 0,0 1-1,0 0 1,0 0 0,1 0-1,-1 0 1,0-1 0,0 1 0,0 1-1,0-1 1,0 0 0,0 0-1,0 0 1,0 1 0,0-1 0,0 0-1,0 1 1,2 0 0,-1 2-23,0-1 0,0 1 0,0 0 0,0 0 0,0 0 1,-1 0-1,1 0 0,-1 0 0,0 0 0,0 0 0,0 1 0,0 3 1,0-6 15,-1 1 0,0-1 0,1 1 0,-1-1 0,1 1 0,0-1 1,-1 1-1,1-1 0,0 0 0,0 1 0,0-1 0,0 0 1,0 0-1,0 0 0,0 0 0,0 0 0,1 0 0,-1 0 0,0 0 1,0 0-1,1 0 0,-1-1 0,2 2 0,37 2-7232,-38-4 6431,11 0-6435</inkml:trace>
  <inkml:trace contextRef="#ctx0" brushRef="#br0" timeOffset="11833.28">5669 548 560,'0'0'14196,"6"-4"-11888,-11 2-2258,0 0 0,0 1 1,0 0-1,0 0 0,0 0 0,0 1 1,-1-1-1,1 1 0,0 1 0,-10 1 1,-3-2-23,16 1-25,-1-1-1,1 1 0,0 0 1,-1 0-1,1 0 0,0 0 0,0 0 1,0 0-1,0 0 0,0 1 1,0-1-1,0 1 0,0 0 0,0-1 1,1 1-1,-1 0 0,1 0 1,-2 2-1,2-2 3,0-1-1,0 1 1,0-1 0,0 1 0,0 0 0,0-1-1,0 1 1,1 0 0,-1-1 0,1 1 0,-1 0-1,1 0 1,0 0 0,0 0 0,0-1 0,0 1-1,0 0 1,0 0 0,0 0 0,1 0 0,-1-1-1,0 1 1,1 0 0,0 0 0,1 2-1,0-3 3,0 0-1,0 0 0,0 0 0,0 0 0,0 0 0,0-1 1,0 1-1,1-1 0,-1 1 0,0-1 0,0 0 0,1 0 0,-1 0 1,0 0-1,4-1 0,36-7 176,-37 5-175,1-1 0,-1 1 0,0-1 0,0-1 1,0 1-1,-1-1 0,1 1 0,-1-2 0,0 1 0,0 0 1,-1-1-1,5-9 0,-2 2 2,0-1 0,-1 1 0,0-1 0,4-22 0,-12 132-377,4-94 372,-1 0-1,1-1 1,0 1-1,-1-1 1,1 0-1,0 1 1,0-1 0,0 1-1,0-1 1,0 0-1,0 0 1,0 0-1,1 0 1,-1 0-1,0 0 1,1 0 0,-1 0-1,1 0 1,-1 0-1,1-1 1,-1 1-1,1-1 1,-1 1-1,1-1 1,-1 1-1,1-1 1,2 0 0,52 2 58,-43-3-64,-11 1-2,-1 0 0,0 0 0,1 0-1,-1 0 1,1 0 0,-1-1 0,0 1 0,1 0-1,-1-1 1,0 1 0,1-1 0,-1 0 0,0 1-1,0-1 1,1 0 0,-1 0 0,0 0 0,0 0 0,0 0-1,0 0 1,0 0 0,0 0 0,-1 0 0,1 0-1,0-1 1,0 1 0,-1 0 0,1-1 0,0-1-1,3-44 175,-4 42-110,-2 4-26,0 0 0,0 1-1,-1-1 1,1 1 0,0 0 0,-1-1-1,1 1 1,0 0 0,-1 0 0,1 1-1,0-1 1,-1 0 0,-3 2 0,3 0-36,-1 0 1,1 0 0,0 1 0,0-1 0,0 1 0,0 0 0,0 0 0,1 0 0,-1 0 0,1 0 0,0 0 0,0 1 0,0-1 0,0 1 0,1-1 0,0 1 0,-2 6 0,0 2-158,1 1 0,0-1 0,1 1 0,0 15 0,1-26-27,0 0 1,0 0 0,1 0-1,-1 0 1,0-1-1,1 1 1,0 0-1,-1 0 1,1-1 0,0 1-1,0 0 1,0-1-1,0 1 1,0-1 0,0 1-1,0-1 1,0 1-1,1-1 1,-1 0-1,0 0 1,1 0 0,-1 0-1,1 0 1,0 0-1,-1 0 1,1 0 0,0 0-1,-1-1 1,1 1-1,0-1 1,0 1-1,0-1 1,2 0 0,21 2-4095</inkml:trace>
  <inkml:trace contextRef="#ctx0" brushRef="#br0" timeOffset="12185.76">5997 502 9204,'0'0'7729,"1"6"-7369,-1 1-526,7 73 1048,-7-75-1127,0 0 0,0 0 0,0-1-1,-1 1 1,0 0 0,1-1 0,-2 1 0,1 0 0,0-1 0,-1 1-1,0-1 1,0 0 0,0 0 0,-5 7 0,6-11 38,1 1 0,-1-1-1,1 1 1,-1-1 0,1 1 0,-1-1 0,0 0-1,1 1 1,-1-1 0,0 0 0,1 0 0,-1 1-1,0-1 1,1 0 0,-1 0 0,0 0 0,1 0 0,-1 0-1,0 0 1,0 0 0,1 0 0,-1 0 0,0 0-1,1-1 1,-1 1 0,0 0 0,1 0 0,-1-1-1,0 1 1,1 0 0,-1-1 0,1 1 0,-1 0 0,0-1-1,1 1 1,-1-1 0,1 1 0,0-1 0,-1 0-1,1 1 1,-1-1 0,1 1 0,0-1 0,-1 0 0,1 1-1,0-1 1,0 0 0,-1 0 0,-13-40-2559,12 35 3035,-3-44 8354,5 43-5808,34 5-446,-24 3-2272,1 0 1,-1 1-1,1 0 0,-1 1 1,0 0-1,0 1 1,0 0-1,0 0 1,17 12-1,-6-2-85,0 1 1,37 33-1,-53-44-347,-1 0 0,0 0 1,0 0-1,0 1 0,-1 0 1,1-1-1,-1 1 0,0 0 0,-1 0 1,1 1-1,-1-1 0,2 7 1,-2 17-7414</inkml:trace>
  <inkml:trace contextRef="#ctx0" brushRef="#br0" timeOffset="14109.5">2458 237 6835,'0'0'7969,"1"0"-7954,-1 0 0,0 0 0,0 0-1,0 0 1,0 0 0,0 0 0,0 0 0,0 0 0,1 0-1,-1 0 1,0 0 0,0 0 0,0 0 0,0 0-1,0 0 1,0 0 0,0 0 0,0 0 0,1-1 0,-1 1-1,0 0 1,0 0 0,0 0 0,0 0 0,0 0-1,0 0 1,0 0 0,0 0 0,0 0 0,0-1 0,0 1-1,0 0 1,0 0 0,0 0 0,0 0 0,0 0 0,0 0-1,0-1 1,0 1 0,0 0 0,0 0 0,0 0-1,0 0 1,0 0 0,0 0 0,0 0 0,0-1 0,0 1-1,0 0 1,0 0 0,0 0 0,0 0 0,0 0-1,0 0 1,0 0 0,0 0 0,-1 0 0,1-1 0,0 1-1,0 0 1,0 0 0,0 0 0,168-20 4563,-68 6-3860,114-1-1,-213 15-626,-13 0-6,-65 5-75,-145 26 0,211-29-11,8-2-4,1 0 0,0 0 0,0 1 1,0-1-1,0 1 0,-1-1 0,1 1 0,0 0 0,0-1 0,0 1 0,0 0 1,-2 3-1,4-4-2,1 1 0,-1-1 1,1 1-1,-1 0 0,1-1 0,-1 0 1,1 1-1,0-1 0,-1 1 0,1-1 1,0 0-1,-1 1 0,1-1 0,0 0 1,0 1-1,-1-1 0,1 0 0,0 0 1,0 0-1,-1 0 0,1 0 1,1 0-1,65 6-82,20-6 1,110 1-1497,-67 2-3345,-82-2-294</inkml:trace>
  <inkml:trace contextRef="#ctx0" brushRef="#br0" timeOffset="14854.52">3846 954 6515,'0'0'11933,"0"-1"-11846,0 1 0,0 0 0,0 0 0,0-1-1,0 1 1,1 0 0,-1 0 0,0-1-1,0 1 1,0 0 0,0-1 0,0 1 0,0 0-1,0 0 1,0-1 0,0 1 0,0 0-1,0-1 1,0 1 0,0 0 0,0 0 0,0-1-1,0 1 1,-1 0 0,1 0 0,0-1 0,0 1-1,0 0 1,0 0 0,0-1 0,-1 1-1,1 0 1,0 0 0,0 0 0,-1-1 0,-8 2-81,-1 0 0,1 1 0,0 0 0,-1 1 0,1 0 0,0 0 0,0 1 0,1 0 0,-1 0 0,1 1 0,0 1 0,0-1 0,1 1 1,-1 0-1,1 1 0,1-1 0,-1 2 0,1-1 0,0 1 0,1-1 0,0 2 0,0-1 0,1 0 0,0 1 0,0 0 0,1 0 0,0 0 1,-1 11-1,2-6-9,0 0 1,1 0 0,1 0-1,1 0 1,3 23 0,-3-33-17,0 1 1,1 0 0,0-1 0,0 1-1,0-1 1,1 1 0,-1-1 0,1 0-1,0 0 1,0 0 0,0-1 0,1 1-1,-1-1 1,1 0 0,0 0 0,0 0 0,0 0-1,0-1 1,9 4 0,-1-1-3,1-1 1,-1 0 0,1-1-1,-1 0 1,1-1 0,0-1-1,0 0 1,0-1-1,0 0 1,24-4 0,-35 3 28,-1 1 0,0-1 0,1 1 0,-1-1 0,0 0 0,0 0 0,0 1 0,1-1 0,-1 0 0,0 0 0,0 0 0,0 0 0,0 0 0,-1 0 0,1-1 0,0 1 0,0 0 0,-1 0 0,1-1 0,-1 1 0,1 0 0,-1-1 0,1 1 0,-1 0 1,0-1-1,0 1 0,0-1 0,0 1 0,0-1 0,0 1 0,0 0 0,0-1 0,0 1 0,-1-1 0,1 1 0,-1 0 0,1-1 0,-2-1 0,1-1-4,0 1-1,-1 0 1,1 0 0,-1 0 0,0 1 0,0-1-1,0 0 1,0 1 0,0-1 0,0 1-1,-1-1 1,1 1 0,-1 0 0,0 0-1,-5-3 1,3 3-14,-1 0-1,0 1 1,0-1 0,0 1-1,0 0 1,0 1 0,0 0-1,0-1 1,0 2-1,-11 1 1,13-1-294,1 0-1,-1 0 1,1 0 0,0 0 0,0 1-1,0-1 1,0 1 0,0 0-1,0 0 1,0 0 0,1 1-1,-1-1 1,1 1 0,-1-1 0,1 1-1,0 0 1,0 0 0,0 0-1,-2 5 1,-2 9-4834</inkml:trace>
  <inkml:trace contextRef="#ctx0" brushRef="#br0" timeOffset="16642.19">2848 1682 5491,'0'0'10836,"78"0"-7847,-59 0-2735,-4 1-166,0-1 0,-1-1 0,1 0 0,-1-1 0,0 0-1,15-5 1,-115 2 1297,78 5-1393,-3 0 1,-1 0-1,1 0 0,-1 2 1,1-1-1,-1 1 0,-12 4 1,111-5-463,-19 1-4788,-43-2 346</inkml:trace>
  <inkml:trace contextRef="#ctx0" brushRef="#br0" timeOffset="33959.26">3025 434 6627,'0'0'6035,"0"-6"-5288,1-9 153,-1 6-452,1 1 0,-1 0-1,-1-1 1,0 1 0,0 0 0,-4-15-1,4 21-434,0 0 0,0 1 0,0-1 0,0 0 0,-1 0 0,1 1 0,0-1 0,-1 0 0,1 1 0,-1-1 0,0 1 0,1 0 0,-1 0 0,0 0 0,0 0 1,0 0-1,1 0 0,-1 0 0,0 0 0,-1 1 0,1-1 0,0 1 0,0-1 0,0 1 0,0 0 0,0 0 0,0 0 0,0 0 0,-1 0 0,1 0 0,0 1 0,0-1 0,-3 2 0,2-1-15,1 0-1,0-1 1,-1 1 0,1 0 0,0 1 0,0-1 0,0 0 0,0 1 0,0-1 0,0 1 0,0-1 0,1 1 0,-1 0 0,0 0 0,1 0 0,0 0 0,-1 0 0,1 0 0,0 0 0,0 0 0,0 1 0,-1 3 0,1-1-10,-1 1 0,1-1 0,0 0-1,1 0 1,-1 1 0,1-1 0,0 0 0,0 1 0,2 7-1,-1-11 2,0 0-1,0-1 1,0 1-1,0-1 0,0 1 1,1-1-1,-1 0 0,0 0 1,1 1-1,-1-1 0,1 0 1,-1 0-1,1 0 0,-1-1 1,1 1-1,0 0 1,-1 0-1,1-1 0,0 1 1,0-1-1,-1 0 0,1 1 1,0-1-1,0 0 0,0 0 1,0 0-1,-1 0 0,4-1 1,-2 1-4,0 0 0,1 0 0,-1-1 0,0 1 0,0-1 0,0 0 0,0 1 1,1-1-1,-1-1 0,0 1 0,-1 0 0,1-1 0,0 0 0,0 1 0,3-4 0,1-5-21,0 0-1,-1-1 0,0 0 1,0 0-1,-2 0 1,5-13-1,-3 13-541,1 16 358,0 11 202,6 31 7,-13-47 12,0 1 1,0-1-1,1 0 1,-1 1-1,0-1 1,0 0-1,1 1 1,-1-1-1,0 0 1,0 1-1,1-1 0,-1 0 1,0 0-1,1 1 1,-1-1-1,1 0 1,-1 0-1,0 0 1,1 1-1,-1-1 0,1 0 1,-1 0-1,0 0 1,1 0-1,-1 0 1,1 0-1,-1 0 1,1 0-1,-1 0 0,0 0 1,1 0-1,-1 0 1,1 0-1,-1 0 1,0-1-1,1 1 1,-1 0-1,1 0 0,-1 0 1,0-1-1,1 1 1,-1 0-1,0 0 1,1-1-1,-1 1 1,1-1-1,10-10 112,-8 6-98,-1 0-1,0 0 1,0 1-1,0-1 1,-1 0-1,0 0 1,0-1-1,0 1 1,-1 0-1,1 0 0,-1 0 1,-1 0-1,1-1 1,-1 1-1,1 0 1,-2 0-1,-1-7 1,2 9-16,-1 0 0,0 0 0,1 0 0,-1 0 0,0 0-1,-1 0 1,1 1 0,0-1 0,-1 1 0,1-1 0,-1 1 0,0 0 0,0 0 0,0 0 0,0 1 0,0-1 0,0 1 0,-1-1 0,1 1 0,0 0 0,-1 0 0,1 1 0,0-1 0,-1 1 0,1-1 0,-7 2 0,-1-2-7,1 2 0,0 0 0,-1 0 0,1 1 0,0 0 0,0 0 0,0 1 1,0 1-1,1 0 0,-1 0 0,-14 10 0,19-11 7,0 1 0,0 0 0,1 0-1,0 1 1,-1 0 0,2-1 0,-1 1 0,0 0 0,1 1-1,0-1 1,0 1 0,1-1 0,0 1 0,0 0 0,0 0-1,0 0 1,1 0 0,0 0 0,1 0 0,-1 0 0,1 7-1,0-12 6,0 0-1,1 0 0,-1 0 0,0 0 1,1 0-1,-1 0 0,1 0 0,-1 0 1,1 0-1,-1 0 0,1 0 0,0 0 1,-1-1-1,1 1 0,0 0 0,0 0 1,-1-1-1,1 1 0,0 0 0,0-1 1,0 1-1,0-1 0,0 1 0,0-1 1,0 0-1,0 1 0,0-1 0,0 0 1,0 0-1,1 0 0,-1 1 0,2-1 1,45 0 259,-31-1-39,13 1 58,1-1 0,39-7-1,-57 5-1448,0 0 0,0-1-1,0 0 1,19-10 0,-11 2-4737</inkml:trace>
  <inkml:trace contextRef="#ctx0" brushRef="#br0" timeOffset="34459.98">3423 191 10213,'0'0'4604,"1"6"-4508,2 6 29,-1 0-1,0 1 0,0 20 0,-2-29-102,0-1 0,0 0 1,0 1-1,0-1 0,0 1 0,-1-1 0,0 0 1,0 1-1,1-1 0,-2 0 0,1 0 1,0 0-1,-1 1 0,1-1 0,-1-1 0,0 1 1,0 0-1,0 0 0,-1-1 0,-3 4 1,2-61 1817,4 43-1839,1 1 0,0 0 1,1-1-1,0 1 0,0 0 0,1 0 0,1 1 0,0-1 0,0 1 0,1-1 0,0 1 0,12-15 0,-17 24-2,0 0 0,1 0 0,-1 0 0,1 0 0,0 0 0,-1 1 1,1-1-1,-1 0 0,1 1 0,0-1 0,0 0 0,-1 1 0,1-1 0,0 1 0,0-1 1,0 1-1,0-1 0,0 1 0,0 0 0,0-1 0,0 1 0,-1 0 0,1 0 0,0 0 0,0-1 1,0 1-1,0 0 0,0 0 0,0 1 0,0-1 0,0 0 0,0 0 0,0 0 0,0 1 1,0-1-1,0 0 0,0 1 0,0-1 0,0 1 0,-1-1 0,1 1 0,0 0 0,0-1 1,-1 1-1,1 0 0,0-1 0,-1 1 0,1 0 0,0 0 0,-1 0 0,1-1 0,-1 2 0,20 44 204,-19-44-193,2 11 97,0 0-1,-1 0 0,-1 1 0,0-1 1,-1 24-1,-1-30-306,0 1 0,0 0 0,0-1 0,-6 15 0,6-19-208,0 0 0,-1-1 0,1 1-1,0 0 1,-1-1 0,0 0 0,0 1-1,0-1 1,0 0 0,0 0 0,0 0-1,0 0 1,-4 2 0,-3 1-5392</inkml:trace>
  <inkml:trace contextRef="#ctx0" brushRef="#br0" timeOffset="36473.49">3407 326 8948,'0'0'5088,"15"-5"-4861,296-77 1168,-305 80-1368,0-1 0,0 1 0,0-1-1,-1 0 1,0 0 0,1-1 0,-1 1 0,-1-1 0,1 0 0,0-1 0,5-6 0,-8 8-13,0 0 0,0 0 0,0-1 0,0 1 0,-1 0 0,1-1 0,-1 1 0,0-1 1,0 0-1,0 1 0,0-1 0,-1 0 0,0 1 0,1-1 0,-1 0 0,-1 1 0,1-1 0,-1 0 1,1 0-1,-2-3 0,1 6-18,0 0 0,0 0 0,0 0 0,0 0 0,0 1 0,0-1 0,-1 0 0,1 1 0,0-1 0,0 1 0,-1-1 0,1 1 0,0-1 1,-1 1-1,1 0 0,0 0 0,-1 0 0,1 0 0,0 0 0,-1 0 0,1 0 0,-2 0 0,-32 6-65,31-3 69,-1 0 0,1 0 1,0 0-1,1 1 0,-1-1 1,0 1-1,1 0 0,0 0 0,0 0 1,0 0-1,1 1 0,-1-1 1,1 1-1,0-1 0,-2 9 1,-3 10 28,1 0 1,-3 26 0,3-10 41,5-39-49,1 0-1,0 0 1,0 1 0,0-1-1,0 0 1,0 0 0,0 0-1,0 1 1,0-1 0,0 0-1,0 0 1,0 0 0,0 1-1,0-1 1,0 0-1,0 0 1,0 1 0,0-1-1,0 0 1,0 0 0,0 0-1,0 1 1,0-1 0,0 0-1,0 0 1,0 0 0,1 0-1,-1 1 1,0-1 0,0 0-1,0 0 1,0 0 0,0 0-1,1 1 1,-1-1-1,0 0 1,0 0 0,0 0-1,0 0 1,1 0 0,-1 0-1,0 0 1,0 0 0,0 0-1,1 0 1,-1 1 0,0-1-1,1 0 1,14-6 352,26-22-472,-30 20 202,-6 4-102,1 1 1,-1 0 0,1 0-1,-1 1 1,1-1 0,0 1-1,11-2 1,-15 4 1,0 0 0,0-1-1,1 1 1,-1 1 0,0-1 0,0 0 0,0 0-1,0 1 1,0-1 0,0 1 0,-1 0 0,1 0-1,0-1 1,0 1 0,0 0 0,-1 1 0,1-1-1,0 0 1,-1 0 0,1 1 0,-1-1 0,1 1-1,-1-1 1,0 1 0,2 3 0,8 14 258,-8-14-350,-1-1 0,1 1 1,0-1-1,0 0 1,0 0-1,0 0 0,5 4 1,-6-7-221,-1 0 0,1 0 0,0 0 1,0 0-1,0 0 0,0-1 0,0 1 0,0-1 0,0 1 1,1-1-1,-1 0 0,0 1 0,0-1 0,0 0 0,0-1 1,0 1-1,0 0 0,1-1 0,-1 1 0,0-1 0,3-1 1,-1 1-65,-1-1 1,1 0 0,-1 0 0,0 0-1,0 0 1,0 0 0,0-1-1,0 1 1,0-1 0,4-5 0,23-37 526,-10 14 2007,-20 31-2068,0 0-1,0 0 0,0-1 1,0 1-1,0 0 1,1 0-1,-1 0 0,0 0 1,0 0-1,0-1 0,0 1 1,0 0-1,0 0 0,0 0 1,0 0-1,1 0 0,-1 0 1,0 0-1,0 0 0,0-1 1,0 1-1,0 0 1,1 0-1,-1 0 0,0 0 1,0 0-1,0 0 0,0 0 1,1 0-1,-1 0 0,0 0 1,0 0-1,0 0 0,0 0 1,1 0-1,-1 0 1,0 0-1,0 0 0,0 0 1,0 0-1,1 1 0,-1-1 1,0 0-1,0 0 0,0 0 1,0 0-1,0 0 0,0 0 1,1 0-1,-1 0 0,0 1 1,0-1-1,0 0 1,0 0-1,0 0 0,0 0 1,0 0-1,0 1 0,0-1 1,0 0-1,4 18 1407,-2 28-1030,-2-45-128,3-3-199,0 0 0,0 0 0,0 0 0,-1 0 0,1 0 1,-1-1-1,1 1 0,-1-1 0,3-4 0,7-6-115,-9 10-38,-2 2 3,0 0 0,0-1 0,1 1 0,-1 0 0,0 0 0,0 0 0,0 1 0,1-1 0,-1 0 0,1 0 0,-1 1 0,0-1 0,1 1 0,-1-1 0,1 1 0,-1 0 0,3-1 0,-1 4 24,-1 1-1,1-1 1,-1 0-1,0 1 1,0-1-1,0 1 1,-1 0 0,1 0-1,-1 0 1,0 0-1,0 0 1,0 0 0,0 7-1,21-17 1366,75-60-1334,-96 65-45,16 44-307,-14-40 286,0 0 1,0 0 0,0-1 0,0 1 0,1-1 0,0 0 0,-1 1-1,1-2 1,0 1 0,0 0 0,0-1 0,0 0 0,0 0 0,0 0-1,1 0 1,-1-1 0,0 1 0,9-2 0,9 2-499,0-2 0,28-4 1,-44 4 511,-1 0 0,1 0 0,-1 0 1,0-1-1,1 1 0,-1-1 0,0-1 0,0 1 1,0-1-1,0 0 0,-1 0 0,1 0 1,-1-1-1,0 0 0,0 1 0,0-1 0,0-1 1,-1 1-1,1-1 0,-1 1 0,0-1 0,-1 0 1,1 0-1,-1 0 0,0 0 0,0-1 1,-1 1-1,1 0 0,-1-1 0,0-10 0,-4 15 55,0 0 0,0 1 0,0-1 0,0 1 0,0 0 0,-1-1 0,1 1 0,0 1 0,0-1 0,0 0-1,-4 2 1,2 0-48,0 0-1,0 0 1,0 0 0,1 1-1,-1 0 1,1 0-1,0 0 1,-1 1-1,2-1 1,-1 1-1,0 0 1,1 0 0,0 0-1,-1 0 1,2 1-1,-1-1 1,0 1-1,1 0 1,0 0-1,0 0 1,1 0 0,-1 0-1,0 6 1,2-11-5,1 1 1,-1-1-1,0 1 1,1-1 0,-1 1-1,0-1 1,1 1-1,-1-1 1,1 0 0,-1 1-1,0-1 1,1 0-1,-1 1 1,1-1 0,-1 0-1,1 0 1,-1 1-1,1-1 1,-1 0-1,1 0 1,0 0 0,-1 0-1,1 0 1,-1 0-1,1 0 1,-1 0 0,1 0-1,-1 0 1,2 0-1,19-1 24,-19 1-23,5-1 5,0 0 0,-1-1 0,1 0-1,0-1 1,-1 1 0,1-1 0,-1 0-1,0-1 1,0 1 0,0-1 0,9-8-1,21-13 2332,-36 28-2334,0-1-1,0 1 1,1 0-1,-1 0 1,1-1-1,-1 1 1,1 0-1,0-1 1,0 1-1,0-1 1,1 1-1,-1-1 1,0 1 0,1-1-1,0 0 1,-1 0-1,1 0 1,2 3-1,1-2-96,-1 0-1,0-1 0,0 1 1,1-1-1,-1 1 1,1-1-1,0-1 1,0 1-1,7 1 0,11 0-922,0 0-1,0-2 1,37-2-1,-32 1-536,-26 0 1492,-1 0-1,0 0 0,1 0 1,-1 0-1,0 0 0,1 0 0,-1-1 1,0 1-1,1 0 0,-1-1 1,0 1-1,0-1 0,0 1 1,1-1-1,-1 0 0,0 1 0,0-1 1,0 0-1,0 0 0,0 0 1,0 0-1,0 1 0,0-2 1,-1 1-1,1 0 0,1-1 0,2-32 1314,-4 30-1001,0 3-155,-1 1 1,1-1-1,-1 0 1,1 0-1,-1 0 0,1 0 1,-1 0-1,1 1 1,-1-1-1,0 0 1,0 0-1,1 1 1,-1-1-1,0 1 1,0-1-1,0 1 1,0-1-1,1 1 1,-1-1-1,0 1 1,0 0-1,0-1 1,0 1-1,0 0 0,0 0 1,0 0-1,0 0 1,0 0-1,0 0 1,-2 0-1,-41 0 1233,33 1-1243,9-2-76,-1 1 0,1 1 1,0-1-1,0 0 1,0 0-1,0 1 1,0-1-1,0 1 0,0 0 1,0 0-1,0-1 1,0 1-1,1 0 0,-1 1 1,0-1-1,0 0 1,1 0-1,-1 1 1,1-1-1,-1 1 0,1-1 1,0 1-1,0 0 1,-1 0-1,1-1 0,0 1 1,1 0-1,-1 0 1,0 0-1,0 0 1,1 0-1,-1 0 0,1 0 1,0 0-1,0 0 1,0 0-1,0 1 0,0-1 1,0 0-1,1 3 1,4-4 2,1 0 0,0-1 0,0 1 0,0-1 0,0 0 0,0-1 0,6 0 0,-6-1 7,1 1 0,-1-1 1,0 0-1,0-1 0,0 1 0,-1-1 1,1 0-1,-1-1 0,1 1 1,-1-1-1,0 0 0,-1 0 0,1-1 1,-1 1-1,1-1 0,-1 0 1,-1 0-1,6-9 0,-5 3 23,1 0-1,-2 0 1,1-1-1,-2 1 0,1-1 1,-2 0-1,1 1 1,-2-1-1,0-12 1,1 4-156,-2-37 877,-1 52-434,-4 34-451,1 2 163,2 0 1,1 1-1,3 37 0,0-56-21,0 1-1,1-1 1,1-1-1,0 1 1,1 0-1,0-1 1,1 0-1,0 0 1,1 0-1,11 16 1,22 20-154,-30-38-456,1 1 0,-2-1-1,0 1 1,0 0 0,-1 1-1,0 0 1,-1 0 0,8 24-1,-12-9-3854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02:36.92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218 50 3282,'0'2'22389,"0"16"-22552,-17 182 405,1-54-41,10-73 12,6-73-239,0 0 0,0 1 0,0-1-1,0 0 1,0 0 0,0 0 0,0 0 0,0 0 0,0 1 0,-1-1 0,1 0 0,0 0-1,0 0 1,0 0 0,0 0 0,0 1 0,0-1 0,0 0 0,0 0 0,-1 0-1,1 0 1,0 0 0,0 0 0,0 0 0,0 0 0,0 0 0,-1 0 0,1 0-1,0 1 1,0-1 0,0 0 0,0 0 0,0 0 0,-1 0 0,1 0 0,0 0-1,0 0 1,0 0 0,0 0 0,-1 0 0,1 0 0,0-1 0,0 1 0,0 0-1,0 0 1,0 0 0,-1 0 0,1 0 0,0 0 0,0 0 0,0 0 0,0 0-1,0 0 1,0-1 0,0 1 0,-1 0 0,1 0 0,0 0 0,0 0 0,0 0 0,0 0-1,0-1 1,0 1 0,0 0 0,0 0 0,0 0 0,0-1 0,-8-8-4329,-2-8-4249</inkml:trace>
  <inkml:trace contextRef="#ctx0" brushRef="#br0" timeOffset="334.14">96 171 15319,'0'0'6707,"3"-12"-6195,-3 12-511,1-5 42,0 0 1,1 0-1,-1 0 0,1 0 1,0 0-1,1 0 0,-1 1 1,1-1-1,0 1 0,0-1 1,0 1-1,0 0 0,1 0 0,0 1 1,0-1-1,0 1 0,0 0 1,0 0-1,6-3 0,17-8 199,1 1 0,54-17 0,-69 27-287,0-1-1,0 2 0,0 0 1,0 0-1,0 1 0,0 1 1,1 0-1,-1 1 1,16 3-1,-28-4-75,1 1 0,-1 0-1,0-1 1,1 1 0,-1 0 0,0 0 0,0 0 0,1 0 0,-1 0 0,0 0-1,0 0 1,0 1 0,0-1 0,-1 0 0,1 0 0,0 1 0,0-1 0,-1 0-1,1 1 1,-1-1 0,1 1 0,-1-1 0,0 1 0,1-1 0,-1 1 0,0-1-1,0 1 1,0 1 0,0 2-564,0 0 1,0 1-1,-1-1 0,1 0 0,-1 0 1,-1 0-1,-1 7 0,-15 20-6604</inkml:trace>
  <inkml:trace contextRef="#ctx0" brushRef="#br0" timeOffset="629.47">22 585 13190,'0'0'9476,"-22"6"-8867,33-6-177,10 0-128,22 0 288,7-4-272,6-11-256,8 3 32,-11-4-96,-10 4-608,-11 2-2193,-8 2-1937,-6 0-3794</inkml:trace>
  <inkml:trace contextRef="#ctx0" brushRef="#br0" timeOffset="1337.58">575 303 6627,'0'0'14252,"0"0"-14231,-1 0 0,1 0-1,0 0 1,0-1 0,0 1 0,0 0 0,0 0-1,0 0 1,0 0 0,0 0 0,0-1 0,0 1-1,0 0 1,0 0 0,0 0 0,0 0 0,0-1-1,0 1 1,0 0 0,0 0 0,0 0 0,0 0 0,0-1-1,0 1 1,0 0 0,0 0 0,0 0 0,0 0-1,0 0 1,1-1 0,-1 1 0,0 0 0,0 0-1,0 0 1,0 0 0,0 0 0,0 0 0,1 0-1,-1-1 1,0 1 0,0 0 0,0 0 0,0 0 0,0 0-1,1 0 1,-1 0 0,0 0 0,0 0 0,0 0-1,0 0 1,1 0 0,-1 0 0,0 0 0,0 0-1,3 12 319,-1 0 0,-1 1 0,0-1 0,0 1 0,-1-1 0,-3 16 0,2 11 194,-10 20 219,11-58-426,0-13 15,1 1-331,0 1 1,0-1-1,1 1 1,1-1-1,0 1 1,6-14-1,-8 19-16,1 1 0,0 0 1,0 0-1,0 0 0,0 0 0,1 0 0,-1 0 0,1 1 1,0-1-1,1 1 0,-1 0 0,0 0 0,1 0 0,0 0 1,-1 1-1,1 0 0,7-4 0,-8 6-3,-1-1 0,1 1 0,0-1 0,-1 1 0,1 0 0,0 0 0,-1 1 0,1-1 0,-1 0 0,1 1 0,0-1 0,-1 1 0,1 0 0,-1 0 0,0 0 0,1 0 0,-1 1 0,0-1 0,1 1 0,-1-1 0,0 1 0,3 2 0,4 6 10,1 1 1,-2 0-1,11 16 0,-14-19 1,1 0 0,-1 0 0,1-1 0,0 0 1,12 10-1,-17-16 9,0-1 1,0 1 0,0-1-1,-1 0 1,1 1 0,0-1-1,0 0 1,0 0 0,0 1-1,0-1 1,0 0 0,0 0-1,0 0 1,0 0 0,0 0 0,0 0-1,0-1 1,0 1 0,0 0-1,0 0 1,0-1 0,0 1-1,0-1 1,0 1 0,0-1-1,0 1 1,0-1 0,-1 1-1,1-1 1,0 0 0,0 0-1,-1 1 1,1-1 0,-1 0-1,1 0 1,0 0 0,-1 1-1,1-3 1,21-43 230,-18 34-243,4-5-111,-1 0-1,-1-1 1,-1 0-1,-1 0 1,0 0-1,2-29 1</inkml:trace>
  <inkml:trace contextRef="#ctx0" brushRef="#br0" timeOffset="1616.5">1047 215 15431,'0'0'9119,"-4"74"-7772,-15-6-639,13-50-1080,0 0-1,1 1 0,2 0 1,-3 32-1,17-53-8170,2-10 284</inkml:trace>
  <inkml:trace contextRef="#ctx0" brushRef="#br0" timeOffset="1911.52">1067 270 10213,'0'0'13408,"-1"-5"-12986,0 4-425,1 1 0,-1-1 0,1 1 0,0-1 0,0 0 0,-1 1 0,1-1 0,0 0 0,0 1 0,0-1 0,-1 0 0,1 1 0,0-1 0,0 0 0,0 1 0,0-1 0,0 0 0,1 1 0,-1-1 0,0 0 0,0 1 0,0-1 0,0 0 0,1 1 0,-1-1 0,0 1 0,1-1 0,-1 0 0,0 1 0,1-1 0,-1 1 0,1-1 0,-1 1 0,1-1 0,-1 1 0,1 0 0,-1-1 0,1 1 0,0 0 0,-1-1 0,1 1 0,-1 0 0,1 0 0,0-1 0,-1 1 0,1 0 0,1 0 0,3 0-15,1 0 0,0 0 0,0 1 0,-1 0 0,1 0 0,8 3 1,-4-2 24,0 1 0,-1 1 1,1 0-1,-1 1 0,0-1 1,0 2-1,0-1 0,0 1 1,14 14-1,-19-16-4,0 0-1,0 1 1,-1 0 0,1 0 0,-1 0-1,0 0 1,-1 0 0,1 0 0,-1 1-1,0 0 1,0-1 0,-1 1 0,1 0-1,-1 0 1,-1 0 0,1-1-1,-1 1 1,-1 10 0,1-14 36,-1 1 0,0-1 0,0 1 0,0-1 0,-1 1 0,1-1-1,0 0 1,-1 0 0,1 1 0,-1-1 0,0 0 0,0-1 0,0 1 0,0 0 0,0 0 0,0-1 0,-1 1 0,1-1 0,-4 2 0,-54 22 825,48-21-797,-18 7 15,-46 20-788</inkml:trace>
  <inkml:trace contextRef="#ctx0" brushRef="#br0" timeOffset="2220.61">1373 303 17336,'0'0'7230,"-7"-10"-5248,5 40-1972,-1 0 0,-1 0 0,-15 51 0,7-30-1290,10-31-2221,2-7-3595</inkml:trace>
  <inkml:trace contextRef="#ctx0" brushRef="#br0" timeOffset="2701.33">1600 296 13542,'0'0'7689,"-1"15"-6955,-2 14-369,-1 0 0,-1 0 0,-2 0 0,-1-1 0,-1 0 0,-13 28 1,22-56-355,0 0 1,0 0 0,0 0 0,0 0 0,0 0 0,0 1 0,0-1 0,0 0-1,0 0 1,0 0 0,0 0 0,0 0 0,0 1 0,0-1 0,-1 0 0,1 0-1,0 0 1,0 0 0,0 0 0,0 0 0,0 1 0,0-1 0,0 0 0,0 0-1,0 0 1,0 0 0,-1 0 0,1 0 0,0 0 0,0 0 0,0 1-1,0-1 1,0 0 0,0 0 0,-1 0 0,1 0 0,0 0 0,0 0 0,0 0-1,0 0 1,0 0 0,0 0 0,-1 0 0,1 0 0,0 0 0,0 0 0,0 0-1,0 0 1,0 0 0,-1 0 0,1 0 0,0 0 0,0 0 0,0 0 0,0-1-1,0 1 1,-1 0 0,1 0 0,0 0 0,0 0 0,0 0 0,0 0 0,0 0-1,-2-15 179,4-22-235,5 8-11,3 2-1,0-1 1,1 1-1,2 1 1,1 0 0,20-29-1,-8 25-27,-14 29-35,-2 19 37,-5 5 163,-1 1 0,-1 0 0,-1-1-1,-2 41 1,-1-33-224,2-1 1,5 35-1,-5-55-3446</inkml:trace>
  <inkml:trace contextRef="#ctx0" brushRef="#br0" timeOffset="2906.14">1593 470 8052,'0'0'13878,"60"-28"-13798,-17 16-16,-1 0-64,-6 2-176,-8 1-320,-14 3-1089,-14 4-896,-10 2-256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02:45.01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107 103 4786,'0'-3'16502,"0"-1"-13003,-1 12-3493,-1-1 0,0 0 1,0 0-1,0 0 0,-1 0 0,-7 13 0,-4 12 37,-47 117 133,57-143-156,-2 14 75,6-19 51,9-11-9494,4 0-51</inkml:trace>
  <inkml:trace contextRef="#ctx0" brushRef="#br0" timeOffset="979.13">584 95 2353,'0'0'14866,"-3"-40"-10809,4 38-3986,1 0 1,-1 0-1,0 0 0,1 0 0,-1 0 0,1 0 0,0 0 0,0 1 0,0-1 0,0 1 0,0-1 0,0 1 0,0 0 1,0 0-1,4-2 0,36-14 176,-36 15-239,0 0 1,0 0-1,0 1 1,0 0-1,12-1 1,-17 4-17,0 0 0,0 0 0,0 0 0,0 0 0,-1 0 0,1 0 0,-1 1 0,0-1 0,0 0 0,0 0 0,0 0 0,0 0-1,0 1 1,-1 1 0,1 0 3,0 1 10,-1 1 0,0 0 0,0 0 0,0 0 0,-1-1 0,0 1 0,0-1 0,0 1 0,-1-1 0,1 0 0,-1 0 0,-1 0 0,1 0 0,-7 6 0,-1 1 8,-1-1 1,0 0-1,-1-1 0,-14 9 1,26-18-14,0-1-1,0 0 1,0 1 0,0-1 0,0 1-1,1 0 1,-1-1 0,0 1 0,0 0 0,1-1-1,-1 1 1,0 0 0,1 0 0,-1 0 0,1-1-1,-1 1 1,1 0 0,-1 0 0,1 0-1,-1 0 1,1 2 0,0-3 5,1 1 0,-1 0 0,1-1 1,-1 1-1,1-1 0,-1 1 0,1-1 0,0 1 0,-1-1 0,1 0 0,0 1 0,-1-1 1,1 0-1,0 1 0,-1-1 0,1 0 0,0 0 0,0 0 0,-1 0 0,1 0 1,1 0-1,59 0 316,-49 0-254,17-2 1476,-15 0-3426,-7 2-2545,0 0-3388</inkml:trace>
  <inkml:trace contextRef="#ctx0" brushRef="#br0" timeOffset="1738.4">1031 114 11445,'0'0'7876,"1"-34"-4461,7 30-3414,-1 0 1,0 1-1,1-1 0,-1 1 1,1 1-1,0 0 1,0 0-1,0 0 1,0 1-1,0 0 1,1 0-1,9 2 0,-23 26-169,2-21 188,-2 1-1,1-1 1,-1 0-1,0 0 0,0 0 1,0-1-1,-1 0 0,-12 9 1,11-10-24,1 1-1,0 0 1,0 1-1,0-1 1,1 1 0,0 0-1,0 0 1,1 1-1,-5 7 1,11-12-86,-1 0 0,1 0 0,0 0 0,-1 0 0,1-1 1,0 1-1,0 0 0,0-1 0,0 1 0,1-1 0,-1 0 0,0 0 0,1 0 0,-1 0 0,0 0 0,4 1 0,18 10-291,-23-12 374,0 1 1,0-1-1,0 1 1,-1 0-1,1-1 1,0 1-1,-1 0 1,1-1-1,0 1 1,-1 0-1,1 0 1,-1-1-1,1 1 1,-1 0-1,1 0 1,-1 0-1,0 0 1,1 0-1,-1 0 1,0 0-1,0 0 1,1-1-1,-1 1 1,0 0-1,0 0 1,0 0-1,0 0 1,-1 0-1,1 0 1,0 2-1,-2-2 17,1 1 0,0-1 0,-1 1 0,1-1 0,-1 0 0,1 0 0,-1 0 0,0 0 1,1 0-1,-1 0 0,0 0 0,0 0 0,-3 0 0,-61 11 862,61-11-1108,-30-2 1289,24-6-2403,14-9-3685,6 6-274</inkml:trace>
  <inkml:trace contextRef="#ctx0" brushRef="#br0" timeOffset="2656.47">1279 106 7267,'0'0'8964,"10"-26"-3249,-9 26-5695,-1-1 0,0 1 0,1 0 0,-1-1 0,0 1 0,1 0 1,-1 0-1,0 0 0,1-1 0,-1 1 0,0 0 0,1 0 0,-1 0 0,1 0 0,-1-1 0,0 1 0,1 0 0,-1 0 0,1 0 0,-1 0 1,0 0-1,1 0 0,-1 0 0,1 0 0,-1 0 0,0 0 0,1 1 0,-1-1 0,1 0 0,-1 0 0,0 0 0,1 0 0,-1 1 0,1-1 0,-1 0 1,0 0-1,1 1 0,-1-1 0,0 0 0,0 1 0,1-1 0,1 23 97,-2-21-114,0 66 280,1-67-279,-1-1-1,1 1 1,0-1 0,-1 0-1,1 1 1,0-1-1,-1 0 1,1 1 0,0-1-1,0 0 1,-1 0 0,1 0-1,0 0 1,0 0 0,-1 0-1,1 0 1,0 0 0,0 0-1,-1 0 1,1 0 0,0 0-1,0 0 1,-1-1-1,1 1 1,0 0 0,-1 0-1,1-1 1,1 0 0,23-8-33,-21 7 10,-1 0-1,1 0 1,-1-1-1,1 1 1,-1-1 0,0 0-1,0 0 1,0 0-1,-1-1 1,1 1-1,-1 0 1,0-1-1,1 0 1,-2 0-1,1 1 1,2-7 0,-4 9 35,-1 36-347,-5-12 489,-1 0 0,0-1 0,-21 39 0,28-55 560,1-3-2629</inkml:trace>
  <inkml:trace contextRef="#ctx0" brushRef="#br0" timeOffset="3084.09">1688 95 10261,'0'0'7790,"-5"0"-7515,3 0-224,-1 0 1,1 0-1,-1 1 1,1-1-1,0 0 0,0 1 1,-1 0-1,1-1 1,0 1-1,0 0 1,0 0-1,0 0 1,0 1-1,0-1 1,0 0-1,0 1 1,0-1-1,1 1 0,-1 0 1,0-1-1,1 1 1,0 0-1,-1 0 1,1 0-1,0 0 1,0 0-1,0 1 1,0-1-1,0 0 1,1 0-1,-1 1 0,1-1 1,-1 0-1,1 0 1,0 1-1,0-1 1,0 3-1,0-2-37,1 0 0,-1 1 0,1-1-1,-1 0 1,1 0 0,0 0 0,0 0-1,0 0 1,0 0 0,1-1 0,-1 1-1,1 0 1,0-1 0,0 1 0,0-1 0,0 1-1,0-1 1,5 4 0,-4-3 0,1 1 0,-1-1 0,1 1 0,-1 0 0,0 0 0,-1 1 0,3 4 0,-5-8 25,0 1-1,0-1 1,0 0 0,-1 0 0,1 1 0,0-1 0,-1 0 0,1 0-1,-1 0 1,1 0 0,-1 0 0,0 0 0,0 0 0,1 0 0,-1 0-1,0 0 1,0 0 0,0 0 0,0-1 0,0 1 0,0 0-1,0-1 1,0 1 0,0-1 0,0 1 0,0-1 0,-1 1 0,1-1-1,0 0 1,0 1 0,0-1 0,-3 0 0,-23 5-1301,10-7-5692</inkml:trace>
  <inkml:trace contextRef="#ctx0" brushRef="#br0" timeOffset="3341.47">1695 104 10773,'0'0'10183,"6"-3"-9759,26-9-307,0 1 0,53-9 0,-50 13-5772,-59 14-3026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02:59.52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107 261 12902,'0'0'7942,"-2"-4"-7352,2 4-575,0-1 0,0 1 0,0-1 0,0 1 0,0-1 0,0 1 0,0 0 0,0-1 0,-1 1 0,1-1 0,0 1 0,0-1 0,0 1 0,0 0 0,-1-1 0,1 1 0,0 0 0,0-1 0,-1 1 0,1 0 0,0-1 0,-1 1-1,1 0 1,0 0 0,-1-1 0,1 1 0,0 0 0,-1 0 0,1-1 0,-1 1 0,1 0 0,0 0 0,-1 0 0,1 0 0,-1 0 0,1 0 0,-1 0 0,1 0 0,0 0 0,-1 0 0,1 0 0,-1 0 0,1 0 0,-1 0 0,1 0 0,0 0 0,-1 0 0,1 1 0,-1-1 0,1 0 0,0 0 0,-1 0 0,1 1 0,0-1 0,-1 0 0,1 1 0,-1-1 0,-16 32 484,11-19-501,-12 25 175,3 1 1,-15 53-1,33-112 696,0 4-854,0 0 0,1 0 0,7-19-1,1 9-47,0 0-1,24-36 0,-36 61 22,1 1 0,-1 0 0,0 0 0,0-1 0,0 1-1,1 0 1,-1 0 0,0-1 0,0 1 0,1 0 0,-1 0 0,0-1 0,1 1 0,-1 0 0,0 0-1,0 0 1,1 0 0,-1 0 0,0-1 0,1 1 0,-1 0 0,0 0 0,1 0 0,-1 0-1,0 0 1,1 0 0,-1 0 0,1 0 0,-1 0 0,0 0 0,1 0 0,-1 1 0,0-1 0,1 0-1,-1 0 1,0 0 0,0 0 0,1 0 0,-1 1 0,12 14-141,3 19 128,-11-5 51,0 0 0,-2 0 0,-1 34 0,-1-56-20,0-7 55,11-7 350,33-55-627,43-79 0,-78 125 208,-8 12 5,-1 3-26,-10 224-406,10-223 438,-1 1-1,1 0 1,0-1 0,0 1-1,0 0 1,0-1 0,1 1 0,-1 0-1,0 0 1,0-1 0,0 1-1,0 0 1,1-1 0,-1 1 0,0-1-1,1 1 1,-1 0 0,0-1-1,1 1 1,-1-1 0,1 1 0,-1-1-1,1 1 1,-1-1 0,1 1-1,-1-1 1,1 0 0,0 1-1,-1-1 1,2 1 0,21-5 114,18-22 13,-31 15-156,0 0 0,-1-1 0,0 0 1,-1-1-1,0 0 0,-1 0 0,0 0 0,-1-1 1,-1 0-1,0 0 0,3-17 0,-8 27 34,0 3-42,0 32-577,-5 7 610,2-24 29,1-1 0,1 0 0,0 1 0,1-1 1,2 18-1,-1-29-22,-1-1 0,1 1 1,0-1-1,0 0 1,0 1-1,0-1 0,0 0 1,0 0-1,0 0 0,0 0 1,0 0-1,1 0 1,-1 0-1,0 0 0,1 0 1,-1 0-1,0-1 0,1 1 1,-1-1-1,1 1 1,-1-1-1,1 1 0,-1-1 1,1 0-1,0 0 0,1 0 1,48 2 81,-42-2-100,-3 0-103,0 0 1,0 0-1,0-1 0,0 0 1,0 0-1,0 0 0,0-1 1,-1 0-1,1 0 1,-1-1-1,1 1 0,-1-1 1,0 0-1,0-1 1,0 1-1,-1-1 0,1 0 1,-1 0-1,5-6 0,-4 3 42,-1 0-1,1 0 0,-2 0 1,1-1-1,-1 1 0,0-1 1,0 0-1,-1 0 0,0 0 0,-1 0 1,0 0-1,0 0 0,-1-12 1,0 20 101,0 0 0,0-1 1,0 1-1,0 0 0,0-1 1,0 1-1,0 0 0,0-1 1,0 1-1,0 0 1,0-1-1,0 1 0,0 0 1,0-1-1,-1 1 0,1 0 1,0 0-1,0-1 0,0 1 1,0 0-1,-1 0 0,1-1 1,0 1-1,0 0 0,-1 0 1,1-1-1,0 1 0,0 0 1,-1 0-1,1 0 1,0 0-1,-1 0 0,1-1 1,0 1-1,-1 0 0,1 0 1,0 0-1,-1 0 0,-15 5 337,-10 15-221,22-15-135,1 0 1,0 0 0,0 0 0,0 1-1,1-1 1,-1 1 0,1 0-1,1 0 1,-1 0 0,1 0 0,0 0-1,1 0 1,-1 9 0,2-14-6,-1-1 0,0 0 0,0 1-1,1-1 1,-1 0 0,1 1 0,-1-1 0,0 0 0,1 0 0,-1 1 0,1-1 0,-1 0 0,1 0 0,-1 0 0,1 0 0,-1 1-1,1-1 1,-1 0 0,0 0 0,1 0 0,-1 0 0,1 0 0,-1 0 0,1 0 0,-1 0 0,1-1 0,-1 1 0,1 0 0,-1 0-1,1 0 1,-1 0 0,1-1 0,-1 1 0,0 0 0,1 0 0,-1-1 0,1 1 0,-1 0 0,0-1 0,1 1 0,-1 0 0,1-2-1,20-11 136,-6-3-190,-1 0 1,-1-1-1,-1 0 1,-1-1-1,0-1 1,-1 0-1,-1 0 1,-1 0 0,0-1-1,7-36 1,-48 148 159,25-73-24,0 0 1,0 1-1,2 0 1,1 0-1,0 1 0,2 0 1,-2 21-1,5-40-75,0 1 1,1-1-1,-1 0 1,0 1-1,1-1 1,0 0-1,-1 0 1,1 1-1,0-1 1,0 0-1,2 3 0,-2-4-105,0 0 0,-1-1 0,1 1 0,-1-1 0,1 1 0,0-1 0,-1 1-1,1-1 1,0 1 0,0-1 0,-1 0 0,1 1 0,0-1 0,0 0-1,0 0 1,-1 0 0,1 1 0,0-1 0,0 0 0,0 0 0,0 0-1,-1 0 1,1-1 0,0 1 0,0 0 0,0 0 0,-1 0 0,1-1 0,0 1-1,0 0 1,0-1 0,-1 1 0,1-1 0,0 1 0,-1 0 0,1-1-1,0 0 1,-1 1 0,1-1 0,0 0 0,12-17-4723,-2-9-4645</inkml:trace>
  <inkml:trace contextRef="#ctx0" brushRef="#br0" timeOffset="192.1">479 1 16023,'0'0'897,"46"24"-6788</inkml:trace>
  <inkml:trace contextRef="#ctx0" brushRef="#br0" timeOffset="476.8">1127 24 10853,'0'0'6462,"-16"9"-4950,5-3-1214,-1 0-91,2-1 0,-1 2 0,1 0 1,0 0-1,0 1 0,1 0 0,0 0 0,0 1 0,-8 12 0,-12 19 578,3 2 0,-37 78 0,53-97-690,1 0-1,1 1 1,1 0-1,1 0 1,2 1-1,0 0 1,0 34-1,3-56-105,1 0-1,0 0 0,0 0 1,1 0-1,-1 0 0,1 0 1,-1 0-1,1 0 1,0-1-1,0 1 0,0 0 1,0 0-1,1-1 1,-1 1-1,1-1 0,0 1 1,0-1-1,-1 1 1,2-1-1,2 2 0,-1-1-235,1-1 0,-1 1 1,1-1-1,0-1 0,-1 1 0,1-1 0,0 1 0,0-2 0,0 1 0,1 0 0,6-1 0,34-1-4987,6-5-4229</inkml:trace>
  <inkml:trace contextRef="#ctx0" brushRef="#br0" timeOffset="1110.92">1241 163 7203,'0'0'12030,"-18"48"-10323,15-34-1999,-3 24 813,12-24-2856,11-9-4069,-3-5-135</inkml:trace>
  <inkml:trace contextRef="#ctx0" brushRef="#br0" timeOffset="1294.17">1254 163 9220,'60'-11'5971,"-60"20"-5571,-4 7 112,-3 0-336,0 6-128,0-1-48,4 1 0,-1-4-544,4-4-2257,0-4-4242</inkml:trace>
  <inkml:trace contextRef="#ctx0" brushRef="#br0" timeOffset="1583.22">1417 215 10517,'0'0'9676,"0"8"-8350,-2 18-966,-2 0 0,0 0 0,-2-1-1,-15 46 1,1-6-254,19-63-151,-13 45-653,1-20-4543,6-18 575</inkml:trace>
  <inkml:trace contextRef="#ctx0" brushRef="#br0" timeOffset="1844.16">1321 231 11925,'0'0'6003,"85"-63"-5843,-60 61-48,-4 0-96,-3 2 0,0 0 0,-4 0-16,-7 12-48,-3 2-496,-4 2-400,0 5-561,-4 1-2241,-10 0-1904</inkml:trace>
  <inkml:trace contextRef="#ctx0" brushRef="#br0" timeOffset="2036.08">1261 531 10309,'0'0'7411,"-11"4"-7283,29-4 96,3 0 0,11 0-224,4-8-608,3-2-2001,-8-4-5075</inkml:trace>
  <inkml:trace contextRef="#ctx0" brushRef="#br0" timeOffset="3050.41">1590 400 11077,'0'0'6648,"3"3"-6255,-1 2-149,0 0 0,0 0 1,0 0-1,-1 1 1,1-1-1,-1 1 0,-1-1 1,1 1-1,-1 0 0,0-1 1,-1 11-1,1 0-47,2-16-134,1 0-1,-1 0 1,1 0 0,0-1 0,-1 1-1,1-1 1,-1 0 0,1 1-1,3-3 1,89-61 1050,-96 86-769,0-15-207,0 0-1,1 1 1,0-1-1,1 0 1,1 10 0,-1-16-195,-1 1 1,0-1-1,1 1 1,-1-1-1,1 0 1,0 1-1,0-1 1,-1 0-1,1 0 1,0 0-1,0 0 1,0 0-1,0 0 1,0 0 0,0 0-1,1 0 1,-1 0-1,0 0 1,0 0-1,1-1 1,-1 1-1,0-1 1,1 1-1,-1-1 1,1 1-1,-1-1 1,0 0-1,1 0 1,-1 0-1,1 0 1,1 0 0,7 0-952,0 0 0,-1-1 1,1 0-1,0 0 1,-1-1-1,1-1 0,-1 1 1,0-2-1,15-6 1,-20 7 793,0 1 1,-1-1-1,1 1 1,-1-1-1,1-1 1,-1 1-1,0 0 1,0-1-1,4-6 1,-5 6 581,0 0 0,0-1 0,0 1 0,-1-1 0,1 0 0,-1 0 0,0 1 0,-1-1 0,1 0 0,-1-7 0,0 11-240,0 0 0,0 1 0,0-1-1,0 0 1,0 0 0,0 0-1,-1 0 1,1 0 0,0 0-1,-1 0 1,1 0 0,0 1-1,-1-1 1,1 0 0,-1 0-1,0 1 1,1-1 0,-1 0-1,1 1 1,-1-1 0,0 0-1,0 1 1,1-1 0,-1 1-1,0-1 1,0 1 0,0-1-1,0 1 1,1 0 0,-1-1-1,0 1 1,0 0 0,0 0 0,0 0-1,0 0 1,0 0 0,0 0-1,0 0 1,0 0 0,0 0-1,0 0 1,1 0 0,-1 1-1,0-1 1,0 0 0,0 1-1,0-1 1,-1 1 0,-2 1 14,-1-1 1,0 1 0,0 0 0,1 1 0,0-1-1,-1 1 1,1 0 0,-5 4 0,5-3-62,0-1 1,1 0 0,-1 1-1,1 0 1,0 0-1,0 0 1,1 0-1,-1 0 1,1 1-1,0-1 1,0 1-1,1-1 1,-1 1 0,1 0-1,0 0 1,0 0-1,0 0 1,1 0-1,0-1 1,0 10-1,1-13-66,0 0 0,0 0 0,0-1 0,0 1 0,1 0 0,-1-1 0,0 1 0,0-1 0,0 1 0,1-1 0,-1 0 0,0 1 0,0-1 0,1 0 0,-1 0 0,0 0 0,0 0 0,1 0 0,-1 0 0,0 0 0,0-1 0,1 1 0,-1 0 0,2-1 0,32-9 189,-25 4-318,0-1 1,-1 1-1,0-2 1,0 1-1,-1-1 1,0-1-1,0 0 1,-1 0-1,0 0 1,0-1-1,9-18 1,-6 6-171,0-1 1,-1 0-1,-2 0 1,8-37 0,-21 91 778,1 1 0,1 0 0,2 61 1,2-92-485,0 0 0,1 0 0,-1 1 0,0-1 0,0 0 0,0 0 0,1 0 0,-1 0 0,1 1 0,-1-1 0,1 0 0,-1 0 0,1 0 0,0 0 1,-1 0-1,1 0 0,0 0 0,0 0 0,0 0 0,0-1 0,0 1 0,0 0 0,0 0 0,0-1 0,0 1 0,1 0 0,0-1 8,0 0 0,1 1-1,-1-1 1,0 0 0,0-1-1,0 1 1,0 0 0,0 0-1,0-1 1,0 1 0,0-1-1,0 0 1,4-1 0,0-1-25,0-1 1,0 1-1,0-1 1,-1 0 0,1-1-1,-1 1 1,0-1-1,5-6 1,-2-2-255,-12 18 63,-14 25 172,16-26 32,1 0 1,0 0 0,-1 0 0,1 0 0,1 0 0,-1 0 0,1 0 0,-1 0 0,1 0 0,1 6 0,-1-9-64,0-1 0,0 1-1,1 0 1,-1-1 0,0 1 0,1 0-1,-1 0 1,0-1 0,1 1 0,-1-1-1,1 1 1,-1 0 0,1-1 0,-1 1-1,1-1 1,-1 1 0,1-1 0,0 1-1,-1-1 1,1 0 0,0 1 0,1 0-1,-1-1-225,1 0-1,0 0 0,0 0 0,0 0 0,0 0 1,0 0-1,0 0 0,0 0 0,0-1 1,-1 1-1,1-1 0,0 1 0,2-2 0,17-11-4491</inkml:trace>
  <inkml:trace contextRef="#ctx0" brushRef="#br0" timeOffset="3205.96">2278 244 5202,'0'0'11109,"0"16"-14438,0-4-2802</inkml:trace>
  <inkml:trace contextRef="#ctx0" brushRef="#br0" timeOffset="3639.18">2336 357 6435,'0'0'13515,"-5"-3"-12141,2 1-1292,1 1-1,-1-1 0,1 1 0,-1 0 0,0 0 0,0 0 0,1 0 0,-1 1 0,0-1 0,0 1 0,0-1 0,0 1 1,0 0-1,1 0 0,-1 0 0,0 1 0,0-1 0,0 1 0,0-1 0,0 1 0,1 0 0,-1 0 0,0 0 1,1 1-1,-1-1 0,1 1 0,-1-1 0,1 1 0,0 0 0,0 0 0,-1 0 0,-2 3 0,1 0-15,0 0 0,1-1 0,-1 1 0,1 1 0,0-1 0,0 0 0,0 1 0,1-1 0,0 1-1,0 0 1,0 0 0,1 0 0,0 0 0,0 0 0,1 0 0,-1 7 0,23-14 241,-18-1-307,0-1 0,0 1-1,0-1 1,-1 1 0,1-1 0,-1 0 0,1 0 0,-1-1 0,0 1 0,0-1 0,0 0 0,3-5 0,10-13-58,-13 86-217,-3-56 234,2 10-1084,11-13-5310,-3-5 1140</inkml:trace>
  <inkml:trace contextRef="#ctx0" brushRef="#br0" timeOffset="3845.34">2467 245 5939,'0'0'15287,"0"20"-15143,0-6-80,0 0-16,0 1-32,0-5-16,0-2-1025,0-2-1600</inkml:trace>
  <inkml:trace contextRef="#ctx0" brushRef="#br0" timeOffset="3995.84">2467 258 9861,'75'-39'3809,"-72"29"3250,-3 20-6994,4 11-65,-4 3 48,0 4-48,0 3-561,-7-3-2672,-1 0-4851</inkml:trace>
  <inkml:trace contextRef="#ctx0" brushRef="#br0" timeOffset="4271.64">2668 586 9620,'0'0'17368,"0"10"-17352,-14 8 80,-4 7-96,-3-3-176,-4-2-2113,7-4-6547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03:08.95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31 2 6243,'0'0'13990,"-8"0"-7872,285 0-5803,-277 0-323,-15 0-126,-269-2-1202,558 2 1696,-273 0-404,-1 0 0,0 0 0,0 0 0,0 0-1,1 0 1,-1 0 0,0 0 0,0 0 0,0 1 0,1-1 0,-1 0 0,0 0 0,0 0 0,0 0 0,0 0 0,0 0 0,1 0 0,-1 1 0,0-1 0,0 0 0,0 0 0,0 0 0,0 0 0,0 1 0,1-1-1,-1 0 1,0 0 0,0 0 0,0 0 0,0 1 0,0-1 0,0 0 0,0 0 0,0 0 0,0 1 0,0-1 0,0 0 0,0 0 0,0 0 0,0 1 0,0-1 0,0 0 0,0 0 0,0 0 0,-1 1 0,1-1-1,0 0 1,0 0 0,0 0 0,0 0 0,0 1 0,0-1 0,0 0 0,-1 0 0,1 0 0,0 0 0,0 1 0,-8 8-5245,-8-3-4683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03:10.19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187 96 11365,'0'0'9554,"2"-5"-8844,3-3-564,1 1 1,0 1-1,0-1 0,0 1 1,0 0-1,1 0 1,0 1-1,1 0 1,-1 0-1,1 1 1,0 0-1,0 0 1,0 0-1,0 1 1,1 1-1,-1-1 0,1 2 1,0-1-1,13 0 1,-21 2-144,0 0-1,0 1 1,0-1-1,-1 0 1,1 0-1,0 1 1,0-1 0,0 1-1,-1-1 1,1 1-1,0-1 1,0 1 0,-1-1-1,1 1 1,0 0-1,-1-1 1,1 1 0,-1 0-1,1 0 1,-1-1-1,1 1 1,-1 0 0,0 0-1,1 0 1,-1 0-1,0-1 1,1 1 0,-1 0-1,0 0 1,0 0-1,0 0 1,0 1 0,0 39 51,0-29 22,-1-2-58,-1 1 0,0-1 0,-1 0 0,1-1 0,-2 1 0,0 0 0,0-1 0,0 0 0,-1 0 0,-1 0 1,1-1-1,-1 1 0,-1-1 0,0-1 0,0 1 0,-10 7 0,-10 8 43,0 0-1,-2-3 1,-43 25 0,61-38-88,0 0 1,0-1-1,-1-1 1,0 0 0,0 0-1,0-1 1,-1-1 0,-17 3-1,30-6 9,0-1 1,-1 1-1,1 0 0,0 0 0,0-1 1,0 1-1,0 0 0,-1-1 0,1 1 1,0 0-1,0-1 0,0 1 0,0 0 0,0-1 1,0 1-1,0 0 0,0-1 0,0 1 1,0 0-1,0-1 0,0 1 0,0 0 1,0-1-1,0 1 0,0 0 0,0-1 1,0 1-1,0 0 0,1-1 0,-1 1 0,0 0 1,0 0-1,0-1 0,1 1 0,-1 0 1,0 0-1,0-1 0,0 1 0,1 0 1,9-14-569,-6 12 551,-1 0 0,1 0 1,0 1-1,0-1 0,0 1 1,0 0-1,1 0 0,-1 0 1,0 1-1,0-1 0,0 1 1,1 0-1,-1 0 0,0 1 1,0-1-1,1 1 0,-1 0 1,0 0-1,0 1 1,0-1-1,0 1 0,0 0 1,-1 0-1,1 0 0,4 3 1,6 6 99,0 1 0,0 1 0,-1 0 0,17 23 0,-12-15-119,-16-19-475,1 0 0,-1 0 1,0 0-1,0 0 0,1 0 1,-1-1-1,1 1 0,-1-1 0,1 0 1,5 2-1,10 0-6522</inkml:trace>
  <inkml:trace contextRef="#ctx0" brushRef="#br0" timeOffset="222.3">543 399 7267,'0'0'14967,"0"30"-14839,0-1 80,-4 3-96,-14 3-112,-3 1-64,-4-8-3761,-10-1-9990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03:12.99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7 7123,'0'0'11534,"10"4"-7765,43 13-3737,-15-10 268,0-1 0,67 3 1677,-104-9-1963,1 0-9,46-2-27,48-9-1,23-1 15,-92 11 5,0-2 0,0 0 1,29-8-1,-55 5-64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03:14.26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79 318 11253,'0'0'5312,"1"-13"-4594,6-44 378,-5 51-942,1 0 0,0 0 0,0 0 0,0 0 0,1 0 1,0 1-1,0 0 0,1 0 0,-1 0 0,1 0 0,0 1 0,0-1 0,0 1 0,9-4 0,-10 5-10,2-1 46,-1 0 0,1 1 0,0 0 0,0 0 0,1 1 0,-1-1 0,11-1 0,-16 3-183,0 1 0,1 0-1,-1 0 1,0-1 0,0 1 0,0 0 0,1 0 0,-1 0 0,0 0 0,0 0 0,0 1 0,1-1 0,-1 0 0,0 0 0,0 1 0,0-1 0,0 1 0,0-1 0,0 1 0,1 0 0,-1-1 0,0 1 0,-1 0 0,1 0 0,0-1 0,0 1 0,0 0 0,0 0 0,-1 0 0,1 0 0,0 0 0,-1 0 0,1 0 0,-1 0 0,1 1 0,-1-1 0,0 0 0,1 0 0,-1 0 0,0 0 0,0 1-1,0-1 1,0 0 0,0 0 0,0 2 0,-1 6 3,-1 0-1,1 0 0,-2 0 0,1 0 1,-1-1-1,-1 1 0,1-1 0,-2 0 0,1 0 1,-1 0-1,0 0 0,0-1 0,-12 12 1,-12 11 49,-51 42 0,79-71-59,-14 13 10,11-10 0,-1 1 0,1 0 0,-1-1 0,-1 0 0,1 0 0,0 0 0,-1-1 0,0 0 1,0 0-1,-12 4 0,18-7 70,0-2-72,1 0 1,-1 1 0,1-1-1,-1 1 1,1-1 0,0 0-1,0 1 1,0-1 0,0 1-1,0 0 1,0-1 0,0 1-1,1 0 1,-1 0 0,0-1 0,1 1-1,-1 0 1,1 0 0,-1 1-1,1-1 1,-1 0 0,1 0-1,0 1 1,-1-1 0,1 1-1,0 0 1,-1-1 0,3 1-1,3-2-42,1 1 0,-1 0 1,0 1-1,0-1 0,12 2 0,-14 1 34,0 0 1,0 0-1,0 0 1,0 1 0,0 0-1,0 0 1,-1 0-1,1 1 1,-1-1-1,0 1 1,4 5 0,32 23-366,-31-28-798,0 0 0,0 0 0,0-1-1,1 0 1,-1 0 0,1-1 0,17 1 0,8-2-6838</inkml:trace>
  <inkml:trace contextRef="#ctx0" brushRef="#br0" timeOffset="279.95">420 67 4178,'0'0'18696,"0"-11"-17884,2-34-294,2 34-423,-2 20-140,13 18 74,-2 1 0,0 1 1,-2 0-1,-2 1 0,0 0 1,5 36-1,-10-47-4,-1-1 1,-1 1-1,0 0 0,-1-1 1,-2 1-1,1 0 0,-7 32 1,4-41-199,0 0 0,0 0 0,-1 0 1,0 0-1,-1-1 0,-7 12 1,5-12-485,0 0 0,-1 0 0,0 0 0,0-1 0,-1 0 0,-12 8 0,-79 44-12386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03:15.42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19 140 13654,'0'0'3538,"54"0"-3122,-37-2-272,5 0-64,-5 2-64,-3 0-16,1 0-256,-8 0-640,0 2-721,-7 4-1489,0 4-1135</inkml:trace>
  <inkml:trace contextRef="#ctx0" brushRef="#br0" timeOffset="205.23">0 259 10885,'0'0'7507,"50"-6"-6994,-22-2-257,4 0-176,-3 2-64,-4 0-16,-4 0-448,-3-2-913,-4 2-304,-7-3-1760,3-1-1442</inkml:trace>
  <inkml:trace contextRef="#ctx0" brushRef="#br0" timeOffset="650.2">213 54 6931,'0'0'12155,"-8"-10"-10458,-26-26-337,22 29 788,8 16-1870,7 17-476,0-19 189,1 0-1,0-1 1,0 1-1,0-1 1,0 0-1,1 0 1,0 0-1,1-1 1,-1 1-1,1-1 1,0 0 0,0-1-1,1 0 1,-1 0-1,1 0 1,9 3-1,-2-1-165,-1 0-1,1-1 0,0-1 1,0 0-1,1-1 0,-1-1 1,24 2-1,-17-4 107,-29 15 95,-80 63 286,56-52-119,-50 53-1,29-16-1305</inkml:trace>
  <inkml:trace contextRef="#ctx0" brushRef="#br0" timeOffset="1630.16">803 101 6227,'0'0'10471,"0"-6"-9267,1-10-1063,0-7 4563,-12 43-2872,-47 144-1600,57-193 522,0 20-757,0 0 0,1 0-1,0 0 1,1 1-1,1-12 1,-1 15-7,0 1 1,0-1-1,1 1 1,0 0-1,0 0 0,0 0 1,0 0-1,0 0 0,1 0 1,3-3-1,-5 6-1,-1 0 0,1 1 0,0-1 0,0 1-1,0-1 1,0 1 0,0 0 0,-1-1 0,1 1 0,0 0 0,0-1-1,0 1 1,0 0 0,0 0 0,0 0 0,0 0 0,0 0 0,0 0-1,2 1 1,-1 0-2,1-1 1,-1 2-1,1-1 0,-1 0 1,1 0-1,-1 1 0,0-1 0,0 1 1,4 4-1,6 4 32,0 1 0,-1 1 0,-1 0 0,0 1 0,-1-1 0,12 23 0,-14-27-1255,-6-8 830,-1 0 0,1 1 0,-1-1-1,1 0 1,-1 0 0,1 1 0,-1-1 0,1 0 0,-1 0 0,1 0 0,0 0 0,-1 1 0,1-1 0,-1 0 0,1 0 0,-1 0 0,1 0 0,0 0 0,-1-1 0,1 1 0,-1 0 0,1 0 0,0 0 0,-1 0 0,1-1 0,-1 1 0,1 0 0,0-1 0,6-9-6987</inkml:trace>
  <inkml:trace contextRef="#ctx0" brushRef="#br0" timeOffset="1878.71">993 51 6243,'0'0'9938,"1"-4"-9357,1-11 65,-3 39 895,-8 44 258,-7-20-1522,-2 9-303,13-18-3103,8-37-1016,12-4 128,-1-8-297</inkml:trace>
  <inkml:trace contextRef="#ctx0" brushRef="#br0" timeOffset="2132.15">1032 153 3570,'0'0'5941,"2"-12"-3836,2-1-1214,4-14-89,-8 0 4770,2 44-4907,-1 0 0,-1 0 0,0 1-1,-4 21 1,2-23-827,-2-1-1,0-1 0,0 1 0,-1-1 0,-9 18 0,9-18-2823</inkml:trace>
  <inkml:trace contextRef="#ctx0" brushRef="#br0" timeOffset="2388.58">1033 133 2881,'0'0'15189,"3"-9"-14253,11-25-352,-13 33-564,0 0 0,0 0-1,0 0 1,0 1 0,0-1-1,0 0 1,0 0 0,1 1-1,-1-1 1,0 0 0,1 1-1,-1 0 1,0-1 0,1 1-1,-1 0 1,1-1 0,-1 1-1,0 0 1,1 0 0,-1 0-1,3 1 1,27 4 305,-25-2-271,0 0-1,-1 0 1,1 1-1,-1-1 1,1 1-1,-1 1 1,-1-1-1,1 1 1,-1-1-1,6 8 1,-7-9 53,-1 1-1,1 0 1,-1-1 0,1 1 0,-1 0-1,0 0 1,0 0 0,-1 1 0,1-1-1,-1 0 1,0 1 0,0-1 0,-1 1 0,1-1-1,-1 7 1,-2-8-62,1-1 1,-1 0-1,0 1 0,0-1 0,0 0 1,-1 0-1,1 0 0,0-1 0,-1 1 0,0 0 1,1-1-1,-1 0 0,0 1 0,1-1 1,-1 0-1,0 0 0,0-1 0,-3 1 1,-6 4 20,-73 27-324,27-13-2779,11-8-2976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03:31.19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186 202 11909,'0'0'10282,"0"-5"-9510,1-29 1321,-1 30-409,-1 27-1571,1-19-228,-4 27 263,-2 1 0,-1-1 0,-16 48 0,-10 38-2413,25-37-5128,8-59 1823</inkml:trace>
  <inkml:trace contextRef="#ctx0" brushRef="#br0" timeOffset="242.69">66 235 13078,'-3'-15'694,"1"-2"-282,-3-11 1271,1-1 0,1 1 0,3-54 0,0 80-1652,1 0 0,0 0 1,0 0-1,-1 1 0,1-1 0,1 0 0,-1 1 0,0-1 0,0 1 1,1-1-1,-1 1 0,0 0 0,1 0 0,-1-1 0,1 1 0,0 0 0,-1 0 1,1 1-1,0-1 0,0 0 0,0 0 0,-1 1 0,1-1 0,0 1 0,0 0 1,4-1-1,57-3-106,-56 5 102,-2-1-92,1 0 0,-1 0 0,-1 1 0,1 0 0,0 0 0,0 1 0,0-1 0,0 1 0,-1 0 0,1 0 0,-1 1 0,1-1 0,-1 1 0,0 0 0,0 0 0,0 1 0,5 5 0,-4-3-346,-1 0 1,0-1-1,0 1 0,-1 1 0,0-1 0,0 1 1,0-1-1,-1 1 0,0 0 0,0 0 1,0 0-1,0 9 0,-1 20-4287</inkml:trace>
  <inkml:trace contextRef="#ctx0" brushRef="#br0" timeOffset="421.47">1 523 9941,'0'0'5938,"67"4"-5890,-24-4-48,3 0-832,0-6-3730</inkml:trace>
  <inkml:trace contextRef="#ctx0" brushRef="#br0" timeOffset="870">398 366 12054,'0'0'5052,"0"9"-4323,0 169 2782,25-201-3127,-2-3-322,-11 13-32,0-2 0,14-21 0,-21 36-277,0 12 166,3 19 114,-7-27-42,0 2 20,1-1 1,-1 1-1,1-1 1,0 0-1,0 0 1,1 0-1,0 0 1,0-1-1,0 1 0,0-1 1,0 1-1,9 7 1,-8-10-77,0 0 0,0 0 0,0 0 0,0-1 0,1 1 0,-1-1 0,0 0 0,1 0 0,-1 0 0,1-1 0,-1 0 0,1 1 1,-1-2-1,1 1 0,-1 0 0,7-3 0,-3 2-579,-1-1 0,1 0-1,-1 0 1,0-1 0,0 0 0,8-5 0,8-8-4233</inkml:trace>
  <inkml:trace contextRef="#ctx0" brushRef="#br0" timeOffset="1794.6">828 434 3986,'0'0'12910,"-3"-8"-11939,2 6-961,1 0 52,-1 0 1,0-1 0,1 1 0,-1 0 0,0 0 0,0 0 0,0 0 0,0 0-1,-1 0 1,1 0 0,-1 0 0,1 1 0,-1-1 0,1 0 0,-1 1 0,0-1-1,0 1 1,0 0 0,0 0 0,0-1 0,0 1 0,0 1 0,0-1 0,0 0 0,-1 0-1,1 1 1,0-1 0,0 1 0,-1 0 0,1 0 0,0 0 0,-1 0 0,-2 0-1,2 1-36,-1-1-1,1 1 0,-1 0 0,1 0 0,0 0 1,0 1-1,0-1 0,0 1 0,0 0 0,0 0 1,0 0-1,0 0 0,1 0 0,-1 0 0,1 1 1,-1-1-1,1 1 0,0 0 0,0 0 0,0 0 0,1 0 1,-1 0-1,1 0 0,-1 0 0,1 0 0,-1 7 1,-1-1-5,1-1 0,-1 1 0,2 0 0,0 0 0,0 0 0,0 0 0,1 0 0,0 0 0,3 12 1,-3-20-18,1 0 0,-1 0 0,1 0 1,-1-1-1,1 1 0,-1 0 1,1 0-1,0-1 0,0 1 0,-1 0 1,1-1-1,0 1 0,0-1 1,0 1-1,0-1 0,0 1 0,0-1 1,0 0-1,-1 1 0,1-1 1,0 0-1,0 0 0,0 0 1,0 0-1,0 0 0,0 0 0,0 0 1,0 0-1,0 0 0,0 0 1,0 0-1,0-1 0,0 1 0,0 0 1,0-1-1,0 1 0,0-1 1,1 0-1,34-17 47,-19 2-262,-2-1 0,0 0 0,-1-1 0,-1-1 0,-1 0 0,-1 0 0,0-1 0,-1-1 0,-2 1 0,0-2-1,-1 1 1,-1-1 0,-1 0 0,-1 0 0,0-1 0,-1-30 0,-3 53 242,0 0 0,0-1-1,0 1 1,0 0 0,0 0 0,0 0 0,0 0 0,0-1-1,0 1 1,0 0 0,0 0 0,0 0 0,0 0-1,0-1 1,0 1 0,0 0 0,0 0 0,0 0-1,0 0 1,0-1 0,0 1 0,0 0 0,0 0 0,-1 0-1,1 0 1,0 0 0,0-1 0,0 1 0,0 0-1,0 0 1,0 0 0,-1 0 0,1 0 0,0 0 0,0 0-1,0 0 1,0 0 0,0 0 0,-1 0 0,1-1-1,0 1 1,0 0 0,0 0 0,-1 0 0,1 0-1,0 0 1,0 0 0,0 0 0,-1 1 0,-9 6 376,-7 13-357,9-3 29,0 1-1,2 0 0,0 0 1,1 1-1,0-1 1,2 1-1,0 0 0,2 0 1,0 1-1,0-1 1,2 0-1,4 23 0,-5-39-70,0-1-1,0 0 0,1 0 0,-1 1 0,1-1 0,-1 0 1,1 0-1,0 1 0,0-1 0,0 0 0,0 0 0,0 0 0,1 0 1,-1 0-1,0-1 0,1 1 0,0 0 0,-1-1 0,1 1 1,0-1-1,0 1 0,0-1 0,0 0 0,0 0 0,0 0 1,0 0-1,0 0 0,0 0 0,1-1 0,2 2 0,-1-2 10,-1-1-1,1 1 0,0 0 0,-1-1 1,1 0-1,-1 0 0,1 0 0,-1 0 1,1 0-1,-1-1 0,0 0 0,0 1 1,0-1-1,0 0 0,0-1 1,0 1-1,0 0 0,3-6 0,3-4-42,-1 0-1,-1-1 1,0-1 0,-1 1-1,0-1 1,-1 0-1,0-1 1,-2 1-1,1-1 1,1-22 0,-12 99 201,5-49-110,0 0-1,1 0 1,0 0-1,1 0 1,3 26-1,-2-37-86,-1 0-1,1-1 0,0 1 1,0 0-1,-1-1 0,1 1 1,0 0-1,0-1 0,1 1 1,-1-1-1,0 0 0,0 1 1,1-1-1,-1 0 0,1 0 1,-1 0-1,1 0 0,-1 0 1,1 0-1,0 0 0,0-1 1,-1 1-1,1 0 0,0-1 1,2 1-1,0 0-729,1-1 1,-1 1-1,1-1 1,0 0-1,-1 0 1,1 0-1,-1-1 1,1 0-1,5-1 0,16-11-11555</inkml:trace>
  <inkml:trace contextRef="#ctx0" brushRef="#br0" timeOffset="1926.27">1277 156 14663,'0'0'1793,"14"48"-12006</inkml:trace>
  <inkml:trace contextRef="#ctx0" brushRef="#br0" timeOffset="2359.55">1397 279 10229,'0'0'10575,"-14"-4"-10137,-49-7-324,61 11-113,-1 0 0,1 1-1,0-1 1,-1 0-1,1 1 1,0 0-1,0-1 1,0 1 0,0 0-1,0 0 1,0 0-1,0 1 1,0-1 0,0 0-1,0 1 1,0-1-1,1 1 1,-1 0-1,1-1 1,-1 1 0,1 0-1,-2 3 1,-18 46 25,17-40 1,2-3-36,0 0-1,0 0 0,1 0 1,0 1-1,1-1 1,0 9-1,0-10-6,1-7 15,-1 1 0,0 0 0,1 0 1,-1-1-1,1 1 0,-1 0 0,0-1 0,1 1 0,0 0 0,-1-1 0,1 1 0,-1-1 0,1 1 0,0-1 0,-1 1 0,1-1 0,0 1 0,0-1 0,-1 0 0,1 1 0,0-1 0,0 0 0,0 0 0,-1 0 0,1 0 0,0 0 0,0 0 0,0 0 0,-1 0 0,1 0 0,0 0 0,0 0 0,0 0 0,0 0 0,-1-1 0,2 1 0,33-10 3,-25 0-2,1 0 0,-1 0 0,-1 0 0,0-2 0,0 1 1,-1-1-1,-1 0 0,9-19 0,1 1 7,-17 30-11,0 0 1,0-1 0,0 1 0,0 0-1,0 0 1,0 0 0,0 0 0,0 0-1,0 0 1,0 0 0,1-1 0,-1 1-1,0 0 1,0 0 0,0 0-1,0 0 1,0 0 0,0 0 0,0 0-1,1 0 1,-1 0 0,0 0 0,0 0-1,0-1 1,0 1 0,0 0-1,0 0 1,1 0 0,-1 0 0,0 0-1,0 0 1,0 0 0,0 0 0,0 0-1,0 0 1,1 0 0,-1 0-1,0 0 1,0 1 0,0-1 0,0 0-1,0 0 1,0 0 0,1 0 0,-1 0-1,0 0 1,0 0 0,0 0-1,0 0 1,0 0 0,0 0 0,0 1-1,0-1 1,1 0 0,-1 0 0,0 0-1,0 0 1,0 0 0,0 0-1,0 0 1,0 1 0,0-1 0,0 0-1,5 16-65,1 24 162,-5-36-67,-1 2 12,1 0 1,0 0-1,1 0 0,-1 0 1,1 0-1,0 0 1,1-1-1,-1 1 0,1-1 1,1 1-1,-1-1 1,5 6-1,-5-8-41,1 0 0,-1 0 1,1 0-1,0-1 0,0 1 0,0-1 0,0 0 0,0 0 0,0-1 1,1 1-1,-1-1 0,1 0 0,-1 0 0,1 0 0,-1 0 0,9-1 1,62-1-3504,-34-8-523</inkml:trace>
  <inkml:trace contextRef="#ctx0" brushRef="#br0" timeOffset="3835.11">753 754 6307,'1'-1'14188,"1"-2"-11556,7-5-2418,75-6-165,-46 8 16,-30 4 51,-9 2 84,-8 0-199,-18-1 18,0 1 0,0 2 0,1 1 0,-38 8 0,61-10-16,3 0 15,0 0 25,32-1-267,153-12 219,-161 10-794,-14 2-6822</inkml:trace>
  <inkml:trace contextRef="#ctx0" brushRef="#br0" timeOffset="5839.69">185 906 8772,'0'0'11104,"0"-6"-9848,-2-14 493,-5 45 217,-5 22-1927,2-21-374,-13 44-221,17-21-8099,6-38-330</inkml:trace>
  <inkml:trace contextRef="#ctx0" brushRef="#br0" timeOffset="6534.7">511 880 9236,'0'0'8564,"-1"-8"-7694,-5-35 637,7 41-1448,-1 0 0,1 0 0,0 0 0,0 0 0,0 1 0,0-1-1,0 0 1,0 1 0,0-1 0,0 1 0,1-1 0,-1 1 0,1 0 0,-1 0 0,1-1 0,-1 1-1,1 0 1,0 0 0,0 1 0,-1-1 0,1 0 0,0 0 0,0 1 0,0 0 0,0-1-1,0 1 1,3-1 0,0 0-45,0 0 0,0 1 0,0-1 0,0 1 0,0 0-1,0 0 1,0 0 0,0 1 0,9 1 0,-13 0-13,0-1 1,0 0-1,0 1 1,0-1-1,0 1 1,-1-1-1,1 1 1,0 0 0,-1-1-1,1 1 1,-1 0-1,1-1 1,-1 1-1,0 0 1,0-1-1,0 1 1,0 0-1,0 0 1,0 1-1,-3 37 54,3-40-55,-1 7 10,-1-1 0,-1 0-1,1 1 1,-1-1 0,0-1 0,0 1 0,-1 0-1,0-1 1,0 0 0,0 1 0,-1-2 0,1 1-1,-1 0 1,0-1 0,-8 5 0,5-3 17,1 1 1,-1 0 0,1 1 0,0-1-1,-7 12 1,14-18-16,-1-1 0,1 0 0,0 1 0,-1-1 0,1 1-1,0-1 1,0 1 0,-1-1 0,1 1 0,0-1 0,0 1 0,0-1 0,0 1 0,0-1 0,-1 1 0,1 0 0,0-1 0,0 1-1,1-1 1,-1 1 0,0-1 0,0 1 0,0-1 0,0 1 0,0-1 0,0 1 0,1-1 0,-1 1 0,0-1 0,1 1 0,-1-1-1,0 1 1,1-1 0,-1 0 0,0 1 0,1-1 0,0 1 0,25 5 160,35-12-205,12-12-1741,-28 3-2793,-18 3-2293</inkml:trace>
  <inkml:trace contextRef="#ctx0" brushRef="#br0" timeOffset="7339.86">834 772 8052,'0'0'7422,"-3"-2"-6686,1 1-377,-7-6-319,5-1 4038,44 2-3601,-33 5-462,21 2-31,-27 0 17,-1-1 0,1 1-1,0-1 1,-1 1-1,1 0 1,-1-1 0,1 1-1,-1 0 1,1-1-1,-1 1 1,1 0 0,-1 0-1,0 0 1,0-1-1,1 1 1,-1 0 0,0 0-1,0 0 1,0 0-1,0-1 1,0 1-1,0 0 1,0 0 0,0 0-1,0 0 1,0 0-1,0-1 1,-1 1 0,1 0-1,0 0 1,-1 0-1,0 1 1,-1 3 21,-1 1-1,0-1 1,0 0-1,0 0 1,-1 0 0,1 0-1,-1 0 1,0-1-1,-1 0 1,1 0 0,-9 6-1,7-5-28,0-1 1,1 1-1,-1 0 0,1 0 0,1 1 0,-1 0 0,1 0 0,-5 8 0,9-14-54,0 1 0,1 0-1,-1 0 1,0-1 0,0 1-1,0 0 1,1 0-1,-1-1 1,0 1 0,1 0-1,-1-1 1,1 1 0,-1-1-1,1 1 1,-1 0 0,1-1-1,-1 1 1,1-1-1,-1 1 1,1-1 0,0 0-1,-1 1 1,1-1 0,0 1-1,-1-1 1,1 0-1,0 0 1,0 1 0,32 13-93,-17-8-98,-15-5 244,1 0-1,-1-1 0,0 1 0,0 0 0,0-1 0,1 1 0,-1 0 0,0 0 0,0 0 0,0 0 0,0 0 0,0 0 0,-1 1 0,1-1 0,0 0 1,0 0-1,-1 0 0,1 1 0,-1-1 0,1 3 0,-1-3 38,0 0 1,0 0 0,0 0-1,-1 0 1,1 1-1,0-1 1,-1 0-1,1 0 1,-1 0-1,1-1 1,-1 1 0,0 0-1,1 0 1,-1 0-1,0 0 1,0-1-1,0 1 1,1 0-1,-1 0 1,-2 0 0,-1 2 66,-1-1 1,0 1-1,1-1 0,-1 0 1,0-1-1,0 1 1,-1-1-1,1 0 1,-10 1-1,12-2-697,-18 0 1376,15-1-3367</inkml:trace>
  <inkml:trace contextRef="#ctx0" brushRef="#br0" timeOffset="7861.28">1062 715 8964,'0'0'9154,"2"-4"-7626,8-15-276,-8 14 826,-2 90-1862,0-84-231,1 0-1,-1 0 1,0-1 0,1 1 0,-1 0-1,1 0 1,-1-1 0,1 1-1,-1 0 1,1-1 0,0 1 0,-1-1-1,1 1 1,0-1 0,0 1-1,-1-1 1,1 1 0,0-1 0,0 0-1,0 1 1,-1-1 0,1 0-1,0 0 1,0 1 0,0-1 0,0 0-1,0 0 1,0 0 0,-1 0-1,1 0 1,0 0 0,0-1 0,0 1-1,0 0 1,0 0 0,-1-1-1,1 1 1,0 0 0,1-1 0,35-14-679,-11-16 541,-10 13 324,-15 19-168,0 1 0,0-1-1,-1 0 1,1 0 0,-1 0 0,1 1 0,-1-1 0,0 0 0,1 0-1,-1 1 1,0-1 0,0 0 0,0 1 0,0-1 0,0 0-1,0 1 1,0-1 0,-1 0 0,1 1 0,0-1 0,-1 2-1,-2 14 33,-1 1-1,-1-1 0,0 0 1,-1 0-1,-15 29 0,-4 12-7291,20-41-3481</inkml:trace>
  <inkml:trace contextRef="#ctx0" brushRef="#br0" timeOffset="8221.37">1606 688 15879,'0'0'5902,"-7"5"-5820,6-4-80,-2 1 9,0-1-1,0 1 1,0 0-1,1 0 0,-1 1 1,1-1-1,-1 0 1,1 1-1,0 0 1,0-1-1,0 1 1,0 0-1,1 0 1,-1 0-1,1 0 1,0 0-1,0 0 1,0 1-1,0-1 1,0 0-1,0 6 0,0 2 41,0 1-1,0-1 0,2 1 0,-1-1 1,1 1-1,1-1 0,0 0 0,0 0 1,1 1-1,1-2 0,5 13 0,-7-20 5,-1 0 0,0 0-1,1 0 1,-1 0 0,0 0 0,0 1-1,-1-1 1,1 0 0,-1 1-1,0-1 1,1 1 0,-2-1 0,1 0-1,-1 4 1,1-5-186,-1 0 0,0-1 1,0 0-1,0 1 0,0-1 0,0 1 0,0-1 1,-1 0-1,1 0 0,0 0 0,-1 0 1,1 0-1,0 0 0,-1 0 0,1 0 0,-1-1 1,0 1-1,1 0 0,-1-1 0,0 1 1,1-1-1,-1 0 0,0 1 0,1-1 0,-1 0 1,0 0-1,0 0 0,-2-1 0,-6-1-5607</inkml:trace>
  <inkml:trace contextRef="#ctx0" brushRef="#br0" timeOffset="8390.37">1593 730 7555,'0'0'8644,"93"-51"-7699,-51 37-113,8 4-239,-8 0 255,-6 6-528,-15 1-272,-14 3-48,-18 7-9396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03:40.99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41 314 13142,'0'0'5034,"-1"16"-4327,0-4-548,0 1 43,0 0 0,0 1 1,-1-1-1,-1 0 1,0-1-1,-1 1 0,0 0 1,-10 18-1,14-31-175,0 0 0,0 0-1,0 0 1,0 0 0,0 0 0,0 0 0,0 0-1,0 0 1,0 0 0,0-1 0,0 1 0,0 0 0,0 0-1,0 0 1,0 0 0,0 0 0,0 0 0,0 0-1,0 0 1,0 0 0,-1 0 0,1 0 0,0-1 0,0 1-1,0 0 1,0 0 0,0 0 0,0 0 0,0 0 0,0 0-1,0 0 1,0 0 0,0 0 0,0 0 0,-1 0-1,1 0 1,0 0 0,0 0 0,0 0 0,0 0 0,0 0-1,0 0 1,0 0 0,0 0 0,0 0 0,-1 0-1,1 0 1,0 0 0,0 0 0,0 0 0,0 0 0,0 0-1,0 0 1,0 0 0,0 0 0,0 0 0,0 0 0,0 0-1,-1 1 1,1-1 0,0 0 0,0 0 0,0 0-1,0 0 1,0 0 0,0 0 0,0 0 0,0 0 0,-1-13 325,4-16-447,-1 23 92,1-1 0,-1 1 0,2 1 0,-1-1 1,1 0-1,0 1 0,0-1 0,0 1 1,1 0-1,0 1 0,0-1 0,0 1 0,0 0 1,1 0-1,-1 1 0,1 0 0,0-1 0,0 2 1,1-1-1,-1 1 0,0 0 0,1 0 1,9 0-1,-15 2-2,0 1 1,-1-1 0,1 1-1,0-1 1,-1 1 0,1 0-1,0-1 1,-1 1-1,1 0 1,-1 0 0,1 0-1,-1-1 1,1 1 0,-1 0-1,0 0 1,1 0 0,-1 0-1,0 0 1,0 0-1,0 0 1,1 0 0,-1-1-1,0 1 1,0 0 0,-1 0-1,1 1 1,1 35 28,-1-30-26,-18 84 245,18-90-219,25-30 149,102-92-832,-120 122 414,-4 11 200,-2 15 129,-1-24-97,-1 12 62,1 25 21,0-39-68,0 0 0,0 0 1,0 0-1,0-1 0,0 1 0,1 0 1,-1 0-1,0 0 0,0 0 0,1 0 1,-1-1-1,1 1 0,-1 0 0,1 0 0,-1-1 1,1 1-1,-1 0 0,1-1 0,0 1 1,0 0-1,-1-1 0,1 1 0,0-1 1,0 1-1,-1-1 0,1 0 0,0 1 1,0-1-1,0 0 0,0 1 0,0-1 1,-1 0-1,3 0 0,3-1 5,1 0 0,-1 0 0,1-1 0,-1 0 0,0-1 0,1 1 0,-1-1 0,-1 0 0,1-1 1,0 1-1,-1-1 0,0 0 0,6-6 0,0 0 6,0 0 1,-1-1 0,0 0 0,-1-1 0,9-14-1,-20 34 51,1 0 0,1 0 0,0 0-1,0 0 1,2 13 0,-1 4 132,-1-13-126,0-9-29,-1-1 0,1 1 0,0-1 0,0 1 0,1-1 0,-1 1 0,0-1 0,1 1 1,0-1-1,1 4 0,-1-5-88,0 0 1,0 0 0,0 0-1,1 0 1,-1-1-1,0 1 1,0 0 0,1-1-1,-1 1 1,0-1 0,1 0-1,-1 1 1,1-1-1,-1 0 1,0 0 0,1 0-1,-1 0 1,1 0 0,-1 0-1,0 0 1,4-1-1,-3 1-356,0-1-1,0 1 0,0-1 1,0 1-1,0-1 0,0 0 0,0 0 1,0 0-1,0 0 0,-1 0 0,1 0 1,0 0-1,-1-1 0,4-2 0,10-12-5097</inkml:trace>
  <inkml:trace contextRef="#ctx0" brushRef="#br0" timeOffset="158.62">587 241 9316,'0'0'6515,"-3"23"-6659,3-5-1200,0 2-2818,0-2-6019</inkml:trace>
  <inkml:trace contextRef="#ctx0" brushRef="#br0" timeOffset="610.64">749 336 8084,'0'0'12848,"-12"-2"-12071,4 0-641,5 1-99,0 0 0,-1 1 0,1-1 0,0 1-1,0-1 1,0 1 0,0 0 0,-1 0 0,1 0 0,0 1-1,0-1 1,0 1 0,-1-1 0,1 1 0,0 0 0,0 1 0,0-1-1,0 0 1,1 1 0,-1 0 0,-4 3 0,1-1 50,1 1 1,-1 0-1,1 0 1,0 0-1,1 1 1,-1 0-1,1 0 1,0 0-1,0 0 0,1 1 1,0-1-1,0 1 1,1 0-1,0 0 1,0 0-1,0 0 1,1 0-1,0 10 1,1-17-85,0 1 0,0-1 1,1 1-1,-1-1 0,0 0 0,1 1 1,-1-1-1,0 0 0,1 1 0,-1-1 1,0 0-1,1 0 0,-1 1 1,1-1-1,-1 0 0,1 0 0,-1 0 1,1 1-1,-1-1 0,1 0 0,-1 0 1,1 0-1,-1 0 0,1 0 1,-1 0-1,1 0 0,-1 0 0,1 0 1,-1 0-1,0 0 0,1-1 0,-1 1 1,2 0-1,19-7 161,-8-4-145,1-2 1,-1 0 0,-1 0-1,0-2 1,-1 1-1,-1-1 1,0-1 0,-1 0-1,-1 0 1,11-30 0,-18 93-140,-22 28 588,16-60-446,0 0 0,1-1 0,1 1 0,0 0 0,0 23 0,3-37-108,0 1 0,1-1 0,-1 1 0,1-1-1,-1 1 1,1-1 0,-1 0 0,1 1 0,0-1 0,0 0 0,0 1 0,0-1 0,0 0 0,0 0 0,0 0-1,0 0 1,1 0 0,-1 0 0,0 0 0,0 0 0,1-1 0,-1 1 0,1 0 0,-1-1 0,1 1 0,-1-1 0,1 0-1,-1 1 1,1-1 0,-1 0 0,1 0 0,-1 0 0,1 0 0,2 0 0,59-5-4435,-49 1 2883,0 0 0,0-1 0,-1 0-1,21-12 1,7-8-7510</inkml:trace>
  <inkml:trace contextRef="#ctx0" brushRef="#br0" timeOffset="824.12">1076 237 7603,'0'0'13660,"-7"5"-13078,-7 5-199,1 1 0,0 1 1,1 0-1,0 1 1,1 0-1,1 1 0,-14 22 1,-61 118 940,77-139-1276,0 1 0,2 0 0,-1 0 0,2 0 0,1 1 0,0 0 0,0 0 0,0 32 0,4-47-78,-1-1-1,2 1 1,-1 0-1,0-1 1,0 1-1,0 0 0,1 0 1,-1-1-1,1 1 1,-1 0-1,1-1 1,0 1-1,0-1 1,0 1-1,0-1 1,0 1-1,0-1 1,0 0-1,0 0 1,0 1-1,1-1 0,-1 0 1,0 0-1,1 0 1,-1 0-1,1 0 1,-1-1-1,1 1 1,0 0-1,-1-1 1,4 2-1,2-1-365,0-1 1,0 1-1,0-1 0,0 0 0,0-1 1,0 1-1,9-3 0,36-13-5321</inkml:trace>
  <inkml:trace contextRef="#ctx0" brushRef="#br0" timeOffset="1905.47">1300 341 8820,'0'0'7948,"0"-4"-7145,0-7-988,0-2 4344,-4 25-2171,-4 16-1942,5-20-317,0 1 0,1 0-1,0-1 1,1 1 0,-1 10-1,3-18-154,0-1 0,0 1 0,0 0 0,0-1 0,1 1 0,-1-1 0,0 1 0,0-1 0,1 0 0,-1 1 0,0-1 0,1 0 0,-1 0 0,0 0 1,1 0-1,-1 0 0,0 0 0,1 0 0,1-1 0,2 1-1369,12 0-3231</inkml:trace>
  <inkml:trace contextRef="#ctx0" brushRef="#br0" timeOffset="2066.63">1300 341 4882,'67'-4'2177,"-67"-8"576,4 5 561,-4-1 4209,0 18-7443,0 7-15,0 1-65,-4 2-65,0 0-1855,1 1-2018,3-7-8340</inkml:trace>
  <inkml:trace contextRef="#ctx0" brushRef="#br0" timeOffset="2294.69">1500 338 6739,'0'0'13094,"8"18"-12149,-8 12-385,-4 1-272,-3 1-160,-4 3-112,4-5-16,0-2-1169,4-3-2112,-1-5-2578</inkml:trace>
  <inkml:trace contextRef="#ctx0" brushRef="#br0" timeOffset="2527.3">1486 330 13558,'0'0'8100,"82"-65"-7924,-54 65-144,1 0 0,6 2-16,-3 8-32,-4 6-112,-3 5-1489,-7 1-1200,-8-2-1361,-10 0-8516</inkml:trace>
  <inkml:trace contextRef="#ctx0" brushRef="#br0" timeOffset="2742.85">1417 617 12005,'0'0'8692,"28"0"-8627,11-8-65,7 0-881,0-4-1824,4 0-2914</inkml:trace>
  <inkml:trace contextRef="#ctx0" brushRef="#br0" timeOffset="3146.65">1806 427 12230,'0'0'5613,"-2"12"-5050,-2 1-436,-1 3 210,1 1 0,0-1 0,-1 31 0,5-47-238,32-19 923,-5-7-868,-20 17 49,1 2 0,0-1 0,0 1-1,12-7 1,-19 16-109,-1-1 1,1 1-1,0-1 0,0 1 0,0 0 1,-1-1-1,1 1 0,-1 0 1,1-1-1,-1 1 0,0 0 0,0 0 1,0 3-1,4 14-173,-3-18-144,0 1-1,1-1 1,-1 0 0,1 1 0,0-1 0,-1 0-1,1 0 1,0 0 0,0 0 0,-1 0 0,1 0-1,0 0 1,0-1 0,0 1 0,0-1 0,0 1-1,0-1 1,0 0 0,3 0 0,40-1-7155,-41 0 6334,18-2-3750</inkml:trace>
  <inkml:trace contextRef="#ctx0" brushRef="#br0" timeOffset="3685.09">2068 470 5042,'0'0'11827,"-6"-7"-10784,-17-20-432,22 27-588,1-1-1,-1 1 0,0 0 1,0 0-1,0 0 0,0 0 1,0 0-1,1 0 0,-1 0 1,0 0-1,0 0 0,0 0 1,0 0-1,0 1 0,1-1 1,-1 0-1,0 1 1,0-1-1,0 0 0,1 1 1,-1-1-1,0 1 0,1-1 1,-1 1-1,0 0 0,1-1 1,-1 1-1,1-1 0,-1 1 1,1 0-1,-1 0 1,1-1-1,-1 1 0,1 0 1,0 0-1,-1 0 0,1 0 1,-16 32 525,15-31-541,1 0 0,-1 0 0,0 0 0,1 0 1,0 0-1,-1 0 0,1 0 0,0 0 0,0 0 0,0 0 0,0 0 0,0 0 0,1 1 0,-1-1 0,0 0 0,1 0 1,0 0-1,0 2 0,0-3-1,0-1 1,0 1 0,0 0 0,0 0 0,0 0-1,0-1 1,0 1 0,0 0 0,0-1-1,0 1 1,0-1 0,0 0 0,1 1-1,-1-1 1,0 0 0,0 1 0,1-1-1,-1 0 1,0 0 0,0 0 0,0 0-1,2-1 1,3 0 8,0 0 1,0 0-1,0-1 0,-1 0 0,1 0 0,-1-1 0,1 0 1,-1 0-1,0 0 0,0 0 0,6-6 0,0-3-68,-1-2 1,0 1-1,-1-1 0,-1-1 0,0 1 0,-1-1 0,0-1 0,-1 0 0,-1 1 1,5-30-1,-17 106 195,-3 48 487,11-107-628,-1-1 1,1 0-1,-1 0 1,1 1-1,0-1 0,-1 0 1,1 0-1,0 0 1,0 0-1,0 0 1,0 0-1,0 0 1,0 0-1,0-1 0,0 1 1,0 0-1,0 0 1,0-1-1,1 1 1,-1-1-1,0 1 1,0-1-1,1 0 1,-1 1-1,0-1 0,1 0 1,-1 0-1,0 0 1,1 0-1,-1 0 1,0 0-1,1 0 1,1-1-1,47-5-13,-44 3-58,0 1-1,-1-1 1,1 0-1,-1 0 1,10-8-1,-13 10 28,0-1-1,0 1 1,0-1-1,-1 0 1,1 0-1,0 0 1,0 0-1,-1 0 0,0 0 1,1 0-1,-1-1 1,0 1-1,0 0 1,0-1-1,0 1 0,0-5 1,-1 7 168,-4 27 49,2-21-389,-10 40 760,9-14-4288,3-28-1107</inkml:trace>
  <inkml:trace contextRef="#ctx0" brushRef="#br0" timeOffset="3854.8">2416 262 12854,'0'0'3586,"0"40"-8389,0-24-1183</inkml:trace>
  <inkml:trace contextRef="#ctx0" brushRef="#br0" timeOffset="4245.87">2508 391 5635,'0'0'13379,"-5"-6"-12248,3 4-1104,2 1 2,-1 0 0,0-1 0,1 1 0,-1 0 0,0 0 0,0 0 0,0 0 0,0 0 0,0 0 0,0 0 0,-1 0 0,1 0 0,0 1 0,0-1 0,-1 0 0,1 1 0,0-1 0,-1 1 0,1-1 0,0 1 0,-1 0 0,1 0 0,-1-1 0,1 1 0,0 0 0,-1 0 0,1 0 0,-1 1 0,1-1 0,-1 0 0,1 0 0,0 1 0,-1-1 0,1 1 0,0-1 0,-1 1 0,1 0 0,0-1 0,0 1 0,0 0 0,-1 0 0,1 0 0,0 0 0,0 0 0,0 0 0,-1 2 0,-2 2 3,-1 0-1,1 0 1,0 1-1,0 0 1,0 0-1,1 0 1,0 0 0,0 0-1,1 1 1,-1-1-1,2 1 1,-1 0-1,1-1 1,0 1-1,0 0 1,0 14-1,2-21-26,-1 1 0,1-1 0,-1 1-1,1-1 1,0 1 0,-1-1-1,1 1 1,0-1 0,-1 1 0,1-1-1,0 0 1,-1 1 0,1-1-1,0 0 1,0 0 0,-1 1 0,1-1-1,0 0 1,0 0 0,-1 0-1,1 0 1,0 0 0,0 0-1,0 0 1,-1 0 0,1-1 0,0 1-1,0 0 1,-1 0 0,1 0-1,0-1 1,-1 1 0,1-1 0,0 1-1,0-1 1,30-13 68,-18 1-55,-11 11-12,-1 0 0,1 0 0,-1 0 0,1 0 1,0 1-1,-1-1 0,1 0 0,0 1 0,0-1 1,0 1-1,0 0 0,1 0 0,3-2 0,-6 62 51,0-34-5396</inkml:trace>
  <inkml:trace contextRef="#ctx0" brushRef="#br0" timeOffset="4433.91">2615 341 12710,'0'0'6595,"0"30"-6579,-4-18-32,1-2-208,3-2-1249,0-1-1696</inkml:trace>
  <inkml:trace contextRef="#ctx0" brushRef="#br0" timeOffset="4581.58">2628 341 10501,'7'14'8804,"-7"-12"-8468,0 10-272,0 6-64,-7 3 16,7-3-16,0 0-1056,0-4-1666,0-2-6082</inkml:trace>
  <inkml:trace contextRef="#ctx0" brushRef="#br0" timeOffset="4871.67">2752 241 11125,'0'0'8092,"8"7"-7033,0 0-851,-1 1 1,0 0-1,0 1 0,-1-1 1,0 1-1,0 0 0,-1 1 1,0-1-1,5 15 1,-4-6-43,0 0 0,-1 1 0,4 33 0,-8-47-156,-1 0 0,1 1 0,-1-1 0,-1 0 0,1 1 0,-1-1 0,0 0 0,0 0 0,-1 0 0,1 1 0,-1-1-1,0-1 1,-1 1 0,1 0 0,-1-1 0,0 1 0,0-1 0,-6 7 0,-8 5-294,-2 0-1,-30 20 0,-13 2-4941,26-21-1694</inkml:trace>
  <inkml:trace contextRef="#ctx0" brushRef="#br0" timeOffset="5997.46">2862 458 9508,'0'0'10474,"0"0"-10444,0 0-1,0-1 0,-1 1 0,1 0 0,0-1 0,0 1 0,0 0 0,0-1 0,0 1 1,0 0-1,0-1 0,0 1 0,-1 0 0,1-1 0,0 1 0,0 0 0,0 0 0,-1-1 1,1 1-1,0 0 0,0 0 0,-1 0 0,1-1 0,0 1 0,0 0 0,-1 0 0,1 0 1,0 0-1,-1-1 0,1 1 0,0 0 0,-1 0 0,0 0 0,-21 1 278,19 0-256,1-1 0,-1 0 0,0 0 0,1 0 0,-1 0 0,0 0 0,1 0 0,-1-1 0,0 1 0,-2-2 0,4 1-39,-1 0 1,1 0 0,0 0 0,0-1 0,0 1 0,0 0-1,0 0 1,0-1 0,0 1 0,0-1 0,0 1-1,1-1 1,-1 1 0,1-1 0,-1 0 0,1 1 0,0-1-1,-1 0 1,1 1 0,0-4 0,0-47 86,0 51-98,0 0-1,0 0 1,0 0 0,0-1-1,0 1 1,0 0 0,1 0 0,-1 0-1,0 0 1,1 0 0,-1 0 0,1 0-1,0 0 1,-1 0 0,1 0-1,0 0 1,-1 0 0,1 0 0,0 1-1,0-1 1,0 0 0,0 0 0,-1 1-1,1-1 1,0 1 0,0-1-1,0 1 1,1-1 0,-1 1 0,0-1-1,0 1 1,0 0 0,0 0-1,0 0 1,0 0 0,1 0 0,-1 0-1,0 0 1,2 0 0,-2 1 1,0-1 1,0 1-1,1 0 1,-1 0-1,0-1 1,0 1-1,0 0 1,0 0-1,-1 0 1,1 0-1,0 1 1,0-1-1,-1 0 1,1 0-1,0 0 1,-1 1-1,1-1 1,-1 0-1,1 0 1,-1 1-1,0-1 1,0 0-1,0 1 1,0-1-1,0 1 1,0-1-1,0 0 1,0 1-1,-1 1 1,2-1 14,-1 0 1,0-1 0,-1 1 0,1 0-1,0 0 1,-1 0 0,1 0 0,-1-1-1,1 1 1,-1 0 0,0 0 0,1-1-1,-1 1 1,0 0 0,0-1-1,-1 1 1,1-1 0,0 1 0,-3 1-1,3-2-6,1-1 0,-1 0 0,0 0 0,0 0 0,0 1 0,1-1 0,-1 0 0,0 0 0,0 0 0,0 0 0,0 0 0,1-1 0,-1 1 0,0 0 0,0 0 0,1 0 0,-1-1 0,0 1 0,0 0 0,1-1 0,-1 1 0,0-1 0,1 1 0,-1-1 0,0 1 0,1-1 0,-1 1 0,1-1 0,-1 0 0,1 1 0,-1-1 0,1 0 0,-1 1 0,1-1 0,0 0 0,-1 0 0,1 1 0,0-1 0,0 0 0,0 0 0,-1 0 0,1 1 0,0-1 0,0 0 0,0 0 0,0 0 0,0 1 0,1-1 0,-1 0 0,0 0 0,0 0 0,0 1 0,1-1 0,-1-1 0,1 1-12,-1-1-1,0 0 1,0 0 0,1 0-1,-1 1 1,1-1 0,0 0-1,0 0 1,-1 1 0,1-1-1,0 1 1,0-1 0,0 1-1,1-1 1,-1 1-1,0-1 1,0 1 0,1 0-1,-1 0 1,1 0 0,-1 0-1,1 0 1,0 0 0,-1 0-1,1 0 1,2 0 0,-2 1-21,1-1 1,0 1-1,0 0 1,0 0-1,0 0 1,0 0 0,0 1-1,0-1 1,0 1-1,-1 0 1,1 0-1,4 2 1,-6-2 15,1 0 0,-1 0-1,0 0 1,0 0 0,0 1 0,0-1-1,0 1 1,0-1 0,0 0 0,0 1 0,-1 0-1,1-1 1,0 1 0,-1-1 0,1 1 0,-1 0-1,0-1 1,0 1 0,1 0 0,-1 0 0,0-1-1,-1 3 1,-2-3 43,1 0 1,-1 0-1,0 0 0,0-1 0,0 1 0,0-1 0,0 0 1,0 0-1,0 0 0,0 0 0,0 0 0,0-1 1,0 0-1,0 1 0,0-1 0,-4-2 0,6 2-38,0 0-1,0-1 1,0 1-1,0-1 1,0 0-1,0 1 1,0-1-1,1 0 1,-1 1-1,0-1 1,1 0-1,0 0 1,-1 0-1,1 1 1,0-1-1,0 0 1,0 0-1,0 0 1,0 0-1,0 1 1,1-1-1,-1 0 1,0 0-1,1 0 1,0 1-1,-1-1 1,1 0-1,0 1 1,0-1-1,0 1 1,0-1-1,0 1 1,0-1-1,1 1 1,-1 0-1,0-1 1,1 1-1,-1 0 1,1 0-1,-1 0 1,1 0-1,-1 0 1,1 0-1,0 1 1,-1-1-1,1 0 1,0 1-1,0 0 1,0-1-1,-1 1 1,1 0-1,0 0 1,0 0-1,2 0 1,-3 1-14,1-1 1,-1 1-1,1 0 1,-1-1-1,1 1 1,-1 0 0,0 0-1,0 0 1,1 0-1,-1 0 1,0 0-1,0 1 1,0-1-1,0 0 1,0 1 0,0-1-1,-1 0 1,1 1-1,0-1 1,-1 1-1,1-1 1,-1 1-1,1-1 1,-1 1 0,0 3-1,4 44-14,-4-45 28,0 9 20,-1 0-1,0 0 0,-1 0 1,0 0-1,-1-1 0,0 1 1,-1-1-1,-1 0 0,1 0 1,-2 0-1,0-1 0,-1 1 1,0-1-1,0-1 0,-10 11 1,-38 42-302,15-25-2783,11-14-2173</inkml:trace>
  <inkml:trace contextRef="#ctx0" brushRef="#br0" timeOffset="8872.62">3199 353 5587,'0'0'10967,"-1"-6"-9905,-1 2-711,1 0-1,0 0 1,0-1 0,0 1-1,0-1 1,1 1-1,0-7 1,0 9-259,1 1 1,-1-1-1,1 0 1,-1 0-1,1 1 0,0-1 1,0 0-1,0 1 0,0-1 1,0 1-1,0-1 1,0 1-1,0-1 0,1 1 1,-1 0-1,0 0 0,1 0 1,-1 0-1,1 0 1,0 0-1,-1 0 0,1 0 1,0 0-1,1 0 0,4-1 1,1 0 0,-1 1-1,0-1 1,0 1 0,1 1-1,14 0 1,-18 0-67,-3 0-21,0 1-1,0 0 0,0-1 1,0 1-1,0 0 0,0 0 1,0 0-1,0 0 1,0 0-1,0 0 0,0 0 1,-1 0-1,1 0 0,0 0 1,-1 0-1,1 0 0,-1 0 1,0 1-1,1-1 0,-1 0 1,0 0-1,1 1 0,-1-1 1,0 0-1,0 0 0,0 1 1,0-1-1,0 0 1,-1 0-1,1 3 0,-7 40 128,0-33-105,-1 1 0,0-1 0,-1-1 0,0 1 0,-1-1 0,0-1 0,0 0 0,-1-1 0,-21 14 0,35-23-92,0 1 0,0-1 1,-1 1-1,1 0 0,0 0 1,0 0-1,0 1 1,0-1-1,0 1 0,0-1 1,0 1-1,0 0 0,-1 0 1,1 0-1,0 1 0,4 2 1,-5-3 49,1 0-1,-1 1 1,1-1 0,-1 1 0,0 0 0,0 0-1,1 0 1,-1 0 0,0 0 0,-1 0-1,1 0 1,0 1 0,-1-1 0,1 1 0,-1-1-1,0 1 1,0 0 0,0-1 0,0 1 0,0 0-1,-1 0 1,1 4 0,0-5 27,-1 1 1,0-1-1,-1 1 0,1-1 1,0 0-1,-1 1 0,1-1 1,-1 0-1,0 1 0,1-1 1,-1 0-1,0 0 0,-1 0 1,1 0-1,0 0 0,-1 0 0,1 0 1,-1 0-1,1 0 0,-4 2 1,1-2 76,0 0 0,0 0 0,0 0 0,-1 0 0,1-1 0,0 0 0,-1 0 0,1 0 0,-1-1 0,-7 1 0,-6 0-181,-9 1 185,10-1-6222</inkml:trace>
  <inkml:trace contextRef="#ctx0" brushRef="#br0" timeOffset="9597.66">3482 514 8052,'0'0'9657,"-45"20"-7725,45-19-1912,-1-1 0,1 0 0,0 0 0,0 0 0,-1 0 1,1 1-1,0-1 0,-1 0 0,1 0 0,0 0 0,0 0 0,-1 0 0,1 0 0,0 0 0,-1 0 0,1 0 1,0 0-1,-1 0 0,1 0 0,0 0 0,-1 0 0,1 0 0,0 0 0,0 0 0,-1 0 0,1-1 0,0 1 1,-1 0-1,1 0 0,0 0 0,0 0 0,-1-1 0,1 1 0,0 0 0,0 0 0,0 0 0,-1-1 0,1 1 1,0 0-1,0-1 0,-1 1 0,7-12 16,-6 12-41,0 1 0,0-1 0,0 1 0,0-1 0,0 1 1,0-1-1,0 0 0,0 1 0,0-1 0,0 1 0,0-1 0,0 1 0,0-1 0,0 1 0,0-1 0,0 0 0,1 1 0,-1-1 0,0 1 0,0-1 0,0 0 0,1 1 0,-1-1 0,0 0 0,0 1 0,1-1 0,-1 0 0,0 1 0,1-1 0,-1 0 0,0 0 0,1 1 0,-1-1 0,1 0 0,-1 0 0,0 0 0,1 0 0,-1 1 0,1-1 0,-1 0 0,1 0 0,-1 0 0,1 0 0,-1 0 0,0 0 0,1 0 0,-1 0 0,1 0 0,-1 0 0,1 0 0,-1-1 0,0 1 0,1 0 0,-1 0 0,1 0 0,-1-1 0,0 1 0,1 0 0,-1 0 0,0-1 0,1 1 0,-1 0 0,0-1 0,1 1 0,-1 0 0,0-1 0,0 1 0,1-1 0,-1 2 34,0 0 0,1-1 0,-1 1 0,0 0 0,0 0 0,0-1 0,0 1 0,0 0 0,0 0 0,0-1 0,0 1-1,0 0 1,0 0 0,-1-1 0,1 1 0,0 0 0,0 0 0,-1-1 0,1 1 0,0 0 0,-1-1 0,1 1 0,-1 0 0,1-1 0,-1 1 0,1-1 0,-1 1 0,1-1-1,-1 1 1,0-1 0,1 1 0,-1-1 0,0 0 0,1 1 0,-1-1 0,0 0 0,1 1 0,-1-1 0,0 0 0,0 0 0,1 0 0,-1 0 0,0 0 0,0 0-1,1 0 1,-1 0 0,0 0 0,0 0 0,1 0 0,-1 0 0,0-1 0,-1 1 0,-7 0 59,9-1-88,0 1 0,-1-1 1,1 1-1,-1-1 0,1 1 0,0-1 0,-1 1 0,1-1 0,0 1 0,-1-1 0,1 1 0,0-1 1,0 1-1,0-1 0,0 0 0,-1 1 0,1-1 0,0 1 0,0-1 0,0 0 0,0 1 0,0-1 1,0 1-1,1-1 0,-1 0 0,0 1 0,0-1 0,0 1 0,1-1 0,-1 1 0,0-1 0,0 1 0,1-2 1,0 1-8,-1-1 0,1 1 0,-1-1 1,1 1-1,-1 0 0,1-1 1,0 1-1,0 0 0,0 0 1,0-1-1,0 1 0,0 0 0,0 0 1,0 0-1,0 0 0,0 0 1,2 0-1,-2 0-9,0 1 1,-1 0-1,1 0 0,0 0 1,0-1-1,-1 1 0,1 0 1,0 0-1,0 0 0,-1 0 0,1 0 1,0 0-1,0 1 0,-1-1 1,1 0-1,0 0 0,-1 0 1,1 1-1,0-1 0,0 0 1,-1 1-1,1-1 0,-1 1 1,1-1-1,0 1 0,-1-1 1,1 1-1,-1-1 0,1 1 1,-1-1-1,1 1 0,-1 0 1,1 2 5,0-1 0,0 1 1,0-1-1,-1 1 0,1-1 1,-1 1-1,0-1 0,1 1 1,-1 0-1,-1 2 0,1 1 18,-1 0 0,1 0 0,-1-1 0,-1 1 0,1 0 0,-1 0 0,0-1 0,0 1 0,-4 4 0,-7 6-150,-1-1 1,-20 18 0,5-10-3989,17-15-1793</inkml:trace>
  <inkml:trace contextRef="#ctx0" brushRef="#br0" timeOffset="10531.14">3627 366 11461,'0'0'9986,"21"-18"-7934,-17 16-2041,-1 1 0,0-1 0,0 0 0,0 0 0,-1 0 0,1 0 0,0-1 0,-1 1 0,1-1 0,-1 1 1,0-1-1,0 0 0,0 0 0,0 0 0,-1 0 0,1 0 0,-1-1 0,0 1 0,2-6 0,-1-4 34,0 0 0,0 0 1,-1-25-1,-1 35-28,0 2 1,1 7-53,0 1 0,-1-1-1,0 0 1,0 0 0,0 1-1,0-1 1,-3 10 0,2-10 24,-5 42 102,-2 16 82,-1 66 0,4-129-116,-1-1-1,1 1 0,0-1 1,-1 0-1,1 0 0,0-1 1,0 1-1,-6-3 0,-3 3-51,12 0-5,-1 0 0,1 0-1,0 0 1,-1-1-1,1 1 1,0 0-1,0-1 1,-1 0-1,1 1 1,-3-3-1,4 3-52,41 0-163,2-3-1743,-14-2-3390,-7-1-1993</inkml:trace>
  <inkml:trace contextRef="#ctx0" brushRef="#br0" timeOffset="11105.35">3823 17 10789,'0'0'10167,"-8"-17"-8627,11 18-1514,0 0 1,0 0 0,0-1 0,0 2 0,0-1 0,-1 0-1,1 0 1,0 1 0,-1 0 0,1-1 0,-1 1 0,0 0 0,1 0-1,-1 1 1,0-1 0,0 0 0,0 1 0,2 3 0,31 55 113,-31-54-91,7 14-57,-2 1 0,-1 1 0,0-1 0,-2 1 0,0 0 0,-2 0 0,0 1 0,-2 0 0,-1-1 0,0 1 0,-2 0 0,-1 0 0,-1-1 0,0 1 0,-2-1 0,-1 0 0,-1 0 0,-1-1 0,-1 0 0,-17 32 0,-64 94-2401,21-57-3066,26-43-1152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41:25.52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47 6563,'0'0'12198,"14"-17"-6158,-21 177-5934,7-159 180,0-37-14,1 26-273,0 0-1,1-1 1,0 1-1,0 0 1,6-12 0,-5 11 5,1 0 0,-1 1 0,-1-1 0,0-1 0,0-14 0,-2 25-23,0 28-605,-10 61 648,10-87 230,0-35 116,0-31-2344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41:25.52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 82 21582,'-3'43'0,"31"-125"0,-24 39 0,-33 125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6:22:53.35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134 325 5250,'0'0'13860,"-13"-2"-8567,-40-3-5266,49 6-28,1-1-1,0 1 1,0 0 0,-1 0 0,1 0-1,0 0 1,0 1 0,0-1 0,0 1-1,1 0 1,-1 0 0,0 0-1,1 0 1,-1 0 0,1 1 0,0-1-1,0 1 1,0 0 0,0-1 0,0 1-1,0 0 1,1 0 0,0 0 0,-1 0-1,1 0 1,0 1 0,0-1 0,1 0-1,-1 0 1,1 1 0,0-1 0,-1 0-1,1 1 1,1-1 0,0 6-1,0-8 3,0 0-1,1 1 0,-1-1 0,1 0 0,-1 0 0,1 0 0,0 0 0,-1 0 0,1 0 0,0-1 0,-1 1 0,1-1 0,0 1 0,0-1 0,0 0 0,0 1 0,-1-1 1,1 0-1,0 0 0,0 0 0,0 0 0,3-1 0,-1 1-13,1-1 0,0 1 0,-1-1 0,1 0 0,0 0 0,-1 0 1,1-1-1,4-1 0,-2-3-57,0 0 0,-1 0 1,0 0-1,0-1 0,0 0 0,-1 0 1,0-1-1,0 1 0,-1-1 0,0 0 1,0 0-1,-1 0 0,0-1 0,3-12 0,-1-4 43,-1 0-1,-2-1 0,0-42 0,-3 54 249,-2 21 52,-2 24-143,2 28-52,2-36 25,0 0-1,1 0 0,1 0 0,6 30 1,-6-50-93,0 0 1,0 0 0,0 0 0,0 1-1,1-1 1,-1-1 0,1 1-1,0 0 1,0 0 0,0-1-1,0 1 1,1-1 0,-1 1-1,1-1 1,-1 0 0,1 0-1,0 0 1,0-1 0,0 1-1,0-1 1,0 1 0,0-1-1,0 0 1,0 0 0,0 0-1,1-1 1,-1 1 0,0-1-1,1 0 1,-1 0 0,0 0-1,1 0 1,-1 0 0,0-1-1,1 1 1,-1-1 0,5-2 0,-2 1-25,0 1 1,0-1 0,-1 0 0,1-1 0,-1 1 0,1-1 0,-1 0 0,0-1 0,0 1 0,0-1-1,-1 0 1,0 0 0,1 0 0,-1-1 0,-1 0 0,1 0 0,-1 0 0,1 0 0,-2 0 0,4-8 0,-5 10-9,0 0 1,0 0-1,0 0 1,-1-1-1,0 1 1,1 0-1,-1-1 1,0 1-1,-1 0 1,1 0-1,-1-1 1,-1-5-1,1 8 17,1 0 0,-1 0 0,0 0 0,0 0 0,0 0 0,0 0 0,0 0 1,0 0-1,0 0 0,0 1 0,0-1 0,-1 0 0,1 1 0,0-1 0,0 1 0,-1-1 0,1 1 0,0 0 0,-1-1 0,1 1 0,-1 0 0,1 0 0,0 0 0,-1 0 0,1 0 0,0 0 0,-1 0 0,1 1 0,0-1 1,-1 0-1,1 1 0,-2 0 0,-1 1 12,1 0 0,0 0-1,-1 0 1,1 1 0,0-1 0,0 1 0,0 0 0,1 0 0,-1 0 0,1 0 0,-1 0 0,1 0 0,0 1 0,0-1 0,1 1 0,-1-1 0,1 1 0,-1 0-1,1 0 1,1 0 0,-1-1 0,0 1 0,1 0 0,0 0 0,0 0 0,0 0 0,0 0 0,1 0 0,0 5 0,0-9-7,-1 1 0,1 0 0,-1 0 0,1-1-1,0 1 1,-1 0 0,1-1 0,0 1 0,-1-1 0,1 1 0,0-1 0,0 1 0,0-1 0,0 0 0,-1 1 0,1-1 0,0 0 0,0 1 0,0-1 0,0 0 0,0 0 0,0 0 0,0 0-1,0 0 1,-1 0 0,1 0 0,0 0 0,0-1 0,0 1 0,0 0 0,0 0 0,0-1 0,0 0 0,30-13 12,-25 8-27,-1-1-1,1 0 0,-1-1 0,-1 1 0,0-1 0,0 0 0,0 0 1,-1 0-1,0-1 0,0 1 0,-1-1 0,-1 1 0,2-13 1,0-15-80,-4-71 1,-1 47 134,2 60-8,-3 25-104,-2 20 157,1-1 0,2 1 1,7 72-1,-5-113-72,1-1 0,-1 0 0,1 0 0,0 0 0,-1 1 0,2-1 0,-1 0-1,0 0 1,0 0 0,1 0 0,0-1 0,0 1 0,0 0 0,0-1 0,0 1 0,0-1 0,0 0 0,1 0 0,-1 1-1,1-2 1,0 1 0,-1 0 0,1 0 0,0-1 0,0 0 0,7 2 0,-6-1-318,0-2 0,0 1 0,0 0-1,1-1 1,-1 0 0,0 0 0,0 0 0,8-2 0,-7 1-688,-1 0 0,0 0 0,1-1 0,-1 1 0,0-1 1,0 0-1,-1-1 0,8-4 0,9-11-9948</inkml:trace>
  <inkml:trace contextRef="#ctx0" brushRef="#br0" timeOffset="326.47">681 49 12374,'0'0'6717,"-6"14"-4913,-12 72 494,-27 168-1789,45-252-1004,-1 13-993,2-5-7948</inkml:trace>
  <inkml:trace contextRef="#ctx0" brushRef="#br0" timeOffset="1021.01">794 238 10837,'0'0'7305,"0"32"-5641,-3 98 2143,3-129-3468,2-3-292,0-1-1,0 1 0,0-1 1,-1 1-1,1-1 0,-1 0 0,0 0 1,1 0-1,0-3 0,1-2-10,6-6 1,-6 10-21,0 0 0,0 0-1,-1-1 1,1 0 0,-1 1-1,3-9 1,4 24-294,-7 4 273,-3-10 14,2 1 0,-1-1-1,0 1 1,1-1 0,0 0 0,1 0 0,-1 1 0,1-1 0,0 0 0,0 0 0,5 7 0,-6-11-9,0-1 0,0 0 1,0 0-1,1 1 0,-1-1 1,0 0-1,0 0 0,0 0 1,0-1-1,1 1 0,-1 0 0,0 0 1,0 0-1,0-1 0,0 1 1,0-1-1,0 1 0,0-1 1,0 1-1,0-1 0,0 0 0,0 1 1,0-1-1,0 0 0,0 0 1,0 0-1,-1 0 0,2-1 1,24-32 9,-20 25-10,0 1-45,11-10 193,-16 18-134,0 0 0,0 1-1,0-1 1,0 1 0,0-1 0,0 1-1,-1-1 1,1 1 0,0-1 0,0 1-1,-1 0 1,1-1 0,0 1-1,-1 0 1,1-1 0,-1 1 0,1 0-1,-1 0 1,1 0 0,-1 0 0,0-1-1,1 1 1,-1 0 0,0 0 0,0 0-1,1 0 1,-1 2 0,6 18-178,9 19 931,-2-26-3465,6-9-4371,-12-5 60</inkml:trace>
  <inkml:trace contextRef="#ctx0" brushRef="#br0" timeOffset="1560.14">1093 293 9364,'0'0'10349,"3"3"-9100,0 0-1051,0 1 1,0 0 0,0 0 0,-1 0 0,1 0 0,-1 0 0,0 0-1,0 1 1,-1-1 0,1 1 0,-1-1 0,0 1 0,0 0-1,0 5 1,-1-10-188,0 0 0,0 0 0,0 0 0,0 0 0,0 0 0,0 1 0,0-1 0,0 0 0,0 0 1,0 0-1,0 0 0,1 1 0,-1-1 0,0 0 0,0 0 0,0 0 0,0 0 0,0 0 0,0 0 0,0 1 0,0-1 0,1 0 0,-1 0 0,0 0 0,0 0 0,0 0 0,0 0 0,0 0 0,0 0 0,1 0 0,-1 0 0,0 0 0,0 0 0,0 1 0,0-1 0,1 0 0,-1 0 0,0 0 0,0 0 0,0 0 0,0 0 0,0-1 0,1 1 0,-1 0 0,0 0 0,0 0 0,0 0 0,0 0 0,1 0 0,-1 0 0,0 0 0,13-7 223,7-10-107,-19 16-129,0 0 0,-1 0 0,1 0-1,0 0 1,0 0 0,0 0 0,0 1 0,-1-1 0,1 0-1,0 0 1,0 1 0,1-1 0,-1 1 0,0-1 0,0 1 0,0-1-1,0 1 1,0 0 0,0-1 0,1 1 0,-1 0 0,0 0-1,0 0 1,0 0 0,1 0 0,-1 0 0,2 1 0,-1 0 7,1 1 0,-1 1 0,0-1 1,0 0-1,0 0 0,0 1 0,0-1 1,-1 1-1,4 5 0,-5-7-5,0 0 0,1 0 1,-1 0-1,1 0 0,-1 0 0,1 0 0,0 0 1,-1 0-1,1 0 0,0-1 0,0 1 0,-1 0 1,1 0-1,0-1 0,0 1 0,0-1 0,0 1 1,0 0-1,0-1 0,0 0 0,0 1 0,0-1 1,0 0-1,0 0 0,0 1 0,1-1 0,-1 0 1,0 0-1,0 0 0,0 0 0,0 0 0,0-1 0,0 1 1,0 0-1,2-1 0,-1 0-5,0-1-1,0 1 0,0-1 1,0 0-1,0 0 0,0 1 1,-1-1-1,1 0 1,0-1-1,-1 1 0,0 0 1,0 0-1,1-1 1,-1 1-1,0-3 0,0 6-84,1 2 32,0 0-1,0 0 1,0-1 0,1 1 0,-1-1 0,1 0-1,-1 0 1,1 0 0,0 0 0,0 0 0,-1 0-1,1-1 1,1 1 0,-1-1 0,4 2 0,-4-3-525,0-1 0,-1 1 0,1 0 0,0-1 1,-1 1-1,1-1 0,-1 0 0,1 0 1,-1 0-1,1 0 0,-1 0 0,0-1 1,1 1-1,-1-1 0,3-3 0,12-8-7183</inkml:trace>
  <inkml:trace contextRef="#ctx0" brushRef="#br0" timeOffset="1872.78">1514 28 10965,'0'0'11000,"1"-7"-10173,5-13-342,-4 43 202,-6 53 395,-25 74-69,3-18-751,26-122-657,6-4-4736,15-17-2570,-5-1 754</inkml:trace>
  <inkml:trace contextRef="#ctx0" brushRef="#br0" timeOffset="2426.79">1657 249 7379,'0'0'16125,"-3"4"-15815,1 0-232,0 0 1,0 0 0,0 0 0,0 0 0,0 1-1,1-1 1,0 0 0,0 1 0,0-1 0,1 1-1,-1-1 1,1 9 0,0-13-74,1 1 0,-1 0 0,0-1 0,1 1 0,-1-1 0,1 1 0,-1-1 0,0 1 0,1-1 0,-1 0 0,1 1-1,-1-1 1,1 0 0,-1 1 0,1-1 0,0 0 0,-1 1 0,1-1 0,-1 0 0,1 0 0,0 0 0,-1 0 0,1 1 0,-1-1 0,1 0 0,0 0 0,-1 0 0,1 0 0,0-1 0,-1 1 0,1 0 0,-1 0 0,1 0 0,0 0-1,-1-1 1,1 1 0,0-1 0,25-9 146,-22 6-74,0-1 1,0 0 0,0 0-1,-1 0 1,1 0-1,-1-1 1,0 0 0,-1 1-1,1-1 1,-1 0-1,1-9 1,-3 15 146,0 28-125,-2 13-75,-3-1 0,-16 71 1,6-39-21,13-58-14,-2 0 0,1 0 0,-12 25-1,14-36 14,-1 0 0,0 0-1,1 0 1,-1 0-1,-1-1 1,1 1-1,0 0 1,0-1-1,-6 5 1,6-7 6,1 1 1,0 0-1,-1-1 0,1 1 1,-1 0-1,1-1 0,-1 0 1,1 1-1,-1-1 1,1 0-1,-1 0 0,1 0 1,-1 0-1,1 0 0,-1 0 1,0 0-1,1 0 0,-1-1 1,1 1-1,-1-1 0,1 1 1,-3-2-1,1 0 2,1 0 1,-1 0-1,1 0 0,0 0 1,-1-1-1,1 1 0,0-1 0,1 1 1,-1-1-1,0 0 0,1 0 0,-1 0 1,1 0-1,0 0 0,0 0 0,0 0 1,0 0-1,1 0 0,-1 0 0,1-1 1,0 1-1,0 0 0,1-7 1,-1 5-110,0-1 1,1 1 0,-1-1 0,1 1 0,1 0 0,-1-1 0,1 1 0,0 0 0,0 0 0,1 0 0,-1 0 0,1 0 0,5-6 0,1 3-1464,1 0 0,0 0 1,1 1-1,13-7 0,-4 2-2603,1-1-2989</inkml:trace>
  <inkml:trace contextRef="#ctx0" brushRef="#br0" timeOffset="3029.44">1840 304 7972,'0'0'14844,"2"-10"-13364,0 17-1380,-1 1 0,1-1 0,0 0 0,1 0-1,6 12 1,-8-17-96,-1-1 1,1 1-1,0-1 0,0 1 0,0-1 0,0 0 0,1 1 1,-1-1-1,0 0 0,1 0 0,-1 0 0,0 1 1,1-2-1,-1 1 0,1 0 0,0 0 0,-1 0 0,1-1 1,0 1-1,-1-1 0,1 1 0,0-1 0,0 0 1,-1 0-1,1 0 0,0 0 0,0 0 0,0 0 0,-1 0 1,4-1-1,-2-1 29,-1-1 0,0 1 0,0-1 0,0 0 0,-1 0 0,1 1 0,0-1 0,-1 0 0,0 0 0,0 0-1,0-1 1,0 1 0,0 0 0,0-4 0,1 2 215,-4 33-250,2-27-2,-6 36 13,-1 1-1,-1-2 1,-3 1-1,-16 39 1,0-21-54,26-53 52,0 0 1,-1 1-1,1-1 1,-1 0-1,0 0 1,1 0-1,-1 0 1,0-1-1,0 1 1,0 0-1,-1-1 1,1 1-1,0-1 1,-1 0-1,1 0 0,-1 0 1,1 0-1,-1 0 1,1 0-1,-4 0 1,4-2-2,1 1 0,0 0 1,0-1-1,-1 1 0,1-1 0,0 1 1,0-1-1,0 0 0,-1 1 0,1-1 1,0 0-1,0 0 0,0 0 0,0 0 1,0 0-1,1 0 0,-1 0 0,0 0 0,0 0 1,1-1-1,-1 1 0,1 0 0,-1 0 1,1-1-1,-1 1 0,1 0 0,0-1 1,0 1-1,-1 0 0,1-1 0,0-1 1,-1-51-249,1 42 76,0 5-101,1 0-1,-1-1 1,1 1 0,0 0 0,1-1 0,0 1 0,0 0 0,1 0-1,-1 0 1,8-12 0,-3 9-1276,0 0 0,1 1 0,0 0 0,1 0-1,18-14 1,-7 8-3963</inkml:trace>
  <inkml:trace contextRef="#ctx0" brushRef="#br0" timeOffset="3485.18">2012 293 14647,'0'0'6256,"2"3"-5835,9 12 406,-8-10-582,1 0 0,-1 0 0,1 0 0,0-1 0,1 1 0,-1-1 0,9 6 0,-11-9-219,-1-1 0,1 1-1,0 0 1,0-1 0,0 1-1,0-1 1,0 0 0,0 0-1,0 0 1,0 0 0,0 0-1,0 0 1,0 0 0,-1 0 0,1-1-1,0 1 1,0-1 0,0 0-1,0 1 1,0-1 0,-1 0-1,1 0 1,0 0 0,-1 0-1,1 0 1,-1-1 0,1 1-1,-1 0 1,1-1 0,0-1-1,24-32 1376,-25 34-1022,-1 16-336,-1 11-44,0 0 1,-2 0-1,-1 0 1,-1 0-1,-2 0 1,0-1-1,-1 0 1,-2-1-1,-1 0 1,-15 27-1,9-31-14,17-20 21,0 0 1,-1 0 0,1 1-1,-1-1 1,1 0-1,0 0 1,-1 1-1,1-1 1,-1 0 0,1 0-1,-1 0 1,1 0-1,-1 0 1,1 0 0,-1 0-1,1 0 1,-1 0-1,1 0 1,-1 0-1,1 0 1,-1 0 0,1 0-1,-1-1 1,1 1-1,0 0 1,-1 0 0,-1-2 5,1 0 0,0 1 1,-1-1-1,1 0 1,0 0-1,0 0 0,0 0 1,1 1-1,-1-1 1,0-1-1,1 1 1,-1 0-1,1 0 0,0 0 1,-1 0-1,1-3 1,-1-4-146,1-1 1,0 1 0,0 0-1,0-1 1,1 1-1,1 0 1,4-17 0,-4 21-606,0 0 1,1 0-1,-1 0 1,1 1 0,0-1-1,1 1 1,-1 0-1,1-1 1,5-4 0,11-9-5058</inkml:trace>
  <inkml:trace contextRef="#ctx0" brushRef="#br0" timeOffset="4006.21">2301 272 16071,'0'0'7329,"0"0"-7308,1 0 0,0 0 0,0-1 0,0 1 0,0 0 1,0 0-1,0 0 0,0 0 0,0 0 0,0 1 0,0-1 0,-1 0 0,1 0 0,0 1 0,0-1 0,0 0 1,0 1-1,0-1 0,-1 1 0,2 0 0,22 37 492,-23-37-504,-1-1 0,1 1 0,0 0 0,-1-1 0,1 1 0,0-1 1,0 1-1,-1-1 0,1 1 0,0-1 0,0 0 0,0 1 0,0-1 0,0 0 0,-1 0 0,1 1 0,0-1 0,0 0 0,0 0 0,0 0 0,0 0 0,0 0 1,0 0-1,0-1 0,0 1 0,-1 0 0,1 0 0,0-1 0,0 1 0,0 0 0,0-1 0,-1 1 0,1-1 0,0 1 0,0-1 0,-1 1 0,1-1 0,0 0 1,-1 1-1,1-1 0,-1 0 0,1 1 0,-1-1 0,1 0 0,-1 0 0,1-1 0,9-12 61,-1 4 1122,-8 34-697,-1-22-523,-1 13 41,-1 1 0,0-1 0,-1 1 0,-1-1 0,-1 0 0,-11 26 0,3-12 31,-2-1 1,-24 37-1,38-64-33,-24 31 1,24-31 15,0 0 0,-1 0 1,1 0-1,0-1 1,0 1-1,0 0 0,-1 0 1,1-1-1,0 1 0,-1 0 1,1-1-1,-1 1 0,1-1 1,-1 0-1,1 0 1,-1 1-1,1-1 0,-1 0 1,1 0-1,-1 0 0,1 0 1,-1-1-1,1 1 1,-2-1-1,2-3 73,0 0-1,0 0 1,0 0 0,0 0 0,1 0-1,0 0 1,0 0 0,0 0 0,0-1-1,1 1 1,-1 0 0,3-8-1,2 5-167,0 0-1,0 0 1,1 1-1,0-1 0,0 1 1,0 0-1,1 1 0,0 0 1,10-7-1,73-36-2497,-5 10-6550,-47 21-419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6:23:01.10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44 9524,'0'0'9399,"2"-6"-8393,1-3-530,2-20 4122,-4 57-4675,11 31 213,-8-46-138,-1 1-1,0 0 0,1 25 0,-3-39-10,0-1 6,1 0-1,-1-1 1,1 1-1,-1-1 1,0 1 0,0-1-1,0 0 1,0 0-1,0 1 1,0-1 0,0 0-1,0 0 1,-1 0-1,1 0 1,0-4-1,1 0-49,0 3 17,29-48-846,-30 49 841,0 1 1,0-1-1,1 0 0,-1 1 1,1-1-1,0 0 0,-1 1 1,1 0-1,0-1 1,0 1-1,0 0 0,0 0 1,0 0-1,0 0 0,0 1 1,0-1-1,0 0 0,0 1 1,0-1-1,1 1 0,-1 0 1,4 0-1,-5 1 26,0 0-1,1-1 1,-1 1 0,0 0-1,0 0 1,0 0 0,0 1-1,0-1 1,0 0-1,0 0 1,-1 0 0,1 1-1,0-1 1,-1 1 0,1-1-1,-1 0 1,1 3-1,9 32-83,-8-29 88,1 8-96,1 0 0,-2 0-1,1 31 1,21-70-135,-19 17 112,1 0 1,0 1-1,0 0 0,1 0 0,8-6 0,-14 11 136,0 1-1,-1 0 0,1-1 0,0 1 1,0-1-1,0 1 0,-1 0 0,1-1 1,0 1-1,0 0 0,0 0 1,-1 0-1,1 0 0,0 0 0,0 0 1,0 0-1,0 0 0,0 0 0,-1 0 1,1 0-1,0 0 0,0 1 1,0-1-1,1 1 0,-1 0-1,0 1 0,0-1 0,0 0 0,0 1 0,0-1 0,-1 1 0,1 0 0,-1-1 0,1 1 0,-1 0 0,1-1 0,-1 1 0,0 0 0,0-1 0,0 1 0,0 0 0,0 3 0,-2 33-1154,-2-14-4500,3-16-546</inkml:trace>
  <inkml:trace contextRef="#ctx0" brushRef="#br0" timeOffset="493.65">372 112 9748,'0'0'6801,"4"-6"-6446,12-19-142,-11 23 201,-2 10-131,-1 16 217,-2-21-299,3 80 704,-2-83-874,0 0 1,0 0-1,0 0 1,0 0 0,0-1-1,0 1 1,-1 0-1,1-1 1,0 1 0,0-1-1,0 1 1,0-1 0,-1 1-1,1-1 1,0 1-1,-1-1 1,1 0 0,0 0-1,0-1 1,61-103-555,-61 103 510,15 139-230,-16-124 53,1 22-2630,5-28-1598</inkml:trace>
  <inkml:trace contextRef="#ctx0" brushRef="#br0" timeOffset="807.93">667 184 13398,'0'0'7529,"7"-1"-7473,138-4 288,-144 5-82,-17-2-9883</inkml:trace>
  <inkml:trace contextRef="#ctx0" brushRef="#br0" timeOffset="1393.09">1029 139 11317,'0'0'5581,"2"-4"-4687,-2 3-920,0 1 59,0 0 0,-1 1 0,1-1 0,0 0 1,-1 0-1,1 0 0,-1 0 0,1 0 0,-1 0 1,1 1-1,0-1 0,-1 0 0,1 0 0,-1 0 0,1 0 1,-1-1-1,1 1 0,0 0 0,-1 0 0,1 0 1,-1 0-1,1 0 0,0 0 0,-1-1 0,1 1 0,-1 0 1,1 0-1,0-1 0,-1 1 0,1 0 0,0-1 1,0 1-1,-1 0 0,1-1 0,0 1 0,0 0 0,-1-1 1,1 1-1,0 0 0,0-1 0,0 1 0,0-1 1,-1 1-1,1 0 0,0-1 0,0 1 0,0-1 0,0 1 1,0-1-1,0 1 0,0 0 0,0-1 0,0 1 1,0-1-1,1 1 0,-1-1 0,0 1 0,0 0 0,0-1 1,0 1-1,1-1 0,-1 1 0,0 0 0,0-1 1,1 1-1,-3 0-27,0 1 0,1 0 1,-1 0-1,0 1 0,0-1 0,1 0 0,-1 1 1,1-1-1,-1 1 0,1-1 0,0 1 1,-1-1-1,1 1 0,0 0 0,0 0 1,0 0-1,0 0 0,1 0 0,-1 0 1,0 0-1,1 0 0,-1 2 0,0 1-62,0 0 0,0 1 0,0-1 0,1 0 1,-1 1-1,1-1 0,2 10 0,-2-14 7,0-1 0,1 1 0,-1 0 0,0 0 0,1-1 0,-1 1 0,1 0 0,-1-1 1,1 1-1,0-1 0,-1 1 0,1-1 0,0 1 0,-1-1 0,1 1 0,0-1 0,-1 0 0,1 1 1,0-1-1,0 0 0,0 0 0,-1 1 0,1-1 0,0 0 0,0 0 0,0 0 0,-1 0 0,1 0 0,0 0 1,0 0-1,0 0 0,0-1 0,-1 1 0,1 0 0,0 0 0,0-1 0,-1 1 0,1 0 0,0-1 1,0 1-1,-1-1 0,2 0 0,1-1-62,0 1 0,0-1 0,0 0 0,0 1 0,0-1 0,-1-1 0,1 1 0,-1 0 0,4-5 1,-1-3 61,-1 0 0,-1 0 1,0-1-1,0 1 0,-1-1 1,2-19-1,-3 18 342,0 0 0,1 1 1,1-1-1,6-17 0,-40 109 1812,30-78-2206,0 0 0,1 0 0,-1 0 0,1 0 0,0 0-1,0 0 1,0 0 0,0 0 0,0 0 0,0 0 0,0-1 0,0 1-1,1 0 1,-1 0 0,1 0 0,-1 0 0,1 0 0,0 0-1,0-1 1,0 1 0,0 0 0,0-1 0,0 1 0,0-1 0,1 1-1,-1-1 1,0 1 0,1-1 0,-1 0 0,1 0 0,0 0-1,-1 0 1,3 1 0,4 1-1091,-1-1 0,0 0 0,1-1-1,0 1 1,-1-2 0,1 1 0,11-1 0,4 0-3021</inkml:trace>
  <inkml:trace contextRef="#ctx0" brushRef="#br0" timeOffset="1807.23">1311 167 7043,'0'0'10877,"0"-4"-9930,0 3-922,0 0-1,1 1 1,-1-1-1,0 0 1,0 0-1,0 1 1,0-1-1,0 0 1,0 0-1,0 1 1,0-1-1,0 0 1,-1 0-1,1 1 1,0-1-1,0 0 1,-1 1 0,1-1-1,0 0 1,-1 1-1,1-1 1,-1 0-1,1 1 1,-1-1-1,1 1 1,-2-2-1,-11 16 39,9-7-127,1 0 1,-1 1-1,1 0 0,-3 15 0,5-21 15,1 0 0,0 0 1,-1 0-1,1-1 0,0 1 1,0 0-1,0 0 0,1 0 1,-1 0-1,0-1 0,1 1 1,-1 0-1,1 0 0,1 2 0,-2-4-8,1 1-1,-1-1 0,0 1 0,1-1 0,-1 0 0,1 1 0,-1-1 0,1 0 0,-1 0 0,1 1 0,-1-1 0,1 0 0,-1 0 0,1 0 0,-1 0 0,1 0 0,-1 0 0,1 0 0,-1 0 0,1 0 0,-1 0 0,1 0 0,-1 0 0,1 0 1,-1 0-1,1 0 0,-1 0 0,1-1 0,-1 1 0,2 0 0,0-2-80,1 0-1,-1 1 1,1-1 0,-1 0 0,0 0 0,0 0-1,0-1 1,0 1 0,0 0 0,0-1 0,-1 0-1,1 1 1,-1-1 0,1 0 0,1-5 0,0-9 242,-1-1 1,0 1-1,-2-1 0,1 1 1,-4-19-1,1-12 1839,-11 70-412,9-8-1610,0-4-50,1 1-1,0 0 1,1 0-1,0 0 1,1 0-1,0 0 1,0 0-1,1 0 1,2 14-1,6-13-2199,7-2-2758</inkml:trace>
  <inkml:trace contextRef="#ctx0" brushRef="#br0" timeOffset="2053.32">1514 141 16167,'0'0'5459,"10"-8"-5571,3 8-64,0 0 160,0 0-16,-6 0-336,0 0-577,-4 0-1872,0 0-112</inkml:trace>
  <inkml:trace contextRef="#ctx0" brushRef="#br0" timeOffset="2563.16">1679 108 13222,'0'0'7289,"0"-9"-6932,8 65-496,-7-51-5,0-1 0,1 0 0,0 0 0,0 0 0,0 0 0,0 0-1,4 4 1,-5-7 117,0 0 1,-1 0-1,1-1 0,0 1 0,0 0 0,-1-1 0,1 1 0,0-1 1,0 1-1,0-1 0,0 0 0,0 1 0,0-1 0,0 0 0,0 0 1,0 1-1,0-1 0,0 0 0,0 0 0,0 0 0,0 0 0,0 0 1,0-1-1,0 1 0,0 0 0,0 0 0,0-1 0,0 1 0,0 0 1,0-1-1,0 1 0,-1-1 0,1 1 0,0-1 0,0 0 0,0 1 1,-1-1-1,1 0 0,0 1 0,0-2 0,1-2 124,1 0 0,-1-1 0,0 1 0,0-1 0,-1 1 0,1-1 1,-1 1-1,0-6 0,3-1 567,-4 31-775,1 13 106,0-5-2,-1 0-1,-8 52 1,7-74 8,0 0 0,0 1 0,-1-1 0,0 0 1,0 0-1,-1 0 0,0-1 0,0 1 0,0 0 1,0-1-1,-1 0 0,0 0 0,0 0 0,-1 0 0,1-1 1,-1 1-1,0-1 0,-6 4 0,11-8 43,-1 0 0,1 0 1,0 1-1,-1-1 0,1 0 0,0 0 0,-1 1 0,1-1 0,0 0 1,-1 0-1,1 0 0,-1 0 0,1 0 0,0 1 0,-1-1 0,1 0 0,-1 0 1,1 0-1,0 0 0,-1 0 0,1 0 0,-1 0 0,1-1 0,0 1 1,-1 0-1,1 0 0,-1 0 0,1 0 0,0 0 0,-1-1 0,1 1 1,-1 0-1,1 0 0,0 0 0,0-1 0,-1 1 0,1 0 0,0-1 1,-1 0-1,-1-19 79,3 14-404,0 1 1,0 0-1,1 0 1,-1 0-1,1 0 1,4-8-1,27-19-2987,-7 13-1678,-3 6-867</inkml:trace>
  <inkml:trace contextRef="#ctx0" brushRef="#br0" timeOffset="3047.98">1948 158 11237,'0'0'7577,"10"30"-8743,-9-30 1163,-1 0 0,1 0 0,-1 0 0,1 0 0,-1 0 0,1 0 0,-1 0 1,1 0-1,-1 0 0,1 0 0,-1 0 0,1 0 0,-1 0 0,0 0 0,1 0 0,-1-1 0,1 1 0,-1 0 0,1 0 0,-1-1 0,0 1 0,1 0 0,-1-1 0,1 1 0,-1 0 1,0-1-1,1 1 0,-1 0 0,0-1 0,0 1 0,1-1 0,-1 1 0,0-1 0,0 1 0,0 0 0,1-1 0,-1 1 0,0-1 0,0 1 0,0-1 0,0 1 0,0-2 0,-1-1 752,0 17-845,2 36 137,1-27-30,-2 0 1,0-1-1,-2 1 0,0 0 1,-10 39-1,12-61-6,0 0 0,-1 0 0,1 0 0,0 0 0,0 0 0,-1 0 0,1 0-1,0 0 1,-1 0 0,1 0 0,-1 0 0,1 0 0,-1 0 0,1-1 0,-1 1 0,0 0 0,1 0 0,-1 0 0,0-1 0,0 1 0,0-1 0,0 1-1,1 0 1,-1-1 0,0 0 0,0 1 0,0-1 0,0 1 0,0-1 0,0 0 0,0 0 0,0 0 0,0 1 0,0-1 0,0 0 0,0 0 0,0-1-1,0 1 1,0 0 0,0 0 0,-2-1 0,1 0-30,1 0-1,-1 0 1,1 0 0,-1-1-1,1 1 1,0 0 0,-1-1-1,1 1 1,0-1 0,0 0-1,0 1 1,0-1-1,1 0 1,-1 1 0,0-1-1,1 0 1,-1 0 0,1 0-1,0 0 1,-1 0 0,1 1-1,0-4 1,5-34-4140,7 16-1701</inkml:trace>
  <inkml:trace contextRef="#ctx0" brushRef="#br0" timeOffset="3665.57">2114 129 13638,'0'0'2284,"0"10"-2191,0-7-142,-1 7 108,1 1 1,1 0 0,2 18 0,-3-28-81,0 0 0,0 1 0,0-1 0,0 0 0,1 1 0,-1-1 1,0 0-1,1 0 0,-1 1 0,1-1 0,-1 0 0,1 0 0,-1 1 0,1-1 1,0 0-1,0 0 0,0 0 0,-1 0 0,1 0 0,0 0 0,0-1 0,0 1 0,0 0 1,1 0-1,-1-1 0,0 1 0,0 0 0,0-1 0,1 1 0,-1-1 0,0 0 1,0 1-1,1-1 0,-1 0 0,0 0 0,1 0 0,-1 0 0,0 0 0,1 0 1,-1 0-1,0 0 0,1-1 0,-1 1 0,0 0 0,2-2 0,2-2 49,0-1-1,-1 1 1,0-1-1,0 0 1,0-1-1,-1 1 1,0-1-1,0 1 1,0-1-1,-1 0 1,1 0-1,1-9 863,-4 47-794,0-5 267,-4 103 727,2-117-816,0 1-1,0-1 1,-1 0-1,-1 0 1,0 0-1,-1-1 1,-9 18-1,14-29-239,-1 1-1,0-1 1,1 0 0,-1 0-1,0 0 1,1 0-1,-1 0 1,0 0-1,0 0 1,0 0 0,0 0-1,0 0 1,0 0-1,0 0 1,0-1-1,0 1 1,0 0 0,-1-1-1,1 1 1,-2 0-1,2-1-1,1-1 0,-1 1 0,0 0 0,0-1-1,1 1 1,-1-1 0,0 1 0,1 0-1,-1-1 1,0 0 0,1 1 0,-1-1 0,1 1-1,-1-1 1,1 0 0,-1 1 0,1-1 0,0 0-1,-1 1 1,1-1 0,0 0 0,-1 0-1,1-1 1,-3-6-41,2 0-1,-1 0 0,1 0 0,-1-16 1,2 19-294,0 0 1,1 0 0,-1 0-1,1 1 1,0-1 0,1 0 0,-1 1-1,1-1 1,0 1 0,4-7-1,18-23-5138,-4 13-1314</inkml:trace>
  <inkml:trace contextRef="#ctx0" brushRef="#br0" timeOffset="4151.86">2360 103 15303,'0'0'4728,"0"18"-4798,0-14 77,3 43-5,-3-47-9,0 1 0,-1 0-1,1-1 1,0 1-1,1 0 1,-1-1 0,0 1-1,0-1 1,0 1 0,0 0-1,0-1 1,1 1 0,-1 0-1,0-1 1,0 1-1,1-1 1,-1 1 0,0-1-1,1 1 1,-1-1 0,1 1-1,-1-1 1,1 1 0,-1-1-1,1 1 1,-1-1-1,1 0 1,-1 1 0,1-1-1,0 0 1,-1 0 0,1 1-1,-1-1 1,1 0-1,0 0 1,-1 0 0,1 0-1,0 0 1,-1 0 0,1 0-1,0 0 1,-1 0 0,1 0-1,-1 0 1,1 0-1,0 0 1,-1-1 0,1 1-1,0 0 1,-1 0 0,1-1-1,-1 1 1,1 0 0,-1-1-1,1 1 1,-1-1-1,1 1 1,-1 0 0,1-1-1,0 0 1,3-4 382,0 1 1,-1-1-1,1 0 1,-1 0-1,0-1 1,0 1-1,2-9 1,5 101-213,-9-25-106,-3 75-37,2-133 7,0 0 0,-1 0-1,0 0 1,0 0 0,0-1 0,0 1-1,-1 0 1,1-1 0,-1 1 0,0-1-1,0 1 1,0-1 0,0 0 0,-1 0 0,1 0-1,-1 0 1,0 0 0,0 0 0,0-1-1,0 0 1,-1 1 0,1-1 0,0 0-1,-1-1 1,0 1 0,1-1 0,-1 1-1,0-1 1,0 0 0,0-1 0,-5 2-1,8-3-11,0 1 0,0 0-1,0 0 1,0-1-1,1 1 1,-1-1-1,0 1 1,0-1-1,0 1 1,1-1-1,-1 1 1,0-1 0,1 1-1,-1-1 1,0 0-1,1 0 1,-1 1-1,1-1 1,-1 0-1,1 0 1,0 0 0,-1 1-1,1-1 1,0 0-1,-1 0 1,1 0-1,0 0 1,0 0-1,0 0 1,0 0-1,0 1 1,0-1 0,0 0-1,0 0 1,0 0-1,1 0 1,-1 0-1,0 0 1,0 0-1,1 1 1,0-3-1,0-2-60,0 0-1,1 0 1,-1 0-1,1 0 1,1 0-1,3-6 1,5-1-823,0 0 1,1 1-1,1 0 1,-1 1 0,2 1-1,-1 0 1,28-13-1,-34 18 77,55-30-8652</inkml:trace>
</inkml: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Siraj</v>
    <v>2</v>
    <v>3</v>
    <v>5</v>
  </rv>
  <rv s="1">
    <v>0</v>
    <v>8</v>
    <v>4</v>
    <v>1</v>
  </rv>
</rvData>
</file>

<file path=xl/richData/rdrichvaluestructure.xml><?xml version="1.0" encoding="utf-8"?>
<rvStructures xmlns="http://schemas.microsoft.com/office/spreadsheetml/2017/richdata" count="2">
  <s t="_error">
    <k n="argument" t="s"/>
    <k n="errorType" t="i"/>
    <k n="ptg" t="i"/>
    <k n="subType" t="i"/>
  </s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9257C-567A-4462-84E7-062258322FF7}" name="data" displayName="data" ref="A1:P501" totalsRowShown="0">
  <autoFilter ref="A1:P501" xr:uid="{82E9257C-567A-4462-84E7-062258322FF7}"/>
  <tableColumns count="16">
    <tableColumn id="17" xr3:uid="{01B0FA03-8563-408C-BD72-1A8C1F48DE53}" name="Sr_No"/>
    <tableColumn id="1" xr3:uid="{1ABC000E-3AAA-4F08-82F1-09FF63CB9AE0}" name="Department"/>
    <tableColumn id="2" xr3:uid="{7B4DB4AC-4373-4964-8F48-D54E08E62943}" name="Gender"/>
    <tableColumn id="3" xr3:uid="{7C3ABA57-C4F7-49B5-AF6D-864E4978AB8E}" name="Marital Status"/>
    <tableColumn id="4" xr3:uid="{7AE02050-5CEE-4320-96DD-70A0BDD94267}" name="Education"/>
    <tableColumn id="5" xr3:uid="{97C4F80A-08C0-47B4-9097-154F2DD9C201}" name="Job Title"/>
    <tableColumn id="6" xr3:uid="{18C2D1CF-BF2B-4B6E-8C40-D01EA8FA2BAD}" name="Employment Status"/>
    <tableColumn id="8" xr3:uid="{3CD16CE9-9C23-4D58-B79F-C8E20349D96D}" name="Location"/>
    <tableColumn id="9" xr3:uid="{D08B42B0-A10B-463F-A0FB-BABBA9B2A5C0}" name="Age"/>
    <tableColumn id="10" xr3:uid="{97D6EBCB-6569-4E7D-8505-59F7C97035F8}" name="Salary"/>
    <tableColumn id="11" xr3:uid="{17ACF410-9DFF-4BDB-8F51-DE8BCCBA8AF6}" name="Years of Experience"/>
    <tableColumn id="12" xr3:uid="{04FA1F6D-D56A-47A9-A7B9-5488B27FC3BE}" name="Years in Current Role"/>
    <tableColumn id="13" xr3:uid="{4D3EB30B-36EF-487D-8BDA-7CF6E9D0702A}" name="Number of Projects"/>
    <tableColumn id="14" xr3:uid="{828C4E38-B699-4CCF-9FF3-4ECCB6C66030}" name="Performance Rating"/>
    <tableColumn id="15" xr3:uid="{740CC42D-CFD6-4745-AE37-ADB3BC51E3C5}" name="Work Hours Per Week"/>
    <tableColumn id="16" xr3:uid="{3FB41DB7-5428-41AE-B17D-B0A0A913FED4}" name="Date of Join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anya.vishnoi@genpact.com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mailto:arpit.verma@tcs.com" TargetMode="External"/><Relationship Id="rId7" Type="http://schemas.openxmlformats.org/officeDocument/2006/relationships/hyperlink" Target="mailto:kumar.ak@pg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vishu.vaidwan@tcs.com" TargetMode="External"/><Relationship Id="rId1" Type="http://schemas.openxmlformats.org/officeDocument/2006/relationships/hyperlink" Target="mailto:Siraj.ahmad@acciojob.com" TargetMode="External"/><Relationship Id="rId6" Type="http://schemas.openxmlformats.org/officeDocument/2006/relationships/hyperlink" Target="mailto:Priyanshu.soabhagya@ahead.com" TargetMode="External"/><Relationship Id="rId11" Type="http://schemas.openxmlformats.org/officeDocument/2006/relationships/hyperlink" Target="mailto:Srinath.m@nestle.com" TargetMode="External"/><Relationship Id="rId5" Type="http://schemas.openxmlformats.org/officeDocument/2006/relationships/hyperlink" Target="mailto:babblu.kumar@ecl.com" TargetMode="External"/><Relationship Id="rId10" Type="http://schemas.openxmlformats.org/officeDocument/2006/relationships/hyperlink" Target="mailto:Bhatia.anuj@google.com" TargetMode="External"/><Relationship Id="rId4" Type="http://schemas.openxmlformats.org/officeDocument/2006/relationships/hyperlink" Target="mailto:arzoo.afsar@gmail.com" TargetMode="External"/><Relationship Id="rId9" Type="http://schemas.openxmlformats.org/officeDocument/2006/relationships/hyperlink" Target="mailto:Abdul.rahman@aramco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kumar.ak@pg.com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mailto:vishu.vaidwan@tcs.com" TargetMode="External"/><Relationship Id="rId7" Type="http://schemas.openxmlformats.org/officeDocument/2006/relationships/hyperlink" Target="mailto:Priyanshu.soabhagya@ahead.com" TargetMode="External"/><Relationship Id="rId12" Type="http://schemas.openxmlformats.org/officeDocument/2006/relationships/hyperlink" Target="mailto:Srinath.m@nestle.com" TargetMode="External"/><Relationship Id="rId2" Type="http://schemas.openxmlformats.org/officeDocument/2006/relationships/hyperlink" Target="mailto:Siraj.ahmad@acciojob.com" TargetMode="External"/><Relationship Id="rId1" Type="http://schemas.openxmlformats.org/officeDocument/2006/relationships/hyperlink" Target="mailto:!@#$%^DSFFD$gvsd1" TargetMode="External"/><Relationship Id="rId6" Type="http://schemas.openxmlformats.org/officeDocument/2006/relationships/hyperlink" Target="mailto:babblu.kumar@ecl.com" TargetMode="External"/><Relationship Id="rId11" Type="http://schemas.openxmlformats.org/officeDocument/2006/relationships/hyperlink" Target="mailto:Bhatia.anuj@google.com" TargetMode="External"/><Relationship Id="rId5" Type="http://schemas.openxmlformats.org/officeDocument/2006/relationships/hyperlink" Target="mailto:arzoo.afsar@gmail.com" TargetMode="External"/><Relationship Id="rId10" Type="http://schemas.openxmlformats.org/officeDocument/2006/relationships/hyperlink" Target="mailto:Abdul.rahman@aramco.com" TargetMode="External"/><Relationship Id="rId4" Type="http://schemas.openxmlformats.org/officeDocument/2006/relationships/hyperlink" Target="mailto:arpit.verma@tcs.com" TargetMode="External"/><Relationship Id="rId9" Type="http://schemas.openxmlformats.org/officeDocument/2006/relationships/hyperlink" Target="mailto:tanya.vishnoi@genpact.com" TargetMode="External"/><Relationship Id="rId14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6BE-E206-4209-9F3F-48143B5FCE9A}">
  <dimension ref="B2:G64"/>
  <sheetViews>
    <sheetView topLeftCell="B46" zoomScale="145" zoomScaleNormal="145" workbookViewId="0">
      <selection activeCell="B61" sqref="B61"/>
    </sheetView>
  </sheetViews>
  <sheetFormatPr defaultRowHeight="14.25"/>
  <cols>
    <col min="1" max="1" width="4.796875" customWidth="1"/>
    <col min="2" max="2" width="140.06640625" customWidth="1"/>
    <col min="12" max="12" width="6.73046875" bestFit="1" customWidth="1"/>
    <col min="13" max="13" width="14.06640625" bestFit="1" customWidth="1"/>
  </cols>
  <sheetData>
    <row r="2" spans="2:7">
      <c r="B2" s="9" t="s">
        <v>887</v>
      </c>
      <c r="C2" s="9"/>
      <c r="D2" s="9"/>
      <c r="E2" s="9"/>
      <c r="F2" s="9"/>
      <c r="G2" s="9"/>
    </row>
    <row r="4" spans="2:7" ht="14.25" customHeight="1">
      <c r="B4" s="11" t="s">
        <v>888</v>
      </c>
      <c r="C4" s="9"/>
      <c r="D4" s="9"/>
      <c r="E4" s="9"/>
      <c r="F4" s="9"/>
      <c r="G4" s="9"/>
    </row>
    <row r="5" spans="2:7">
      <c r="B5" s="11"/>
      <c r="C5" s="9"/>
      <c r="D5" s="9"/>
      <c r="E5" s="9"/>
      <c r="F5" s="9"/>
      <c r="G5" s="9"/>
    </row>
    <row r="8" spans="2:7" ht="17.649999999999999">
      <c r="B8" s="3" t="s">
        <v>162</v>
      </c>
    </row>
    <row r="9" spans="2:7">
      <c r="B9" s="4"/>
      <c r="C9" t="e">
        <f>5/0</f>
        <v>#DIV/0!</v>
      </c>
    </row>
    <row r="10" spans="2:7">
      <c r="B10" s="6" t="s">
        <v>163</v>
      </c>
    </row>
    <row r="11" spans="2:7">
      <c r="B11" s="6" t="s">
        <v>164</v>
      </c>
    </row>
    <row r="12" spans="2:7">
      <c r="B12" s="6" t="s">
        <v>165</v>
      </c>
    </row>
    <row r="14" spans="2:7" ht="17.649999999999999">
      <c r="B14" s="3" t="s">
        <v>166</v>
      </c>
    </row>
    <row r="15" spans="2:7">
      <c r="B15" s="4"/>
    </row>
    <row r="16" spans="2:7">
      <c r="B16" s="6" t="s">
        <v>167</v>
      </c>
    </row>
    <row r="17" spans="2:4">
      <c r="B17" s="6" t="s">
        <v>168</v>
      </c>
    </row>
    <row r="18" spans="2:4">
      <c r="B18" s="6" t="s">
        <v>169</v>
      </c>
    </row>
    <row r="20" spans="2:4" ht="17.649999999999999">
      <c r="B20" s="3" t="s">
        <v>170</v>
      </c>
    </row>
    <row r="21" spans="2:4">
      <c r="B21" s="4"/>
    </row>
    <row r="22" spans="2:4">
      <c r="B22" s="6" t="s">
        <v>171</v>
      </c>
      <c r="C22">
        <v>1</v>
      </c>
    </row>
    <row r="23" spans="2:4">
      <c r="B23" s="6" t="s">
        <v>172</v>
      </c>
      <c r="C23" t="e" vm="1">
        <f>1+"Siraj"</f>
        <v>#VALUE!</v>
      </c>
    </row>
    <row r="24" spans="2:4">
      <c r="B24" s="6" t="s">
        <v>173</v>
      </c>
    </row>
    <row r="26" spans="2:4" ht="17.649999999999999">
      <c r="B26" s="3" t="s">
        <v>174</v>
      </c>
      <c r="C26">
        <v>5</v>
      </c>
      <c r="D26" t="e">
        <f>C26*#REF!</f>
        <v>#REF!</v>
      </c>
    </row>
    <row r="27" spans="2:4">
      <c r="B27" s="4"/>
    </row>
    <row r="28" spans="2:4">
      <c r="B28" s="6" t="s">
        <v>175</v>
      </c>
    </row>
    <row r="29" spans="2:4">
      <c r="B29" s="6" t="s">
        <v>176</v>
      </c>
    </row>
    <row r="30" spans="2:4">
      <c r="B30" s="6" t="s">
        <v>177</v>
      </c>
    </row>
    <row r="32" spans="2:4" ht="17.649999999999999">
      <c r="B32" s="3" t="s">
        <v>178</v>
      </c>
    </row>
    <row r="33" spans="2:3">
      <c r="B33" s="4"/>
      <c r="C33" t="e" cm="1">
        <f t="array" ref="C33">siraj</f>
        <v>#NAME?</v>
      </c>
    </row>
    <row r="34" spans="2:3">
      <c r="B34" s="6" t="s">
        <v>179</v>
      </c>
    </row>
    <row r="35" spans="2:3">
      <c r="B35" s="6" t="s">
        <v>180</v>
      </c>
    </row>
    <row r="36" spans="2:3">
      <c r="B36" s="6" t="s">
        <v>181</v>
      </c>
    </row>
    <row r="38" spans="2:3" ht="17.649999999999999">
      <c r="B38" s="3" t="s">
        <v>182</v>
      </c>
      <c r="C38">
        <v>1</v>
      </c>
    </row>
    <row r="39" spans="2:3">
      <c r="B39" s="4"/>
      <c r="C39">
        <v>32</v>
      </c>
    </row>
    <row r="40" spans="2:3">
      <c r="B40" s="6" t="s">
        <v>183</v>
      </c>
    </row>
    <row r="41" spans="2:3">
      <c r="B41" s="6" t="s">
        <v>184</v>
      </c>
      <c r="C41" t="e">
        <f>SUM(C38 C39)</f>
        <v>#NULL!</v>
      </c>
    </row>
    <row r="42" spans="2:3">
      <c r="B42" s="6" t="s">
        <v>185</v>
      </c>
    </row>
    <row r="44" spans="2:3" ht="17.649999999999999">
      <c r="B44" s="3" t="s">
        <v>186</v>
      </c>
    </row>
    <row r="45" spans="2:3">
      <c r="B45" s="4"/>
    </row>
    <row r="46" spans="2:3">
      <c r="B46" s="6" t="s">
        <v>187</v>
      </c>
      <c r="C46" t="e">
        <f>POWER(10000000,98745123132132)</f>
        <v>#NUM!</v>
      </c>
    </row>
    <row r="47" spans="2:3">
      <c r="B47" s="6" t="s">
        <v>188</v>
      </c>
    </row>
    <row r="48" spans="2:3">
      <c r="B48" s="6" t="s">
        <v>189</v>
      </c>
    </row>
    <row r="50" spans="2:3" ht="17.649999999999999">
      <c r="B50" s="3" t="s">
        <v>190</v>
      </c>
    </row>
    <row r="51" spans="2:3">
      <c r="B51" s="4"/>
    </row>
    <row r="52" spans="2:3">
      <c r="B52" s="6" t="s">
        <v>191</v>
      </c>
      <c r="C52" t="e" cm="1" vm="2">
        <f t="array" aca="1" ref="C52" ca="1">_xlfn.SEQUENCE(5)</f>
        <v>#VALUE!</v>
      </c>
    </row>
    <row r="53" spans="2:3">
      <c r="B53" s="6" t="s">
        <v>192</v>
      </c>
      <c r="C53" t="s">
        <v>851</v>
      </c>
    </row>
    <row r="54" spans="2:3">
      <c r="B54" s="6" t="s">
        <v>193</v>
      </c>
    </row>
    <row r="56" spans="2:3" ht="17.649999999999999">
      <c r="B56" s="3" t="s">
        <v>194</v>
      </c>
    </row>
    <row r="57" spans="2:3">
      <c r="B57" s="4"/>
    </row>
    <row r="58" spans="2:3">
      <c r="B58" s="6" t="s">
        <v>195</v>
      </c>
    </row>
    <row r="59" spans="2:3">
      <c r="B59" s="6" t="s">
        <v>196</v>
      </c>
    </row>
    <row r="61" spans="2:3" ht="17.649999999999999">
      <c r="B61" s="3" t="s">
        <v>197</v>
      </c>
    </row>
    <row r="62" spans="2:3">
      <c r="B62" s="4"/>
    </row>
    <row r="63" spans="2:3">
      <c r="B63" s="6" t="s">
        <v>198</v>
      </c>
    </row>
    <row r="64" spans="2:3">
      <c r="B64" s="6" t="s">
        <v>199</v>
      </c>
    </row>
  </sheetData>
  <mergeCells count="1">
    <mergeCell ref="B4:B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1C03-7B12-4842-AAB8-D655859B4B5C}">
  <dimension ref="B2:G49"/>
  <sheetViews>
    <sheetView tabSelected="1" topLeftCell="A37" zoomScale="190" zoomScaleNormal="190" workbookViewId="0">
      <selection activeCell="I48" sqref="I48"/>
    </sheetView>
  </sheetViews>
  <sheetFormatPr defaultRowHeight="14.25"/>
  <cols>
    <col min="1" max="1" width="3.86328125" customWidth="1"/>
    <col min="2" max="2" width="27.86328125" bestFit="1" customWidth="1"/>
    <col min="3" max="3" width="9.6640625" bestFit="1" customWidth="1"/>
    <col min="4" max="4" width="9.46484375" bestFit="1" customWidth="1"/>
    <col min="5" max="5" width="8.19921875" bestFit="1" customWidth="1"/>
    <col min="6" max="6" width="10.86328125" bestFit="1" customWidth="1"/>
    <col min="7" max="7" width="10.1328125" customWidth="1"/>
  </cols>
  <sheetData>
    <row r="2" spans="2:7">
      <c r="B2" t="s">
        <v>856</v>
      </c>
      <c r="C2" t="s">
        <v>853</v>
      </c>
      <c r="D2" t="s">
        <v>854</v>
      </c>
      <c r="E2" t="s">
        <v>855</v>
      </c>
    </row>
    <row r="3" spans="2:7">
      <c r="B3" s="7" t="s">
        <v>318</v>
      </c>
      <c r="C3" t="str">
        <f>PROPER(LEFT(B3,FIND(".",B3)-1))</f>
        <v>Siraj</v>
      </c>
      <c r="D3" t="str">
        <f>PROPER(MID(B3,FIND(".",B3)+1,FIND("@",B3)-FIND(".",B3)-1))</f>
        <v>Ahmad</v>
      </c>
      <c r="F3" t="str">
        <f>PROPER(MID(B3,FIND("@",B3)+1,FIND(".com",B3)-FIND("@",B3)-1))</f>
        <v>Acciojob</v>
      </c>
      <c r="G3">
        <f>FIND(".com",B3)</f>
        <v>21</v>
      </c>
    </row>
    <row r="4" spans="2:7">
      <c r="B4" s="7" t="s">
        <v>319</v>
      </c>
      <c r="C4" t="str">
        <f t="shared" ref="C4:C13" si="0">PROPER(LEFT(B4,FIND(".",B4)-1))</f>
        <v>Vishu</v>
      </c>
      <c r="D4" t="str">
        <f t="shared" ref="D4:D13" si="1">PROPER(MID(B4,FIND(".",B4)+1,FIND("@",B4)-FIND(".",B4)-1))</f>
        <v>Vaidwan</v>
      </c>
      <c r="F4" t="str">
        <f t="shared" ref="F4:F13" si="2">PROPER(MID(B4,FIND("@",B4)+1,FIND(".com",B4)-FIND("@",B4)-1))</f>
        <v>Tcs</v>
      </c>
      <c r="G4">
        <f t="shared" ref="G4:G13" si="3">FIND(".com",B4)</f>
        <v>18</v>
      </c>
    </row>
    <row r="5" spans="2:7">
      <c r="B5" s="7" t="s">
        <v>320</v>
      </c>
      <c r="C5" t="str">
        <f t="shared" si="0"/>
        <v>Srinath</v>
      </c>
      <c r="D5" t="str">
        <f t="shared" si="1"/>
        <v>M</v>
      </c>
      <c r="F5" t="str">
        <f t="shared" si="2"/>
        <v>Nestle</v>
      </c>
      <c r="G5">
        <f t="shared" si="3"/>
        <v>17</v>
      </c>
    </row>
    <row r="6" spans="2:7">
      <c r="B6" s="7" t="s">
        <v>321</v>
      </c>
      <c r="C6" t="str">
        <f t="shared" si="0"/>
        <v>Bhatia</v>
      </c>
      <c r="D6" t="str">
        <f t="shared" si="1"/>
        <v>Anuj</v>
      </c>
      <c r="F6" t="str">
        <f t="shared" si="2"/>
        <v>Google</v>
      </c>
      <c r="G6">
        <f t="shared" si="3"/>
        <v>19</v>
      </c>
    </row>
    <row r="7" spans="2:7">
      <c r="B7" s="7" t="s">
        <v>322</v>
      </c>
      <c r="C7" t="str">
        <f t="shared" si="0"/>
        <v>Abdul</v>
      </c>
      <c r="D7" t="str">
        <f t="shared" si="1"/>
        <v>Rahman</v>
      </c>
      <c r="F7" t="str">
        <f t="shared" si="2"/>
        <v>Aramco</v>
      </c>
      <c r="G7">
        <f t="shared" si="3"/>
        <v>20</v>
      </c>
    </row>
    <row r="8" spans="2:7">
      <c r="B8" s="7" t="s">
        <v>323</v>
      </c>
      <c r="C8" t="str">
        <f t="shared" si="0"/>
        <v>Arpit</v>
      </c>
      <c r="D8" t="str">
        <f t="shared" si="1"/>
        <v>Verma</v>
      </c>
      <c r="F8" t="str">
        <f t="shared" si="2"/>
        <v>Tcs</v>
      </c>
      <c r="G8">
        <f t="shared" si="3"/>
        <v>16</v>
      </c>
    </row>
    <row r="9" spans="2:7">
      <c r="B9" s="7" t="s">
        <v>324</v>
      </c>
      <c r="C9" t="str">
        <f t="shared" si="0"/>
        <v>Tanya</v>
      </c>
      <c r="D9" t="str">
        <f t="shared" si="1"/>
        <v>Vishnoi</v>
      </c>
      <c r="F9" t="str">
        <f t="shared" si="2"/>
        <v>Genpact</v>
      </c>
      <c r="G9">
        <f t="shared" si="3"/>
        <v>22</v>
      </c>
    </row>
    <row r="10" spans="2:7">
      <c r="B10" s="7" t="s">
        <v>883</v>
      </c>
      <c r="C10" t="str">
        <f t="shared" si="0"/>
        <v>Kumar</v>
      </c>
      <c r="D10" t="str">
        <f t="shared" si="1"/>
        <v>Ak</v>
      </c>
      <c r="F10" t="str">
        <f t="shared" si="2"/>
        <v>Pg</v>
      </c>
      <c r="G10">
        <f t="shared" si="3"/>
        <v>12</v>
      </c>
    </row>
    <row r="11" spans="2:7">
      <c r="B11" s="7" t="s">
        <v>325</v>
      </c>
      <c r="C11" t="str">
        <f t="shared" si="0"/>
        <v>Priyanshu</v>
      </c>
      <c r="D11" t="str">
        <f t="shared" si="1"/>
        <v>Soabhagya</v>
      </c>
      <c r="F11" t="str">
        <f t="shared" si="2"/>
        <v>Ahead</v>
      </c>
      <c r="G11">
        <f t="shared" si="3"/>
        <v>26</v>
      </c>
    </row>
    <row r="12" spans="2:7">
      <c r="B12" s="7" t="s">
        <v>326</v>
      </c>
      <c r="C12" t="str">
        <f t="shared" si="0"/>
        <v>Babblu</v>
      </c>
      <c r="D12" t="str">
        <f t="shared" si="1"/>
        <v>Kumar</v>
      </c>
      <c r="F12" t="str">
        <f t="shared" si="2"/>
        <v>Ecl</v>
      </c>
      <c r="G12">
        <f t="shared" si="3"/>
        <v>17</v>
      </c>
    </row>
    <row r="13" spans="2:7">
      <c r="B13" s="7" t="s">
        <v>884</v>
      </c>
      <c r="C13" t="str">
        <f t="shared" si="0"/>
        <v>Arzoo</v>
      </c>
      <c r="D13" t="str">
        <f t="shared" si="1"/>
        <v>Afsar</v>
      </c>
      <c r="F13" t="str">
        <f t="shared" si="2"/>
        <v>Gmail</v>
      </c>
      <c r="G13">
        <f t="shared" si="3"/>
        <v>18</v>
      </c>
    </row>
    <row r="14" spans="2:7">
      <c r="B14" s="7"/>
    </row>
    <row r="35" spans="3:7" s="12" customFormat="1"/>
    <row r="37" spans="3:7">
      <c r="C37" s="12"/>
      <c r="D37" s="13" t="str">
        <f>IF(1=1,"",1)</f>
        <v/>
      </c>
    </row>
    <row r="38" spans="3:7">
      <c r="C38" t="b">
        <f>ISBLANK(C37)</f>
        <v>1</v>
      </c>
      <c r="D38" t="b">
        <f>ISBLANK(D37)</f>
        <v>0</v>
      </c>
    </row>
    <row r="39" spans="3:7">
      <c r="C39">
        <f>COUNTA(C37)</f>
        <v>0</v>
      </c>
      <c r="D39">
        <f>COUNTA(D37)</f>
        <v>1</v>
      </c>
    </row>
    <row r="40" spans="3:7">
      <c r="C40">
        <f>COUNTBLANK(C37)</f>
        <v>1</v>
      </c>
      <c r="D40">
        <f>COUNTBLANK(D37)</f>
        <v>1</v>
      </c>
    </row>
    <row r="42" spans="3:7" ht="14.25" customHeight="1">
      <c r="C42" s="15" t="s">
        <v>896</v>
      </c>
      <c r="D42" s="15"/>
      <c r="E42" s="15"/>
      <c r="F42" s="15"/>
      <c r="G42" s="15"/>
    </row>
    <row r="43" spans="3:7">
      <c r="C43" s="15"/>
      <c r="D43" s="15"/>
      <c r="E43" s="15"/>
      <c r="F43" s="15"/>
      <c r="G43" s="15"/>
    </row>
    <row r="45" spans="3:7">
      <c r="C45" t="s">
        <v>897</v>
      </c>
      <c r="E45">
        <v>0</v>
      </c>
      <c r="F45" t="s">
        <v>898</v>
      </c>
    </row>
    <row r="47" spans="3:7">
      <c r="C47" s="14" t="s">
        <v>899</v>
      </c>
      <c r="D47" s="14"/>
      <c r="E47" s="14"/>
      <c r="F47" s="14"/>
      <c r="G47" s="14"/>
    </row>
    <row r="49" spans="3:3">
      <c r="C49" t="s">
        <v>900</v>
      </c>
    </row>
  </sheetData>
  <mergeCells count="2">
    <mergeCell ref="C42:G43"/>
    <mergeCell ref="C47:G47"/>
  </mergeCells>
  <hyperlinks>
    <hyperlink ref="B3" r:id="rId1" xr:uid="{42BB3EAB-2A7F-43CC-9AEE-124D32724445}"/>
    <hyperlink ref="B4" r:id="rId2" xr:uid="{B7A155DF-B4FB-4D1C-AB84-F1095316D381}"/>
    <hyperlink ref="B8" r:id="rId3" xr:uid="{60CE7E89-A5E1-4860-B497-9B2A74E783C7}"/>
    <hyperlink ref="B13" r:id="rId4" xr:uid="{E556B795-7CB7-42A8-B68D-B1C514E5AFD8}"/>
    <hyperlink ref="B12" r:id="rId5" xr:uid="{15A4E6E9-33D7-4AE8-879E-D688A2B4D0F2}"/>
    <hyperlink ref="B11" r:id="rId6" xr:uid="{B7685E58-6511-4169-A782-7369EFCE60EA}"/>
    <hyperlink ref="B10" r:id="rId7" xr:uid="{0658162C-EE13-4D46-B56F-AFA6A9FB89FE}"/>
    <hyperlink ref="B9" r:id="rId8" xr:uid="{566A65AD-B6C7-44EE-A848-1B31AEEB5817}"/>
    <hyperlink ref="B7" r:id="rId9" xr:uid="{E230C0AC-589E-4933-8BA3-2E544A793CA6}"/>
    <hyperlink ref="B6" r:id="rId10" xr:uid="{DA80AEE5-7185-40DC-988D-689963DEA968}"/>
    <hyperlink ref="B5" r:id="rId11" xr:uid="{654DD31F-F5CB-447B-9009-6330BDAEC061}"/>
  </hyperlinks>
  <pageMargins left="0.7" right="0.7" top="0.75" bottom="0.75" header="0.3" footer="0.3"/>
  <pageSetup orientation="portrait" r:id="rId12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3878-2A11-4765-8CB4-A76E741FB771}">
  <dimension ref="B2:B88"/>
  <sheetViews>
    <sheetView topLeftCell="A70" zoomScale="115" zoomScaleNormal="115" workbookViewId="0">
      <selection activeCell="D90" sqref="D90"/>
    </sheetView>
  </sheetViews>
  <sheetFormatPr defaultRowHeight="14.25"/>
  <sheetData>
    <row r="2" spans="2:2" ht="17.649999999999999">
      <c r="B2" s="3" t="s">
        <v>813</v>
      </c>
    </row>
    <row r="4" spans="2:2">
      <c r="B4" s="5" t="s">
        <v>814</v>
      </c>
    </row>
    <row r="5" spans="2:2">
      <c r="B5" t="s">
        <v>815</v>
      </c>
    </row>
    <row r="6" spans="2:2">
      <c r="B6" s="5" t="s">
        <v>816</v>
      </c>
    </row>
    <row r="7" spans="2:2">
      <c r="B7" t="s">
        <v>817</v>
      </c>
    </row>
    <row r="11" spans="2:2" ht="17.649999999999999">
      <c r="B11" s="3" t="s">
        <v>818</v>
      </c>
    </row>
    <row r="13" spans="2:2">
      <c r="B13" s="5" t="s">
        <v>814</v>
      </c>
    </row>
    <row r="14" spans="2:2">
      <c r="B14" t="s">
        <v>819</v>
      </c>
    </row>
    <row r="15" spans="2:2">
      <c r="B15" s="5" t="s">
        <v>816</v>
      </c>
    </row>
    <row r="16" spans="2:2">
      <c r="B16" t="s">
        <v>820</v>
      </c>
    </row>
    <row r="20" spans="2:2" ht="17.649999999999999">
      <c r="B20" s="3" t="s">
        <v>821</v>
      </c>
    </row>
    <row r="22" spans="2:2">
      <c r="B22" s="5" t="s">
        <v>814</v>
      </c>
    </row>
    <row r="23" spans="2:2">
      <c r="B23" t="s">
        <v>822</v>
      </c>
    </row>
    <row r="24" spans="2:2">
      <c r="B24" s="5" t="s">
        <v>816</v>
      </c>
    </row>
    <row r="25" spans="2:2">
      <c r="B25" t="s">
        <v>823</v>
      </c>
    </row>
    <row r="29" spans="2:2" ht="17.649999999999999">
      <c r="B29" s="3" t="s">
        <v>824</v>
      </c>
    </row>
    <row r="31" spans="2:2">
      <c r="B31" s="5" t="s">
        <v>814</v>
      </c>
    </row>
    <row r="32" spans="2:2">
      <c r="B32" t="s">
        <v>825</v>
      </c>
    </row>
    <row r="33" spans="2:2">
      <c r="B33" s="5" t="s">
        <v>816</v>
      </c>
    </row>
    <row r="34" spans="2:2">
      <c r="B34" t="s">
        <v>826</v>
      </c>
    </row>
    <row r="38" spans="2:2" ht="17.649999999999999">
      <c r="B38" s="3" t="s">
        <v>827</v>
      </c>
    </row>
    <row r="40" spans="2:2">
      <c r="B40" s="5" t="s">
        <v>814</v>
      </c>
    </row>
    <row r="41" spans="2:2">
      <c r="B41" t="s">
        <v>828</v>
      </c>
    </row>
    <row r="42" spans="2:2">
      <c r="B42" s="5" t="s">
        <v>816</v>
      </c>
    </row>
    <row r="43" spans="2:2">
      <c r="B43" t="s">
        <v>829</v>
      </c>
    </row>
    <row r="47" spans="2:2" ht="17.649999999999999">
      <c r="B47" s="3" t="s">
        <v>830</v>
      </c>
    </row>
    <row r="49" spans="2:2">
      <c r="B49" s="5" t="s">
        <v>814</v>
      </c>
    </row>
    <row r="50" spans="2:2">
      <c r="B50" t="s">
        <v>831</v>
      </c>
    </row>
    <row r="51" spans="2:2">
      <c r="B51" s="5" t="s">
        <v>816</v>
      </c>
    </row>
    <row r="52" spans="2:2">
      <c r="B52" t="s">
        <v>832</v>
      </c>
    </row>
    <row r="56" spans="2:2" ht="17.649999999999999">
      <c r="B56" s="3" t="s">
        <v>833</v>
      </c>
    </row>
    <row r="58" spans="2:2">
      <c r="B58" s="5" t="s">
        <v>814</v>
      </c>
    </row>
    <row r="59" spans="2:2">
      <c r="B59" t="s">
        <v>834</v>
      </c>
    </row>
    <row r="60" spans="2:2">
      <c r="B60" s="5" t="s">
        <v>816</v>
      </c>
    </row>
    <row r="61" spans="2:2">
      <c r="B61" t="s">
        <v>835</v>
      </c>
    </row>
    <row r="65" spans="2:2" ht="17.649999999999999">
      <c r="B65" s="3" t="s">
        <v>836</v>
      </c>
    </row>
    <row r="67" spans="2:2">
      <c r="B67" s="5" t="s">
        <v>814</v>
      </c>
    </row>
    <row r="68" spans="2:2">
      <c r="B68" t="s">
        <v>837</v>
      </c>
    </row>
    <row r="69" spans="2:2">
      <c r="B69" s="5" t="s">
        <v>816</v>
      </c>
    </row>
    <row r="70" spans="2:2">
      <c r="B70" t="s">
        <v>838</v>
      </c>
    </row>
    <row r="74" spans="2:2" ht="17.649999999999999">
      <c r="B74" s="3" t="s">
        <v>839</v>
      </c>
    </row>
    <row r="76" spans="2:2">
      <c r="B76" s="5" t="s">
        <v>814</v>
      </c>
    </row>
    <row r="77" spans="2:2">
      <c r="B77" t="s">
        <v>840</v>
      </c>
    </row>
    <row r="78" spans="2:2">
      <c r="B78" s="5" t="s">
        <v>816</v>
      </c>
    </row>
    <row r="79" spans="2:2">
      <c r="B79" t="s">
        <v>841</v>
      </c>
    </row>
    <row r="83" spans="2:2" ht="17.649999999999999">
      <c r="B83" s="3" t="s">
        <v>842</v>
      </c>
    </row>
    <row r="85" spans="2:2">
      <c r="B85" s="5" t="s">
        <v>814</v>
      </c>
    </row>
    <row r="86" spans="2:2">
      <c r="B86" t="s">
        <v>843</v>
      </c>
    </row>
    <row r="87" spans="2:2">
      <c r="B87" s="5" t="s">
        <v>816</v>
      </c>
    </row>
    <row r="88" spans="2:2">
      <c r="B88" t="s">
        <v>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C2FD-2482-4FD3-9492-ECD1A0AA40CB}">
  <dimension ref="B1:B330"/>
  <sheetViews>
    <sheetView topLeftCell="A217" workbookViewId="0">
      <selection activeCell="P73" sqref="P73"/>
    </sheetView>
  </sheetViews>
  <sheetFormatPr defaultRowHeight="14.25"/>
  <sheetData>
    <row r="1" spans="2:2" ht="17.649999999999999">
      <c r="B1" s="3" t="s">
        <v>483</v>
      </c>
    </row>
    <row r="2" spans="2:2">
      <c r="B2" s="6" t="s">
        <v>484</v>
      </c>
    </row>
    <row r="3" spans="2:2">
      <c r="B3" s="6" t="s">
        <v>485</v>
      </c>
    </row>
    <row r="4" spans="2:2">
      <c r="B4" s="6" t="s">
        <v>486</v>
      </c>
    </row>
    <row r="5" spans="2:2">
      <c r="B5" s="6" t="s">
        <v>487</v>
      </c>
    </row>
    <row r="6" spans="2:2">
      <c r="B6" s="6" t="s">
        <v>488</v>
      </c>
    </row>
    <row r="7" spans="2:2">
      <c r="B7" s="6" t="s">
        <v>489</v>
      </c>
    </row>
    <row r="8" spans="2:2">
      <c r="B8" s="6" t="s">
        <v>490</v>
      </c>
    </row>
    <row r="9" spans="2:2">
      <c r="B9" s="6" t="s">
        <v>491</v>
      </c>
    </row>
    <row r="10" spans="2:2">
      <c r="B10" s="6" t="s">
        <v>492</v>
      </c>
    </row>
    <row r="11" spans="2:2">
      <c r="B11" s="6" t="s">
        <v>493</v>
      </c>
    </row>
    <row r="12" spans="2:2" ht="17.649999999999999">
      <c r="B12" s="3" t="s">
        <v>494</v>
      </c>
    </row>
    <row r="13" spans="2:2">
      <c r="B13" s="6" t="s">
        <v>495</v>
      </c>
    </row>
    <row r="14" spans="2:2">
      <c r="B14" s="6" t="s">
        <v>496</v>
      </c>
    </row>
    <row r="15" spans="2:2">
      <c r="B15" s="6" t="s">
        <v>497</v>
      </c>
    </row>
    <row r="16" spans="2:2">
      <c r="B16" s="6" t="s">
        <v>498</v>
      </c>
    </row>
    <row r="17" spans="2:2">
      <c r="B17" s="6" t="s">
        <v>499</v>
      </c>
    </row>
    <row r="18" spans="2:2">
      <c r="B18" s="6" t="s">
        <v>500</v>
      </c>
    </row>
    <row r="19" spans="2:2">
      <c r="B19" s="6" t="s">
        <v>501</v>
      </c>
    </row>
    <row r="20" spans="2:2">
      <c r="B20" s="6" t="s">
        <v>502</v>
      </c>
    </row>
    <row r="21" spans="2:2">
      <c r="B21" s="6" t="s">
        <v>503</v>
      </c>
    </row>
    <row r="22" spans="2:2">
      <c r="B22" s="6" t="s">
        <v>504</v>
      </c>
    </row>
    <row r="23" spans="2:2" ht="17.649999999999999">
      <c r="B23" s="3" t="s">
        <v>505</v>
      </c>
    </row>
    <row r="24" spans="2:2">
      <c r="B24" s="6" t="s">
        <v>506</v>
      </c>
    </row>
    <row r="25" spans="2:2">
      <c r="B25" s="6" t="s">
        <v>507</v>
      </c>
    </row>
    <row r="26" spans="2:2">
      <c r="B26" s="6" t="s">
        <v>508</v>
      </c>
    </row>
    <row r="27" spans="2:2">
      <c r="B27" s="6" t="s">
        <v>509</v>
      </c>
    </row>
    <row r="28" spans="2:2">
      <c r="B28" s="6" t="s">
        <v>510</v>
      </c>
    </row>
    <row r="29" spans="2:2">
      <c r="B29" s="6" t="s">
        <v>511</v>
      </c>
    </row>
    <row r="30" spans="2:2">
      <c r="B30" s="6" t="s">
        <v>512</v>
      </c>
    </row>
    <row r="31" spans="2:2">
      <c r="B31" s="6" t="s">
        <v>513</v>
      </c>
    </row>
    <row r="32" spans="2:2">
      <c r="B32" s="6" t="s">
        <v>514</v>
      </c>
    </row>
    <row r="33" spans="2:2">
      <c r="B33" s="6" t="s">
        <v>515</v>
      </c>
    </row>
    <row r="34" spans="2:2" ht="17.649999999999999">
      <c r="B34" s="3" t="s">
        <v>516</v>
      </c>
    </row>
    <row r="35" spans="2:2">
      <c r="B35" s="4" t="s">
        <v>517</v>
      </c>
    </row>
    <row r="36" spans="2:2">
      <c r="B36" s="4" t="s">
        <v>518</v>
      </c>
    </row>
    <row r="37" spans="2:2">
      <c r="B37" s="4" t="s">
        <v>519</v>
      </c>
    </row>
    <row r="38" spans="2:2">
      <c r="B38" s="4" t="s">
        <v>520</v>
      </c>
    </row>
    <row r="39" spans="2:2">
      <c r="B39" s="4" t="s">
        <v>521</v>
      </c>
    </row>
    <row r="40" spans="2:2">
      <c r="B40" s="4" t="s">
        <v>522</v>
      </c>
    </row>
    <row r="41" spans="2:2">
      <c r="B41" s="4" t="s">
        <v>523</v>
      </c>
    </row>
    <row r="42" spans="2:2">
      <c r="B42" s="4" t="s">
        <v>524</v>
      </c>
    </row>
    <row r="43" spans="2:2">
      <c r="B43" s="4" t="s">
        <v>525</v>
      </c>
    </row>
    <row r="44" spans="2:2">
      <c r="B44" s="4" t="s">
        <v>526</v>
      </c>
    </row>
    <row r="45" spans="2:2" ht="17.649999999999999">
      <c r="B45" s="3" t="s">
        <v>527</v>
      </c>
    </row>
    <row r="46" spans="2:2">
      <c r="B46" s="4" t="s">
        <v>528</v>
      </c>
    </row>
    <row r="47" spans="2:2">
      <c r="B47" s="4" t="s">
        <v>529</v>
      </c>
    </row>
    <row r="48" spans="2:2">
      <c r="B48" s="4" t="s">
        <v>530</v>
      </c>
    </row>
    <row r="49" spans="2:2">
      <c r="B49" s="4" t="s">
        <v>531</v>
      </c>
    </row>
    <row r="50" spans="2:2">
      <c r="B50" s="4" t="s">
        <v>532</v>
      </c>
    </row>
    <row r="51" spans="2:2">
      <c r="B51" s="4" t="s">
        <v>533</v>
      </c>
    </row>
    <row r="52" spans="2:2">
      <c r="B52" s="4" t="s">
        <v>534</v>
      </c>
    </row>
    <row r="53" spans="2:2">
      <c r="B53" s="4" t="s">
        <v>535</v>
      </c>
    </row>
    <row r="54" spans="2:2">
      <c r="B54" s="4" t="s">
        <v>536</v>
      </c>
    </row>
    <row r="55" spans="2:2">
      <c r="B55" s="4" t="s">
        <v>537</v>
      </c>
    </row>
    <row r="56" spans="2:2" ht="17.649999999999999">
      <c r="B56" s="3" t="s">
        <v>538</v>
      </c>
    </row>
    <row r="57" spans="2:2">
      <c r="B57" s="4" t="s">
        <v>539</v>
      </c>
    </row>
    <row r="58" spans="2:2">
      <c r="B58" s="4" t="s">
        <v>540</v>
      </c>
    </row>
    <row r="59" spans="2:2">
      <c r="B59" s="4" t="s">
        <v>541</v>
      </c>
    </row>
    <row r="60" spans="2:2">
      <c r="B60" s="4" t="s">
        <v>542</v>
      </c>
    </row>
    <row r="61" spans="2:2">
      <c r="B61" s="4" t="s">
        <v>543</v>
      </c>
    </row>
    <row r="62" spans="2:2">
      <c r="B62" s="4" t="s">
        <v>544</v>
      </c>
    </row>
    <row r="63" spans="2:2">
      <c r="B63" s="4" t="s">
        <v>545</v>
      </c>
    </row>
    <row r="64" spans="2:2">
      <c r="B64" s="4" t="s">
        <v>546</v>
      </c>
    </row>
    <row r="65" spans="2:2">
      <c r="B65" s="4" t="s">
        <v>547</v>
      </c>
    </row>
    <row r="66" spans="2:2">
      <c r="B66" s="4" t="s">
        <v>548</v>
      </c>
    </row>
    <row r="67" spans="2:2" ht="17.649999999999999">
      <c r="B67" s="3" t="s">
        <v>549</v>
      </c>
    </row>
    <row r="68" spans="2:2">
      <c r="B68" s="4" t="s">
        <v>550</v>
      </c>
    </row>
    <row r="69" spans="2:2">
      <c r="B69" s="4" t="s">
        <v>551</v>
      </c>
    </row>
    <row r="70" spans="2:2">
      <c r="B70" s="4" t="s">
        <v>552</v>
      </c>
    </row>
    <row r="71" spans="2:2">
      <c r="B71" s="4" t="s">
        <v>553</v>
      </c>
    </row>
    <row r="72" spans="2:2">
      <c r="B72" s="4" t="s">
        <v>554</v>
      </c>
    </row>
    <row r="73" spans="2:2">
      <c r="B73" s="4" t="s">
        <v>555</v>
      </c>
    </row>
    <row r="74" spans="2:2">
      <c r="B74" s="4" t="s">
        <v>556</v>
      </c>
    </row>
    <row r="75" spans="2:2">
      <c r="B75" s="4" t="s">
        <v>557</v>
      </c>
    </row>
    <row r="76" spans="2:2">
      <c r="B76" s="4" t="s">
        <v>558</v>
      </c>
    </row>
    <row r="77" spans="2:2">
      <c r="B77" s="4" t="s">
        <v>559</v>
      </c>
    </row>
    <row r="78" spans="2:2" ht="17.649999999999999">
      <c r="B78" s="3" t="s">
        <v>560</v>
      </c>
    </row>
    <row r="79" spans="2:2">
      <c r="B79" s="4" t="s">
        <v>561</v>
      </c>
    </row>
    <row r="80" spans="2:2">
      <c r="B80" s="4" t="s">
        <v>562</v>
      </c>
    </row>
    <row r="81" spans="2:2">
      <c r="B81" s="4" t="s">
        <v>563</v>
      </c>
    </row>
    <row r="82" spans="2:2">
      <c r="B82" s="4" t="s">
        <v>564</v>
      </c>
    </row>
    <row r="83" spans="2:2">
      <c r="B83" s="4" t="s">
        <v>565</v>
      </c>
    </row>
    <row r="84" spans="2:2">
      <c r="B84" s="4" t="s">
        <v>566</v>
      </c>
    </row>
    <row r="85" spans="2:2">
      <c r="B85" s="4" t="s">
        <v>567</v>
      </c>
    </row>
    <row r="86" spans="2:2">
      <c r="B86" s="4" t="s">
        <v>568</v>
      </c>
    </row>
    <row r="87" spans="2:2">
      <c r="B87" s="4" t="s">
        <v>569</v>
      </c>
    </row>
    <row r="88" spans="2:2">
      <c r="B88" s="4" t="s">
        <v>570</v>
      </c>
    </row>
    <row r="89" spans="2:2" ht="17.649999999999999">
      <c r="B89" s="3" t="s">
        <v>571</v>
      </c>
    </row>
    <row r="90" spans="2:2">
      <c r="B90" s="4" t="s">
        <v>572</v>
      </c>
    </row>
    <row r="91" spans="2:2">
      <c r="B91" s="4" t="s">
        <v>573</v>
      </c>
    </row>
    <row r="92" spans="2:2">
      <c r="B92" s="4" t="s">
        <v>574</v>
      </c>
    </row>
    <row r="93" spans="2:2">
      <c r="B93" s="4" t="s">
        <v>575</v>
      </c>
    </row>
    <row r="94" spans="2:2">
      <c r="B94" s="4" t="s">
        <v>576</v>
      </c>
    </row>
    <row r="95" spans="2:2">
      <c r="B95" s="4" t="s">
        <v>577</v>
      </c>
    </row>
    <row r="96" spans="2:2">
      <c r="B96" s="4" t="s">
        <v>578</v>
      </c>
    </row>
    <row r="97" spans="2:2">
      <c r="B97" s="4" t="s">
        <v>579</v>
      </c>
    </row>
    <row r="98" spans="2:2">
      <c r="B98" s="4" t="s">
        <v>580</v>
      </c>
    </row>
    <row r="99" spans="2:2">
      <c r="B99" s="4" t="s">
        <v>581</v>
      </c>
    </row>
    <row r="100" spans="2:2" ht="17.649999999999999">
      <c r="B100" s="3" t="s">
        <v>582</v>
      </c>
    </row>
    <row r="101" spans="2:2">
      <c r="B101" s="4" t="s">
        <v>583</v>
      </c>
    </row>
    <row r="102" spans="2:2">
      <c r="B102" s="4" t="s">
        <v>584</v>
      </c>
    </row>
    <row r="103" spans="2:2">
      <c r="B103" s="4" t="s">
        <v>585</v>
      </c>
    </row>
    <row r="104" spans="2:2">
      <c r="B104" s="4" t="s">
        <v>586</v>
      </c>
    </row>
    <row r="105" spans="2:2">
      <c r="B105" s="4" t="s">
        <v>587</v>
      </c>
    </row>
    <row r="106" spans="2:2">
      <c r="B106" s="4" t="s">
        <v>588</v>
      </c>
    </row>
    <row r="107" spans="2:2">
      <c r="B107" s="4" t="s">
        <v>589</v>
      </c>
    </row>
    <row r="108" spans="2:2">
      <c r="B108" s="4" t="s">
        <v>590</v>
      </c>
    </row>
    <row r="109" spans="2:2">
      <c r="B109" s="4" t="s">
        <v>591</v>
      </c>
    </row>
    <row r="110" spans="2:2">
      <c r="B110" s="4" t="s">
        <v>592</v>
      </c>
    </row>
    <row r="111" spans="2:2" ht="17.649999999999999">
      <c r="B111" s="3" t="s">
        <v>593</v>
      </c>
    </row>
    <row r="112" spans="2:2">
      <c r="B112" s="4" t="s">
        <v>594</v>
      </c>
    </row>
    <row r="113" spans="2:2">
      <c r="B113" s="4" t="s">
        <v>595</v>
      </c>
    </row>
    <row r="114" spans="2:2">
      <c r="B114" s="4" t="s">
        <v>596</v>
      </c>
    </row>
    <row r="115" spans="2:2">
      <c r="B115" s="4" t="s">
        <v>597</v>
      </c>
    </row>
    <row r="116" spans="2:2">
      <c r="B116" s="4" t="s">
        <v>598</v>
      </c>
    </row>
    <row r="117" spans="2:2">
      <c r="B117" s="4" t="s">
        <v>599</v>
      </c>
    </row>
    <row r="118" spans="2:2">
      <c r="B118" s="4" t="s">
        <v>600</v>
      </c>
    </row>
    <row r="119" spans="2:2">
      <c r="B119" s="4" t="s">
        <v>601</v>
      </c>
    </row>
    <row r="120" spans="2:2">
      <c r="B120" s="4" t="s">
        <v>602</v>
      </c>
    </row>
    <row r="121" spans="2:2">
      <c r="B121" s="4" t="s">
        <v>603</v>
      </c>
    </row>
    <row r="122" spans="2:2" ht="17.649999999999999">
      <c r="B122" s="3" t="s">
        <v>604</v>
      </c>
    </row>
    <row r="123" spans="2:2">
      <c r="B123" s="4" t="s">
        <v>605</v>
      </c>
    </row>
    <row r="124" spans="2:2">
      <c r="B124" s="4" t="s">
        <v>606</v>
      </c>
    </row>
    <row r="125" spans="2:2">
      <c r="B125" s="4" t="s">
        <v>607</v>
      </c>
    </row>
    <row r="126" spans="2:2">
      <c r="B126" s="4" t="s">
        <v>608</v>
      </c>
    </row>
    <row r="127" spans="2:2">
      <c r="B127" s="4" t="s">
        <v>609</v>
      </c>
    </row>
    <row r="128" spans="2:2">
      <c r="B128" s="4" t="s">
        <v>610</v>
      </c>
    </row>
    <row r="129" spans="2:2">
      <c r="B129" s="4" t="s">
        <v>611</v>
      </c>
    </row>
    <row r="130" spans="2:2">
      <c r="B130" s="4" t="s">
        <v>612</v>
      </c>
    </row>
    <row r="131" spans="2:2">
      <c r="B131" s="4" t="s">
        <v>613</v>
      </c>
    </row>
    <row r="132" spans="2:2">
      <c r="B132" s="4" t="s">
        <v>614</v>
      </c>
    </row>
    <row r="133" spans="2:2" ht="17.649999999999999">
      <c r="B133" s="3" t="s">
        <v>615</v>
      </c>
    </row>
    <row r="134" spans="2:2">
      <c r="B134" s="4" t="s">
        <v>616</v>
      </c>
    </row>
    <row r="135" spans="2:2">
      <c r="B135" s="4" t="s">
        <v>617</v>
      </c>
    </row>
    <row r="136" spans="2:2">
      <c r="B136" s="4" t="s">
        <v>618</v>
      </c>
    </row>
    <row r="137" spans="2:2">
      <c r="B137" s="4" t="s">
        <v>619</v>
      </c>
    </row>
    <row r="138" spans="2:2">
      <c r="B138" s="4" t="s">
        <v>620</v>
      </c>
    </row>
    <row r="139" spans="2:2">
      <c r="B139" s="4" t="s">
        <v>621</v>
      </c>
    </row>
    <row r="140" spans="2:2">
      <c r="B140" s="4" t="s">
        <v>622</v>
      </c>
    </row>
    <row r="141" spans="2:2">
      <c r="B141" s="4" t="s">
        <v>623</v>
      </c>
    </row>
    <row r="142" spans="2:2">
      <c r="B142" s="4" t="s">
        <v>624</v>
      </c>
    </row>
    <row r="143" spans="2:2">
      <c r="B143" s="4" t="s">
        <v>625</v>
      </c>
    </row>
    <row r="144" spans="2:2" ht="17.649999999999999">
      <c r="B144" s="3" t="s">
        <v>626</v>
      </c>
    </row>
    <row r="145" spans="2:2">
      <c r="B145" s="4" t="s">
        <v>627</v>
      </c>
    </row>
    <row r="146" spans="2:2">
      <c r="B146" s="4" t="s">
        <v>628</v>
      </c>
    </row>
    <row r="147" spans="2:2">
      <c r="B147" s="4" t="s">
        <v>629</v>
      </c>
    </row>
    <row r="148" spans="2:2">
      <c r="B148" s="4" t="s">
        <v>630</v>
      </c>
    </row>
    <row r="149" spans="2:2">
      <c r="B149" s="4" t="s">
        <v>631</v>
      </c>
    </row>
    <row r="150" spans="2:2">
      <c r="B150" s="4" t="s">
        <v>632</v>
      </c>
    </row>
    <row r="151" spans="2:2">
      <c r="B151" s="4" t="s">
        <v>633</v>
      </c>
    </row>
    <row r="152" spans="2:2">
      <c r="B152" s="4" t="s">
        <v>634</v>
      </c>
    </row>
    <row r="153" spans="2:2">
      <c r="B153" s="4" t="s">
        <v>635</v>
      </c>
    </row>
    <row r="154" spans="2:2">
      <c r="B154" s="4" t="s">
        <v>636</v>
      </c>
    </row>
    <row r="155" spans="2:2" ht="17.649999999999999">
      <c r="B155" s="3" t="s">
        <v>637</v>
      </c>
    </row>
    <row r="156" spans="2:2">
      <c r="B156" s="4" t="s">
        <v>638</v>
      </c>
    </row>
    <row r="157" spans="2:2">
      <c r="B157" s="4" t="s">
        <v>639</v>
      </c>
    </row>
    <row r="158" spans="2:2">
      <c r="B158" s="4" t="s">
        <v>640</v>
      </c>
    </row>
    <row r="159" spans="2:2">
      <c r="B159" s="4" t="s">
        <v>641</v>
      </c>
    </row>
    <row r="160" spans="2:2">
      <c r="B160" s="4" t="s">
        <v>642</v>
      </c>
    </row>
    <row r="161" spans="2:2">
      <c r="B161" s="4" t="s">
        <v>643</v>
      </c>
    </row>
    <row r="162" spans="2:2">
      <c r="B162" s="4" t="s">
        <v>644</v>
      </c>
    </row>
    <row r="163" spans="2:2">
      <c r="B163" s="4" t="s">
        <v>645</v>
      </c>
    </row>
    <row r="164" spans="2:2">
      <c r="B164" s="4" t="s">
        <v>646</v>
      </c>
    </row>
    <row r="165" spans="2:2">
      <c r="B165" s="4" t="s">
        <v>647</v>
      </c>
    </row>
    <row r="166" spans="2:2" ht="17.649999999999999">
      <c r="B166" s="3" t="s">
        <v>648</v>
      </c>
    </row>
    <row r="167" spans="2:2">
      <c r="B167" s="4" t="s">
        <v>649</v>
      </c>
    </row>
    <row r="168" spans="2:2">
      <c r="B168" s="4" t="s">
        <v>650</v>
      </c>
    </row>
    <row r="169" spans="2:2">
      <c r="B169" s="4" t="s">
        <v>651</v>
      </c>
    </row>
    <row r="170" spans="2:2">
      <c r="B170" s="4" t="s">
        <v>652</v>
      </c>
    </row>
    <row r="171" spans="2:2">
      <c r="B171" s="4" t="s">
        <v>653</v>
      </c>
    </row>
    <row r="172" spans="2:2">
      <c r="B172" s="4" t="s">
        <v>654</v>
      </c>
    </row>
    <row r="173" spans="2:2">
      <c r="B173" s="4" t="s">
        <v>655</v>
      </c>
    </row>
    <row r="174" spans="2:2">
      <c r="B174" s="4" t="s">
        <v>656</v>
      </c>
    </row>
    <row r="175" spans="2:2">
      <c r="B175" s="4" t="s">
        <v>657</v>
      </c>
    </row>
    <row r="176" spans="2:2">
      <c r="B176" s="4" t="s">
        <v>658</v>
      </c>
    </row>
    <row r="177" spans="2:2" ht="17.649999999999999">
      <c r="B177" s="3" t="s">
        <v>659</v>
      </c>
    </row>
    <row r="178" spans="2:2">
      <c r="B178" s="4" t="s">
        <v>660</v>
      </c>
    </row>
    <row r="179" spans="2:2">
      <c r="B179" s="4" t="s">
        <v>661</v>
      </c>
    </row>
    <row r="180" spans="2:2">
      <c r="B180" s="4" t="s">
        <v>662</v>
      </c>
    </row>
    <row r="181" spans="2:2">
      <c r="B181" s="4" t="s">
        <v>663</v>
      </c>
    </row>
    <row r="182" spans="2:2">
      <c r="B182" s="4" t="s">
        <v>664</v>
      </c>
    </row>
    <row r="183" spans="2:2">
      <c r="B183" s="4" t="s">
        <v>665</v>
      </c>
    </row>
    <row r="184" spans="2:2">
      <c r="B184" s="4" t="s">
        <v>666</v>
      </c>
    </row>
    <row r="185" spans="2:2">
      <c r="B185" s="4" t="s">
        <v>667</v>
      </c>
    </row>
    <row r="186" spans="2:2">
      <c r="B186" s="4" t="s">
        <v>668</v>
      </c>
    </row>
    <row r="187" spans="2:2">
      <c r="B187" s="4" t="s">
        <v>669</v>
      </c>
    </row>
    <row r="188" spans="2:2" ht="17.649999999999999">
      <c r="B188" s="3" t="s">
        <v>670</v>
      </c>
    </row>
    <row r="189" spans="2:2">
      <c r="B189" s="4" t="s">
        <v>671</v>
      </c>
    </row>
    <row r="190" spans="2:2">
      <c r="B190" s="4" t="s">
        <v>672</v>
      </c>
    </row>
    <row r="191" spans="2:2">
      <c r="B191" s="4" t="s">
        <v>673</v>
      </c>
    </row>
    <row r="192" spans="2:2">
      <c r="B192" s="4" t="s">
        <v>674</v>
      </c>
    </row>
    <row r="193" spans="2:2">
      <c r="B193" s="4" t="s">
        <v>675</v>
      </c>
    </row>
    <row r="194" spans="2:2">
      <c r="B194" s="4" t="s">
        <v>676</v>
      </c>
    </row>
    <row r="195" spans="2:2">
      <c r="B195" s="4" t="s">
        <v>677</v>
      </c>
    </row>
    <row r="196" spans="2:2">
      <c r="B196" s="4" t="s">
        <v>678</v>
      </c>
    </row>
    <row r="197" spans="2:2">
      <c r="B197" s="4" t="s">
        <v>679</v>
      </c>
    </row>
    <row r="198" spans="2:2">
      <c r="B198" s="4" t="s">
        <v>680</v>
      </c>
    </row>
    <row r="199" spans="2:2" ht="17.649999999999999">
      <c r="B199" s="3" t="s">
        <v>681</v>
      </c>
    </row>
    <row r="200" spans="2:2">
      <c r="B200" s="4" t="s">
        <v>682</v>
      </c>
    </row>
    <row r="201" spans="2:2">
      <c r="B201" s="4" t="s">
        <v>683</v>
      </c>
    </row>
    <row r="202" spans="2:2">
      <c r="B202" s="4" t="s">
        <v>684</v>
      </c>
    </row>
    <row r="203" spans="2:2">
      <c r="B203" s="4" t="s">
        <v>685</v>
      </c>
    </row>
    <row r="204" spans="2:2">
      <c r="B204" s="4" t="s">
        <v>686</v>
      </c>
    </row>
    <row r="205" spans="2:2">
      <c r="B205" s="4" t="s">
        <v>687</v>
      </c>
    </row>
    <row r="206" spans="2:2">
      <c r="B206" s="4" t="s">
        <v>688</v>
      </c>
    </row>
    <row r="207" spans="2:2">
      <c r="B207" s="4" t="s">
        <v>689</v>
      </c>
    </row>
    <row r="208" spans="2:2">
      <c r="B208" s="4" t="s">
        <v>690</v>
      </c>
    </row>
    <row r="209" spans="2:2">
      <c r="B209" s="4" t="s">
        <v>691</v>
      </c>
    </row>
    <row r="210" spans="2:2" ht="17.649999999999999">
      <c r="B210" s="3" t="s">
        <v>692</v>
      </c>
    </row>
    <row r="211" spans="2:2">
      <c r="B211" s="4" t="s">
        <v>693</v>
      </c>
    </row>
    <row r="212" spans="2:2">
      <c r="B212" s="4" t="s">
        <v>694</v>
      </c>
    </row>
    <row r="213" spans="2:2">
      <c r="B213" s="4" t="s">
        <v>695</v>
      </c>
    </row>
    <row r="214" spans="2:2">
      <c r="B214" s="4" t="s">
        <v>696</v>
      </c>
    </row>
    <row r="215" spans="2:2">
      <c r="B215" s="4" t="s">
        <v>697</v>
      </c>
    </row>
    <row r="216" spans="2:2">
      <c r="B216" s="4" t="s">
        <v>698</v>
      </c>
    </row>
    <row r="217" spans="2:2">
      <c r="B217" s="4" t="s">
        <v>699</v>
      </c>
    </row>
    <row r="218" spans="2:2">
      <c r="B218" s="4" t="s">
        <v>700</v>
      </c>
    </row>
    <row r="219" spans="2:2">
      <c r="B219" s="4" t="s">
        <v>701</v>
      </c>
    </row>
    <row r="220" spans="2:2">
      <c r="B220" s="4" t="s">
        <v>702</v>
      </c>
    </row>
    <row r="221" spans="2:2" ht="17.649999999999999">
      <c r="B221" s="3" t="s">
        <v>703</v>
      </c>
    </row>
    <row r="222" spans="2:2">
      <c r="B222" s="4" t="s">
        <v>704</v>
      </c>
    </row>
    <row r="223" spans="2:2">
      <c r="B223" s="4" t="s">
        <v>705</v>
      </c>
    </row>
    <row r="224" spans="2:2">
      <c r="B224" s="4" t="s">
        <v>706</v>
      </c>
    </row>
    <row r="225" spans="2:2">
      <c r="B225" s="4" t="s">
        <v>707</v>
      </c>
    </row>
    <row r="226" spans="2:2">
      <c r="B226" s="4" t="s">
        <v>708</v>
      </c>
    </row>
    <row r="227" spans="2:2">
      <c r="B227" s="4" t="s">
        <v>709</v>
      </c>
    </row>
    <row r="228" spans="2:2">
      <c r="B228" s="4" t="s">
        <v>710</v>
      </c>
    </row>
    <row r="229" spans="2:2">
      <c r="B229" s="4" t="s">
        <v>711</v>
      </c>
    </row>
    <row r="230" spans="2:2">
      <c r="B230" s="4" t="s">
        <v>712</v>
      </c>
    </row>
    <row r="231" spans="2:2">
      <c r="B231" s="4" t="s">
        <v>713</v>
      </c>
    </row>
    <row r="232" spans="2:2" ht="17.649999999999999">
      <c r="B232" s="3" t="s">
        <v>714</v>
      </c>
    </row>
    <row r="233" spans="2:2">
      <c r="B233" s="4" t="s">
        <v>715</v>
      </c>
    </row>
    <row r="234" spans="2:2">
      <c r="B234" s="4" t="s">
        <v>716</v>
      </c>
    </row>
    <row r="235" spans="2:2">
      <c r="B235" s="4" t="s">
        <v>717</v>
      </c>
    </row>
    <row r="236" spans="2:2">
      <c r="B236" s="4" t="s">
        <v>718</v>
      </c>
    </row>
    <row r="237" spans="2:2">
      <c r="B237" s="4" t="s">
        <v>719</v>
      </c>
    </row>
    <row r="238" spans="2:2">
      <c r="B238" s="4" t="s">
        <v>720</v>
      </c>
    </row>
    <row r="239" spans="2:2">
      <c r="B239" s="4" t="s">
        <v>721</v>
      </c>
    </row>
    <row r="240" spans="2:2">
      <c r="B240" s="4" t="s">
        <v>722</v>
      </c>
    </row>
    <row r="241" spans="2:2">
      <c r="B241" s="4" t="s">
        <v>723</v>
      </c>
    </row>
    <row r="242" spans="2:2">
      <c r="B242" s="4" t="s">
        <v>724</v>
      </c>
    </row>
    <row r="243" spans="2:2" ht="17.649999999999999">
      <c r="B243" s="3" t="s">
        <v>725</v>
      </c>
    </row>
    <row r="244" spans="2:2">
      <c r="B244" s="4" t="s">
        <v>726</v>
      </c>
    </row>
    <row r="245" spans="2:2">
      <c r="B245" s="4" t="s">
        <v>727</v>
      </c>
    </row>
    <row r="246" spans="2:2">
      <c r="B246" s="4" t="s">
        <v>728</v>
      </c>
    </row>
    <row r="247" spans="2:2">
      <c r="B247" s="4" t="s">
        <v>729</v>
      </c>
    </row>
    <row r="248" spans="2:2">
      <c r="B248" s="4" t="s">
        <v>730</v>
      </c>
    </row>
    <row r="249" spans="2:2">
      <c r="B249" s="4" t="s">
        <v>731</v>
      </c>
    </row>
    <row r="250" spans="2:2">
      <c r="B250" s="4" t="s">
        <v>732</v>
      </c>
    </row>
    <row r="251" spans="2:2">
      <c r="B251" s="4" t="s">
        <v>733</v>
      </c>
    </row>
    <row r="252" spans="2:2">
      <c r="B252" s="4" t="s">
        <v>734</v>
      </c>
    </row>
    <row r="253" spans="2:2">
      <c r="B253" s="4" t="s">
        <v>735</v>
      </c>
    </row>
    <row r="254" spans="2:2" ht="17.649999999999999">
      <c r="B254" s="3" t="s">
        <v>736</v>
      </c>
    </row>
    <row r="255" spans="2:2">
      <c r="B255" s="4" t="s">
        <v>737</v>
      </c>
    </row>
    <row r="256" spans="2:2">
      <c r="B256" s="4" t="s">
        <v>738</v>
      </c>
    </row>
    <row r="257" spans="2:2">
      <c r="B257" s="4" t="s">
        <v>739</v>
      </c>
    </row>
    <row r="258" spans="2:2">
      <c r="B258" s="4" t="s">
        <v>740</v>
      </c>
    </row>
    <row r="259" spans="2:2">
      <c r="B259" s="4" t="s">
        <v>741</v>
      </c>
    </row>
    <row r="260" spans="2:2">
      <c r="B260" s="4" t="s">
        <v>742</v>
      </c>
    </row>
    <row r="261" spans="2:2">
      <c r="B261" s="4" t="s">
        <v>743</v>
      </c>
    </row>
    <row r="262" spans="2:2">
      <c r="B262" s="4" t="s">
        <v>744</v>
      </c>
    </row>
    <row r="263" spans="2:2">
      <c r="B263" s="4" t="s">
        <v>745</v>
      </c>
    </row>
    <row r="264" spans="2:2">
      <c r="B264" s="4" t="s">
        <v>746</v>
      </c>
    </row>
    <row r="265" spans="2:2" ht="17.649999999999999">
      <c r="B265" s="3" t="s">
        <v>747</v>
      </c>
    </row>
    <row r="266" spans="2:2">
      <c r="B266" s="4" t="s">
        <v>748</v>
      </c>
    </row>
    <row r="267" spans="2:2">
      <c r="B267" s="4" t="s">
        <v>749</v>
      </c>
    </row>
    <row r="268" spans="2:2">
      <c r="B268" s="4" t="s">
        <v>750</v>
      </c>
    </row>
    <row r="269" spans="2:2">
      <c r="B269" s="4" t="s">
        <v>751</v>
      </c>
    </row>
    <row r="270" spans="2:2">
      <c r="B270" s="4" t="s">
        <v>752</v>
      </c>
    </row>
    <row r="271" spans="2:2">
      <c r="B271" s="4" t="s">
        <v>753</v>
      </c>
    </row>
    <row r="272" spans="2:2">
      <c r="B272" s="4" t="s">
        <v>754</v>
      </c>
    </row>
    <row r="273" spans="2:2">
      <c r="B273" s="4" t="s">
        <v>755</v>
      </c>
    </row>
    <row r="274" spans="2:2">
      <c r="B274" s="4" t="s">
        <v>756</v>
      </c>
    </row>
    <row r="275" spans="2:2">
      <c r="B275" s="4" t="s">
        <v>757</v>
      </c>
    </row>
    <row r="276" spans="2:2" ht="17.649999999999999">
      <c r="B276" s="3" t="s">
        <v>758</v>
      </c>
    </row>
    <row r="277" spans="2:2">
      <c r="B277" s="4" t="s">
        <v>759</v>
      </c>
    </row>
    <row r="278" spans="2:2">
      <c r="B278" s="4" t="s">
        <v>760</v>
      </c>
    </row>
    <row r="279" spans="2:2">
      <c r="B279" s="4" t="s">
        <v>761</v>
      </c>
    </row>
    <row r="280" spans="2:2">
      <c r="B280" s="4" t="s">
        <v>762</v>
      </c>
    </row>
    <row r="281" spans="2:2">
      <c r="B281" s="4" t="s">
        <v>763</v>
      </c>
    </row>
    <row r="282" spans="2:2">
      <c r="B282" s="4" t="s">
        <v>764</v>
      </c>
    </row>
    <row r="283" spans="2:2">
      <c r="B283" s="4" t="s">
        <v>765</v>
      </c>
    </row>
    <row r="284" spans="2:2">
      <c r="B284" s="4" t="s">
        <v>766</v>
      </c>
    </row>
    <row r="285" spans="2:2">
      <c r="B285" s="4" t="s">
        <v>767</v>
      </c>
    </row>
    <row r="286" spans="2:2">
      <c r="B286" s="4" t="s">
        <v>768</v>
      </c>
    </row>
    <row r="287" spans="2:2" ht="17.649999999999999">
      <c r="B287" s="3" t="s">
        <v>769</v>
      </c>
    </row>
    <row r="288" spans="2:2">
      <c r="B288" s="4" t="s">
        <v>770</v>
      </c>
    </row>
    <row r="289" spans="2:2">
      <c r="B289" s="4" t="s">
        <v>771</v>
      </c>
    </row>
    <row r="290" spans="2:2">
      <c r="B290" s="4" t="s">
        <v>772</v>
      </c>
    </row>
    <row r="291" spans="2:2">
      <c r="B291" s="4" t="s">
        <v>773</v>
      </c>
    </row>
    <row r="292" spans="2:2">
      <c r="B292" s="4" t="s">
        <v>774</v>
      </c>
    </row>
    <row r="293" spans="2:2">
      <c r="B293" s="4" t="s">
        <v>775</v>
      </c>
    </row>
    <row r="294" spans="2:2">
      <c r="B294" s="4" t="s">
        <v>776</v>
      </c>
    </row>
    <row r="295" spans="2:2">
      <c r="B295" s="4" t="s">
        <v>777</v>
      </c>
    </row>
    <row r="296" spans="2:2">
      <c r="B296" s="4" t="s">
        <v>778</v>
      </c>
    </row>
    <row r="297" spans="2:2">
      <c r="B297" s="4" t="s">
        <v>779</v>
      </c>
    </row>
    <row r="298" spans="2:2" ht="17.649999999999999">
      <c r="B298" s="3" t="s">
        <v>780</v>
      </c>
    </row>
    <row r="299" spans="2:2">
      <c r="B299" s="4" t="s">
        <v>781</v>
      </c>
    </row>
    <row r="300" spans="2:2">
      <c r="B300" s="4" t="s">
        <v>782</v>
      </c>
    </row>
    <row r="301" spans="2:2">
      <c r="B301" s="4" t="s">
        <v>783</v>
      </c>
    </row>
    <row r="302" spans="2:2">
      <c r="B302" s="4" t="s">
        <v>784</v>
      </c>
    </row>
    <row r="303" spans="2:2">
      <c r="B303" s="4" t="s">
        <v>785</v>
      </c>
    </row>
    <row r="304" spans="2:2">
      <c r="B304" s="4" t="s">
        <v>786</v>
      </c>
    </row>
    <row r="305" spans="2:2">
      <c r="B305" s="4" t="s">
        <v>787</v>
      </c>
    </row>
    <row r="306" spans="2:2">
      <c r="B306" s="4" t="s">
        <v>788</v>
      </c>
    </row>
    <row r="307" spans="2:2">
      <c r="B307" s="4" t="s">
        <v>789</v>
      </c>
    </row>
    <row r="308" spans="2:2">
      <c r="B308" s="4" t="s">
        <v>790</v>
      </c>
    </row>
    <row r="309" spans="2:2" ht="17.649999999999999">
      <c r="B309" s="3" t="s">
        <v>791</v>
      </c>
    </row>
    <row r="310" spans="2:2">
      <c r="B310" s="4" t="s">
        <v>792</v>
      </c>
    </row>
    <row r="311" spans="2:2">
      <c r="B311" s="4" t="s">
        <v>793</v>
      </c>
    </row>
    <row r="312" spans="2:2">
      <c r="B312" s="4" t="s">
        <v>794</v>
      </c>
    </row>
    <row r="313" spans="2:2">
      <c r="B313" s="4" t="s">
        <v>795</v>
      </c>
    </row>
    <row r="314" spans="2:2">
      <c r="B314" s="4" t="s">
        <v>796</v>
      </c>
    </row>
    <row r="315" spans="2:2">
      <c r="B315" s="4" t="s">
        <v>797</v>
      </c>
    </row>
    <row r="316" spans="2:2">
      <c r="B316" s="4" t="s">
        <v>798</v>
      </c>
    </row>
    <row r="317" spans="2:2">
      <c r="B317" s="4" t="s">
        <v>799</v>
      </c>
    </row>
    <row r="318" spans="2:2">
      <c r="B318" s="4" t="s">
        <v>800</v>
      </c>
    </row>
    <row r="319" spans="2:2">
      <c r="B319" s="4" t="s">
        <v>801</v>
      </c>
    </row>
    <row r="320" spans="2:2" ht="17.649999999999999">
      <c r="B320" s="3" t="s">
        <v>802</v>
      </c>
    </row>
    <row r="321" spans="2:2">
      <c r="B321" s="4" t="s">
        <v>803</v>
      </c>
    </row>
    <row r="322" spans="2:2">
      <c r="B322" s="4" t="s">
        <v>804</v>
      </c>
    </row>
    <row r="323" spans="2:2">
      <c r="B323" s="4" t="s">
        <v>805</v>
      </c>
    </row>
    <row r="324" spans="2:2">
      <c r="B324" s="4" t="s">
        <v>806</v>
      </c>
    </row>
    <row r="325" spans="2:2">
      <c r="B325" s="4" t="s">
        <v>807</v>
      </c>
    </row>
    <row r="326" spans="2:2">
      <c r="B326" s="4" t="s">
        <v>808</v>
      </c>
    </row>
    <row r="327" spans="2:2">
      <c r="B327" s="4" t="s">
        <v>809</v>
      </c>
    </row>
    <row r="328" spans="2:2">
      <c r="B328" s="4" t="s">
        <v>810</v>
      </c>
    </row>
    <row r="329" spans="2:2">
      <c r="B329" s="4" t="s">
        <v>811</v>
      </c>
    </row>
    <row r="330" spans="2:2">
      <c r="B330" s="4" t="s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5B2B-F3CB-44C2-BB42-5633D53F0FF8}">
  <dimension ref="B2:B366"/>
  <sheetViews>
    <sheetView workbookViewId="0">
      <selection activeCell="S21" sqref="S21"/>
    </sheetView>
  </sheetViews>
  <sheetFormatPr defaultRowHeight="14.25"/>
  <sheetData>
    <row r="2" spans="2:2" ht="17.649999999999999">
      <c r="B2" s="3" t="s">
        <v>200</v>
      </c>
    </row>
    <row r="3" spans="2:2">
      <c r="B3" s="4"/>
    </row>
    <row r="4" spans="2:2">
      <c r="B4" s="4" t="s">
        <v>201</v>
      </c>
    </row>
    <row r="5" spans="2:2">
      <c r="B5" s="4" t="s">
        <v>202</v>
      </c>
    </row>
    <row r="6" spans="2:2">
      <c r="B6" s="4" t="s">
        <v>203</v>
      </c>
    </row>
    <row r="7" spans="2:2">
      <c r="B7" s="4" t="s">
        <v>204</v>
      </c>
    </row>
    <row r="8" spans="2:2">
      <c r="B8" s="4" t="s">
        <v>205</v>
      </c>
    </row>
    <row r="9" spans="2:2">
      <c r="B9" s="4" t="s">
        <v>206</v>
      </c>
    </row>
    <row r="10" spans="2:2">
      <c r="B10" s="4" t="s">
        <v>207</v>
      </c>
    </row>
    <row r="11" spans="2:2">
      <c r="B11" s="4" t="s">
        <v>208</v>
      </c>
    </row>
    <row r="12" spans="2:2">
      <c r="B12" s="4" t="s">
        <v>209</v>
      </c>
    </row>
    <row r="13" spans="2:2">
      <c r="B13" s="4" t="s">
        <v>210</v>
      </c>
    </row>
    <row r="17" spans="2:2" ht="17.649999999999999">
      <c r="B17" s="3" t="s">
        <v>211</v>
      </c>
    </row>
    <row r="18" spans="2:2">
      <c r="B18" s="4"/>
    </row>
    <row r="19" spans="2:2">
      <c r="B19" s="4" t="s">
        <v>212</v>
      </c>
    </row>
    <row r="20" spans="2:2">
      <c r="B20" s="4" t="s">
        <v>213</v>
      </c>
    </row>
    <row r="21" spans="2:2">
      <c r="B21" s="4" t="s">
        <v>214</v>
      </c>
    </row>
    <row r="22" spans="2:2">
      <c r="B22" s="4" t="s">
        <v>215</v>
      </c>
    </row>
    <row r="23" spans="2:2">
      <c r="B23" s="4" t="s">
        <v>216</v>
      </c>
    </row>
    <row r="24" spans="2:2">
      <c r="B24" s="4" t="s">
        <v>217</v>
      </c>
    </row>
    <row r="25" spans="2:2">
      <c r="B25" s="4" t="s">
        <v>218</v>
      </c>
    </row>
    <row r="26" spans="2:2">
      <c r="B26" s="4" t="s">
        <v>219</v>
      </c>
    </row>
    <row r="27" spans="2:2">
      <c r="B27" s="4" t="s">
        <v>220</v>
      </c>
    </row>
    <row r="28" spans="2:2">
      <c r="B28" s="4" t="s">
        <v>221</v>
      </c>
    </row>
    <row r="32" spans="2:2" ht="17.649999999999999">
      <c r="B32" s="3" t="s">
        <v>222</v>
      </c>
    </row>
    <row r="33" spans="2:2">
      <c r="B33" s="4"/>
    </row>
    <row r="34" spans="2:2">
      <c r="B34" s="4" t="s">
        <v>223</v>
      </c>
    </row>
    <row r="35" spans="2:2">
      <c r="B35" s="4" t="s">
        <v>224</v>
      </c>
    </row>
    <row r="36" spans="2:2">
      <c r="B36" s="4" t="s">
        <v>225</v>
      </c>
    </row>
    <row r="37" spans="2:2">
      <c r="B37" s="4" t="s">
        <v>226</v>
      </c>
    </row>
    <row r="38" spans="2:2">
      <c r="B38" s="4" t="s">
        <v>227</v>
      </c>
    </row>
    <row r="39" spans="2:2">
      <c r="B39" s="4" t="s">
        <v>228</v>
      </c>
    </row>
    <row r="40" spans="2:2">
      <c r="B40" s="4" t="s">
        <v>229</v>
      </c>
    </row>
    <row r="41" spans="2:2">
      <c r="B41" s="4" t="s">
        <v>230</v>
      </c>
    </row>
    <row r="42" spans="2:2">
      <c r="B42" s="4" t="s">
        <v>231</v>
      </c>
    </row>
    <row r="43" spans="2:2">
      <c r="B43" s="4" t="s">
        <v>232</v>
      </c>
    </row>
    <row r="47" spans="2:2" ht="17.649999999999999">
      <c r="B47" s="3" t="s">
        <v>233</v>
      </c>
    </row>
    <row r="48" spans="2:2">
      <c r="B48" s="4"/>
    </row>
    <row r="49" spans="2:2">
      <c r="B49" s="4" t="s">
        <v>234</v>
      </c>
    </row>
    <row r="50" spans="2:2">
      <c r="B50" s="4" t="s">
        <v>235</v>
      </c>
    </row>
    <row r="51" spans="2:2">
      <c r="B51" s="4" t="s">
        <v>236</v>
      </c>
    </row>
    <row r="52" spans="2:2">
      <c r="B52" s="4" t="s">
        <v>237</v>
      </c>
    </row>
    <row r="53" spans="2:2">
      <c r="B53" s="4" t="s">
        <v>238</v>
      </c>
    </row>
    <row r="54" spans="2:2">
      <c r="B54" s="4" t="s">
        <v>239</v>
      </c>
    </row>
    <row r="55" spans="2:2">
      <c r="B55" s="4" t="s">
        <v>240</v>
      </c>
    </row>
    <row r="56" spans="2:2">
      <c r="B56" s="4" t="s">
        <v>241</v>
      </c>
    </row>
    <row r="57" spans="2:2">
      <c r="B57" s="4" t="s">
        <v>242</v>
      </c>
    </row>
    <row r="58" spans="2:2">
      <c r="B58" s="4" t="s">
        <v>243</v>
      </c>
    </row>
    <row r="60" spans="2:2" ht="17.649999999999999">
      <c r="B60" s="3" t="s">
        <v>244</v>
      </c>
    </row>
    <row r="61" spans="2:2">
      <c r="B61" s="4"/>
    </row>
    <row r="62" spans="2:2">
      <c r="B62" s="4" t="s">
        <v>245</v>
      </c>
    </row>
    <row r="63" spans="2:2">
      <c r="B63" s="4" t="s">
        <v>246</v>
      </c>
    </row>
    <row r="64" spans="2:2">
      <c r="B64" s="4" t="s">
        <v>247</v>
      </c>
    </row>
    <row r="65" spans="2:2">
      <c r="B65" s="4" t="s">
        <v>248</v>
      </c>
    </row>
    <row r="66" spans="2:2">
      <c r="B66" s="4" t="s">
        <v>249</v>
      </c>
    </row>
    <row r="67" spans="2:2">
      <c r="B67" s="4" t="s">
        <v>250</v>
      </c>
    </row>
    <row r="68" spans="2:2">
      <c r="B68" s="4" t="s">
        <v>251</v>
      </c>
    </row>
    <row r="69" spans="2:2">
      <c r="B69" s="4" t="s">
        <v>252</v>
      </c>
    </row>
    <row r="70" spans="2:2">
      <c r="B70" s="4" t="s">
        <v>253</v>
      </c>
    </row>
    <row r="71" spans="2:2">
      <c r="B71" s="4" t="s">
        <v>254</v>
      </c>
    </row>
    <row r="73" spans="2:2" ht="17.649999999999999">
      <c r="B73" s="3" t="s">
        <v>255</v>
      </c>
    </row>
    <row r="74" spans="2:2">
      <c r="B74" s="4"/>
    </row>
    <row r="75" spans="2:2">
      <c r="B75" s="4" t="s">
        <v>256</v>
      </c>
    </row>
    <row r="76" spans="2:2">
      <c r="B76" s="4" t="s">
        <v>257</v>
      </c>
    </row>
    <row r="77" spans="2:2">
      <c r="B77" s="4" t="s">
        <v>258</v>
      </c>
    </row>
    <row r="78" spans="2:2">
      <c r="B78" s="4" t="s">
        <v>259</v>
      </c>
    </row>
    <row r="79" spans="2:2">
      <c r="B79" s="4" t="s">
        <v>260</v>
      </c>
    </row>
    <row r="80" spans="2:2">
      <c r="B80" s="4" t="s">
        <v>261</v>
      </c>
    </row>
    <row r="81" spans="2:2">
      <c r="B81" s="4" t="s">
        <v>262</v>
      </c>
    </row>
    <row r="82" spans="2:2">
      <c r="B82" s="4" t="s">
        <v>263</v>
      </c>
    </row>
    <row r="83" spans="2:2">
      <c r="B83" s="4" t="s">
        <v>264</v>
      </c>
    </row>
    <row r="87" spans="2:2" ht="17.649999999999999">
      <c r="B87" s="3" t="s">
        <v>265</v>
      </c>
    </row>
    <row r="88" spans="2:2">
      <c r="B88" s="4"/>
    </row>
    <row r="89" spans="2:2">
      <c r="B89" s="4" t="s">
        <v>266</v>
      </c>
    </row>
    <row r="90" spans="2:2">
      <c r="B90" s="4" t="s">
        <v>267</v>
      </c>
    </row>
    <row r="91" spans="2:2">
      <c r="B91" s="4" t="s">
        <v>268</v>
      </c>
    </row>
    <row r="92" spans="2:2">
      <c r="B92" s="4" t="s">
        <v>269</v>
      </c>
    </row>
    <row r="93" spans="2:2">
      <c r="B93" s="4" t="s">
        <v>270</v>
      </c>
    </row>
    <row r="94" spans="2:2">
      <c r="B94" s="4" t="s">
        <v>271</v>
      </c>
    </row>
    <row r="95" spans="2:2">
      <c r="B95" s="4" t="s">
        <v>272</v>
      </c>
    </row>
    <row r="96" spans="2:2">
      <c r="B96" s="4" t="s">
        <v>273</v>
      </c>
    </row>
    <row r="97" spans="2:2">
      <c r="B97" s="4" t="s">
        <v>274</v>
      </c>
    </row>
    <row r="98" spans="2:2">
      <c r="B98" s="4" t="s">
        <v>275</v>
      </c>
    </row>
    <row r="102" spans="2:2" ht="17.649999999999999">
      <c r="B102" s="3" t="s">
        <v>276</v>
      </c>
    </row>
    <row r="103" spans="2:2">
      <c r="B103" s="4"/>
    </row>
    <row r="104" spans="2:2">
      <c r="B104" s="4" t="s">
        <v>277</v>
      </c>
    </row>
    <row r="105" spans="2:2">
      <c r="B105" s="4" t="s">
        <v>278</v>
      </c>
    </row>
    <row r="106" spans="2:2">
      <c r="B106" s="4" t="s">
        <v>279</v>
      </c>
    </row>
    <row r="107" spans="2:2">
      <c r="B107" s="4" t="s">
        <v>280</v>
      </c>
    </row>
    <row r="108" spans="2:2">
      <c r="B108" s="4" t="s">
        <v>281</v>
      </c>
    </row>
    <row r="109" spans="2:2">
      <c r="B109" s="4" t="s">
        <v>282</v>
      </c>
    </row>
    <row r="110" spans="2:2">
      <c r="B110" s="4" t="s">
        <v>283</v>
      </c>
    </row>
    <row r="111" spans="2:2">
      <c r="B111" s="4" t="s">
        <v>284</v>
      </c>
    </row>
    <row r="112" spans="2:2">
      <c r="B112" s="4" t="s">
        <v>285</v>
      </c>
    </row>
    <row r="113" spans="2:2">
      <c r="B113" s="4" t="s">
        <v>286</v>
      </c>
    </row>
    <row r="117" spans="2:2" ht="17.649999999999999">
      <c r="B117" s="3" t="s">
        <v>287</v>
      </c>
    </row>
    <row r="118" spans="2:2">
      <c r="B118" s="4"/>
    </row>
    <row r="119" spans="2:2">
      <c r="B119" s="4" t="s">
        <v>288</v>
      </c>
    </row>
    <row r="120" spans="2:2">
      <c r="B120" s="4" t="s">
        <v>289</v>
      </c>
    </row>
    <row r="121" spans="2:2">
      <c r="B121" s="4" t="s">
        <v>290</v>
      </c>
    </row>
    <row r="122" spans="2:2">
      <c r="B122" s="4" t="s">
        <v>291</v>
      </c>
    </row>
    <row r="123" spans="2:2">
      <c r="B123" s="4" t="s">
        <v>292</v>
      </c>
    </row>
    <row r="124" spans="2:2">
      <c r="B124" s="4" t="s">
        <v>293</v>
      </c>
    </row>
    <row r="125" spans="2:2">
      <c r="B125" s="4" t="s">
        <v>294</v>
      </c>
    </row>
    <row r="126" spans="2:2">
      <c r="B126" s="4" t="s">
        <v>295</v>
      </c>
    </row>
    <row r="127" spans="2:2">
      <c r="B127" s="4" t="s">
        <v>296</v>
      </c>
    </row>
    <row r="128" spans="2:2">
      <c r="B128" s="4" t="s">
        <v>297</v>
      </c>
    </row>
    <row r="132" spans="2:2" ht="17.649999999999999">
      <c r="B132" s="3" t="s">
        <v>298</v>
      </c>
    </row>
    <row r="133" spans="2:2">
      <c r="B133" s="4"/>
    </row>
    <row r="134" spans="2:2">
      <c r="B134" s="4" t="s">
        <v>299</v>
      </c>
    </row>
    <row r="135" spans="2:2">
      <c r="B135" s="4" t="s">
        <v>300</v>
      </c>
    </row>
    <row r="136" spans="2:2">
      <c r="B136" s="4" t="s">
        <v>301</v>
      </c>
    </row>
    <row r="137" spans="2:2">
      <c r="B137" s="4" t="s">
        <v>302</v>
      </c>
    </row>
    <row r="138" spans="2:2">
      <c r="B138" s="4" t="s">
        <v>303</v>
      </c>
    </row>
    <row r="139" spans="2:2">
      <c r="B139" s="4" t="s">
        <v>304</v>
      </c>
    </row>
    <row r="140" spans="2:2">
      <c r="B140" s="4" t="s">
        <v>305</v>
      </c>
    </row>
    <row r="141" spans="2:2">
      <c r="B141" s="4" t="s">
        <v>306</v>
      </c>
    </row>
    <row r="142" spans="2:2">
      <c r="B142" s="4" t="s">
        <v>307</v>
      </c>
    </row>
    <row r="143" spans="2:2">
      <c r="B143" s="4" t="s">
        <v>308</v>
      </c>
    </row>
    <row r="147" spans="2:2" ht="17.649999999999999">
      <c r="B147" s="3" t="s">
        <v>309</v>
      </c>
    </row>
    <row r="148" spans="2:2">
      <c r="B148" s="4"/>
    </row>
    <row r="149" spans="2:2">
      <c r="B149" s="4" t="s">
        <v>310</v>
      </c>
    </row>
    <row r="150" spans="2:2">
      <c r="B150" s="4" t="s">
        <v>311</v>
      </c>
    </row>
    <row r="151" spans="2:2">
      <c r="B151" s="4" t="s">
        <v>312</v>
      </c>
    </row>
    <row r="152" spans="2:2">
      <c r="B152" s="4" t="s">
        <v>313</v>
      </c>
    </row>
    <row r="153" spans="2:2">
      <c r="B153" s="4" t="s">
        <v>314</v>
      </c>
    </row>
    <row r="154" spans="2:2">
      <c r="B154" s="4" t="s">
        <v>315</v>
      </c>
    </row>
    <row r="155" spans="2:2">
      <c r="B155" s="4" t="s">
        <v>316</v>
      </c>
    </row>
    <row r="156" spans="2:2">
      <c r="B156" s="4" t="s">
        <v>317</v>
      </c>
    </row>
    <row r="157" spans="2:2">
      <c r="B157" s="4" t="s">
        <v>327</v>
      </c>
    </row>
    <row r="158" spans="2:2">
      <c r="B158" s="4" t="s">
        <v>328</v>
      </c>
    </row>
    <row r="160" spans="2:2" ht="17.649999999999999">
      <c r="B160" s="3" t="s">
        <v>329</v>
      </c>
    </row>
    <row r="161" spans="2:2">
      <c r="B161" s="4"/>
    </row>
    <row r="162" spans="2:2">
      <c r="B162" s="4" t="s">
        <v>330</v>
      </c>
    </row>
    <row r="163" spans="2:2">
      <c r="B163" s="4" t="s">
        <v>331</v>
      </c>
    </row>
    <row r="164" spans="2:2">
      <c r="B164" s="4" t="s">
        <v>332</v>
      </c>
    </row>
    <row r="165" spans="2:2">
      <c r="B165" s="4" t="s">
        <v>333</v>
      </c>
    </row>
    <row r="166" spans="2:2">
      <c r="B166" s="4" t="s">
        <v>334</v>
      </c>
    </row>
    <row r="167" spans="2:2">
      <c r="B167" s="4" t="s">
        <v>335</v>
      </c>
    </row>
    <row r="168" spans="2:2">
      <c r="B168" s="4" t="s">
        <v>336</v>
      </c>
    </row>
    <row r="169" spans="2:2">
      <c r="B169" s="4" t="s">
        <v>337</v>
      </c>
    </row>
    <row r="170" spans="2:2">
      <c r="B170" s="4" t="s">
        <v>338</v>
      </c>
    </row>
    <row r="171" spans="2:2">
      <c r="B171" s="4" t="s">
        <v>339</v>
      </c>
    </row>
    <row r="175" spans="2:2" ht="17.649999999999999">
      <c r="B175" s="3" t="s">
        <v>340</v>
      </c>
    </row>
    <row r="176" spans="2:2">
      <c r="B176" s="4"/>
    </row>
    <row r="177" spans="2:2">
      <c r="B177" s="4" t="s">
        <v>341</v>
      </c>
    </row>
    <row r="178" spans="2:2">
      <c r="B178" s="4" t="s">
        <v>342</v>
      </c>
    </row>
    <row r="179" spans="2:2">
      <c r="B179" s="4" t="s">
        <v>343</v>
      </c>
    </row>
    <row r="180" spans="2:2">
      <c r="B180" s="4" t="s">
        <v>344</v>
      </c>
    </row>
    <row r="181" spans="2:2">
      <c r="B181" s="4" t="s">
        <v>345</v>
      </c>
    </row>
    <row r="182" spans="2:2">
      <c r="B182" s="4" t="s">
        <v>346</v>
      </c>
    </row>
    <row r="183" spans="2:2">
      <c r="B183" s="4" t="s">
        <v>347</v>
      </c>
    </row>
    <row r="184" spans="2:2">
      <c r="B184" s="4" t="s">
        <v>348</v>
      </c>
    </row>
    <row r="185" spans="2:2">
      <c r="B185" s="4" t="s">
        <v>349</v>
      </c>
    </row>
    <row r="186" spans="2:2">
      <c r="B186" s="4" t="s">
        <v>350</v>
      </c>
    </row>
    <row r="190" spans="2:2" ht="17.649999999999999">
      <c r="B190" s="3" t="s">
        <v>351</v>
      </c>
    </row>
    <row r="191" spans="2:2">
      <c r="B191" s="4"/>
    </row>
    <row r="192" spans="2:2">
      <c r="B192" s="4" t="s">
        <v>352</v>
      </c>
    </row>
    <row r="193" spans="2:2">
      <c r="B193" s="4" t="s">
        <v>353</v>
      </c>
    </row>
    <row r="194" spans="2:2">
      <c r="B194" s="4" t="s">
        <v>354</v>
      </c>
    </row>
    <row r="195" spans="2:2">
      <c r="B195" s="4" t="s">
        <v>355</v>
      </c>
    </row>
    <row r="196" spans="2:2">
      <c r="B196" s="4" t="s">
        <v>356</v>
      </c>
    </row>
    <row r="197" spans="2:2">
      <c r="B197" s="4" t="s">
        <v>357</v>
      </c>
    </row>
    <row r="198" spans="2:2">
      <c r="B198" s="4" t="s">
        <v>358</v>
      </c>
    </row>
    <row r="199" spans="2:2">
      <c r="B199" s="4" t="s">
        <v>359</v>
      </c>
    </row>
    <row r="200" spans="2:2">
      <c r="B200" s="4" t="s">
        <v>360</v>
      </c>
    </row>
    <row r="201" spans="2:2">
      <c r="B201" s="4" t="s">
        <v>361</v>
      </c>
    </row>
    <row r="205" spans="2:2" ht="17.649999999999999">
      <c r="B205" s="3" t="s">
        <v>362</v>
      </c>
    </row>
    <row r="206" spans="2:2">
      <c r="B206" s="4"/>
    </row>
    <row r="207" spans="2:2">
      <c r="B207" s="4" t="s">
        <v>363</v>
      </c>
    </row>
    <row r="208" spans="2:2">
      <c r="B208" s="4" t="s">
        <v>364</v>
      </c>
    </row>
    <row r="209" spans="2:2">
      <c r="B209" s="4" t="s">
        <v>365</v>
      </c>
    </row>
    <row r="210" spans="2:2">
      <c r="B210" s="4" t="s">
        <v>366</v>
      </c>
    </row>
    <row r="211" spans="2:2">
      <c r="B211" s="4" t="s">
        <v>367</v>
      </c>
    </row>
    <row r="212" spans="2:2">
      <c r="B212" s="4" t="s">
        <v>368</v>
      </c>
    </row>
    <row r="213" spans="2:2">
      <c r="B213" s="4" t="s">
        <v>369</v>
      </c>
    </row>
    <row r="214" spans="2:2">
      <c r="B214" s="4" t="s">
        <v>370</v>
      </c>
    </row>
    <row r="215" spans="2:2">
      <c r="B215" s="4" t="s">
        <v>371</v>
      </c>
    </row>
    <row r="216" spans="2:2">
      <c r="B216" s="4" t="s">
        <v>372</v>
      </c>
    </row>
    <row r="220" spans="2:2" ht="17.649999999999999">
      <c r="B220" s="3" t="s">
        <v>373</v>
      </c>
    </row>
    <row r="221" spans="2:2">
      <c r="B221" s="4"/>
    </row>
    <row r="222" spans="2:2">
      <c r="B222" s="4" t="s">
        <v>374</v>
      </c>
    </row>
    <row r="223" spans="2:2">
      <c r="B223" s="4" t="s">
        <v>375</v>
      </c>
    </row>
    <row r="224" spans="2:2">
      <c r="B224" s="4" t="s">
        <v>376</v>
      </c>
    </row>
    <row r="225" spans="2:2">
      <c r="B225" s="4" t="s">
        <v>377</v>
      </c>
    </row>
    <row r="226" spans="2:2">
      <c r="B226" s="4" t="s">
        <v>378</v>
      </c>
    </row>
    <row r="227" spans="2:2">
      <c r="B227" s="4" t="s">
        <v>379</v>
      </c>
    </row>
    <row r="228" spans="2:2">
      <c r="B228" s="4" t="s">
        <v>380</v>
      </c>
    </row>
    <row r="229" spans="2:2">
      <c r="B229" s="4" t="s">
        <v>381</v>
      </c>
    </row>
    <row r="230" spans="2:2">
      <c r="B230" s="4" t="s">
        <v>382</v>
      </c>
    </row>
    <row r="231" spans="2:2">
      <c r="B231" s="4" t="s">
        <v>383</v>
      </c>
    </row>
    <row r="235" spans="2:2" ht="17.649999999999999">
      <c r="B235" s="3" t="s">
        <v>384</v>
      </c>
    </row>
    <row r="236" spans="2:2">
      <c r="B236" s="4"/>
    </row>
    <row r="237" spans="2:2">
      <c r="B237" s="4" t="s">
        <v>385</v>
      </c>
    </row>
    <row r="238" spans="2:2">
      <c r="B238" s="4" t="s">
        <v>386</v>
      </c>
    </row>
    <row r="239" spans="2:2">
      <c r="B239" s="4" t="s">
        <v>387</v>
      </c>
    </row>
    <row r="240" spans="2:2">
      <c r="B240" s="4" t="s">
        <v>388</v>
      </c>
    </row>
    <row r="241" spans="2:2">
      <c r="B241" s="4" t="s">
        <v>389</v>
      </c>
    </row>
    <row r="242" spans="2:2">
      <c r="B242" s="4" t="s">
        <v>390</v>
      </c>
    </row>
    <row r="243" spans="2:2">
      <c r="B243" s="4" t="s">
        <v>391</v>
      </c>
    </row>
    <row r="244" spans="2:2">
      <c r="B244" s="4" t="s">
        <v>392</v>
      </c>
    </row>
    <row r="245" spans="2:2">
      <c r="B245" s="4" t="s">
        <v>393</v>
      </c>
    </row>
    <row r="246" spans="2:2">
      <c r="B246" s="4" t="s">
        <v>394</v>
      </c>
    </row>
    <row r="250" spans="2:2" ht="17.649999999999999">
      <c r="B250" s="3" t="s">
        <v>395</v>
      </c>
    </row>
    <row r="251" spans="2:2">
      <c r="B251" s="4"/>
    </row>
    <row r="252" spans="2:2">
      <c r="B252" s="4" t="s">
        <v>396</v>
      </c>
    </row>
    <row r="253" spans="2:2">
      <c r="B253" s="4" t="s">
        <v>397</v>
      </c>
    </row>
    <row r="254" spans="2:2">
      <c r="B254" s="4" t="s">
        <v>398</v>
      </c>
    </row>
    <row r="255" spans="2:2">
      <c r="B255" s="4" t="s">
        <v>399</v>
      </c>
    </row>
    <row r="256" spans="2:2">
      <c r="B256" s="4" t="s">
        <v>400</v>
      </c>
    </row>
    <row r="257" spans="2:2">
      <c r="B257" s="4" t="s">
        <v>401</v>
      </c>
    </row>
    <row r="258" spans="2:2">
      <c r="B258" s="4" t="s">
        <v>402</v>
      </c>
    </row>
    <row r="259" spans="2:2">
      <c r="B259" s="4" t="s">
        <v>403</v>
      </c>
    </row>
    <row r="260" spans="2:2">
      <c r="B260" s="4" t="s">
        <v>404</v>
      </c>
    </row>
    <row r="261" spans="2:2">
      <c r="B261" s="4" t="s">
        <v>405</v>
      </c>
    </row>
    <row r="265" spans="2:2" ht="17.649999999999999">
      <c r="B265" s="3" t="s">
        <v>406</v>
      </c>
    </row>
    <row r="266" spans="2:2">
      <c r="B266" s="4"/>
    </row>
    <row r="267" spans="2:2">
      <c r="B267" s="4" t="s">
        <v>407</v>
      </c>
    </row>
    <row r="268" spans="2:2">
      <c r="B268" s="4" t="s">
        <v>408</v>
      </c>
    </row>
    <row r="269" spans="2:2">
      <c r="B269" s="4" t="s">
        <v>409</v>
      </c>
    </row>
    <row r="270" spans="2:2">
      <c r="B270" s="4" t="s">
        <v>410</v>
      </c>
    </row>
    <row r="271" spans="2:2">
      <c r="B271" s="4" t="s">
        <v>411</v>
      </c>
    </row>
    <row r="272" spans="2:2">
      <c r="B272" s="4" t="s">
        <v>412</v>
      </c>
    </row>
    <row r="273" spans="2:2">
      <c r="B273" s="4" t="s">
        <v>413</v>
      </c>
    </row>
    <row r="274" spans="2:2">
      <c r="B274" s="4" t="s">
        <v>414</v>
      </c>
    </row>
    <row r="275" spans="2:2">
      <c r="B275" s="4" t="s">
        <v>415</v>
      </c>
    </row>
    <row r="276" spans="2:2">
      <c r="B276" s="4" t="s">
        <v>416</v>
      </c>
    </row>
    <row r="280" spans="2:2" ht="17.649999999999999">
      <c r="B280" s="3" t="s">
        <v>417</v>
      </c>
    </row>
    <row r="281" spans="2:2">
      <c r="B281" s="4"/>
    </row>
    <row r="282" spans="2:2">
      <c r="B282" s="4" t="s">
        <v>418</v>
      </c>
    </row>
    <row r="283" spans="2:2">
      <c r="B283" s="4" t="s">
        <v>419</v>
      </c>
    </row>
    <row r="284" spans="2:2">
      <c r="B284" s="4" t="s">
        <v>420</v>
      </c>
    </row>
    <row r="285" spans="2:2">
      <c r="B285" s="4" t="s">
        <v>421</v>
      </c>
    </row>
    <row r="286" spans="2:2">
      <c r="B286" s="4" t="s">
        <v>422</v>
      </c>
    </row>
    <row r="287" spans="2:2">
      <c r="B287" s="4" t="s">
        <v>423</v>
      </c>
    </row>
    <row r="288" spans="2:2">
      <c r="B288" s="4" t="s">
        <v>424</v>
      </c>
    </row>
    <row r="289" spans="2:2">
      <c r="B289" s="4" t="s">
        <v>425</v>
      </c>
    </row>
    <row r="290" spans="2:2">
      <c r="B290" s="4" t="s">
        <v>426</v>
      </c>
    </row>
    <row r="291" spans="2:2">
      <c r="B291" s="4" t="s">
        <v>427</v>
      </c>
    </row>
    <row r="295" spans="2:2" ht="17.649999999999999">
      <c r="B295" s="3" t="s">
        <v>428</v>
      </c>
    </row>
    <row r="296" spans="2:2">
      <c r="B296" s="4"/>
    </row>
    <row r="297" spans="2:2">
      <c r="B297" s="4" t="s">
        <v>429</v>
      </c>
    </row>
    <row r="298" spans="2:2">
      <c r="B298" s="4" t="s">
        <v>430</v>
      </c>
    </row>
    <row r="299" spans="2:2">
      <c r="B299" s="4" t="s">
        <v>431</v>
      </c>
    </row>
    <row r="300" spans="2:2">
      <c r="B300" s="4" t="s">
        <v>432</v>
      </c>
    </row>
    <row r="301" spans="2:2">
      <c r="B301" s="4" t="s">
        <v>433</v>
      </c>
    </row>
    <row r="302" spans="2:2">
      <c r="B302" s="4" t="s">
        <v>434</v>
      </c>
    </row>
    <row r="303" spans="2:2">
      <c r="B303" s="4" t="s">
        <v>435</v>
      </c>
    </row>
    <row r="304" spans="2:2">
      <c r="B304" s="4" t="s">
        <v>436</v>
      </c>
    </row>
    <row r="305" spans="2:2">
      <c r="B305" s="4" t="s">
        <v>437</v>
      </c>
    </row>
    <row r="306" spans="2:2">
      <c r="B306" s="4" t="s">
        <v>438</v>
      </c>
    </row>
    <row r="310" spans="2:2" ht="17.649999999999999">
      <c r="B310" s="3" t="s">
        <v>439</v>
      </c>
    </row>
    <row r="311" spans="2:2">
      <c r="B311" s="4"/>
    </row>
    <row r="312" spans="2:2">
      <c r="B312" s="4" t="s">
        <v>440</v>
      </c>
    </row>
    <row r="313" spans="2:2">
      <c r="B313" s="4" t="s">
        <v>441</v>
      </c>
    </row>
    <row r="314" spans="2:2">
      <c r="B314" s="4" t="s">
        <v>442</v>
      </c>
    </row>
    <row r="315" spans="2:2">
      <c r="B315" s="4" t="s">
        <v>443</v>
      </c>
    </row>
    <row r="316" spans="2:2">
      <c r="B316" s="4" t="s">
        <v>444</v>
      </c>
    </row>
    <row r="317" spans="2:2">
      <c r="B317" s="4" t="s">
        <v>445</v>
      </c>
    </row>
    <row r="318" spans="2:2">
      <c r="B318" s="4" t="s">
        <v>446</v>
      </c>
    </row>
    <row r="319" spans="2:2">
      <c r="B319" s="4" t="s">
        <v>447</v>
      </c>
    </row>
    <row r="320" spans="2:2">
      <c r="B320" s="4" t="s">
        <v>448</v>
      </c>
    </row>
    <row r="321" spans="2:2">
      <c r="B321" s="4" t="s">
        <v>449</v>
      </c>
    </row>
    <row r="325" spans="2:2" ht="17.649999999999999">
      <c r="B325" s="3" t="s">
        <v>450</v>
      </c>
    </row>
    <row r="326" spans="2:2">
      <c r="B326" s="4"/>
    </row>
    <row r="327" spans="2:2">
      <c r="B327" s="4" t="s">
        <v>451</v>
      </c>
    </row>
    <row r="328" spans="2:2">
      <c r="B328" s="4" t="s">
        <v>452</v>
      </c>
    </row>
    <row r="329" spans="2:2">
      <c r="B329" s="4" t="s">
        <v>453</v>
      </c>
    </row>
    <row r="330" spans="2:2">
      <c r="B330" s="4" t="s">
        <v>454</v>
      </c>
    </row>
    <row r="331" spans="2:2">
      <c r="B331" s="4" t="s">
        <v>455</v>
      </c>
    </row>
    <row r="332" spans="2:2">
      <c r="B332" s="4" t="s">
        <v>456</v>
      </c>
    </row>
    <row r="333" spans="2:2">
      <c r="B333" s="4" t="s">
        <v>457</v>
      </c>
    </row>
    <row r="334" spans="2:2">
      <c r="B334" s="4" t="s">
        <v>458</v>
      </c>
    </row>
    <row r="335" spans="2:2">
      <c r="B335" s="4" t="s">
        <v>459</v>
      </c>
    </row>
    <row r="336" spans="2:2">
      <c r="B336" s="4" t="s">
        <v>460</v>
      </c>
    </row>
    <row r="340" spans="2:2" ht="17.649999999999999">
      <c r="B340" s="3" t="s">
        <v>461</v>
      </c>
    </row>
    <row r="341" spans="2:2">
      <c r="B341" s="4"/>
    </row>
    <row r="342" spans="2:2">
      <c r="B342" s="4" t="s">
        <v>462</v>
      </c>
    </row>
    <row r="343" spans="2:2">
      <c r="B343" s="4" t="s">
        <v>463</v>
      </c>
    </row>
    <row r="344" spans="2:2">
      <c r="B344" s="4" t="s">
        <v>464</v>
      </c>
    </row>
    <row r="345" spans="2:2">
      <c r="B345" s="4" t="s">
        <v>465</v>
      </c>
    </row>
    <row r="346" spans="2:2">
      <c r="B346" s="4" t="s">
        <v>466</v>
      </c>
    </row>
    <row r="347" spans="2:2">
      <c r="B347" s="4" t="s">
        <v>467</v>
      </c>
    </row>
    <row r="348" spans="2:2">
      <c r="B348" s="4" t="s">
        <v>468</v>
      </c>
    </row>
    <row r="349" spans="2:2">
      <c r="B349" s="4" t="s">
        <v>469</v>
      </c>
    </row>
    <row r="350" spans="2:2">
      <c r="B350" s="4" t="s">
        <v>470</v>
      </c>
    </row>
    <row r="351" spans="2:2">
      <c r="B351" s="4" t="s">
        <v>471</v>
      </c>
    </row>
    <row r="355" spans="2:2" ht="17.649999999999999">
      <c r="B355" s="3" t="s">
        <v>472</v>
      </c>
    </row>
    <row r="356" spans="2:2">
      <c r="B356" s="4"/>
    </row>
    <row r="357" spans="2:2">
      <c r="B357" s="4" t="s">
        <v>473</v>
      </c>
    </row>
    <row r="358" spans="2:2">
      <c r="B358" s="4" t="s">
        <v>474</v>
      </c>
    </row>
    <row r="359" spans="2:2">
      <c r="B359" s="4" t="s">
        <v>475</v>
      </c>
    </row>
    <row r="360" spans="2:2">
      <c r="B360" s="4" t="s">
        <v>476</v>
      </c>
    </row>
    <row r="361" spans="2:2">
      <c r="B361" s="4" t="s">
        <v>477</v>
      </c>
    </row>
    <row r="362" spans="2:2">
      <c r="B362" s="4" t="s">
        <v>478</v>
      </c>
    </row>
    <row r="363" spans="2:2">
      <c r="B363" s="4" t="s">
        <v>479</v>
      </c>
    </row>
    <row r="364" spans="2:2">
      <c r="B364" s="4" t="s">
        <v>480</v>
      </c>
    </row>
    <row r="365" spans="2:2">
      <c r="B365" s="4" t="s">
        <v>481</v>
      </c>
    </row>
    <row r="366" spans="2:2">
      <c r="B366" s="4" t="s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6F3A-28DF-4558-998C-F2C26151F8E8}">
  <sheetPr>
    <tabColor theme="5" tint="0.39997558519241921"/>
  </sheetPr>
  <dimension ref="A1:P501"/>
  <sheetViews>
    <sheetView topLeftCell="A464" zoomScaleNormal="100" workbookViewId="0">
      <selection activeCell="N21" sqref="N21"/>
    </sheetView>
  </sheetViews>
  <sheetFormatPr defaultRowHeight="14.25"/>
  <cols>
    <col min="2" max="2" width="15.6640625" bestFit="1" customWidth="1"/>
    <col min="3" max="3" width="6.86328125" bestFit="1" customWidth="1"/>
    <col min="4" max="4" width="12.33203125" bestFit="1" customWidth="1"/>
    <col min="5" max="5" width="10.59765625" bestFit="1" customWidth="1"/>
    <col min="6" max="6" width="13.265625" bestFit="1" customWidth="1"/>
    <col min="7" max="7" width="16.73046875" bestFit="1" customWidth="1"/>
    <col min="8" max="8" width="12.59765625" bestFit="1" customWidth="1"/>
    <col min="9" max="9" width="3.796875" bestFit="1" customWidth="1"/>
    <col min="10" max="10" width="6.73046875" bestFit="1" customWidth="1"/>
    <col min="11" max="11" width="16.86328125" bestFit="1" customWidth="1"/>
    <col min="12" max="12" width="18.06640625" bestFit="1" customWidth="1"/>
    <col min="13" max="13" width="16.86328125" bestFit="1" customWidth="1"/>
    <col min="14" max="14" width="17.265625" bestFit="1" customWidth="1"/>
    <col min="15" max="15" width="18.59765625" bestFit="1" customWidth="1"/>
    <col min="16" max="16" width="15.6640625" bestFit="1" customWidth="1"/>
  </cols>
  <sheetData>
    <row r="1" spans="1:16">
      <c r="A1" t="s">
        <v>160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103</v>
      </c>
    </row>
    <row r="2" spans="1:16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>
        <v>26</v>
      </c>
      <c r="J2">
        <v>107487</v>
      </c>
      <c r="K2">
        <v>38</v>
      </c>
      <c r="L2">
        <v>1</v>
      </c>
      <c r="M2">
        <v>2</v>
      </c>
      <c r="N2">
        <v>7</v>
      </c>
      <c r="O2">
        <v>31</v>
      </c>
      <c r="P2" s="2">
        <v>43151</v>
      </c>
    </row>
    <row r="3" spans="1:16">
      <c r="A3">
        <v>2</v>
      </c>
      <c r="B3" t="s">
        <v>75</v>
      </c>
      <c r="C3" t="s">
        <v>76</v>
      </c>
      <c r="D3" t="s">
        <v>77</v>
      </c>
      <c r="E3" t="s">
        <v>71</v>
      </c>
      <c r="F3" t="s">
        <v>78</v>
      </c>
      <c r="G3" t="s">
        <v>79</v>
      </c>
      <c r="H3" t="s">
        <v>80</v>
      </c>
      <c r="I3">
        <v>24</v>
      </c>
      <c r="J3">
        <v>47438</v>
      </c>
      <c r="K3">
        <v>27</v>
      </c>
      <c r="L3">
        <v>4</v>
      </c>
      <c r="M3">
        <v>11</v>
      </c>
      <c r="N3">
        <v>1</v>
      </c>
      <c r="O3">
        <v>44</v>
      </c>
      <c r="P3" s="2">
        <v>34967</v>
      </c>
    </row>
    <row r="4" spans="1:16">
      <c r="A4">
        <v>3</v>
      </c>
      <c r="B4" t="s">
        <v>81</v>
      </c>
      <c r="C4" t="s">
        <v>69</v>
      </c>
      <c r="D4" t="s">
        <v>77</v>
      </c>
      <c r="E4" t="s">
        <v>82</v>
      </c>
      <c r="F4" t="s">
        <v>83</v>
      </c>
      <c r="G4" t="s">
        <v>79</v>
      </c>
      <c r="H4" t="s">
        <v>84</v>
      </c>
      <c r="I4">
        <v>44</v>
      </c>
      <c r="J4">
        <v>78515</v>
      </c>
      <c r="K4">
        <v>34</v>
      </c>
      <c r="L4">
        <v>12</v>
      </c>
      <c r="M4">
        <v>13</v>
      </c>
      <c r="N4">
        <v>2</v>
      </c>
      <c r="O4">
        <v>36</v>
      </c>
      <c r="P4" s="2">
        <v>45009</v>
      </c>
    </row>
    <row r="5" spans="1:16">
      <c r="A5">
        <v>4</v>
      </c>
      <c r="B5" t="s">
        <v>68</v>
      </c>
      <c r="C5" t="s">
        <v>85</v>
      </c>
      <c r="D5" t="s">
        <v>77</v>
      </c>
      <c r="E5" t="s">
        <v>71</v>
      </c>
      <c r="F5" t="s">
        <v>86</v>
      </c>
      <c r="G5" t="s">
        <v>87</v>
      </c>
      <c r="H5" t="s">
        <v>84</v>
      </c>
      <c r="I5">
        <v>47</v>
      </c>
      <c r="J5">
        <v>35744</v>
      </c>
      <c r="K5">
        <v>15</v>
      </c>
      <c r="L5">
        <v>10</v>
      </c>
      <c r="M5">
        <v>7</v>
      </c>
      <c r="N5">
        <v>1</v>
      </c>
      <c r="O5">
        <v>45</v>
      </c>
      <c r="P5" s="2">
        <v>34855</v>
      </c>
    </row>
    <row r="6" spans="1:16">
      <c r="A6">
        <v>5</v>
      </c>
      <c r="B6" t="s">
        <v>88</v>
      </c>
      <c r="C6" t="s">
        <v>85</v>
      </c>
      <c r="D6" t="s">
        <v>70</v>
      </c>
      <c r="E6" t="s">
        <v>71</v>
      </c>
      <c r="F6" t="s">
        <v>83</v>
      </c>
      <c r="G6" t="s">
        <v>79</v>
      </c>
      <c r="H6" t="s">
        <v>89</v>
      </c>
      <c r="I6">
        <v>58</v>
      </c>
      <c r="J6">
        <v>113820</v>
      </c>
      <c r="K6">
        <v>32</v>
      </c>
      <c r="L6">
        <v>13</v>
      </c>
      <c r="M6">
        <v>14</v>
      </c>
      <c r="N6">
        <v>9</v>
      </c>
      <c r="O6">
        <v>33</v>
      </c>
      <c r="P6" s="2">
        <v>40090</v>
      </c>
    </row>
    <row r="7" spans="1:16">
      <c r="A7">
        <v>6</v>
      </c>
      <c r="B7" t="s">
        <v>81</v>
      </c>
      <c r="C7" t="s">
        <v>85</v>
      </c>
      <c r="D7" t="s">
        <v>90</v>
      </c>
      <c r="E7" t="s">
        <v>91</v>
      </c>
      <c r="F7" t="s">
        <v>78</v>
      </c>
      <c r="G7" t="s">
        <v>73</v>
      </c>
      <c r="H7" t="s">
        <v>92</v>
      </c>
      <c r="I7">
        <v>45</v>
      </c>
      <c r="J7">
        <v>72417</v>
      </c>
      <c r="K7">
        <v>21</v>
      </c>
      <c r="L7">
        <v>14</v>
      </c>
      <c r="M7">
        <v>8</v>
      </c>
      <c r="N7">
        <v>9</v>
      </c>
      <c r="O7">
        <v>55</v>
      </c>
      <c r="P7" s="2">
        <v>38463</v>
      </c>
    </row>
    <row r="8" spans="1:16">
      <c r="A8">
        <v>7</v>
      </c>
      <c r="B8" t="s">
        <v>81</v>
      </c>
      <c r="C8" t="s">
        <v>85</v>
      </c>
      <c r="D8" t="s">
        <v>90</v>
      </c>
      <c r="E8" t="s">
        <v>93</v>
      </c>
      <c r="F8" t="s">
        <v>94</v>
      </c>
      <c r="G8" t="s">
        <v>87</v>
      </c>
      <c r="H8" t="s">
        <v>92</v>
      </c>
      <c r="I8">
        <v>40</v>
      </c>
      <c r="J8">
        <v>37069</v>
      </c>
      <c r="K8">
        <v>5</v>
      </c>
      <c r="L8">
        <v>5</v>
      </c>
      <c r="M8">
        <v>8</v>
      </c>
      <c r="N8">
        <v>7</v>
      </c>
      <c r="O8">
        <v>42</v>
      </c>
      <c r="P8" s="2">
        <v>35437</v>
      </c>
    </row>
    <row r="9" spans="1:16">
      <c r="A9">
        <v>8</v>
      </c>
      <c r="B9" t="s">
        <v>68</v>
      </c>
      <c r="C9" t="s">
        <v>69</v>
      </c>
      <c r="D9" t="s">
        <v>90</v>
      </c>
      <c r="E9" t="s">
        <v>82</v>
      </c>
      <c r="F9" t="s">
        <v>78</v>
      </c>
      <c r="G9" t="s">
        <v>87</v>
      </c>
      <c r="H9" t="s">
        <v>84</v>
      </c>
      <c r="I9">
        <v>46</v>
      </c>
      <c r="J9">
        <v>72359</v>
      </c>
      <c r="K9">
        <v>6</v>
      </c>
      <c r="L9">
        <v>4</v>
      </c>
      <c r="M9">
        <v>11</v>
      </c>
      <c r="N9">
        <v>3</v>
      </c>
      <c r="O9">
        <v>25</v>
      </c>
      <c r="P9" s="2">
        <v>39310</v>
      </c>
    </row>
    <row r="10" spans="1:16">
      <c r="A10">
        <v>9</v>
      </c>
      <c r="B10" t="s">
        <v>95</v>
      </c>
      <c r="C10" t="s">
        <v>76</v>
      </c>
      <c r="D10" t="s">
        <v>70</v>
      </c>
      <c r="E10" t="s">
        <v>82</v>
      </c>
      <c r="F10" t="s">
        <v>96</v>
      </c>
      <c r="G10" t="s">
        <v>87</v>
      </c>
      <c r="H10" t="s">
        <v>92</v>
      </c>
      <c r="I10">
        <v>42</v>
      </c>
      <c r="J10">
        <v>49799</v>
      </c>
      <c r="K10">
        <v>38</v>
      </c>
      <c r="L10">
        <v>14</v>
      </c>
      <c r="M10">
        <v>10</v>
      </c>
      <c r="N10">
        <v>5</v>
      </c>
      <c r="O10">
        <v>24</v>
      </c>
      <c r="P10" s="2">
        <v>38113</v>
      </c>
    </row>
    <row r="11" spans="1:16">
      <c r="A11">
        <v>10</v>
      </c>
      <c r="B11" t="s">
        <v>88</v>
      </c>
      <c r="C11" t="s">
        <v>85</v>
      </c>
      <c r="D11" t="s">
        <v>77</v>
      </c>
      <c r="E11" t="s">
        <v>91</v>
      </c>
      <c r="F11" t="s">
        <v>72</v>
      </c>
      <c r="G11" t="s">
        <v>73</v>
      </c>
      <c r="H11" t="s">
        <v>84</v>
      </c>
      <c r="I11">
        <v>33</v>
      </c>
      <c r="J11">
        <v>100188</v>
      </c>
      <c r="K11">
        <v>22</v>
      </c>
      <c r="L11">
        <v>10</v>
      </c>
      <c r="M11">
        <v>11</v>
      </c>
      <c r="N11">
        <v>4</v>
      </c>
      <c r="O11">
        <v>44</v>
      </c>
      <c r="P11" s="2">
        <v>39080</v>
      </c>
    </row>
    <row r="12" spans="1:16">
      <c r="A12">
        <v>11</v>
      </c>
      <c r="B12" t="s">
        <v>68</v>
      </c>
      <c r="C12" t="s">
        <v>76</v>
      </c>
      <c r="D12" t="s">
        <v>90</v>
      </c>
      <c r="E12" t="s">
        <v>91</v>
      </c>
      <c r="F12" t="s">
        <v>72</v>
      </c>
      <c r="G12" t="s">
        <v>79</v>
      </c>
      <c r="H12" t="s">
        <v>89</v>
      </c>
      <c r="I12">
        <v>62</v>
      </c>
      <c r="J12">
        <v>119859</v>
      </c>
      <c r="K12">
        <v>18</v>
      </c>
      <c r="L12">
        <v>17</v>
      </c>
      <c r="M12">
        <v>13</v>
      </c>
      <c r="N12">
        <v>7</v>
      </c>
      <c r="O12">
        <v>37</v>
      </c>
      <c r="P12" s="2">
        <v>38599</v>
      </c>
    </row>
    <row r="13" spans="1:16">
      <c r="A13">
        <v>12</v>
      </c>
      <c r="B13" t="s">
        <v>88</v>
      </c>
      <c r="C13" t="s">
        <v>69</v>
      </c>
      <c r="D13" t="s">
        <v>70</v>
      </c>
      <c r="E13" t="s">
        <v>71</v>
      </c>
      <c r="F13" t="s">
        <v>83</v>
      </c>
      <c r="G13" t="s">
        <v>73</v>
      </c>
      <c r="H13" t="s">
        <v>97</v>
      </c>
      <c r="I13">
        <v>54</v>
      </c>
      <c r="J13">
        <v>37597</v>
      </c>
      <c r="K13">
        <v>14</v>
      </c>
      <c r="L13">
        <v>10</v>
      </c>
      <c r="M13">
        <v>7</v>
      </c>
      <c r="N13">
        <v>9</v>
      </c>
      <c r="O13">
        <v>32</v>
      </c>
      <c r="P13" s="2">
        <v>35388</v>
      </c>
    </row>
    <row r="14" spans="1:16">
      <c r="A14">
        <v>13</v>
      </c>
      <c r="B14" t="s">
        <v>88</v>
      </c>
      <c r="C14" t="s">
        <v>69</v>
      </c>
      <c r="D14" t="s">
        <v>90</v>
      </c>
      <c r="E14" t="s">
        <v>82</v>
      </c>
      <c r="F14" t="s">
        <v>86</v>
      </c>
      <c r="G14" t="s">
        <v>87</v>
      </c>
      <c r="H14" t="s">
        <v>84</v>
      </c>
      <c r="I14">
        <v>25</v>
      </c>
      <c r="J14">
        <v>77093</v>
      </c>
      <c r="K14">
        <v>10</v>
      </c>
      <c r="L14">
        <v>7</v>
      </c>
      <c r="M14">
        <v>5</v>
      </c>
      <c r="N14">
        <v>2</v>
      </c>
      <c r="O14">
        <v>33</v>
      </c>
      <c r="P14" s="2">
        <v>41198</v>
      </c>
    </row>
    <row r="15" spans="1:16">
      <c r="A15">
        <v>14</v>
      </c>
      <c r="B15" t="s">
        <v>81</v>
      </c>
      <c r="C15" t="s">
        <v>69</v>
      </c>
      <c r="D15" t="s">
        <v>98</v>
      </c>
      <c r="E15" t="s">
        <v>93</v>
      </c>
      <c r="F15" t="s">
        <v>94</v>
      </c>
      <c r="G15" t="s">
        <v>73</v>
      </c>
      <c r="H15" t="s">
        <v>74</v>
      </c>
      <c r="I15">
        <v>63</v>
      </c>
      <c r="J15">
        <v>67226</v>
      </c>
      <c r="K15">
        <v>13</v>
      </c>
      <c r="L15">
        <v>16</v>
      </c>
      <c r="M15">
        <v>1</v>
      </c>
      <c r="N15">
        <v>8</v>
      </c>
      <c r="O15">
        <v>47</v>
      </c>
      <c r="P15" s="2">
        <v>36446</v>
      </c>
    </row>
    <row r="16" spans="1:16">
      <c r="A16">
        <v>15</v>
      </c>
      <c r="B16" t="s">
        <v>75</v>
      </c>
      <c r="C16" t="s">
        <v>85</v>
      </c>
      <c r="D16" t="s">
        <v>90</v>
      </c>
      <c r="E16" t="s">
        <v>91</v>
      </c>
      <c r="F16" t="s">
        <v>99</v>
      </c>
      <c r="G16" t="s">
        <v>73</v>
      </c>
      <c r="H16" t="s">
        <v>92</v>
      </c>
      <c r="I16">
        <v>28</v>
      </c>
      <c r="J16">
        <v>102127</v>
      </c>
      <c r="K16">
        <v>31</v>
      </c>
      <c r="L16">
        <v>1</v>
      </c>
      <c r="M16">
        <v>12</v>
      </c>
      <c r="N16">
        <v>9</v>
      </c>
      <c r="O16">
        <v>37</v>
      </c>
      <c r="P16" s="2">
        <v>41986</v>
      </c>
    </row>
    <row r="17" spans="1:16">
      <c r="A17">
        <v>16</v>
      </c>
      <c r="B17" t="s">
        <v>88</v>
      </c>
      <c r="C17" t="s">
        <v>76</v>
      </c>
      <c r="D17" t="s">
        <v>90</v>
      </c>
      <c r="E17" t="s">
        <v>93</v>
      </c>
      <c r="F17" t="s">
        <v>72</v>
      </c>
      <c r="G17" t="s">
        <v>79</v>
      </c>
      <c r="H17" t="s">
        <v>84</v>
      </c>
      <c r="I17">
        <v>43</v>
      </c>
      <c r="J17">
        <v>107362</v>
      </c>
      <c r="K17">
        <v>30</v>
      </c>
      <c r="L17">
        <v>17</v>
      </c>
      <c r="M17">
        <v>9</v>
      </c>
      <c r="N17">
        <v>9</v>
      </c>
      <c r="O17">
        <v>47</v>
      </c>
      <c r="P17" s="2">
        <v>35889</v>
      </c>
    </row>
    <row r="18" spans="1:16">
      <c r="A18">
        <v>17</v>
      </c>
      <c r="B18" t="s">
        <v>100</v>
      </c>
      <c r="C18" t="s">
        <v>76</v>
      </c>
      <c r="D18" t="s">
        <v>77</v>
      </c>
      <c r="E18" t="s">
        <v>93</v>
      </c>
      <c r="F18" t="s">
        <v>96</v>
      </c>
      <c r="G18" t="s">
        <v>79</v>
      </c>
      <c r="H18" t="s">
        <v>84</v>
      </c>
      <c r="I18">
        <v>54</v>
      </c>
      <c r="J18">
        <v>56417</v>
      </c>
      <c r="K18">
        <v>3</v>
      </c>
      <c r="L18">
        <v>9</v>
      </c>
      <c r="M18">
        <v>13</v>
      </c>
      <c r="N18">
        <v>7</v>
      </c>
      <c r="O18">
        <v>46</v>
      </c>
      <c r="P18" s="2">
        <v>39511</v>
      </c>
    </row>
    <row r="19" spans="1:16">
      <c r="A19">
        <v>18</v>
      </c>
      <c r="B19" t="s">
        <v>81</v>
      </c>
      <c r="C19" t="s">
        <v>76</v>
      </c>
      <c r="D19" t="s">
        <v>70</v>
      </c>
      <c r="E19" t="s">
        <v>82</v>
      </c>
      <c r="F19" t="s">
        <v>83</v>
      </c>
      <c r="G19" t="s">
        <v>87</v>
      </c>
      <c r="H19" t="s">
        <v>89</v>
      </c>
      <c r="I19">
        <v>38</v>
      </c>
      <c r="J19">
        <v>48693</v>
      </c>
      <c r="K19">
        <v>30</v>
      </c>
      <c r="L19">
        <v>6</v>
      </c>
      <c r="M19">
        <v>7</v>
      </c>
      <c r="N19">
        <v>9</v>
      </c>
      <c r="O19">
        <v>51</v>
      </c>
      <c r="P19" s="2">
        <v>40870</v>
      </c>
    </row>
    <row r="20" spans="1:16">
      <c r="A20">
        <v>19</v>
      </c>
      <c r="B20" t="s">
        <v>95</v>
      </c>
      <c r="C20" t="s">
        <v>69</v>
      </c>
      <c r="D20" t="s">
        <v>77</v>
      </c>
      <c r="E20" t="s">
        <v>82</v>
      </c>
      <c r="F20" t="s">
        <v>83</v>
      </c>
      <c r="G20" t="s">
        <v>73</v>
      </c>
      <c r="H20" t="s">
        <v>92</v>
      </c>
      <c r="I20">
        <v>45</v>
      </c>
      <c r="J20">
        <v>109674</v>
      </c>
      <c r="K20">
        <v>6</v>
      </c>
      <c r="L20">
        <v>19</v>
      </c>
      <c r="M20">
        <v>2</v>
      </c>
      <c r="N20">
        <v>9</v>
      </c>
      <c r="O20">
        <v>28</v>
      </c>
      <c r="P20" s="2">
        <v>41356</v>
      </c>
    </row>
    <row r="21" spans="1:16">
      <c r="A21">
        <v>20</v>
      </c>
      <c r="B21" t="s">
        <v>75</v>
      </c>
      <c r="C21" t="s">
        <v>85</v>
      </c>
      <c r="D21" t="s">
        <v>77</v>
      </c>
      <c r="E21" t="s">
        <v>91</v>
      </c>
      <c r="F21" t="s">
        <v>99</v>
      </c>
      <c r="G21" t="s">
        <v>73</v>
      </c>
      <c r="H21" t="s">
        <v>97</v>
      </c>
      <c r="I21">
        <v>55</v>
      </c>
      <c r="J21">
        <v>83161</v>
      </c>
      <c r="K21">
        <v>29</v>
      </c>
      <c r="L21">
        <v>13</v>
      </c>
      <c r="M21">
        <v>6</v>
      </c>
      <c r="N21">
        <v>3</v>
      </c>
      <c r="O21">
        <v>59</v>
      </c>
      <c r="P21" s="2">
        <v>43158</v>
      </c>
    </row>
    <row r="22" spans="1:16">
      <c r="A22">
        <v>21</v>
      </c>
      <c r="B22" t="s">
        <v>100</v>
      </c>
      <c r="C22" t="s">
        <v>69</v>
      </c>
      <c r="D22" t="s">
        <v>77</v>
      </c>
      <c r="E22" t="s">
        <v>82</v>
      </c>
      <c r="F22" t="s">
        <v>96</v>
      </c>
      <c r="G22" t="s">
        <v>79</v>
      </c>
      <c r="H22" t="s">
        <v>89</v>
      </c>
      <c r="I22">
        <v>49</v>
      </c>
      <c r="J22">
        <v>32169</v>
      </c>
      <c r="K22">
        <v>8</v>
      </c>
      <c r="L22">
        <v>3</v>
      </c>
      <c r="M22">
        <v>2</v>
      </c>
      <c r="N22">
        <v>4</v>
      </c>
      <c r="O22">
        <v>51</v>
      </c>
      <c r="P22" s="2">
        <v>38089</v>
      </c>
    </row>
    <row r="23" spans="1:16">
      <c r="A23">
        <v>22</v>
      </c>
      <c r="B23" t="s">
        <v>100</v>
      </c>
      <c r="C23" t="s">
        <v>69</v>
      </c>
      <c r="D23" t="s">
        <v>77</v>
      </c>
      <c r="E23" t="s">
        <v>82</v>
      </c>
      <c r="F23" t="s">
        <v>86</v>
      </c>
      <c r="G23" t="s">
        <v>73</v>
      </c>
      <c r="H23" t="s">
        <v>97</v>
      </c>
      <c r="I23">
        <v>64</v>
      </c>
      <c r="J23">
        <v>114092</v>
      </c>
      <c r="K23">
        <v>33</v>
      </c>
      <c r="L23">
        <v>7</v>
      </c>
      <c r="M23">
        <v>1</v>
      </c>
      <c r="N23">
        <v>2</v>
      </c>
      <c r="O23">
        <v>39</v>
      </c>
      <c r="P23" s="2">
        <v>45509</v>
      </c>
    </row>
    <row r="24" spans="1:16">
      <c r="A24">
        <v>23</v>
      </c>
      <c r="B24" t="s">
        <v>95</v>
      </c>
      <c r="C24" t="s">
        <v>76</v>
      </c>
      <c r="D24" t="s">
        <v>77</v>
      </c>
      <c r="E24" t="s">
        <v>82</v>
      </c>
      <c r="F24" t="s">
        <v>96</v>
      </c>
      <c r="G24" t="s">
        <v>73</v>
      </c>
      <c r="H24" t="s">
        <v>89</v>
      </c>
      <c r="I24">
        <v>62</v>
      </c>
      <c r="J24">
        <v>52052</v>
      </c>
      <c r="K24">
        <v>17</v>
      </c>
      <c r="L24">
        <v>9</v>
      </c>
      <c r="M24">
        <v>14</v>
      </c>
      <c r="N24">
        <v>3</v>
      </c>
      <c r="O24">
        <v>47</v>
      </c>
      <c r="P24" s="2">
        <v>42503</v>
      </c>
    </row>
    <row r="25" spans="1:16">
      <c r="A25">
        <v>24</v>
      </c>
      <c r="B25" t="s">
        <v>75</v>
      </c>
      <c r="C25" t="s">
        <v>69</v>
      </c>
      <c r="D25" t="s">
        <v>90</v>
      </c>
      <c r="E25" t="s">
        <v>93</v>
      </c>
      <c r="F25" t="s">
        <v>86</v>
      </c>
      <c r="G25" t="s">
        <v>73</v>
      </c>
      <c r="H25" t="s">
        <v>92</v>
      </c>
      <c r="I25">
        <v>60</v>
      </c>
      <c r="J25">
        <v>101849</v>
      </c>
      <c r="K25">
        <v>11</v>
      </c>
      <c r="L25">
        <v>5</v>
      </c>
      <c r="M25">
        <v>7</v>
      </c>
      <c r="N25">
        <v>5</v>
      </c>
      <c r="O25">
        <v>52</v>
      </c>
      <c r="P25" s="2">
        <v>41283</v>
      </c>
    </row>
    <row r="26" spans="1:16">
      <c r="A26">
        <v>25</v>
      </c>
      <c r="B26" t="s">
        <v>81</v>
      </c>
      <c r="C26" t="s">
        <v>76</v>
      </c>
      <c r="D26" t="s">
        <v>77</v>
      </c>
      <c r="E26" t="s">
        <v>91</v>
      </c>
      <c r="F26" t="s">
        <v>96</v>
      </c>
      <c r="G26" t="s">
        <v>79</v>
      </c>
      <c r="H26" t="s">
        <v>101</v>
      </c>
      <c r="I26">
        <v>43</v>
      </c>
      <c r="J26">
        <v>103851</v>
      </c>
      <c r="K26">
        <v>13</v>
      </c>
      <c r="L26">
        <v>10</v>
      </c>
      <c r="M26">
        <v>13</v>
      </c>
      <c r="N26">
        <v>5</v>
      </c>
      <c r="O26">
        <v>23</v>
      </c>
      <c r="P26" s="2">
        <v>38198</v>
      </c>
    </row>
    <row r="27" spans="1:16">
      <c r="A27">
        <v>26</v>
      </c>
      <c r="B27" t="s">
        <v>102</v>
      </c>
      <c r="C27" t="s">
        <v>85</v>
      </c>
      <c r="D27" t="s">
        <v>77</v>
      </c>
      <c r="E27" t="s">
        <v>71</v>
      </c>
      <c r="F27" t="s">
        <v>96</v>
      </c>
      <c r="G27" t="s">
        <v>87</v>
      </c>
      <c r="H27" t="s">
        <v>92</v>
      </c>
      <c r="I27">
        <v>38</v>
      </c>
      <c r="J27">
        <v>38036</v>
      </c>
      <c r="K27">
        <v>11</v>
      </c>
      <c r="L27">
        <v>17</v>
      </c>
      <c r="M27">
        <v>2</v>
      </c>
      <c r="N27">
        <v>6</v>
      </c>
      <c r="O27">
        <v>53</v>
      </c>
      <c r="P27" s="2">
        <v>43284</v>
      </c>
    </row>
    <row r="28" spans="1:16">
      <c r="A28">
        <v>27</v>
      </c>
      <c r="B28" t="s">
        <v>75</v>
      </c>
      <c r="C28" t="s">
        <v>76</v>
      </c>
      <c r="D28" t="s">
        <v>70</v>
      </c>
      <c r="E28" t="s">
        <v>93</v>
      </c>
      <c r="F28" t="s">
        <v>78</v>
      </c>
      <c r="G28" t="s">
        <v>87</v>
      </c>
      <c r="H28" t="s">
        <v>92</v>
      </c>
      <c r="I28">
        <v>55</v>
      </c>
      <c r="J28">
        <v>61778</v>
      </c>
      <c r="K28">
        <v>31</v>
      </c>
      <c r="L28">
        <v>12</v>
      </c>
      <c r="M28">
        <v>13</v>
      </c>
      <c r="N28">
        <v>7</v>
      </c>
      <c r="O28">
        <v>22</v>
      </c>
      <c r="P28" s="2">
        <v>40290</v>
      </c>
    </row>
    <row r="29" spans="1:16">
      <c r="A29">
        <v>28</v>
      </c>
      <c r="B29" t="s">
        <v>95</v>
      </c>
      <c r="C29" t="s">
        <v>85</v>
      </c>
      <c r="D29" t="s">
        <v>98</v>
      </c>
      <c r="E29" t="s">
        <v>82</v>
      </c>
      <c r="F29" t="s">
        <v>83</v>
      </c>
      <c r="G29" t="s">
        <v>73</v>
      </c>
      <c r="H29" t="s">
        <v>97</v>
      </c>
      <c r="I29">
        <v>27</v>
      </c>
      <c r="J29">
        <v>57734</v>
      </c>
      <c r="K29">
        <v>28</v>
      </c>
      <c r="L29">
        <v>16</v>
      </c>
      <c r="M29">
        <v>14</v>
      </c>
      <c r="N29">
        <v>7</v>
      </c>
      <c r="O29">
        <v>45</v>
      </c>
      <c r="P29" s="2">
        <v>41780</v>
      </c>
    </row>
    <row r="30" spans="1:16">
      <c r="A30">
        <v>29</v>
      </c>
      <c r="B30" t="s">
        <v>100</v>
      </c>
      <c r="C30" t="s">
        <v>76</v>
      </c>
      <c r="D30" t="s">
        <v>90</v>
      </c>
      <c r="E30" t="s">
        <v>93</v>
      </c>
      <c r="F30" t="s">
        <v>96</v>
      </c>
      <c r="G30" t="s">
        <v>87</v>
      </c>
      <c r="H30" t="s">
        <v>97</v>
      </c>
      <c r="I30">
        <v>27</v>
      </c>
      <c r="J30">
        <v>53173</v>
      </c>
      <c r="K30">
        <v>6</v>
      </c>
      <c r="L30">
        <v>3</v>
      </c>
      <c r="M30">
        <v>14</v>
      </c>
      <c r="N30">
        <v>1</v>
      </c>
      <c r="O30">
        <v>27</v>
      </c>
      <c r="P30" s="2">
        <v>44119</v>
      </c>
    </row>
    <row r="31" spans="1:16">
      <c r="A31">
        <v>30</v>
      </c>
      <c r="B31" t="s">
        <v>81</v>
      </c>
      <c r="C31" t="s">
        <v>69</v>
      </c>
      <c r="D31" t="s">
        <v>90</v>
      </c>
      <c r="E31" t="s">
        <v>82</v>
      </c>
      <c r="F31" t="s">
        <v>99</v>
      </c>
      <c r="G31" t="s">
        <v>79</v>
      </c>
      <c r="H31" t="s">
        <v>92</v>
      </c>
      <c r="I31">
        <v>55</v>
      </c>
      <c r="J31">
        <v>60403</v>
      </c>
      <c r="K31">
        <v>16</v>
      </c>
      <c r="L31">
        <v>9</v>
      </c>
      <c r="M31">
        <v>2</v>
      </c>
      <c r="N31">
        <v>2</v>
      </c>
      <c r="O31">
        <v>25</v>
      </c>
      <c r="P31" s="2">
        <v>36252</v>
      </c>
    </row>
    <row r="32" spans="1:16">
      <c r="A32">
        <v>31</v>
      </c>
      <c r="B32" t="s">
        <v>75</v>
      </c>
      <c r="C32" t="s">
        <v>69</v>
      </c>
      <c r="D32" t="s">
        <v>90</v>
      </c>
      <c r="E32" t="s">
        <v>82</v>
      </c>
      <c r="F32" t="s">
        <v>96</v>
      </c>
      <c r="G32" t="s">
        <v>79</v>
      </c>
      <c r="H32" t="s">
        <v>92</v>
      </c>
      <c r="I32">
        <v>22</v>
      </c>
      <c r="J32">
        <v>96321</v>
      </c>
      <c r="K32">
        <v>4</v>
      </c>
      <c r="L32">
        <v>15</v>
      </c>
      <c r="M32">
        <v>13</v>
      </c>
      <c r="N32">
        <v>9</v>
      </c>
      <c r="O32">
        <v>35</v>
      </c>
      <c r="P32" s="2">
        <v>35080</v>
      </c>
    </row>
    <row r="33" spans="1:16">
      <c r="A33">
        <v>32</v>
      </c>
      <c r="B33" t="s">
        <v>102</v>
      </c>
      <c r="C33" t="s">
        <v>85</v>
      </c>
      <c r="D33" t="s">
        <v>77</v>
      </c>
      <c r="E33" t="s">
        <v>93</v>
      </c>
      <c r="F33" t="s">
        <v>72</v>
      </c>
      <c r="G33" t="s">
        <v>87</v>
      </c>
      <c r="H33" t="s">
        <v>92</v>
      </c>
      <c r="I33">
        <v>31</v>
      </c>
      <c r="J33">
        <v>101675</v>
      </c>
      <c r="K33">
        <v>35</v>
      </c>
      <c r="L33">
        <v>5</v>
      </c>
      <c r="M33">
        <v>11</v>
      </c>
      <c r="N33">
        <v>2</v>
      </c>
      <c r="O33">
        <v>43</v>
      </c>
      <c r="P33" s="2">
        <v>45439</v>
      </c>
    </row>
    <row r="34" spans="1:16">
      <c r="A34">
        <v>33</v>
      </c>
      <c r="B34" t="s">
        <v>102</v>
      </c>
      <c r="C34" t="s">
        <v>85</v>
      </c>
      <c r="D34" t="s">
        <v>77</v>
      </c>
      <c r="E34" t="s">
        <v>91</v>
      </c>
      <c r="F34" t="s">
        <v>83</v>
      </c>
      <c r="G34" t="s">
        <v>87</v>
      </c>
      <c r="H34" t="s">
        <v>97</v>
      </c>
      <c r="I34">
        <v>42</v>
      </c>
      <c r="J34">
        <v>36344</v>
      </c>
      <c r="K34">
        <v>26</v>
      </c>
      <c r="L34">
        <v>13</v>
      </c>
      <c r="M34">
        <v>5</v>
      </c>
      <c r="N34">
        <v>6</v>
      </c>
      <c r="O34">
        <v>58</v>
      </c>
      <c r="P34" s="2">
        <v>44546</v>
      </c>
    </row>
    <row r="35" spans="1:16">
      <c r="A35">
        <v>34</v>
      </c>
      <c r="B35" t="s">
        <v>88</v>
      </c>
      <c r="C35" t="s">
        <v>85</v>
      </c>
      <c r="D35" t="s">
        <v>77</v>
      </c>
      <c r="E35" t="s">
        <v>82</v>
      </c>
      <c r="F35" t="s">
        <v>72</v>
      </c>
      <c r="G35" t="s">
        <v>73</v>
      </c>
      <c r="H35" t="s">
        <v>92</v>
      </c>
      <c r="I35">
        <v>26</v>
      </c>
      <c r="J35">
        <v>48800</v>
      </c>
      <c r="K35">
        <v>12</v>
      </c>
      <c r="L35">
        <v>14</v>
      </c>
      <c r="M35">
        <v>14</v>
      </c>
      <c r="N35">
        <v>1</v>
      </c>
      <c r="O35">
        <v>49</v>
      </c>
      <c r="P35" s="2">
        <v>44968</v>
      </c>
    </row>
    <row r="36" spans="1:16">
      <c r="A36">
        <v>35</v>
      </c>
      <c r="B36" t="s">
        <v>88</v>
      </c>
      <c r="C36" t="s">
        <v>76</v>
      </c>
      <c r="D36" t="s">
        <v>70</v>
      </c>
      <c r="E36" t="s">
        <v>91</v>
      </c>
      <c r="F36" t="s">
        <v>83</v>
      </c>
      <c r="G36" t="s">
        <v>87</v>
      </c>
      <c r="H36" t="s">
        <v>92</v>
      </c>
      <c r="I36">
        <v>23</v>
      </c>
      <c r="J36">
        <v>55372</v>
      </c>
      <c r="K36">
        <v>11</v>
      </c>
      <c r="L36">
        <v>15</v>
      </c>
      <c r="M36">
        <v>5</v>
      </c>
      <c r="N36">
        <v>3</v>
      </c>
      <c r="O36">
        <v>32</v>
      </c>
      <c r="P36" s="2">
        <v>35627</v>
      </c>
    </row>
    <row r="37" spans="1:16">
      <c r="A37">
        <v>36</v>
      </c>
      <c r="B37" t="s">
        <v>68</v>
      </c>
      <c r="C37" t="s">
        <v>76</v>
      </c>
      <c r="D37" t="s">
        <v>98</v>
      </c>
      <c r="E37" t="s">
        <v>71</v>
      </c>
      <c r="F37" t="s">
        <v>72</v>
      </c>
      <c r="G37" t="s">
        <v>73</v>
      </c>
      <c r="H37" t="s">
        <v>80</v>
      </c>
      <c r="I37">
        <v>43</v>
      </c>
      <c r="J37">
        <v>91516</v>
      </c>
      <c r="K37">
        <v>37</v>
      </c>
      <c r="L37">
        <v>16</v>
      </c>
      <c r="M37">
        <v>7</v>
      </c>
      <c r="N37">
        <v>2</v>
      </c>
      <c r="O37">
        <v>24</v>
      </c>
      <c r="P37" s="2">
        <v>37249</v>
      </c>
    </row>
    <row r="38" spans="1:16">
      <c r="A38">
        <v>37</v>
      </c>
      <c r="B38" t="s">
        <v>95</v>
      </c>
      <c r="C38" t="s">
        <v>85</v>
      </c>
      <c r="D38" t="s">
        <v>77</v>
      </c>
      <c r="E38" t="s">
        <v>82</v>
      </c>
      <c r="F38" t="s">
        <v>96</v>
      </c>
      <c r="G38" t="s">
        <v>73</v>
      </c>
      <c r="H38" t="s">
        <v>101</v>
      </c>
      <c r="I38">
        <v>23</v>
      </c>
      <c r="J38">
        <v>50538</v>
      </c>
      <c r="K38">
        <v>25</v>
      </c>
      <c r="L38">
        <v>13</v>
      </c>
      <c r="M38">
        <v>1</v>
      </c>
      <c r="N38">
        <v>3</v>
      </c>
      <c r="O38">
        <v>44</v>
      </c>
      <c r="P38" s="2">
        <v>43247</v>
      </c>
    </row>
    <row r="39" spans="1:16">
      <c r="A39">
        <v>38</v>
      </c>
      <c r="B39" t="s">
        <v>75</v>
      </c>
      <c r="C39" t="s">
        <v>69</v>
      </c>
      <c r="D39" t="s">
        <v>98</v>
      </c>
      <c r="E39" t="s">
        <v>91</v>
      </c>
      <c r="F39" t="s">
        <v>96</v>
      </c>
      <c r="G39" t="s">
        <v>79</v>
      </c>
      <c r="H39" t="s">
        <v>74</v>
      </c>
      <c r="I39">
        <v>31</v>
      </c>
      <c r="J39">
        <v>93918</v>
      </c>
      <c r="K39">
        <v>18</v>
      </c>
      <c r="L39">
        <v>17</v>
      </c>
      <c r="M39">
        <v>8</v>
      </c>
      <c r="N39">
        <v>5</v>
      </c>
      <c r="O39">
        <v>39</v>
      </c>
      <c r="P39" s="2">
        <v>38099</v>
      </c>
    </row>
    <row r="40" spans="1:16">
      <c r="A40">
        <v>39</v>
      </c>
      <c r="B40" t="s">
        <v>75</v>
      </c>
      <c r="C40" t="s">
        <v>76</v>
      </c>
      <c r="D40" t="s">
        <v>70</v>
      </c>
      <c r="E40" t="s">
        <v>91</v>
      </c>
      <c r="F40" t="s">
        <v>78</v>
      </c>
      <c r="G40" t="s">
        <v>79</v>
      </c>
      <c r="H40" t="s">
        <v>101</v>
      </c>
      <c r="I40">
        <v>55</v>
      </c>
      <c r="J40">
        <v>44973</v>
      </c>
      <c r="K40">
        <v>19</v>
      </c>
      <c r="L40">
        <v>8</v>
      </c>
      <c r="M40">
        <v>3</v>
      </c>
      <c r="N40">
        <v>6</v>
      </c>
      <c r="O40">
        <v>37</v>
      </c>
      <c r="P40" s="2">
        <v>37009</v>
      </c>
    </row>
    <row r="41" spans="1:16">
      <c r="A41">
        <v>40</v>
      </c>
      <c r="B41" t="s">
        <v>68</v>
      </c>
      <c r="C41" t="s">
        <v>76</v>
      </c>
      <c r="D41" t="s">
        <v>90</v>
      </c>
      <c r="E41" t="s">
        <v>71</v>
      </c>
      <c r="F41" t="s">
        <v>99</v>
      </c>
      <c r="G41" t="s">
        <v>79</v>
      </c>
      <c r="H41" t="s">
        <v>80</v>
      </c>
      <c r="I41">
        <v>37</v>
      </c>
      <c r="J41">
        <v>101155</v>
      </c>
      <c r="K41">
        <v>23</v>
      </c>
      <c r="L41">
        <v>2</v>
      </c>
      <c r="M41">
        <v>4</v>
      </c>
      <c r="N41">
        <v>9</v>
      </c>
      <c r="O41">
        <v>37</v>
      </c>
      <c r="P41" s="2">
        <v>44942</v>
      </c>
    </row>
    <row r="42" spans="1:16">
      <c r="A42">
        <v>41</v>
      </c>
      <c r="B42" t="s">
        <v>100</v>
      </c>
      <c r="C42" t="s">
        <v>76</v>
      </c>
      <c r="D42" t="s">
        <v>77</v>
      </c>
      <c r="E42" t="s">
        <v>91</v>
      </c>
      <c r="F42" t="s">
        <v>72</v>
      </c>
      <c r="G42" t="s">
        <v>79</v>
      </c>
      <c r="H42" t="s">
        <v>74</v>
      </c>
      <c r="I42">
        <v>60</v>
      </c>
      <c r="J42">
        <v>89500</v>
      </c>
      <c r="K42">
        <v>38</v>
      </c>
      <c r="L42">
        <v>5</v>
      </c>
      <c r="M42">
        <v>9</v>
      </c>
      <c r="N42">
        <v>4</v>
      </c>
      <c r="O42">
        <v>21</v>
      </c>
      <c r="P42" s="2">
        <v>44910</v>
      </c>
    </row>
    <row r="43" spans="1:16">
      <c r="A43">
        <v>42</v>
      </c>
      <c r="B43" t="s">
        <v>100</v>
      </c>
      <c r="C43" t="s">
        <v>85</v>
      </c>
      <c r="D43" t="s">
        <v>98</v>
      </c>
      <c r="E43" t="s">
        <v>91</v>
      </c>
      <c r="F43" t="s">
        <v>86</v>
      </c>
      <c r="G43" t="s">
        <v>87</v>
      </c>
      <c r="H43" t="s">
        <v>89</v>
      </c>
      <c r="I43">
        <v>43</v>
      </c>
      <c r="J43">
        <v>66575</v>
      </c>
      <c r="K43">
        <v>18</v>
      </c>
      <c r="L43">
        <v>6</v>
      </c>
      <c r="M43">
        <v>4</v>
      </c>
      <c r="N43">
        <v>7</v>
      </c>
      <c r="O43">
        <v>29</v>
      </c>
      <c r="P43" s="2">
        <v>35095</v>
      </c>
    </row>
    <row r="44" spans="1:16">
      <c r="A44">
        <v>43</v>
      </c>
      <c r="B44" t="s">
        <v>68</v>
      </c>
      <c r="C44" t="s">
        <v>85</v>
      </c>
      <c r="D44" t="s">
        <v>98</v>
      </c>
      <c r="E44" t="s">
        <v>71</v>
      </c>
      <c r="F44" t="s">
        <v>78</v>
      </c>
      <c r="G44" t="s">
        <v>79</v>
      </c>
      <c r="H44" t="s">
        <v>92</v>
      </c>
      <c r="I44">
        <v>33</v>
      </c>
      <c r="J44">
        <v>72261</v>
      </c>
      <c r="K44">
        <v>26</v>
      </c>
      <c r="L44">
        <v>12</v>
      </c>
      <c r="M44">
        <v>10</v>
      </c>
      <c r="N44">
        <v>6</v>
      </c>
      <c r="O44">
        <v>31</v>
      </c>
      <c r="P44" s="2">
        <v>37748</v>
      </c>
    </row>
    <row r="45" spans="1:16">
      <c r="A45">
        <v>44</v>
      </c>
      <c r="B45" t="s">
        <v>100</v>
      </c>
      <c r="C45" t="s">
        <v>85</v>
      </c>
      <c r="D45" t="s">
        <v>77</v>
      </c>
      <c r="E45" t="s">
        <v>82</v>
      </c>
      <c r="F45" t="s">
        <v>72</v>
      </c>
      <c r="G45" t="s">
        <v>87</v>
      </c>
      <c r="H45" t="s">
        <v>80</v>
      </c>
      <c r="I45">
        <v>45</v>
      </c>
      <c r="J45">
        <v>57716</v>
      </c>
      <c r="K45">
        <v>6</v>
      </c>
      <c r="L45">
        <v>18</v>
      </c>
      <c r="M45">
        <v>12</v>
      </c>
      <c r="N45">
        <v>2</v>
      </c>
      <c r="O45">
        <v>32</v>
      </c>
      <c r="P45" s="2">
        <v>34772</v>
      </c>
    </row>
    <row r="46" spans="1:16">
      <c r="A46">
        <v>45</v>
      </c>
      <c r="B46" t="s">
        <v>88</v>
      </c>
      <c r="C46" t="s">
        <v>85</v>
      </c>
      <c r="D46" t="s">
        <v>90</v>
      </c>
      <c r="E46" t="s">
        <v>91</v>
      </c>
      <c r="F46" t="s">
        <v>72</v>
      </c>
      <c r="G46" t="s">
        <v>79</v>
      </c>
      <c r="H46" t="s">
        <v>89</v>
      </c>
      <c r="I46">
        <v>61</v>
      </c>
      <c r="J46">
        <v>33236</v>
      </c>
      <c r="K46">
        <v>4</v>
      </c>
      <c r="L46">
        <v>1</v>
      </c>
      <c r="M46">
        <v>5</v>
      </c>
      <c r="N46">
        <v>8</v>
      </c>
      <c r="O46">
        <v>30</v>
      </c>
      <c r="P46" s="2">
        <v>41938</v>
      </c>
    </row>
    <row r="47" spans="1:16">
      <c r="A47">
        <v>46</v>
      </c>
      <c r="B47" t="s">
        <v>75</v>
      </c>
      <c r="C47" t="s">
        <v>85</v>
      </c>
      <c r="D47" t="s">
        <v>90</v>
      </c>
      <c r="E47" t="s">
        <v>91</v>
      </c>
      <c r="F47" t="s">
        <v>78</v>
      </c>
      <c r="G47" t="s">
        <v>87</v>
      </c>
      <c r="H47" t="s">
        <v>92</v>
      </c>
      <c r="I47">
        <v>59</v>
      </c>
      <c r="J47">
        <v>45848</v>
      </c>
      <c r="K47">
        <v>29</v>
      </c>
      <c r="L47">
        <v>17</v>
      </c>
      <c r="M47">
        <v>7</v>
      </c>
      <c r="N47">
        <v>7</v>
      </c>
      <c r="O47">
        <v>38</v>
      </c>
      <c r="P47" s="2">
        <v>42435</v>
      </c>
    </row>
    <row r="48" spans="1:16">
      <c r="A48">
        <v>47</v>
      </c>
      <c r="B48" t="s">
        <v>68</v>
      </c>
      <c r="C48" t="s">
        <v>69</v>
      </c>
      <c r="D48" t="s">
        <v>90</v>
      </c>
      <c r="E48" t="s">
        <v>91</v>
      </c>
      <c r="F48" t="s">
        <v>96</v>
      </c>
      <c r="G48" t="s">
        <v>73</v>
      </c>
      <c r="H48" t="s">
        <v>97</v>
      </c>
      <c r="I48">
        <v>31</v>
      </c>
      <c r="J48">
        <v>32352</v>
      </c>
      <c r="K48">
        <v>34</v>
      </c>
      <c r="L48">
        <v>11</v>
      </c>
      <c r="M48">
        <v>4</v>
      </c>
      <c r="N48">
        <v>7</v>
      </c>
      <c r="O48">
        <v>54</v>
      </c>
      <c r="P48" s="2">
        <v>38579</v>
      </c>
    </row>
    <row r="49" spans="1:16">
      <c r="A49">
        <v>48</v>
      </c>
      <c r="B49" t="s">
        <v>75</v>
      </c>
      <c r="C49" t="s">
        <v>69</v>
      </c>
      <c r="D49" t="s">
        <v>70</v>
      </c>
      <c r="E49" t="s">
        <v>93</v>
      </c>
      <c r="F49" t="s">
        <v>72</v>
      </c>
      <c r="G49" t="s">
        <v>87</v>
      </c>
      <c r="H49" t="s">
        <v>84</v>
      </c>
      <c r="I49">
        <v>56</v>
      </c>
      <c r="J49">
        <v>31932</v>
      </c>
      <c r="K49">
        <v>17</v>
      </c>
      <c r="L49">
        <v>10</v>
      </c>
      <c r="M49">
        <v>14</v>
      </c>
      <c r="N49">
        <v>8</v>
      </c>
      <c r="O49">
        <v>58</v>
      </c>
      <c r="P49" s="2">
        <v>44865</v>
      </c>
    </row>
    <row r="50" spans="1:16">
      <c r="A50">
        <v>49</v>
      </c>
      <c r="B50" t="s">
        <v>102</v>
      </c>
      <c r="C50" t="s">
        <v>85</v>
      </c>
      <c r="D50" t="s">
        <v>98</v>
      </c>
      <c r="E50" t="s">
        <v>71</v>
      </c>
      <c r="F50" t="s">
        <v>96</v>
      </c>
      <c r="G50" t="s">
        <v>87</v>
      </c>
      <c r="H50" t="s">
        <v>80</v>
      </c>
      <c r="I50">
        <v>53</v>
      </c>
      <c r="J50">
        <v>106449</v>
      </c>
      <c r="K50">
        <v>16</v>
      </c>
      <c r="L50">
        <v>19</v>
      </c>
      <c r="M50">
        <v>1</v>
      </c>
      <c r="N50">
        <v>1</v>
      </c>
      <c r="O50">
        <v>45</v>
      </c>
      <c r="P50" s="2">
        <v>43754</v>
      </c>
    </row>
    <row r="51" spans="1:16">
      <c r="A51">
        <v>50</v>
      </c>
      <c r="B51" t="s">
        <v>88</v>
      </c>
      <c r="C51" t="s">
        <v>76</v>
      </c>
      <c r="D51" t="s">
        <v>98</v>
      </c>
      <c r="E51" t="s">
        <v>93</v>
      </c>
      <c r="F51" t="s">
        <v>78</v>
      </c>
      <c r="G51" t="s">
        <v>79</v>
      </c>
      <c r="H51" t="s">
        <v>97</v>
      </c>
      <c r="I51">
        <v>28</v>
      </c>
      <c r="J51">
        <v>38556</v>
      </c>
      <c r="K51">
        <v>2</v>
      </c>
      <c r="L51">
        <v>14</v>
      </c>
      <c r="M51">
        <v>9</v>
      </c>
      <c r="N51">
        <v>1</v>
      </c>
      <c r="O51">
        <v>33</v>
      </c>
      <c r="P51" s="2">
        <v>41530</v>
      </c>
    </row>
    <row r="52" spans="1:16">
      <c r="A52">
        <v>51</v>
      </c>
      <c r="B52" t="s">
        <v>81</v>
      </c>
      <c r="C52" t="s">
        <v>85</v>
      </c>
      <c r="D52" t="s">
        <v>98</v>
      </c>
      <c r="E52" t="s">
        <v>71</v>
      </c>
      <c r="F52" t="s">
        <v>96</v>
      </c>
      <c r="G52" t="s">
        <v>87</v>
      </c>
      <c r="H52" t="s">
        <v>80</v>
      </c>
      <c r="I52">
        <v>42</v>
      </c>
      <c r="J52">
        <v>116836</v>
      </c>
      <c r="K52">
        <v>34</v>
      </c>
      <c r="L52">
        <v>10</v>
      </c>
      <c r="M52">
        <v>4</v>
      </c>
      <c r="N52">
        <v>8</v>
      </c>
      <c r="O52">
        <v>43</v>
      </c>
      <c r="P52" s="2">
        <v>43247</v>
      </c>
    </row>
    <row r="53" spans="1:16">
      <c r="A53">
        <v>52</v>
      </c>
      <c r="B53" t="s">
        <v>88</v>
      </c>
      <c r="C53" t="s">
        <v>69</v>
      </c>
      <c r="D53" t="s">
        <v>70</v>
      </c>
      <c r="E53" t="s">
        <v>82</v>
      </c>
      <c r="F53" t="s">
        <v>83</v>
      </c>
      <c r="G53" t="s">
        <v>73</v>
      </c>
      <c r="H53" t="s">
        <v>80</v>
      </c>
      <c r="I53">
        <v>41</v>
      </c>
      <c r="J53">
        <v>35498</v>
      </c>
      <c r="K53">
        <v>8</v>
      </c>
      <c r="L53">
        <v>15</v>
      </c>
      <c r="M53">
        <v>9</v>
      </c>
      <c r="N53">
        <v>4</v>
      </c>
      <c r="O53">
        <v>20</v>
      </c>
      <c r="P53" s="2">
        <v>45531</v>
      </c>
    </row>
    <row r="54" spans="1:16">
      <c r="A54">
        <v>53</v>
      </c>
      <c r="B54" t="s">
        <v>68</v>
      </c>
      <c r="C54" t="s">
        <v>69</v>
      </c>
      <c r="D54" t="s">
        <v>98</v>
      </c>
      <c r="E54" t="s">
        <v>82</v>
      </c>
      <c r="F54" t="s">
        <v>86</v>
      </c>
      <c r="G54" t="s">
        <v>73</v>
      </c>
      <c r="H54" t="s">
        <v>97</v>
      </c>
      <c r="I54">
        <v>47</v>
      </c>
      <c r="J54">
        <v>106118</v>
      </c>
      <c r="K54">
        <v>13</v>
      </c>
      <c r="L54">
        <v>19</v>
      </c>
      <c r="M54">
        <v>6</v>
      </c>
      <c r="N54">
        <v>5</v>
      </c>
      <c r="O54">
        <v>41</v>
      </c>
      <c r="P54" s="2">
        <v>45433</v>
      </c>
    </row>
    <row r="55" spans="1:16">
      <c r="A55">
        <v>54</v>
      </c>
      <c r="B55" t="s">
        <v>81</v>
      </c>
      <c r="C55" t="s">
        <v>76</v>
      </c>
      <c r="D55" t="s">
        <v>70</v>
      </c>
      <c r="E55" t="s">
        <v>91</v>
      </c>
      <c r="F55" t="s">
        <v>94</v>
      </c>
      <c r="G55" t="s">
        <v>79</v>
      </c>
      <c r="H55" t="s">
        <v>74</v>
      </c>
      <c r="I55">
        <v>25</v>
      </c>
      <c r="J55">
        <v>80098</v>
      </c>
      <c r="K55">
        <v>8</v>
      </c>
      <c r="L55">
        <v>4</v>
      </c>
      <c r="M55">
        <v>1</v>
      </c>
      <c r="N55">
        <v>8</v>
      </c>
      <c r="O55">
        <v>42</v>
      </c>
      <c r="P55" s="2">
        <v>43360</v>
      </c>
    </row>
    <row r="56" spans="1:16">
      <c r="A56">
        <v>55</v>
      </c>
      <c r="B56" t="s">
        <v>102</v>
      </c>
      <c r="C56" t="s">
        <v>69</v>
      </c>
      <c r="D56" t="s">
        <v>90</v>
      </c>
      <c r="E56" t="s">
        <v>71</v>
      </c>
      <c r="F56" t="s">
        <v>72</v>
      </c>
      <c r="G56" t="s">
        <v>73</v>
      </c>
      <c r="H56" t="s">
        <v>101</v>
      </c>
      <c r="I56">
        <v>43</v>
      </c>
      <c r="J56">
        <v>94386</v>
      </c>
      <c r="K56">
        <v>30</v>
      </c>
      <c r="L56">
        <v>2</v>
      </c>
      <c r="M56">
        <v>12</v>
      </c>
      <c r="N56">
        <v>5</v>
      </c>
      <c r="O56">
        <v>38</v>
      </c>
      <c r="P56" s="2">
        <v>45192</v>
      </c>
    </row>
    <row r="57" spans="1:16">
      <c r="A57">
        <v>56</v>
      </c>
      <c r="B57" t="s">
        <v>68</v>
      </c>
      <c r="C57" t="s">
        <v>85</v>
      </c>
      <c r="D57" t="s">
        <v>77</v>
      </c>
      <c r="E57" t="s">
        <v>82</v>
      </c>
      <c r="F57" t="s">
        <v>99</v>
      </c>
      <c r="G57" t="s">
        <v>87</v>
      </c>
      <c r="H57" t="s">
        <v>92</v>
      </c>
      <c r="I57">
        <v>36</v>
      </c>
      <c r="J57">
        <v>39569</v>
      </c>
      <c r="K57">
        <v>32</v>
      </c>
      <c r="L57">
        <v>9</v>
      </c>
      <c r="M57">
        <v>3</v>
      </c>
      <c r="N57">
        <v>4</v>
      </c>
      <c r="O57">
        <v>37</v>
      </c>
      <c r="P57" s="2">
        <v>42722</v>
      </c>
    </row>
    <row r="58" spans="1:16">
      <c r="A58">
        <v>57</v>
      </c>
      <c r="B58" t="s">
        <v>95</v>
      </c>
      <c r="C58" t="s">
        <v>76</v>
      </c>
      <c r="D58" t="s">
        <v>98</v>
      </c>
      <c r="E58" t="s">
        <v>71</v>
      </c>
      <c r="F58" t="s">
        <v>86</v>
      </c>
      <c r="G58" t="s">
        <v>73</v>
      </c>
      <c r="H58" t="s">
        <v>80</v>
      </c>
      <c r="I58">
        <v>61</v>
      </c>
      <c r="J58">
        <v>86882</v>
      </c>
      <c r="K58">
        <v>36</v>
      </c>
      <c r="L58">
        <v>10</v>
      </c>
      <c r="M58">
        <v>11</v>
      </c>
      <c r="N58">
        <v>6</v>
      </c>
      <c r="O58">
        <v>31</v>
      </c>
      <c r="P58" s="2">
        <v>41495</v>
      </c>
    </row>
    <row r="59" spans="1:16">
      <c r="A59">
        <v>58</v>
      </c>
      <c r="B59" t="s">
        <v>75</v>
      </c>
      <c r="C59" t="s">
        <v>85</v>
      </c>
      <c r="D59" t="s">
        <v>98</v>
      </c>
      <c r="E59" t="s">
        <v>82</v>
      </c>
      <c r="F59" t="s">
        <v>94</v>
      </c>
      <c r="G59" t="s">
        <v>79</v>
      </c>
      <c r="H59" t="s">
        <v>92</v>
      </c>
      <c r="I59">
        <v>42</v>
      </c>
      <c r="J59">
        <v>100393</v>
      </c>
      <c r="K59">
        <v>30</v>
      </c>
      <c r="L59">
        <v>11</v>
      </c>
      <c r="M59">
        <v>2</v>
      </c>
      <c r="N59">
        <v>5</v>
      </c>
      <c r="O59">
        <v>47</v>
      </c>
      <c r="P59" s="2">
        <v>44284</v>
      </c>
    </row>
    <row r="60" spans="1:16">
      <c r="A60">
        <v>59</v>
      </c>
      <c r="B60" t="s">
        <v>102</v>
      </c>
      <c r="C60" t="s">
        <v>85</v>
      </c>
      <c r="D60" t="s">
        <v>90</v>
      </c>
      <c r="E60" t="s">
        <v>93</v>
      </c>
      <c r="F60" t="s">
        <v>96</v>
      </c>
      <c r="G60" t="s">
        <v>87</v>
      </c>
      <c r="H60" t="s">
        <v>84</v>
      </c>
      <c r="I60">
        <v>36</v>
      </c>
      <c r="J60">
        <v>30340</v>
      </c>
      <c r="K60">
        <v>1</v>
      </c>
      <c r="L60">
        <v>14</v>
      </c>
      <c r="M60">
        <v>9</v>
      </c>
      <c r="N60">
        <v>7</v>
      </c>
      <c r="O60">
        <v>47</v>
      </c>
      <c r="P60" s="2">
        <v>38369</v>
      </c>
    </row>
    <row r="61" spans="1:16">
      <c r="A61">
        <v>60</v>
      </c>
      <c r="B61" t="s">
        <v>75</v>
      </c>
      <c r="C61" t="s">
        <v>76</v>
      </c>
      <c r="D61" t="s">
        <v>77</v>
      </c>
      <c r="E61" t="s">
        <v>82</v>
      </c>
      <c r="F61" t="s">
        <v>72</v>
      </c>
      <c r="G61" t="s">
        <v>79</v>
      </c>
      <c r="H61" t="s">
        <v>97</v>
      </c>
      <c r="I61">
        <v>43</v>
      </c>
      <c r="J61">
        <v>73949</v>
      </c>
      <c r="K61">
        <v>39</v>
      </c>
      <c r="L61">
        <v>7</v>
      </c>
      <c r="M61">
        <v>12</v>
      </c>
      <c r="N61">
        <v>7</v>
      </c>
      <c r="O61">
        <v>52</v>
      </c>
      <c r="P61" s="2">
        <v>43234</v>
      </c>
    </row>
    <row r="62" spans="1:16">
      <c r="A62">
        <v>61</v>
      </c>
      <c r="B62" t="s">
        <v>100</v>
      </c>
      <c r="C62" t="s">
        <v>85</v>
      </c>
      <c r="D62" t="s">
        <v>70</v>
      </c>
      <c r="E62" t="s">
        <v>93</v>
      </c>
      <c r="F62" t="s">
        <v>96</v>
      </c>
      <c r="G62" t="s">
        <v>87</v>
      </c>
      <c r="H62" t="s">
        <v>92</v>
      </c>
      <c r="I62">
        <v>49</v>
      </c>
      <c r="J62">
        <v>112302</v>
      </c>
      <c r="K62">
        <v>17</v>
      </c>
      <c r="L62">
        <v>15</v>
      </c>
      <c r="M62">
        <v>1</v>
      </c>
      <c r="N62">
        <v>4</v>
      </c>
      <c r="O62">
        <v>38</v>
      </c>
      <c r="P62" s="2">
        <v>38279</v>
      </c>
    </row>
    <row r="63" spans="1:16">
      <c r="A63">
        <v>62</v>
      </c>
      <c r="B63" t="s">
        <v>95</v>
      </c>
      <c r="C63" t="s">
        <v>69</v>
      </c>
      <c r="D63" t="s">
        <v>77</v>
      </c>
      <c r="E63" t="s">
        <v>82</v>
      </c>
      <c r="F63" t="s">
        <v>83</v>
      </c>
      <c r="G63" t="s">
        <v>73</v>
      </c>
      <c r="H63" t="s">
        <v>97</v>
      </c>
      <c r="I63">
        <v>35</v>
      </c>
      <c r="J63">
        <v>92443</v>
      </c>
      <c r="K63">
        <v>20</v>
      </c>
      <c r="L63">
        <v>19</v>
      </c>
      <c r="M63">
        <v>13</v>
      </c>
      <c r="N63">
        <v>5</v>
      </c>
      <c r="O63">
        <v>47</v>
      </c>
      <c r="P63" s="2">
        <v>38028</v>
      </c>
    </row>
    <row r="64" spans="1:16">
      <c r="A64">
        <v>63</v>
      </c>
      <c r="B64" t="s">
        <v>95</v>
      </c>
      <c r="C64" t="s">
        <v>85</v>
      </c>
      <c r="D64" t="s">
        <v>90</v>
      </c>
      <c r="E64" t="s">
        <v>91</v>
      </c>
      <c r="F64" t="s">
        <v>78</v>
      </c>
      <c r="G64" t="s">
        <v>79</v>
      </c>
      <c r="H64" t="s">
        <v>92</v>
      </c>
      <c r="I64">
        <v>48</v>
      </c>
      <c r="J64">
        <v>104027</v>
      </c>
      <c r="K64">
        <v>24</v>
      </c>
      <c r="L64">
        <v>15</v>
      </c>
      <c r="M64">
        <v>14</v>
      </c>
      <c r="N64">
        <v>3</v>
      </c>
      <c r="O64">
        <v>56</v>
      </c>
      <c r="P64" s="2">
        <v>35597</v>
      </c>
    </row>
    <row r="65" spans="1:16">
      <c r="A65">
        <v>64</v>
      </c>
      <c r="B65" t="s">
        <v>102</v>
      </c>
      <c r="C65" t="s">
        <v>76</v>
      </c>
      <c r="D65" t="s">
        <v>90</v>
      </c>
      <c r="E65" t="s">
        <v>93</v>
      </c>
      <c r="F65" t="s">
        <v>72</v>
      </c>
      <c r="G65" t="s">
        <v>79</v>
      </c>
      <c r="H65" t="s">
        <v>101</v>
      </c>
      <c r="I65">
        <v>62</v>
      </c>
      <c r="J65">
        <v>30138</v>
      </c>
      <c r="K65">
        <v>22</v>
      </c>
      <c r="L65">
        <v>8</v>
      </c>
      <c r="M65">
        <v>9</v>
      </c>
      <c r="N65">
        <v>4</v>
      </c>
      <c r="O65">
        <v>45</v>
      </c>
      <c r="P65" s="2">
        <v>35170</v>
      </c>
    </row>
    <row r="66" spans="1:16">
      <c r="A66">
        <v>65</v>
      </c>
      <c r="B66" t="s">
        <v>95</v>
      </c>
      <c r="C66" t="s">
        <v>76</v>
      </c>
      <c r="D66" t="s">
        <v>77</v>
      </c>
      <c r="E66" t="s">
        <v>82</v>
      </c>
      <c r="F66" t="s">
        <v>94</v>
      </c>
      <c r="G66" t="s">
        <v>87</v>
      </c>
      <c r="H66" t="s">
        <v>101</v>
      </c>
      <c r="I66">
        <v>61</v>
      </c>
      <c r="J66">
        <v>30358</v>
      </c>
      <c r="K66">
        <v>29</v>
      </c>
      <c r="L66">
        <v>11</v>
      </c>
      <c r="M66">
        <v>9</v>
      </c>
      <c r="N66">
        <v>4</v>
      </c>
      <c r="O66">
        <v>54</v>
      </c>
      <c r="P66" s="2">
        <v>41601</v>
      </c>
    </row>
    <row r="67" spans="1:16">
      <c r="A67">
        <v>66</v>
      </c>
      <c r="B67" t="s">
        <v>81</v>
      </c>
      <c r="C67" t="s">
        <v>76</v>
      </c>
      <c r="D67" t="s">
        <v>70</v>
      </c>
      <c r="E67" t="s">
        <v>91</v>
      </c>
      <c r="F67" t="s">
        <v>94</v>
      </c>
      <c r="G67" t="s">
        <v>79</v>
      </c>
      <c r="H67" t="s">
        <v>101</v>
      </c>
      <c r="I67">
        <v>49</v>
      </c>
      <c r="J67">
        <v>105250</v>
      </c>
      <c r="K67">
        <v>22</v>
      </c>
      <c r="L67">
        <v>9</v>
      </c>
      <c r="M67">
        <v>8</v>
      </c>
      <c r="N67">
        <v>3</v>
      </c>
      <c r="O67">
        <v>53</v>
      </c>
      <c r="P67" s="2">
        <v>42223</v>
      </c>
    </row>
    <row r="68" spans="1:16">
      <c r="A68">
        <v>67</v>
      </c>
      <c r="B68" t="s">
        <v>95</v>
      </c>
      <c r="C68" t="s">
        <v>85</v>
      </c>
      <c r="D68" t="s">
        <v>70</v>
      </c>
      <c r="E68" t="s">
        <v>93</v>
      </c>
      <c r="F68" t="s">
        <v>83</v>
      </c>
      <c r="G68" t="s">
        <v>87</v>
      </c>
      <c r="H68" t="s">
        <v>101</v>
      </c>
      <c r="I68">
        <v>47</v>
      </c>
      <c r="J68">
        <v>115376</v>
      </c>
      <c r="K68">
        <v>9</v>
      </c>
      <c r="L68">
        <v>15</v>
      </c>
      <c r="M68">
        <v>8</v>
      </c>
      <c r="N68">
        <v>5</v>
      </c>
      <c r="O68">
        <v>54</v>
      </c>
      <c r="P68" s="2">
        <v>41247</v>
      </c>
    </row>
    <row r="69" spans="1:16">
      <c r="A69">
        <v>68</v>
      </c>
      <c r="B69" t="s">
        <v>75</v>
      </c>
      <c r="C69" t="s">
        <v>76</v>
      </c>
      <c r="D69" t="s">
        <v>98</v>
      </c>
      <c r="E69" t="s">
        <v>91</v>
      </c>
      <c r="F69" t="s">
        <v>83</v>
      </c>
      <c r="G69" t="s">
        <v>87</v>
      </c>
      <c r="H69" t="s">
        <v>101</v>
      </c>
      <c r="I69">
        <v>23</v>
      </c>
      <c r="J69">
        <v>60654</v>
      </c>
      <c r="K69">
        <v>37</v>
      </c>
      <c r="L69">
        <v>1</v>
      </c>
      <c r="M69">
        <v>11</v>
      </c>
      <c r="N69">
        <v>5</v>
      </c>
      <c r="O69">
        <v>59</v>
      </c>
      <c r="P69" s="2">
        <v>41399</v>
      </c>
    </row>
    <row r="70" spans="1:16">
      <c r="A70">
        <v>69</v>
      </c>
      <c r="B70" t="s">
        <v>75</v>
      </c>
      <c r="C70" t="s">
        <v>76</v>
      </c>
      <c r="D70" t="s">
        <v>70</v>
      </c>
      <c r="E70" t="s">
        <v>71</v>
      </c>
      <c r="F70" t="s">
        <v>72</v>
      </c>
      <c r="G70" t="s">
        <v>87</v>
      </c>
      <c r="H70" t="s">
        <v>101</v>
      </c>
      <c r="I70">
        <v>46</v>
      </c>
      <c r="J70">
        <v>55879</v>
      </c>
      <c r="K70">
        <v>10</v>
      </c>
      <c r="L70">
        <v>1</v>
      </c>
      <c r="M70">
        <v>14</v>
      </c>
      <c r="N70">
        <v>7</v>
      </c>
      <c r="O70">
        <v>35</v>
      </c>
      <c r="P70" s="2">
        <v>38856</v>
      </c>
    </row>
    <row r="71" spans="1:16">
      <c r="A71">
        <v>70</v>
      </c>
      <c r="B71" t="s">
        <v>68</v>
      </c>
      <c r="C71" t="s">
        <v>85</v>
      </c>
      <c r="D71" t="s">
        <v>77</v>
      </c>
      <c r="E71" t="s">
        <v>71</v>
      </c>
      <c r="F71" t="s">
        <v>96</v>
      </c>
      <c r="G71" t="s">
        <v>87</v>
      </c>
      <c r="H71" t="s">
        <v>97</v>
      </c>
      <c r="I71">
        <v>24</v>
      </c>
      <c r="J71">
        <v>111532</v>
      </c>
      <c r="K71">
        <v>36</v>
      </c>
      <c r="L71">
        <v>19</v>
      </c>
      <c r="M71">
        <v>12</v>
      </c>
      <c r="N71">
        <v>4</v>
      </c>
      <c r="O71">
        <v>57</v>
      </c>
      <c r="P71" s="2">
        <v>41182</v>
      </c>
    </row>
    <row r="72" spans="1:16">
      <c r="A72">
        <v>71</v>
      </c>
      <c r="B72" t="s">
        <v>75</v>
      </c>
      <c r="C72" t="s">
        <v>69</v>
      </c>
      <c r="D72" t="s">
        <v>90</v>
      </c>
      <c r="E72" t="s">
        <v>93</v>
      </c>
      <c r="F72" t="s">
        <v>99</v>
      </c>
      <c r="G72" t="s">
        <v>73</v>
      </c>
      <c r="H72" t="s">
        <v>80</v>
      </c>
      <c r="I72">
        <v>29</v>
      </c>
      <c r="J72">
        <v>85778</v>
      </c>
      <c r="K72">
        <v>37</v>
      </c>
      <c r="L72">
        <v>3</v>
      </c>
      <c r="M72">
        <v>1</v>
      </c>
      <c r="N72">
        <v>4</v>
      </c>
      <c r="O72">
        <v>32</v>
      </c>
      <c r="P72" s="2">
        <v>34705</v>
      </c>
    </row>
    <row r="73" spans="1:16">
      <c r="A73">
        <v>72</v>
      </c>
      <c r="B73" t="s">
        <v>68</v>
      </c>
      <c r="C73" t="s">
        <v>85</v>
      </c>
      <c r="D73" t="s">
        <v>98</v>
      </c>
      <c r="E73" t="s">
        <v>82</v>
      </c>
      <c r="F73" t="s">
        <v>94</v>
      </c>
      <c r="G73" t="s">
        <v>87</v>
      </c>
      <c r="H73" t="s">
        <v>92</v>
      </c>
      <c r="I73">
        <v>54</v>
      </c>
      <c r="J73">
        <v>67772</v>
      </c>
      <c r="K73">
        <v>28</v>
      </c>
      <c r="L73">
        <v>10</v>
      </c>
      <c r="M73">
        <v>11</v>
      </c>
      <c r="N73">
        <v>9</v>
      </c>
      <c r="O73">
        <v>42</v>
      </c>
      <c r="P73" s="2">
        <v>42384</v>
      </c>
    </row>
    <row r="74" spans="1:16">
      <c r="A74">
        <v>73</v>
      </c>
      <c r="B74" t="s">
        <v>75</v>
      </c>
      <c r="C74" t="s">
        <v>76</v>
      </c>
      <c r="D74" t="s">
        <v>98</v>
      </c>
      <c r="E74" t="s">
        <v>93</v>
      </c>
      <c r="F74" t="s">
        <v>94</v>
      </c>
      <c r="G74" t="s">
        <v>79</v>
      </c>
      <c r="H74" t="s">
        <v>101</v>
      </c>
      <c r="I74">
        <v>63</v>
      </c>
      <c r="J74">
        <v>88478</v>
      </c>
      <c r="K74">
        <v>28</v>
      </c>
      <c r="L74">
        <v>8</v>
      </c>
      <c r="M74">
        <v>8</v>
      </c>
      <c r="N74">
        <v>6</v>
      </c>
      <c r="O74">
        <v>41</v>
      </c>
      <c r="P74" s="2">
        <v>41791</v>
      </c>
    </row>
    <row r="75" spans="1:16">
      <c r="A75">
        <v>74</v>
      </c>
      <c r="B75" t="s">
        <v>81</v>
      </c>
      <c r="C75" t="s">
        <v>76</v>
      </c>
      <c r="D75" t="s">
        <v>90</v>
      </c>
      <c r="E75" t="s">
        <v>91</v>
      </c>
      <c r="F75" t="s">
        <v>83</v>
      </c>
      <c r="G75" t="s">
        <v>73</v>
      </c>
      <c r="H75" t="s">
        <v>97</v>
      </c>
      <c r="I75">
        <v>56</v>
      </c>
      <c r="J75">
        <v>94353</v>
      </c>
      <c r="K75">
        <v>21</v>
      </c>
      <c r="L75">
        <v>15</v>
      </c>
      <c r="M75">
        <v>10</v>
      </c>
      <c r="N75">
        <v>4</v>
      </c>
      <c r="O75">
        <v>35</v>
      </c>
      <c r="P75" s="2">
        <v>35557</v>
      </c>
    </row>
    <row r="76" spans="1:16">
      <c r="A76">
        <v>75</v>
      </c>
      <c r="B76" t="s">
        <v>68</v>
      </c>
      <c r="C76" t="s">
        <v>85</v>
      </c>
      <c r="D76" t="s">
        <v>70</v>
      </c>
      <c r="E76" t="s">
        <v>82</v>
      </c>
      <c r="F76" t="s">
        <v>86</v>
      </c>
      <c r="G76" t="s">
        <v>79</v>
      </c>
      <c r="H76" t="s">
        <v>97</v>
      </c>
      <c r="I76">
        <v>27</v>
      </c>
      <c r="J76">
        <v>56762</v>
      </c>
      <c r="K76">
        <v>24</v>
      </c>
      <c r="L76">
        <v>10</v>
      </c>
      <c r="M76">
        <v>14</v>
      </c>
      <c r="N76">
        <v>2</v>
      </c>
      <c r="O76">
        <v>47</v>
      </c>
      <c r="P76" s="2">
        <v>35939</v>
      </c>
    </row>
    <row r="77" spans="1:16">
      <c r="A77">
        <v>76</v>
      </c>
      <c r="B77" t="s">
        <v>88</v>
      </c>
      <c r="C77" t="s">
        <v>69</v>
      </c>
      <c r="D77" t="s">
        <v>90</v>
      </c>
      <c r="E77" t="s">
        <v>71</v>
      </c>
      <c r="F77" t="s">
        <v>83</v>
      </c>
      <c r="G77" t="s">
        <v>73</v>
      </c>
      <c r="H77" t="s">
        <v>97</v>
      </c>
      <c r="I77">
        <v>60</v>
      </c>
      <c r="J77">
        <v>43283</v>
      </c>
      <c r="K77">
        <v>2</v>
      </c>
      <c r="L77">
        <v>1</v>
      </c>
      <c r="M77">
        <v>3</v>
      </c>
      <c r="N77">
        <v>6</v>
      </c>
      <c r="O77">
        <v>54</v>
      </c>
      <c r="P77" s="2">
        <v>41943</v>
      </c>
    </row>
    <row r="78" spans="1:16">
      <c r="A78">
        <v>77</v>
      </c>
      <c r="B78" t="s">
        <v>100</v>
      </c>
      <c r="C78" t="s">
        <v>76</v>
      </c>
      <c r="D78" t="s">
        <v>70</v>
      </c>
      <c r="E78" t="s">
        <v>82</v>
      </c>
      <c r="F78" t="s">
        <v>99</v>
      </c>
      <c r="G78" t="s">
        <v>87</v>
      </c>
      <c r="H78" t="s">
        <v>80</v>
      </c>
      <c r="I78">
        <v>44</v>
      </c>
      <c r="J78">
        <v>93922</v>
      </c>
      <c r="K78">
        <v>8</v>
      </c>
      <c r="L78">
        <v>18</v>
      </c>
      <c r="M78">
        <v>11</v>
      </c>
      <c r="N78">
        <v>2</v>
      </c>
      <c r="O78">
        <v>27</v>
      </c>
      <c r="P78" s="2">
        <v>42647</v>
      </c>
    </row>
    <row r="79" spans="1:16">
      <c r="A79">
        <v>78</v>
      </c>
      <c r="B79" t="s">
        <v>102</v>
      </c>
      <c r="C79" t="s">
        <v>76</v>
      </c>
      <c r="D79" t="s">
        <v>90</v>
      </c>
      <c r="E79" t="s">
        <v>71</v>
      </c>
      <c r="F79" t="s">
        <v>96</v>
      </c>
      <c r="G79" t="s">
        <v>73</v>
      </c>
      <c r="H79" t="s">
        <v>92</v>
      </c>
      <c r="I79">
        <v>46</v>
      </c>
      <c r="J79">
        <v>69420</v>
      </c>
      <c r="K79">
        <v>27</v>
      </c>
      <c r="L79">
        <v>2</v>
      </c>
      <c r="M79">
        <v>7</v>
      </c>
      <c r="N79">
        <v>5</v>
      </c>
      <c r="O79">
        <v>41</v>
      </c>
      <c r="P79" s="2">
        <v>43916</v>
      </c>
    </row>
    <row r="80" spans="1:16">
      <c r="A80">
        <v>79</v>
      </c>
      <c r="B80" t="s">
        <v>75</v>
      </c>
      <c r="C80" t="s">
        <v>76</v>
      </c>
      <c r="D80" t="s">
        <v>77</v>
      </c>
      <c r="E80" t="s">
        <v>82</v>
      </c>
      <c r="F80" t="s">
        <v>96</v>
      </c>
      <c r="G80" t="s">
        <v>73</v>
      </c>
      <c r="H80" t="s">
        <v>80</v>
      </c>
      <c r="I80">
        <v>64</v>
      </c>
      <c r="J80">
        <v>85568</v>
      </c>
      <c r="K80">
        <v>22</v>
      </c>
      <c r="L80">
        <v>19</v>
      </c>
      <c r="M80">
        <v>11</v>
      </c>
      <c r="N80">
        <v>6</v>
      </c>
      <c r="O80">
        <v>40</v>
      </c>
      <c r="P80" s="2">
        <v>40118</v>
      </c>
    </row>
    <row r="81" spans="1:16">
      <c r="A81">
        <v>80</v>
      </c>
      <c r="B81" t="s">
        <v>95</v>
      </c>
      <c r="C81" t="s">
        <v>85</v>
      </c>
      <c r="D81" t="s">
        <v>70</v>
      </c>
      <c r="E81" t="s">
        <v>82</v>
      </c>
      <c r="F81" t="s">
        <v>86</v>
      </c>
      <c r="G81" t="s">
        <v>79</v>
      </c>
      <c r="H81" t="s">
        <v>74</v>
      </c>
      <c r="I81">
        <v>40</v>
      </c>
      <c r="J81">
        <v>115090</v>
      </c>
      <c r="K81">
        <v>37</v>
      </c>
      <c r="L81">
        <v>13</v>
      </c>
      <c r="M81">
        <v>1</v>
      </c>
      <c r="N81">
        <v>4</v>
      </c>
      <c r="O81">
        <v>45</v>
      </c>
      <c r="P81" s="2">
        <v>42185</v>
      </c>
    </row>
    <row r="82" spans="1:16">
      <c r="A82">
        <v>81</v>
      </c>
      <c r="B82" t="s">
        <v>75</v>
      </c>
      <c r="C82" t="s">
        <v>76</v>
      </c>
      <c r="D82" t="s">
        <v>77</v>
      </c>
      <c r="E82" t="s">
        <v>82</v>
      </c>
      <c r="F82" t="s">
        <v>94</v>
      </c>
      <c r="G82" t="s">
        <v>79</v>
      </c>
      <c r="H82" t="s">
        <v>89</v>
      </c>
      <c r="I82">
        <v>26</v>
      </c>
      <c r="J82">
        <v>50219</v>
      </c>
      <c r="K82">
        <v>27</v>
      </c>
      <c r="L82">
        <v>1</v>
      </c>
      <c r="M82">
        <v>1</v>
      </c>
      <c r="N82">
        <v>3</v>
      </c>
      <c r="O82">
        <v>59</v>
      </c>
      <c r="P82" s="2">
        <v>42511</v>
      </c>
    </row>
    <row r="83" spans="1:16">
      <c r="A83">
        <v>82</v>
      </c>
      <c r="B83" t="s">
        <v>95</v>
      </c>
      <c r="C83" t="s">
        <v>69</v>
      </c>
      <c r="D83" t="s">
        <v>98</v>
      </c>
      <c r="E83" t="s">
        <v>91</v>
      </c>
      <c r="F83" t="s">
        <v>83</v>
      </c>
      <c r="G83" t="s">
        <v>87</v>
      </c>
      <c r="H83" t="s">
        <v>97</v>
      </c>
      <c r="I83">
        <v>32</v>
      </c>
      <c r="J83">
        <v>87169</v>
      </c>
      <c r="K83">
        <v>29</v>
      </c>
      <c r="L83">
        <v>2</v>
      </c>
      <c r="M83">
        <v>10</v>
      </c>
      <c r="N83">
        <v>7</v>
      </c>
      <c r="O83">
        <v>40</v>
      </c>
      <c r="P83" s="2">
        <v>43580</v>
      </c>
    </row>
    <row r="84" spans="1:16">
      <c r="A84">
        <v>83</v>
      </c>
      <c r="B84" t="s">
        <v>100</v>
      </c>
      <c r="C84" t="s">
        <v>76</v>
      </c>
      <c r="D84" t="s">
        <v>90</v>
      </c>
      <c r="E84" t="s">
        <v>91</v>
      </c>
      <c r="F84" t="s">
        <v>96</v>
      </c>
      <c r="G84" t="s">
        <v>73</v>
      </c>
      <c r="H84" t="s">
        <v>74</v>
      </c>
      <c r="I84">
        <v>33</v>
      </c>
      <c r="J84">
        <v>104965</v>
      </c>
      <c r="K84">
        <v>3</v>
      </c>
      <c r="L84">
        <v>16</v>
      </c>
      <c r="M84">
        <v>13</v>
      </c>
      <c r="N84">
        <v>2</v>
      </c>
      <c r="O84">
        <v>44</v>
      </c>
      <c r="P84" s="2">
        <v>41238</v>
      </c>
    </row>
    <row r="85" spans="1:16">
      <c r="A85">
        <v>84</v>
      </c>
      <c r="B85" t="s">
        <v>100</v>
      </c>
      <c r="C85" t="s">
        <v>76</v>
      </c>
      <c r="D85" t="s">
        <v>98</v>
      </c>
      <c r="E85" t="s">
        <v>93</v>
      </c>
      <c r="F85" t="s">
        <v>99</v>
      </c>
      <c r="G85" t="s">
        <v>73</v>
      </c>
      <c r="H85" t="s">
        <v>84</v>
      </c>
      <c r="I85">
        <v>31</v>
      </c>
      <c r="J85">
        <v>76840</v>
      </c>
      <c r="K85">
        <v>13</v>
      </c>
      <c r="L85">
        <v>15</v>
      </c>
      <c r="M85">
        <v>5</v>
      </c>
      <c r="N85">
        <v>6</v>
      </c>
      <c r="O85">
        <v>20</v>
      </c>
      <c r="P85" s="2">
        <v>42718</v>
      </c>
    </row>
    <row r="86" spans="1:16">
      <c r="A86">
        <v>85</v>
      </c>
      <c r="B86" t="s">
        <v>100</v>
      </c>
      <c r="C86" t="s">
        <v>69</v>
      </c>
      <c r="D86" t="s">
        <v>98</v>
      </c>
      <c r="E86" t="s">
        <v>93</v>
      </c>
      <c r="F86" t="s">
        <v>72</v>
      </c>
      <c r="G86" t="s">
        <v>73</v>
      </c>
      <c r="H86" t="s">
        <v>101</v>
      </c>
      <c r="I86">
        <v>29</v>
      </c>
      <c r="J86">
        <v>74695</v>
      </c>
      <c r="K86">
        <v>10</v>
      </c>
      <c r="L86">
        <v>13</v>
      </c>
      <c r="M86">
        <v>5</v>
      </c>
      <c r="N86">
        <v>4</v>
      </c>
      <c r="O86">
        <v>25</v>
      </c>
      <c r="P86" s="2">
        <v>45081</v>
      </c>
    </row>
    <row r="87" spans="1:16">
      <c r="A87">
        <v>86</v>
      </c>
      <c r="B87" t="s">
        <v>95</v>
      </c>
      <c r="C87" t="s">
        <v>76</v>
      </c>
      <c r="D87" t="s">
        <v>98</v>
      </c>
      <c r="E87" t="s">
        <v>71</v>
      </c>
      <c r="F87" t="s">
        <v>78</v>
      </c>
      <c r="G87" t="s">
        <v>87</v>
      </c>
      <c r="H87" t="s">
        <v>89</v>
      </c>
      <c r="I87">
        <v>45</v>
      </c>
      <c r="J87">
        <v>114754</v>
      </c>
      <c r="K87">
        <v>36</v>
      </c>
      <c r="L87">
        <v>16</v>
      </c>
      <c r="M87">
        <v>8</v>
      </c>
      <c r="N87">
        <v>6</v>
      </c>
      <c r="O87">
        <v>42</v>
      </c>
      <c r="P87" s="2">
        <v>35808</v>
      </c>
    </row>
    <row r="88" spans="1:16">
      <c r="A88">
        <v>87</v>
      </c>
      <c r="B88" t="s">
        <v>75</v>
      </c>
      <c r="C88" t="s">
        <v>85</v>
      </c>
      <c r="D88" t="s">
        <v>98</v>
      </c>
      <c r="E88" t="s">
        <v>91</v>
      </c>
      <c r="F88" t="s">
        <v>78</v>
      </c>
      <c r="G88" t="s">
        <v>87</v>
      </c>
      <c r="H88" t="s">
        <v>101</v>
      </c>
      <c r="I88">
        <v>49</v>
      </c>
      <c r="J88">
        <v>107988</v>
      </c>
      <c r="K88">
        <v>9</v>
      </c>
      <c r="L88">
        <v>17</v>
      </c>
      <c r="M88">
        <v>7</v>
      </c>
      <c r="N88">
        <v>4</v>
      </c>
      <c r="O88">
        <v>42</v>
      </c>
      <c r="P88" s="2">
        <v>40476</v>
      </c>
    </row>
    <row r="89" spans="1:16">
      <c r="A89">
        <v>88</v>
      </c>
      <c r="B89" t="s">
        <v>100</v>
      </c>
      <c r="C89" t="s">
        <v>85</v>
      </c>
      <c r="D89" t="s">
        <v>90</v>
      </c>
      <c r="E89" t="s">
        <v>71</v>
      </c>
      <c r="F89" t="s">
        <v>78</v>
      </c>
      <c r="G89" t="s">
        <v>87</v>
      </c>
      <c r="H89" t="s">
        <v>80</v>
      </c>
      <c r="I89">
        <v>62</v>
      </c>
      <c r="J89">
        <v>88342</v>
      </c>
      <c r="K89">
        <v>27</v>
      </c>
      <c r="L89">
        <v>7</v>
      </c>
      <c r="M89">
        <v>8</v>
      </c>
      <c r="N89">
        <v>4</v>
      </c>
      <c r="O89">
        <v>42</v>
      </c>
      <c r="P89" s="2">
        <v>35625</v>
      </c>
    </row>
    <row r="90" spans="1:16">
      <c r="A90">
        <v>89</v>
      </c>
      <c r="B90" t="s">
        <v>81</v>
      </c>
      <c r="C90" t="s">
        <v>85</v>
      </c>
      <c r="D90" t="s">
        <v>98</v>
      </c>
      <c r="E90" t="s">
        <v>93</v>
      </c>
      <c r="F90" t="s">
        <v>94</v>
      </c>
      <c r="G90" t="s">
        <v>87</v>
      </c>
      <c r="H90" t="s">
        <v>89</v>
      </c>
      <c r="I90">
        <v>57</v>
      </c>
      <c r="J90">
        <v>48951</v>
      </c>
      <c r="K90">
        <v>34</v>
      </c>
      <c r="L90">
        <v>17</v>
      </c>
      <c r="M90">
        <v>6</v>
      </c>
      <c r="N90">
        <v>4</v>
      </c>
      <c r="O90">
        <v>51</v>
      </c>
      <c r="P90" s="2">
        <v>39529</v>
      </c>
    </row>
    <row r="91" spans="1:16">
      <c r="A91">
        <v>90</v>
      </c>
      <c r="B91" t="s">
        <v>68</v>
      </c>
      <c r="C91" t="s">
        <v>69</v>
      </c>
      <c r="D91" t="s">
        <v>90</v>
      </c>
      <c r="E91" t="s">
        <v>71</v>
      </c>
      <c r="F91" t="s">
        <v>83</v>
      </c>
      <c r="G91" t="s">
        <v>87</v>
      </c>
      <c r="H91" t="s">
        <v>92</v>
      </c>
      <c r="I91">
        <v>58</v>
      </c>
      <c r="J91">
        <v>31307</v>
      </c>
      <c r="K91">
        <v>1</v>
      </c>
      <c r="L91">
        <v>7</v>
      </c>
      <c r="M91">
        <v>6</v>
      </c>
      <c r="N91">
        <v>9</v>
      </c>
      <c r="O91">
        <v>49</v>
      </c>
      <c r="P91" s="2">
        <v>37733</v>
      </c>
    </row>
    <row r="92" spans="1:16">
      <c r="A92">
        <v>91</v>
      </c>
      <c r="B92" t="s">
        <v>95</v>
      </c>
      <c r="C92" t="s">
        <v>76</v>
      </c>
      <c r="D92" t="s">
        <v>90</v>
      </c>
      <c r="E92" t="s">
        <v>93</v>
      </c>
      <c r="F92" t="s">
        <v>86</v>
      </c>
      <c r="G92" t="s">
        <v>79</v>
      </c>
      <c r="H92" t="s">
        <v>74</v>
      </c>
      <c r="I92">
        <v>42</v>
      </c>
      <c r="J92">
        <v>110388</v>
      </c>
      <c r="K92">
        <v>32</v>
      </c>
      <c r="L92">
        <v>13</v>
      </c>
      <c r="M92">
        <v>2</v>
      </c>
      <c r="N92">
        <v>7</v>
      </c>
      <c r="O92">
        <v>32</v>
      </c>
      <c r="P92" s="2">
        <v>42597</v>
      </c>
    </row>
    <row r="93" spans="1:16">
      <c r="A93">
        <v>92</v>
      </c>
      <c r="B93" t="s">
        <v>95</v>
      </c>
      <c r="C93" t="s">
        <v>85</v>
      </c>
      <c r="D93" t="s">
        <v>77</v>
      </c>
      <c r="E93" t="s">
        <v>91</v>
      </c>
      <c r="F93" t="s">
        <v>96</v>
      </c>
      <c r="G93" t="s">
        <v>73</v>
      </c>
      <c r="H93" t="s">
        <v>92</v>
      </c>
      <c r="I93">
        <v>29</v>
      </c>
      <c r="J93">
        <v>65428</v>
      </c>
      <c r="K93">
        <v>25</v>
      </c>
      <c r="L93">
        <v>5</v>
      </c>
      <c r="M93">
        <v>6</v>
      </c>
      <c r="N93">
        <v>3</v>
      </c>
      <c r="O93">
        <v>37</v>
      </c>
      <c r="P93" s="2">
        <v>35717</v>
      </c>
    </row>
    <row r="94" spans="1:16">
      <c r="A94">
        <v>93</v>
      </c>
      <c r="B94" t="s">
        <v>75</v>
      </c>
      <c r="C94" t="s">
        <v>69</v>
      </c>
      <c r="D94" t="s">
        <v>70</v>
      </c>
      <c r="E94" t="s">
        <v>82</v>
      </c>
      <c r="F94" t="s">
        <v>72</v>
      </c>
      <c r="G94" t="s">
        <v>73</v>
      </c>
      <c r="H94" t="s">
        <v>80</v>
      </c>
      <c r="I94">
        <v>30</v>
      </c>
      <c r="J94">
        <v>105774</v>
      </c>
      <c r="K94">
        <v>29</v>
      </c>
      <c r="L94">
        <v>17</v>
      </c>
      <c r="M94">
        <v>5</v>
      </c>
      <c r="N94">
        <v>3</v>
      </c>
      <c r="O94">
        <v>42</v>
      </c>
      <c r="P94" s="2">
        <v>38930</v>
      </c>
    </row>
    <row r="95" spans="1:16">
      <c r="A95">
        <v>94</v>
      </c>
      <c r="B95" t="s">
        <v>95</v>
      </c>
      <c r="C95" t="s">
        <v>76</v>
      </c>
      <c r="D95" t="s">
        <v>70</v>
      </c>
      <c r="E95" t="s">
        <v>91</v>
      </c>
      <c r="F95" t="s">
        <v>99</v>
      </c>
      <c r="G95" t="s">
        <v>73</v>
      </c>
      <c r="H95" t="s">
        <v>101</v>
      </c>
      <c r="I95">
        <v>36</v>
      </c>
      <c r="J95">
        <v>68975</v>
      </c>
      <c r="K95">
        <v>7</v>
      </c>
      <c r="L95">
        <v>3</v>
      </c>
      <c r="M95">
        <v>13</v>
      </c>
      <c r="N95">
        <v>6</v>
      </c>
      <c r="O95">
        <v>34</v>
      </c>
      <c r="P95" s="2">
        <v>39177</v>
      </c>
    </row>
    <row r="96" spans="1:16">
      <c r="A96">
        <v>95</v>
      </c>
      <c r="B96" t="s">
        <v>95</v>
      </c>
      <c r="C96" t="s">
        <v>69</v>
      </c>
      <c r="D96" t="s">
        <v>90</v>
      </c>
      <c r="E96" t="s">
        <v>71</v>
      </c>
      <c r="F96" t="s">
        <v>72</v>
      </c>
      <c r="G96" t="s">
        <v>73</v>
      </c>
      <c r="H96" t="s">
        <v>89</v>
      </c>
      <c r="I96">
        <v>61</v>
      </c>
      <c r="J96">
        <v>31140</v>
      </c>
      <c r="K96">
        <v>3</v>
      </c>
      <c r="L96">
        <v>7</v>
      </c>
      <c r="M96">
        <v>3</v>
      </c>
      <c r="N96">
        <v>6</v>
      </c>
      <c r="O96">
        <v>52</v>
      </c>
      <c r="P96" s="2">
        <v>43012</v>
      </c>
    </row>
    <row r="97" spans="1:16">
      <c r="A97">
        <v>96</v>
      </c>
      <c r="B97" t="s">
        <v>100</v>
      </c>
      <c r="C97" t="s">
        <v>85</v>
      </c>
      <c r="D97" t="s">
        <v>77</v>
      </c>
      <c r="E97" t="s">
        <v>71</v>
      </c>
      <c r="F97" t="s">
        <v>99</v>
      </c>
      <c r="G97" t="s">
        <v>73</v>
      </c>
      <c r="H97" t="s">
        <v>92</v>
      </c>
      <c r="I97">
        <v>39</v>
      </c>
      <c r="J97">
        <v>54842</v>
      </c>
      <c r="K97">
        <v>20</v>
      </c>
      <c r="L97">
        <v>17</v>
      </c>
      <c r="M97">
        <v>6</v>
      </c>
      <c r="N97">
        <v>4</v>
      </c>
      <c r="O97">
        <v>40</v>
      </c>
      <c r="P97" s="2">
        <v>36266</v>
      </c>
    </row>
    <row r="98" spans="1:16">
      <c r="A98">
        <v>97</v>
      </c>
      <c r="B98" t="s">
        <v>75</v>
      </c>
      <c r="C98" t="s">
        <v>85</v>
      </c>
      <c r="D98" t="s">
        <v>90</v>
      </c>
      <c r="E98" t="s">
        <v>91</v>
      </c>
      <c r="F98" t="s">
        <v>94</v>
      </c>
      <c r="G98" t="s">
        <v>73</v>
      </c>
      <c r="H98" t="s">
        <v>92</v>
      </c>
      <c r="I98">
        <v>63</v>
      </c>
      <c r="J98">
        <v>56421</v>
      </c>
      <c r="K98">
        <v>20</v>
      </c>
      <c r="L98">
        <v>7</v>
      </c>
      <c r="M98">
        <v>8</v>
      </c>
      <c r="N98">
        <v>9</v>
      </c>
      <c r="O98">
        <v>58</v>
      </c>
      <c r="P98" s="2">
        <v>44638</v>
      </c>
    </row>
    <row r="99" spans="1:16">
      <c r="A99">
        <v>98</v>
      </c>
      <c r="B99" t="s">
        <v>100</v>
      </c>
      <c r="C99" t="s">
        <v>85</v>
      </c>
      <c r="D99" t="s">
        <v>90</v>
      </c>
      <c r="E99" t="s">
        <v>91</v>
      </c>
      <c r="F99" t="s">
        <v>83</v>
      </c>
      <c r="G99" t="s">
        <v>73</v>
      </c>
      <c r="H99" t="s">
        <v>101</v>
      </c>
      <c r="I99">
        <v>41</v>
      </c>
      <c r="J99">
        <v>31708</v>
      </c>
      <c r="K99">
        <v>30</v>
      </c>
      <c r="L99">
        <v>1</v>
      </c>
      <c r="M99">
        <v>9</v>
      </c>
      <c r="N99">
        <v>4</v>
      </c>
      <c r="O99">
        <v>42</v>
      </c>
      <c r="P99" s="2">
        <v>44403</v>
      </c>
    </row>
    <row r="100" spans="1:16">
      <c r="A100">
        <v>99</v>
      </c>
      <c r="B100" t="s">
        <v>68</v>
      </c>
      <c r="C100" t="s">
        <v>69</v>
      </c>
      <c r="D100" t="s">
        <v>90</v>
      </c>
      <c r="E100" t="s">
        <v>93</v>
      </c>
      <c r="F100" t="s">
        <v>78</v>
      </c>
      <c r="G100" t="s">
        <v>73</v>
      </c>
      <c r="H100" t="s">
        <v>89</v>
      </c>
      <c r="I100">
        <v>27</v>
      </c>
      <c r="J100">
        <v>33630</v>
      </c>
      <c r="K100">
        <v>35</v>
      </c>
      <c r="L100">
        <v>17</v>
      </c>
      <c r="M100">
        <v>1</v>
      </c>
      <c r="N100">
        <v>9</v>
      </c>
      <c r="O100">
        <v>46</v>
      </c>
      <c r="P100" s="2">
        <v>36280</v>
      </c>
    </row>
    <row r="101" spans="1:16">
      <c r="A101">
        <v>100</v>
      </c>
      <c r="B101" t="s">
        <v>68</v>
      </c>
      <c r="C101" t="s">
        <v>69</v>
      </c>
      <c r="D101" t="s">
        <v>77</v>
      </c>
      <c r="E101" t="s">
        <v>71</v>
      </c>
      <c r="F101" t="s">
        <v>83</v>
      </c>
      <c r="G101" t="s">
        <v>79</v>
      </c>
      <c r="H101" t="s">
        <v>74</v>
      </c>
      <c r="I101">
        <v>33</v>
      </c>
      <c r="J101">
        <v>49595</v>
      </c>
      <c r="K101">
        <v>35</v>
      </c>
      <c r="L101">
        <v>17</v>
      </c>
      <c r="M101">
        <v>3</v>
      </c>
      <c r="N101">
        <v>4</v>
      </c>
      <c r="O101">
        <v>37</v>
      </c>
      <c r="P101" s="2">
        <v>43395</v>
      </c>
    </row>
    <row r="102" spans="1:16">
      <c r="A102">
        <v>101</v>
      </c>
      <c r="B102" t="s">
        <v>100</v>
      </c>
      <c r="C102" t="s">
        <v>85</v>
      </c>
      <c r="D102" t="s">
        <v>70</v>
      </c>
      <c r="E102" t="s">
        <v>71</v>
      </c>
      <c r="F102" t="s">
        <v>94</v>
      </c>
      <c r="G102" t="s">
        <v>73</v>
      </c>
      <c r="H102" t="s">
        <v>101</v>
      </c>
      <c r="I102">
        <v>23</v>
      </c>
      <c r="J102">
        <v>106021</v>
      </c>
      <c r="K102">
        <v>39</v>
      </c>
      <c r="L102">
        <v>11</v>
      </c>
      <c r="M102">
        <v>3</v>
      </c>
      <c r="N102">
        <v>2</v>
      </c>
      <c r="O102">
        <v>43</v>
      </c>
      <c r="P102" s="2">
        <v>40819</v>
      </c>
    </row>
    <row r="103" spans="1:16">
      <c r="A103">
        <v>102</v>
      </c>
      <c r="B103" t="s">
        <v>68</v>
      </c>
      <c r="C103" t="s">
        <v>69</v>
      </c>
      <c r="D103" t="s">
        <v>77</v>
      </c>
      <c r="E103" t="s">
        <v>91</v>
      </c>
      <c r="F103" t="s">
        <v>86</v>
      </c>
      <c r="G103" t="s">
        <v>79</v>
      </c>
      <c r="H103" t="s">
        <v>92</v>
      </c>
      <c r="I103">
        <v>28</v>
      </c>
      <c r="J103">
        <v>58308</v>
      </c>
      <c r="K103">
        <v>27</v>
      </c>
      <c r="L103">
        <v>3</v>
      </c>
      <c r="M103">
        <v>11</v>
      </c>
      <c r="N103">
        <v>2</v>
      </c>
      <c r="O103">
        <v>59</v>
      </c>
      <c r="P103" s="2">
        <v>37089</v>
      </c>
    </row>
    <row r="104" spans="1:16">
      <c r="A104">
        <v>103</v>
      </c>
      <c r="B104" t="s">
        <v>75</v>
      </c>
      <c r="C104" t="s">
        <v>85</v>
      </c>
      <c r="D104" t="s">
        <v>98</v>
      </c>
      <c r="E104" t="s">
        <v>82</v>
      </c>
      <c r="F104" t="s">
        <v>86</v>
      </c>
      <c r="G104" t="s">
        <v>87</v>
      </c>
      <c r="H104" t="s">
        <v>74</v>
      </c>
      <c r="I104">
        <v>37</v>
      </c>
      <c r="J104">
        <v>74789</v>
      </c>
      <c r="K104">
        <v>26</v>
      </c>
      <c r="L104">
        <v>15</v>
      </c>
      <c r="M104">
        <v>8</v>
      </c>
      <c r="N104">
        <v>5</v>
      </c>
      <c r="O104">
        <v>26</v>
      </c>
      <c r="P104" s="2">
        <v>36789</v>
      </c>
    </row>
    <row r="105" spans="1:16">
      <c r="A105">
        <v>104</v>
      </c>
      <c r="B105" t="s">
        <v>102</v>
      </c>
      <c r="C105" t="s">
        <v>85</v>
      </c>
      <c r="D105" t="s">
        <v>77</v>
      </c>
      <c r="E105" t="s">
        <v>71</v>
      </c>
      <c r="F105" t="s">
        <v>94</v>
      </c>
      <c r="G105" t="s">
        <v>73</v>
      </c>
      <c r="H105" t="s">
        <v>74</v>
      </c>
      <c r="I105">
        <v>24</v>
      </c>
      <c r="J105">
        <v>85690</v>
      </c>
      <c r="K105">
        <v>14</v>
      </c>
      <c r="L105">
        <v>11</v>
      </c>
      <c r="M105">
        <v>1</v>
      </c>
      <c r="N105">
        <v>4</v>
      </c>
      <c r="O105">
        <v>39</v>
      </c>
      <c r="P105" s="2">
        <v>42183</v>
      </c>
    </row>
    <row r="106" spans="1:16">
      <c r="A106">
        <v>105</v>
      </c>
      <c r="B106" t="s">
        <v>100</v>
      </c>
      <c r="C106" t="s">
        <v>76</v>
      </c>
      <c r="D106" t="s">
        <v>77</v>
      </c>
      <c r="E106" t="s">
        <v>82</v>
      </c>
      <c r="F106" t="s">
        <v>99</v>
      </c>
      <c r="G106" t="s">
        <v>87</v>
      </c>
      <c r="H106" t="s">
        <v>101</v>
      </c>
      <c r="I106">
        <v>24</v>
      </c>
      <c r="J106">
        <v>56086</v>
      </c>
      <c r="K106">
        <v>17</v>
      </c>
      <c r="L106">
        <v>16</v>
      </c>
      <c r="M106">
        <v>5</v>
      </c>
      <c r="N106">
        <v>7</v>
      </c>
      <c r="O106">
        <v>46</v>
      </c>
      <c r="P106" s="2">
        <v>41891</v>
      </c>
    </row>
    <row r="107" spans="1:16">
      <c r="A107">
        <v>106</v>
      </c>
      <c r="B107" t="s">
        <v>81</v>
      </c>
      <c r="C107" t="s">
        <v>69</v>
      </c>
      <c r="D107" t="s">
        <v>77</v>
      </c>
      <c r="E107" t="s">
        <v>91</v>
      </c>
      <c r="F107" t="s">
        <v>96</v>
      </c>
      <c r="G107" t="s">
        <v>87</v>
      </c>
      <c r="H107" t="s">
        <v>92</v>
      </c>
      <c r="I107">
        <v>48</v>
      </c>
      <c r="J107">
        <v>46859</v>
      </c>
      <c r="K107">
        <v>18</v>
      </c>
      <c r="L107">
        <v>9</v>
      </c>
      <c r="M107">
        <v>3</v>
      </c>
      <c r="N107">
        <v>5</v>
      </c>
      <c r="O107">
        <v>25</v>
      </c>
      <c r="P107" s="2">
        <v>38412</v>
      </c>
    </row>
    <row r="108" spans="1:16">
      <c r="A108">
        <v>107</v>
      </c>
      <c r="B108" t="s">
        <v>81</v>
      </c>
      <c r="C108" t="s">
        <v>85</v>
      </c>
      <c r="D108" t="s">
        <v>77</v>
      </c>
      <c r="E108" t="s">
        <v>91</v>
      </c>
      <c r="F108" t="s">
        <v>96</v>
      </c>
      <c r="G108" t="s">
        <v>87</v>
      </c>
      <c r="H108" t="s">
        <v>80</v>
      </c>
      <c r="I108">
        <v>64</v>
      </c>
      <c r="J108">
        <v>37684</v>
      </c>
      <c r="K108">
        <v>29</v>
      </c>
      <c r="L108">
        <v>1</v>
      </c>
      <c r="M108">
        <v>2</v>
      </c>
      <c r="N108">
        <v>6</v>
      </c>
      <c r="O108">
        <v>46</v>
      </c>
      <c r="P108" s="2">
        <v>37569</v>
      </c>
    </row>
    <row r="109" spans="1:16">
      <c r="A109">
        <v>108</v>
      </c>
      <c r="B109" t="s">
        <v>95</v>
      </c>
      <c r="C109" t="s">
        <v>85</v>
      </c>
      <c r="D109" t="s">
        <v>70</v>
      </c>
      <c r="E109" t="s">
        <v>93</v>
      </c>
      <c r="F109" t="s">
        <v>99</v>
      </c>
      <c r="G109" t="s">
        <v>79</v>
      </c>
      <c r="H109" t="s">
        <v>92</v>
      </c>
      <c r="I109">
        <v>61</v>
      </c>
      <c r="J109">
        <v>31207</v>
      </c>
      <c r="K109">
        <v>20</v>
      </c>
      <c r="L109">
        <v>16</v>
      </c>
      <c r="M109">
        <v>8</v>
      </c>
      <c r="N109">
        <v>4</v>
      </c>
      <c r="O109">
        <v>28</v>
      </c>
      <c r="P109" s="2">
        <v>43583</v>
      </c>
    </row>
    <row r="110" spans="1:16">
      <c r="A110">
        <v>109</v>
      </c>
      <c r="B110" t="s">
        <v>68</v>
      </c>
      <c r="C110" t="s">
        <v>69</v>
      </c>
      <c r="D110" t="s">
        <v>98</v>
      </c>
      <c r="E110" t="s">
        <v>71</v>
      </c>
      <c r="F110" t="s">
        <v>86</v>
      </c>
      <c r="G110" t="s">
        <v>87</v>
      </c>
      <c r="H110" t="s">
        <v>97</v>
      </c>
      <c r="I110">
        <v>59</v>
      </c>
      <c r="J110">
        <v>76099</v>
      </c>
      <c r="K110">
        <v>27</v>
      </c>
      <c r="L110">
        <v>9</v>
      </c>
      <c r="M110">
        <v>3</v>
      </c>
      <c r="N110">
        <v>2</v>
      </c>
      <c r="O110">
        <v>50</v>
      </c>
      <c r="P110" s="2">
        <v>43354</v>
      </c>
    </row>
    <row r="111" spans="1:16">
      <c r="A111">
        <v>110</v>
      </c>
      <c r="B111" t="s">
        <v>81</v>
      </c>
      <c r="C111" t="s">
        <v>76</v>
      </c>
      <c r="D111" t="s">
        <v>70</v>
      </c>
      <c r="E111" t="s">
        <v>82</v>
      </c>
      <c r="F111" t="s">
        <v>86</v>
      </c>
      <c r="G111" t="s">
        <v>87</v>
      </c>
      <c r="H111" t="s">
        <v>89</v>
      </c>
      <c r="I111">
        <v>54</v>
      </c>
      <c r="J111">
        <v>97496</v>
      </c>
      <c r="K111">
        <v>18</v>
      </c>
      <c r="L111">
        <v>19</v>
      </c>
      <c r="M111">
        <v>7</v>
      </c>
      <c r="N111">
        <v>9</v>
      </c>
      <c r="O111">
        <v>40</v>
      </c>
      <c r="P111" s="2">
        <v>37063</v>
      </c>
    </row>
    <row r="112" spans="1:16">
      <c r="A112">
        <v>111</v>
      </c>
      <c r="B112" t="s">
        <v>95</v>
      </c>
      <c r="C112" t="s">
        <v>76</v>
      </c>
      <c r="D112" t="s">
        <v>70</v>
      </c>
      <c r="E112" t="s">
        <v>93</v>
      </c>
      <c r="F112" t="s">
        <v>86</v>
      </c>
      <c r="G112" t="s">
        <v>87</v>
      </c>
      <c r="H112" t="s">
        <v>84</v>
      </c>
      <c r="I112">
        <v>49</v>
      </c>
      <c r="J112">
        <v>96093</v>
      </c>
      <c r="K112">
        <v>4</v>
      </c>
      <c r="L112">
        <v>12</v>
      </c>
      <c r="M112">
        <v>12</v>
      </c>
      <c r="N112">
        <v>7</v>
      </c>
      <c r="O112">
        <v>45</v>
      </c>
      <c r="P112" s="2">
        <v>36755</v>
      </c>
    </row>
    <row r="113" spans="1:16">
      <c r="A113">
        <v>112</v>
      </c>
      <c r="B113" t="s">
        <v>102</v>
      </c>
      <c r="C113" t="s">
        <v>85</v>
      </c>
      <c r="D113" t="s">
        <v>77</v>
      </c>
      <c r="E113" t="s">
        <v>71</v>
      </c>
      <c r="F113" t="s">
        <v>83</v>
      </c>
      <c r="G113" t="s">
        <v>73</v>
      </c>
      <c r="H113" t="s">
        <v>80</v>
      </c>
      <c r="I113">
        <v>22</v>
      </c>
      <c r="J113">
        <v>59689</v>
      </c>
      <c r="K113">
        <v>1</v>
      </c>
      <c r="L113">
        <v>19</v>
      </c>
      <c r="M113">
        <v>11</v>
      </c>
      <c r="N113">
        <v>4</v>
      </c>
      <c r="O113">
        <v>59</v>
      </c>
      <c r="P113" s="2">
        <v>41741</v>
      </c>
    </row>
    <row r="114" spans="1:16">
      <c r="A114">
        <v>113</v>
      </c>
      <c r="B114" t="s">
        <v>75</v>
      </c>
      <c r="C114" t="s">
        <v>69</v>
      </c>
      <c r="D114" t="s">
        <v>90</v>
      </c>
      <c r="E114" t="s">
        <v>93</v>
      </c>
      <c r="F114" t="s">
        <v>86</v>
      </c>
      <c r="G114" t="s">
        <v>73</v>
      </c>
      <c r="H114" t="s">
        <v>74</v>
      </c>
      <c r="I114">
        <v>29</v>
      </c>
      <c r="J114">
        <v>78651</v>
      </c>
      <c r="K114">
        <v>1</v>
      </c>
      <c r="L114">
        <v>9</v>
      </c>
      <c r="M114">
        <v>1</v>
      </c>
      <c r="N114">
        <v>3</v>
      </c>
      <c r="O114">
        <v>32</v>
      </c>
      <c r="P114" s="2">
        <v>40567</v>
      </c>
    </row>
    <row r="115" spans="1:16">
      <c r="A115">
        <v>114</v>
      </c>
      <c r="B115" t="s">
        <v>75</v>
      </c>
      <c r="C115" t="s">
        <v>76</v>
      </c>
      <c r="D115" t="s">
        <v>90</v>
      </c>
      <c r="E115" t="s">
        <v>91</v>
      </c>
      <c r="F115" t="s">
        <v>72</v>
      </c>
      <c r="G115" t="s">
        <v>79</v>
      </c>
      <c r="H115" t="s">
        <v>80</v>
      </c>
      <c r="I115">
        <v>58</v>
      </c>
      <c r="J115">
        <v>43893</v>
      </c>
      <c r="K115">
        <v>26</v>
      </c>
      <c r="L115">
        <v>7</v>
      </c>
      <c r="M115">
        <v>6</v>
      </c>
      <c r="N115">
        <v>3</v>
      </c>
      <c r="O115">
        <v>42</v>
      </c>
      <c r="P115" s="2">
        <v>41744</v>
      </c>
    </row>
    <row r="116" spans="1:16">
      <c r="A116">
        <v>115</v>
      </c>
      <c r="B116" t="s">
        <v>75</v>
      </c>
      <c r="C116" t="s">
        <v>69</v>
      </c>
      <c r="D116" t="s">
        <v>70</v>
      </c>
      <c r="E116" t="s">
        <v>71</v>
      </c>
      <c r="F116" t="s">
        <v>78</v>
      </c>
      <c r="G116" t="s">
        <v>79</v>
      </c>
      <c r="H116" t="s">
        <v>89</v>
      </c>
      <c r="I116">
        <v>53</v>
      </c>
      <c r="J116">
        <v>96418</v>
      </c>
      <c r="K116">
        <v>20</v>
      </c>
      <c r="L116">
        <v>14</v>
      </c>
      <c r="M116">
        <v>3</v>
      </c>
      <c r="N116">
        <v>9</v>
      </c>
      <c r="O116">
        <v>39</v>
      </c>
      <c r="P116" s="2">
        <v>45152</v>
      </c>
    </row>
    <row r="117" spans="1:16">
      <c r="A117">
        <v>116</v>
      </c>
      <c r="B117" t="s">
        <v>81</v>
      </c>
      <c r="C117" t="s">
        <v>69</v>
      </c>
      <c r="D117" t="s">
        <v>70</v>
      </c>
      <c r="E117" t="s">
        <v>93</v>
      </c>
      <c r="F117" t="s">
        <v>86</v>
      </c>
      <c r="G117" t="s">
        <v>73</v>
      </c>
      <c r="H117" t="s">
        <v>74</v>
      </c>
      <c r="I117">
        <v>64</v>
      </c>
      <c r="J117">
        <v>90011</v>
      </c>
      <c r="K117">
        <v>23</v>
      </c>
      <c r="L117">
        <v>19</v>
      </c>
      <c r="M117">
        <v>8</v>
      </c>
      <c r="N117">
        <v>5</v>
      </c>
      <c r="O117">
        <v>56</v>
      </c>
      <c r="P117" s="2">
        <v>42314</v>
      </c>
    </row>
    <row r="118" spans="1:16">
      <c r="A118">
        <v>117</v>
      </c>
      <c r="B118" t="s">
        <v>102</v>
      </c>
      <c r="C118" t="s">
        <v>85</v>
      </c>
      <c r="D118" t="s">
        <v>77</v>
      </c>
      <c r="E118" t="s">
        <v>93</v>
      </c>
      <c r="F118" t="s">
        <v>99</v>
      </c>
      <c r="G118" t="s">
        <v>79</v>
      </c>
      <c r="H118" t="s">
        <v>89</v>
      </c>
      <c r="I118">
        <v>58</v>
      </c>
      <c r="J118">
        <v>68635</v>
      </c>
      <c r="K118">
        <v>10</v>
      </c>
      <c r="L118">
        <v>19</v>
      </c>
      <c r="M118">
        <v>6</v>
      </c>
      <c r="N118">
        <v>3</v>
      </c>
      <c r="O118">
        <v>47</v>
      </c>
      <c r="P118" s="2">
        <v>38802</v>
      </c>
    </row>
    <row r="119" spans="1:16">
      <c r="A119">
        <v>118</v>
      </c>
      <c r="B119" t="s">
        <v>81</v>
      </c>
      <c r="C119" t="s">
        <v>76</v>
      </c>
      <c r="D119" t="s">
        <v>70</v>
      </c>
      <c r="E119" t="s">
        <v>82</v>
      </c>
      <c r="F119" t="s">
        <v>78</v>
      </c>
      <c r="G119" t="s">
        <v>73</v>
      </c>
      <c r="H119" t="s">
        <v>74</v>
      </c>
      <c r="I119">
        <v>25</v>
      </c>
      <c r="J119">
        <v>86115</v>
      </c>
      <c r="K119">
        <v>11</v>
      </c>
      <c r="L119">
        <v>2</v>
      </c>
      <c r="M119">
        <v>12</v>
      </c>
      <c r="N119">
        <v>5</v>
      </c>
      <c r="O119">
        <v>36</v>
      </c>
      <c r="P119" s="2">
        <v>36763</v>
      </c>
    </row>
    <row r="120" spans="1:16">
      <c r="A120">
        <v>119</v>
      </c>
      <c r="B120" t="s">
        <v>68</v>
      </c>
      <c r="C120" t="s">
        <v>85</v>
      </c>
      <c r="D120" t="s">
        <v>77</v>
      </c>
      <c r="E120" t="s">
        <v>93</v>
      </c>
      <c r="F120" t="s">
        <v>83</v>
      </c>
      <c r="G120" t="s">
        <v>87</v>
      </c>
      <c r="H120" t="s">
        <v>80</v>
      </c>
      <c r="I120">
        <v>51</v>
      </c>
      <c r="J120">
        <v>108405</v>
      </c>
      <c r="K120">
        <v>5</v>
      </c>
      <c r="L120">
        <v>9</v>
      </c>
      <c r="M120">
        <v>2</v>
      </c>
      <c r="N120">
        <v>2</v>
      </c>
      <c r="O120">
        <v>47</v>
      </c>
      <c r="P120" s="2">
        <v>42891</v>
      </c>
    </row>
    <row r="121" spans="1:16">
      <c r="A121">
        <v>120</v>
      </c>
      <c r="B121" t="s">
        <v>81</v>
      </c>
      <c r="C121" t="s">
        <v>76</v>
      </c>
      <c r="D121" t="s">
        <v>90</v>
      </c>
      <c r="E121" t="s">
        <v>71</v>
      </c>
      <c r="F121" t="s">
        <v>99</v>
      </c>
      <c r="G121" t="s">
        <v>87</v>
      </c>
      <c r="H121" t="s">
        <v>74</v>
      </c>
      <c r="I121">
        <v>27</v>
      </c>
      <c r="J121">
        <v>102702</v>
      </c>
      <c r="K121">
        <v>1</v>
      </c>
      <c r="L121">
        <v>13</v>
      </c>
      <c r="M121">
        <v>6</v>
      </c>
      <c r="N121">
        <v>4</v>
      </c>
      <c r="O121">
        <v>21</v>
      </c>
      <c r="P121" s="2">
        <v>40137</v>
      </c>
    </row>
    <row r="122" spans="1:16">
      <c r="A122">
        <v>121</v>
      </c>
      <c r="B122" t="s">
        <v>102</v>
      </c>
      <c r="C122" t="s">
        <v>76</v>
      </c>
      <c r="D122" t="s">
        <v>90</v>
      </c>
      <c r="E122" t="s">
        <v>71</v>
      </c>
      <c r="F122" t="s">
        <v>78</v>
      </c>
      <c r="G122" t="s">
        <v>79</v>
      </c>
      <c r="H122" t="s">
        <v>74</v>
      </c>
      <c r="I122">
        <v>40</v>
      </c>
      <c r="J122">
        <v>108518</v>
      </c>
      <c r="K122">
        <v>17</v>
      </c>
      <c r="L122">
        <v>15</v>
      </c>
      <c r="M122">
        <v>7</v>
      </c>
      <c r="N122">
        <v>2</v>
      </c>
      <c r="O122">
        <v>44</v>
      </c>
      <c r="P122" s="2">
        <v>36680</v>
      </c>
    </row>
    <row r="123" spans="1:16">
      <c r="A123">
        <v>122</v>
      </c>
      <c r="B123" t="s">
        <v>102</v>
      </c>
      <c r="C123" t="s">
        <v>76</v>
      </c>
      <c r="D123" t="s">
        <v>98</v>
      </c>
      <c r="E123" t="s">
        <v>82</v>
      </c>
      <c r="F123" t="s">
        <v>99</v>
      </c>
      <c r="G123" t="s">
        <v>73</v>
      </c>
      <c r="H123" t="s">
        <v>97</v>
      </c>
      <c r="I123">
        <v>53</v>
      </c>
      <c r="J123">
        <v>102805</v>
      </c>
      <c r="K123">
        <v>22</v>
      </c>
      <c r="L123">
        <v>3</v>
      </c>
      <c r="M123">
        <v>5</v>
      </c>
      <c r="N123">
        <v>2</v>
      </c>
      <c r="O123">
        <v>25</v>
      </c>
      <c r="P123" s="2">
        <v>37585</v>
      </c>
    </row>
    <row r="124" spans="1:16">
      <c r="A124">
        <v>123</v>
      </c>
      <c r="B124" t="s">
        <v>68</v>
      </c>
      <c r="C124" t="s">
        <v>76</v>
      </c>
      <c r="D124" t="s">
        <v>90</v>
      </c>
      <c r="E124" t="s">
        <v>71</v>
      </c>
      <c r="F124" t="s">
        <v>83</v>
      </c>
      <c r="G124" t="s">
        <v>73</v>
      </c>
      <c r="H124" t="s">
        <v>92</v>
      </c>
      <c r="I124">
        <v>30</v>
      </c>
      <c r="J124">
        <v>88954</v>
      </c>
      <c r="K124">
        <v>34</v>
      </c>
      <c r="L124">
        <v>11</v>
      </c>
      <c r="M124">
        <v>3</v>
      </c>
      <c r="N124">
        <v>8</v>
      </c>
      <c r="O124">
        <v>30</v>
      </c>
      <c r="P124" s="2">
        <v>43149</v>
      </c>
    </row>
    <row r="125" spans="1:16">
      <c r="A125">
        <v>124</v>
      </c>
      <c r="B125" t="s">
        <v>102</v>
      </c>
      <c r="C125" t="s">
        <v>76</v>
      </c>
      <c r="D125" t="s">
        <v>70</v>
      </c>
      <c r="E125" t="s">
        <v>91</v>
      </c>
      <c r="F125" t="s">
        <v>72</v>
      </c>
      <c r="G125" t="s">
        <v>79</v>
      </c>
      <c r="H125" t="s">
        <v>92</v>
      </c>
      <c r="I125">
        <v>33</v>
      </c>
      <c r="J125">
        <v>58064</v>
      </c>
      <c r="K125">
        <v>29</v>
      </c>
      <c r="L125">
        <v>14</v>
      </c>
      <c r="M125">
        <v>4</v>
      </c>
      <c r="N125">
        <v>1</v>
      </c>
      <c r="O125">
        <v>57</v>
      </c>
      <c r="P125" s="2">
        <v>43869</v>
      </c>
    </row>
    <row r="126" spans="1:16">
      <c r="A126">
        <v>125</v>
      </c>
      <c r="B126" t="s">
        <v>102</v>
      </c>
      <c r="C126" t="s">
        <v>69</v>
      </c>
      <c r="D126" t="s">
        <v>90</v>
      </c>
      <c r="E126" t="s">
        <v>71</v>
      </c>
      <c r="F126" t="s">
        <v>83</v>
      </c>
      <c r="G126" t="s">
        <v>73</v>
      </c>
      <c r="H126" t="s">
        <v>84</v>
      </c>
      <c r="I126">
        <v>32</v>
      </c>
      <c r="J126">
        <v>109063</v>
      </c>
      <c r="K126">
        <v>4</v>
      </c>
      <c r="L126">
        <v>8</v>
      </c>
      <c r="M126">
        <v>4</v>
      </c>
      <c r="N126">
        <v>7</v>
      </c>
      <c r="O126">
        <v>25</v>
      </c>
      <c r="P126" s="2">
        <v>40205</v>
      </c>
    </row>
    <row r="127" spans="1:16">
      <c r="A127">
        <v>126</v>
      </c>
      <c r="B127" t="s">
        <v>75</v>
      </c>
      <c r="C127" t="s">
        <v>85</v>
      </c>
      <c r="D127" t="s">
        <v>77</v>
      </c>
      <c r="E127" t="s">
        <v>71</v>
      </c>
      <c r="F127" t="s">
        <v>83</v>
      </c>
      <c r="G127" t="s">
        <v>87</v>
      </c>
      <c r="H127" t="s">
        <v>84</v>
      </c>
      <c r="I127">
        <v>37</v>
      </c>
      <c r="J127">
        <v>32454</v>
      </c>
      <c r="K127">
        <v>5</v>
      </c>
      <c r="L127">
        <v>18</v>
      </c>
      <c r="M127">
        <v>6</v>
      </c>
      <c r="N127">
        <v>5</v>
      </c>
      <c r="O127">
        <v>30</v>
      </c>
      <c r="P127" s="2">
        <v>38822</v>
      </c>
    </row>
    <row r="128" spans="1:16">
      <c r="A128">
        <v>127</v>
      </c>
      <c r="B128" t="s">
        <v>68</v>
      </c>
      <c r="C128" t="s">
        <v>69</v>
      </c>
      <c r="D128" t="s">
        <v>90</v>
      </c>
      <c r="E128" t="s">
        <v>93</v>
      </c>
      <c r="F128" t="s">
        <v>99</v>
      </c>
      <c r="G128" t="s">
        <v>79</v>
      </c>
      <c r="H128" t="s">
        <v>97</v>
      </c>
      <c r="I128">
        <v>22</v>
      </c>
      <c r="J128">
        <v>50878</v>
      </c>
      <c r="K128">
        <v>11</v>
      </c>
      <c r="L128">
        <v>19</v>
      </c>
      <c r="M128">
        <v>10</v>
      </c>
      <c r="N128">
        <v>8</v>
      </c>
      <c r="O128">
        <v>33</v>
      </c>
      <c r="P128" s="2">
        <v>45180</v>
      </c>
    </row>
    <row r="129" spans="1:16">
      <c r="A129">
        <v>128</v>
      </c>
      <c r="B129" t="s">
        <v>88</v>
      </c>
      <c r="C129" t="s">
        <v>76</v>
      </c>
      <c r="D129" t="s">
        <v>98</v>
      </c>
      <c r="E129" t="s">
        <v>93</v>
      </c>
      <c r="F129" t="s">
        <v>94</v>
      </c>
      <c r="G129" t="s">
        <v>79</v>
      </c>
      <c r="H129" t="s">
        <v>84</v>
      </c>
      <c r="I129">
        <v>42</v>
      </c>
      <c r="J129">
        <v>81098</v>
      </c>
      <c r="K129">
        <v>21</v>
      </c>
      <c r="L129">
        <v>16</v>
      </c>
      <c r="M129">
        <v>1</v>
      </c>
      <c r="N129">
        <v>1</v>
      </c>
      <c r="O129">
        <v>21</v>
      </c>
      <c r="P129" s="2">
        <v>40916</v>
      </c>
    </row>
    <row r="130" spans="1:16">
      <c r="A130">
        <v>129</v>
      </c>
      <c r="B130" t="s">
        <v>88</v>
      </c>
      <c r="C130" t="s">
        <v>85</v>
      </c>
      <c r="D130" t="s">
        <v>90</v>
      </c>
      <c r="E130" t="s">
        <v>71</v>
      </c>
      <c r="F130" t="s">
        <v>96</v>
      </c>
      <c r="G130" t="s">
        <v>73</v>
      </c>
      <c r="H130" t="s">
        <v>89</v>
      </c>
      <c r="I130">
        <v>51</v>
      </c>
      <c r="J130">
        <v>92154</v>
      </c>
      <c r="K130">
        <v>35</v>
      </c>
      <c r="L130">
        <v>2</v>
      </c>
      <c r="M130">
        <v>11</v>
      </c>
      <c r="N130">
        <v>7</v>
      </c>
      <c r="O130">
        <v>59</v>
      </c>
      <c r="P130" s="2">
        <v>40734</v>
      </c>
    </row>
    <row r="131" spans="1:16">
      <c r="A131">
        <v>130</v>
      </c>
      <c r="B131" t="s">
        <v>102</v>
      </c>
      <c r="C131" t="s">
        <v>76</v>
      </c>
      <c r="D131" t="s">
        <v>77</v>
      </c>
      <c r="E131" t="s">
        <v>82</v>
      </c>
      <c r="F131" t="s">
        <v>86</v>
      </c>
      <c r="G131" t="s">
        <v>79</v>
      </c>
      <c r="H131" t="s">
        <v>80</v>
      </c>
      <c r="I131">
        <v>34</v>
      </c>
      <c r="J131">
        <v>42991</v>
      </c>
      <c r="K131">
        <v>12</v>
      </c>
      <c r="L131">
        <v>8</v>
      </c>
      <c r="M131">
        <v>4</v>
      </c>
      <c r="N131">
        <v>5</v>
      </c>
      <c r="O131">
        <v>22</v>
      </c>
      <c r="P131" s="2">
        <v>36314</v>
      </c>
    </row>
    <row r="132" spans="1:16">
      <c r="A132">
        <v>131</v>
      </c>
      <c r="B132" t="s">
        <v>88</v>
      </c>
      <c r="C132" t="s">
        <v>85</v>
      </c>
      <c r="D132" t="s">
        <v>77</v>
      </c>
      <c r="E132" t="s">
        <v>93</v>
      </c>
      <c r="F132" t="s">
        <v>86</v>
      </c>
      <c r="G132" t="s">
        <v>73</v>
      </c>
      <c r="H132" t="s">
        <v>101</v>
      </c>
      <c r="I132">
        <v>55</v>
      </c>
      <c r="J132">
        <v>98344</v>
      </c>
      <c r="K132">
        <v>26</v>
      </c>
      <c r="L132">
        <v>6</v>
      </c>
      <c r="M132">
        <v>10</v>
      </c>
      <c r="N132">
        <v>4</v>
      </c>
      <c r="O132">
        <v>54</v>
      </c>
      <c r="P132" s="2">
        <v>42360</v>
      </c>
    </row>
    <row r="133" spans="1:16">
      <c r="A133">
        <v>132</v>
      </c>
      <c r="B133" t="s">
        <v>88</v>
      </c>
      <c r="C133" t="s">
        <v>69</v>
      </c>
      <c r="D133" t="s">
        <v>70</v>
      </c>
      <c r="E133" t="s">
        <v>82</v>
      </c>
      <c r="F133" t="s">
        <v>72</v>
      </c>
      <c r="G133" t="s">
        <v>73</v>
      </c>
      <c r="H133" t="s">
        <v>89</v>
      </c>
      <c r="I133">
        <v>25</v>
      </c>
      <c r="J133">
        <v>66593</v>
      </c>
      <c r="K133">
        <v>19</v>
      </c>
      <c r="L133">
        <v>12</v>
      </c>
      <c r="M133">
        <v>13</v>
      </c>
      <c r="N133">
        <v>7</v>
      </c>
      <c r="O133">
        <v>52</v>
      </c>
      <c r="P133" s="2">
        <v>41630</v>
      </c>
    </row>
    <row r="134" spans="1:16">
      <c r="A134">
        <v>133</v>
      </c>
      <c r="B134" t="s">
        <v>102</v>
      </c>
      <c r="C134" t="s">
        <v>85</v>
      </c>
      <c r="D134" t="s">
        <v>90</v>
      </c>
      <c r="E134" t="s">
        <v>71</v>
      </c>
      <c r="F134" t="s">
        <v>72</v>
      </c>
      <c r="G134" t="s">
        <v>73</v>
      </c>
      <c r="H134" t="s">
        <v>101</v>
      </c>
      <c r="I134">
        <v>49</v>
      </c>
      <c r="J134">
        <v>66304</v>
      </c>
      <c r="K134">
        <v>7</v>
      </c>
      <c r="L134">
        <v>15</v>
      </c>
      <c r="M134">
        <v>4</v>
      </c>
      <c r="N134">
        <v>2</v>
      </c>
      <c r="O134">
        <v>43</v>
      </c>
      <c r="P134" s="2">
        <v>42197</v>
      </c>
    </row>
    <row r="135" spans="1:16">
      <c r="A135">
        <v>134</v>
      </c>
      <c r="B135" t="s">
        <v>88</v>
      </c>
      <c r="C135" t="s">
        <v>85</v>
      </c>
      <c r="D135" t="s">
        <v>77</v>
      </c>
      <c r="E135" t="s">
        <v>71</v>
      </c>
      <c r="F135" t="s">
        <v>86</v>
      </c>
      <c r="G135" t="s">
        <v>73</v>
      </c>
      <c r="H135" t="s">
        <v>101</v>
      </c>
      <c r="I135">
        <v>59</v>
      </c>
      <c r="J135">
        <v>60386</v>
      </c>
      <c r="K135">
        <v>7</v>
      </c>
      <c r="L135">
        <v>8</v>
      </c>
      <c r="M135">
        <v>10</v>
      </c>
      <c r="N135">
        <v>1</v>
      </c>
      <c r="O135">
        <v>38</v>
      </c>
      <c r="P135" s="2">
        <v>39130</v>
      </c>
    </row>
    <row r="136" spans="1:16">
      <c r="A136">
        <v>135</v>
      </c>
      <c r="B136" t="s">
        <v>81</v>
      </c>
      <c r="C136" t="s">
        <v>85</v>
      </c>
      <c r="D136" t="s">
        <v>98</v>
      </c>
      <c r="E136" t="s">
        <v>91</v>
      </c>
      <c r="F136" t="s">
        <v>96</v>
      </c>
      <c r="G136" t="s">
        <v>73</v>
      </c>
      <c r="H136" t="s">
        <v>97</v>
      </c>
      <c r="I136">
        <v>52</v>
      </c>
      <c r="J136">
        <v>85220</v>
      </c>
      <c r="K136">
        <v>26</v>
      </c>
      <c r="L136">
        <v>4</v>
      </c>
      <c r="M136">
        <v>1</v>
      </c>
      <c r="N136">
        <v>1</v>
      </c>
      <c r="O136">
        <v>37</v>
      </c>
      <c r="P136" s="2">
        <v>41852</v>
      </c>
    </row>
    <row r="137" spans="1:16">
      <c r="A137">
        <v>136</v>
      </c>
      <c r="B137" t="s">
        <v>95</v>
      </c>
      <c r="C137" t="s">
        <v>85</v>
      </c>
      <c r="D137" t="s">
        <v>70</v>
      </c>
      <c r="E137" t="s">
        <v>93</v>
      </c>
      <c r="F137" t="s">
        <v>86</v>
      </c>
      <c r="G137" t="s">
        <v>79</v>
      </c>
      <c r="H137" t="s">
        <v>89</v>
      </c>
      <c r="I137">
        <v>48</v>
      </c>
      <c r="J137">
        <v>99338</v>
      </c>
      <c r="K137">
        <v>5</v>
      </c>
      <c r="L137">
        <v>15</v>
      </c>
      <c r="M137">
        <v>9</v>
      </c>
      <c r="N137">
        <v>1</v>
      </c>
      <c r="O137">
        <v>43</v>
      </c>
      <c r="P137" s="2">
        <v>35417</v>
      </c>
    </row>
    <row r="138" spans="1:16">
      <c r="A138">
        <v>137</v>
      </c>
      <c r="B138" t="s">
        <v>68</v>
      </c>
      <c r="C138" t="s">
        <v>85</v>
      </c>
      <c r="D138" t="s">
        <v>98</v>
      </c>
      <c r="E138" t="s">
        <v>71</v>
      </c>
      <c r="F138" t="s">
        <v>94</v>
      </c>
      <c r="G138" t="s">
        <v>87</v>
      </c>
      <c r="H138" t="s">
        <v>97</v>
      </c>
      <c r="I138">
        <v>26</v>
      </c>
      <c r="J138">
        <v>51083</v>
      </c>
      <c r="K138">
        <v>21</v>
      </c>
      <c r="L138">
        <v>17</v>
      </c>
      <c r="M138">
        <v>4</v>
      </c>
      <c r="N138">
        <v>5</v>
      </c>
      <c r="O138">
        <v>54</v>
      </c>
      <c r="P138" s="2">
        <v>39626</v>
      </c>
    </row>
    <row r="139" spans="1:16">
      <c r="A139">
        <v>138</v>
      </c>
      <c r="B139" t="s">
        <v>95</v>
      </c>
      <c r="C139" t="s">
        <v>76</v>
      </c>
      <c r="D139" t="s">
        <v>90</v>
      </c>
      <c r="E139" t="s">
        <v>91</v>
      </c>
      <c r="F139" t="s">
        <v>96</v>
      </c>
      <c r="G139" t="s">
        <v>87</v>
      </c>
      <c r="H139" t="s">
        <v>74</v>
      </c>
      <c r="I139">
        <v>46</v>
      </c>
      <c r="J139">
        <v>48354</v>
      </c>
      <c r="K139">
        <v>14</v>
      </c>
      <c r="L139">
        <v>13</v>
      </c>
      <c r="M139">
        <v>7</v>
      </c>
      <c r="N139">
        <v>7</v>
      </c>
      <c r="O139">
        <v>20</v>
      </c>
      <c r="P139" s="2">
        <v>44600</v>
      </c>
    </row>
    <row r="140" spans="1:16">
      <c r="A140">
        <v>139</v>
      </c>
      <c r="B140" t="s">
        <v>102</v>
      </c>
      <c r="C140" t="s">
        <v>85</v>
      </c>
      <c r="D140" t="s">
        <v>90</v>
      </c>
      <c r="E140" t="s">
        <v>93</v>
      </c>
      <c r="F140" t="s">
        <v>72</v>
      </c>
      <c r="G140" t="s">
        <v>79</v>
      </c>
      <c r="H140" t="s">
        <v>101</v>
      </c>
      <c r="I140">
        <v>24</v>
      </c>
      <c r="J140">
        <v>52190</v>
      </c>
      <c r="K140">
        <v>4</v>
      </c>
      <c r="L140">
        <v>18</v>
      </c>
      <c r="M140">
        <v>12</v>
      </c>
      <c r="N140">
        <v>2</v>
      </c>
      <c r="O140">
        <v>55</v>
      </c>
      <c r="P140" s="2">
        <v>40948</v>
      </c>
    </row>
    <row r="141" spans="1:16">
      <c r="A141">
        <v>140</v>
      </c>
      <c r="B141" t="s">
        <v>75</v>
      </c>
      <c r="C141" t="s">
        <v>85</v>
      </c>
      <c r="D141" t="s">
        <v>90</v>
      </c>
      <c r="E141" t="s">
        <v>71</v>
      </c>
      <c r="F141" t="s">
        <v>78</v>
      </c>
      <c r="G141" t="s">
        <v>79</v>
      </c>
      <c r="H141" t="s">
        <v>80</v>
      </c>
      <c r="I141">
        <v>54</v>
      </c>
      <c r="J141">
        <v>36142</v>
      </c>
      <c r="K141">
        <v>23</v>
      </c>
      <c r="L141">
        <v>2</v>
      </c>
      <c r="M141">
        <v>14</v>
      </c>
      <c r="N141">
        <v>8</v>
      </c>
      <c r="O141">
        <v>44</v>
      </c>
      <c r="P141" s="2">
        <v>35547</v>
      </c>
    </row>
    <row r="142" spans="1:16">
      <c r="A142">
        <v>141</v>
      </c>
      <c r="B142" t="s">
        <v>68</v>
      </c>
      <c r="C142" t="s">
        <v>69</v>
      </c>
      <c r="D142" t="s">
        <v>70</v>
      </c>
      <c r="E142" t="s">
        <v>71</v>
      </c>
      <c r="F142" t="s">
        <v>99</v>
      </c>
      <c r="G142" t="s">
        <v>87</v>
      </c>
      <c r="H142" t="s">
        <v>84</v>
      </c>
      <c r="I142">
        <v>25</v>
      </c>
      <c r="J142">
        <v>58398</v>
      </c>
      <c r="K142">
        <v>20</v>
      </c>
      <c r="L142">
        <v>13</v>
      </c>
      <c r="M142">
        <v>3</v>
      </c>
      <c r="N142">
        <v>4</v>
      </c>
      <c r="O142">
        <v>53</v>
      </c>
      <c r="P142" s="2">
        <v>44226</v>
      </c>
    </row>
    <row r="143" spans="1:16">
      <c r="A143">
        <v>142</v>
      </c>
      <c r="B143" t="s">
        <v>102</v>
      </c>
      <c r="C143" t="s">
        <v>85</v>
      </c>
      <c r="D143" t="s">
        <v>77</v>
      </c>
      <c r="E143" t="s">
        <v>93</v>
      </c>
      <c r="F143" t="s">
        <v>94</v>
      </c>
      <c r="G143" t="s">
        <v>87</v>
      </c>
      <c r="H143" t="s">
        <v>80</v>
      </c>
      <c r="I143">
        <v>46</v>
      </c>
      <c r="J143">
        <v>81971</v>
      </c>
      <c r="K143">
        <v>15</v>
      </c>
      <c r="L143">
        <v>13</v>
      </c>
      <c r="M143">
        <v>10</v>
      </c>
      <c r="N143">
        <v>3</v>
      </c>
      <c r="O143">
        <v>44</v>
      </c>
      <c r="P143" s="2">
        <v>34903</v>
      </c>
    </row>
    <row r="144" spans="1:16">
      <c r="A144">
        <v>143</v>
      </c>
      <c r="B144" t="s">
        <v>75</v>
      </c>
      <c r="C144" t="s">
        <v>69</v>
      </c>
      <c r="D144" t="s">
        <v>70</v>
      </c>
      <c r="E144" t="s">
        <v>93</v>
      </c>
      <c r="F144" t="s">
        <v>94</v>
      </c>
      <c r="G144" t="s">
        <v>87</v>
      </c>
      <c r="H144" t="s">
        <v>84</v>
      </c>
      <c r="I144">
        <v>41</v>
      </c>
      <c r="J144">
        <v>71862</v>
      </c>
      <c r="K144">
        <v>29</v>
      </c>
      <c r="L144">
        <v>15</v>
      </c>
      <c r="M144">
        <v>12</v>
      </c>
      <c r="N144">
        <v>8</v>
      </c>
      <c r="O144">
        <v>35</v>
      </c>
      <c r="P144" s="2">
        <v>40836</v>
      </c>
    </row>
    <row r="145" spans="1:16">
      <c r="A145">
        <v>144</v>
      </c>
      <c r="B145" t="s">
        <v>95</v>
      </c>
      <c r="C145" t="s">
        <v>76</v>
      </c>
      <c r="D145" t="s">
        <v>98</v>
      </c>
      <c r="E145" t="s">
        <v>93</v>
      </c>
      <c r="F145" t="s">
        <v>72</v>
      </c>
      <c r="G145" t="s">
        <v>87</v>
      </c>
      <c r="H145" t="s">
        <v>101</v>
      </c>
      <c r="I145">
        <v>55</v>
      </c>
      <c r="J145">
        <v>83410</v>
      </c>
      <c r="K145">
        <v>8</v>
      </c>
      <c r="L145">
        <v>10</v>
      </c>
      <c r="M145">
        <v>3</v>
      </c>
      <c r="N145">
        <v>2</v>
      </c>
      <c r="O145">
        <v>53</v>
      </c>
      <c r="P145" s="2">
        <v>39246</v>
      </c>
    </row>
    <row r="146" spans="1:16">
      <c r="A146">
        <v>145</v>
      </c>
      <c r="B146" t="s">
        <v>102</v>
      </c>
      <c r="C146" t="s">
        <v>85</v>
      </c>
      <c r="D146" t="s">
        <v>70</v>
      </c>
      <c r="E146" t="s">
        <v>71</v>
      </c>
      <c r="F146" t="s">
        <v>72</v>
      </c>
      <c r="G146" t="s">
        <v>87</v>
      </c>
      <c r="H146" t="s">
        <v>101</v>
      </c>
      <c r="I146">
        <v>47</v>
      </c>
      <c r="J146">
        <v>49503</v>
      </c>
      <c r="K146">
        <v>19</v>
      </c>
      <c r="L146">
        <v>3</v>
      </c>
      <c r="M146">
        <v>14</v>
      </c>
      <c r="N146">
        <v>3</v>
      </c>
      <c r="O146">
        <v>48</v>
      </c>
      <c r="P146" s="2">
        <v>42433</v>
      </c>
    </row>
    <row r="147" spans="1:16">
      <c r="A147">
        <v>146</v>
      </c>
      <c r="B147" t="s">
        <v>68</v>
      </c>
      <c r="C147" t="s">
        <v>69</v>
      </c>
      <c r="D147" t="s">
        <v>98</v>
      </c>
      <c r="E147" t="s">
        <v>71</v>
      </c>
      <c r="F147" t="s">
        <v>83</v>
      </c>
      <c r="G147" t="s">
        <v>73</v>
      </c>
      <c r="H147" t="s">
        <v>101</v>
      </c>
      <c r="I147">
        <v>26</v>
      </c>
      <c r="J147">
        <v>78456</v>
      </c>
      <c r="K147">
        <v>39</v>
      </c>
      <c r="L147">
        <v>19</v>
      </c>
      <c r="M147">
        <v>8</v>
      </c>
      <c r="N147">
        <v>3</v>
      </c>
      <c r="O147">
        <v>38</v>
      </c>
      <c r="P147" s="2">
        <v>41393</v>
      </c>
    </row>
    <row r="148" spans="1:16">
      <c r="A148">
        <v>147</v>
      </c>
      <c r="B148" t="s">
        <v>68</v>
      </c>
      <c r="C148" t="s">
        <v>69</v>
      </c>
      <c r="D148" t="s">
        <v>70</v>
      </c>
      <c r="E148" t="s">
        <v>91</v>
      </c>
      <c r="F148" t="s">
        <v>94</v>
      </c>
      <c r="G148" t="s">
        <v>79</v>
      </c>
      <c r="H148" t="s">
        <v>97</v>
      </c>
      <c r="I148">
        <v>56</v>
      </c>
      <c r="J148">
        <v>112035</v>
      </c>
      <c r="K148">
        <v>28</v>
      </c>
      <c r="L148">
        <v>3</v>
      </c>
      <c r="M148">
        <v>8</v>
      </c>
      <c r="N148">
        <v>1</v>
      </c>
      <c r="O148">
        <v>42</v>
      </c>
      <c r="P148" s="2">
        <v>35115</v>
      </c>
    </row>
    <row r="149" spans="1:16">
      <c r="A149">
        <v>148</v>
      </c>
      <c r="B149" t="s">
        <v>100</v>
      </c>
      <c r="C149" t="s">
        <v>76</v>
      </c>
      <c r="D149" t="s">
        <v>77</v>
      </c>
      <c r="E149" t="s">
        <v>82</v>
      </c>
      <c r="F149" t="s">
        <v>83</v>
      </c>
      <c r="G149" t="s">
        <v>73</v>
      </c>
      <c r="H149" t="s">
        <v>89</v>
      </c>
      <c r="I149">
        <v>49</v>
      </c>
      <c r="J149">
        <v>38016</v>
      </c>
      <c r="K149">
        <v>27</v>
      </c>
      <c r="L149">
        <v>14</v>
      </c>
      <c r="M149">
        <v>11</v>
      </c>
      <c r="N149">
        <v>6</v>
      </c>
      <c r="O149">
        <v>38</v>
      </c>
      <c r="P149" s="2">
        <v>40335</v>
      </c>
    </row>
    <row r="150" spans="1:16">
      <c r="A150">
        <v>149</v>
      </c>
      <c r="B150" t="s">
        <v>81</v>
      </c>
      <c r="C150" t="s">
        <v>85</v>
      </c>
      <c r="D150" t="s">
        <v>98</v>
      </c>
      <c r="E150" t="s">
        <v>93</v>
      </c>
      <c r="F150" t="s">
        <v>83</v>
      </c>
      <c r="G150" t="s">
        <v>87</v>
      </c>
      <c r="H150" t="s">
        <v>84</v>
      </c>
      <c r="I150">
        <v>50</v>
      </c>
      <c r="J150">
        <v>32384</v>
      </c>
      <c r="K150">
        <v>4</v>
      </c>
      <c r="L150">
        <v>8</v>
      </c>
      <c r="M150">
        <v>12</v>
      </c>
      <c r="N150">
        <v>2</v>
      </c>
      <c r="O150">
        <v>44</v>
      </c>
      <c r="P150" s="2">
        <v>44588</v>
      </c>
    </row>
    <row r="151" spans="1:16">
      <c r="A151">
        <v>150</v>
      </c>
      <c r="B151" t="s">
        <v>88</v>
      </c>
      <c r="C151" t="s">
        <v>85</v>
      </c>
      <c r="D151" t="s">
        <v>90</v>
      </c>
      <c r="E151" t="s">
        <v>71</v>
      </c>
      <c r="F151" t="s">
        <v>99</v>
      </c>
      <c r="G151" t="s">
        <v>87</v>
      </c>
      <c r="H151" t="s">
        <v>89</v>
      </c>
      <c r="I151">
        <v>30</v>
      </c>
      <c r="J151">
        <v>92320</v>
      </c>
      <c r="K151">
        <v>15</v>
      </c>
      <c r="L151">
        <v>4</v>
      </c>
      <c r="M151">
        <v>1</v>
      </c>
      <c r="N151">
        <v>1</v>
      </c>
      <c r="O151">
        <v>35</v>
      </c>
      <c r="P151" s="2">
        <v>36735</v>
      </c>
    </row>
    <row r="152" spans="1:16">
      <c r="A152">
        <v>151</v>
      </c>
      <c r="B152" t="s">
        <v>75</v>
      </c>
      <c r="C152" t="s">
        <v>69</v>
      </c>
      <c r="D152" t="s">
        <v>90</v>
      </c>
      <c r="E152" t="s">
        <v>71</v>
      </c>
      <c r="F152" t="s">
        <v>83</v>
      </c>
      <c r="G152" t="s">
        <v>87</v>
      </c>
      <c r="H152" t="s">
        <v>97</v>
      </c>
      <c r="I152">
        <v>59</v>
      </c>
      <c r="J152">
        <v>45072</v>
      </c>
      <c r="K152">
        <v>35</v>
      </c>
      <c r="L152">
        <v>11</v>
      </c>
      <c r="M152">
        <v>10</v>
      </c>
      <c r="N152">
        <v>2</v>
      </c>
      <c r="O152">
        <v>28</v>
      </c>
      <c r="P152" s="2">
        <v>39435</v>
      </c>
    </row>
    <row r="153" spans="1:16">
      <c r="A153">
        <v>152</v>
      </c>
      <c r="B153" t="s">
        <v>100</v>
      </c>
      <c r="C153" t="s">
        <v>85</v>
      </c>
      <c r="D153" t="s">
        <v>70</v>
      </c>
      <c r="E153" t="s">
        <v>93</v>
      </c>
      <c r="F153" t="s">
        <v>96</v>
      </c>
      <c r="G153" t="s">
        <v>73</v>
      </c>
      <c r="H153" t="s">
        <v>97</v>
      </c>
      <c r="I153">
        <v>27</v>
      </c>
      <c r="J153">
        <v>110018</v>
      </c>
      <c r="K153">
        <v>37</v>
      </c>
      <c r="L153">
        <v>11</v>
      </c>
      <c r="M153">
        <v>2</v>
      </c>
      <c r="N153">
        <v>6</v>
      </c>
      <c r="O153">
        <v>20</v>
      </c>
      <c r="P153" s="2">
        <v>40530</v>
      </c>
    </row>
    <row r="154" spans="1:16">
      <c r="A154">
        <v>153</v>
      </c>
      <c r="B154" t="s">
        <v>88</v>
      </c>
      <c r="C154" t="s">
        <v>69</v>
      </c>
      <c r="D154" t="s">
        <v>90</v>
      </c>
      <c r="E154" t="s">
        <v>82</v>
      </c>
      <c r="F154" t="s">
        <v>86</v>
      </c>
      <c r="G154" t="s">
        <v>73</v>
      </c>
      <c r="H154" t="s">
        <v>92</v>
      </c>
      <c r="I154">
        <v>40</v>
      </c>
      <c r="J154">
        <v>70510</v>
      </c>
      <c r="K154">
        <v>1</v>
      </c>
      <c r="L154">
        <v>11</v>
      </c>
      <c r="M154">
        <v>8</v>
      </c>
      <c r="N154">
        <v>4</v>
      </c>
      <c r="O154">
        <v>38</v>
      </c>
      <c r="P154" s="2">
        <v>38666</v>
      </c>
    </row>
    <row r="155" spans="1:16">
      <c r="A155">
        <v>154</v>
      </c>
      <c r="B155" t="s">
        <v>88</v>
      </c>
      <c r="C155" t="s">
        <v>85</v>
      </c>
      <c r="D155" t="s">
        <v>98</v>
      </c>
      <c r="E155" t="s">
        <v>93</v>
      </c>
      <c r="F155" t="s">
        <v>78</v>
      </c>
      <c r="G155" t="s">
        <v>87</v>
      </c>
      <c r="H155" t="s">
        <v>80</v>
      </c>
      <c r="I155">
        <v>32</v>
      </c>
      <c r="J155">
        <v>78933</v>
      </c>
      <c r="K155">
        <v>3</v>
      </c>
      <c r="L155">
        <v>2</v>
      </c>
      <c r="M155">
        <v>1</v>
      </c>
      <c r="N155">
        <v>6</v>
      </c>
      <c r="O155">
        <v>52</v>
      </c>
      <c r="P155" s="2">
        <v>43384</v>
      </c>
    </row>
    <row r="156" spans="1:16">
      <c r="A156">
        <v>155</v>
      </c>
      <c r="B156" t="s">
        <v>102</v>
      </c>
      <c r="C156" t="s">
        <v>69</v>
      </c>
      <c r="D156" t="s">
        <v>90</v>
      </c>
      <c r="E156" t="s">
        <v>82</v>
      </c>
      <c r="F156" t="s">
        <v>72</v>
      </c>
      <c r="G156" t="s">
        <v>73</v>
      </c>
      <c r="H156" t="s">
        <v>80</v>
      </c>
      <c r="I156">
        <v>23</v>
      </c>
      <c r="J156">
        <v>51826</v>
      </c>
      <c r="K156">
        <v>24</v>
      </c>
      <c r="L156">
        <v>17</v>
      </c>
      <c r="M156">
        <v>12</v>
      </c>
      <c r="N156">
        <v>9</v>
      </c>
      <c r="O156">
        <v>53</v>
      </c>
      <c r="P156" s="2">
        <v>42258</v>
      </c>
    </row>
    <row r="157" spans="1:16">
      <c r="A157">
        <v>156</v>
      </c>
      <c r="B157" t="s">
        <v>88</v>
      </c>
      <c r="C157" t="s">
        <v>85</v>
      </c>
      <c r="D157" t="s">
        <v>77</v>
      </c>
      <c r="E157" t="s">
        <v>71</v>
      </c>
      <c r="F157" t="s">
        <v>96</v>
      </c>
      <c r="G157" t="s">
        <v>73</v>
      </c>
      <c r="H157" t="s">
        <v>74</v>
      </c>
      <c r="I157">
        <v>30</v>
      </c>
      <c r="J157">
        <v>98026</v>
      </c>
      <c r="K157">
        <v>27</v>
      </c>
      <c r="L157">
        <v>9</v>
      </c>
      <c r="M157">
        <v>8</v>
      </c>
      <c r="N157">
        <v>8</v>
      </c>
      <c r="O157">
        <v>35</v>
      </c>
      <c r="P157" s="2">
        <v>43518</v>
      </c>
    </row>
    <row r="158" spans="1:16">
      <c r="A158">
        <v>157</v>
      </c>
      <c r="B158" t="s">
        <v>81</v>
      </c>
      <c r="C158" t="s">
        <v>76</v>
      </c>
      <c r="D158" t="s">
        <v>77</v>
      </c>
      <c r="E158" t="s">
        <v>82</v>
      </c>
      <c r="F158" t="s">
        <v>78</v>
      </c>
      <c r="G158" t="s">
        <v>87</v>
      </c>
      <c r="H158" t="s">
        <v>97</v>
      </c>
      <c r="I158">
        <v>42</v>
      </c>
      <c r="J158">
        <v>55518</v>
      </c>
      <c r="K158">
        <v>36</v>
      </c>
      <c r="L158">
        <v>2</v>
      </c>
      <c r="M158">
        <v>8</v>
      </c>
      <c r="N158">
        <v>1</v>
      </c>
      <c r="O158">
        <v>59</v>
      </c>
      <c r="P158" s="2">
        <v>37081</v>
      </c>
    </row>
    <row r="159" spans="1:16">
      <c r="A159">
        <v>158</v>
      </c>
      <c r="B159" t="s">
        <v>68</v>
      </c>
      <c r="C159" t="s">
        <v>85</v>
      </c>
      <c r="D159" t="s">
        <v>70</v>
      </c>
      <c r="E159" t="s">
        <v>91</v>
      </c>
      <c r="F159" t="s">
        <v>94</v>
      </c>
      <c r="G159" t="s">
        <v>73</v>
      </c>
      <c r="H159" t="s">
        <v>84</v>
      </c>
      <c r="I159">
        <v>45</v>
      </c>
      <c r="J159">
        <v>54045</v>
      </c>
      <c r="K159">
        <v>34</v>
      </c>
      <c r="L159">
        <v>15</v>
      </c>
      <c r="M159">
        <v>2</v>
      </c>
      <c r="N159">
        <v>8</v>
      </c>
      <c r="O159">
        <v>37</v>
      </c>
      <c r="P159" s="2">
        <v>44246</v>
      </c>
    </row>
    <row r="160" spans="1:16">
      <c r="A160">
        <v>159</v>
      </c>
      <c r="B160" t="s">
        <v>100</v>
      </c>
      <c r="C160" t="s">
        <v>85</v>
      </c>
      <c r="D160" t="s">
        <v>98</v>
      </c>
      <c r="E160" t="s">
        <v>71</v>
      </c>
      <c r="F160" t="s">
        <v>94</v>
      </c>
      <c r="G160" t="s">
        <v>79</v>
      </c>
      <c r="H160" t="s">
        <v>92</v>
      </c>
      <c r="I160">
        <v>55</v>
      </c>
      <c r="J160">
        <v>80876</v>
      </c>
      <c r="K160">
        <v>29</v>
      </c>
      <c r="L160">
        <v>16</v>
      </c>
      <c r="M160">
        <v>4</v>
      </c>
      <c r="N160">
        <v>9</v>
      </c>
      <c r="O160">
        <v>53</v>
      </c>
      <c r="P160" s="2">
        <v>38488</v>
      </c>
    </row>
    <row r="161" spans="1:16">
      <c r="A161">
        <v>160</v>
      </c>
      <c r="B161" t="s">
        <v>88</v>
      </c>
      <c r="C161" t="s">
        <v>76</v>
      </c>
      <c r="D161" t="s">
        <v>77</v>
      </c>
      <c r="E161" t="s">
        <v>91</v>
      </c>
      <c r="F161" t="s">
        <v>94</v>
      </c>
      <c r="G161" t="s">
        <v>79</v>
      </c>
      <c r="H161" t="s">
        <v>92</v>
      </c>
      <c r="I161">
        <v>43</v>
      </c>
      <c r="J161">
        <v>81919</v>
      </c>
      <c r="K161">
        <v>24</v>
      </c>
      <c r="L161">
        <v>4</v>
      </c>
      <c r="M161">
        <v>6</v>
      </c>
      <c r="N161">
        <v>6</v>
      </c>
      <c r="O161">
        <v>44</v>
      </c>
      <c r="P161" s="2">
        <v>40556</v>
      </c>
    </row>
    <row r="162" spans="1:16">
      <c r="A162">
        <v>161</v>
      </c>
      <c r="B162" t="s">
        <v>102</v>
      </c>
      <c r="C162" t="s">
        <v>85</v>
      </c>
      <c r="D162" t="s">
        <v>77</v>
      </c>
      <c r="E162" t="s">
        <v>93</v>
      </c>
      <c r="F162" t="s">
        <v>96</v>
      </c>
      <c r="G162" t="s">
        <v>79</v>
      </c>
      <c r="H162" t="s">
        <v>89</v>
      </c>
      <c r="I162">
        <v>24</v>
      </c>
      <c r="J162">
        <v>57103</v>
      </c>
      <c r="K162">
        <v>24</v>
      </c>
      <c r="L162">
        <v>8</v>
      </c>
      <c r="M162">
        <v>12</v>
      </c>
      <c r="N162">
        <v>5</v>
      </c>
      <c r="O162">
        <v>25</v>
      </c>
      <c r="P162" s="2">
        <v>38770</v>
      </c>
    </row>
    <row r="163" spans="1:16">
      <c r="A163">
        <v>162</v>
      </c>
      <c r="B163" t="s">
        <v>81</v>
      </c>
      <c r="C163" t="s">
        <v>76</v>
      </c>
      <c r="D163" t="s">
        <v>98</v>
      </c>
      <c r="E163" t="s">
        <v>93</v>
      </c>
      <c r="F163" t="s">
        <v>96</v>
      </c>
      <c r="G163" t="s">
        <v>79</v>
      </c>
      <c r="H163" t="s">
        <v>80</v>
      </c>
      <c r="I163">
        <v>33</v>
      </c>
      <c r="J163">
        <v>66188</v>
      </c>
      <c r="K163">
        <v>4</v>
      </c>
      <c r="L163">
        <v>9</v>
      </c>
      <c r="M163">
        <v>11</v>
      </c>
      <c r="N163">
        <v>6</v>
      </c>
      <c r="O163">
        <v>40</v>
      </c>
      <c r="P163" s="2">
        <v>34798</v>
      </c>
    </row>
    <row r="164" spans="1:16">
      <c r="A164">
        <v>163</v>
      </c>
      <c r="B164" t="s">
        <v>95</v>
      </c>
      <c r="C164" t="s">
        <v>85</v>
      </c>
      <c r="D164" t="s">
        <v>90</v>
      </c>
      <c r="E164" t="s">
        <v>93</v>
      </c>
      <c r="F164" t="s">
        <v>72</v>
      </c>
      <c r="G164" t="s">
        <v>87</v>
      </c>
      <c r="H164" t="s">
        <v>97</v>
      </c>
      <c r="I164">
        <v>49</v>
      </c>
      <c r="J164">
        <v>35845</v>
      </c>
      <c r="K164">
        <v>3</v>
      </c>
      <c r="L164">
        <v>5</v>
      </c>
      <c r="M164">
        <v>9</v>
      </c>
      <c r="N164">
        <v>6</v>
      </c>
      <c r="O164">
        <v>25</v>
      </c>
      <c r="P164" s="2">
        <v>44598</v>
      </c>
    </row>
    <row r="165" spans="1:16">
      <c r="A165">
        <v>164</v>
      </c>
      <c r="B165" t="s">
        <v>68</v>
      </c>
      <c r="C165" t="s">
        <v>69</v>
      </c>
      <c r="D165" t="s">
        <v>90</v>
      </c>
      <c r="E165" t="s">
        <v>82</v>
      </c>
      <c r="F165" t="s">
        <v>86</v>
      </c>
      <c r="G165" t="s">
        <v>87</v>
      </c>
      <c r="H165" t="s">
        <v>74</v>
      </c>
      <c r="I165">
        <v>51</v>
      </c>
      <c r="J165">
        <v>116698</v>
      </c>
      <c r="K165">
        <v>34</v>
      </c>
      <c r="L165">
        <v>16</v>
      </c>
      <c r="M165">
        <v>8</v>
      </c>
      <c r="N165">
        <v>9</v>
      </c>
      <c r="O165">
        <v>51</v>
      </c>
      <c r="P165" s="2">
        <v>35869</v>
      </c>
    </row>
    <row r="166" spans="1:16">
      <c r="A166">
        <v>165</v>
      </c>
      <c r="B166" t="s">
        <v>68</v>
      </c>
      <c r="C166" t="s">
        <v>69</v>
      </c>
      <c r="D166" t="s">
        <v>70</v>
      </c>
      <c r="E166" t="s">
        <v>71</v>
      </c>
      <c r="F166" t="s">
        <v>83</v>
      </c>
      <c r="G166" t="s">
        <v>87</v>
      </c>
      <c r="H166" t="s">
        <v>97</v>
      </c>
      <c r="I166">
        <v>47</v>
      </c>
      <c r="J166">
        <v>66674</v>
      </c>
      <c r="K166">
        <v>23</v>
      </c>
      <c r="L166">
        <v>13</v>
      </c>
      <c r="M166">
        <v>12</v>
      </c>
      <c r="N166">
        <v>4</v>
      </c>
      <c r="O166">
        <v>58</v>
      </c>
      <c r="P166" s="2">
        <v>40160</v>
      </c>
    </row>
    <row r="167" spans="1:16">
      <c r="A167">
        <v>166</v>
      </c>
      <c r="B167" t="s">
        <v>100</v>
      </c>
      <c r="C167" t="s">
        <v>85</v>
      </c>
      <c r="D167" t="s">
        <v>90</v>
      </c>
      <c r="E167" t="s">
        <v>93</v>
      </c>
      <c r="F167" t="s">
        <v>94</v>
      </c>
      <c r="G167" t="s">
        <v>79</v>
      </c>
      <c r="H167" t="s">
        <v>89</v>
      </c>
      <c r="I167">
        <v>42</v>
      </c>
      <c r="J167">
        <v>49337</v>
      </c>
      <c r="K167">
        <v>23</v>
      </c>
      <c r="L167">
        <v>7</v>
      </c>
      <c r="M167">
        <v>8</v>
      </c>
      <c r="N167">
        <v>2</v>
      </c>
      <c r="O167">
        <v>50</v>
      </c>
      <c r="P167" s="2">
        <v>35164</v>
      </c>
    </row>
    <row r="168" spans="1:16">
      <c r="A168">
        <v>167</v>
      </c>
      <c r="B168" t="s">
        <v>68</v>
      </c>
      <c r="C168" t="s">
        <v>85</v>
      </c>
      <c r="D168" t="s">
        <v>98</v>
      </c>
      <c r="E168" t="s">
        <v>93</v>
      </c>
      <c r="F168" t="s">
        <v>99</v>
      </c>
      <c r="G168" t="s">
        <v>79</v>
      </c>
      <c r="H168" t="s">
        <v>101</v>
      </c>
      <c r="I168">
        <v>49</v>
      </c>
      <c r="J168">
        <v>52313</v>
      </c>
      <c r="K168">
        <v>5</v>
      </c>
      <c r="L168">
        <v>17</v>
      </c>
      <c r="M168">
        <v>7</v>
      </c>
      <c r="N168">
        <v>9</v>
      </c>
      <c r="O168">
        <v>29</v>
      </c>
      <c r="P168" s="2">
        <v>37888</v>
      </c>
    </row>
    <row r="169" spans="1:16">
      <c r="A169">
        <v>168</v>
      </c>
      <c r="B169" t="s">
        <v>88</v>
      </c>
      <c r="C169" t="s">
        <v>85</v>
      </c>
      <c r="D169" t="s">
        <v>77</v>
      </c>
      <c r="E169" t="s">
        <v>71</v>
      </c>
      <c r="F169" t="s">
        <v>86</v>
      </c>
      <c r="G169" t="s">
        <v>73</v>
      </c>
      <c r="H169" t="s">
        <v>97</v>
      </c>
      <c r="I169">
        <v>47</v>
      </c>
      <c r="J169">
        <v>56943</v>
      </c>
      <c r="K169">
        <v>31</v>
      </c>
      <c r="L169">
        <v>3</v>
      </c>
      <c r="M169">
        <v>14</v>
      </c>
      <c r="N169">
        <v>2</v>
      </c>
      <c r="O169">
        <v>49</v>
      </c>
      <c r="P169" s="2">
        <v>37498</v>
      </c>
    </row>
    <row r="170" spans="1:16">
      <c r="A170">
        <v>169</v>
      </c>
      <c r="B170" t="s">
        <v>102</v>
      </c>
      <c r="C170" t="s">
        <v>69</v>
      </c>
      <c r="D170" t="s">
        <v>90</v>
      </c>
      <c r="E170" t="s">
        <v>93</v>
      </c>
      <c r="F170" t="s">
        <v>99</v>
      </c>
      <c r="G170" t="s">
        <v>73</v>
      </c>
      <c r="H170" t="s">
        <v>89</v>
      </c>
      <c r="I170">
        <v>54</v>
      </c>
      <c r="J170">
        <v>107949</v>
      </c>
      <c r="K170">
        <v>6</v>
      </c>
      <c r="L170">
        <v>5</v>
      </c>
      <c r="M170">
        <v>13</v>
      </c>
      <c r="N170">
        <v>9</v>
      </c>
      <c r="O170">
        <v>37</v>
      </c>
      <c r="P170" s="2">
        <v>35145</v>
      </c>
    </row>
    <row r="171" spans="1:16">
      <c r="A171">
        <v>170</v>
      </c>
      <c r="B171" t="s">
        <v>68</v>
      </c>
      <c r="C171" t="s">
        <v>85</v>
      </c>
      <c r="D171" t="s">
        <v>70</v>
      </c>
      <c r="E171" t="s">
        <v>91</v>
      </c>
      <c r="F171" t="s">
        <v>72</v>
      </c>
      <c r="G171" t="s">
        <v>79</v>
      </c>
      <c r="H171" t="s">
        <v>101</v>
      </c>
      <c r="I171">
        <v>42</v>
      </c>
      <c r="J171">
        <v>30276</v>
      </c>
      <c r="K171">
        <v>37</v>
      </c>
      <c r="L171">
        <v>19</v>
      </c>
      <c r="M171">
        <v>9</v>
      </c>
      <c r="N171">
        <v>2</v>
      </c>
      <c r="O171">
        <v>43</v>
      </c>
      <c r="P171" s="2">
        <v>38785</v>
      </c>
    </row>
    <row r="172" spans="1:16">
      <c r="A172">
        <v>171</v>
      </c>
      <c r="B172" t="s">
        <v>68</v>
      </c>
      <c r="C172" t="s">
        <v>69</v>
      </c>
      <c r="D172" t="s">
        <v>90</v>
      </c>
      <c r="E172" t="s">
        <v>71</v>
      </c>
      <c r="F172" t="s">
        <v>72</v>
      </c>
      <c r="G172" t="s">
        <v>79</v>
      </c>
      <c r="H172" t="s">
        <v>101</v>
      </c>
      <c r="I172">
        <v>56</v>
      </c>
      <c r="J172">
        <v>81151</v>
      </c>
      <c r="K172">
        <v>10</v>
      </c>
      <c r="L172">
        <v>12</v>
      </c>
      <c r="M172">
        <v>2</v>
      </c>
      <c r="N172">
        <v>8</v>
      </c>
      <c r="O172">
        <v>28</v>
      </c>
      <c r="P172" s="2">
        <v>40645</v>
      </c>
    </row>
    <row r="173" spans="1:16">
      <c r="A173">
        <v>172</v>
      </c>
      <c r="B173" t="s">
        <v>95</v>
      </c>
      <c r="C173" t="s">
        <v>76</v>
      </c>
      <c r="D173" t="s">
        <v>98</v>
      </c>
      <c r="E173" t="s">
        <v>71</v>
      </c>
      <c r="F173" t="s">
        <v>72</v>
      </c>
      <c r="G173" t="s">
        <v>79</v>
      </c>
      <c r="H173" t="s">
        <v>74</v>
      </c>
      <c r="I173">
        <v>55</v>
      </c>
      <c r="J173">
        <v>47611</v>
      </c>
      <c r="K173">
        <v>7</v>
      </c>
      <c r="L173">
        <v>7</v>
      </c>
      <c r="M173">
        <v>3</v>
      </c>
      <c r="N173">
        <v>9</v>
      </c>
      <c r="O173">
        <v>50</v>
      </c>
      <c r="P173" s="2">
        <v>43560</v>
      </c>
    </row>
    <row r="174" spans="1:16">
      <c r="A174">
        <v>173</v>
      </c>
      <c r="B174" t="s">
        <v>95</v>
      </c>
      <c r="C174" t="s">
        <v>69</v>
      </c>
      <c r="D174" t="s">
        <v>70</v>
      </c>
      <c r="E174" t="s">
        <v>71</v>
      </c>
      <c r="F174" t="s">
        <v>78</v>
      </c>
      <c r="G174" t="s">
        <v>79</v>
      </c>
      <c r="H174" t="s">
        <v>84</v>
      </c>
      <c r="I174">
        <v>62</v>
      </c>
      <c r="J174">
        <v>41944</v>
      </c>
      <c r="K174">
        <v>39</v>
      </c>
      <c r="L174">
        <v>9</v>
      </c>
      <c r="M174">
        <v>10</v>
      </c>
      <c r="N174">
        <v>9</v>
      </c>
      <c r="O174">
        <v>34</v>
      </c>
      <c r="P174" s="2">
        <v>39241</v>
      </c>
    </row>
    <row r="175" spans="1:16">
      <c r="A175">
        <v>174</v>
      </c>
      <c r="B175" t="s">
        <v>75</v>
      </c>
      <c r="C175" t="s">
        <v>69</v>
      </c>
      <c r="D175" t="s">
        <v>90</v>
      </c>
      <c r="E175" t="s">
        <v>91</v>
      </c>
      <c r="F175" t="s">
        <v>99</v>
      </c>
      <c r="G175" t="s">
        <v>73</v>
      </c>
      <c r="H175" t="s">
        <v>80</v>
      </c>
      <c r="I175">
        <v>39</v>
      </c>
      <c r="J175">
        <v>82887</v>
      </c>
      <c r="K175">
        <v>38</v>
      </c>
      <c r="L175">
        <v>6</v>
      </c>
      <c r="M175">
        <v>8</v>
      </c>
      <c r="N175">
        <v>9</v>
      </c>
      <c r="O175">
        <v>23</v>
      </c>
      <c r="P175" s="2">
        <v>41371</v>
      </c>
    </row>
    <row r="176" spans="1:16">
      <c r="A176">
        <v>175</v>
      </c>
      <c r="B176" t="s">
        <v>81</v>
      </c>
      <c r="C176" t="s">
        <v>76</v>
      </c>
      <c r="D176" t="s">
        <v>70</v>
      </c>
      <c r="E176" t="s">
        <v>71</v>
      </c>
      <c r="F176" t="s">
        <v>86</v>
      </c>
      <c r="G176" t="s">
        <v>79</v>
      </c>
      <c r="H176" t="s">
        <v>97</v>
      </c>
      <c r="I176">
        <v>32</v>
      </c>
      <c r="J176">
        <v>111442</v>
      </c>
      <c r="K176">
        <v>21</v>
      </c>
      <c r="L176">
        <v>17</v>
      </c>
      <c r="M176">
        <v>14</v>
      </c>
      <c r="N176">
        <v>2</v>
      </c>
      <c r="O176">
        <v>59</v>
      </c>
      <c r="P176" s="2">
        <v>40927</v>
      </c>
    </row>
    <row r="177" spans="1:16">
      <c r="A177">
        <v>176</v>
      </c>
      <c r="B177" t="s">
        <v>88</v>
      </c>
      <c r="C177" t="s">
        <v>69</v>
      </c>
      <c r="D177" t="s">
        <v>98</v>
      </c>
      <c r="E177" t="s">
        <v>91</v>
      </c>
      <c r="F177" t="s">
        <v>86</v>
      </c>
      <c r="G177" t="s">
        <v>73</v>
      </c>
      <c r="H177" t="s">
        <v>101</v>
      </c>
      <c r="I177">
        <v>44</v>
      </c>
      <c r="J177">
        <v>79847</v>
      </c>
      <c r="K177">
        <v>20</v>
      </c>
      <c r="L177">
        <v>16</v>
      </c>
      <c r="M177">
        <v>6</v>
      </c>
      <c r="N177">
        <v>4</v>
      </c>
      <c r="O177">
        <v>28</v>
      </c>
      <c r="P177" s="2">
        <v>44333</v>
      </c>
    </row>
    <row r="178" spans="1:16">
      <c r="A178">
        <v>177</v>
      </c>
      <c r="B178" t="s">
        <v>68</v>
      </c>
      <c r="C178" t="s">
        <v>85</v>
      </c>
      <c r="D178" t="s">
        <v>77</v>
      </c>
      <c r="E178" t="s">
        <v>71</v>
      </c>
      <c r="F178" t="s">
        <v>96</v>
      </c>
      <c r="G178" t="s">
        <v>79</v>
      </c>
      <c r="H178" t="s">
        <v>97</v>
      </c>
      <c r="I178">
        <v>43</v>
      </c>
      <c r="J178">
        <v>88653</v>
      </c>
      <c r="K178">
        <v>3</v>
      </c>
      <c r="L178">
        <v>3</v>
      </c>
      <c r="M178">
        <v>10</v>
      </c>
      <c r="N178">
        <v>7</v>
      </c>
      <c r="O178">
        <v>28</v>
      </c>
      <c r="P178" s="2">
        <v>42373</v>
      </c>
    </row>
    <row r="179" spans="1:16">
      <c r="A179">
        <v>178</v>
      </c>
      <c r="B179" t="s">
        <v>68</v>
      </c>
      <c r="C179" t="s">
        <v>85</v>
      </c>
      <c r="D179" t="s">
        <v>98</v>
      </c>
      <c r="E179" t="s">
        <v>82</v>
      </c>
      <c r="F179" t="s">
        <v>96</v>
      </c>
      <c r="G179" t="s">
        <v>79</v>
      </c>
      <c r="H179" t="s">
        <v>84</v>
      </c>
      <c r="I179">
        <v>38</v>
      </c>
      <c r="J179">
        <v>116072</v>
      </c>
      <c r="K179">
        <v>22</v>
      </c>
      <c r="L179">
        <v>4</v>
      </c>
      <c r="M179">
        <v>9</v>
      </c>
      <c r="N179">
        <v>2</v>
      </c>
      <c r="O179">
        <v>45</v>
      </c>
      <c r="P179" s="2">
        <v>42634</v>
      </c>
    </row>
    <row r="180" spans="1:16">
      <c r="A180">
        <v>179</v>
      </c>
      <c r="B180" t="s">
        <v>102</v>
      </c>
      <c r="C180" t="s">
        <v>69</v>
      </c>
      <c r="D180" t="s">
        <v>98</v>
      </c>
      <c r="E180" t="s">
        <v>93</v>
      </c>
      <c r="F180" t="s">
        <v>94</v>
      </c>
      <c r="G180" t="s">
        <v>79</v>
      </c>
      <c r="H180" t="s">
        <v>80</v>
      </c>
      <c r="I180">
        <v>26</v>
      </c>
      <c r="J180">
        <v>86622</v>
      </c>
      <c r="K180">
        <v>4</v>
      </c>
      <c r="L180">
        <v>10</v>
      </c>
      <c r="M180">
        <v>10</v>
      </c>
      <c r="N180">
        <v>1</v>
      </c>
      <c r="O180">
        <v>23</v>
      </c>
      <c r="P180" s="2">
        <v>34811</v>
      </c>
    </row>
    <row r="181" spans="1:16">
      <c r="A181">
        <v>180</v>
      </c>
      <c r="B181" t="s">
        <v>75</v>
      </c>
      <c r="C181" t="s">
        <v>85</v>
      </c>
      <c r="D181" t="s">
        <v>98</v>
      </c>
      <c r="E181" t="s">
        <v>82</v>
      </c>
      <c r="F181" t="s">
        <v>96</v>
      </c>
      <c r="G181" t="s">
        <v>73</v>
      </c>
      <c r="H181" t="s">
        <v>84</v>
      </c>
      <c r="I181">
        <v>32</v>
      </c>
      <c r="J181">
        <v>57810</v>
      </c>
      <c r="K181">
        <v>28</v>
      </c>
      <c r="L181">
        <v>5</v>
      </c>
      <c r="M181">
        <v>4</v>
      </c>
      <c r="N181">
        <v>3</v>
      </c>
      <c r="O181">
        <v>36</v>
      </c>
      <c r="P181" s="2">
        <v>40903</v>
      </c>
    </row>
    <row r="182" spans="1:16">
      <c r="A182">
        <v>181</v>
      </c>
      <c r="B182" t="s">
        <v>81</v>
      </c>
      <c r="C182" t="s">
        <v>69</v>
      </c>
      <c r="D182" t="s">
        <v>98</v>
      </c>
      <c r="E182" t="s">
        <v>93</v>
      </c>
      <c r="F182" t="s">
        <v>72</v>
      </c>
      <c r="G182" t="s">
        <v>73</v>
      </c>
      <c r="H182" t="s">
        <v>80</v>
      </c>
      <c r="I182">
        <v>51</v>
      </c>
      <c r="J182">
        <v>107842</v>
      </c>
      <c r="K182">
        <v>12</v>
      </c>
      <c r="L182">
        <v>10</v>
      </c>
      <c r="M182">
        <v>8</v>
      </c>
      <c r="N182">
        <v>4</v>
      </c>
      <c r="O182">
        <v>35</v>
      </c>
      <c r="P182" s="2">
        <v>39643</v>
      </c>
    </row>
    <row r="183" spans="1:16">
      <c r="A183">
        <v>182</v>
      </c>
      <c r="B183" t="s">
        <v>75</v>
      </c>
      <c r="C183" t="s">
        <v>85</v>
      </c>
      <c r="D183" t="s">
        <v>77</v>
      </c>
      <c r="E183" t="s">
        <v>91</v>
      </c>
      <c r="F183" t="s">
        <v>86</v>
      </c>
      <c r="G183" t="s">
        <v>87</v>
      </c>
      <c r="H183" t="s">
        <v>92</v>
      </c>
      <c r="I183">
        <v>36</v>
      </c>
      <c r="J183">
        <v>40503</v>
      </c>
      <c r="K183">
        <v>38</v>
      </c>
      <c r="L183">
        <v>12</v>
      </c>
      <c r="M183">
        <v>10</v>
      </c>
      <c r="N183">
        <v>8</v>
      </c>
      <c r="O183">
        <v>34</v>
      </c>
      <c r="P183" s="2">
        <v>42793</v>
      </c>
    </row>
    <row r="184" spans="1:16">
      <c r="A184">
        <v>183</v>
      </c>
      <c r="B184" t="s">
        <v>100</v>
      </c>
      <c r="C184" t="s">
        <v>85</v>
      </c>
      <c r="D184" t="s">
        <v>77</v>
      </c>
      <c r="E184" t="s">
        <v>82</v>
      </c>
      <c r="F184" t="s">
        <v>99</v>
      </c>
      <c r="G184" t="s">
        <v>79</v>
      </c>
      <c r="H184" t="s">
        <v>80</v>
      </c>
      <c r="I184">
        <v>48</v>
      </c>
      <c r="J184">
        <v>114761</v>
      </c>
      <c r="K184">
        <v>36</v>
      </c>
      <c r="L184">
        <v>10</v>
      </c>
      <c r="M184">
        <v>3</v>
      </c>
      <c r="N184">
        <v>6</v>
      </c>
      <c r="O184">
        <v>54</v>
      </c>
      <c r="P184" s="2">
        <v>45153</v>
      </c>
    </row>
    <row r="185" spans="1:16">
      <c r="A185">
        <v>184</v>
      </c>
      <c r="B185" t="s">
        <v>81</v>
      </c>
      <c r="C185" t="s">
        <v>69</v>
      </c>
      <c r="D185" t="s">
        <v>70</v>
      </c>
      <c r="E185" t="s">
        <v>71</v>
      </c>
      <c r="F185" t="s">
        <v>72</v>
      </c>
      <c r="G185" t="s">
        <v>87</v>
      </c>
      <c r="H185" t="s">
        <v>74</v>
      </c>
      <c r="I185">
        <v>56</v>
      </c>
      <c r="J185">
        <v>66976</v>
      </c>
      <c r="K185">
        <v>5</v>
      </c>
      <c r="L185">
        <v>13</v>
      </c>
      <c r="M185">
        <v>3</v>
      </c>
      <c r="N185">
        <v>2</v>
      </c>
      <c r="O185">
        <v>24</v>
      </c>
      <c r="P185" s="2">
        <v>34905</v>
      </c>
    </row>
    <row r="186" spans="1:16">
      <c r="A186">
        <v>185</v>
      </c>
      <c r="B186" t="s">
        <v>68</v>
      </c>
      <c r="C186" t="s">
        <v>85</v>
      </c>
      <c r="D186" t="s">
        <v>90</v>
      </c>
      <c r="E186" t="s">
        <v>93</v>
      </c>
      <c r="F186" t="s">
        <v>78</v>
      </c>
      <c r="G186" t="s">
        <v>87</v>
      </c>
      <c r="H186" t="s">
        <v>84</v>
      </c>
      <c r="I186">
        <v>54</v>
      </c>
      <c r="J186">
        <v>41590</v>
      </c>
      <c r="K186">
        <v>13</v>
      </c>
      <c r="L186">
        <v>11</v>
      </c>
      <c r="M186">
        <v>8</v>
      </c>
      <c r="N186">
        <v>9</v>
      </c>
      <c r="O186">
        <v>24</v>
      </c>
      <c r="P186" s="2">
        <v>45512</v>
      </c>
    </row>
    <row r="187" spans="1:16">
      <c r="A187">
        <v>186</v>
      </c>
      <c r="B187" t="s">
        <v>68</v>
      </c>
      <c r="C187" t="s">
        <v>69</v>
      </c>
      <c r="D187" t="s">
        <v>77</v>
      </c>
      <c r="E187" t="s">
        <v>93</v>
      </c>
      <c r="F187" t="s">
        <v>96</v>
      </c>
      <c r="G187" t="s">
        <v>73</v>
      </c>
      <c r="H187" t="s">
        <v>101</v>
      </c>
      <c r="I187">
        <v>41</v>
      </c>
      <c r="J187">
        <v>40886</v>
      </c>
      <c r="K187">
        <v>23</v>
      </c>
      <c r="L187">
        <v>16</v>
      </c>
      <c r="M187">
        <v>5</v>
      </c>
      <c r="N187">
        <v>2</v>
      </c>
      <c r="O187">
        <v>39</v>
      </c>
      <c r="P187" s="2">
        <v>36815</v>
      </c>
    </row>
    <row r="188" spans="1:16">
      <c r="A188">
        <v>187</v>
      </c>
      <c r="B188" t="s">
        <v>81</v>
      </c>
      <c r="C188" t="s">
        <v>85</v>
      </c>
      <c r="D188" t="s">
        <v>77</v>
      </c>
      <c r="E188" t="s">
        <v>82</v>
      </c>
      <c r="F188" t="s">
        <v>72</v>
      </c>
      <c r="G188" t="s">
        <v>73</v>
      </c>
      <c r="H188" t="s">
        <v>92</v>
      </c>
      <c r="I188">
        <v>37</v>
      </c>
      <c r="J188">
        <v>42866</v>
      </c>
      <c r="K188">
        <v>30</v>
      </c>
      <c r="L188">
        <v>8</v>
      </c>
      <c r="M188">
        <v>3</v>
      </c>
      <c r="N188">
        <v>5</v>
      </c>
      <c r="O188">
        <v>34</v>
      </c>
      <c r="P188" s="2">
        <v>38408</v>
      </c>
    </row>
    <row r="189" spans="1:16">
      <c r="A189">
        <v>188</v>
      </c>
      <c r="B189" t="s">
        <v>68</v>
      </c>
      <c r="C189" t="s">
        <v>85</v>
      </c>
      <c r="D189" t="s">
        <v>90</v>
      </c>
      <c r="E189" t="s">
        <v>91</v>
      </c>
      <c r="F189" t="s">
        <v>72</v>
      </c>
      <c r="G189" t="s">
        <v>87</v>
      </c>
      <c r="H189" t="s">
        <v>74</v>
      </c>
      <c r="I189">
        <v>55</v>
      </c>
      <c r="J189">
        <v>96624</v>
      </c>
      <c r="K189">
        <v>37</v>
      </c>
      <c r="L189">
        <v>8</v>
      </c>
      <c r="M189">
        <v>10</v>
      </c>
      <c r="N189">
        <v>4</v>
      </c>
      <c r="O189">
        <v>37</v>
      </c>
      <c r="P189" s="2">
        <v>39806</v>
      </c>
    </row>
    <row r="190" spans="1:16">
      <c r="A190">
        <v>189</v>
      </c>
      <c r="B190" t="s">
        <v>88</v>
      </c>
      <c r="C190" t="s">
        <v>76</v>
      </c>
      <c r="D190" t="s">
        <v>77</v>
      </c>
      <c r="E190" t="s">
        <v>82</v>
      </c>
      <c r="F190" t="s">
        <v>78</v>
      </c>
      <c r="G190" t="s">
        <v>79</v>
      </c>
      <c r="H190" t="s">
        <v>97</v>
      </c>
      <c r="I190">
        <v>23</v>
      </c>
      <c r="J190">
        <v>98899</v>
      </c>
      <c r="K190">
        <v>25</v>
      </c>
      <c r="L190">
        <v>8</v>
      </c>
      <c r="M190">
        <v>11</v>
      </c>
      <c r="N190">
        <v>7</v>
      </c>
      <c r="O190">
        <v>21</v>
      </c>
      <c r="P190" s="2">
        <v>42932</v>
      </c>
    </row>
    <row r="191" spans="1:16">
      <c r="A191">
        <v>190</v>
      </c>
      <c r="B191" t="s">
        <v>81</v>
      </c>
      <c r="C191" t="s">
        <v>76</v>
      </c>
      <c r="D191" t="s">
        <v>98</v>
      </c>
      <c r="E191" t="s">
        <v>91</v>
      </c>
      <c r="F191" t="s">
        <v>83</v>
      </c>
      <c r="G191" t="s">
        <v>73</v>
      </c>
      <c r="H191" t="s">
        <v>84</v>
      </c>
      <c r="I191">
        <v>56</v>
      </c>
      <c r="J191">
        <v>62792</v>
      </c>
      <c r="K191">
        <v>27</v>
      </c>
      <c r="L191">
        <v>13</v>
      </c>
      <c r="M191">
        <v>1</v>
      </c>
      <c r="N191">
        <v>8</v>
      </c>
      <c r="O191">
        <v>48</v>
      </c>
      <c r="P191" s="2">
        <v>37778</v>
      </c>
    </row>
    <row r="192" spans="1:16">
      <c r="A192">
        <v>191</v>
      </c>
      <c r="B192" t="s">
        <v>75</v>
      </c>
      <c r="C192" t="s">
        <v>69</v>
      </c>
      <c r="D192" t="s">
        <v>98</v>
      </c>
      <c r="E192" t="s">
        <v>91</v>
      </c>
      <c r="F192" t="s">
        <v>86</v>
      </c>
      <c r="G192" t="s">
        <v>79</v>
      </c>
      <c r="H192" t="s">
        <v>89</v>
      </c>
      <c r="I192">
        <v>61</v>
      </c>
      <c r="J192">
        <v>39764</v>
      </c>
      <c r="K192">
        <v>14</v>
      </c>
      <c r="L192">
        <v>2</v>
      </c>
      <c r="M192">
        <v>3</v>
      </c>
      <c r="N192">
        <v>5</v>
      </c>
      <c r="O192">
        <v>32</v>
      </c>
      <c r="P192" s="2">
        <v>40797</v>
      </c>
    </row>
    <row r="193" spans="1:16">
      <c r="A193">
        <v>192</v>
      </c>
      <c r="B193" t="s">
        <v>81</v>
      </c>
      <c r="C193" t="s">
        <v>76</v>
      </c>
      <c r="D193" t="s">
        <v>90</v>
      </c>
      <c r="E193" t="s">
        <v>93</v>
      </c>
      <c r="F193" t="s">
        <v>99</v>
      </c>
      <c r="G193" t="s">
        <v>79</v>
      </c>
      <c r="H193" t="s">
        <v>89</v>
      </c>
      <c r="I193">
        <v>49</v>
      </c>
      <c r="J193">
        <v>116156</v>
      </c>
      <c r="K193">
        <v>36</v>
      </c>
      <c r="L193">
        <v>12</v>
      </c>
      <c r="M193">
        <v>12</v>
      </c>
      <c r="N193">
        <v>5</v>
      </c>
      <c r="O193">
        <v>23</v>
      </c>
      <c r="P193" s="2">
        <v>34823</v>
      </c>
    </row>
    <row r="194" spans="1:16">
      <c r="A194">
        <v>193</v>
      </c>
      <c r="B194" t="s">
        <v>68</v>
      </c>
      <c r="C194" t="s">
        <v>69</v>
      </c>
      <c r="D194" t="s">
        <v>70</v>
      </c>
      <c r="E194" t="s">
        <v>82</v>
      </c>
      <c r="F194" t="s">
        <v>94</v>
      </c>
      <c r="G194" t="s">
        <v>87</v>
      </c>
      <c r="H194" t="s">
        <v>101</v>
      </c>
      <c r="I194">
        <v>60</v>
      </c>
      <c r="J194">
        <v>72727</v>
      </c>
      <c r="K194">
        <v>39</v>
      </c>
      <c r="L194">
        <v>10</v>
      </c>
      <c r="M194">
        <v>9</v>
      </c>
      <c r="N194">
        <v>2</v>
      </c>
      <c r="O194">
        <v>29</v>
      </c>
      <c r="P194" s="2">
        <v>41479</v>
      </c>
    </row>
    <row r="195" spans="1:16">
      <c r="A195">
        <v>194</v>
      </c>
      <c r="B195" t="s">
        <v>88</v>
      </c>
      <c r="C195" t="s">
        <v>76</v>
      </c>
      <c r="D195" t="s">
        <v>70</v>
      </c>
      <c r="E195" t="s">
        <v>82</v>
      </c>
      <c r="F195" t="s">
        <v>83</v>
      </c>
      <c r="G195" t="s">
        <v>87</v>
      </c>
      <c r="H195" t="s">
        <v>80</v>
      </c>
      <c r="I195">
        <v>27</v>
      </c>
      <c r="J195">
        <v>108471</v>
      </c>
      <c r="K195">
        <v>16</v>
      </c>
      <c r="L195">
        <v>12</v>
      </c>
      <c r="M195">
        <v>5</v>
      </c>
      <c r="N195">
        <v>8</v>
      </c>
      <c r="O195">
        <v>50</v>
      </c>
      <c r="P195" s="2">
        <v>34734</v>
      </c>
    </row>
    <row r="196" spans="1:16">
      <c r="A196">
        <v>195</v>
      </c>
      <c r="B196" t="s">
        <v>88</v>
      </c>
      <c r="C196" t="s">
        <v>85</v>
      </c>
      <c r="D196" t="s">
        <v>90</v>
      </c>
      <c r="E196" t="s">
        <v>91</v>
      </c>
      <c r="F196" t="s">
        <v>96</v>
      </c>
      <c r="G196" t="s">
        <v>87</v>
      </c>
      <c r="H196" t="s">
        <v>101</v>
      </c>
      <c r="I196">
        <v>30</v>
      </c>
      <c r="J196">
        <v>38068</v>
      </c>
      <c r="K196">
        <v>22</v>
      </c>
      <c r="L196">
        <v>11</v>
      </c>
      <c r="M196">
        <v>12</v>
      </c>
      <c r="N196">
        <v>2</v>
      </c>
      <c r="O196">
        <v>27</v>
      </c>
      <c r="P196" s="2">
        <v>36869</v>
      </c>
    </row>
    <row r="197" spans="1:16">
      <c r="A197">
        <v>196</v>
      </c>
      <c r="B197" t="s">
        <v>100</v>
      </c>
      <c r="C197" t="s">
        <v>69</v>
      </c>
      <c r="D197" t="s">
        <v>90</v>
      </c>
      <c r="E197" t="s">
        <v>82</v>
      </c>
      <c r="F197" t="s">
        <v>72</v>
      </c>
      <c r="G197" t="s">
        <v>87</v>
      </c>
      <c r="H197" t="s">
        <v>89</v>
      </c>
      <c r="I197">
        <v>41</v>
      </c>
      <c r="J197">
        <v>37295</v>
      </c>
      <c r="K197">
        <v>21</v>
      </c>
      <c r="L197">
        <v>15</v>
      </c>
      <c r="M197">
        <v>10</v>
      </c>
      <c r="N197">
        <v>6</v>
      </c>
      <c r="O197">
        <v>22</v>
      </c>
      <c r="P197" s="2">
        <v>42692</v>
      </c>
    </row>
    <row r="198" spans="1:16">
      <c r="A198">
        <v>197</v>
      </c>
      <c r="B198" t="s">
        <v>75</v>
      </c>
      <c r="C198" t="s">
        <v>69</v>
      </c>
      <c r="D198" t="s">
        <v>98</v>
      </c>
      <c r="E198" t="s">
        <v>71</v>
      </c>
      <c r="F198" t="s">
        <v>78</v>
      </c>
      <c r="G198" t="s">
        <v>73</v>
      </c>
      <c r="H198" t="s">
        <v>97</v>
      </c>
      <c r="I198">
        <v>22</v>
      </c>
      <c r="J198">
        <v>71160</v>
      </c>
      <c r="K198">
        <v>21</v>
      </c>
      <c r="L198">
        <v>16</v>
      </c>
      <c r="M198">
        <v>2</v>
      </c>
      <c r="N198">
        <v>8</v>
      </c>
      <c r="O198">
        <v>28</v>
      </c>
      <c r="P198" s="2">
        <v>37145</v>
      </c>
    </row>
    <row r="199" spans="1:16">
      <c r="A199">
        <v>198</v>
      </c>
      <c r="B199" t="s">
        <v>95</v>
      </c>
      <c r="C199" t="s">
        <v>85</v>
      </c>
      <c r="D199" t="s">
        <v>70</v>
      </c>
      <c r="E199" t="s">
        <v>71</v>
      </c>
      <c r="F199" t="s">
        <v>78</v>
      </c>
      <c r="G199" t="s">
        <v>73</v>
      </c>
      <c r="H199" t="s">
        <v>92</v>
      </c>
      <c r="I199">
        <v>29</v>
      </c>
      <c r="J199">
        <v>41390</v>
      </c>
      <c r="K199">
        <v>8</v>
      </c>
      <c r="L199">
        <v>17</v>
      </c>
      <c r="M199">
        <v>7</v>
      </c>
      <c r="N199">
        <v>6</v>
      </c>
      <c r="O199">
        <v>49</v>
      </c>
      <c r="P199" s="2">
        <v>37352</v>
      </c>
    </row>
    <row r="200" spans="1:16">
      <c r="A200">
        <v>199</v>
      </c>
      <c r="B200" t="s">
        <v>95</v>
      </c>
      <c r="C200" t="s">
        <v>69</v>
      </c>
      <c r="D200" t="s">
        <v>77</v>
      </c>
      <c r="E200" t="s">
        <v>82</v>
      </c>
      <c r="F200" t="s">
        <v>86</v>
      </c>
      <c r="G200" t="s">
        <v>87</v>
      </c>
      <c r="H200" t="s">
        <v>92</v>
      </c>
      <c r="I200">
        <v>44</v>
      </c>
      <c r="J200">
        <v>50131</v>
      </c>
      <c r="K200">
        <v>16</v>
      </c>
      <c r="L200">
        <v>2</v>
      </c>
      <c r="M200">
        <v>2</v>
      </c>
      <c r="N200">
        <v>4</v>
      </c>
      <c r="O200">
        <v>30</v>
      </c>
      <c r="P200" s="2">
        <v>39595</v>
      </c>
    </row>
    <row r="201" spans="1:16">
      <c r="A201">
        <v>200</v>
      </c>
      <c r="B201" t="s">
        <v>81</v>
      </c>
      <c r="C201" t="s">
        <v>69</v>
      </c>
      <c r="D201" t="s">
        <v>98</v>
      </c>
      <c r="E201" t="s">
        <v>82</v>
      </c>
      <c r="F201" t="s">
        <v>83</v>
      </c>
      <c r="G201" t="s">
        <v>73</v>
      </c>
      <c r="H201" t="s">
        <v>84</v>
      </c>
      <c r="I201">
        <v>24</v>
      </c>
      <c r="J201">
        <v>105969</v>
      </c>
      <c r="K201">
        <v>31</v>
      </c>
      <c r="L201">
        <v>18</v>
      </c>
      <c r="M201">
        <v>4</v>
      </c>
      <c r="N201">
        <v>4</v>
      </c>
      <c r="O201">
        <v>54</v>
      </c>
      <c r="P201" s="2">
        <v>45398</v>
      </c>
    </row>
    <row r="202" spans="1:16">
      <c r="A202">
        <v>201</v>
      </c>
      <c r="B202" t="s">
        <v>100</v>
      </c>
      <c r="C202" t="s">
        <v>76</v>
      </c>
      <c r="D202" t="s">
        <v>90</v>
      </c>
      <c r="E202" t="s">
        <v>91</v>
      </c>
      <c r="F202" t="s">
        <v>94</v>
      </c>
      <c r="G202" t="s">
        <v>87</v>
      </c>
      <c r="H202" t="s">
        <v>92</v>
      </c>
      <c r="I202">
        <v>25</v>
      </c>
      <c r="J202">
        <v>45038</v>
      </c>
      <c r="K202">
        <v>10</v>
      </c>
      <c r="L202">
        <v>12</v>
      </c>
      <c r="M202">
        <v>12</v>
      </c>
      <c r="N202">
        <v>6</v>
      </c>
      <c r="O202">
        <v>56</v>
      </c>
      <c r="P202" s="2">
        <v>37152</v>
      </c>
    </row>
    <row r="203" spans="1:16">
      <c r="A203">
        <v>202</v>
      </c>
      <c r="B203" t="s">
        <v>102</v>
      </c>
      <c r="C203" t="s">
        <v>69</v>
      </c>
      <c r="D203" t="s">
        <v>70</v>
      </c>
      <c r="E203" t="s">
        <v>71</v>
      </c>
      <c r="F203" t="s">
        <v>86</v>
      </c>
      <c r="G203" t="s">
        <v>79</v>
      </c>
      <c r="H203" t="s">
        <v>84</v>
      </c>
      <c r="I203">
        <v>46</v>
      </c>
      <c r="J203">
        <v>82327</v>
      </c>
      <c r="K203">
        <v>32</v>
      </c>
      <c r="L203">
        <v>19</v>
      </c>
      <c r="M203">
        <v>7</v>
      </c>
      <c r="N203">
        <v>4</v>
      </c>
      <c r="O203">
        <v>32</v>
      </c>
      <c r="P203" s="2">
        <v>40574</v>
      </c>
    </row>
    <row r="204" spans="1:16">
      <c r="A204">
        <v>203</v>
      </c>
      <c r="B204" t="s">
        <v>81</v>
      </c>
      <c r="C204" t="s">
        <v>85</v>
      </c>
      <c r="D204" t="s">
        <v>77</v>
      </c>
      <c r="E204" t="s">
        <v>71</v>
      </c>
      <c r="F204" t="s">
        <v>72</v>
      </c>
      <c r="G204" t="s">
        <v>79</v>
      </c>
      <c r="H204" t="s">
        <v>84</v>
      </c>
      <c r="I204">
        <v>59</v>
      </c>
      <c r="J204">
        <v>107064</v>
      </c>
      <c r="K204">
        <v>34</v>
      </c>
      <c r="L204">
        <v>18</v>
      </c>
      <c r="M204">
        <v>4</v>
      </c>
      <c r="N204">
        <v>8</v>
      </c>
      <c r="O204">
        <v>55</v>
      </c>
      <c r="P204" s="2">
        <v>35705</v>
      </c>
    </row>
    <row r="205" spans="1:16">
      <c r="A205">
        <v>204</v>
      </c>
      <c r="B205" t="s">
        <v>100</v>
      </c>
      <c r="C205" t="s">
        <v>76</v>
      </c>
      <c r="D205" t="s">
        <v>77</v>
      </c>
      <c r="E205" t="s">
        <v>93</v>
      </c>
      <c r="F205" t="s">
        <v>86</v>
      </c>
      <c r="G205" t="s">
        <v>79</v>
      </c>
      <c r="H205" t="s">
        <v>84</v>
      </c>
      <c r="I205">
        <v>36</v>
      </c>
      <c r="J205">
        <v>51281</v>
      </c>
      <c r="K205">
        <v>9</v>
      </c>
      <c r="L205">
        <v>17</v>
      </c>
      <c r="M205">
        <v>7</v>
      </c>
      <c r="N205">
        <v>9</v>
      </c>
      <c r="O205">
        <v>32</v>
      </c>
      <c r="P205" s="2">
        <v>38857</v>
      </c>
    </row>
    <row r="206" spans="1:16">
      <c r="A206">
        <v>205</v>
      </c>
      <c r="B206" t="s">
        <v>75</v>
      </c>
      <c r="C206" t="s">
        <v>76</v>
      </c>
      <c r="D206" t="s">
        <v>98</v>
      </c>
      <c r="E206" t="s">
        <v>91</v>
      </c>
      <c r="F206" t="s">
        <v>99</v>
      </c>
      <c r="G206" t="s">
        <v>87</v>
      </c>
      <c r="H206" t="s">
        <v>89</v>
      </c>
      <c r="I206">
        <v>42</v>
      </c>
      <c r="J206">
        <v>84189</v>
      </c>
      <c r="K206">
        <v>17</v>
      </c>
      <c r="L206">
        <v>6</v>
      </c>
      <c r="M206">
        <v>7</v>
      </c>
      <c r="N206">
        <v>1</v>
      </c>
      <c r="O206">
        <v>31</v>
      </c>
      <c r="P206" s="2">
        <v>42749</v>
      </c>
    </row>
    <row r="207" spans="1:16">
      <c r="A207">
        <v>206</v>
      </c>
      <c r="B207" t="s">
        <v>75</v>
      </c>
      <c r="C207" t="s">
        <v>85</v>
      </c>
      <c r="D207" t="s">
        <v>70</v>
      </c>
      <c r="E207" t="s">
        <v>93</v>
      </c>
      <c r="F207" t="s">
        <v>78</v>
      </c>
      <c r="G207" t="s">
        <v>79</v>
      </c>
      <c r="H207" t="s">
        <v>89</v>
      </c>
      <c r="I207">
        <v>56</v>
      </c>
      <c r="J207">
        <v>78511</v>
      </c>
      <c r="K207">
        <v>11</v>
      </c>
      <c r="L207">
        <v>15</v>
      </c>
      <c r="M207">
        <v>1</v>
      </c>
      <c r="N207">
        <v>4</v>
      </c>
      <c r="O207">
        <v>56</v>
      </c>
      <c r="P207" s="2">
        <v>38457</v>
      </c>
    </row>
    <row r="208" spans="1:16">
      <c r="A208">
        <v>207</v>
      </c>
      <c r="B208" t="s">
        <v>75</v>
      </c>
      <c r="C208" t="s">
        <v>85</v>
      </c>
      <c r="D208" t="s">
        <v>70</v>
      </c>
      <c r="E208" t="s">
        <v>71</v>
      </c>
      <c r="F208" t="s">
        <v>78</v>
      </c>
      <c r="G208" t="s">
        <v>73</v>
      </c>
      <c r="H208" t="s">
        <v>80</v>
      </c>
      <c r="I208">
        <v>35</v>
      </c>
      <c r="J208">
        <v>38605</v>
      </c>
      <c r="K208">
        <v>32</v>
      </c>
      <c r="L208">
        <v>3</v>
      </c>
      <c r="M208">
        <v>6</v>
      </c>
      <c r="N208">
        <v>4</v>
      </c>
      <c r="O208">
        <v>29</v>
      </c>
      <c r="P208" s="2">
        <v>35698</v>
      </c>
    </row>
    <row r="209" spans="1:16">
      <c r="A209">
        <v>208</v>
      </c>
      <c r="B209" t="s">
        <v>75</v>
      </c>
      <c r="C209" t="s">
        <v>76</v>
      </c>
      <c r="D209" t="s">
        <v>90</v>
      </c>
      <c r="E209" t="s">
        <v>91</v>
      </c>
      <c r="F209" t="s">
        <v>96</v>
      </c>
      <c r="G209" t="s">
        <v>79</v>
      </c>
      <c r="H209" t="s">
        <v>74</v>
      </c>
      <c r="I209">
        <v>57</v>
      </c>
      <c r="J209">
        <v>31381</v>
      </c>
      <c r="K209">
        <v>10</v>
      </c>
      <c r="L209">
        <v>6</v>
      </c>
      <c r="M209">
        <v>9</v>
      </c>
      <c r="N209">
        <v>2</v>
      </c>
      <c r="O209">
        <v>28</v>
      </c>
      <c r="P209" s="2">
        <v>38348</v>
      </c>
    </row>
    <row r="210" spans="1:16">
      <c r="A210">
        <v>209</v>
      </c>
      <c r="B210" t="s">
        <v>75</v>
      </c>
      <c r="C210" t="s">
        <v>69</v>
      </c>
      <c r="D210" t="s">
        <v>70</v>
      </c>
      <c r="E210" t="s">
        <v>82</v>
      </c>
      <c r="F210" t="s">
        <v>96</v>
      </c>
      <c r="G210" t="s">
        <v>79</v>
      </c>
      <c r="H210" t="s">
        <v>84</v>
      </c>
      <c r="I210">
        <v>33</v>
      </c>
      <c r="J210">
        <v>96634</v>
      </c>
      <c r="K210">
        <v>22</v>
      </c>
      <c r="L210">
        <v>3</v>
      </c>
      <c r="M210">
        <v>2</v>
      </c>
      <c r="N210">
        <v>6</v>
      </c>
      <c r="O210">
        <v>26</v>
      </c>
      <c r="P210" s="2">
        <v>44943</v>
      </c>
    </row>
    <row r="211" spans="1:16">
      <c r="A211">
        <v>210</v>
      </c>
      <c r="B211" t="s">
        <v>100</v>
      </c>
      <c r="C211" t="s">
        <v>76</v>
      </c>
      <c r="D211" t="s">
        <v>70</v>
      </c>
      <c r="E211" t="s">
        <v>91</v>
      </c>
      <c r="F211" t="s">
        <v>94</v>
      </c>
      <c r="G211" t="s">
        <v>79</v>
      </c>
      <c r="H211" t="s">
        <v>84</v>
      </c>
      <c r="I211">
        <v>38</v>
      </c>
      <c r="J211">
        <v>49810</v>
      </c>
      <c r="K211">
        <v>17</v>
      </c>
      <c r="L211">
        <v>1</v>
      </c>
      <c r="M211">
        <v>14</v>
      </c>
      <c r="N211">
        <v>3</v>
      </c>
      <c r="O211">
        <v>21</v>
      </c>
      <c r="P211" s="2">
        <v>40465</v>
      </c>
    </row>
    <row r="212" spans="1:16">
      <c r="A212">
        <v>211</v>
      </c>
      <c r="B212" t="s">
        <v>100</v>
      </c>
      <c r="C212" t="s">
        <v>85</v>
      </c>
      <c r="D212" t="s">
        <v>98</v>
      </c>
      <c r="E212" t="s">
        <v>82</v>
      </c>
      <c r="F212" t="s">
        <v>72</v>
      </c>
      <c r="G212" t="s">
        <v>73</v>
      </c>
      <c r="H212" t="s">
        <v>74</v>
      </c>
      <c r="I212">
        <v>60</v>
      </c>
      <c r="J212">
        <v>54322</v>
      </c>
      <c r="K212">
        <v>4</v>
      </c>
      <c r="L212">
        <v>13</v>
      </c>
      <c r="M212">
        <v>3</v>
      </c>
      <c r="N212">
        <v>7</v>
      </c>
      <c r="O212">
        <v>42</v>
      </c>
      <c r="P212" s="2">
        <v>34865</v>
      </c>
    </row>
    <row r="213" spans="1:16">
      <c r="A213">
        <v>212</v>
      </c>
      <c r="B213" t="s">
        <v>88</v>
      </c>
      <c r="C213" t="s">
        <v>76</v>
      </c>
      <c r="D213" t="s">
        <v>70</v>
      </c>
      <c r="E213" t="s">
        <v>82</v>
      </c>
      <c r="F213" t="s">
        <v>99</v>
      </c>
      <c r="G213" t="s">
        <v>87</v>
      </c>
      <c r="H213" t="s">
        <v>101</v>
      </c>
      <c r="I213">
        <v>30</v>
      </c>
      <c r="J213">
        <v>71869</v>
      </c>
      <c r="K213">
        <v>25</v>
      </c>
      <c r="L213">
        <v>14</v>
      </c>
      <c r="M213">
        <v>10</v>
      </c>
      <c r="N213">
        <v>5</v>
      </c>
      <c r="O213">
        <v>58</v>
      </c>
      <c r="P213" s="2">
        <v>36644</v>
      </c>
    </row>
    <row r="214" spans="1:16">
      <c r="A214">
        <v>213</v>
      </c>
      <c r="B214" t="s">
        <v>95</v>
      </c>
      <c r="C214" t="s">
        <v>85</v>
      </c>
      <c r="D214" t="s">
        <v>77</v>
      </c>
      <c r="E214" t="s">
        <v>91</v>
      </c>
      <c r="F214" t="s">
        <v>83</v>
      </c>
      <c r="G214" t="s">
        <v>73</v>
      </c>
      <c r="H214" t="s">
        <v>84</v>
      </c>
      <c r="I214">
        <v>56</v>
      </c>
      <c r="J214">
        <v>62955</v>
      </c>
      <c r="K214">
        <v>21</v>
      </c>
      <c r="L214">
        <v>13</v>
      </c>
      <c r="M214">
        <v>5</v>
      </c>
      <c r="N214">
        <v>4</v>
      </c>
      <c r="O214">
        <v>59</v>
      </c>
      <c r="P214" s="2">
        <v>35034</v>
      </c>
    </row>
    <row r="215" spans="1:16">
      <c r="A215">
        <v>214</v>
      </c>
      <c r="B215" t="s">
        <v>68</v>
      </c>
      <c r="C215" t="s">
        <v>76</v>
      </c>
      <c r="D215" t="s">
        <v>98</v>
      </c>
      <c r="E215" t="s">
        <v>82</v>
      </c>
      <c r="F215" t="s">
        <v>86</v>
      </c>
      <c r="G215" t="s">
        <v>87</v>
      </c>
      <c r="H215" t="s">
        <v>80</v>
      </c>
      <c r="I215">
        <v>34</v>
      </c>
      <c r="J215">
        <v>91388</v>
      </c>
      <c r="K215">
        <v>37</v>
      </c>
      <c r="L215">
        <v>4</v>
      </c>
      <c r="M215">
        <v>9</v>
      </c>
      <c r="N215">
        <v>5</v>
      </c>
      <c r="O215">
        <v>58</v>
      </c>
      <c r="P215" s="2">
        <v>40586</v>
      </c>
    </row>
    <row r="216" spans="1:16">
      <c r="A216">
        <v>215</v>
      </c>
      <c r="B216" t="s">
        <v>75</v>
      </c>
      <c r="C216" t="s">
        <v>69</v>
      </c>
      <c r="D216" t="s">
        <v>98</v>
      </c>
      <c r="E216" t="s">
        <v>93</v>
      </c>
      <c r="F216" t="s">
        <v>94</v>
      </c>
      <c r="G216" t="s">
        <v>87</v>
      </c>
      <c r="H216" t="s">
        <v>92</v>
      </c>
      <c r="I216">
        <v>36</v>
      </c>
      <c r="J216">
        <v>40207</v>
      </c>
      <c r="K216">
        <v>38</v>
      </c>
      <c r="L216">
        <v>7</v>
      </c>
      <c r="M216">
        <v>4</v>
      </c>
      <c r="N216">
        <v>8</v>
      </c>
      <c r="O216">
        <v>40</v>
      </c>
      <c r="P216" s="2">
        <v>43886</v>
      </c>
    </row>
    <row r="217" spans="1:16">
      <c r="A217">
        <v>216</v>
      </c>
      <c r="B217" t="s">
        <v>102</v>
      </c>
      <c r="C217" t="s">
        <v>76</v>
      </c>
      <c r="D217" t="s">
        <v>90</v>
      </c>
      <c r="E217" t="s">
        <v>71</v>
      </c>
      <c r="F217" t="s">
        <v>72</v>
      </c>
      <c r="G217" t="s">
        <v>79</v>
      </c>
      <c r="H217" t="s">
        <v>92</v>
      </c>
      <c r="I217">
        <v>39</v>
      </c>
      <c r="J217">
        <v>117329</v>
      </c>
      <c r="K217">
        <v>1</v>
      </c>
      <c r="L217">
        <v>10</v>
      </c>
      <c r="M217">
        <v>1</v>
      </c>
      <c r="N217">
        <v>3</v>
      </c>
      <c r="O217">
        <v>42</v>
      </c>
      <c r="P217" s="2">
        <v>42069</v>
      </c>
    </row>
    <row r="218" spans="1:16">
      <c r="A218">
        <v>217</v>
      </c>
      <c r="B218" t="s">
        <v>68</v>
      </c>
      <c r="C218" t="s">
        <v>76</v>
      </c>
      <c r="D218" t="s">
        <v>70</v>
      </c>
      <c r="E218" t="s">
        <v>82</v>
      </c>
      <c r="F218" t="s">
        <v>96</v>
      </c>
      <c r="G218" t="s">
        <v>87</v>
      </c>
      <c r="H218" t="s">
        <v>97</v>
      </c>
      <c r="I218">
        <v>54</v>
      </c>
      <c r="J218">
        <v>97628</v>
      </c>
      <c r="K218">
        <v>25</v>
      </c>
      <c r="L218">
        <v>7</v>
      </c>
      <c r="M218">
        <v>4</v>
      </c>
      <c r="N218">
        <v>7</v>
      </c>
      <c r="O218">
        <v>48</v>
      </c>
      <c r="P218" s="2">
        <v>34764</v>
      </c>
    </row>
    <row r="219" spans="1:16">
      <c r="A219">
        <v>218</v>
      </c>
      <c r="B219" t="s">
        <v>100</v>
      </c>
      <c r="C219" t="s">
        <v>85</v>
      </c>
      <c r="D219" t="s">
        <v>90</v>
      </c>
      <c r="E219" t="s">
        <v>93</v>
      </c>
      <c r="F219" t="s">
        <v>86</v>
      </c>
      <c r="G219" t="s">
        <v>73</v>
      </c>
      <c r="H219" t="s">
        <v>97</v>
      </c>
      <c r="I219">
        <v>27</v>
      </c>
      <c r="J219">
        <v>58220</v>
      </c>
      <c r="K219">
        <v>36</v>
      </c>
      <c r="L219">
        <v>15</v>
      </c>
      <c r="M219">
        <v>6</v>
      </c>
      <c r="N219">
        <v>6</v>
      </c>
      <c r="O219">
        <v>33</v>
      </c>
      <c r="P219" s="2">
        <v>39184</v>
      </c>
    </row>
    <row r="220" spans="1:16">
      <c r="A220">
        <v>219</v>
      </c>
      <c r="B220" t="s">
        <v>102</v>
      </c>
      <c r="C220" t="s">
        <v>85</v>
      </c>
      <c r="D220" t="s">
        <v>77</v>
      </c>
      <c r="E220" t="s">
        <v>82</v>
      </c>
      <c r="F220" t="s">
        <v>96</v>
      </c>
      <c r="G220" t="s">
        <v>73</v>
      </c>
      <c r="H220" t="s">
        <v>92</v>
      </c>
      <c r="I220">
        <v>48</v>
      </c>
      <c r="J220">
        <v>114050</v>
      </c>
      <c r="K220">
        <v>17</v>
      </c>
      <c r="L220">
        <v>15</v>
      </c>
      <c r="M220">
        <v>5</v>
      </c>
      <c r="N220">
        <v>1</v>
      </c>
      <c r="O220">
        <v>45</v>
      </c>
      <c r="P220" s="2">
        <v>43774</v>
      </c>
    </row>
    <row r="221" spans="1:16">
      <c r="A221">
        <v>220</v>
      </c>
      <c r="B221" t="s">
        <v>102</v>
      </c>
      <c r="C221" t="s">
        <v>85</v>
      </c>
      <c r="D221" t="s">
        <v>98</v>
      </c>
      <c r="E221" t="s">
        <v>71</v>
      </c>
      <c r="F221" t="s">
        <v>86</v>
      </c>
      <c r="G221" t="s">
        <v>87</v>
      </c>
      <c r="H221" t="s">
        <v>92</v>
      </c>
      <c r="I221">
        <v>44</v>
      </c>
      <c r="J221">
        <v>104085</v>
      </c>
      <c r="K221">
        <v>24</v>
      </c>
      <c r="L221">
        <v>4</v>
      </c>
      <c r="M221">
        <v>14</v>
      </c>
      <c r="N221">
        <v>7</v>
      </c>
      <c r="O221">
        <v>24</v>
      </c>
      <c r="P221" s="2">
        <v>36867</v>
      </c>
    </row>
    <row r="222" spans="1:16">
      <c r="A222">
        <v>221</v>
      </c>
      <c r="B222" t="s">
        <v>102</v>
      </c>
      <c r="C222" t="s">
        <v>76</v>
      </c>
      <c r="D222" t="s">
        <v>98</v>
      </c>
      <c r="E222" t="s">
        <v>93</v>
      </c>
      <c r="F222" t="s">
        <v>83</v>
      </c>
      <c r="G222" t="s">
        <v>79</v>
      </c>
      <c r="H222" t="s">
        <v>89</v>
      </c>
      <c r="I222">
        <v>48</v>
      </c>
      <c r="J222">
        <v>52031</v>
      </c>
      <c r="K222">
        <v>2</v>
      </c>
      <c r="L222">
        <v>6</v>
      </c>
      <c r="M222">
        <v>13</v>
      </c>
      <c r="N222">
        <v>7</v>
      </c>
      <c r="O222">
        <v>50</v>
      </c>
      <c r="P222" s="2">
        <v>41889</v>
      </c>
    </row>
    <row r="223" spans="1:16">
      <c r="A223">
        <v>222</v>
      </c>
      <c r="B223" t="s">
        <v>88</v>
      </c>
      <c r="C223" t="s">
        <v>69</v>
      </c>
      <c r="D223" t="s">
        <v>98</v>
      </c>
      <c r="E223" t="s">
        <v>71</v>
      </c>
      <c r="F223" t="s">
        <v>72</v>
      </c>
      <c r="G223" t="s">
        <v>79</v>
      </c>
      <c r="H223" t="s">
        <v>80</v>
      </c>
      <c r="I223">
        <v>55</v>
      </c>
      <c r="J223">
        <v>100721</v>
      </c>
      <c r="K223">
        <v>15</v>
      </c>
      <c r="L223">
        <v>5</v>
      </c>
      <c r="M223">
        <v>1</v>
      </c>
      <c r="N223">
        <v>1</v>
      </c>
      <c r="O223">
        <v>44</v>
      </c>
      <c r="P223" s="2">
        <v>43739</v>
      </c>
    </row>
    <row r="224" spans="1:16">
      <c r="A224">
        <v>223</v>
      </c>
      <c r="B224" t="s">
        <v>100</v>
      </c>
      <c r="C224" t="s">
        <v>85</v>
      </c>
      <c r="D224" t="s">
        <v>77</v>
      </c>
      <c r="E224" t="s">
        <v>71</v>
      </c>
      <c r="F224" t="s">
        <v>86</v>
      </c>
      <c r="G224" t="s">
        <v>73</v>
      </c>
      <c r="H224" t="s">
        <v>74</v>
      </c>
      <c r="I224">
        <v>59</v>
      </c>
      <c r="J224">
        <v>110807</v>
      </c>
      <c r="K224">
        <v>32</v>
      </c>
      <c r="L224">
        <v>12</v>
      </c>
      <c r="M224">
        <v>4</v>
      </c>
      <c r="N224">
        <v>9</v>
      </c>
      <c r="O224">
        <v>50</v>
      </c>
      <c r="P224" s="2">
        <v>44366</v>
      </c>
    </row>
    <row r="225" spans="1:16">
      <c r="A225">
        <v>224</v>
      </c>
      <c r="B225" t="s">
        <v>102</v>
      </c>
      <c r="C225" t="s">
        <v>85</v>
      </c>
      <c r="D225" t="s">
        <v>77</v>
      </c>
      <c r="E225" t="s">
        <v>93</v>
      </c>
      <c r="F225" t="s">
        <v>99</v>
      </c>
      <c r="G225" t="s">
        <v>79</v>
      </c>
      <c r="H225" t="s">
        <v>97</v>
      </c>
      <c r="I225">
        <v>35</v>
      </c>
      <c r="J225">
        <v>101312</v>
      </c>
      <c r="K225">
        <v>39</v>
      </c>
      <c r="L225">
        <v>1</v>
      </c>
      <c r="M225">
        <v>6</v>
      </c>
      <c r="N225">
        <v>6</v>
      </c>
      <c r="O225">
        <v>39</v>
      </c>
      <c r="P225" s="2">
        <v>37695</v>
      </c>
    </row>
    <row r="226" spans="1:16">
      <c r="A226">
        <v>225</v>
      </c>
      <c r="B226" t="s">
        <v>75</v>
      </c>
      <c r="C226" t="s">
        <v>76</v>
      </c>
      <c r="D226" t="s">
        <v>90</v>
      </c>
      <c r="E226" t="s">
        <v>93</v>
      </c>
      <c r="F226" t="s">
        <v>94</v>
      </c>
      <c r="G226" t="s">
        <v>87</v>
      </c>
      <c r="H226" t="s">
        <v>89</v>
      </c>
      <c r="I226">
        <v>57</v>
      </c>
      <c r="J226">
        <v>89766</v>
      </c>
      <c r="K226">
        <v>6</v>
      </c>
      <c r="L226">
        <v>8</v>
      </c>
      <c r="M226">
        <v>13</v>
      </c>
      <c r="N226">
        <v>2</v>
      </c>
      <c r="O226">
        <v>36</v>
      </c>
      <c r="P226" s="2">
        <v>36640</v>
      </c>
    </row>
    <row r="227" spans="1:16">
      <c r="A227">
        <v>226</v>
      </c>
      <c r="B227" t="s">
        <v>81</v>
      </c>
      <c r="C227" t="s">
        <v>85</v>
      </c>
      <c r="D227" t="s">
        <v>90</v>
      </c>
      <c r="E227" t="s">
        <v>93</v>
      </c>
      <c r="F227" t="s">
        <v>78</v>
      </c>
      <c r="G227" t="s">
        <v>87</v>
      </c>
      <c r="H227" t="s">
        <v>89</v>
      </c>
      <c r="I227">
        <v>29</v>
      </c>
      <c r="J227">
        <v>42449</v>
      </c>
      <c r="K227">
        <v>1</v>
      </c>
      <c r="L227">
        <v>1</v>
      </c>
      <c r="M227">
        <v>10</v>
      </c>
      <c r="N227">
        <v>5</v>
      </c>
      <c r="O227">
        <v>21</v>
      </c>
      <c r="P227" s="2">
        <v>38303</v>
      </c>
    </row>
    <row r="228" spans="1:16">
      <c r="A228">
        <v>227</v>
      </c>
      <c r="B228" t="s">
        <v>102</v>
      </c>
      <c r="C228" t="s">
        <v>69</v>
      </c>
      <c r="D228" t="s">
        <v>90</v>
      </c>
      <c r="E228" t="s">
        <v>91</v>
      </c>
      <c r="F228" t="s">
        <v>99</v>
      </c>
      <c r="G228" t="s">
        <v>73</v>
      </c>
      <c r="H228" t="s">
        <v>74</v>
      </c>
      <c r="I228">
        <v>56</v>
      </c>
      <c r="J228">
        <v>119833</v>
      </c>
      <c r="K228">
        <v>23</v>
      </c>
      <c r="L228">
        <v>5</v>
      </c>
      <c r="M228">
        <v>10</v>
      </c>
      <c r="N228">
        <v>4</v>
      </c>
      <c r="O228">
        <v>44</v>
      </c>
      <c r="P228" s="2">
        <v>37942</v>
      </c>
    </row>
    <row r="229" spans="1:16">
      <c r="A229">
        <v>228</v>
      </c>
      <c r="B229" t="s">
        <v>88</v>
      </c>
      <c r="C229" t="s">
        <v>69</v>
      </c>
      <c r="D229" t="s">
        <v>70</v>
      </c>
      <c r="E229" t="s">
        <v>93</v>
      </c>
      <c r="F229" t="s">
        <v>99</v>
      </c>
      <c r="G229" t="s">
        <v>87</v>
      </c>
      <c r="H229" t="s">
        <v>89</v>
      </c>
      <c r="I229">
        <v>40</v>
      </c>
      <c r="J229">
        <v>86699</v>
      </c>
      <c r="K229">
        <v>39</v>
      </c>
      <c r="L229">
        <v>6</v>
      </c>
      <c r="M229">
        <v>14</v>
      </c>
      <c r="N229">
        <v>7</v>
      </c>
      <c r="O229">
        <v>32</v>
      </c>
      <c r="P229" s="2">
        <v>45188</v>
      </c>
    </row>
    <row r="230" spans="1:16">
      <c r="A230">
        <v>229</v>
      </c>
      <c r="B230" t="s">
        <v>68</v>
      </c>
      <c r="C230" t="s">
        <v>85</v>
      </c>
      <c r="D230" t="s">
        <v>98</v>
      </c>
      <c r="E230" t="s">
        <v>93</v>
      </c>
      <c r="F230" t="s">
        <v>94</v>
      </c>
      <c r="G230" t="s">
        <v>73</v>
      </c>
      <c r="H230" t="s">
        <v>80</v>
      </c>
      <c r="I230">
        <v>51</v>
      </c>
      <c r="J230">
        <v>111253</v>
      </c>
      <c r="K230">
        <v>17</v>
      </c>
      <c r="L230">
        <v>3</v>
      </c>
      <c r="M230">
        <v>4</v>
      </c>
      <c r="N230">
        <v>8</v>
      </c>
      <c r="O230">
        <v>58</v>
      </c>
      <c r="P230" s="2">
        <v>43204</v>
      </c>
    </row>
    <row r="231" spans="1:16">
      <c r="A231">
        <v>230</v>
      </c>
      <c r="B231" t="s">
        <v>100</v>
      </c>
      <c r="C231" t="s">
        <v>85</v>
      </c>
      <c r="D231" t="s">
        <v>98</v>
      </c>
      <c r="E231" t="s">
        <v>93</v>
      </c>
      <c r="F231" t="s">
        <v>78</v>
      </c>
      <c r="G231" t="s">
        <v>87</v>
      </c>
      <c r="H231" t="s">
        <v>92</v>
      </c>
      <c r="I231">
        <v>35</v>
      </c>
      <c r="J231">
        <v>76092</v>
      </c>
      <c r="K231">
        <v>34</v>
      </c>
      <c r="L231">
        <v>15</v>
      </c>
      <c r="M231">
        <v>14</v>
      </c>
      <c r="N231">
        <v>1</v>
      </c>
      <c r="O231">
        <v>47</v>
      </c>
      <c r="P231" s="2">
        <v>39660</v>
      </c>
    </row>
    <row r="232" spans="1:16">
      <c r="A232">
        <v>231</v>
      </c>
      <c r="B232" t="s">
        <v>88</v>
      </c>
      <c r="C232" t="s">
        <v>76</v>
      </c>
      <c r="D232" t="s">
        <v>90</v>
      </c>
      <c r="E232" t="s">
        <v>93</v>
      </c>
      <c r="F232" t="s">
        <v>99</v>
      </c>
      <c r="G232" t="s">
        <v>73</v>
      </c>
      <c r="H232" t="s">
        <v>84</v>
      </c>
      <c r="I232">
        <v>41</v>
      </c>
      <c r="J232">
        <v>93671</v>
      </c>
      <c r="K232">
        <v>29</v>
      </c>
      <c r="L232">
        <v>5</v>
      </c>
      <c r="M232">
        <v>9</v>
      </c>
      <c r="N232">
        <v>5</v>
      </c>
      <c r="O232">
        <v>25</v>
      </c>
      <c r="P232" s="2">
        <v>35357</v>
      </c>
    </row>
    <row r="233" spans="1:16">
      <c r="A233">
        <v>232</v>
      </c>
      <c r="B233" t="s">
        <v>102</v>
      </c>
      <c r="C233" t="s">
        <v>69</v>
      </c>
      <c r="D233" t="s">
        <v>98</v>
      </c>
      <c r="E233" t="s">
        <v>82</v>
      </c>
      <c r="F233" t="s">
        <v>86</v>
      </c>
      <c r="G233" t="s">
        <v>79</v>
      </c>
      <c r="H233" t="s">
        <v>74</v>
      </c>
      <c r="I233">
        <v>46</v>
      </c>
      <c r="J233">
        <v>40350</v>
      </c>
      <c r="K233">
        <v>9</v>
      </c>
      <c r="L233">
        <v>14</v>
      </c>
      <c r="M233">
        <v>5</v>
      </c>
      <c r="N233">
        <v>3</v>
      </c>
      <c r="O233">
        <v>22</v>
      </c>
      <c r="P233" s="2">
        <v>41792</v>
      </c>
    </row>
    <row r="234" spans="1:16">
      <c r="A234">
        <v>233</v>
      </c>
      <c r="B234" t="s">
        <v>100</v>
      </c>
      <c r="C234" t="s">
        <v>69</v>
      </c>
      <c r="D234" t="s">
        <v>90</v>
      </c>
      <c r="E234" t="s">
        <v>91</v>
      </c>
      <c r="F234" t="s">
        <v>86</v>
      </c>
      <c r="G234" t="s">
        <v>87</v>
      </c>
      <c r="H234" t="s">
        <v>92</v>
      </c>
      <c r="I234">
        <v>61</v>
      </c>
      <c r="J234">
        <v>98487</v>
      </c>
      <c r="K234">
        <v>13</v>
      </c>
      <c r="L234">
        <v>18</v>
      </c>
      <c r="M234">
        <v>8</v>
      </c>
      <c r="N234">
        <v>1</v>
      </c>
      <c r="O234">
        <v>54</v>
      </c>
      <c r="P234" s="2">
        <v>43107</v>
      </c>
    </row>
    <row r="235" spans="1:16">
      <c r="A235">
        <v>234</v>
      </c>
      <c r="B235" t="s">
        <v>81</v>
      </c>
      <c r="C235" t="s">
        <v>85</v>
      </c>
      <c r="D235" t="s">
        <v>70</v>
      </c>
      <c r="E235" t="s">
        <v>71</v>
      </c>
      <c r="F235" t="s">
        <v>86</v>
      </c>
      <c r="G235" t="s">
        <v>87</v>
      </c>
      <c r="H235" t="s">
        <v>92</v>
      </c>
      <c r="I235">
        <v>45</v>
      </c>
      <c r="J235">
        <v>47622</v>
      </c>
      <c r="K235">
        <v>6</v>
      </c>
      <c r="L235">
        <v>16</v>
      </c>
      <c r="M235">
        <v>9</v>
      </c>
      <c r="N235">
        <v>3</v>
      </c>
      <c r="O235">
        <v>37</v>
      </c>
      <c r="P235" s="2">
        <v>44969</v>
      </c>
    </row>
    <row r="236" spans="1:16">
      <c r="A236">
        <v>235</v>
      </c>
      <c r="B236" t="s">
        <v>102</v>
      </c>
      <c r="C236" t="s">
        <v>76</v>
      </c>
      <c r="D236" t="s">
        <v>70</v>
      </c>
      <c r="E236" t="s">
        <v>93</v>
      </c>
      <c r="F236" t="s">
        <v>78</v>
      </c>
      <c r="G236" t="s">
        <v>73</v>
      </c>
      <c r="H236" t="s">
        <v>101</v>
      </c>
      <c r="I236">
        <v>35</v>
      </c>
      <c r="J236">
        <v>100263</v>
      </c>
      <c r="K236">
        <v>6</v>
      </c>
      <c r="L236">
        <v>6</v>
      </c>
      <c r="M236">
        <v>10</v>
      </c>
      <c r="N236">
        <v>6</v>
      </c>
      <c r="O236">
        <v>30</v>
      </c>
      <c r="P236" s="2">
        <v>38136</v>
      </c>
    </row>
    <row r="237" spans="1:16">
      <c r="A237">
        <v>236</v>
      </c>
      <c r="B237" t="s">
        <v>88</v>
      </c>
      <c r="C237" t="s">
        <v>69</v>
      </c>
      <c r="D237" t="s">
        <v>77</v>
      </c>
      <c r="E237" t="s">
        <v>82</v>
      </c>
      <c r="F237" t="s">
        <v>99</v>
      </c>
      <c r="G237" t="s">
        <v>73</v>
      </c>
      <c r="H237" t="s">
        <v>74</v>
      </c>
      <c r="I237">
        <v>47</v>
      </c>
      <c r="J237">
        <v>83117</v>
      </c>
      <c r="K237">
        <v>20</v>
      </c>
      <c r="L237">
        <v>14</v>
      </c>
      <c r="M237">
        <v>5</v>
      </c>
      <c r="N237">
        <v>7</v>
      </c>
      <c r="O237">
        <v>39</v>
      </c>
      <c r="P237" s="2">
        <v>38763</v>
      </c>
    </row>
    <row r="238" spans="1:16">
      <c r="A238">
        <v>237</v>
      </c>
      <c r="B238" t="s">
        <v>95</v>
      </c>
      <c r="C238" t="s">
        <v>69</v>
      </c>
      <c r="D238" t="s">
        <v>70</v>
      </c>
      <c r="E238" t="s">
        <v>82</v>
      </c>
      <c r="F238" t="s">
        <v>78</v>
      </c>
      <c r="G238" t="s">
        <v>87</v>
      </c>
      <c r="H238" t="s">
        <v>89</v>
      </c>
      <c r="I238">
        <v>59</v>
      </c>
      <c r="J238">
        <v>88394</v>
      </c>
      <c r="K238">
        <v>3</v>
      </c>
      <c r="L238">
        <v>8</v>
      </c>
      <c r="M238">
        <v>6</v>
      </c>
      <c r="N238">
        <v>8</v>
      </c>
      <c r="O238">
        <v>24</v>
      </c>
      <c r="P238" s="2">
        <v>39398</v>
      </c>
    </row>
    <row r="239" spans="1:16">
      <c r="A239">
        <v>238</v>
      </c>
      <c r="B239" t="s">
        <v>75</v>
      </c>
      <c r="C239" t="s">
        <v>76</v>
      </c>
      <c r="D239" t="s">
        <v>90</v>
      </c>
      <c r="E239" t="s">
        <v>82</v>
      </c>
      <c r="F239" t="s">
        <v>86</v>
      </c>
      <c r="G239" t="s">
        <v>73</v>
      </c>
      <c r="H239" t="s">
        <v>84</v>
      </c>
      <c r="I239">
        <v>44</v>
      </c>
      <c r="J239">
        <v>53782</v>
      </c>
      <c r="K239">
        <v>17</v>
      </c>
      <c r="L239">
        <v>7</v>
      </c>
      <c r="M239">
        <v>1</v>
      </c>
      <c r="N239">
        <v>4</v>
      </c>
      <c r="O239">
        <v>38</v>
      </c>
      <c r="P239" s="2">
        <v>39252</v>
      </c>
    </row>
    <row r="240" spans="1:16">
      <c r="A240">
        <v>239</v>
      </c>
      <c r="B240" t="s">
        <v>68</v>
      </c>
      <c r="C240" t="s">
        <v>76</v>
      </c>
      <c r="D240" t="s">
        <v>70</v>
      </c>
      <c r="E240" t="s">
        <v>71</v>
      </c>
      <c r="F240" t="s">
        <v>94</v>
      </c>
      <c r="G240" t="s">
        <v>87</v>
      </c>
      <c r="H240" t="s">
        <v>74</v>
      </c>
      <c r="I240">
        <v>43</v>
      </c>
      <c r="J240">
        <v>58454</v>
      </c>
      <c r="K240">
        <v>12</v>
      </c>
      <c r="L240">
        <v>8</v>
      </c>
      <c r="M240">
        <v>11</v>
      </c>
      <c r="N240">
        <v>3</v>
      </c>
      <c r="O240">
        <v>41</v>
      </c>
      <c r="P240" s="2">
        <v>41732</v>
      </c>
    </row>
    <row r="241" spans="1:16">
      <c r="A241">
        <v>240</v>
      </c>
      <c r="B241" t="s">
        <v>88</v>
      </c>
      <c r="C241" t="s">
        <v>69</v>
      </c>
      <c r="D241" t="s">
        <v>77</v>
      </c>
      <c r="E241" t="s">
        <v>93</v>
      </c>
      <c r="F241" t="s">
        <v>99</v>
      </c>
      <c r="G241" t="s">
        <v>79</v>
      </c>
      <c r="H241" t="s">
        <v>89</v>
      </c>
      <c r="I241">
        <v>40</v>
      </c>
      <c r="J241">
        <v>97904</v>
      </c>
      <c r="K241">
        <v>1</v>
      </c>
      <c r="L241">
        <v>13</v>
      </c>
      <c r="M241">
        <v>12</v>
      </c>
      <c r="N241">
        <v>5</v>
      </c>
      <c r="O241">
        <v>38</v>
      </c>
      <c r="P241" s="2">
        <v>41361</v>
      </c>
    </row>
    <row r="242" spans="1:16">
      <c r="A242">
        <v>241</v>
      </c>
      <c r="B242" t="s">
        <v>100</v>
      </c>
      <c r="C242" t="s">
        <v>69</v>
      </c>
      <c r="D242" t="s">
        <v>98</v>
      </c>
      <c r="E242" t="s">
        <v>91</v>
      </c>
      <c r="F242" t="s">
        <v>99</v>
      </c>
      <c r="G242" t="s">
        <v>73</v>
      </c>
      <c r="H242" t="s">
        <v>92</v>
      </c>
      <c r="I242">
        <v>24</v>
      </c>
      <c r="J242">
        <v>45592</v>
      </c>
      <c r="K242">
        <v>17</v>
      </c>
      <c r="L242">
        <v>6</v>
      </c>
      <c r="M242">
        <v>7</v>
      </c>
      <c r="N242">
        <v>9</v>
      </c>
      <c r="O242">
        <v>35</v>
      </c>
      <c r="P242" s="2">
        <v>39289</v>
      </c>
    </row>
    <row r="243" spans="1:16">
      <c r="A243">
        <v>242</v>
      </c>
      <c r="B243" t="s">
        <v>102</v>
      </c>
      <c r="C243" t="s">
        <v>76</v>
      </c>
      <c r="D243" t="s">
        <v>90</v>
      </c>
      <c r="E243" t="s">
        <v>91</v>
      </c>
      <c r="F243" t="s">
        <v>96</v>
      </c>
      <c r="G243" t="s">
        <v>87</v>
      </c>
      <c r="H243" t="s">
        <v>84</v>
      </c>
      <c r="I243">
        <v>63</v>
      </c>
      <c r="J243">
        <v>52173</v>
      </c>
      <c r="K243">
        <v>3</v>
      </c>
      <c r="L243">
        <v>18</v>
      </c>
      <c r="M243">
        <v>4</v>
      </c>
      <c r="N243">
        <v>6</v>
      </c>
      <c r="O243">
        <v>43</v>
      </c>
      <c r="P243" s="2">
        <v>43676</v>
      </c>
    </row>
    <row r="244" spans="1:16">
      <c r="A244">
        <v>243</v>
      </c>
      <c r="B244" t="s">
        <v>75</v>
      </c>
      <c r="C244" t="s">
        <v>69</v>
      </c>
      <c r="D244" t="s">
        <v>98</v>
      </c>
      <c r="E244" t="s">
        <v>82</v>
      </c>
      <c r="F244" t="s">
        <v>96</v>
      </c>
      <c r="G244" t="s">
        <v>79</v>
      </c>
      <c r="H244" t="s">
        <v>89</v>
      </c>
      <c r="I244">
        <v>40</v>
      </c>
      <c r="J244">
        <v>63204</v>
      </c>
      <c r="K244">
        <v>26</v>
      </c>
      <c r="L244">
        <v>2</v>
      </c>
      <c r="M244">
        <v>11</v>
      </c>
      <c r="N244">
        <v>9</v>
      </c>
      <c r="O244">
        <v>23</v>
      </c>
      <c r="P244" s="2">
        <v>44119</v>
      </c>
    </row>
    <row r="245" spans="1:16">
      <c r="A245">
        <v>244</v>
      </c>
      <c r="B245" t="s">
        <v>102</v>
      </c>
      <c r="C245" t="s">
        <v>85</v>
      </c>
      <c r="D245" t="s">
        <v>77</v>
      </c>
      <c r="E245" t="s">
        <v>71</v>
      </c>
      <c r="F245" t="s">
        <v>83</v>
      </c>
      <c r="G245" t="s">
        <v>79</v>
      </c>
      <c r="H245" t="s">
        <v>80</v>
      </c>
      <c r="I245">
        <v>30</v>
      </c>
      <c r="J245">
        <v>65596</v>
      </c>
      <c r="K245">
        <v>15</v>
      </c>
      <c r="L245">
        <v>8</v>
      </c>
      <c r="M245">
        <v>2</v>
      </c>
      <c r="N245">
        <v>6</v>
      </c>
      <c r="O245">
        <v>34</v>
      </c>
      <c r="P245" s="2">
        <v>35813</v>
      </c>
    </row>
    <row r="246" spans="1:16">
      <c r="A246">
        <v>245</v>
      </c>
      <c r="B246" t="s">
        <v>100</v>
      </c>
      <c r="C246" t="s">
        <v>85</v>
      </c>
      <c r="D246" t="s">
        <v>77</v>
      </c>
      <c r="E246" t="s">
        <v>71</v>
      </c>
      <c r="F246" t="s">
        <v>72</v>
      </c>
      <c r="G246" t="s">
        <v>87</v>
      </c>
      <c r="H246" t="s">
        <v>89</v>
      </c>
      <c r="I246">
        <v>49</v>
      </c>
      <c r="J246">
        <v>64324</v>
      </c>
      <c r="K246">
        <v>36</v>
      </c>
      <c r="L246">
        <v>11</v>
      </c>
      <c r="M246">
        <v>5</v>
      </c>
      <c r="N246">
        <v>2</v>
      </c>
      <c r="O246">
        <v>44</v>
      </c>
      <c r="P246" s="2">
        <v>44490</v>
      </c>
    </row>
    <row r="247" spans="1:16">
      <c r="A247">
        <v>246</v>
      </c>
      <c r="B247" t="s">
        <v>102</v>
      </c>
      <c r="C247" t="s">
        <v>76</v>
      </c>
      <c r="D247" t="s">
        <v>77</v>
      </c>
      <c r="E247" t="s">
        <v>71</v>
      </c>
      <c r="F247" t="s">
        <v>96</v>
      </c>
      <c r="G247" t="s">
        <v>73</v>
      </c>
      <c r="H247" t="s">
        <v>101</v>
      </c>
      <c r="I247">
        <v>41</v>
      </c>
      <c r="J247">
        <v>91202</v>
      </c>
      <c r="K247">
        <v>32</v>
      </c>
      <c r="L247">
        <v>1</v>
      </c>
      <c r="M247">
        <v>12</v>
      </c>
      <c r="N247">
        <v>5</v>
      </c>
      <c r="O247">
        <v>54</v>
      </c>
      <c r="P247" s="2">
        <v>35117</v>
      </c>
    </row>
    <row r="248" spans="1:16">
      <c r="A248">
        <v>247</v>
      </c>
      <c r="B248" t="s">
        <v>95</v>
      </c>
      <c r="C248" t="s">
        <v>76</v>
      </c>
      <c r="D248" t="s">
        <v>98</v>
      </c>
      <c r="E248" t="s">
        <v>91</v>
      </c>
      <c r="F248" t="s">
        <v>78</v>
      </c>
      <c r="G248" t="s">
        <v>87</v>
      </c>
      <c r="H248" t="s">
        <v>92</v>
      </c>
      <c r="I248">
        <v>28</v>
      </c>
      <c r="J248">
        <v>119400</v>
      </c>
      <c r="K248">
        <v>32</v>
      </c>
      <c r="L248">
        <v>6</v>
      </c>
      <c r="M248">
        <v>3</v>
      </c>
      <c r="N248">
        <v>9</v>
      </c>
      <c r="O248">
        <v>33</v>
      </c>
      <c r="P248" s="2">
        <v>45380</v>
      </c>
    </row>
    <row r="249" spans="1:16">
      <c r="A249">
        <v>248</v>
      </c>
      <c r="B249" t="s">
        <v>75</v>
      </c>
      <c r="C249" t="s">
        <v>76</v>
      </c>
      <c r="D249" t="s">
        <v>98</v>
      </c>
      <c r="E249" t="s">
        <v>82</v>
      </c>
      <c r="F249" t="s">
        <v>96</v>
      </c>
      <c r="G249" t="s">
        <v>79</v>
      </c>
      <c r="H249" t="s">
        <v>89</v>
      </c>
      <c r="I249">
        <v>35</v>
      </c>
      <c r="J249">
        <v>60750</v>
      </c>
      <c r="K249">
        <v>4</v>
      </c>
      <c r="L249">
        <v>16</v>
      </c>
      <c r="M249">
        <v>6</v>
      </c>
      <c r="N249">
        <v>8</v>
      </c>
      <c r="O249">
        <v>38</v>
      </c>
      <c r="P249" s="2">
        <v>36978</v>
      </c>
    </row>
    <row r="250" spans="1:16">
      <c r="A250">
        <v>249</v>
      </c>
      <c r="B250" t="s">
        <v>75</v>
      </c>
      <c r="C250" t="s">
        <v>85</v>
      </c>
      <c r="D250" t="s">
        <v>98</v>
      </c>
      <c r="E250" t="s">
        <v>93</v>
      </c>
      <c r="F250" t="s">
        <v>83</v>
      </c>
      <c r="G250" t="s">
        <v>87</v>
      </c>
      <c r="H250" t="s">
        <v>97</v>
      </c>
      <c r="I250">
        <v>30</v>
      </c>
      <c r="J250">
        <v>106112</v>
      </c>
      <c r="K250">
        <v>18</v>
      </c>
      <c r="L250">
        <v>12</v>
      </c>
      <c r="M250">
        <v>8</v>
      </c>
      <c r="N250">
        <v>7</v>
      </c>
      <c r="O250">
        <v>57</v>
      </c>
      <c r="P250" s="2">
        <v>40704</v>
      </c>
    </row>
    <row r="251" spans="1:16">
      <c r="A251">
        <v>250</v>
      </c>
      <c r="B251" t="s">
        <v>100</v>
      </c>
      <c r="C251" t="s">
        <v>69</v>
      </c>
      <c r="D251" t="s">
        <v>98</v>
      </c>
      <c r="E251" t="s">
        <v>91</v>
      </c>
      <c r="F251" t="s">
        <v>99</v>
      </c>
      <c r="G251" t="s">
        <v>73</v>
      </c>
      <c r="H251" t="s">
        <v>97</v>
      </c>
      <c r="I251">
        <v>40</v>
      </c>
      <c r="J251">
        <v>46566</v>
      </c>
      <c r="K251">
        <v>19</v>
      </c>
      <c r="L251">
        <v>11</v>
      </c>
      <c r="M251">
        <v>7</v>
      </c>
      <c r="N251">
        <v>1</v>
      </c>
      <c r="O251">
        <v>55</v>
      </c>
      <c r="P251" s="2">
        <v>35297</v>
      </c>
    </row>
    <row r="252" spans="1:16">
      <c r="A252">
        <v>251</v>
      </c>
      <c r="B252" t="s">
        <v>68</v>
      </c>
      <c r="C252" t="s">
        <v>85</v>
      </c>
      <c r="D252" t="s">
        <v>77</v>
      </c>
      <c r="E252" t="s">
        <v>82</v>
      </c>
      <c r="F252" t="s">
        <v>83</v>
      </c>
      <c r="G252" t="s">
        <v>79</v>
      </c>
      <c r="H252" t="s">
        <v>101</v>
      </c>
      <c r="I252">
        <v>35</v>
      </c>
      <c r="J252">
        <v>37190</v>
      </c>
      <c r="K252">
        <v>35</v>
      </c>
      <c r="L252">
        <v>10</v>
      </c>
      <c r="M252">
        <v>3</v>
      </c>
      <c r="N252">
        <v>4</v>
      </c>
      <c r="O252">
        <v>26</v>
      </c>
      <c r="P252" s="2">
        <v>39431</v>
      </c>
    </row>
    <row r="253" spans="1:16">
      <c r="A253">
        <v>252</v>
      </c>
      <c r="B253" t="s">
        <v>95</v>
      </c>
      <c r="C253" t="s">
        <v>69</v>
      </c>
      <c r="D253" t="s">
        <v>77</v>
      </c>
      <c r="E253" t="s">
        <v>82</v>
      </c>
      <c r="F253" t="s">
        <v>99</v>
      </c>
      <c r="G253" t="s">
        <v>87</v>
      </c>
      <c r="H253" t="s">
        <v>80</v>
      </c>
      <c r="I253">
        <v>59</v>
      </c>
      <c r="J253">
        <v>118607</v>
      </c>
      <c r="K253">
        <v>14</v>
      </c>
      <c r="L253">
        <v>3</v>
      </c>
      <c r="M253">
        <v>8</v>
      </c>
      <c r="N253">
        <v>7</v>
      </c>
      <c r="O253">
        <v>49</v>
      </c>
      <c r="P253" s="2">
        <v>38535</v>
      </c>
    </row>
    <row r="254" spans="1:16">
      <c r="A254">
        <v>253</v>
      </c>
      <c r="B254" t="s">
        <v>88</v>
      </c>
      <c r="C254" t="s">
        <v>85</v>
      </c>
      <c r="D254" t="s">
        <v>90</v>
      </c>
      <c r="E254" t="s">
        <v>93</v>
      </c>
      <c r="F254" t="s">
        <v>94</v>
      </c>
      <c r="G254" t="s">
        <v>73</v>
      </c>
      <c r="H254" t="s">
        <v>92</v>
      </c>
      <c r="I254">
        <v>57</v>
      </c>
      <c r="J254">
        <v>68333</v>
      </c>
      <c r="K254">
        <v>33</v>
      </c>
      <c r="L254">
        <v>13</v>
      </c>
      <c r="M254">
        <v>2</v>
      </c>
      <c r="N254">
        <v>7</v>
      </c>
      <c r="O254">
        <v>38</v>
      </c>
      <c r="P254" s="2">
        <v>38494</v>
      </c>
    </row>
    <row r="255" spans="1:16">
      <c r="A255">
        <v>254</v>
      </c>
      <c r="B255" t="s">
        <v>102</v>
      </c>
      <c r="C255" t="s">
        <v>69</v>
      </c>
      <c r="D255" t="s">
        <v>90</v>
      </c>
      <c r="E255" t="s">
        <v>93</v>
      </c>
      <c r="F255" t="s">
        <v>94</v>
      </c>
      <c r="G255" t="s">
        <v>79</v>
      </c>
      <c r="H255" t="s">
        <v>74</v>
      </c>
      <c r="I255">
        <v>61</v>
      </c>
      <c r="J255">
        <v>110905</v>
      </c>
      <c r="K255">
        <v>14</v>
      </c>
      <c r="L255">
        <v>3</v>
      </c>
      <c r="M255">
        <v>10</v>
      </c>
      <c r="N255">
        <v>6</v>
      </c>
      <c r="O255">
        <v>44</v>
      </c>
      <c r="P255" s="2">
        <v>40924</v>
      </c>
    </row>
    <row r="256" spans="1:16">
      <c r="A256">
        <v>255</v>
      </c>
      <c r="B256" t="s">
        <v>81</v>
      </c>
      <c r="C256" t="s">
        <v>85</v>
      </c>
      <c r="D256" t="s">
        <v>98</v>
      </c>
      <c r="E256" t="s">
        <v>93</v>
      </c>
      <c r="F256" t="s">
        <v>99</v>
      </c>
      <c r="G256" t="s">
        <v>73</v>
      </c>
      <c r="H256" t="s">
        <v>101</v>
      </c>
      <c r="I256">
        <v>38</v>
      </c>
      <c r="J256">
        <v>119571</v>
      </c>
      <c r="K256">
        <v>34</v>
      </c>
      <c r="L256">
        <v>15</v>
      </c>
      <c r="M256">
        <v>9</v>
      </c>
      <c r="N256">
        <v>8</v>
      </c>
      <c r="O256">
        <v>35</v>
      </c>
      <c r="P256" s="2">
        <v>35209</v>
      </c>
    </row>
    <row r="257" spans="1:16">
      <c r="A257">
        <v>256</v>
      </c>
      <c r="B257" t="s">
        <v>102</v>
      </c>
      <c r="C257" t="s">
        <v>76</v>
      </c>
      <c r="D257" t="s">
        <v>70</v>
      </c>
      <c r="E257" t="s">
        <v>71</v>
      </c>
      <c r="F257" t="s">
        <v>72</v>
      </c>
      <c r="G257" t="s">
        <v>79</v>
      </c>
      <c r="H257" t="s">
        <v>80</v>
      </c>
      <c r="I257">
        <v>51</v>
      </c>
      <c r="J257">
        <v>31589</v>
      </c>
      <c r="K257">
        <v>4</v>
      </c>
      <c r="L257">
        <v>16</v>
      </c>
      <c r="M257">
        <v>4</v>
      </c>
      <c r="N257">
        <v>6</v>
      </c>
      <c r="O257">
        <v>59</v>
      </c>
      <c r="P257" s="2">
        <v>39286</v>
      </c>
    </row>
    <row r="258" spans="1:16">
      <c r="A258">
        <v>257</v>
      </c>
      <c r="B258" t="s">
        <v>102</v>
      </c>
      <c r="C258" t="s">
        <v>85</v>
      </c>
      <c r="D258" t="s">
        <v>70</v>
      </c>
      <c r="E258" t="s">
        <v>93</v>
      </c>
      <c r="F258" t="s">
        <v>96</v>
      </c>
      <c r="G258" t="s">
        <v>87</v>
      </c>
      <c r="H258" t="s">
        <v>74</v>
      </c>
      <c r="I258">
        <v>30</v>
      </c>
      <c r="J258">
        <v>55235</v>
      </c>
      <c r="K258">
        <v>24</v>
      </c>
      <c r="L258">
        <v>13</v>
      </c>
      <c r="M258">
        <v>1</v>
      </c>
      <c r="N258">
        <v>3</v>
      </c>
      <c r="O258">
        <v>27</v>
      </c>
      <c r="P258" s="2">
        <v>40311</v>
      </c>
    </row>
    <row r="259" spans="1:16">
      <c r="A259">
        <v>258</v>
      </c>
      <c r="B259" t="s">
        <v>88</v>
      </c>
      <c r="C259" t="s">
        <v>69</v>
      </c>
      <c r="D259" t="s">
        <v>77</v>
      </c>
      <c r="E259" t="s">
        <v>82</v>
      </c>
      <c r="F259" t="s">
        <v>78</v>
      </c>
      <c r="G259" t="s">
        <v>73</v>
      </c>
      <c r="H259" t="s">
        <v>97</v>
      </c>
      <c r="I259">
        <v>54</v>
      </c>
      <c r="J259">
        <v>30159</v>
      </c>
      <c r="K259">
        <v>29</v>
      </c>
      <c r="L259">
        <v>17</v>
      </c>
      <c r="M259">
        <v>8</v>
      </c>
      <c r="N259">
        <v>4</v>
      </c>
      <c r="O259">
        <v>37</v>
      </c>
      <c r="P259" s="2">
        <v>37793</v>
      </c>
    </row>
    <row r="260" spans="1:16">
      <c r="A260">
        <v>259</v>
      </c>
      <c r="B260" t="s">
        <v>102</v>
      </c>
      <c r="C260" t="s">
        <v>85</v>
      </c>
      <c r="D260" t="s">
        <v>77</v>
      </c>
      <c r="E260" t="s">
        <v>93</v>
      </c>
      <c r="F260" t="s">
        <v>78</v>
      </c>
      <c r="G260" t="s">
        <v>79</v>
      </c>
      <c r="H260" t="s">
        <v>97</v>
      </c>
      <c r="I260">
        <v>46</v>
      </c>
      <c r="J260">
        <v>42145</v>
      </c>
      <c r="K260">
        <v>19</v>
      </c>
      <c r="L260">
        <v>3</v>
      </c>
      <c r="M260">
        <v>7</v>
      </c>
      <c r="N260">
        <v>3</v>
      </c>
      <c r="O260">
        <v>47</v>
      </c>
      <c r="P260" s="2">
        <v>41833</v>
      </c>
    </row>
    <row r="261" spans="1:16">
      <c r="A261">
        <v>260</v>
      </c>
      <c r="B261" t="s">
        <v>95</v>
      </c>
      <c r="C261" t="s">
        <v>85</v>
      </c>
      <c r="D261" t="s">
        <v>77</v>
      </c>
      <c r="E261" t="s">
        <v>82</v>
      </c>
      <c r="F261" t="s">
        <v>86</v>
      </c>
      <c r="G261" t="s">
        <v>73</v>
      </c>
      <c r="H261" t="s">
        <v>74</v>
      </c>
      <c r="I261">
        <v>35</v>
      </c>
      <c r="J261">
        <v>110909</v>
      </c>
      <c r="K261">
        <v>6</v>
      </c>
      <c r="L261">
        <v>11</v>
      </c>
      <c r="M261">
        <v>11</v>
      </c>
      <c r="N261">
        <v>1</v>
      </c>
      <c r="O261">
        <v>35</v>
      </c>
      <c r="P261" s="2">
        <v>38975</v>
      </c>
    </row>
    <row r="262" spans="1:16">
      <c r="A262">
        <v>261</v>
      </c>
      <c r="B262" t="s">
        <v>95</v>
      </c>
      <c r="C262" t="s">
        <v>85</v>
      </c>
      <c r="D262" t="s">
        <v>90</v>
      </c>
      <c r="E262" t="s">
        <v>91</v>
      </c>
      <c r="F262" t="s">
        <v>99</v>
      </c>
      <c r="G262" t="s">
        <v>73</v>
      </c>
      <c r="H262" t="s">
        <v>101</v>
      </c>
      <c r="I262">
        <v>32</v>
      </c>
      <c r="J262">
        <v>61921</v>
      </c>
      <c r="K262">
        <v>33</v>
      </c>
      <c r="L262">
        <v>19</v>
      </c>
      <c r="M262">
        <v>13</v>
      </c>
      <c r="N262">
        <v>5</v>
      </c>
      <c r="O262">
        <v>38</v>
      </c>
      <c r="P262" s="2">
        <v>44584</v>
      </c>
    </row>
    <row r="263" spans="1:16">
      <c r="A263">
        <v>262</v>
      </c>
      <c r="B263" t="s">
        <v>75</v>
      </c>
      <c r="C263" t="s">
        <v>76</v>
      </c>
      <c r="D263" t="s">
        <v>90</v>
      </c>
      <c r="E263" t="s">
        <v>71</v>
      </c>
      <c r="F263" t="s">
        <v>78</v>
      </c>
      <c r="G263" t="s">
        <v>87</v>
      </c>
      <c r="H263" t="s">
        <v>97</v>
      </c>
      <c r="I263">
        <v>56</v>
      </c>
      <c r="J263">
        <v>46237</v>
      </c>
      <c r="K263">
        <v>19</v>
      </c>
      <c r="L263">
        <v>11</v>
      </c>
      <c r="M263">
        <v>5</v>
      </c>
      <c r="N263">
        <v>1</v>
      </c>
      <c r="O263">
        <v>36</v>
      </c>
      <c r="P263" s="2">
        <v>44387</v>
      </c>
    </row>
    <row r="264" spans="1:16">
      <c r="A264">
        <v>263</v>
      </c>
      <c r="B264" t="s">
        <v>100</v>
      </c>
      <c r="C264" t="s">
        <v>85</v>
      </c>
      <c r="D264" t="s">
        <v>77</v>
      </c>
      <c r="E264" t="s">
        <v>91</v>
      </c>
      <c r="F264" t="s">
        <v>72</v>
      </c>
      <c r="G264" t="s">
        <v>73</v>
      </c>
      <c r="H264" t="s">
        <v>92</v>
      </c>
      <c r="I264">
        <v>62</v>
      </c>
      <c r="J264">
        <v>38244</v>
      </c>
      <c r="K264">
        <v>1</v>
      </c>
      <c r="L264">
        <v>16</v>
      </c>
      <c r="M264">
        <v>10</v>
      </c>
      <c r="N264">
        <v>1</v>
      </c>
      <c r="O264">
        <v>32</v>
      </c>
      <c r="P264" s="2">
        <v>38367</v>
      </c>
    </row>
    <row r="265" spans="1:16">
      <c r="A265">
        <v>264</v>
      </c>
      <c r="B265" t="s">
        <v>68</v>
      </c>
      <c r="C265" t="s">
        <v>76</v>
      </c>
      <c r="D265" t="s">
        <v>77</v>
      </c>
      <c r="E265" t="s">
        <v>91</v>
      </c>
      <c r="F265" t="s">
        <v>99</v>
      </c>
      <c r="G265" t="s">
        <v>79</v>
      </c>
      <c r="H265" t="s">
        <v>84</v>
      </c>
      <c r="I265">
        <v>35</v>
      </c>
      <c r="J265">
        <v>44743</v>
      </c>
      <c r="K265">
        <v>5</v>
      </c>
      <c r="L265">
        <v>3</v>
      </c>
      <c r="M265">
        <v>13</v>
      </c>
      <c r="N265">
        <v>2</v>
      </c>
      <c r="O265">
        <v>26</v>
      </c>
      <c r="P265" s="2">
        <v>37146</v>
      </c>
    </row>
    <row r="266" spans="1:16">
      <c r="A266">
        <v>265</v>
      </c>
      <c r="B266" t="s">
        <v>81</v>
      </c>
      <c r="C266" t="s">
        <v>76</v>
      </c>
      <c r="D266" t="s">
        <v>77</v>
      </c>
      <c r="E266" t="s">
        <v>82</v>
      </c>
      <c r="F266" t="s">
        <v>72</v>
      </c>
      <c r="G266" t="s">
        <v>79</v>
      </c>
      <c r="H266" t="s">
        <v>89</v>
      </c>
      <c r="I266">
        <v>51</v>
      </c>
      <c r="J266">
        <v>76101</v>
      </c>
      <c r="K266">
        <v>27</v>
      </c>
      <c r="L266">
        <v>6</v>
      </c>
      <c r="M266">
        <v>5</v>
      </c>
      <c r="N266">
        <v>4</v>
      </c>
      <c r="O266">
        <v>46</v>
      </c>
      <c r="P266" s="2">
        <v>38887</v>
      </c>
    </row>
    <row r="267" spans="1:16">
      <c r="A267">
        <v>266</v>
      </c>
      <c r="B267" t="s">
        <v>102</v>
      </c>
      <c r="C267" t="s">
        <v>85</v>
      </c>
      <c r="D267" t="s">
        <v>70</v>
      </c>
      <c r="E267" t="s">
        <v>91</v>
      </c>
      <c r="F267" t="s">
        <v>78</v>
      </c>
      <c r="G267" t="s">
        <v>79</v>
      </c>
      <c r="H267" t="s">
        <v>74</v>
      </c>
      <c r="I267">
        <v>62</v>
      </c>
      <c r="J267">
        <v>114227</v>
      </c>
      <c r="K267">
        <v>16</v>
      </c>
      <c r="L267">
        <v>14</v>
      </c>
      <c r="M267">
        <v>7</v>
      </c>
      <c r="N267">
        <v>6</v>
      </c>
      <c r="O267">
        <v>29</v>
      </c>
      <c r="P267" s="2">
        <v>41968</v>
      </c>
    </row>
    <row r="268" spans="1:16">
      <c r="A268">
        <v>267</v>
      </c>
      <c r="B268" t="s">
        <v>102</v>
      </c>
      <c r="C268" t="s">
        <v>85</v>
      </c>
      <c r="D268" t="s">
        <v>90</v>
      </c>
      <c r="E268" t="s">
        <v>82</v>
      </c>
      <c r="F268" t="s">
        <v>78</v>
      </c>
      <c r="G268" t="s">
        <v>79</v>
      </c>
      <c r="H268" t="s">
        <v>74</v>
      </c>
      <c r="I268">
        <v>25</v>
      </c>
      <c r="J268">
        <v>86378</v>
      </c>
      <c r="K268">
        <v>6</v>
      </c>
      <c r="L268">
        <v>18</v>
      </c>
      <c r="M268">
        <v>5</v>
      </c>
      <c r="N268">
        <v>8</v>
      </c>
      <c r="O268">
        <v>53</v>
      </c>
      <c r="P268" s="2">
        <v>43461</v>
      </c>
    </row>
    <row r="269" spans="1:16">
      <c r="A269">
        <v>268</v>
      </c>
      <c r="B269" t="s">
        <v>88</v>
      </c>
      <c r="C269" t="s">
        <v>85</v>
      </c>
      <c r="D269" t="s">
        <v>70</v>
      </c>
      <c r="E269" t="s">
        <v>93</v>
      </c>
      <c r="F269" t="s">
        <v>86</v>
      </c>
      <c r="G269" t="s">
        <v>87</v>
      </c>
      <c r="H269" t="s">
        <v>97</v>
      </c>
      <c r="I269">
        <v>25</v>
      </c>
      <c r="J269">
        <v>101126</v>
      </c>
      <c r="K269">
        <v>13</v>
      </c>
      <c r="L269">
        <v>17</v>
      </c>
      <c r="M269">
        <v>8</v>
      </c>
      <c r="N269">
        <v>3</v>
      </c>
      <c r="O269">
        <v>55</v>
      </c>
      <c r="P269" s="2">
        <v>40559</v>
      </c>
    </row>
    <row r="270" spans="1:16">
      <c r="A270">
        <v>269</v>
      </c>
      <c r="B270" t="s">
        <v>100</v>
      </c>
      <c r="C270" t="s">
        <v>69</v>
      </c>
      <c r="D270" t="s">
        <v>70</v>
      </c>
      <c r="E270" t="s">
        <v>93</v>
      </c>
      <c r="F270" t="s">
        <v>78</v>
      </c>
      <c r="G270" t="s">
        <v>73</v>
      </c>
      <c r="H270" t="s">
        <v>101</v>
      </c>
      <c r="I270">
        <v>49</v>
      </c>
      <c r="J270">
        <v>86071</v>
      </c>
      <c r="K270">
        <v>35</v>
      </c>
      <c r="L270">
        <v>4</v>
      </c>
      <c r="M270">
        <v>11</v>
      </c>
      <c r="N270">
        <v>1</v>
      </c>
      <c r="O270">
        <v>44</v>
      </c>
      <c r="P270" s="2">
        <v>37800</v>
      </c>
    </row>
    <row r="271" spans="1:16">
      <c r="A271">
        <v>270</v>
      </c>
      <c r="B271" t="s">
        <v>95</v>
      </c>
      <c r="C271" t="s">
        <v>85</v>
      </c>
      <c r="D271" t="s">
        <v>77</v>
      </c>
      <c r="E271" t="s">
        <v>82</v>
      </c>
      <c r="F271" t="s">
        <v>99</v>
      </c>
      <c r="G271" t="s">
        <v>87</v>
      </c>
      <c r="H271" t="s">
        <v>92</v>
      </c>
      <c r="I271">
        <v>29</v>
      </c>
      <c r="J271">
        <v>101121</v>
      </c>
      <c r="K271">
        <v>19</v>
      </c>
      <c r="L271">
        <v>15</v>
      </c>
      <c r="M271">
        <v>13</v>
      </c>
      <c r="N271">
        <v>3</v>
      </c>
      <c r="O271">
        <v>25</v>
      </c>
      <c r="P271" s="2">
        <v>41131</v>
      </c>
    </row>
    <row r="272" spans="1:16">
      <c r="A272">
        <v>271</v>
      </c>
      <c r="B272" t="s">
        <v>81</v>
      </c>
      <c r="C272" t="s">
        <v>76</v>
      </c>
      <c r="D272" t="s">
        <v>77</v>
      </c>
      <c r="E272" t="s">
        <v>93</v>
      </c>
      <c r="F272" t="s">
        <v>94</v>
      </c>
      <c r="G272" t="s">
        <v>73</v>
      </c>
      <c r="H272" t="s">
        <v>101</v>
      </c>
      <c r="I272">
        <v>23</v>
      </c>
      <c r="J272">
        <v>104763</v>
      </c>
      <c r="K272">
        <v>12</v>
      </c>
      <c r="L272">
        <v>11</v>
      </c>
      <c r="M272">
        <v>6</v>
      </c>
      <c r="N272">
        <v>3</v>
      </c>
      <c r="O272">
        <v>43</v>
      </c>
      <c r="P272" s="2">
        <v>40571</v>
      </c>
    </row>
    <row r="273" spans="1:16">
      <c r="A273">
        <v>272</v>
      </c>
      <c r="B273" t="s">
        <v>75</v>
      </c>
      <c r="C273" t="s">
        <v>85</v>
      </c>
      <c r="D273" t="s">
        <v>98</v>
      </c>
      <c r="E273" t="s">
        <v>71</v>
      </c>
      <c r="F273" t="s">
        <v>99</v>
      </c>
      <c r="G273" t="s">
        <v>73</v>
      </c>
      <c r="H273" t="s">
        <v>80</v>
      </c>
      <c r="I273">
        <v>62</v>
      </c>
      <c r="J273">
        <v>42237</v>
      </c>
      <c r="K273">
        <v>16</v>
      </c>
      <c r="L273">
        <v>3</v>
      </c>
      <c r="M273">
        <v>13</v>
      </c>
      <c r="N273">
        <v>5</v>
      </c>
      <c r="O273">
        <v>37</v>
      </c>
      <c r="P273" s="2">
        <v>40873</v>
      </c>
    </row>
    <row r="274" spans="1:16">
      <c r="A274">
        <v>273</v>
      </c>
      <c r="B274" t="s">
        <v>95</v>
      </c>
      <c r="C274" t="s">
        <v>69</v>
      </c>
      <c r="D274" t="s">
        <v>98</v>
      </c>
      <c r="E274" t="s">
        <v>91</v>
      </c>
      <c r="F274" t="s">
        <v>99</v>
      </c>
      <c r="G274" t="s">
        <v>73</v>
      </c>
      <c r="H274" t="s">
        <v>80</v>
      </c>
      <c r="I274">
        <v>43</v>
      </c>
      <c r="J274">
        <v>45649</v>
      </c>
      <c r="K274">
        <v>10</v>
      </c>
      <c r="L274">
        <v>3</v>
      </c>
      <c r="M274">
        <v>5</v>
      </c>
      <c r="N274">
        <v>4</v>
      </c>
      <c r="O274">
        <v>42</v>
      </c>
      <c r="P274" s="2">
        <v>43345</v>
      </c>
    </row>
    <row r="275" spans="1:16">
      <c r="A275">
        <v>274</v>
      </c>
      <c r="B275" t="s">
        <v>100</v>
      </c>
      <c r="C275" t="s">
        <v>85</v>
      </c>
      <c r="D275" t="s">
        <v>70</v>
      </c>
      <c r="E275" t="s">
        <v>71</v>
      </c>
      <c r="F275" t="s">
        <v>86</v>
      </c>
      <c r="G275" t="s">
        <v>87</v>
      </c>
      <c r="H275" t="s">
        <v>84</v>
      </c>
      <c r="I275">
        <v>62</v>
      </c>
      <c r="J275">
        <v>67713</v>
      </c>
      <c r="K275">
        <v>25</v>
      </c>
      <c r="L275">
        <v>16</v>
      </c>
      <c r="M275">
        <v>9</v>
      </c>
      <c r="N275">
        <v>4</v>
      </c>
      <c r="O275">
        <v>25</v>
      </c>
      <c r="P275" s="2">
        <v>36213</v>
      </c>
    </row>
    <row r="276" spans="1:16">
      <c r="A276">
        <v>275</v>
      </c>
      <c r="B276" t="s">
        <v>68</v>
      </c>
      <c r="C276" t="s">
        <v>69</v>
      </c>
      <c r="D276" t="s">
        <v>90</v>
      </c>
      <c r="E276" t="s">
        <v>91</v>
      </c>
      <c r="F276" t="s">
        <v>86</v>
      </c>
      <c r="G276" t="s">
        <v>73</v>
      </c>
      <c r="H276" t="s">
        <v>97</v>
      </c>
      <c r="I276">
        <v>37</v>
      </c>
      <c r="J276">
        <v>103463</v>
      </c>
      <c r="K276">
        <v>20</v>
      </c>
      <c r="L276">
        <v>5</v>
      </c>
      <c r="M276">
        <v>11</v>
      </c>
      <c r="N276">
        <v>9</v>
      </c>
      <c r="O276">
        <v>48</v>
      </c>
      <c r="P276" s="2">
        <v>39769</v>
      </c>
    </row>
    <row r="277" spans="1:16">
      <c r="A277">
        <v>276</v>
      </c>
      <c r="B277" t="s">
        <v>75</v>
      </c>
      <c r="C277" t="s">
        <v>69</v>
      </c>
      <c r="D277" t="s">
        <v>77</v>
      </c>
      <c r="E277" t="s">
        <v>93</v>
      </c>
      <c r="F277" t="s">
        <v>78</v>
      </c>
      <c r="G277" t="s">
        <v>87</v>
      </c>
      <c r="H277" t="s">
        <v>97</v>
      </c>
      <c r="I277">
        <v>50</v>
      </c>
      <c r="J277">
        <v>75409</v>
      </c>
      <c r="K277">
        <v>31</v>
      </c>
      <c r="L277">
        <v>10</v>
      </c>
      <c r="M277">
        <v>2</v>
      </c>
      <c r="N277">
        <v>7</v>
      </c>
      <c r="O277">
        <v>44</v>
      </c>
      <c r="P277" s="2">
        <v>42299</v>
      </c>
    </row>
    <row r="278" spans="1:16">
      <c r="A278">
        <v>277</v>
      </c>
      <c r="B278" t="s">
        <v>68</v>
      </c>
      <c r="C278" t="s">
        <v>85</v>
      </c>
      <c r="D278" t="s">
        <v>77</v>
      </c>
      <c r="E278" t="s">
        <v>71</v>
      </c>
      <c r="F278" t="s">
        <v>83</v>
      </c>
      <c r="G278" t="s">
        <v>79</v>
      </c>
      <c r="H278" t="s">
        <v>97</v>
      </c>
      <c r="I278">
        <v>51</v>
      </c>
      <c r="J278">
        <v>78766</v>
      </c>
      <c r="K278">
        <v>4</v>
      </c>
      <c r="L278">
        <v>19</v>
      </c>
      <c r="M278">
        <v>1</v>
      </c>
      <c r="N278">
        <v>4</v>
      </c>
      <c r="O278">
        <v>36</v>
      </c>
      <c r="P278" s="2">
        <v>41093</v>
      </c>
    </row>
    <row r="279" spans="1:16">
      <c r="A279">
        <v>278</v>
      </c>
      <c r="B279" t="s">
        <v>88</v>
      </c>
      <c r="C279" t="s">
        <v>76</v>
      </c>
      <c r="D279" t="s">
        <v>70</v>
      </c>
      <c r="E279" t="s">
        <v>93</v>
      </c>
      <c r="F279" t="s">
        <v>83</v>
      </c>
      <c r="G279" t="s">
        <v>79</v>
      </c>
      <c r="H279" t="s">
        <v>84</v>
      </c>
      <c r="I279">
        <v>33</v>
      </c>
      <c r="J279">
        <v>76154</v>
      </c>
      <c r="K279">
        <v>23</v>
      </c>
      <c r="L279">
        <v>4</v>
      </c>
      <c r="M279">
        <v>8</v>
      </c>
      <c r="N279">
        <v>3</v>
      </c>
      <c r="O279">
        <v>43</v>
      </c>
      <c r="P279" s="2">
        <v>41769</v>
      </c>
    </row>
    <row r="280" spans="1:16">
      <c r="A280">
        <v>279</v>
      </c>
      <c r="B280" t="s">
        <v>88</v>
      </c>
      <c r="C280" t="s">
        <v>69</v>
      </c>
      <c r="D280" t="s">
        <v>98</v>
      </c>
      <c r="E280" t="s">
        <v>91</v>
      </c>
      <c r="F280" t="s">
        <v>86</v>
      </c>
      <c r="G280" t="s">
        <v>73</v>
      </c>
      <c r="H280" t="s">
        <v>80</v>
      </c>
      <c r="I280">
        <v>56</v>
      </c>
      <c r="J280">
        <v>37016</v>
      </c>
      <c r="K280">
        <v>2</v>
      </c>
      <c r="L280">
        <v>19</v>
      </c>
      <c r="M280">
        <v>12</v>
      </c>
      <c r="N280">
        <v>6</v>
      </c>
      <c r="O280">
        <v>30</v>
      </c>
      <c r="P280" s="2">
        <v>37689</v>
      </c>
    </row>
    <row r="281" spans="1:16">
      <c r="A281">
        <v>280</v>
      </c>
      <c r="B281" t="s">
        <v>102</v>
      </c>
      <c r="C281" t="s">
        <v>85</v>
      </c>
      <c r="D281" t="s">
        <v>90</v>
      </c>
      <c r="E281" t="s">
        <v>82</v>
      </c>
      <c r="F281" t="s">
        <v>78</v>
      </c>
      <c r="G281" t="s">
        <v>87</v>
      </c>
      <c r="H281" t="s">
        <v>101</v>
      </c>
      <c r="I281">
        <v>32</v>
      </c>
      <c r="J281">
        <v>109563</v>
      </c>
      <c r="K281">
        <v>22</v>
      </c>
      <c r="L281">
        <v>11</v>
      </c>
      <c r="M281">
        <v>3</v>
      </c>
      <c r="N281">
        <v>3</v>
      </c>
      <c r="O281">
        <v>45</v>
      </c>
      <c r="P281" s="2">
        <v>39120</v>
      </c>
    </row>
    <row r="282" spans="1:16">
      <c r="A282">
        <v>281</v>
      </c>
      <c r="B282" t="s">
        <v>68</v>
      </c>
      <c r="C282" t="s">
        <v>85</v>
      </c>
      <c r="D282" t="s">
        <v>98</v>
      </c>
      <c r="E282" t="s">
        <v>82</v>
      </c>
      <c r="F282" t="s">
        <v>83</v>
      </c>
      <c r="G282" t="s">
        <v>79</v>
      </c>
      <c r="H282" t="s">
        <v>84</v>
      </c>
      <c r="I282">
        <v>42</v>
      </c>
      <c r="J282">
        <v>78688</v>
      </c>
      <c r="K282">
        <v>37</v>
      </c>
      <c r="L282">
        <v>2</v>
      </c>
      <c r="M282">
        <v>14</v>
      </c>
      <c r="N282">
        <v>6</v>
      </c>
      <c r="O282">
        <v>53</v>
      </c>
      <c r="P282" s="2">
        <v>39177</v>
      </c>
    </row>
    <row r="283" spans="1:16">
      <c r="A283">
        <v>282</v>
      </c>
      <c r="B283" t="s">
        <v>100</v>
      </c>
      <c r="C283" t="s">
        <v>76</v>
      </c>
      <c r="D283" t="s">
        <v>98</v>
      </c>
      <c r="E283" t="s">
        <v>71</v>
      </c>
      <c r="F283" t="s">
        <v>78</v>
      </c>
      <c r="G283" t="s">
        <v>87</v>
      </c>
      <c r="H283" t="s">
        <v>84</v>
      </c>
      <c r="I283">
        <v>42</v>
      </c>
      <c r="J283">
        <v>119678</v>
      </c>
      <c r="K283">
        <v>8</v>
      </c>
      <c r="L283">
        <v>10</v>
      </c>
      <c r="M283">
        <v>11</v>
      </c>
      <c r="N283">
        <v>9</v>
      </c>
      <c r="O283">
        <v>47</v>
      </c>
      <c r="P283" s="2">
        <v>42095</v>
      </c>
    </row>
    <row r="284" spans="1:16">
      <c r="A284">
        <v>283</v>
      </c>
      <c r="B284" t="s">
        <v>81</v>
      </c>
      <c r="C284" t="s">
        <v>69</v>
      </c>
      <c r="D284" t="s">
        <v>98</v>
      </c>
      <c r="E284" t="s">
        <v>93</v>
      </c>
      <c r="F284" t="s">
        <v>78</v>
      </c>
      <c r="G284" t="s">
        <v>87</v>
      </c>
      <c r="H284" t="s">
        <v>101</v>
      </c>
      <c r="I284">
        <v>26</v>
      </c>
      <c r="J284">
        <v>84238</v>
      </c>
      <c r="K284">
        <v>7</v>
      </c>
      <c r="L284">
        <v>11</v>
      </c>
      <c r="M284">
        <v>12</v>
      </c>
      <c r="N284">
        <v>6</v>
      </c>
      <c r="O284">
        <v>22</v>
      </c>
      <c r="P284" s="2">
        <v>34986</v>
      </c>
    </row>
    <row r="285" spans="1:16">
      <c r="A285">
        <v>284</v>
      </c>
      <c r="B285" t="s">
        <v>75</v>
      </c>
      <c r="C285" t="s">
        <v>69</v>
      </c>
      <c r="D285" t="s">
        <v>98</v>
      </c>
      <c r="E285" t="s">
        <v>93</v>
      </c>
      <c r="F285" t="s">
        <v>78</v>
      </c>
      <c r="G285" t="s">
        <v>73</v>
      </c>
      <c r="H285" t="s">
        <v>97</v>
      </c>
      <c r="I285">
        <v>41</v>
      </c>
      <c r="J285">
        <v>88608</v>
      </c>
      <c r="K285">
        <v>14</v>
      </c>
      <c r="L285">
        <v>16</v>
      </c>
      <c r="M285">
        <v>12</v>
      </c>
      <c r="N285">
        <v>4</v>
      </c>
      <c r="O285">
        <v>30</v>
      </c>
      <c r="P285" s="2">
        <v>44049</v>
      </c>
    </row>
    <row r="286" spans="1:16">
      <c r="A286">
        <v>285</v>
      </c>
      <c r="B286" t="s">
        <v>95</v>
      </c>
      <c r="C286" t="s">
        <v>85</v>
      </c>
      <c r="D286" t="s">
        <v>77</v>
      </c>
      <c r="E286" t="s">
        <v>71</v>
      </c>
      <c r="F286" t="s">
        <v>96</v>
      </c>
      <c r="G286" t="s">
        <v>79</v>
      </c>
      <c r="H286" t="s">
        <v>92</v>
      </c>
      <c r="I286">
        <v>58</v>
      </c>
      <c r="J286">
        <v>119081</v>
      </c>
      <c r="K286">
        <v>3</v>
      </c>
      <c r="L286">
        <v>19</v>
      </c>
      <c r="M286">
        <v>12</v>
      </c>
      <c r="N286">
        <v>5</v>
      </c>
      <c r="O286">
        <v>57</v>
      </c>
      <c r="P286" s="2">
        <v>40417</v>
      </c>
    </row>
    <row r="287" spans="1:16">
      <c r="A287">
        <v>286</v>
      </c>
      <c r="B287" t="s">
        <v>100</v>
      </c>
      <c r="C287" t="s">
        <v>85</v>
      </c>
      <c r="D287" t="s">
        <v>77</v>
      </c>
      <c r="E287" t="s">
        <v>82</v>
      </c>
      <c r="F287" t="s">
        <v>99</v>
      </c>
      <c r="G287" t="s">
        <v>73</v>
      </c>
      <c r="H287" t="s">
        <v>101</v>
      </c>
      <c r="I287">
        <v>24</v>
      </c>
      <c r="J287">
        <v>61897</v>
      </c>
      <c r="K287">
        <v>16</v>
      </c>
      <c r="L287">
        <v>11</v>
      </c>
      <c r="M287">
        <v>7</v>
      </c>
      <c r="N287">
        <v>6</v>
      </c>
      <c r="O287">
        <v>33</v>
      </c>
      <c r="P287" s="2">
        <v>44821</v>
      </c>
    </row>
    <row r="288" spans="1:16">
      <c r="A288">
        <v>287</v>
      </c>
      <c r="B288" t="s">
        <v>100</v>
      </c>
      <c r="C288" t="s">
        <v>76</v>
      </c>
      <c r="D288" t="s">
        <v>98</v>
      </c>
      <c r="E288" t="s">
        <v>91</v>
      </c>
      <c r="F288" t="s">
        <v>78</v>
      </c>
      <c r="G288" t="s">
        <v>73</v>
      </c>
      <c r="H288" t="s">
        <v>80</v>
      </c>
      <c r="I288">
        <v>54</v>
      </c>
      <c r="J288">
        <v>80961</v>
      </c>
      <c r="K288">
        <v>19</v>
      </c>
      <c r="L288">
        <v>14</v>
      </c>
      <c r="M288">
        <v>10</v>
      </c>
      <c r="N288">
        <v>3</v>
      </c>
      <c r="O288">
        <v>45</v>
      </c>
      <c r="P288" s="2">
        <v>37957</v>
      </c>
    </row>
    <row r="289" spans="1:16">
      <c r="A289">
        <v>288</v>
      </c>
      <c r="B289" t="s">
        <v>88</v>
      </c>
      <c r="C289" t="s">
        <v>76</v>
      </c>
      <c r="D289" t="s">
        <v>90</v>
      </c>
      <c r="E289" t="s">
        <v>71</v>
      </c>
      <c r="F289" t="s">
        <v>96</v>
      </c>
      <c r="G289" t="s">
        <v>79</v>
      </c>
      <c r="H289" t="s">
        <v>74</v>
      </c>
      <c r="I289">
        <v>30</v>
      </c>
      <c r="J289">
        <v>98703</v>
      </c>
      <c r="K289">
        <v>18</v>
      </c>
      <c r="L289">
        <v>2</v>
      </c>
      <c r="M289">
        <v>13</v>
      </c>
      <c r="N289">
        <v>8</v>
      </c>
      <c r="O289">
        <v>40</v>
      </c>
      <c r="P289" s="2">
        <v>36887</v>
      </c>
    </row>
    <row r="290" spans="1:16">
      <c r="A290">
        <v>289</v>
      </c>
      <c r="B290" t="s">
        <v>68</v>
      </c>
      <c r="C290" t="s">
        <v>69</v>
      </c>
      <c r="D290" t="s">
        <v>70</v>
      </c>
      <c r="E290" t="s">
        <v>91</v>
      </c>
      <c r="F290" t="s">
        <v>86</v>
      </c>
      <c r="G290" t="s">
        <v>79</v>
      </c>
      <c r="H290" t="s">
        <v>74</v>
      </c>
      <c r="I290">
        <v>30</v>
      </c>
      <c r="J290">
        <v>74757</v>
      </c>
      <c r="K290">
        <v>16</v>
      </c>
      <c r="L290">
        <v>5</v>
      </c>
      <c r="M290">
        <v>11</v>
      </c>
      <c r="N290">
        <v>4</v>
      </c>
      <c r="O290">
        <v>58</v>
      </c>
      <c r="P290" s="2">
        <v>42585</v>
      </c>
    </row>
    <row r="291" spans="1:16">
      <c r="A291">
        <v>290</v>
      </c>
      <c r="B291" t="s">
        <v>102</v>
      </c>
      <c r="C291" t="s">
        <v>69</v>
      </c>
      <c r="D291" t="s">
        <v>90</v>
      </c>
      <c r="E291" t="s">
        <v>82</v>
      </c>
      <c r="F291" t="s">
        <v>83</v>
      </c>
      <c r="G291" t="s">
        <v>87</v>
      </c>
      <c r="H291" t="s">
        <v>89</v>
      </c>
      <c r="I291">
        <v>25</v>
      </c>
      <c r="J291">
        <v>56917</v>
      </c>
      <c r="K291">
        <v>8</v>
      </c>
      <c r="L291">
        <v>5</v>
      </c>
      <c r="M291">
        <v>8</v>
      </c>
      <c r="N291">
        <v>8</v>
      </c>
      <c r="O291">
        <v>49</v>
      </c>
      <c r="P291" s="2">
        <v>35315</v>
      </c>
    </row>
    <row r="292" spans="1:16">
      <c r="A292">
        <v>291</v>
      </c>
      <c r="B292" t="s">
        <v>102</v>
      </c>
      <c r="C292" t="s">
        <v>85</v>
      </c>
      <c r="D292" t="s">
        <v>90</v>
      </c>
      <c r="E292" t="s">
        <v>93</v>
      </c>
      <c r="F292" t="s">
        <v>99</v>
      </c>
      <c r="G292" t="s">
        <v>79</v>
      </c>
      <c r="H292" t="s">
        <v>89</v>
      </c>
      <c r="I292">
        <v>56</v>
      </c>
      <c r="J292">
        <v>52736</v>
      </c>
      <c r="K292">
        <v>33</v>
      </c>
      <c r="L292">
        <v>19</v>
      </c>
      <c r="M292">
        <v>13</v>
      </c>
      <c r="N292">
        <v>3</v>
      </c>
      <c r="O292">
        <v>27</v>
      </c>
      <c r="P292" s="2">
        <v>37811</v>
      </c>
    </row>
    <row r="293" spans="1:16">
      <c r="A293">
        <v>292</v>
      </c>
      <c r="B293" t="s">
        <v>75</v>
      </c>
      <c r="C293" t="s">
        <v>69</v>
      </c>
      <c r="D293" t="s">
        <v>90</v>
      </c>
      <c r="E293" t="s">
        <v>82</v>
      </c>
      <c r="F293" t="s">
        <v>94</v>
      </c>
      <c r="G293" t="s">
        <v>87</v>
      </c>
      <c r="H293" t="s">
        <v>84</v>
      </c>
      <c r="I293">
        <v>38</v>
      </c>
      <c r="J293">
        <v>57990</v>
      </c>
      <c r="K293">
        <v>12</v>
      </c>
      <c r="L293">
        <v>12</v>
      </c>
      <c r="M293">
        <v>13</v>
      </c>
      <c r="N293">
        <v>7</v>
      </c>
      <c r="O293">
        <v>39</v>
      </c>
      <c r="P293" s="2">
        <v>41062</v>
      </c>
    </row>
    <row r="294" spans="1:16">
      <c r="A294">
        <v>293</v>
      </c>
      <c r="B294" t="s">
        <v>88</v>
      </c>
      <c r="C294" t="s">
        <v>76</v>
      </c>
      <c r="D294" t="s">
        <v>98</v>
      </c>
      <c r="E294" t="s">
        <v>71</v>
      </c>
      <c r="F294" t="s">
        <v>83</v>
      </c>
      <c r="G294" t="s">
        <v>87</v>
      </c>
      <c r="H294" t="s">
        <v>74</v>
      </c>
      <c r="I294">
        <v>55</v>
      </c>
      <c r="J294">
        <v>92551</v>
      </c>
      <c r="K294">
        <v>11</v>
      </c>
      <c r="L294">
        <v>18</v>
      </c>
      <c r="M294">
        <v>6</v>
      </c>
      <c r="N294">
        <v>9</v>
      </c>
      <c r="O294">
        <v>51</v>
      </c>
      <c r="P294" s="2">
        <v>43985</v>
      </c>
    </row>
    <row r="295" spans="1:16">
      <c r="A295">
        <v>294</v>
      </c>
      <c r="B295" t="s">
        <v>100</v>
      </c>
      <c r="C295" t="s">
        <v>76</v>
      </c>
      <c r="D295" t="s">
        <v>77</v>
      </c>
      <c r="E295" t="s">
        <v>93</v>
      </c>
      <c r="F295" t="s">
        <v>99</v>
      </c>
      <c r="G295" t="s">
        <v>87</v>
      </c>
      <c r="H295" t="s">
        <v>92</v>
      </c>
      <c r="I295">
        <v>45</v>
      </c>
      <c r="J295">
        <v>88161</v>
      </c>
      <c r="K295">
        <v>5</v>
      </c>
      <c r="L295">
        <v>4</v>
      </c>
      <c r="M295">
        <v>12</v>
      </c>
      <c r="N295">
        <v>4</v>
      </c>
      <c r="O295">
        <v>41</v>
      </c>
      <c r="P295" s="2">
        <v>35306</v>
      </c>
    </row>
    <row r="296" spans="1:16">
      <c r="A296">
        <v>295</v>
      </c>
      <c r="B296" t="s">
        <v>81</v>
      </c>
      <c r="C296" t="s">
        <v>85</v>
      </c>
      <c r="D296" t="s">
        <v>90</v>
      </c>
      <c r="E296" t="s">
        <v>71</v>
      </c>
      <c r="F296" t="s">
        <v>94</v>
      </c>
      <c r="G296" t="s">
        <v>79</v>
      </c>
      <c r="H296" t="s">
        <v>97</v>
      </c>
      <c r="I296">
        <v>53</v>
      </c>
      <c r="J296">
        <v>109623</v>
      </c>
      <c r="K296">
        <v>27</v>
      </c>
      <c r="L296">
        <v>17</v>
      </c>
      <c r="M296">
        <v>10</v>
      </c>
      <c r="N296">
        <v>8</v>
      </c>
      <c r="O296">
        <v>26</v>
      </c>
      <c r="P296" s="2">
        <v>35126</v>
      </c>
    </row>
    <row r="297" spans="1:16">
      <c r="A297">
        <v>296</v>
      </c>
      <c r="B297" t="s">
        <v>88</v>
      </c>
      <c r="C297" t="s">
        <v>76</v>
      </c>
      <c r="D297" t="s">
        <v>98</v>
      </c>
      <c r="E297" t="s">
        <v>71</v>
      </c>
      <c r="F297" t="s">
        <v>83</v>
      </c>
      <c r="G297" t="s">
        <v>73</v>
      </c>
      <c r="H297" t="s">
        <v>80</v>
      </c>
      <c r="I297">
        <v>22</v>
      </c>
      <c r="J297">
        <v>52440</v>
      </c>
      <c r="K297">
        <v>12</v>
      </c>
      <c r="L297">
        <v>10</v>
      </c>
      <c r="M297">
        <v>14</v>
      </c>
      <c r="N297">
        <v>3</v>
      </c>
      <c r="O297">
        <v>28</v>
      </c>
      <c r="P297" s="2">
        <v>41662</v>
      </c>
    </row>
    <row r="298" spans="1:16">
      <c r="A298">
        <v>297</v>
      </c>
      <c r="B298" t="s">
        <v>75</v>
      </c>
      <c r="C298" t="s">
        <v>76</v>
      </c>
      <c r="D298" t="s">
        <v>90</v>
      </c>
      <c r="E298" t="s">
        <v>82</v>
      </c>
      <c r="F298" t="s">
        <v>99</v>
      </c>
      <c r="G298" t="s">
        <v>87</v>
      </c>
      <c r="H298" t="s">
        <v>89</v>
      </c>
      <c r="I298">
        <v>29</v>
      </c>
      <c r="J298">
        <v>65205</v>
      </c>
      <c r="K298">
        <v>17</v>
      </c>
      <c r="L298">
        <v>6</v>
      </c>
      <c r="M298">
        <v>9</v>
      </c>
      <c r="N298">
        <v>7</v>
      </c>
      <c r="O298">
        <v>20</v>
      </c>
      <c r="P298" s="2">
        <v>40945</v>
      </c>
    </row>
    <row r="299" spans="1:16">
      <c r="A299">
        <v>298</v>
      </c>
      <c r="B299" t="s">
        <v>75</v>
      </c>
      <c r="C299" t="s">
        <v>76</v>
      </c>
      <c r="D299" t="s">
        <v>90</v>
      </c>
      <c r="E299" t="s">
        <v>71</v>
      </c>
      <c r="F299" t="s">
        <v>83</v>
      </c>
      <c r="G299" t="s">
        <v>73</v>
      </c>
      <c r="H299" t="s">
        <v>92</v>
      </c>
      <c r="I299">
        <v>44</v>
      </c>
      <c r="J299">
        <v>110811</v>
      </c>
      <c r="K299">
        <v>6</v>
      </c>
      <c r="L299">
        <v>14</v>
      </c>
      <c r="M299">
        <v>7</v>
      </c>
      <c r="N299">
        <v>3</v>
      </c>
      <c r="O299">
        <v>48</v>
      </c>
      <c r="P299" s="2">
        <v>43237</v>
      </c>
    </row>
    <row r="300" spans="1:16">
      <c r="A300">
        <v>299</v>
      </c>
      <c r="B300" t="s">
        <v>88</v>
      </c>
      <c r="C300" t="s">
        <v>76</v>
      </c>
      <c r="D300" t="s">
        <v>98</v>
      </c>
      <c r="E300" t="s">
        <v>82</v>
      </c>
      <c r="F300" t="s">
        <v>83</v>
      </c>
      <c r="G300" t="s">
        <v>73</v>
      </c>
      <c r="H300" t="s">
        <v>80</v>
      </c>
      <c r="I300">
        <v>61</v>
      </c>
      <c r="J300">
        <v>85103</v>
      </c>
      <c r="K300">
        <v>33</v>
      </c>
      <c r="L300">
        <v>11</v>
      </c>
      <c r="M300">
        <v>10</v>
      </c>
      <c r="N300">
        <v>7</v>
      </c>
      <c r="O300">
        <v>27</v>
      </c>
      <c r="P300" s="2">
        <v>36890</v>
      </c>
    </row>
    <row r="301" spans="1:16">
      <c r="A301">
        <v>300</v>
      </c>
      <c r="B301" t="s">
        <v>75</v>
      </c>
      <c r="C301" t="s">
        <v>85</v>
      </c>
      <c r="D301" t="s">
        <v>77</v>
      </c>
      <c r="E301" t="s">
        <v>93</v>
      </c>
      <c r="F301" t="s">
        <v>94</v>
      </c>
      <c r="G301" t="s">
        <v>79</v>
      </c>
      <c r="H301" t="s">
        <v>80</v>
      </c>
      <c r="I301">
        <v>33</v>
      </c>
      <c r="J301">
        <v>100812</v>
      </c>
      <c r="K301">
        <v>5</v>
      </c>
      <c r="L301">
        <v>11</v>
      </c>
      <c r="M301">
        <v>5</v>
      </c>
      <c r="N301">
        <v>6</v>
      </c>
      <c r="O301">
        <v>23</v>
      </c>
      <c r="P301" s="2">
        <v>41000</v>
      </c>
    </row>
    <row r="302" spans="1:16">
      <c r="A302">
        <v>301</v>
      </c>
      <c r="B302" t="s">
        <v>88</v>
      </c>
      <c r="C302" t="s">
        <v>85</v>
      </c>
      <c r="D302" t="s">
        <v>77</v>
      </c>
      <c r="E302" t="s">
        <v>82</v>
      </c>
      <c r="F302" t="s">
        <v>83</v>
      </c>
      <c r="G302" t="s">
        <v>73</v>
      </c>
      <c r="H302" t="s">
        <v>97</v>
      </c>
      <c r="I302">
        <v>33</v>
      </c>
      <c r="J302">
        <v>71627</v>
      </c>
      <c r="K302">
        <v>28</v>
      </c>
      <c r="L302">
        <v>18</v>
      </c>
      <c r="M302">
        <v>8</v>
      </c>
      <c r="N302">
        <v>2</v>
      </c>
      <c r="O302">
        <v>54</v>
      </c>
      <c r="P302" s="2">
        <v>39433</v>
      </c>
    </row>
    <row r="303" spans="1:16">
      <c r="A303">
        <v>302</v>
      </c>
      <c r="B303" t="s">
        <v>95</v>
      </c>
      <c r="C303" t="s">
        <v>69</v>
      </c>
      <c r="D303" t="s">
        <v>70</v>
      </c>
      <c r="E303" t="s">
        <v>93</v>
      </c>
      <c r="F303" t="s">
        <v>83</v>
      </c>
      <c r="G303" t="s">
        <v>73</v>
      </c>
      <c r="H303" t="s">
        <v>84</v>
      </c>
      <c r="I303">
        <v>36</v>
      </c>
      <c r="J303">
        <v>49008</v>
      </c>
      <c r="K303">
        <v>14</v>
      </c>
      <c r="L303">
        <v>18</v>
      </c>
      <c r="M303">
        <v>2</v>
      </c>
      <c r="N303">
        <v>3</v>
      </c>
      <c r="O303">
        <v>22</v>
      </c>
      <c r="P303" s="2">
        <v>40368</v>
      </c>
    </row>
    <row r="304" spans="1:16">
      <c r="A304">
        <v>303</v>
      </c>
      <c r="B304" t="s">
        <v>88</v>
      </c>
      <c r="C304" t="s">
        <v>76</v>
      </c>
      <c r="D304" t="s">
        <v>98</v>
      </c>
      <c r="E304" t="s">
        <v>82</v>
      </c>
      <c r="F304" t="s">
        <v>94</v>
      </c>
      <c r="G304" t="s">
        <v>79</v>
      </c>
      <c r="H304" t="s">
        <v>74</v>
      </c>
      <c r="I304">
        <v>62</v>
      </c>
      <c r="J304">
        <v>101274</v>
      </c>
      <c r="K304">
        <v>5</v>
      </c>
      <c r="L304">
        <v>11</v>
      </c>
      <c r="M304">
        <v>7</v>
      </c>
      <c r="N304">
        <v>6</v>
      </c>
      <c r="O304">
        <v>59</v>
      </c>
      <c r="P304" s="2">
        <v>36864</v>
      </c>
    </row>
    <row r="305" spans="1:16">
      <c r="A305">
        <v>304</v>
      </c>
      <c r="B305" t="s">
        <v>68</v>
      </c>
      <c r="C305" t="s">
        <v>69</v>
      </c>
      <c r="D305" t="s">
        <v>70</v>
      </c>
      <c r="E305" t="s">
        <v>91</v>
      </c>
      <c r="F305" t="s">
        <v>86</v>
      </c>
      <c r="G305" t="s">
        <v>87</v>
      </c>
      <c r="H305" t="s">
        <v>97</v>
      </c>
      <c r="I305">
        <v>40</v>
      </c>
      <c r="J305">
        <v>62402</v>
      </c>
      <c r="K305">
        <v>33</v>
      </c>
      <c r="L305">
        <v>12</v>
      </c>
      <c r="M305">
        <v>4</v>
      </c>
      <c r="N305">
        <v>4</v>
      </c>
      <c r="O305">
        <v>26</v>
      </c>
      <c r="P305" s="2">
        <v>34963</v>
      </c>
    </row>
    <row r="306" spans="1:16">
      <c r="A306">
        <v>305</v>
      </c>
      <c r="B306" t="s">
        <v>88</v>
      </c>
      <c r="C306" t="s">
        <v>85</v>
      </c>
      <c r="D306" t="s">
        <v>70</v>
      </c>
      <c r="E306" t="s">
        <v>91</v>
      </c>
      <c r="F306" t="s">
        <v>78</v>
      </c>
      <c r="G306" t="s">
        <v>73</v>
      </c>
      <c r="H306" t="s">
        <v>92</v>
      </c>
      <c r="I306">
        <v>47</v>
      </c>
      <c r="J306">
        <v>83384</v>
      </c>
      <c r="K306">
        <v>19</v>
      </c>
      <c r="L306">
        <v>5</v>
      </c>
      <c r="M306">
        <v>9</v>
      </c>
      <c r="N306">
        <v>6</v>
      </c>
      <c r="O306">
        <v>46</v>
      </c>
      <c r="P306" s="2">
        <v>42235</v>
      </c>
    </row>
    <row r="307" spans="1:16">
      <c r="A307">
        <v>306</v>
      </c>
      <c r="B307" t="s">
        <v>75</v>
      </c>
      <c r="C307" t="s">
        <v>85</v>
      </c>
      <c r="D307" t="s">
        <v>70</v>
      </c>
      <c r="E307" t="s">
        <v>71</v>
      </c>
      <c r="F307" t="s">
        <v>72</v>
      </c>
      <c r="G307" t="s">
        <v>79</v>
      </c>
      <c r="H307" t="s">
        <v>84</v>
      </c>
      <c r="I307">
        <v>50</v>
      </c>
      <c r="J307">
        <v>35793</v>
      </c>
      <c r="K307">
        <v>22</v>
      </c>
      <c r="L307">
        <v>9</v>
      </c>
      <c r="M307">
        <v>12</v>
      </c>
      <c r="N307">
        <v>1</v>
      </c>
      <c r="O307">
        <v>20</v>
      </c>
      <c r="P307" s="2">
        <v>44724</v>
      </c>
    </row>
    <row r="308" spans="1:16">
      <c r="A308">
        <v>307</v>
      </c>
      <c r="B308" t="s">
        <v>68</v>
      </c>
      <c r="C308" t="s">
        <v>85</v>
      </c>
      <c r="D308" t="s">
        <v>77</v>
      </c>
      <c r="E308" t="s">
        <v>82</v>
      </c>
      <c r="F308" t="s">
        <v>96</v>
      </c>
      <c r="G308" t="s">
        <v>73</v>
      </c>
      <c r="H308" t="s">
        <v>92</v>
      </c>
      <c r="I308">
        <v>43</v>
      </c>
      <c r="J308">
        <v>35571</v>
      </c>
      <c r="K308">
        <v>5</v>
      </c>
      <c r="L308">
        <v>9</v>
      </c>
      <c r="M308">
        <v>1</v>
      </c>
      <c r="N308">
        <v>1</v>
      </c>
      <c r="O308">
        <v>46</v>
      </c>
      <c r="P308" s="2">
        <v>43722</v>
      </c>
    </row>
    <row r="309" spans="1:16">
      <c r="A309">
        <v>308</v>
      </c>
      <c r="B309" t="s">
        <v>75</v>
      </c>
      <c r="C309" t="s">
        <v>85</v>
      </c>
      <c r="D309" t="s">
        <v>98</v>
      </c>
      <c r="E309" t="s">
        <v>82</v>
      </c>
      <c r="F309" t="s">
        <v>72</v>
      </c>
      <c r="G309" t="s">
        <v>73</v>
      </c>
      <c r="H309" t="s">
        <v>84</v>
      </c>
      <c r="I309">
        <v>61</v>
      </c>
      <c r="J309">
        <v>46209</v>
      </c>
      <c r="K309">
        <v>2</v>
      </c>
      <c r="L309">
        <v>10</v>
      </c>
      <c r="M309">
        <v>7</v>
      </c>
      <c r="N309">
        <v>3</v>
      </c>
      <c r="O309">
        <v>35</v>
      </c>
      <c r="P309" s="2">
        <v>43269</v>
      </c>
    </row>
    <row r="310" spans="1:16">
      <c r="A310">
        <v>309</v>
      </c>
      <c r="B310" t="s">
        <v>102</v>
      </c>
      <c r="C310" t="s">
        <v>85</v>
      </c>
      <c r="D310" t="s">
        <v>70</v>
      </c>
      <c r="E310" t="s">
        <v>93</v>
      </c>
      <c r="F310" t="s">
        <v>72</v>
      </c>
      <c r="G310" t="s">
        <v>87</v>
      </c>
      <c r="H310" t="s">
        <v>89</v>
      </c>
      <c r="I310">
        <v>42</v>
      </c>
      <c r="J310">
        <v>73148</v>
      </c>
      <c r="K310">
        <v>30</v>
      </c>
      <c r="L310">
        <v>19</v>
      </c>
      <c r="M310">
        <v>6</v>
      </c>
      <c r="N310">
        <v>8</v>
      </c>
      <c r="O310">
        <v>57</v>
      </c>
      <c r="P310" s="2">
        <v>36872</v>
      </c>
    </row>
    <row r="311" spans="1:16">
      <c r="A311">
        <v>310</v>
      </c>
      <c r="B311" t="s">
        <v>102</v>
      </c>
      <c r="C311" t="s">
        <v>85</v>
      </c>
      <c r="D311" t="s">
        <v>98</v>
      </c>
      <c r="E311" t="s">
        <v>71</v>
      </c>
      <c r="F311" t="s">
        <v>99</v>
      </c>
      <c r="G311" t="s">
        <v>73</v>
      </c>
      <c r="H311" t="s">
        <v>92</v>
      </c>
      <c r="I311">
        <v>59</v>
      </c>
      <c r="J311">
        <v>32224</v>
      </c>
      <c r="K311">
        <v>39</v>
      </c>
      <c r="L311">
        <v>1</v>
      </c>
      <c r="M311">
        <v>8</v>
      </c>
      <c r="N311">
        <v>8</v>
      </c>
      <c r="O311">
        <v>26</v>
      </c>
      <c r="P311" s="2">
        <v>39150</v>
      </c>
    </row>
    <row r="312" spans="1:16">
      <c r="A312">
        <v>311</v>
      </c>
      <c r="B312" t="s">
        <v>68</v>
      </c>
      <c r="C312" t="s">
        <v>85</v>
      </c>
      <c r="D312" t="s">
        <v>98</v>
      </c>
      <c r="E312" t="s">
        <v>82</v>
      </c>
      <c r="F312" t="s">
        <v>78</v>
      </c>
      <c r="G312" t="s">
        <v>79</v>
      </c>
      <c r="H312" t="s">
        <v>97</v>
      </c>
      <c r="I312">
        <v>41</v>
      </c>
      <c r="J312">
        <v>78695</v>
      </c>
      <c r="K312">
        <v>4</v>
      </c>
      <c r="L312">
        <v>7</v>
      </c>
      <c r="M312">
        <v>5</v>
      </c>
      <c r="N312">
        <v>4</v>
      </c>
      <c r="O312">
        <v>42</v>
      </c>
      <c r="P312" s="2">
        <v>44113</v>
      </c>
    </row>
    <row r="313" spans="1:16">
      <c r="A313">
        <v>312</v>
      </c>
      <c r="B313" t="s">
        <v>95</v>
      </c>
      <c r="C313" t="s">
        <v>76</v>
      </c>
      <c r="D313" t="s">
        <v>77</v>
      </c>
      <c r="E313" t="s">
        <v>71</v>
      </c>
      <c r="F313" t="s">
        <v>99</v>
      </c>
      <c r="G313" t="s">
        <v>73</v>
      </c>
      <c r="H313" t="s">
        <v>84</v>
      </c>
      <c r="I313">
        <v>50</v>
      </c>
      <c r="J313">
        <v>62441</v>
      </c>
      <c r="K313">
        <v>33</v>
      </c>
      <c r="L313">
        <v>4</v>
      </c>
      <c r="M313">
        <v>1</v>
      </c>
      <c r="N313">
        <v>6</v>
      </c>
      <c r="O313">
        <v>30</v>
      </c>
      <c r="P313" s="2">
        <v>44923</v>
      </c>
    </row>
    <row r="314" spans="1:16">
      <c r="A314">
        <v>313</v>
      </c>
      <c r="B314" t="s">
        <v>102</v>
      </c>
      <c r="C314" t="s">
        <v>69</v>
      </c>
      <c r="D314" t="s">
        <v>70</v>
      </c>
      <c r="E314" t="s">
        <v>91</v>
      </c>
      <c r="F314" t="s">
        <v>78</v>
      </c>
      <c r="G314" t="s">
        <v>87</v>
      </c>
      <c r="H314" t="s">
        <v>84</v>
      </c>
      <c r="I314">
        <v>25</v>
      </c>
      <c r="J314">
        <v>69129</v>
      </c>
      <c r="K314">
        <v>13</v>
      </c>
      <c r="L314">
        <v>1</v>
      </c>
      <c r="M314">
        <v>1</v>
      </c>
      <c r="N314">
        <v>8</v>
      </c>
      <c r="O314">
        <v>52</v>
      </c>
      <c r="P314" s="2">
        <v>38472</v>
      </c>
    </row>
    <row r="315" spans="1:16">
      <c r="A315">
        <v>314</v>
      </c>
      <c r="B315" t="s">
        <v>88</v>
      </c>
      <c r="C315" t="s">
        <v>85</v>
      </c>
      <c r="D315" t="s">
        <v>70</v>
      </c>
      <c r="E315" t="s">
        <v>82</v>
      </c>
      <c r="F315" t="s">
        <v>94</v>
      </c>
      <c r="G315" t="s">
        <v>87</v>
      </c>
      <c r="H315" t="s">
        <v>80</v>
      </c>
      <c r="I315">
        <v>28</v>
      </c>
      <c r="J315">
        <v>92368</v>
      </c>
      <c r="K315">
        <v>20</v>
      </c>
      <c r="L315">
        <v>15</v>
      </c>
      <c r="M315">
        <v>9</v>
      </c>
      <c r="N315">
        <v>7</v>
      </c>
      <c r="O315">
        <v>55</v>
      </c>
      <c r="P315" s="2">
        <v>42941</v>
      </c>
    </row>
    <row r="316" spans="1:16">
      <c r="A316">
        <v>315</v>
      </c>
      <c r="B316" t="s">
        <v>75</v>
      </c>
      <c r="C316" t="s">
        <v>76</v>
      </c>
      <c r="D316" t="s">
        <v>98</v>
      </c>
      <c r="E316" t="s">
        <v>82</v>
      </c>
      <c r="F316" t="s">
        <v>94</v>
      </c>
      <c r="G316" t="s">
        <v>79</v>
      </c>
      <c r="H316" t="s">
        <v>80</v>
      </c>
      <c r="I316">
        <v>49</v>
      </c>
      <c r="J316">
        <v>74760</v>
      </c>
      <c r="K316">
        <v>7</v>
      </c>
      <c r="L316">
        <v>8</v>
      </c>
      <c r="M316">
        <v>10</v>
      </c>
      <c r="N316">
        <v>7</v>
      </c>
      <c r="O316">
        <v>56</v>
      </c>
      <c r="P316" s="2">
        <v>37038</v>
      </c>
    </row>
    <row r="317" spans="1:16">
      <c r="A317">
        <v>316</v>
      </c>
      <c r="B317" t="s">
        <v>102</v>
      </c>
      <c r="C317" t="s">
        <v>76</v>
      </c>
      <c r="D317" t="s">
        <v>90</v>
      </c>
      <c r="E317" t="s">
        <v>71</v>
      </c>
      <c r="F317" t="s">
        <v>78</v>
      </c>
      <c r="G317" t="s">
        <v>87</v>
      </c>
      <c r="H317" t="s">
        <v>101</v>
      </c>
      <c r="I317">
        <v>49</v>
      </c>
      <c r="J317">
        <v>53478</v>
      </c>
      <c r="K317">
        <v>15</v>
      </c>
      <c r="L317">
        <v>12</v>
      </c>
      <c r="M317">
        <v>6</v>
      </c>
      <c r="N317">
        <v>4</v>
      </c>
      <c r="O317">
        <v>36</v>
      </c>
      <c r="P317" s="2">
        <v>44749</v>
      </c>
    </row>
    <row r="318" spans="1:16">
      <c r="A318">
        <v>317</v>
      </c>
      <c r="B318" t="s">
        <v>102</v>
      </c>
      <c r="C318" t="s">
        <v>69</v>
      </c>
      <c r="D318" t="s">
        <v>77</v>
      </c>
      <c r="E318" t="s">
        <v>82</v>
      </c>
      <c r="F318" t="s">
        <v>83</v>
      </c>
      <c r="G318" t="s">
        <v>73</v>
      </c>
      <c r="H318" t="s">
        <v>92</v>
      </c>
      <c r="I318">
        <v>25</v>
      </c>
      <c r="J318">
        <v>101854</v>
      </c>
      <c r="K318">
        <v>23</v>
      </c>
      <c r="L318">
        <v>18</v>
      </c>
      <c r="M318">
        <v>10</v>
      </c>
      <c r="N318">
        <v>9</v>
      </c>
      <c r="O318">
        <v>54</v>
      </c>
      <c r="P318" s="2">
        <v>42273</v>
      </c>
    </row>
    <row r="319" spans="1:16">
      <c r="A319">
        <v>318</v>
      </c>
      <c r="B319" t="s">
        <v>95</v>
      </c>
      <c r="C319" t="s">
        <v>85</v>
      </c>
      <c r="D319" t="s">
        <v>77</v>
      </c>
      <c r="E319" t="s">
        <v>71</v>
      </c>
      <c r="F319" t="s">
        <v>86</v>
      </c>
      <c r="G319" t="s">
        <v>87</v>
      </c>
      <c r="H319" t="s">
        <v>80</v>
      </c>
      <c r="I319">
        <v>43</v>
      </c>
      <c r="J319">
        <v>115716</v>
      </c>
      <c r="K319">
        <v>14</v>
      </c>
      <c r="L319">
        <v>15</v>
      </c>
      <c r="M319">
        <v>5</v>
      </c>
      <c r="N319">
        <v>6</v>
      </c>
      <c r="O319">
        <v>24</v>
      </c>
      <c r="P319" s="2">
        <v>35422</v>
      </c>
    </row>
    <row r="320" spans="1:16">
      <c r="A320">
        <v>319</v>
      </c>
      <c r="B320" t="s">
        <v>68</v>
      </c>
      <c r="C320" t="s">
        <v>69</v>
      </c>
      <c r="D320" t="s">
        <v>77</v>
      </c>
      <c r="E320" t="s">
        <v>82</v>
      </c>
      <c r="F320" t="s">
        <v>83</v>
      </c>
      <c r="G320" t="s">
        <v>79</v>
      </c>
      <c r="H320" t="s">
        <v>101</v>
      </c>
      <c r="I320">
        <v>33</v>
      </c>
      <c r="J320">
        <v>42180</v>
      </c>
      <c r="K320">
        <v>23</v>
      </c>
      <c r="L320">
        <v>17</v>
      </c>
      <c r="M320">
        <v>1</v>
      </c>
      <c r="N320">
        <v>3</v>
      </c>
      <c r="O320">
        <v>51</v>
      </c>
      <c r="P320" s="2">
        <v>40527</v>
      </c>
    </row>
    <row r="321" spans="1:16">
      <c r="A321">
        <v>320</v>
      </c>
      <c r="B321" t="s">
        <v>68</v>
      </c>
      <c r="C321" t="s">
        <v>85</v>
      </c>
      <c r="D321" t="s">
        <v>77</v>
      </c>
      <c r="E321" t="s">
        <v>93</v>
      </c>
      <c r="F321" t="s">
        <v>86</v>
      </c>
      <c r="G321" t="s">
        <v>87</v>
      </c>
      <c r="H321" t="s">
        <v>89</v>
      </c>
      <c r="I321">
        <v>24</v>
      </c>
      <c r="J321">
        <v>45372</v>
      </c>
      <c r="K321">
        <v>19</v>
      </c>
      <c r="L321">
        <v>14</v>
      </c>
      <c r="M321">
        <v>6</v>
      </c>
      <c r="N321">
        <v>5</v>
      </c>
      <c r="O321">
        <v>22</v>
      </c>
      <c r="P321" s="2">
        <v>44318</v>
      </c>
    </row>
    <row r="322" spans="1:16">
      <c r="A322">
        <v>321</v>
      </c>
      <c r="B322" t="s">
        <v>100</v>
      </c>
      <c r="C322" t="s">
        <v>76</v>
      </c>
      <c r="D322" t="s">
        <v>70</v>
      </c>
      <c r="E322" t="s">
        <v>71</v>
      </c>
      <c r="F322" t="s">
        <v>99</v>
      </c>
      <c r="G322" t="s">
        <v>87</v>
      </c>
      <c r="H322" t="s">
        <v>89</v>
      </c>
      <c r="I322">
        <v>43</v>
      </c>
      <c r="J322">
        <v>59796</v>
      </c>
      <c r="K322">
        <v>29</v>
      </c>
      <c r="L322">
        <v>14</v>
      </c>
      <c r="M322">
        <v>6</v>
      </c>
      <c r="N322">
        <v>5</v>
      </c>
      <c r="O322">
        <v>54</v>
      </c>
      <c r="P322" s="2">
        <v>41666</v>
      </c>
    </row>
    <row r="323" spans="1:16">
      <c r="A323">
        <v>322</v>
      </c>
      <c r="B323" t="s">
        <v>95</v>
      </c>
      <c r="C323" t="s">
        <v>76</v>
      </c>
      <c r="D323" t="s">
        <v>70</v>
      </c>
      <c r="E323" t="s">
        <v>82</v>
      </c>
      <c r="F323" t="s">
        <v>86</v>
      </c>
      <c r="G323" t="s">
        <v>87</v>
      </c>
      <c r="H323" t="s">
        <v>80</v>
      </c>
      <c r="I323">
        <v>23</v>
      </c>
      <c r="J323">
        <v>88272</v>
      </c>
      <c r="K323">
        <v>20</v>
      </c>
      <c r="L323">
        <v>18</v>
      </c>
      <c r="M323">
        <v>3</v>
      </c>
      <c r="N323">
        <v>5</v>
      </c>
      <c r="O323">
        <v>33</v>
      </c>
      <c r="P323" s="2">
        <v>38902</v>
      </c>
    </row>
    <row r="324" spans="1:16">
      <c r="A324">
        <v>323</v>
      </c>
      <c r="B324" t="s">
        <v>88</v>
      </c>
      <c r="C324" t="s">
        <v>76</v>
      </c>
      <c r="D324" t="s">
        <v>90</v>
      </c>
      <c r="E324" t="s">
        <v>91</v>
      </c>
      <c r="F324" t="s">
        <v>99</v>
      </c>
      <c r="G324" t="s">
        <v>79</v>
      </c>
      <c r="H324" t="s">
        <v>92</v>
      </c>
      <c r="I324">
        <v>45</v>
      </c>
      <c r="J324">
        <v>119963</v>
      </c>
      <c r="K324">
        <v>29</v>
      </c>
      <c r="L324">
        <v>18</v>
      </c>
      <c r="M324">
        <v>13</v>
      </c>
      <c r="N324">
        <v>8</v>
      </c>
      <c r="O324">
        <v>50</v>
      </c>
      <c r="P324" s="2">
        <v>43218</v>
      </c>
    </row>
    <row r="325" spans="1:16">
      <c r="A325">
        <v>324</v>
      </c>
      <c r="B325" t="s">
        <v>68</v>
      </c>
      <c r="C325" t="s">
        <v>76</v>
      </c>
      <c r="D325" t="s">
        <v>77</v>
      </c>
      <c r="E325" t="s">
        <v>82</v>
      </c>
      <c r="F325" t="s">
        <v>94</v>
      </c>
      <c r="G325" t="s">
        <v>87</v>
      </c>
      <c r="H325" t="s">
        <v>84</v>
      </c>
      <c r="I325">
        <v>55</v>
      </c>
      <c r="J325">
        <v>84040</v>
      </c>
      <c r="K325">
        <v>24</v>
      </c>
      <c r="L325">
        <v>16</v>
      </c>
      <c r="M325">
        <v>8</v>
      </c>
      <c r="N325">
        <v>9</v>
      </c>
      <c r="O325">
        <v>50</v>
      </c>
      <c r="P325" s="2">
        <v>41215</v>
      </c>
    </row>
    <row r="326" spans="1:16">
      <c r="A326">
        <v>325</v>
      </c>
      <c r="B326" t="s">
        <v>75</v>
      </c>
      <c r="C326" t="s">
        <v>69</v>
      </c>
      <c r="D326" t="s">
        <v>77</v>
      </c>
      <c r="E326" t="s">
        <v>91</v>
      </c>
      <c r="F326" t="s">
        <v>72</v>
      </c>
      <c r="G326" t="s">
        <v>87</v>
      </c>
      <c r="H326" t="s">
        <v>74</v>
      </c>
      <c r="I326">
        <v>48</v>
      </c>
      <c r="J326">
        <v>105357</v>
      </c>
      <c r="K326">
        <v>18</v>
      </c>
      <c r="L326">
        <v>1</v>
      </c>
      <c r="M326">
        <v>14</v>
      </c>
      <c r="N326">
        <v>9</v>
      </c>
      <c r="O326">
        <v>36</v>
      </c>
      <c r="P326" s="2">
        <v>39767</v>
      </c>
    </row>
    <row r="327" spans="1:16">
      <c r="A327">
        <v>326</v>
      </c>
      <c r="B327" t="s">
        <v>95</v>
      </c>
      <c r="C327" t="s">
        <v>85</v>
      </c>
      <c r="D327" t="s">
        <v>98</v>
      </c>
      <c r="E327" t="s">
        <v>91</v>
      </c>
      <c r="F327" t="s">
        <v>94</v>
      </c>
      <c r="G327" t="s">
        <v>73</v>
      </c>
      <c r="H327" t="s">
        <v>92</v>
      </c>
      <c r="I327">
        <v>62</v>
      </c>
      <c r="J327">
        <v>101368</v>
      </c>
      <c r="K327">
        <v>10</v>
      </c>
      <c r="L327">
        <v>11</v>
      </c>
      <c r="M327">
        <v>1</v>
      </c>
      <c r="N327">
        <v>6</v>
      </c>
      <c r="O327">
        <v>43</v>
      </c>
      <c r="P327" s="2">
        <v>45503</v>
      </c>
    </row>
    <row r="328" spans="1:16">
      <c r="A328">
        <v>327</v>
      </c>
      <c r="B328" t="s">
        <v>102</v>
      </c>
      <c r="C328" t="s">
        <v>85</v>
      </c>
      <c r="D328" t="s">
        <v>70</v>
      </c>
      <c r="E328" t="s">
        <v>93</v>
      </c>
      <c r="F328" t="s">
        <v>94</v>
      </c>
      <c r="G328" t="s">
        <v>79</v>
      </c>
      <c r="H328" t="s">
        <v>97</v>
      </c>
      <c r="I328">
        <v>22</v>
      </c>
      <c r="J328">
        <v>108356</v>
      </c>
      <c r="K328">
        <v>8</v>
      </c>
      <c r="L328">
        <v>15</v>
      </c>
      <c r="M328">
        <v>1</v>
      </c>
      <c r="N328">
        <v>6</v>
      </c>
      <c r="O328">
        <v>42</v>
      </c>
      <c r="P328" s="2">
        <v>36063</v>
      </c>
    </row>
    <row r="329" spans="1:16">
      <c r="A329">
        <v>328</v>
      </c>
      <c r="B329" t="s">
        <v>75</v>
      </c>
      <c r="C329" t="s">
        <v>69</v>
      </c>
      <c r="D329" t="s">
        <v>77</v>
      </c>
      <c r="E329" t="s">
        <v>71</v>
      </c>
      <c r="F329" t="s">
        <v>72</v>
      </c>
      <c r="G329" t="s">
        <v>87</v>
      </c>
      <c r="H329" t="s">
        <v>89</v>
      </c>
      <c r="I329">
        <v>29</v>
      </c>
      <c r="J329">
        <v>46211</v>
      </c>
      <c r="K329">
        <v>26</v>
      </c>
      <c r="L329">
        <v>12</v>
      </c>
      <c r="M329">
        <v>6</v>
      </c>
      <c r="N329">
        <v>9</v>
      </c>
      <c r="O329">
        <v>37</v>
      </c>
      <c r="P329" s="2">
        <v>45206</v>
      </c>
    </row>
    <row r="330" spans="1:16">
      <c r="A330">
        <v>329</v>
      </c>
      <c r="B330" t="s">
        <v>75</v>
      </c>
      <c r="C330" t="s">
        <v>85</v>
      </c>
      <c r="D330" t="s">
        <v>90</v>
      </c>
      <c r="E330" t="s">
        <v>82</v>
      </c>
      <c r="F330" t="s">
        <v>86</v>
      </c>
      <c r="G330" t="s">
        <v>79</v>
      </c>
      <c r="H330" t="s">
        <v>80</v>
      </c>
      <c r="I330">
        <v>44</v>
      </c>
      <c r="J330">
        <v>35842</v>
      </c>
      <c r="K330">
        <v>29</v>
      </c>
      <c r="L330">
        <v>8</v>
      </c>
      <c r="M330">
        <v>10</v>
      </c>
      <c r="N330">
        <v>4</v>
      </c>
      <c r="O330">
        <v>33</v>
      </c>
      <c r="P330" s="2">
        <v>39527</v>
      </c>
    </row>
    <row r="331" spans="1:16">
      <c r="A331">
        <v>330</v>
      </c>
      <c r="B331" t="s">
        <v>102</v>
      </c>
      <c r="C331" t="s">
        <v>76</v>
      </c>
      <c r="D331" t="s">
        <v>90</v>
      </c>
      <c r="E331" t="s">
        <v>93</v>
      </c>
      <c r="F331" t="s">
        <v>86</v>
      </c>
      <c r="G331" t="s">
        <v>87</v>
      </c>
      <c r="H331" t="s">
        <v>80</v>
      </c>
      <c r="I331">
        <v>59</v>
      </c>
      <c r="J331">
        <v>93115</v>
      </c>
      <c r="K331">
        <v>10</v>
      </c>
      <c r="L331">
        <v>6</v>
      </c>
      <c r="M331">
        <v>13</v>
      </c>
      <c r="N331">
        <v>6</v>
      </c>
      <c r="O331">
        <v>34</v>
      </c>
      <c r="P331" s="2">
        <v>40944</v>
      </c>
    </row>
    <row r="332" spans="1:16">
      <c r="A332">
        <v>331</v>
      </c>
      <c r="B332" t="s">
        <v>95</v>
      </c>
      <c r="C332" t="s">
        <v>85</v>
      </c>
      <c r="D332" t="s">
        <v>70</v>
      </c>
      <c r="E332" t="s">
        <v>82</v>
      </c>
      <c r="F332" t="s">
        <v>99</v>
      </c>
      <c r="G332" t="s">
        <v>87</v>
      </c>
      <c r="H332" t="s">
        <v>84</v>
      </c>
      <c r="I332">
        <v>27</v>
      </c>
      <c r="J332">
        <v>96852</v>
      </c>
      <c r="K332">
        <v>17</v>
      </c>
      <c r="L332">
        <v>3</v>
      </c>
      <c r="M332">
        <v>1</v>
      </c>
      <c r="N332">
        <v>4</v>
      </c>
      <c r="O332">
        <v>34</v>
      </c>
      <c r="P332" s="2">
        <v>43311</v>
      </c>
    </row>
    <row r="333" spans="1:16">
      <c r="A333">
        <v>332</v>
      </c>
      <c r="B333" t="s">
        <v>102</v>
      </c>
      <c r="C333" t="s">
        <v>76</v>
      </c>
      <c r="D333" t="s">
        <v>90</v>
      </c>
      <c r="E333" t="s">
        <v>91</v>
      </c>
      <c r="F333" t="s">
        <v>83</v>
      </c>
      <c r="G333" t="s">
        <v>87</v>
      </c>
      <c r="H333" t="s">
        <v>97</v>
      </c>
      <c r="I333">
        <v>43</v>
      </c>
      <c r="J333">
        <v>75968</v>
      </c>
      <c r="K333">
        <v>2</v>
      </c>
      <c r="L333">
        <v>13</v>
      </c>
      <c r="M333">
        <v>6</v>
      </c>
      <c r="N333">
        <v>1</v>
      </c>
      <c r="O333">
        <v>25</v>
      </c>
      <c r="P333" s="2">
        <v>43380</v>
      </c>
    </row>
    <row r="334" spans="1:16">
      <c r="A334">
        <v>333</v>
      </c>
      <c r="B334" t="s">
        <v>100</v>
      </c>
      <c r="C334" t="s">
        <v>69</v>
      </c>
      <c r="D334" t="s">
        <v>90</v>
      </c>
      <c r="E334" t="s">
        <v>71</v>
      </c>
      <c r="F334" t="s">
        <v>99</v>
      </c>
      <c r="G334" t="s">
        <v>73</v>
      </c>
      <c r="H334" t="s">
        <v>84</v>
      </c>
      <c r="I334">
        <v>46</v>
      </c>
      <c r="J334">
        <v>47508</v>
      </c>
      <c r="K334">
        <v>6</v>
      </c>
      <c r="L334">
        <v>13</v>
      </c>
      <c r="M334">
        <v>1</v>
      </c>
      <c r="N334">
        <v>7</v>
      </c>
      <c r="O334">
        <v>46</v>
      </c>
      <c r="P334" s="2">
        <v>35701</v>
      </c>
    </row>
    <row r="335" spans="1:16">
      <c r="A335">
        <v>334</v>
      </c>
      <c r="B335" t="s">
        <v>75</v>
      </c>
      <c r="C335" t="s">
        <v>85</v>
      </c>
      <c r="D335" t="s">
        <v>70</v>
      </c>
      <c r="E335" t="s">
        <v>82</v>
      </c>
      <c r="F335" t="s">
        <v>83</v>
      </c>
      <c r="G335" t="s">
        <v>73</v>
      </c>
      <c r="H335" t="s">
        <v>97</v>
      </c>
      <c r="I335">
        <v>39</v>
      </c>
      <c r="J335">
        <v>52005</v>
      </c>
      <c r="K335">
        <v>5</v>
      </c>
      <c r="L335">
        <v>2</v>
      </c>
      <c r="M335">
        <v>14</v>
      </c>
      <c r="N335">
        <v>6</v>
      </c>
      <c r="O335">
        <v>34</v>
      </c>
      <c r="P335" s="2">
        <v>42543</v>
      </c>
    </row>
    <row r="336" spans="1:16">
      <c r="A336">
        <v>335</v>
      </c>
      <c r="B336" t="s">
        <v>81</v>
      </c>
      <c r="C336" t="s">
        <v>69</v>
      </c>
      <c r="D336" t="s">
        <v>77</v>
      </c>
      <c r="E336" t="s">
        <v>82</v>
      </c>
      <c r="F336" t="s">
        <v>94</v>
      </c>
      <c r="G336" t="s">
        <v>73</v>
      </c>
      <c r="H336" t="s">
        <v>74</v>
      </c>
      <c r="I336">
        <v>38</v>
      </c>
      <c r="J336">
        <v>84575</v>
      </c>
      <c r="K336">
        <v>28</v>
      </c>
      <c r="L336">
        <v>5</v>
      </c>
      <c r="M336">
        <v>13</v>
      </c>
      <c r="N336">
        <v>9</v>
      </c>
      <c r="O336">
        <v>55</v>
      </c>
      <c r="P336" s="2">
        <v>37479</v>
      </c>
    </row>
    <row r="337" spans="1:16">
      <c r="A337">
        <v>336</v>
      </c>
      <c r="B337" t="s">
        <v>81</v>
      </c>
      <c r="C337" t="s">
        <v>85</v>
      </c>
      <c r="D337" t="s">
        <v>77</v>
      </c>
      <c r="E337" t="s">
        <v>91</v>
      </c>
      <c r="F337" t="s">
        <v>72</v>
      </c>
      <c r="G337" t="s">
        <v>79</v>
      </c>
      <c r="H337" t="s">
        <v>89</v>
      </c>
      <c r="I337">
        <v>33</v>
      </c>
      <c r="J337">
        <v>110742</v>
      </c>
      <c r="K337">
        <v>5</v>
      </c>
      <c r="L337">
        <v>17</v>
      </c>
      <c r="M337">
        <v>6</v>
      </c>
      <c r="N337">
        <v>7</v>
      </c>
      <c r="O337">
        <v>27</v>
      </c>
      <c r="P337" s="2">
        <v>41263</v>
      </c>
    </row>
    <row r="338" spans="1:16">
      <c r="A338">
        <v>337</v>
      </c>
      <c r="B338" t="s">
        <v>88</v>
      </c>
      <c r="C338" t="s">
        <v>76</v>
      </c>
      <c r="D338" t="s">
        <v>90</v>
      </c>
      <c r="E338" t="s">
        <v>82</v>
      </c>
      <c r="F338" t="s">
        <v>94</v>
      </c>
      <c r="G338" t="s">
        <v>79</v>
      </c>
      <c r="H338" t="s">
        <v>80</v>
      </c>
      <c r="I338">
        <v>27</v>
      </c>
      <c r="J338">
        <v>48971</v>
      </c>
      <c r="K338">
        <v>18</v>
      </c>
      <c r="L338">
        <v>6</v>
      </c>
      <c r="M338">
        <v>3</v>
      </c>
      <c r="N338">
        <v>7</v>
      </c>
      <c r="O338">
        <v>34</v>
      </c>
      <c r="P338" s="2">
        <v>36679</v>
      </c>
    </row>
    <row r="339" spans="1:16">
      <c r="A339">
        <v>338</v>
      </c>
      <c r="B339" t="s">
        <v>68</v>
      </c>
      <c r="C339" t="s">
        <v>69</v>
      </c>
      <c r="D339" t="s">
        <v>90</v>
      </c>
      <c r="E339" t="s">
        <v>82</v>
      </c>
      <c r="F339" t="s">
        <v>78</v>
      </c>
      <c r="G339" t="s">
        <v>73</v>
      </c>
      <c r="H339" t="s">
        <v>80</v>
      </c>
      <c r="I339">
        <v>47</v>
      </c>
      <c r="J339">
        <v>55599</v>
      </c>
      <c r="K339">
        <v>26</v>
      </c>
      <c r="L339">
        <v>2</v>
      </c>
      <c r="M339">
        <v>14</v>
      </c>
      <c r="N339">
        <v>2</v>
      </c>
      <c r="O339">
        <v>22</v>
      </c>
      <c r="P339" s="2">
        <v>44754</v>
      </c>
    </row>
    <row r="340" spans="1:16">
      <c r="A340">
        <v>339</v>
      </c>
      <c r="B340" t="s">
        <v>102</v>
      </c>
      <c r="C340" t="s">
        <v>85</v>
      </c>
      <c r="D340" t="s">
        <v>77</v>
      </c>
      <c r="E340" t="s">
        <v>91</v>
      </c>
      <c r="F340" t="s">
        <v>86</v>
      </c>
      <c r="G340" t="s">
        <v>79</v>
      </c>
      <c r="H340" t="s">
        <v>74</v>
      </c>
      <c r="I340">
        <v>48</v>
      </c>
      <c r="J340">
        <v>117592</v>
      </c>
      <c r="K340">
        <v>20</v>
      </c>
      <c r="L340">
        <v>4</v>
      </c>
      <c r="M340">
        <v>14</v>
      </c>
      <c r="N340">
        <v>9</v>
      </c>
      <c r="O340">
        <v>32</v>
      </c>
      <c r="P340" s="2">
        <v>37450</v>
      </c>
    </row>
    <row r="341" spans="1:16">
      <c r="A341">
        <v>340</v>
      </c>
      <c r="B341" t="s">
        <v>102</v>
      </c>
      <c r="C341" t="s">
        <v>76</v>
      </c>
      <c r="D341" t="s">
        <v>70</v>
      </c>
      <c r="E341" t="s">
        <v>93</v>
      </c>
      <c r="F341" t="s">
        <v>83</v>
      </c>
      <c r="G341" t="s">
        <v>87</v>
      </c>
      <c r="H341" t="s">
        <v>101</v>
      </c>
      <c r="I341">
        <v>29</v>
      </c>
      <c r="J341">
        <v>96914</v>
      </c>
      <c r="K341">
        <v>27</v>
      </c>
      <c r="L341">
        <v>11</v>
      </c>
      <c r="M341">
        <v>8</v>
      </c>
      <c r="N341">
        <v>9</v>
      </c>
      <c r="O341">
        <v>53</v>
      </c>
      <c r="P341" s="2">
        <v>44468</v>
      </c>
    </row>
    <row r="342" spans="1:16">
      <c r="A342">
        <v>341</v>
      </c>
      <c r="B342" t="s">
        <v>88</v>
      </c>
      <c r="C342" t="s">
        <v>69</v>
      </c>
      <c r="D342" t="s">
        <v>90</v>
      </c>
      <c r="E342" t="s">
        <v>91</v>
      </c>
      <c r="F342" t="s">
        <v>99</v>
      </c>
      <c r="G342" t="s">
        <v>87</v>
      </c>
      <c r="H342" t="s">
        <v>89</v>
      </c>
      <c r="I342">
        <v>40</v>
      </c>
      <c r="J342">
        <v>97055</v>
      </c>
      <c r="K342">
        <v>12</v>
      </c>
      <c r="L342">
        <v>8</v>
      </c>
      <c r="M342">
        <v>13</v>
      </c>
      <c r="N342">
        <v>6</v>
      </c>
      <c r="O342">
        <v>43</v>
      </c>
      <c r="P342" s="2">
        <v>42817</v>
      </c>
    </row>
    <row r="343" spans="1:16">
      <c r="A343">
        <v>342</v>
      </c>
      <c r="B343" t="s">
        <v>88</v>
      </c>
      <c r="C343" t="s">
        <v>69</v>
      </c>
      <c r="D343" t="s">
        <v>98</v>
      </c>
      <c r="E343" t="s">
        <v>93</v>
      </c>
      <c r="F343" t="s">
        <v>72</v>
      </c>
      <c r="G343" t="s">
        <v>87</v>
      </c>
      <c r="H343" t="s">
        <v>84</v>
      </c>
      <c r="I343">
        <v>63</v>
      </c>
      <c r="J343">
        <v>117697</v>
      </c>
      <c r="K343">
        <v>7</v>
      </c>
      <c r="L343">
        <v>12</v>
      </c>
      <c r="M343">
        <v>6</v>
      </c>
      <c r="N343">
        <v>3</v>
      </c>
      <c r="O343">
        <v>59</v>
      </c>
      <c r="P343" s="2">
        <v>43753</v>
      </c>
    </row>
    <row r="344" spans="1:16">
      <c r="A344">
        <v>343</v>
      </c>
      <c r="B344" t="s">
        <v>88</v>
      </c>
      <c r="C344" t="s">
        <v>85</v>
      </c>
      <c r="D344" t="s">
        <v>70</v>
      </c>
      <c r="E344" t="s">
        <v>71</v>
      </c>
      <c r="F344" t="s">
        <v>83</v>
      </c>
      <c r="G344" t="s">
        <v>73</v>
      </c>
      <c r="H344" t="s">
        <v>74</v>
      </c>
      <c r="I344">
        <v>22</v>
      </c>
      <c r="J344">
        <v>35355</v>
      </c>
      <c r="K344">
        <v>3</v>
      </c>
      <c r="L344">
        <v>8</v>
      </c>
      <c r="M344">
        <v>13</v>
      </c>
      <c r="N344">
        <v>1</v>
      </c>
      <c r="O344">
        <v>51</v>
      </c>
      <c r="P344" s="2">
        <v>42961</v>
      </c>
    </row>
    <row r="345" spans="1:16">
      <c r="A345">
        <v>344</v>
      </c>
      <c r="B345" t="s">
        <v>75</v>
      </c>
      <c r="C345" t="s">
        <v>85</v>
      </c>
      <c r="D345" t="s">
        <v>90</v>
      </c>
      <c r="E345" t="s">
        <v>93</v>
      </c>
      <c r="F345" t="s">
        <v>99</v>
      </c>
      <c r="G345" t="s">
        <v>79</v>
      </c>
      <c r="H345" t="s">
        <v>84</v>
      </c>
      <c r="I345">
        <v>50</v>
      </c>
      <c r="J345">
        <v>84120</v>
      </c>
      <c r="K345">
        <v>10</v>
      </c>
      <c r="L345">
        <v>11</v>
      </c>
      <c r="M345">
        <v>11</v>
      </c>
      <c r="N345">
        <v>4</v>
      </c>
      <c r="O345">
        <v>51</v>
      </c>
      <c r="P345" s="2">
        <v>40390</v>
      </c>
    </row>
    <row r="346" spans="1:16">
      <c r="A346">
        <v>345</v>
      </c>
      <c r="B346" t="s">
        <v>100</v>
      </c>
      <c r="C346" t="s">
        <v>85</v>
      </c>
      <c r="D346" t="s">
        <v>90</v>
      </c>
      <c r="E346" t="s">
        <v>93</v>
      </c>
      <c r="F346" t="s">
        <v>86</v>
      </c>
      <c r="G346" t="s">
        <v>73</v>
      </c>
      <c r="H346" t="s">
        <v>92</v>
      </c>
      <c r="I346">
        <v>56</v>
      </c>
      <c r="J346">
        <v>104619</v>
      </c>
      <c r="K346">
        <v>34</v>
      </c>
      <c r="L346">
        <v>8</v>
      </c>
      <c r="M346">
        <v>13</v>
      </c>
      <c r="N346">
        <v>3</v>
      </c>
      <c r="O346">
        <v>49</v>
      </c>
      <c r="P346" s="2">
        <v>43731</v>
      </c>
    </row>
    <row r="347" spans="1:16">
      <c r="A347">
        <v>346</v>
      </c>
      <c r="B347" t="s">
        <v>102</v>
      </c>
      <c r="C347" t="s">
        <v>76</v>
      </c>
      <c r="D347" t="s">
        <v>98</v>
      </c>
      <c r="E347" t="s">
        <v>71</v>
      </c>
      <c r="F347" t="s">
        <v>94</v>
      </c>
      <c r="G347" t="s">
        <v>79</v>
      </c>
      <c r="H347" t="s">
        <v>80</v>
      </c>
      <c r="I347">
        <v>61</v>
      </c>
      <c r="J347">
        <v>68342</v>
      </c>
      <c r="K347">
        <v>25</v>
      </c>
      <c r="L347">
        <v>8</v>
      </c>
      <c r="M347">
        <v>1</v>
      </c>
      <c r="N347">
        <v>1</v>
      </c>
      <c r="O347">
        <v>32</v>
      </c>
      <c r="P347" s="2">
        <v>41432</v>
      </c>
    </row>
    <row r="348" spans="1:16">
      <c r="A348">
        <v>347</v>
      </c>
      <c r="B348" t="s">
        <v>75</v>
      </c>
      <c r="C348" t="s">
        <v>85</v>
      </c>
      <c r="D348" t="s">
        <v>98</v>
      </c>
      <c r="E348" t="s">
        <v>93</v>
      </c>
      <c r="F348" t="s">
        <v>86</v>
      </c>
      <c r="G348" t="s">
        <v>87</v>
      </c>
      <c r="H348" t="s">
        <v>84</v>
      </c>
      <c r="I348">
        <v>35</v>
      </c>
      <c r="J348">
        <v>115992</v>
      </c>
      <c r="K348">
        <v>35</v>
      </c>
      <c r="L348">
        <v>17</v>
      </c>
      <c r="M348">
        <v>5</v>
      </c>
      <c r="N348">
        <v>3</v>
      </c>
      <c r="O348">
        <v>20</v>
      </c>
      <c r="P348" s="2">
        <v>40559</v>
      </c>
    </row>
    <row r="349" spans="1:16">
      <c r="A349">
        <v>348</v>
      </c>
      <c r="B349" t="s">
        <v>88</v>
      </c>
      <c r="C349" t="s">
        <v>69</v>
      </c>
      <c r="D349" t="s">
        <v>77</v>
      </c>
      <c r="E349" t="s">
        <v>91</v>
      </c>
      <c r="F349" t="s">
        <v>96</v>
      </c>
      <c r="G349" t="s">
        <v>73</v>
      </c>
      <c r="H349" t="s">
        <v>97</v>
      </c>
      <c r="I349">
        <v>56</v>
      </c>
      <c r="J349">
        <v>108860</v>
      </c>
      <c r="K349">
        <v>16</v>
      </c>
      <c r="L349">
        <v>16</v>
      </c>
      <c r="M349">
        <v>8</v>
      </c>
      <c r="N349">
        <v>4</v>
      </c>
      <c r="O349">
        <v>53</v>
      </c>
      <c r="P349" s="2">
        <v>45459</v>
      </c>
    </row>
    <row r="350" spans="1:16">
      <c r="A350">
        <v>349</v>
      </c>
      <c r="B350" t="s">
        <v>102</v>
      </c>
      <c r="C350" t="s">
        <v>69</v>
      </c>
      <c r="D350" t="s">
        <v>70</v>
      </c>
      <c r="E350" t="s">
        <v>93</v>
      </c>
      <c r="F350" t="s">
        <v>78</v>
      </c>
      <c r="G350" t="s">
        <v>79</v>
      </c>
      <c r="H350" t="s">
        <v>84</v>
      </c>
      <c r="I350">
        <v>41</v>
      </c>
      <c r="J350">
        <v>32257</v>
      </c>
      <c r="K350">
        <v>2</v>
      </c>
      <c r="L350">
        <v>14</v>
      </c>
      <c r="M350">
        <v>3</v>
      </c>
      <c r="N350">
        <v>8</v>
      </c>
      <c r="O350">
        <v>34</v>
      </c>
      <c r="P350" s="2">
        <v>41487</v>
      </c>
    </row>
    <row r="351" spans="1:16">
      <c r="A351">
        <v>350</v>
      </c>
      <c r="B351" t="s">
        <v>75</v>
      </c>
      <c r="C351" t="s">
        <v>85</v>
      </c>
      <c r="D351" t="s">
        <v>70</v>
      </c>
      <c r="E351" t="s">
        <v>71</v>
      </c>
      <c r="F351" t="s">
        <v>96</v>
      </c>
      <c r="G351" t="s">
        <v>79</v>
      </c>
      <c r="H351" t="s">
        <v>92</v>
      </c>
      <c r="I351">
        <v>34</v>
      </c>
      <c r="J351">
        <v>57364</v>
      </c>
      <c r="K351">
        <v>24</v>
      </c>
      <c r="L351">
        <v>11</v>
      </c>
      <c r="M351">
        <v>12</v>
      </c>
      <c r="N351">
        <v>9</v>
      </c>
      <c r="O351">
        <v>33</v>
      </c>
      <c r="P351" s="2">
        <v>41566</v>
      </c>
    </row>
    <row r="352" spans="1:16">
      <c r="A352">
        <v>351</v>
      </c>
      <c r="B352" t="s">
        <v>100</v>
      </c>
      <c r="C352" t="s">
        <v>85</v>
      </c>
      <c r="D352" t="s">
        <v>77</v>
      </c>
      <c r="E352" t="s">
        <v>91</v>
      </c>
      <c r="F352" t="s">
        <v>72</v>
      </c>
      <c r="G352" t="s">
        <v>87</v>
      </c>
      <c r="H352" t="s">
        <v>89</v>
      </c>
      <c r="I352">
        <v>59</v>
      </c>
      <c r="J352">
        <v>54972</v>
      </c>
      <c r="K352">
        <v>10</v>
      </c>
      <c r="L352">
        <v>7</v>
      </c>
      <c r="M352">
        <v>6</v>
      </c>
      <c r="N352">
        <v>3</v>
      </c>
      <c r="O352">
        <v>48</v>
      </c>
      <c r="P352" s="2">
        <v>42088</v>
      </c>
    </row>
    <row r="353" spans="1:16">
      <c r="A353">
        <v>352</v>
      </c>
      <c r="B353" t="s">
        <v>75</v>
      </c>
      <c r="C353" t="s">
        <v>69</v>
      </c>
      <c r="D353" t="s">
        <v>70</v>
      </c>
      <c r="E353" t="s">
        <v>71</v>
      </c>
      <c r="F353" t="s">
        <v>83</v>
      </c>
      <c r="G353" t="s">
        <v>73</v>
      </c>
      <c r="H353" t="s">
        <v>80</v>
      </c>
      <c r="I353">
        <v>29</v>
      </c>
      <c r="J353">
        <v>56654</v>
      </c>
      <c r="K353">
        <v>38</v>
      </c>
      <c r="L353">
        <v>16</v>
      </c>
      <c r="M353">
        <v>5</v>
      </c>
      <c r="N353">
        <v>6</v>
      </c>
      <c r="O353">
        <v>53</v>
      </c>
      <c r="P353" s="2">
        <v>35187</v>
      </c>
    </row>
    <row r="354" spans="1:16">
      <c r="A354">
        <v>353</v>
      </c>
      <c r="B354" t="s">
        <v>100</v>
      </c>
      <c r="C354" t="s">
        <v>76</v>
      </c>
      <c r="D354" t="s">
        <v>70</v>
      </c>
      <c r="E354" t="s">
        <v>71</v>
      </c>
      <c r="F354" t="s">
        <v>72</v>
      </c>
      <c r="G354" t="s">
        <v>73</v>
      </c>
      <c r="H354" t="s">
        <v>74</v>
      </c>
      <c r="I354">
        <v>64</v>
      </c>
      <c r="J354">
        <v>110769</v>
      </c>
      <c r="K354">
        <v>22</v>
      </c>
      <c r="L354">
        <v>13</v>
      </c>
      <c r="M354">
        <v>6</v>
      </c>
      <c r="N354">
        <v>5</v>
      </c>
      <c r="O354">
        <v>37</v>
      </c>
      <c r="P354" s="2">
        <v>38722</v>
      </c>
    </row>
    <row r="355" spans="1:16">
      <c r="A355">
        <v>354</v>
      </c>
      <c r="B355" t="s">
        <v>88</v>
      </c>
      <c r="C355" t="s">
        <v>85</v>
      </c>
      <c r="D355" t="s">
        <v>70</v>
      </c>
      <c r="E355" t="s">
        <v>82</v>
      </c>
      <c r="F355" t="s">
        <v>94</v>
      </c>
      <c r="G355" t="s">
        <v>73</v>
      </c>
      <c r="H355" t="s">
        <v>92</v>
      </c>
      <c r="I355">
        <v>41</v>
      </c>
      <c r="J355">
        <v>111423</v>
      </c>
      <c r="K355">
        <v>26</v>
      </c>
      <c r="L355">
        <v>15</v>
      </c>
      <c r="M355">
        <v>10</v>
      </c>
      <c r="N355">
        <v>6</v>
      </c>
      <c r="O355">
        <v>26</v>
      </c>
      <c r="P355" s="2">
        <v>40434</v>
      </c>
    </row>
    <row r="356" spans="1:16">
      <c r="A356">
        <v>355</v>
      </c>
      <c r="B356" t="s">
        <v>100</v>
      </c>
      <c r="C356" t="s">
        <v>85</v>
      </c>
      <c r="D356" t="s">
        <v>70</v>
      </c>
      <c r="E356" t="s">
        <v>82</v>
      </c>
      <c r="F356" t="s">
        <v>99</v>
      </c>
      <c r="G356" t="s">
        <v>87</v>
      </c>
      <c r="H356" t="s">
        <v>80</v>
      </c>
      <c r="I356">
        <v>54</v>
      </c>
      <c r="J356">
        <v>59320</v>
      </c>
      <c r="K356">
        <v>39</v>
      </c>
      <c r="L356">
        <v>16</v>
      </c>
      <c r="M356">
        <v>1</v>
      </c>
      <c r="N356">
        <v>4</v>
      </c>
      <c r="O356">
        <v>48</v>
      </c>
      <c r="P356" s="2">
        <v>41115</v>
      </c>
    </row>
    <row r="357" spans="1:16">
      <c r="A357">
        <v>356</v>
      </c>
      <c r="B357" t="s">
        <v>102</v>
      </c>
      <c r="C357" t="s">
        <v>69</v>
      </c>
      <c r="D357" t="s">
        <v>70</v>
      </c>
      <c r="E357" t="s">
        <v>71</v>
      </c>
      <c r="F357" t="s">
        <v>86</v>
      </c>
      <c r="G357" t="s">
        <v>73</v>
      </c>
      <c r="H357" t="s">
        <v>84</v>
      </c>
      <c r="I357">
        <v>47</v>
      </c>
      <c r="J357">
        <v>50808</v>
      </c>
      <c r="K357">
        <v>27</v>
      </c>
      <c r="L357">
        <v>9</v>
      </c>
      <c r="M357">
        <v>7</v>
      </c>
      <c r="N357">
        <v>6</v>
      </c>
      <c r="O357">
        <v>50</v>
      </c>
      <c r="P357" s="2">
        <v>42393</v>
      </c>
    </row>
    <row r="358" spans="1:16">
      <c r="A358">
        <v>357</v>
      </c>
      <c r="B358" t="s">
        <v>88</v>
      </c>
      <c r="C358" t="s">
        <v>85</v>
      </c>
      <c r="D358" t="s">
        <v>98</v>
      </c>
      <c r="E358" t="s">
        <v>71</v>
      </c>
      <c r="F358" t="s">
        <v>96</v>
      </c>
      <c r="G358" t="s">
        <v>87</v>
      </c>
      <c r="H358" t="s">
        <v>89</v>
      </c>
      <c r="I358">
        <v>60</v>
      </c>
      <c r="J358">
        <v>82389</v>
      </c>
      <c r="K358">
        <v>29</v>
      </c>
      <c r="L358">
        <v>3</v>
      </c>
      <c r="M358">
        <v>9</v>
      </c>
      <c r="N358">
        <v>7</v>
      </c>
      <c r="O358">
        <v>44</v>
      </c>
      <c r="P358" s="2">
        <v>44443</v>
      </c>
    </row>
    <row r="359" spans="1:16">
      <c r="A359">
        <v>358</v>
      </c>
      <c r="B359" t="s">
        <v>102</v>
      </c>
      <c r="C359" t="s">
        <v>76</v>
      </c>
      <c r="D359" t="s">
        <v>70</v>
      </c>
      <c r="E359" t="s">
        <v>71</v>
      </c>
      <c r="F359" t="s">
        <v>96</v>
      </c>
      <c r="G359" t="s">
        <v>87</v>
      </c>
      <c r="H359" t="s">
        <v>101</v>
      </c>
      <c r="I359">
        <v>42</v>
      </c>
      <c r="J359">
        <v>64773</v>
      </c>
      <c r="K359">
        <v>38</v>
      </c>
      <c r="L359">
        <v>19</v>
      </c>
      <c r="M359">
        <v>2</v>
      </c>
      <c r="N359">
        <v>9</v>
      </c>
      <c r="O359">
        <v>57</v>
      </c>
      <c r="P359" s="2">
        <v>38260</v>
      </c>
    </row>
    <row r="360" spans="1:16">
      <c r="A360">
        <v>359</v>
      </c>
      <c r="B360" t="s">
        <v>81</v>
      </c>
      <c r="C360" t="s">
        <v>69</v>
      </c>
      <c r="D360" t="s">
        <v>98</v>
      </c>
      <c r="E360" t="s">
        <v>82</v>
      </c>
      <c r="F360" t="s">
        <v>94</v>
      </c>
      <c r="G360" t="s">
        <v>87</v>
      </c>
      <c r="H360" t="s">
        <v>89</v>
      </c>
      <c r="I360">
        <v>63</v>
      </c>
      <c r="J360">
        <v>81168</v>
      </c>
      <c r="K360">
        <v>20</v>
      </c>
      <c r="L360">
        <v>5</v>
      </c>
      <c r="M360">
        <v>10</v>
      </c>
      <c r="N360">
        <v>7</v>
      </c>
      <c r="O360">
        <v>33</v>
      </c>
      <c r="P360" s="2">
        <v>40242</v>
      </c>
    </row>
    <row r="361" spans="1:16">
      <c r="A361">
        <v>360</v>
      </c>
      <c r="B361" t="s">
        <v>95</v>
      </c>
      <c r="C361" t="s">
        <v>85</v>
      </c>
      <c r="D361" t="s">
        <v>70</v>
      </c>
      <c r="E361" t="s">
        <v>82</v>
      </c>
      <c r="F361" t="s">
        <v>96</v>
      </c>
      <c r="G361" t="s">
        <v>79</v>
      </c>
      <c r="H361" t="s">
        <v>101</v>
      </c>
      <c r="I361">
        <v>64</v>
      </c>
      <c r="J361">
        <v>57747</v>
      </c>
      <c r="K361">
        <v>27</v>
      </c>
      <c r="L361">
        <v>10</v>
      </c>
      <c r="M361">
        <v>5</v>
      </c>
      <c r="N361">
        <v>6</v>
      </c>
      <c r="O361">
        <v>27</v>
      </c>
      <c r="P361" s="2">
        <v>42105</v>
      </c>
    </row>
    <row r="362" spans="1:16">
      <c r="A362">
        <v>361</v>
      </c>
      <c r="B362" t="s">
        <v>100</v>
      </c>
      <c r="C362" t="s">
        <v>69</v>
      </c>
      <c r="D362" t="s">
        <v>77</v>
      </c>
      <c r="E362" t="s">
        <v>93</v>
      </c>
      <c r="F362" t="s">
        <v>94</v>
      </c>
      <c r="G362" t="s">
        <v>73</v>
      </c>
      <c r="H362" t="s">
        <v>97</v>
      </c>
      <c r="I362">
        <v>62</v>
      </c>
      <c r="J362">
        <v>106396</v>
      </c>
      <c r="K362">
        <v>20</v>
      </c>
      <c r="L362">
        <v>17</v>
      </c>
      <c r="M362">
        <v>10</v>
      </c>
      <c r="N362">
        <v>1</v>
      </c>
      <c r="O362">
        <v>46</v>
      </c>
      <c r="P362" s="2">
        <v>44074</v>
      </c>
    </row>
    <row r="363" spans="1:16">
      <c r="A363">
        <v>362</v>
      </c>
      <c r="B363" t="s">
        <v>95</v>
      </c>
      <c r="C363" t="s">
        <v>85</v>
      </c>
      <c r="D363" t="s">
        <v>90</v>
      </c>
      <c r="E363" t="s">
        <v>93</v>
      </c>
      <c r="F363" t="s">
        <v>72</v>
      </c>
      <c r="G363" t="s">
        <v>73</v>
      </c>
      <c r="H363" t="s">
        <v>89</v>
      </c>
      <c r="I363">
        <v>30</v>
      </c>
      <c r="J363">
        <v>113692</v>
      </c>
      <c r="K363">
        <v>19</v>
      </c>
      <c r="L363">
        <v>15</v>
      </c>
      <c r="M363">
        <v>4</v>
      </c>
      <c r="N363">
        <v>2</v>
      </c>
      <c r="O363">
        <v>21</v>
      </c>
      <c r="P363" s="2">
        <v>35719</v>
      </c>
    </row>
    <row r="364" spans="1:16">
      <c r="A364">
        <v>363</v>
      </c>
      <c r="B364" t="s">
        <v>95</v>
      </c>
      <c r="C364" t="s">
        <v>85</v>
      </c>
      <c r="D364" t="s">
        <v>98</v>
      </c>
      <c r="E364" t="s">
        <v>71</v>
      </c>
      <c r="F364" t="s">
        <v>86</v>
      </c>
      <c r="G364" t="s">
        <v>87</v>
      </c>
      <c r="H364" t="s">
        <v>80</v>
      </c>
      <c r="I364">
        <v>45</v>
      </c>
      <c r="J364">
        <v>87505</v>
      </c>
      <c r="K364">
        <v>20</v>
      </c>
      <c r="L364">
        <v>8</v>
      </c>
      <c r="M364">
        <v>6</v>
      </c>
      <c r="N364">
        <v>1</v>
      </c>
      <c r="O364">
        <v>36</v>
      </c>
      <c r="P364" s="2">
        <v>38056</v>
      </c>
    </row>
    <row r="365" spans="1:16">
      <c r="A365">
        <v>364</v>
      </c>
      <c r="B365" t="s">
        <v>100</v>
      </c>
      <c r="C365" t="s">
        <v>85</v>
      </c>
      <c r="D365" t="s">
        <v>70</v>
      </c>
      <c r="E365" t="s">
        <v>91</v>
      </c>
      <c r="F365" t="s">
        <v>83</v>
      </c>
      <c r="G365" t="s">
        <v>87</v>
      </c>
      <c r="H365" t="s">
        <v>101</v>
      </c>
      <c r="I365">
        <v>58</v>
      </c>
      <c r="J365">
        <v>115896</v>
      </c>
      <c r="K365">
        <v>35</v>
      </c>
      <c r="L365">
        <v>15</v>
      </c>
      <c r="M365">
        <v>6</v>
      </c>
      <c r="N365">
        <v>9</v>
      </c>
      <c r="O365">
        <v>56</v>
      </c>
      <c r="P365" s="2">
        <v>43347</v>
      </c>
    </row>
    <row r="366" spans="1:16">
      <c r="A366">
        <v>365</v>
      </c>
      <c r="B366" t="s">
        <v>88</v>
      </c>
      <c r="C366" t="s">
        <v>76</v>
      </c>
      <c r="D366" t="s">
        <v>77</v>
      </c>
      <c r="E366" t="s">
        <v>91</v>
      </c>
      <c r="F366" t="s">
        <v>99</v>
      </c>
      <c r="G366" t="s">
        <v>73</v>
      </c>
      <c r="H366" t="s">
        <v>74</v>
      </c>
      <c r="I366">
        <v>62</v>
      </c>
      <c r="J366">
        <v>48135</v>
      </c>
      <c r="K366">
        <v>2</v>
      </c>
      <c r="L366">
        <v>14</v>
      </c>
      <c r="M366">
        <v>11</v>
      </c>
      <c r="N366">
        <v>9</v>
      </c>
      <c r="O366">
        <v>33</v>
      </c>
      <c r="P366" s="2">
        <v>44517</v>
      </c>
    </row>
    <row r="367" spans="1:16">
      <c r="A367">
        <v>366</v>
      </c>
      <c r="B367" t="s">
        <v>81</v>
      </c>
      <c r="C367" t="s">
        <v>76</v>
      </c>
      <c r="D367" t="s">
        <v>90</v>
      </c>
      <c r="E367" t="s">
        <v>82</v>
      </c>
      <c r="F367" t="s">
        <v>83</v>
      </c>
      <c r="G367" t="s">
        <v>87</v>
      </c>
      <c r="H367" t="s">
        <v>80</v>
      </c>
      <c r="I367">
        <v>38</v>
      </c>
      <c r="J367">
        <v>77377</v>
      </c>
      <c r="K367">
        <v>30</v>
      </c>
      <c r="L367">
        <v>7</v>
      </c>
      <c r="M367">
        <v>2</v>
      </c>
      <c r="N367">
        <v>7</v>
      </c>
      <c r="O367">
        <v>44</v>
      </c>
      <c r="P367" s="2">
        <v>42408</v>
      </c>
    </row>
    <row r="368" spans="1:16">
      <c r="A368">
        <v>367</v>
      </c>
      <c r="B368" t="s">
        <v>102</v>
      </c>
      <c r="C368" t="s">
        <v>69</v>
      </c>
      <c r="D368" t="s">
        <v>98</v>
      </c>
      <c r="E368" t="s">
        <v>82</v>
      </c>
      <c r="F368" t="s">
        <v>72</v>
      </c>
      <c r="G368" t="s">
        <v>73</v>
      </c>
      <c r="H368" t="s">
        <v>74</v>
      </c>
      <c r="I368">
        <v>45</v>
      </c>
      <c r="J368">
        <v>53554</v>
      </c>
      <c r="K368">
        <v>34</v>
      </c>
      <c r="L368">
        <v>12</v>
      </c>
      <c r="M368">
        <v>2</v>
      </c>
      <c r="N368">
        <v>2</v>
      </c>
      <c r="O368">
        <v>49</v>
      </c>
      <c r="P368" s="2">
        <v>45271</v>
      </c>
    </row>
    <row r="369" spans="1:16">
      <c r="A369">
        <v>368</v>
      </c>
      <c r="B369" t="s">
        <v>75</v>
      </c>
      <c r="C369" t="s">
        <v>85</v>
      </c>
      <c r="D369" t="s">
        <v>90</v>
      </c>
      <c r="E369" t="s">
        <v>82</v>
      </c>
      <c r="F369" t="s">
        <v>99</v>
      </c>
      <c r="G369" t="s">
        <v>79</v>
      </c>
      <c r="H369" t="s">
        <v>89</v>
      </c>
      <c r="I369">
        <v>42</v>
      </c>
      <c r="J369">
        <v>92491</v>
      </c>
      <c r="K369">
        <v>22</v>
      </c>
      <c r="L369">
        <v>17</v>
      </c>
      <c r="M369">
        <v>4</v>
      </c>
      <c r="N369">
        <v>6</v>
      </c>
      <c r="O369">
        <v>48</v>
      </c>
      <c r="P369" s="2">
        <v>40856</v>
      </c>
    </row>
    <row r="370" spans="1:16">
      <c r="A370">
        <v>369</v>
      </c>
      <c r="B370" t="s">
        <v>102</v>
      </c>
      <c r="C370" t="s">
        <v>85</v>
      </c>
      <c r="D370" t="s">
        <v>77</v>
      </c>
      <c r="E370" t="s">
        <v>71</v>
      </c>
      <c r="F370" t="s">
        <v>96</v>
      </c>
      <c r="G370" t="s">
        <v>87</v>
      </c>
      <c r="H370" t="s">
        <v>74</v>
      </c>
      <c r="I370">
        <v>60</v>
      </c>
      <c r="J370">
        <v>85621</v>
      </c>
      <c r="K370">
        <v>3</v>
      </c>
      <c r="L370">
        <v>17</v>
      </c>
      <c r="M370">
        <v>1</v>
      </c>
      <c r="N370">
        <v>4</v>
      </c>
      <c r="O370">
        <v>39</v>
      </c>
      <c r="P370" s="2">
        <v>35647</v>
      </c>
    </row>
    <row r="371" spans="1:16">
      <c r="A371">
        <v>370</v>
      </c>
      <c r="B371" t="s">
        <v>75</v>
      </c>
      <c r="C371" t="s">
        <v>76</v>
      </c>
      <c r="D371" t="s">
        <v>98</v>
      </c>
      <c r="E371" t="s">
        <v>91</v>
      </c>
      <c r="F371" t="s">
        <v>78</v>
      </c>
      <c r="G371" t="s">
        <v>73</v>
      </c>
      <c r="H371" t="s">
        <v>101</v>
      </c>
      <c r="I371">
        <v>62</v>
      </c>
      <c r="J371">
        <v>88283</v>
      </c>
      <c r="K371">
        <v>6</v>
      </c>
      <c r="L371">
        <v>10</v>
      </c>
      <c r="M371">
        <v>9</v>
      </c>
      <c r="N371">
        <v>1</v>
      </c>
      <c r="O371">
        <v>40</v>
      </c>
      <c r="P371" s="2">
        <v>42804</v>
      </c>
    </row>
    <row r="372" spans="1:16">
      <c r="A372">
        <v>371</v>
      </c>
      <c r="B372" t="s">
        <v>102</v>
      </c>
      <c r="C372" t="s">
        <v>85</v>
      </c>
      <c r="D372" t="s">
        <v>90</v>
      </c>
      <c r="E372" t="s">
        <v>93</v>
      </c>
      <c r="F372" t="s">
        <v>72</v>
      </c>
      <c r="G372" t="s">
        <v>87</v>
      </c>
      <c r="H372" t="s">
        <v>80</v>
      </c>
      <c r="I372">
        <v>60</v>
      </c>
      <c r="J372">
        <v>115140</v>
      </c>
      <c r="K372">
        <v>15</v>
      </c>
      <c r="L372">
        <v>19</v>
      </c>
      <c r="M372">
        <v>14</v>
      </c>
      <c r="N372">
        <v>1</v>
      </c>
      <c r="O372">
        <v>41</v>
      </c>
      <c r="P372" s="2">
        <v>36326</v>
      </c>
    </row>
    <row r="373" spans="1:16">
      <c r="A373">
        <v>372</v>
      </c>
      <c r="B373" t="s">
        <v>100</v>
      </c>
      <c r="C373" t="s">
        <v>76</v>
      </c>
      <c r="D373" t="s">
        <v>70</v>
      </c>
      <c r="E373" t="s">
        <v>71</v>
      </c>
      <c r="F373" t="s">
        <v>72</v>
      </c>
      <c r="G373" t="s">
        <v>73</v>
      </c>
      <c r="H373" t="s">
        <v>84</v>
      </c>
      <c r="I373">
        <v>34</v>
      </c>
      <c r="J373">
        <v>46923</v>
      </c>
      <c r="K373">
        <v>27</v>
      </c>
      <c r="L373">
        <v>14</v>
      </c>
      <c r="M373">
        <v>14</v>
      </c>
      <c r="N373">
        <v>5</v>
      </c>
      <c r="O373">
        <v>54</v>
      </c>
      <c r="P373" s="2">
        <v>35103</v>
      </c>
    </row>
    <row r="374" spans="1:16">
      <c r="A374">
        <v>373</v>
      </c>
      <c r="B374" t="s">
        <v>81</v>
      </c>
      <c r="C374" t="s">
        <v>85</v>
      </c>
      <c r="D374" t="s">
        <v>98</v>
      </c>
      <c r="E374" t="s">
        <v>93</v>
      </c>
      <c r="F374" t="s">
        <v>86</v>
      </c>
      <c r="G374" t="s">
        <v>73</v>
      </c>
      <c r="H374" t="s">
        <v>92</v>
      </c>
      <c r="I374">
        <v>32</v>
      </c>
      <c r="J374">
        <v>77591</v>
      </c>
      <c r="K374">
        <v>10</v>
      </c>
      <c r="L374">
        <v>11</v>
      </c>
      <c r="M374">
        <v>13</v>
      </c>
      <c r="N374">
        <v>2</v>
      </c>
      <c r="O374">
        <v>56</v>
      </c>
      <c r="P374" s="2">
        <v>41859</v>
      </c>
    </row>
    <row r="375" spans="1:16">
      <c r="A375">
        <v>374</v>
      </c>
      <c r="B375" t="s">
        <v>75</v>
      </c>
      <c r="C375" t="s">
        <v>69</v>
      </c>
      <c r="D375" t="s">
        <v>90</v>
      </c>
      <c r="E375" t="s">
        <v>93</v>
      </c>
      <c r="F375" t="s">
        <v>83</v>
      </c>
      <c r="G375" t="s">
        <v>87</v>
      </c>
      <c r="H375" t="s">
        <v>101</v>
      </c>
      <c r="I375">
        <v>40</v>
      </c>
      <c r="J375">
        <v>92261</v>
      </c>
      <c r="K375">
        <v>9</v>
      </c>
      <c r="L375">
        <v>2</v>
      </c>
      <c r="M375">
        <v>7</v>
      </c>
      <c r="N375">
        <v>4</v>
      </c>
      <c r="O375">
        <v>35</v>
      </c>
      <c r="P375" s="2">
        <v>43211</v>
      </c>
    </row>
    <row r="376" spans="1:16">
      <c r="A376">
        <v>375</v>
      </c>
      <c r="B376" t="s">
        <v>68</v>
      </c>
      <c r="C376" t="s">
        <v>85</v>
      </c>
      <c r="D376" t="s">
        <v>77</v>
      </c>
      <c r="E376" t="s">
        <v>71</v>
      </c>
      <c r="F376" t="s">
        <v>72</v>
      </c>
      <c r="G376" t="s">
        <v>79</v>
      </c>
      <c r="H376" t="s">
        <v>101</v>
      </c>
      <c r="I376">
        <v>32</v>
      </c>
      <c r="J376">
        <v>84336</v>
      </c>
      <c r="K376">
        <v>33</v>
      </c>
      <c r="L376">
        <v>18</v>
      </c>
      <c r="M376">
        <v>12</v>
      </c>
      <c r="N376">
        <v>1</v>
      </c>
      <c r="O376">
        <v>36</v>
      </c>
      <c r="P376" s="2">
        <v>41670</v>
      </c>
    </row>
    <row r="377" spans="1:16">
      <c r="A377">
        <v>376</v>
      </c>
      <c r="B377" t="s">
        <v>88</v>
      </c>
      <c r="C377" t="s">
        <v>85</v>
      </c>
      <c r="D377" t="s">
        <v>77</v>
      </c>
      <c r="E377" t="s">
        <v>93</v>
      </c>
      <c r="F377" t="s">
        <v>72</v>
      </c>
      <c r="G377" t="s">
        <v>73</v>
      </c>
      <c r="H377" t="s">
        <v>84</v>
      </c>
      <c r="I377">
        <v>34</v>
      </c>
      <c r="J377">
        <v>104083</v>
      </c>
      <c r="K377">
        <v>32</v>
      </c>
      <c r="L377">
        <v>7</v>
      </c>
      <c r="M377">
        <v>7</v>
      </c>
      <c r="N377">
        <v>4</v>
      </c>
      <c r="O377">
        <v>35</v>
      </c>
      <c r="P377" s="2">
        <v>39902</v>
      </c>
    </row>
    <row r="378" spans="1:16">
      <c r="A378">
        <v>377</v>
      </c>
      <c r="B378" t="s">
        <v>102</v>
      </c>
      <c r="C378" t="s">
        <v>76</v>
      </c>
      <c r="D378" t="s">
        <v>98</v>
      </c>
      <c r="E378" t="s">
        <v>91</v>
      </c>
      <c r="F378" t="s">
        <v>96</v>
      </c>
      <c r="G378" t="s">
        <v>73</v>
      </c>
      <c r="H378" t="s">
        <v>80</v>
      </c>
      <c r="I378">
        <v>22</v>
      </c>
      <c r="J378">
        <v>90948</v>
      </c>
      <c r="K378">
        <v>6</v>
      </c>
      <c r="L378">
        <v>12</v>
      </c>
      <c r="M378">
        <v>3</v>
      </c>
      <c r="N378">
        <v>6</v>
      </c>
      <c r="O378">
        <v>21</v>
      </c>
      <c r="P378" s="2">
        <v>37747</v>
      </c>
    </row>
    <row r="379" spans="1:16">
      <c r="A379">
        <v>378</v>
      </c>
      <c r="B379" t="s">
        <v>102</v>
      </c>
      <c r="C379" t="s">
        <v>85</v>
      </c>
      <c r="D379" t="s">
        <v>90</v>
      </c>
      <c r="E379" t="s">
        <v>93</v>
      </c>
      <c r="F379" t="s">
        <v>96</v>
      </c>
      <c r="G379" t="s">
        <v>73</v>
      </c>
      <c r="H379" t="s">
        <v>80</v>
      </c>
      <c r="I379">
        <v>61</v>
      </c>
      <c r="J379">
        <v>63002</v>
      </c>
      <c r="K379">
        <v>36</v>
      </c>
      <c r="L379">
        <v>2</v>
      </c>
      <c r="M379">
        <v>11</v>
      </c>
      <c r="N379">
        <v>4</v>
      </c>
      <c r="O379">
        <v>23</v>
      </c>
      <c r="P379" s="2">
        <v>37285</v>
      </c>
    </row>
    <row r="380" spans="1:16">
      <c r="A380">
        <v>379</v>
      </c>
      <c r="B380" t="s">
        <v>75</v>
      </c>
      <c r="C380" t="s">
        <v>85</v>
      </c>
      <c r="D380" t="s">
        <v>98</v>
      </c>
      <c r="E380" t="s">
        <v>91</v>
      </c>
      <c r="F380" t="s">
        <v>99</v>
      </c>
      <c r="G380" t="s">
        <v>79</v>
      </c>
      <c r="H380" t="s">
        <v>89</v>
      </c>
      <c r="I380">
        <v>40</v>
      </c>
      <c r="J380">
        <v>110098</v>
      </c>
      <c r="K380">
        <v>2</v>
      </c>
      <c r="L380">
        <v>18</v>
      </c>
      <c r="M380">
        <v>12</v>
      </c>
      <c r="N380">
        <v>1</v>
      </c>
      <c r="O380">
        <v>40</v>
      </c>
      <c r="P380" s="2">
        <v>43775</v>
      </c>
    </row>
    <row r="381" spans="1:16">
      <c r="A381">
        <v>380</v>
      </c>
      <c r="B381" t="s">
        <v>88</v>
      </c>
      <c r="C381" t="s">
        <v>76</v>
      </c>
      <c r="D381" t="s">
        <v>98</v>
      </c>
      <c r="E381" t="s">
        <v>91</v>
      </c>
      <c r="F381" t="s">
        <v>94</v>
      </c>
      <c r="G381" t="s">
        <v>79</v>
      </c>
      <c r="H381" t="s">
        <v>74</v>
      </c>
      <c r="I381">
        <v>33</v>
      </c>
      <c r="J381">
        <v>103016</v>
      </c>
      <c r="K381">
        <v>29</v>
      </c>
      <c r="L381">
        <v>6</v>
      </c>
      <c r="M381">
        <v>3</v>
      </c>
      <c r="N381">
        <v>7</v>
      </c>
      <c r="O381">
        <v>58</v>
      </c>
      <c r="P381" s="2">
        <v>43128</v>
      </c>
    </row>
    <row r="382" spans="1:16">
      <c r="A382">
        <v>381</v>
      </c>
      <c r="B382" t="s">
        <v>88</v>
      </c>
      <c r="C382" t="s">
        <v>69</v>
      </c>
      <c r="D382" t="s">
        <v>90</v>
      </c>
      <c r="E382" t="s">
        <v>91</v>
      </c>
      <c r="F382" t="s">
        <v>94</v>
      </c>
      <c r="G382" t="s">
        <v>87</v>
      </c>
      <c r="H382" t="s">
        <v>89</v>
      </c>
      <c r="I382">
        <v>29</v>
      </c>
      <c r="J382">
        <v>56672</v>
      </c>
      <c r="K382">
        <v>4</v>
      </c>
      <c r="L382">
        <v>10</v>
      </c>
      <c r="M382">
        <v>1</v>
      </c>
      <c r="N382">
        <v>2</v>
      </c>
      <c r="O382">
        <v>53</v>
      </c>
      <c r="P382" s="2">
        <v>40966</v>
      </c>
    </row>
    <row r="383" spans="1:16">
      <c r="A383">
        <v>382</v>
      </c>
      <c r="B383" t="s">
        <v>100</v>
      </c>
      <c r="C383" t="s">
        <v>69</v>
      </c>
      <c r="D383" t="s">
        <v>90</v>
      </c>
      <c r="E383" t="s">
        <v>82</v>
      </c>
      <c r="F383" t="s">
        <v>78</v>
      </c>
      <c r="G383" t="s">
        <v>79</v>
      </c>
      <c r="H383" t="s">
        <v>84</v>
      </c>
      <c r="I383">
        <v>29</v>
      </c>
      <c r="J383">
        <v>34213</v>
      </c>
      <c r="K383">
        <v>1</v>
      </c>
      <c r="L383">
        <v>15</v>
      </c>
      <c r="M383">
        <v>3</v>
      </c>
      <c r="N383">
        <v>9</v>
      </c>
      <c r="O383">
        <v>49</v>
      </c>
      <c r="P383" s="2">
        <v>41934</v>
      </c>
    </row>
    <row r="384" spans="1:16">
      <c r="A384">
        <v>383</v>
      </c>
      <c r="B384" t="s">
        <v>68</v>
      </c>
      <c r="C384" t="s">
        <v>76</v>
      </c>
      <c r="D384" t="s">
        <v>70</v>
      </c>
      <c r="E384" t="s">
        <v>93</v>
      </c>
      <c r="F384" t="s">
        <v>94</v>
      </c>
      <c r="G384" t="s">
        <v>87</v>
      </c>
      <c r="H384" t="s">
        <v>89</v>
      </c>
      <c r="I384">
        <v>33</v>
      </c>
      <c r="J384">
        <v>40293</v>
      </c>
      <c r="K384">
        <v>19</v>
      </c>
      <c r="L384">
        <v>5</v>
      </c>
      <c r="M384">
        <v>3</v>
      </c>
      <c r="N384">
        <v>3</v>
      </c>
      <c r="O384">
        <v>25</v>
      </c>
      <c r="P384" s="2">
        <v>38925</v>
      </c>
    </row>
    <row r="385" spans="1:16">
      <c r="A385">
        <v>384</v>
      </c>
      <c r="B385" t="s">
        <v>100</v>
      </c>
      <c r="C385" t="s">
        <v>76</v>
      </c>
      <c r="D385" t="s">
        <v>90</v>
      </c>
      <c r="E385" t="s">
        <v>71</v>
      </c>
      <c r="F385" t="s">
        <v>86</v>
      </c>
      <c r="G385" t="s">
        <v>87</v>
      </c>
      <c r="H385" t="s">
        <v>84</v>
      </c>
      <c r="I385">
        <v>54</v>
      </c>
      <c r="J385">
        <v>85860</v>
      </c>
      <c r="K385">
        <v>26</v>
      </c>
      <c r="L385">
        <v>3</v>
      </c>
      <c r="M385">
        <v>4</v>
      </c>
      <c r="N385">
        <v>8</v>
      </c>
      <c r="O385">
        <v>36</v>
      </c>
      <c r="P385" s="2">
        <v>37513</v>
      </c>
    </row>
    <row r="386" spans="1:16">
      <c r="A386">
        <v>385</v>
      </c>
      <c r="B386" t="s">
        <v>100</v>
      </c>
      <c r="C386" t="s">
        <v>76</v>
      </c>
      <c r="D386" t="s">
        <v>77</v>
      </c>
      <c r="E386" t="s">
        <v>71</v>
      </c>
      <c r="F386" t="s">
        <v>78</v>
      </c>
      <c r="G386" t="s">
        <v>79</v>
      </c>
      <c r="H386" t="s">
        <v>80</v>
      </c>
      <c r="I386">
        <v>47</v>
      </c>
      <c r="J386">
        <v>92507</v>
      </c>
      <c r="K386">
        <v>25</v>
      </c>
      <c r="L386">
        <v>5</v>
      </c>
      <c r="M386">
        <v>4</v>
      </c>
      <c r="N386">
        <v>8</v>
      </c>
      <c r="O386">
        <v>58</v>
      </c>
      <c r="P386" s="2">
        <v>40124</v>
      </c>
    </row>
    <row r="387" spans="1:16">
      <c r="A387">
        <v>386</v>
      </c>
      <c r="B387" t="s">
        <v>100</v>
      </c>
      <c r="C387" t="s">
        <v>76</v>
      </c>
      <c r="D387" t="s">
        <v>98</v>
      </c>
      <c r="E387" t="s">
        <v>93</v>
      </c>
      <c r="F387" t="s">
        <v>99</v>
      </c>
      <c r="G387" t="s">
        <v>87</v>
      </c>
      <c r="H387" t="s">
        <v>74</v>
      </c>
      <c r="I387">
        <v>60</v>
      </c>
      <c r="J387">
        <v>87134</v>
      </c>
      <c r="K387">
        <v>10</v>
      </c>
      <c r="L387">
        <v>8</v>
      </c>
      <c r="M387">
        <v>3</v>
      </c>
      <c r="N387">
        <v>3</v>
      </c>
      <c r="O387">
        <v>44</v>
      </c>
      <c r="P387" s="2">
        <v>40877</v>
      </c>
    </row>
    <row r="388" spans="1:16">
      <c r="A388">
        <v>387</v>
      </c>
      <c r="B388" t="s">
        <v>100</v>
      </c>
      <c r="C388" t="s">
        <v>76</v>
      </c>
      <c r="D388" t="s">
        <v>98</v>
      </c>
      <c r="E388" t="s">
        <v>82</v>
      </c>
      <c r="F388" t="s">
        <v>96</v>
      </c>
      <c r="G388" t="s">
        <v>79</v>
      </c>
      <c r="H388" t="s">
        <v>89</v>
      </c>
      <c r="I388">
        <v>49</v>
      </c>
      <c r="J388">
        <v>32100</v>
      </c>
      <c r="K388">
        <v>15</v>
      </c>
      <c r="L388">
        <v>8</v>
      </c>
      <c r="M388">
        <v>10</v>
      </c>
      <c r="N388">
        <v>4</v>
      </c>
      <c r="O388">
        <v>24</v>
      </c>
      <c r="P388" s="2">
        <v>36389</v>
      </c>
    </row>
    <row r="389" spans="1:16">
      <c r="A389">
        <v>388</v>
      </c>
      <c r="B389" t="s">
        <v>100</v>
      </c>
      <c r="C389" t="s">
        <v>69</v>
      </c>
      <c r="D389" t="s">
        <v>77</v>
      </c>
      <c r="E389" t="s">
        <v>82</v>
      </c>
      <c r="F389" t="s">
        <v>94</v>
      </c>
      <c r="G389" t="s">
        <v>87</v>
      </c>
      <c r="H389" t="s">
        <v>101</v>
      </c>
      <c r="I389">
        <v>26</v>
      </c>
      <c r="J389">
        <v>91997</v>
      </c>
      <c r="K389">
        <v>22</v>
      </c>
      <c r="L389">
        <v>8</v>
      </c>
      <c r="M389">
        <v>12</v>
      </c>
      <c r="N389">
        <v>2</v>
      </c>
      <c r="O389">
        <v>24</v>
      </c>
      <c r="P389" s="2">
        <v>44164</v>
      </c>
    </row>
    <row r="390" spans="1:16">
      <c r="A390">
        <v>389</v>
      </c>
      <c r="B390" t="s">
        <v>81</v>
      </c>
      <c r="C390" t="s">
        <v>69</v>
      </c>
      <c r="D390" t="s">
        <v>90</v>
      </c>
      <c r="E390" t="s">
        <v>91</v>
      </c>
      <c r="F390" t="s">
        <v>83</v>
      </c>
      <c r="G390" t="s">
        <v>79</v>
      </c>
      <c r="H390" t="s">
        <v>97</v>
      </c>
      <c r="I390">
        <v>29</v>
      </c>
      <c r="J390">
        <v>58172</v>
      </c>
      <c r="K390">
        <v>21</v>
      </c>
      <c r="L390">
        <v>12</v>
      </c>
      <c r="M390">
        <v>8</v>
      </c>
      <c r="N390">
        <v>4</v>
      </c>
      <c r="O390">
        <v>39</v>
      </c>
      <c r="P390" s="2">
        <v>35341</v>
      </c>
    </row>
    <row r="391" spans="1:16">
      <c r="A391">
        <v>390</v>
      </c>
      <c r="B391" t="s">
        <v>88</v>
      </c>
      <c r="C391" t="s">
        <v>76</v>
      </c>
      <c r="D391" t="s">
        <v>77</v>
      </c>
      <c r="E391" t="s">
        <v>93</v>
      </c>
      <c r="F391" t="s">
        <v>96</v>
      </c>
      <c r="G391" t="s">
        <v>79</v>
      </c>
      <c r="H391" t="s">
        <v>92</v>
      </c>
      <c r="I391">
        <v>46</v>
      </c>
      <c r="J391">
        <v>50132</v>
      </c>
      <c r="K391">
        <v>22</v>
      </c>
      <c r="L391">
        <v>8</v>
      </c>
      <c r="M391">
        <v>8</v>
      </c>
      <c r="N391">
        <v>9</v>
      </c>
      <c r="O391">
        <v>35</v>
      </c>
      <c r="P391" s="2">
        <v>39089</v>
      </c>
    </row>
    <row r="392" spans="1:16">
      <c r="A392">
        <v>391</v>
      </c>
      <c r="B392" t="s">
        <v>100</v>
      </c>
      <c r="C392" t="s">
        <v>85</v>
      </c>
      <c r="D392" t="s">
        <v>77</v>
      </c>
      <c r="E392" t="s">
        <v>93</v>
      </c>
      <c r="F392" t="s">
        <v>86</v>
      </c>
      <c r="G392" t="s">
        <v>87</v>
      </c>
      <c r="H392" t="s">
        <v>101</v>
      </c>
      <c r="I392">
        <v>48</v>
      </c>
      <c r="J392">
        <v>48199</v>
      </c>
      <c r="K392">
        <v>36</v>
      </c>
      <c r="L392">
        <v>11</v>
      </c>
      <c r="M392">
        <v>13</v>
      </c>
      <c r="N392">
        <v>2</v>
      </c>
      <c r="O392">
        <v>56</v>
      </c>
      <c r="P392" s="2">
        <v>40745</v>
      </c>
    </row>
    <row r="393" spans="1:16">
      <c r="A393">
        <v>392</v>
      </c>
      <c r="B393" t="s">
        <v>88</v>
      </c>
      <c r="C393" t="s">
        <v>76</v>
      </c>
      <c r="D393" t="s">
        <v>70</v>
      </c>
      <c r="E393" t="s">
        <v>71</v>
      </c>
      <c r="F393" t="s">
        <v>96</v>
      </c>
      <c r="G393" t="s">
        <v>73</v>
      </c>
      <c r="H393" t="s">
        <v>80</v>
      </c>
      <c r="I393">
        <v>44</v>
      </c>
      <c r="J393">
        <v>66609</v>
      </c>
      <c r="K393">
        <v>34</v>
      </c>
      <c r="L393">
        <v>14</v>
      </c>
      <c r="M393">
        <v>13</v>
      </c>
      <c r="N393">
        <v>3</v>
      </c>
      <c r="O393">
        <v>59</v>
      </c>
      <c r="P393" s="2">
        <v>36600</v>
      </c>
    </row>
    <row r="394" spans="1:16">
      <c r="A394">
        <v>393</v>
      </c>
      <c r="B394" t="s">
        <v>88</v>
      </c>
      <c r="C394" t="s">
        <v>85</v>
      </c>
      <c r="D394" t="s">
        <v>77</v>
      </c>
      <c r="E394" t="s">
        <v>93</v>
      </c>
      <c r="F394" t="s">
        <v>86</v>
      </c>
      <c r="G394" t="s">
        <v>87</v>
      </c>
      <c r="H394" t="s">
        <v>92</v>
      </c>
      <c r="I394">
        <v>51</v>
      </c>
      <c r="J394">
        <v>72965</v>
      </c>
      <c r="K394">
        <v>30</v>
      </c>
      <c r="L394">
        <v>8</v>
      </c>
      <c r="M394">
        <v>1</v>
      </c>
      <c r="N394">
        <v>4</v>
      </c>
      <c r="O394">
        <v>28</v>
      </c>
      <c r="P394" s="2">
        <v>42897</v>
      </c>
    </row>
    <row r="395" spans="1:16">
      <c r="A395">
        <v>394</v>
      </c>
      <c r="B395" t="s">
        <v>95</v>
      </c>
      <c r="C395" t="s">
        <v>76</v>
      </c>
      <c r="D395" t="s">
        <v>98</v>
      </c>
      <c r="E395" t="s">
        <v>82</v>
      </c>
      <c r="F395" t="s">
        <v>86</v>
      </c>
      <c r="G395" t="s">
        <v>79</v>
      </c>
      <c r="H395" t="s">
        <v>97</v>
      </c>
      <c r="I395">
        <v>44</v>
      </c>
      <c r="J395">
        <v>38016</v>
      </c>
      <c r="K395">
        <v>25</v>
      </c>
      <c r="L395">
        <v>10</v>
      </c>
      <c r="M395">
        <v>7</v>
      </c>
      <c r="N395">
        <v>5</v>
      </c>
      <c r="O395">
        <v>24</v>
      </c>
      <c r="P395" s="2">
        <v>44523</v>
      </c>
    </row>
    <row r="396" spans="1:16">
      <c r="A396">
        <v>395</v>
      </c>
      <c r="B396" t="s">
        <v>81</v>
      </c>
      <c r="C396" t="s">
        <v>76</v>
      </c>
      <c r="D396" t="s">
        <v>77</v>
      </c>
      <c r="E396" t="s">
        <v>93</v>
      </c>
      <c r="F396" t="s">
        <v>86</v>
      </c>
      <c r="G396" t="s">
        <v>73</v>
      </c>
      <c r="H396" t="s">
        <v>97</v>
      </c>
      <c r="I396">
        <v>41</v>
      </c>
      <c r="J396">
        <v>69779</v>
      </c>
      <c r="K396">
        <v>28</v>
      </c>
      <c r="L396">
        <v>7</v>
      </c>
      <c r="M396">
        <v>11</v>
      </c>
      <c r="N396">
        <v>1</v>
      </c>
      <c r="O396">
        <v>21</v>
      </c>
      <c r="P396" s="2">
        <v>36177</v>
      </c>
    </row>
    <row r="397" spans="1:16">
      <c r="A397">
        <v>396</v>
      </c>
      <c r="B397" t="s">
        <v>100</v>
      </c>
      <c r="C397" t="s">
        <v>69</v>
      </c>
      <c r="D397" t="s">
        <v>98</v>
      </c>
      <c r="E397" t="s">
        <v>71</v>
      </c>
      <c r="F397" t="s">
        <v>99</v>
      </c>
      <c r="G397" t="s">
        <v>87</v>
      </c>
      <c r="H397" t="s">
        <v>74</v>
      </c>
      <c r="I397">
        <v>39</v>
      </c>
      <c r="J397">
        <v>61881</v>
      </c>
      <c r="K397">
        <v>1</v>
      </c>
      <c r="L397">
        <v>17</v>
      </c>
      <c r="M397">
        <v>2</v>
      </c>
      <c r="N397">
        <v>7</v>
      </c>
      <c r="O397">
        <v>28</v>
      </c>
      <c r="P397" s="2">
        <v>36097</v>
      </c>
    </row>
    <row r="398" spans="1:16">
      <c r="A398">
        <v>397</v>
      </c>
      <c r="B398" t="s">
        <v>102</v>
      </c>
      <c r="C398" t="s">
        <v>85</v>
      </c>
      <c r="D398" t="s">
        <v>98</v>
      </c>
      <c r="E398" t="s">
        <v>91</v>
      </c>
      <c r="F398" t="s">
        <v>86</v>
      </c>
      <c r="G398" t="s">
        <v>87</v>
      </c>
      <c r="H398" t="s">
        <v>92</v>
      </c>
      <c r="I398">
        <v>39</v>
      </c>
      <c r="J398">
        <v>112594</v>
      </c>
      <c r="K398">
        <v>4</v>
      </c>
      <c r="L398">
        <v>4</v>
      </c>
      <c r="M398">
        <v>1</v>
      </c>
      <c r="N398">
        <v>7</v>
      </c>
      <c r="O398">
        <v>55</v>
      </c>
      <c r="P398" s="2">
        <v>43138</v>
      </c>
    </row>
    <row r="399" spans="1:16">
      <c r="A399">
        <v>398</v>
      </c>
      <c r="B399" t="s">
        <v>75</v>
      </c>
      <c r="C399" t="s">
        <v>85</v>
      </c>
      <c r="D399" t="s">
        <v>98</v>
      </c>
      <c r="E399" t="s">
        <v>71</v>
      </c>
      <c r="F399" t="s">
        <v>86</v>
      </c>
      <c r="G399" t="s">
        <v>87</v>
      </c>
      <c r="H399" t="s">
        <v>74</v>
      </c>
      <c r="I399">
        <v>23</v>
      </c>
      <c r="J399">
        <v>54472</v>
      </c>
      <c r="K399">
        <v>7</v>
      </c>
      <c r="L399">
        <v>13</v>
      </c>
      <c r="M399">
        <v>3</v>
      </c>
      <c r="N399">
        <v>9</v>
      </c>
      <c r="O399">
        <v>41</v>
      </c>
      <c r="P399" s="2">
        <v>37875</v>
      </c>
    </row>
    <row r="400" spans="1:16">
      <c r="A400">
        <v>399</v>
      </c>
      <c r="B400" t="s">
        <v>68</v>
      </c>
      <c r="C400" t="s">
        <v>69</v>
      </c>
      <c r="D400" t="s">
        <v>90</v>
      </c>
      <c r="E400" t="s">
        <v>71</v>
      </c>
      <c r="F400" t="s">
        <v>83</v>
      </c>
      <c r="G400" t="s">
        <v>73</v>
      </c>
      <c r="H400" t="s">
        <v>101</v>
      </c>
      <c r="I400">
        <v>25</v>
      </c>
      <c r="J400">
        <v>81813</v>
      </c>
      <c r="K400">
        <v>9</v>
      </c>
      <c r="L400">
        <v>4</v>
      </c>
      <c r="M400">
        <v>4</v>
      </c>
      <c r="N400">
        <v>4</v>
      </c>
      <c r="O400">
        <v>41</v>
      </c>
      <c r="P400" s="2">
        <v>42031</v>
      </c>
    </row>
    <row r="401" spans="1:16">
      <c r="A401">
        <v>400</v>
      </c>
      <c r="B401" t="s">
        <v>102</v>
      </c>
      <c r="C401" t="s">
        <v>69</v>
      </c>
      <c r="D401" t="s">
        <v>70</v>
      </c>
      <c r="E401" t="s">
        <v>91</v>
      </c>
      <c r="F401" t="s">
        <v>78</v>
      </c>
      <c r="G401" t="s">
        <v>79</v>
      </c>
      <c r="H401" t="s">
        <v>84</v>
      </c>
      <c r="I401">
        <v>51</v>
      </c>
      <c r="J401">
        <v>66021</v>
      </c>
      <c r="K401">
        <v>36</v>
      </c>
      <c r="L401">
        <v>5</v>
      </c>
      <c r="M401">
        <v>13</v>
      </c>
      <c r="N401">
        <v>6</v>
      </c>
      <c r="O401">
        <v>41</v>
      </c>
      <c r="P401" s="2">
        <v>40831</v>
      </c>
    </row>
    <row r="402" spans="1:16">
      <c r="A402">
        <v>401</v>
      </c>
      <c r="B402" t="s">
        <v>81</v>
      </c>
      <c r="C402" t="s">
        <v>69</v>
      </c>
      <c r="D402" t="s">
        <v>98</v>
      </c>
      <c r="E402" t="s">
        <v>71</v>
      </c>
      <c r="F402" t="s">
        <v>72</v>
      </c>
      <c r="G402" t="s">
        <v>87</v>
      </c>
      <c r="H402" t="s">
        <v>84</v>
      </c>
      <c r="I402">
        <v>54</v>
      </c>
      <c r="J402">
        <v>84131</v>
      </c>
      <c r="K402">
        <v>19</v>
      </c>
      <c r="L402">
        <v>4</v>
      </c>
      <c r="M402">
        <v>6</v>
      </c>
      <c r="N402">
        <v>2</v>
      </c>
      <c r="O402">
        <v>53</v>
      </c>
      <c r="P402" s="2">
        <v>37522</v>
      </c>
    </row>
    <row r="403" spans="1:16">
      <c r="A403">
        <v>402</v>
      </c>
      <c r="B403" t="s">
        <v>75</v>
      </c>
      <c r="C403" t="s">
        <v>69</v>
      </c>
      <c r="D403" t="s">
        <v>98</v>
      </c>
      <c r="E403" t="s">
        <v>71</v>
      </c>
      <c r="F403" t="s">
        <v>78</v>
      </c>
      <c r="G403" t="s">
        <v>87</v>
      </c>
      <c r="H403" t="s">
        <v>84</v>
      </c>
      <c r="I403">
        <v>57</v>
      </c>
      <c r="J403">
        <v>54087</v>
      </c>
      <c r="K403">
        <v>1</v>
      </c>
      <c r="L403">
        <v>18</v>
      </c>
      <c r="M403">
        <v>10</v>
      </c>
      <c r="N403">
        <v>4</v>
      </c>
      <c r="O403">
        <v>48</v>
      </c>
      <c r="P403" s="2">
        <v>43826</v>
      </c>
    </row>
    <row r="404" spans="1:16">
      <c r="A404">
        <v>403</v>
      </c>
      <c r="B404" t="s">
        <v>81</v>
      </c>
      <c r="C404" t="s">
        <v>85</v>
      </c>
      <c r="D404" t="s">
        <v>90</v>
      </c>
      <c r="E404" t="s">
        <v>93</v>
      </c>
      <c r="F404" t="s">
        <v>86</v>
      </c>
      <c r="G404" t="s">
        <v>87</v>
      </c>
      <c r="H404" t="s">
        <v>92</v>
      </c>
      <c r="I404">
        <v>39</v>
      </c>
      <c r="J404">
        <v>42828</v>
      </c>
      <c r="K404">
        <v>10</v>
      </c>
      <c r="L404">
        <v>6</v>
      </c>
      <c r="M404">
        <v>14</v>
      </c>
      <c r="N404">
        <v>2</v>
      </c>
      <c r="O404">
        <v>57</v>
      </c>
      <c r="P404" s="2">
        <v>41475</v>
      </c>
    </row>
    <row r="405" spans="1:16">
      <c r="A405">
        <v>404</v>
      </c>
      <c r="B405" t="s">
        <v>88</v>
      </c>
      <c r="C405" t="s">
        <v>85</v>
      </c>
      <c r="D405" t="s">
        <v>98</v>
      </c>
      <c r="E405" t="s">
        <v>93</v>
      </c>
      <c r="F405" t="s">
        <v>83</v>
      </c>
      <c r="G405" t="s">
        <v>87</v>
      </c>
      <c r="H405" t="s">
        <v>84</v>
      </c>
      <c r="I405">
        <v>58</v>
      </c>
      <c r="J405">
        <v>91610</v>
      </c>
      <c r="K405">
        <v>36</v>
      </c>
      <c r="L405">
        <v>2</v>
      </c>
      <c r="M405">
        <v>5</v>
      </c>
      <c r="N405">
        <v>5</v>
      </c>
      <c r="O405">
        <v>52</v>
      </c>
      <c r="P405" s="2">
        <v>37014</v>
      </c>
    </row>
    <row r="406" spans="1:16">
      <c r="A406">
        <v>405</v>
      </c>
      <c r="B406" t="s">
        <v>75</v>
      </c>
      <c r="C406" t="s">
        <v>76</v>
      </c>
      <c r="D406" t="s">
        <v>77</v>
      </c>
      <c r="E406" t="s">
        <v>91</v>
      </c>
      <c r="F406" t="s">
        <v>96</v>
      </c>
      <c r="G406" t="s">
        <v>87</v>
      </c>
      <c r="H406" t="s">
        <v>101</v>
      </c>
      <c r="I406">
        <v>40</v>
      </c>
      <c r="J406">
        <v>31401</v>
      </c>
      <c r="K406">
        <v>9</v>
      </c>
      <c r="L406">
        <v>11</v>
      </c>
      <c r="M406">
        <v>14</v>
      </c>
      <c r="N406">
        <v>7</v>
      </c>
      <c r="O406">
        <v>37</v>
      </c>
      <c r="P406" s="2">
        <v>40376</v>
      </c>
    </row>
    <row r="407" spans="1:16">
      <c r="A407">
        <v>406</v>
      </c>
      <c r="B407" t="s">
        <v>88</v>
      </c>
      <c r="C407" t="s">
        <v>76</v>
      </c>
      <c r="D407" t="s">
        <v>77</v>
      </c>
      <c r="E407" t="s">
        <v>93</v>
      </c>
      <c r="F407" t="s">
        <v>83</v>
      </c>
      <c r="G407" t="s">
        <v>79</v>
      </c>
      <c r="H407" t="s">
        <v>74</v>
      </c>
      <c r="I407">
        <v>49</v>
      </c>
      <c r="J407">
        <v>115179</v>
      </c>
      <c r="K407">
        <v>32</v>
      </c>
      <c r="L407">
        <v>14</v>
      </c>
      <c r="M407">
        <v>4</v>
      </c>
      <c r="N407">
        <v>1</v>
      </c>
      <c r="O407">
        <v>26</v>
      </c>
      <c r="P407" s="2">
        <v>43637</v>
      </c>
    </row>
    <row r="408" spans="1:16">
      <c r="A408">
        <v>407</v>
      </c>
      <c r="B408" t="s">
        <v>102</v>
      </c>
      <c r="C408" t="s">
        <v>69</v>
      </c>
      <c r="D408" t="s">
        <v>70</v>
      </c>
      <c r="E408" t="s">
        <v>93</v>
      </c>
      <c r="F408" t="s">
        <v>86</v>
      </c>
      <c r="G408" t="s">
        <v>79</v>
      </c>
      <c r="H408" t="s">
        <v>92</v>
      </c>
      <c r="I408">
        <v>61</v>
      </c>
      <c r="J408">
        <v>45193</v>
      </c>
      <c r="K408">
        <v>32</v>
      </c>
      <c r="L408">
        <v>5</v>
      </c>
      <c r="M408">
        <v>8</v>
      </c>
      <c r="N408">
        <v>7</v>
      </c>
      <c r="O408">
        <v>20</v>
      </c>
      <c r="P408" s="2">
        <v>41991</v>
      </c>
    </row>
    <row r="409" spans="1:16">
      <c r="A409">
        <v>408</v>
      </c>
      <c r="B409" t="s">
        <v>102</v>
      </c>
      <c r="C409" t="s">
        <v>69</v>
      </c>
      <c r="D409" t="s">
        <v>98</v>
      </c>
      <c r="E409" t="s">
        <v>71</v>
      </c>
      <c r="F409" t="s">
        <v>83</v>
      </c>
      <c r="G409" t="s">
        <v>87</v>
      </c>
      <c r="H409" t="s">
        <v>74</v>
      </c>
      <c r="I409">
        <v>41</v>
      </c>
      <c r="J409">
        <v>74864</v>
      </c>
      <c r="K409">
        <v>6</v>
      </c>
      <c r="L409">
        <v>6</v>
      </c>
      <c r="M409">
        <v>11</v>
      </c>
      <c r="N409">
        <v>6</v>
      </c>
      <c r="O409">
        <v>52</v>
      </c>
      <c r="P409" s="2">
        <v>44238</v>
      </c>
    </row>
    <row r="410" spans="1:16">
      <c r="A410">
        <v>409</v>
      </c>
      <c r="B410" t="s">
        <v>75</v>
      </c>
      <c r="C410" t="s">
        <v>69</v>
      </c>
      <c r="D410" t="s">
        <v>90</v>
      </c>
      <c r="E410" t="s">
        <v>82</v>
      </c>
      <c r="F410" t="s">
        <v>94</v>
      </c>
      <c r="G410" t="s">
        <v>73</v>
      </c>
      <c r="H410" t="s">
        <v>92</v>
      </c>
      <c r="I410">
        <v>54</v>
      </c>
      <c r="J410">
        <v>50307</v>
      </c>
      <c r="K410">
        <v>38</v>
      </c>
      <c r="L410">
        <v>10</v>
      </c>
      <c r="M410">
        <v>12</v>
      </c>
      <c r="N410">
        <v>6</v>
      </c>
      <c r="O410">
        <v>20</v>
      </c>
      <c r="P410" s="2">
        <v>40372</v>
      </c>
    </row>
    <row r="411" spans="1:16">
      <c r="A411">
        <v>410</v>
      </c>
      <c r="B411" t="s">
        <v>75</v>
      </c>
      <c r="C411" t="s">
        <v>76</v>
      </c>
      <c r="D411" t="s">
        <v>77</v>
      </c>
      <c r="E411" t="s">
        <v>93</v>
      </c>
      <c r="F411" t="s">
        <v>83</v>
      </c>
      <c r="G411" t="s">
        <v>79</v>
      </c>
      <c r="H411" t="s">
        <v>74</v>
      </c>
      <c r="I411">
        <v>33</v>
      </c>
      <c r="J411">
        <v>49611</v>
      </c>
      <c r="K411">
        <v>17</v>
      </c>
      <c r="L411">
        <v>8</v>
      </c>
      <c r="M411">
        <v>14</v>
      </c>
      <c r="N411">
        <v>8</v>
      </c>
      <c r="O411">
        <v>43</v>
      </c>
      <c r="P411" s="2">
        <v>36377</v>
      </c>
    </row>
    <row r="412" spans="1:16">
      <c r="A412">
        <v>411</v>
      </c>
      <c r="B412" t="s">
        <v>100</v>
      </c>
      <c r="C412" t="s">
        <v>76</v>
      </c>
      <c r="D412" t="s">
        <v>90</v>
      </c>
      <c r="E412" t="s">
        <v>82</v>
      </c>
      <c r="F412" t="s">
        <v>86</v>
      </c>
      <c r="G412" t="s">
        <v>73</v>
      </c>
      <c r="H412" t="s">
        <v>97</v>
      </c>
      <c r="I412">
        <v>36</v>
      </c>
      <c r="J412">
        <v>73791</v>
      </c>
      <c r="K412">
        <v>10</v>
      </c>
      <c r="L412">
        <v>14</v>
      </c>
      <c r="M412">
        <v>4</v>
      </c>
      <c r="N412">
        <v>8</v>
      </c>
      <c r="O412">
        <v>23</v>
      </c>
      <c r="P412" s="2">
        <v>37284</v>
      </c>
    </row>
    <row r="413" spans="1:16">
      <c r="A413">
        <v>412</v>
      </c>
      <c r="B413" t="s">
        <v>81</v>
      </c>
      <c r="C413" t="s">
        <v>76</v>
      </c>
      <c r="D413" t="s">
        <v>90</v>
      </c>
      <c r="E413" t="s">
        <v>93</v>
      </c>
      <c r="F413" t="s">
        <v>99</v>
      </c>
      <c r="G413" t="s">
        <v>79</v>
      </c>
      <c r="H413" t="s">
        <v>74</v>
      </c>
      <c r="I413">
        <v>62</v>
      </c>
      <c r="J413">
        <v>41950</v>
      </c>
      <c r="K413">
        <v>27</v>
      </c>
      <c r="L413">
        <v>3</v>
      </c>
      <c r="M413">
        <v>13</v>
      </c>
      <c r="N413">
        <v>6</v>
      </c>
      <c r="O413">
        <v>23</v>
      </c>
      <c r="P413" s="2">
        <v>36953</v>
      </c>
    </row>
    <row r="414" spans="1:16">
      <c r="A414">
        <v>413</v>
      </c>
      <c r="B414" t="s">
        <v>100</v>
      </c>
      <c r="C414" t="s">
        <v>76</v>
      </c>
      <c r="D414" t="s">
        <v>77</v>
      </c>
      <c r="E414" t="s">
        <v>93</v>
      </c>
      <c r="F414" t="s">
        <v>94</v>
      </c>
      <c r="G414" t="s">
        <v>87</v>
      </c>
      <c r="H414" t="s">
        <v>84</v>
      </c>
      <c r="I414">
        <v>60</v>
      </c>
      <c r="J414">
        <v>106240</v>
      </c>
      <c r="K414">
        <v>35</v>
      </c>
      <c r="L414">
        <v>12</v>
      </c>
      <c r="M414">
        <v>10</v>
      </c>
      <c r="N414">
        <v>3</v>
      </c>
      <c r="O414">
        <v>37</v>
      </c>
      <c r="P414" s="2">
        <v>37680</v>
      </c>
    </row>
    <row r="415" spans="1:16">
      <c r="A415">
        <v>414</v>
      </c>
      <c r="B415" t="s">
        <v>81</v>
      </c>
      <c r="C415" t="s">
        <v>76</v>
      </c>
      <c r="D415" t="s">
        <v>90</v>
      </c>
      <c r="E415" t="s">
        <v>91</v>
      </c>
      <c r="F415" t="s">
        <v>83</v>
      </c>
      <c r="G415" t="s">
        <v>79</v>
      </c>
      <c r="H415" t="s">
        <v>97</v>
      </c>
      <c r="I415">
        <v>23</v>
      </c>
      <c r="J415">
        <v>107403</v>
      </c>
      <c r="K415">
        <v>21</v>
      </c>
      <c r="L415">
        <v>16</v>
      </c>
      <c r="M415">
        <v>12</v>
      </c>
      <c r="N415">
        <v>5</v>
      </c>
      <c r="O415">
        <v>46</v>
      </c>
      <c r="P415" s="2">
        <v>44196</v>
      </c>
    </row>
    <row r="416" spans="1:16">
      <c r="A416">
        <v>415</v>
      </c>
      <c r="B416" t="s">
        <v>100</v>
      </c>
      <c r="C416" t="s">
        <v>76</v>
      </c>
      <c r="D416" t="s">
        <v>77</v>
      </c>
      <c r="E416" t="s">
        <v>91</v>
      </c>
      <c r="F416" t="s">
        <v>72</v>
      </c>
      <c r="G416" t="s">
        <v>87</v>
      </c>
      <c r="H416" t="s">
        <v>74</v>
      </c>
      <c r="I416">
        <v>50</v>
      </c>
      <c r="J416">
        <v>32745</v>
      </c>
      <c r="K416">
        <v>25</v>
      </c>
      <c r="L416">
        <v>17</v>
      </c>
      <c r="M416">
        <v>13</v>
      </c>
      <c r="N416">
        <v>2</v>
      </c>
      <c r="O416">
        <v>51</v>
      </c>
      <c r="P416" s="2">
        <v>43051</v>
      </c>
    </row>
    <row r="417" spans="1:16">
      <c r="A417">
        <v>416</v>
      </c>
      <c r="B417" t="s">
        <v>88</v>
      </c>
      <c r="C417" t="s">
        <v>76</v>
      </c>
      <c r="D417" t="s">
        <v>90</v>
      </c>
      <c r="E417" t="s">
        <v>91</v>
      </c>
      <c r="F417" t="s">
        <v>72</v>
      </c>
      <c r="G417" t="s">
        <v>79</v>
      </c>
      <c r="H417" t="s">
        <v>92</v>
      </c>
      <c r="I417">
        <v>62</v>
      </c>
      <c r="J417">
        <v>85243</v>
      </c>
      <c r="K417">
        <v>28</v>
      </c>
      <c r="L417">
        <v>1</v>
      </c>
      <c r="M417">
        <v>2</v>
      </c>
      <c r="N417">
        <v>5</v>
      </c>
      <c r="O417">
        <v>52</v>
      </c>
      <c r="P417" s="2">
        <v>45318</v>
      </c>
    </row>
    <row r="418" spans="1:16">
      <c r="A418">
        <v>417</v>
      </c>
      <c r="B418" t="s">
        <v>75</v>
      </c>
      <c r="C418" t="s">
        <v>69</v>
      </c>
      <c r="D418" t="s">
        <v>77</v>
      </c>
      <c r="E418" t="s">
        <v>82</v>
      </c>
      <c r="F418" t="s">
        <v>83</v>
      </c>
      <c r="G418" t="s">
        <v>87</v>
      </c>
      <c r="H418" t="s">
        <v>92</v>
      </c>
      <c r="I418">
        <v>31</v>
      </c>
      <c r="J418">
        <v>33866</v>
      </c>
      <c r="K418">
        <v>15</v>
      </c>
      <c r="L418">
        <v>10</v>
      </c>
      <c r="M418">
        <v>3</v>
      </c>
      <c r="N418">
        <v>9</v>
      </c>
      <c r="O418">
        <v>47</v>
      </c>
      <c r="P418" s="2">
        <v>44481</v>
      </c>
    </row>
    <row r="419" spans="1:16">
      <c r="A419">
        <v>418</v>
      </c>
      <c r="B419" t="s">
        <v>102</v>
      </c>
      <c r="C419" t="s">
        <v>69</v>
      </c>
      <c r="D419" t="s">
        <v>98</v>
      </c>
      <c r="E419" t="s">
        <v>71</v>
      </c>
      <c r="F419" t="s">
        <v>99</v>
      </c>
      <c r="G419" t="s">
        <v>87</v>
      </c>
      <c r="H419" t="s">
        <v>92</v>
      </c>
      <c r="I419">
        <v>23</v>
      </c>
      <c r="J419">
        <v>62245</v>
      </c>
      <c r="K419">
        <v>4</v>
      </c>
      <c r="L419">
        <v>10</v>
      </c>
      <c r="M419">
        <v>6</v>
      </c>
      <c r="N419">
        <v>1</v>
      </c>
      <c r="O419">
        <v>55</v>
      </c>
      <c r="P419" s="2">
        <v>41701</v>
      </c>
    </row>
    <row r="420" spans="1:16">
      <c r="A420">
        <v>419</v>
      </c>
      <c r="B420" t="s">
        <v>81</v>
      </c>
      <c r="C420" t="s">
        <v>69</v>
      </c>
      <c r="D420" t="s">
        <v>70</v>
      </c>
      <c r="E420" t="s">
        <v>93</v>
      </c>
      <c r="F420" t="s">
        <v>96</v>
      </c>
      <c r="G420" t="s">
        <v>87</v>
      </c>
      <c r="H420" t="s">
        <v>80</v>
      </c>
      <c r="I420">
        <v>32</v>
      </c>
      <c r="J420">
        <v>74724</v>
      </c>
      <c r="K420">
        <v>29</v>
      </c>
      <c r="L420">
        <v>2</v>
      </c>
      <c r="M420">
        <v>8</v>
      </c>
      <c r="N420">
        <v>5</v>
      </c>
      <c r="O420">
        <v>25</v>
      </c>
      <c r="P420" s="2">
        <v>40560</v>
      </c>
    </row>
    <row r="421" spans="1:16">
      <c r="A421">
        <v>420</v>
      </c>
      <c r="B421" t="s">
        <v>81</v>
      </c>
      <c r="C421" t="s">
        <v>69</v>
      </c>
      <c r="D421" t="s">
        <v>77</v>
      </c>
      <c r="E421" t="s">
        <v>93</v>
      </c>
      <c r="F421" t="s">
        <v>86</v>
      </c>
      <c r="G421" t="s">
        <v>87</v>
      </c>
      <c r="H421" t="s">
        <v>101</v>
      </c>
      <c r="I421">
        <v>34</v>
      </c>
      <c r="J421">
        <v>101354</v>
      </c>
      <c r="K421">
        <v>9</v>
      </c>
      <c r="L421">
        <v>9</v>
      </c>
      <c r="M421">
        <v>8</v>
      </c>
      <c r="N421">
        <v>6</v>
      </c>
      <c r="O421">
        <v>35</v>
      </c>
      <c r="P421" s="2">
        <v>41792</v>
      </c>
    </row>
    <row r="422" spans="1:16">
      <c r="A422">
        <v>421</v>
      </c>
      <c r="B422" t="s">
        <v>102</v>
      </c>
      <c r="C422" t="s">
        <v>76</v>
      </c>
      <c r="D422" t="s">
        <v>77</v>
      </c>
      <c r="E422" t="s">
        <v>93</v>
      </c>
      <c r="F422" t="s">
        <v>72</v>
      </c>
      <c r="G422" t="s">
        <v>73</v>
      </c>
      <c r="H422" t="s">
        <v>92</v>
      </c>
      <c r="I422">
        <v>31</v>
      </c>
      <c r="J422">
        <v>81374</v>
      </c>
      <c r="K422">
        <v>27</v>
      </c>
      <c r="L422">
        <v>13</v>
      </c>
      <c r="M422">
        <v>11</v>
      </c>
      <c r="N422">
        <v>7</v>
      </c>
      <c r="O422">
        <v>53</v>
      </c>
      <c r="P422" s="2">
        <v>38630</v>
      </c>
    </row>
    <row r="423" spans="1:16">
      <c r="A423">
        <v>422</v>
      </c>
      <c r="B423" t="s">
        <v>100</v>
      </c>
      <c r="C423" t="s">
        <v>85</v>
      </c>
      <c r="D423" t="s">
        <v>70</v>
      </c>
      <c r="E423" t="s">
        <v>82</v>
      </c>
      <c r="F423" t="s">
        <v>96</v>
      </c>
      <c r="G423" t="s">
        <v>87</v>
      </c>
      <c r="H423" t="s">
        <v>97</v>
      </c>
      <c r="I423">
        <v>35</v>
      </c>
      <c r="J423">
        <v>60116</v>
      </c>
      <c r="K423">
        <v>26</v>
      </c>
      <c r="L423">
        <v>16</v>
      </c>
      <c r="M423">
        <v>9</v>
      </c>
      <c r="N423">
        <v>9</v>
      </c>
      <c r="O423">
        <v>42</v>
      </c>
      <c r="P423" s="2">
        <v>40501</v>
      </c>
    </row>
    <row r="424" spans="1:16">
      <c r="A424">
        <v>423</v>
      </c>
      <c r="B424" t="s">
        <v>81</v>
      </c>
      <c r="C424" t="s">
        <v>76</v>
      </c>
      <c r="D424" t="s">
        <v>77</v>
      </c>
      <c r="E424" t="s">
        <v>91</v>
      </c>
      <c r="F424" t="s">
        <v>83</v>
      </c>
      <c r="G424" t="s">
        <v>73</v>
      </c>
      <c r="H424" t="s">
        <v>92</v>
      </c>
      <c r="I424">
        <v>39</v>
      </c>
      <c r="J424">
        <v>111029</v>
      </c>
      <c r="K424">
        <v>19</v>
      </c>
      <c r="L424">
        <v>18</v>
      </c>
      <c r="M424">
        <v>7</v>
      </c>
      <c r="N424">
        <v>6</v>
      </c>
      <c r="O424">
        <v>43</v>
      </c>
      <c r="P424" s="2">
        <v>39842</v>
      </c>
    </row>
    <row r="425" spans="1:16">
      <c r="A425">
        <v>424</v>
      </c>
      <c r="B425" t="s">
        <v>68</v>
      </c>
      <c r="C425" t="s">
        <v>85</v>
      </c>
      <c r="D425" t="s">
        <v>77</v>
      </c>
      <c r="E425" t="s">
        <v>71</v>
      </c>
      <c r="F425" t="s">
        <v>96</v>
      </c>
      <c r="G425" t="s">
        <v>73</v>
      </c>
      <c r="H425" t="s">
        <v>80</v>
      </c>
      <c r="I425">
        <v>30</v>
      </c>
      <c r="J425">
        <v>50447</v>
      </c>
      <c r="K425">
        <v>28</v>
      </c>
      <c r="L425">
        <v>19</v>
      </c>
      <c r="M425">
        <v>13</v>
      </c>
      <c r="N425">
        <v>5</v>
      </c>
      <c r="O425">
        <v>32</v>
      </c>
      <c r="P425" s="2">
        <v>36595</v>
      </c>
    </row>
    <row r="426" spans="1:16">
      <c r="A426">
        <v>425</v>
      </c>
      <c r="B426" t="s">
        <v>88</v>
      </c>
      <c r="C426" t="s">
        <v>69</v>
      </c>
      <c r="D426" t="s">
        <v>90</v>
      </c>
      <c r="E426" t="s">
        <v>82</v>
      </c>
      <c r="F426" t="s">
        <v>94</v>
      </c>
      <c r="G426" t="s">
        <v>87</v>
      </c>
      <c r="H426" t="s">
        <v>84</v>
      </c>
      <c r="I426">
        <v>60</v>
      </c>
      <c r="J426">
        <v>60431</v>
      </c>
      <c r="K426">
        <v>17</v>
      </c>
      <c r="L426">
        <v>12</v>
      </c>
      <c r="M426">
        <v>2</v>
      </c>
      <c r="N426">
        <v>7</v>
      </c>
      <c r="O426">
        <v>37</v>
      </c>
      <c r="P426" s="2">
        <v>39048</v>
      </c>
    </row>
    <row r="427" spans="1:16">
      <c r="A427">
        <v>426</v>
      </c>
      <c r="B427" t="s">
        <v>75</v>
      </c>
      <c r="C427" t="s">
        <v>76</v>
      </c>
      <c r="D427" t="s">
        <v>70</v>
      </c>
      <c r="E427" t="s">
        <v>91</v>
      </c>
      <c r="F427" t="s">
        <v>78</v>
      </c>
      <c r="G427" t="s">
        <v>73</v>
      </c>
      <c r="H427" t="s">
        <v>97</v>
      </c>
      <c r="I427">
        <v>49</v>
      </c>
      <c r="J427">
        <v>47908</v>
      </c>
      <c r="K427">
        <v>20</v>
      </c>
      <c r="L427">
        <v>8</v>
      </c>
      <c r="M427">
        <v>8</v>
      </c>
      <c r="N427">
        <v>1</v>
      </c>
      <c r="O427">
        <v>32</v>
      </c>
      <c r="P427" s="2">
        <v>37557</v>
      </c>
    </row>
    <row r="428" spans="1:16">
      <c r="A428">
        <v>427</v>
      </c>
      <c r="B428" t="s">
        <v>102</v>
      </c>
      <c r="C428" t="s">
        <v>69</v>
      </c>
      <c r="D428" t="s">
        <v>98</v>
      </c>
      <c r="E428" t="s">
        <v>82</v>
      </c>
      <c r="F428" t="s">
        <v>72</v>
      </c>
      <c r="G428" t="s">
        <v>79</v>
      </c>
      <c r="H428" t="s">
        <v>80</v>
      </c>
      <c r="I428">
        <v>24</v>
      </c>
      <c r="J428">
        <v>59336</v>
      </c>
      <c r="K428">
        <v>39</v>
      </c>
      <c r="L428">
        <v>17</v>
      </c>
      <c r="M428">
        <v>7</v>
      </c>
      <c r="N428">
        <v>5</v>
      </c>
      <c r="O428">
        <v>56</v>
      </c>
      <c r="P428" s="2">
        <v>34778</v>
      </c>
    </row>
    <row r="429" spans="1:16">
      <c r="A429">
        <v>428</v>
      </c>
      <c r="B429" t="s">
        <v>75</v>
      </c>
      <c r="C429" t="s">
        <v>76</v>
      </c>
      <c r="D429" t="s">
        <v>77</v>
      </c>
      <c r="E429" t="s">
        <v>71</v>
      </c>
      <c r="F429" t="s">
        <v>83</v>
      </c>
      <c r="G429" t="s">
        <v>87</v>
      </c>
      <c r="H429" t="s">
        <v>84</v>
      </c>
      <c r="I429">
        <v>41</v>
      </c>
      <c r="J429">
        <v>70992</v>
      </c>
      <c r="K429">
        <v>23</v>
      </c>
      <c r="L429">
        <v>15</v>
      </c>
      <c r="M429">
        <v>8</v>
      </c>
      <c r="N429">
        <v>2</v>
      </c>
      <c r="O429">
        <v>58</v>
      </c>
      <c r="P429" s="2">
        <v>37741</v>
      </c>
    </row>
    <row r="430" spans="1:16">
      <c r="A430">
        <v>429</v>
      </c>
      <c r="B430" t="s">
        <v>68</v>
      </c>
      <c r="C430" t="s">
        <v>69</v>
      </c>
      <c r="D430" t="s">
        <v>70</v>
      </c>
      <c r="E430" t="s">
        <v>91</v>
      </c>
      <c r="F430" t="s">
        <v>86</v>
      </c>
      <c r="G430" t="s">
        <v>73</v>
      </c>
      <c r="H430" t="s">
        <v>89</v>
      </c>
      <c r="I430">
        <v>27</v>
      </c>
      <c r="J430">
        <v>85350</v>
      </c>
      <c r="K430">
        <v>32</v>
      </c>
      <c r="L430">
        <v>10</v>
      </c>
      <c r="M430">
        <v>12</v>
      </c>
      <c r="N430">
        <v>4</v>
      </c>
      <c r="O430">
        <v>36</v>
      </c>
      <c r="P430" s="2">
        <v>44168</v>
      </c>
    </row>
    <row r="431" spans="1:16">
      <c r="A431">
        <v>430</v>
      </c>
      <c r="B431" t="s">
        <v>81</v>
      </c>
      <c r="C431" t="s">
        <v>85</v>
      </c>
      <c r="D431" t="s">
        <v>90</v>
      </c>
      <c r="E431" t="s">
        <v>82</v>
      </c>
      <c r="F431" t="s">
        <v>99</v>
      </c>
      <c r="G431" t="s">
        <v>87</v>
      </c>
      <c r="H431" t="s">
        <v>89</v>
      </c>
      <c r="I431">
        <v>48</v>
      </c>
      <c r="J431">
        <v>99561</v>
      </c>
      <c r="K431">
        <v>33</v>
      </c>
      <c r="L431">
        <v>15</v>
      </c>
      <c r="M431">
        <v>3</v>
      </c>
      <c r="N431">
        <v>7</v>
      </c>
      <c r="O431">
        <v>34</v>
      </c>
      <c r="P431" s="2">
        <v>44250</v>
      </c>
    </row>
    <row r="432" spans="1:16">
      <c r="A432">
        <v>431</v>
      </c>
      <c r="B432" t="s">
        <v>81</v>
      </c>
      <c r="C432" t="s">
        <v>85</v>
      </c>
      <c r="D432" t="s">
        <v>98</v>
      </c>
      <c r="E432" t="s">
        <v>71</v>
      </c>
      <c r="F432" t="s">
        <v>94</v>
      </c>
      <c r="G432" t="s">
        <v>87</v>
      </c>
      <c r="H432" t="s">
        <v>97</v>
      </c>
      <c r="I432">
        <v>23</v>
      </c>
      <c r="J432">
        <v>81955</v>
      </c>
      <c r="K432">
        <v>5</v>
      </c>
      <c r="L432">
        <v>15</v>
      </c>
      <c r="M432">
        <v>7</v>
      </c>
      <c r="N432">
        <v>5</v>
      </c>
      <c r="O432">
        <v>37</v>
      </c>
      <c r="P432" s="2">
        <v>36855</v>
      </c>
    </row>
    <row r="433" spans="1:16">
      <c r="A433">
        <v>432</v>
      </c>
      <c r="B433" t="s">
        <v>68</v>
      </c>
      <c r="C433" t="s">
        <v>85</v>
      </c>
      <c r="D433" t="s">
        <v>70</v>
      </c>
      <c r="E433" t="s">
        <v>93</v>
      </c>
      <c r="F433" t="s">
        <v>83</v>
      </c>
      <c r="G433" t="s">
        <v>87</v>
      </c>
      <c r="H433" t="s">
        <v>74</v>
      </c>
      <c r="I433">
        <v>50</v>
      </c>
      <c r="J433">
        <v>91240</v>
      </c>
      <c r="K433">
        <v>34</v>
      </c>
      <c r="L433">
        <v>7</v>
      </c>
      <c r="M433">
        <v>10</v>
      </c>
      <c r="N433">
        <v>6</v>
      </c>
      <c r="O433">
        <v>42</v>
      </c>
      <c r="P433" s="2">
        <v>45061</v>
      </c>
    </row>
    <row r="434" spans="1:16">
      <c r="A434">
        <v>433</v>
      </c>
      <c r="B434" t="s">
        <v>102</v>
      </c>
      <c r="C434" t="s">
        <v>76</v>
      </c>
      <c r="D434" t="s">
        <v>98</v>
      </c>
      <c r="E434" t="s">
        <v>71</v>
      </c>
      <c r="F434" t="s">
        <v>86</v>
      </c>
      <c r="G434" t="s">
        <v>73</v>
      </c>
      <c r="H434" t="s">
        <v>101</v>
      </c>
      <c r="I434">
        <v>59</v>
      </c>
      <c r="J434">
        <v>50093</v>
      </c>
      <c r="K434">
        <v>11</v>
      </c>
      <c r="L434">
        <v>13</v>
      </c>
      <c r="M434">
        <v>13</v>
      </c>
      <c r="N434">
        <v>2</v>
      </c>
      <c r="O434">
        <v>49</v>
      </c>
      <c r="P434" s="2">
        <v>40515</v>
      </c>
    </row>
    <row r="435" spans="1:16">
      <c r="A435">
        <v>434</v>
      </c>
      <c r="B435" t="s">
        <v>88</v>
      </c>
      <c r="C435" t="s">
        <v>85</v>
      </c>
      <c r="D435" t="s">
        <v>98</v>
      </c>
      <c r="E435" t="s">
        <v>93</v>
      </c>
      <c r="F435" t="s">
        <v>99</v>
      </c>
      <c r="G435" t="s">
        <v>79</v>
      </c>
      <c r="H435" t="s">
        <v>101</v>
      </c>
      <c r="I435">
        <v>24</v>
      </c>
      <c r="J435">
        <v>36155</v>
      </c>
      <c r="K435">
        <v>3</v>
      </c>
      <c r="L435">
        <v>17</v>
      </c>
      <c r="M435">
        <v>9</v>
      </c>
      <c r="N435">
        <v>3</v>
      </c>
      <c r="O435">
        <v>53</v>
      </c>
      <c r="P435" s="2">
        <v>39434</v>
      </c>
    </row>
    <row r="436" spans="1:16">
      <c r="A436">
        <v>435</v>
      </c>
      <c r="B436" t="s">
        <v>95</v>
      </c>
      <c r="C436" t="s">
        <v>76</v>
      </c>
      <c r="D436" t="s">
        <v>98</v>
      </c>
      <c r="E436" t="s">
        <v>82</v>
      </c>
      <c r="F436" t="s">
        <v>99</v>
      </c>
      <c r="G436" t="s">
        <v>79</v>
      </c>
      <c r="H436" t="s">
        <v>80</v>
      </c>
      <c r="I436">
        <v>37</v>
      </c>
      <c r="J436">
        <v>76607</v>
      </c>
      <c r="K436">
        <v>33</v>
      </c>
      <c r="L436">
        <v>9</v>
      </c>
      <c r="M436">
        <v>3</v>
      </c>
      <c r="N436">
        <v>7</v>
      </c>
      <c r="O436">
        <v>23</v>
      </c>
      <c r="P436" s="2">
        <v>38421</v>
      </c>
    </row>
    <row r="437" spans="1:16">
      <c r="A437">
        <v>436</v>
      </c>
      <c r="B437" t="s">
        <v>102</v>
      </c>
      <c r="C437" t="s">
        <v>85</v>
      </c>
      <c r="D437" t="s">
        <v>77</v>
      </c>
      <c r="E437" t="s">
        <v>91</v>
      </c>
      <c r="F437" t="s">
        <v>83</v>
      </c>
      <c r="G437" t="s">
        <v>73</v>
      </c>
      <c r="H437" t="s">
        <v>84</v>
      </c>
      <c r="I437">
        <v>51</v>
      </c>
      <c r="J437">
        <v>63487</v>
      </c>
      <c r="K437">
        <v>11</v>
      </c>
      <c r="L437">
        <v>8</v>
      </c>
      <c r="M437">
        <v>14</v>
      </c>
      <c r="N437">
        <v>2</v>
      </c>
      <c r="O437">
        <v>22</v>
      </c>
      <c r="P437" s="2">
        <v>44803</v>
      </c>
    </row>
    <row r="438" spans="1:16">
      <c r="A438">
        <v>437</v>
      </c>
      <c r="B438" t="s">
        <v>95</v>
      </c>
      <c r="C438" t="s">
        <v>85</v>
      </c>
      <c r="D438" t="s">
        <v>77</v>
      </c>
      <c r="E438" t="s">
        <v>91</v>
      </c>
      <c r="F438" t="s">
        <v>94</v>
      </c>
      <c r="G438" t="s">
        <v>87</v>
      </c>
      <c r="H438" t="s">
        <v>101</v>
      </c>
      <c r="I438">
        <v>61</v>
      </c>
      <c r="J438">
        <v>85668</v>
      </c>
      <c r="K438">
        <v>16</v>
      </c>
      <c r="L438">
        <v>18</v>
      </c>
      <c r="M438">
        <v>10</v>
      </c>
      <c r="N438">
        <v>6</v>
      </c>
      <c r="O438">
        <v>26</v>
      </c>
      <c r="P438" s="2">
        <v>37335</v>
      </c>
    </row>
    <row r="439" spans="1:16">
      <c r="A439">
        <v>438</v>
      </c>
      <c r="B439" t="s">
        <v>68</v>
      </c>
      <c r="C439" t="s">
        <v>76</v>
      </c>
      <c r="D439" t="s">
        <v>90</v>
      </c>
      <c r="E439" t="s">
        <v>82</v>
      </c>
      <c r="F439" t="s">
        <v>96</v>
      </c>
      <c r="G439" t="s">
        <v>73</v>
      </c>
      <c r="H439" t="s">
        <v>84</v>
      </c>
      <c r="I439">
        <v>23</v>
      </c>
      <c r="J439">
        <v>50963</v>
      </c>
      <c r="K439">
        <v>18</v>
      </c>
      <c r="L439">
        <v>13</v>
      </c>
      <c r="M439">
        <v>6</v>
      </c>
      <c r="N439">
        <v>5</v>
      </c>
      <c r="O439">
        <v>37</v>
      </c>
      <c r="P439" s="2">
        <v>43979</v>
      </c>
    </row>
    <row r="440" spans="1:16">
      <c r="A440">
        <v>439</v>
      </c>
      <c r="B440" t="s">
        <v>100</v>
      </c>
      <c r="C440" t="s">
        <v>76</v>
      </c>
      <c r="D440" t="s">
        <v>90</v>
      </c>
      <c r="E440" t="s">
        <v>91</v>
      </c>
      <c r="F440" t="s">
        <v>96</v>
      </c>
      <c r="G440" t="s">
        <v>73</v>
      </c>
      <c r="H440" t="s">
        <v>84</v>
      </c>
      <c r="I440">
        <v>38</v>
      </c>
      <c r="J440">
        <v>80124</v>
      </c>
      <c r="K440">
        <v>30</v>
      </c>
      <c r="L440">
        <v>16</v>
      </c>
      <c r="M440">
        <v>2</v>
      </c>
      <c r="N440">
        <v>1</v>
      </c>
      <c r="O440">
        <v>26</v>
      </c>
      <c r="P440" s="2">
        <v>43346</v>
      </c>
    </row>
    <row r="441" spans="1:16">
      <c r="A441">
        <v>440</v>
      </c>
      <c r="B441" t="s">
        <v>95</v>
      </c>
      <c r="C441" t="s">
        <v>85</v>
      </c>
      <c r="D441" t="s">
        <v>70</v>
      </c>
      <c r="E441" t="s">
        <v>91</v>
      </c>
      <c r="F441" t="s">
        <v>99</v>
      </c>
      <c r="G441" t="s">
        <v>73</v>
      </c>
      <c r="H441" t="s">
        <v>80</v>
      </c>
      <c r="I441">
        <v>62</v>
      </c>
      <c r="J441">
        <v>82870</v>
      </c>
      <c r="K441">
        <v>10</v>
      </c>
      <c r="L441">
        <v>9</v>
      </c>
      <c r="M441">
        <v>2</v>
      </c>
      <c r="N441">
        <v>4</v>
      </c>
      <c r="O441">
        <v>59</v>
      </c>
      <c r="P441" s="2">
        <v>35111</v>
      </c>
    </row>
    <row r="442" spans="1:16">
      <c r="A442">
        <v>441</v>
      </c>
      <c r="B442" t="s">
        <v>88</v>
      </c>
      <c r="C442" t="s">
        <v>76</v>
      </c>
      <c r="D442" t="s">
        <v>90</v>
      </c>
      <c r="E442" t="s">
        <v>93</v>
      </c>
      <c r="F442" t="s">
        <v>96</v>
      </c>
      <c r="G442" t="s">
        <v>87</v>
      </c>
      <c r="H442" t="s">
        <v>80</v>
      </c>
      <c r="I442">
        <v>33</v>
      </c>
      <c r="J442">
        <v>86547</v>
      </c>
      <c r="K442">
        <v>18</v>
      </c>
      <c r="L442">
        <v>12</v>
      </c>
      <c r="M442">
        <v>5</v>
      </c>
      <c r="N442">
        <v>2</v>
      </c>
      <c r="O442">
        <v>25</v>
      </c>
      <c r="P442" s="2">
        <v>42663</v>
      </c>
    </row>
    <row r="443" spans="1:16">
      <c r="A443">
        <v>442</v>
      </c>
      <c r="B443" t="s">
        <v>100</v>
      </c>
      <c r="C443" t="s">
        <v>85</v>
      </c>
      <c r="D443" t="s">
        <v>98</v>
      </c>
      <c r="E443" t="s">
        <v>82</v>
      </c>
      <c r="F443" t="s">
        <v>78</v>
      </c>
      <c r="G443" t="s">
        <v>73</v>
      </c>
      <c r="H443" t="s">
        <v>80</v>
      </c>
      <c r="I443">
        <v>56</v>
      </c>
      <c r="J443">
        <v>94110</v>
      </c>
      <c r="K443">
        <v>38</v>
      </c>
      <c r="L443">
        <v>12</v>
      </c>
      <c r="M443">
        <v>5</v>
      </c>
      <c r="N443">
        <v>4</v>
      </c>
      <c r="O443">
        <v>41</v>
      </c>
      <c r="P443" s="2">
        <v>36879</v>
      </c>
    </row>
    <row r="444" spans="1:16">
      <c r="A444">
        <v>443</v>
      </c>
      <c r="B444" t="s">
        <v>95</v>
      </c>
      <c r="C444" t="s">
        <v>76</v>
      </c>
      <c r="D444" t="s">
        <v>98</v>
      </c>
      <c r="E444" t="s">
        <v>71</v>
      </c>
      <c r="F444" t="s">
        <v>99</v>
      </c>
      <c r="G444" t="s">
        <v>87</v>
      </c>
      <c r="H444" t="s">
        <v>101</v>
      </c>
      <c r="I444">
        <v>64</v>
      </c>
      <c r="J444">
        <v>83554</v>
      </c>
      <c r="K444">
        <v>19</v>
      </c>
      <c r="L444">
        <v>6</v>
      </c>
      <c r="M444">
        <v>13</v>
      </c>
      <c r="N444">
        <v>1</v>
      </c>
      <c r="O444">
        <v>20</v>
      </c>
      <c r="P444" s="2">
        <v>37419</v>
      </c>
    </row>
    <row r="445" spans="1:16">
      <c r="A445">
        <v>444</v>
      </c>
      <c r="B445" t="s">
        <v>68</v>
      </c>
      <c r="C445" t="s">
        <v>69</v>
      </c>
      <c r="D445" t="s">
        <v>77</v>
      </c>
      <c r="E445" t="s">
        <v>93</v>
      </c>
      <c r="F445" t="s">
        <v>99</v>
      </c>
      <c r="G445" t="s">
        <v>73</v>
      </c>
      <c r="H445" t="s">
        <v>89</v>
      </c>
      <c r="I445">
        <v>22</v>
      </c>
      <c r="J445">
        <v>50936</v>
      </c>
      <c r="K445">
        <v>36</v>
      </c>
      <c r="L445">
        <v>19</v>
      </c>
      <c r="M445">
        <v>7</v>
      </c>
      <c r="N445">
        <v>2</v>
      </c>
      <c r="O445">
        <v>23</v>
      </c>
      <c r="P445" s="2">
        <v>36042</v>
      </c>
    </row>
    <row r="446" spans="1:16">
      <c r="A446">
        <v>445</v>
      </c>
      <c r="B446" t="s">
        <v>100</v>
      </c>
      <c r="C446" t="s">
        <v>69</v>
      </c>
      <c r="D446" t="s">
        <v>98</v>
      </c>
      <c r="E446" t="s">
        <v>82</v>
      </c>
      <c r="F446" t="s">
        <v>86</v>
      </c>
      <c r="G446" t="s">
        <v>79</v>
      </c>
      <c r="H446" t="s">
        <v>80</v>
      </c>
      <c r="I446">
        <v>36</v>
      </c>
      <c r="J446">
        <v>34426</v>
      </c>
      <c r="K446">
        <v>13</v>
      </c>
      <c r="L446">
        <v>7</v>
      </c>
      <c r="M446">
        <v>12</v>
      </c>
      <c r="N446">
        <v>8</v>
      </c>
      <c r="O446">
        <v>48</v>
      </c>
      <c r="P446" s="2">
        <v>45561</v>
      </c>
    </row>
    <row r="447" spans="1:16">
      <c r="A447">
        <v>446</v>
      </c>
      <c r="B447" t="s">
        <v>68</v>
      </c>
      <c r="C447" t="s">
        <v>69</v>
      </c>
      <c r="D447" t="s">
        <v>70</v>
      </c>
      <c r="E447" t="s">
        <v>93</v>
      </c>
      <c r="F447" t="s">
        <v>96</v>
      </c>
      <c r="G447" t="s">
        <v>73</v>
      </c>
      <c r="H447" t="s">
        <v>101</v>
      </c>
      <c r="I447">
        <v>47</v>
      </c>
      <c r="J447">
        <v>118839</v>
      </c>
      <c r="K447">
        <v>3</v>
      </c>
      <c r="L447">
        <v>3</v>
      </c>
      <c r="M447">
        <v>2</v>
      </c>
      <c r="N447">
        <v>6</v>
      </c>
      <c r="O447">
        <v>40</v>
      </c>
      <c r="P447" s="2">
        <v>38617</v>
      </c>
    </row>
    <row r="448" spans="1:16">
      <c r="A448">
        <v>447</v>
      </c>
      <c r="B448" t="s">
        <v>95</v>
      </c>
      <c r="C448" t="s">
        <v>69</v>
      </c>
      <c r="D448" t="s">
        <v>98</v>
      </c>
      <c r="E448" t="s">
        <v>71</v>
      </c>
      <c r="F448" t="s">
        <v>94</v>
      </c>
      <c r="G448" t="s">
        <v>73</v>
      </c>
      <c r="H448" t="s">
        <v>80</v>
      </c>
      <c r="I448">
        <v>58</v>
      </c>
      <c r="J448">
        <v>57606</v>
      </c>
      <c r="K448">
        <v>10</v>
      </c>
      <c r="L448">
        <v>16</v>
      </c>
      <c r="M448">
        <v>11</v>
      </c>
      <c r="N448">
        <v>2</v>
      </c>
      <c r="O448">
        <v>45</v>
      </c>
      <c r="P448" s="2">
        <v>36244</v>
      </c>
    </row>
    <row r="449" spans="1:16">
      <c r="A449">
        <v>448</v>
      </c>
      <c r="B449" t="s">
        <v>68</v>
      </c>
      <c r="C449" t="s">
        <v>69</v>
      </c>
      <c r="D449" t="s">
        <v>98</v>
      </c>
      <c r="E449" t="s">
        <v>71</v>
      </c>
      <c r="F449" t="s">
        <v>99</v>
      </c>
      <c r="G449" t="s">
        <v>79</v>
      </c>
      <c r="H449" t="s">
        <v>92</v>
      </c>
      <c r="I449">
        <v>42</v>
      </c>
      <c r="J449">
        <v>77832</v>
      </c>
      <c r="K449">
        <v>38</v>
      </c>
      <c r="L449">
        <v>18</v>
      </c>
      <c r="M449">
        <v>14</v>
      </c>
      <c r="N449">
        <v>6</v>
      </c>
      <c r="O449">
        <v>33</v>
      </c>
      <c r="P449" s="2">
        <v>34783</v>
      </c>
    </row>
    <row r="450" spans="1:16">
      <c r="A450">
        <v>449</v>
      </c>
      <c r="B450" t="s">
        <v>88</v>
      </c>
      <c r="C450" t="s">
        <v>85</v>
      </c>
      <c r="D450" t="s">
        <v>70</v>
      </c>
      <c r="E450" t="s">
        <v>82</v>
      </c>
      <c r="F450" t="s">
        <v>94</v>
      </c>
      <c r="G450" t="s">
        <v>87</v>
      </c>
      <c r="H450" t="s">
        <v>84</v>
      </c>
      <c r="I450">
        <v>52</v>
      </c>
      <c r="J450">
        <v>58151</v>
      </c>
      <c r="K450">
        <v>1</v>
      </c>
      <c r="L450">
        <v>16</v>
      </c>
      <c r="M450">
        <v>13</v>
      </c>
      <c r="N450">
        <v>9</v>
      </c>
      <c r="O450">
        <v>28</v>
      </c>
      <c r="P450" s="2">
        <v>36525</v>
      </c>
    </row>
    <row r="451" spans="1:16">
      <c r="A451">
        <v>450</v>
      </c>
      <c r="B451" t="s">
        <v>95</v>
      </c>
      <c r="C451" t="s">
        <v>69</v>
      </c>
      <c r="D451" t="s">
        <v>90</v>
      </c>
      <c r="E451" t="s">
        <v>71</v>
      </c>
      <c r="F451" t="s">
        <v>78</v>
      </c>
      <c r="G451" t="s">
        <v>87</v>
      </c>
      <c r="H451" t="s">
        <v>80</v>
      </c>
      <c r="I451">
        <v>46</v>
      </c>
      <c r="J451">
        <v>109303</v>
      </c>
      <c r="K451">
        <v>27</v>
      </c>
      <c r="L451">
        <v>7</v>
      </c>
      <c r="M451">
        <v>7</v>
      </c>
      <c r="N451">
        <v>7</v>
      </c>
      <c r="O451">
        <v>31</v>
      </c>
      <c r="P451" s="2">
        <v>45527</v>
      </c>
    </row>
    <row r="452" spans="1:16">
      <c r="A452">
        <v>451</v>
      </c>
      <c r="B452" t="s">
        <v>95</v>
      </c>
      <c r="C452" t="s">
        <v>69</v>
      </c>
      <c r="D452" t="s">
        <v>90</v>
      </c>
      <c r="E452" t="s">
        <v>93</v>
      </c>
      <c r="F452" t="s">
        <v>86</v>
      </c>
      <c r="G452" t="s">
        <v>73</v>
      </c>
      <c r="H452" t="s">
        <v>97</v>
      </c>
      <c r="I452">
        <v>44</v>
      </c>
      <c r="J452">
        <v>41308</v>
      </c>
      <c r="K452">
        <v>8</v>
      </c>
      <c r="L452">
        <v>4</v>
      </c>
      <c r="M452">
        <v>5</v>
      </c>
      <c r="N452">
        <v>9</v>
      </c>
      <c r="O452">
        <v>25</v>
      </c>
      <c r="P452" s="2">
        <v>41976</v>
      </c>
    </row>
    <row r="453" spans="1:16">
      <c r="A453">
        <v>452</v>
      </c>
      <c r="B453" t="s">
        <v>95</v>
      </c>
      <c r="C453" t="s">
        <v>69</v>
      </c>
      <c r="D453" t="s">
        <v>70</v>
      </c>
      <c r="E453" t="s">
        <v>71</v>
      </c>
      <c r="F453" t="s">
        <v>83</v>
      </c>
      <c r="G453" t="s">
        <v>79</v>
      </c>
      <c r="H453" t="s">
        <v>84</v>
      </c>
      <c r="I453">
        <v>45</v>
      </c>
      <c r="J453">
        <v>92522</v>
      </c>
      <c r="K453">
        <v>17</v>
      </c>
      <c r="L453">
        <v>8</v>
      </c>
      <c r="M453">
        <v>14</v>
      </c>
      <c r="N453">
        <v>5</v>
      </c>
      <c r="O453">
        <v>39</v>
      </c>
      <c r="P453" s="2">
        <v>42237</v>
      </c>
    </row>
    <row r="454" spans="1:16">
      <c r="A454">
        <v>453</v>
      </c>
      <c r="B454" t="s">
        <v>102</v>
      </c>
      <c r="C454" t="s">
        <v>69</v>
      </c>
      <c r="D454" t="s">
        <v>77</v>
      </c>
      <c r="E454" t="s">
        <v>93</v>
      </c>
      <c r="F454" t="s">
        <v>94</v>
      </c>
      <c r="G454" t="s">
        <v>87</v>
      </c>
      <c r="H454" t="s">
        <v>84</v>
      </c>
      <c r="I454">
        <v>59</v>
      </c>
      <c r="J454">
        <v>75671</v>
      </c>
      <c r="K454">
        <v>9</v>
      </c>
      <c r="L454">
        <v>13</v>
      </c>
      <c r="M454">
        <v>6</v>
      </c>
      <c r="N454">
        <v>7</v>
      </c>
      <c r="O454">
        <v>43</v>
      </c>
      <c r="P454" s="2">
        <v>39140</v>
      </c>
    </row>
    <row r="455" spans="1:16">
      <c r="A455">
        <v>454</v>
      </c>
      <c r="B455" t="s">
        <v>102</v>
      </c>
      <c r="C455" t="s">
        <v>76</v>
      </c>
      <c r="D455" t="s">
        <v>98</v>
      </c>
      <c r="E455" t="s">
        <v>93</v>
      </c>
      <c r="F455" t="s">
        <v>99</v>
      </c>
      <c r="G455" t="s">
        <v>73</v>
      </c>
      <c r="H455" t="s">
        <v>80</v>
      </c>
      <c r="I455">
        <v>49</v>
      </c>
      <c r="J455">
        <v>32204</v>
      </c>
      <c r="K455">
        <v>6</v>
      </c>
      <c r="L455">
        <v>13</v>
      </c>
      <c r="M455">
        <v>8</v>
      </c>
      <c r="N455">
        <v>7</v>
      </c>
      <c r="O455">
        <v>46</v>
      </c>
      <c r="P455" s="2">
        <v>40063</v>
      </c>
    </row>
    <row r="456" spans="1:16">
      <c r="A456">
        <v>455</v>
      </c>
      <c r="B456" t="s">
        <v>102</v>
      </c>
      <c r="C456" t="s">
        <v>85</v>
      </c>
      <c r="D456" t="s">
        <v>70</v>
      </c>
      <c r="E456" t="s">
        <v>71</v>
      </c>
      <c r="F456" t="s">
        <v>78</v>
      </c>
      <c r="G456" t="s">
        <v>79</v>
      </c>
      <c r="H456" t="s">
        <v>89</v>
      </c>
      <c r="I456">
        <v>42</v>
      </c>
      <c r="J456">
        <v>117265</v>
      </c>
      <c r="K456">
        <v>25</v>
      </c>
      <c r="L456">
        <v>17</v>
      </c>
      <c r="M456">
        <v>10</v>
      </c>
      <c r="N456">
        <v>3</v>
      </c>
      <c r="O456">
        <v>57</v>
      </c>
      <c r="P456" s="2">
        <v>35964</v>
      </c>
    </row>
    <row r="457" spans="1:16">
      <c r="A457">
        <v>456</v>
      </c>
      <c r="B457" t="s">
        <v>88</v>
      </c>
      <c r="C457" t="s">
        <v>69</v>
      </c>
      <c r="D457" t="s">
        <v>98</v>
      </c>
      <c r="E457" t="s">
        <v>82</v>
      </c>
      <c r="F457" t="s">
        <v>72</v>
      </c>
      <c r="G457" t="s">
        <v>87</v>
      </c>
      <c r="H457" t="s">
        <v>74</v>
      </c>
      <c r="I457">
        <v>64</v>
      </c>
      <c r="J457">
        <v>61131</v>
      </c>
      <c r="K457">
        <v>39</v>
      </c>
      <c r="L457">
        <v>17</v>
      </c>
      <c r="M457">
        <v>13</v>
      </c>
      <c r="N457">
        <v>7</v>
      </c>
      <c r="O457">
        <v>27</v>
      </c>
      <c r="P457" s="2">
        <v>38015</v>
      </c>
    </row>
    <row r="458" spans="1:16">
      <c r="A458">
        <v>457</v>
      </c>
      <c r="B458" t="s">
        <v>100</v>
      </c>
      <c r="C458" t="s">
        <v>69</v>
      </c>
      <c r="D458" t="s">
        <v>77</v>
      </c>
      <c r="E458" t="s">
        <v>91</v>
      </c>
      <c r="F458" t="s">
        <v>78</v>
      </c>
      <c r="G458" t="s">
        <v>87</v>
      </c>
      <c r="H458" t="s">
        <v>89</v>
      </c>
      <c r="I458">
        <v>39</v>
      </c>
      <c r="J458">
        <v>82428</v>
      </c>
      <c r="K458">
        <v>28</v>
      </c>
      <c r="L458">
        <v>5</v>
      </c>
      <c r="M458">
        <v>14</v>
      </c>
      <c r="N458">
        <v>1</v>
      </c>
      <c r="O458">
        <v>20</v>
      </c>
      <c r="P458" s="2">
        <v>40510</v>
      </c>
    </row>
    <row r="459" spans="1:16">
      <c r="A459">
        <v>458</v>
      </c>
      <c r="B459" t="s">
        <v>68</v>
      </c>
      <c r="C459" t="s">
        <v>69</v>
      </c>
      <c r="D459" t="s">
        <v>98</v>
      </c>
      <c r="E459" t="s">
        <v>71</v>
      </c>
      <c r="F459" t="s">
        <v>78</v>
      </c>
      <c r="G459" t="s">
        <v>79</v>
      </c>
      <c r="H459" t="s">
        <v>80</v>
      </c>
      <c r="I459">
        <v>57</v>
      </c>
      <c r="J459">
        <v>63870</v>
      </c>
      <c r="K459">
        <v>33</v>
      </c>
      <c r="L459">
        <v>6</v>
      </c>
      <c r="M459">
        <v>12</v>
      </c>
      <c r="N459">
        <v>9</v>
      </c>
      <c r="O459">
        <v>43</v>
      </c>
      <c r="P459" s="2">
        <v>38823</v>
      </c>
    </row>
    <row r="460" spans="1:16">
      <c r="A460">
        <v>459</v>
      </c>
      <c r="B460" t="s">
        <v>81</v>
      </c>
      <c r="C460" t="s">
        <v>85</v>
      </c>
      <c r="D460" t="s">
        <v>70</v>
      </c>
      <c r="E460" t="s">
        <v>93</v>
      </c>
      <c r="F460" t="s">
        <v>86</v>
      </c>
      <c r="G460" t="s">
        <v>79</v>
      </c>
      <c r="H460" t="s">
        <v>84</v>
      </c>
      <c r="I460">
        <v>56</v>
      </c>
      <c r="J460">
        <v>79067</v>
      </c>
      <c r="K460">
        <v>37</v>
      </c>
      <c r="L460">
        <v>19</v>
      </c>
      <c r="M460">
        <v>4</v>
      </c>
      <c r="N460">
        <v>6</v>
      </c>
      <c r="O460">
        <v>26</v>
      </c>
      <c r="P460" s="2">
        <v>42218</v>
      </c>
    </row>
    <row r="461" spans="1:16">
      <c r="A461">
        <v>460</v>
      </c>
      <c r="B461" t="s">
        <v>95</v>
      </c>
      <c r="C461" t="s">
        <v>76</v>
      </c>
      <c r="D461" t="s">
        <v>98</v>
      </c>
      <c r="E461" t="s">
        <v>93</v>
      </c>
      <c r="F461" t="s">
        <v>83</v>
      </c>
      <c r="G461" t="s">
        <v>79</v>
      </c>
      <c r="H461" t="s">
        <v>97</v>
      </c>
      <c r="I461">
        <v>30</v>
      </c>
      <c r="J461">
        <v>88585</v>
      </c>
      <c r="K461">
        <v>9</v>
      </c>
      <c r="L461">
        <v>13</v>
      </c>
      <c r="M461">
        <v>13</v>
      </c>
      <c r="N461">
        <v>5</v>
      </c>
      <c r="O461">
        <v>38</v>
      </c>
      <c r="P461" s="2">
        <v>43449</v>
      </c>
    </row>
    <row r="462" spans="1:16">
      <c r="A462">
        <v>461</v>
      </c>
      <c r="B462" t="s">
        <v>68</v>
      </c>
      <c r="C462" t="s">
        <v>85</v>
      </c>
      <c r="D462" t="s">
        <v>90</v>
      </c>
      <c r="E462" t="s">
        <v>71</v>
      </c>
      <c r="F462" t="s">
        <v>72</v>
      </c>
      <c r="G462" t="s">
        <v>79</v>
      </c>
      <c r="H462" t="s">
        <v>84</v>
      </c>
      <c r="I462">
        <v>59</v>
      </c>
      <c r="J462">
        <v>51607</v>
      </c>
      <c r="K462">
        <v>18</v>
      </c>
      <c r="L462">
        <v>14</v>
      </c>
      <c r="M462">
        <v>7</v>
      </c>
      <c r="N462">
        <v>7</v>
      </c>
      <c r="O462">
        <v>41</v>
      </c>
      <c r="P462" s="2">
        <v>44301</v>
      </c>
    </row>
    <row r="463" spans="1:16">
      <c r="A463">
        <v>462</v>
      </c>
      <c r="B463" t="s">
        <v>95</v>
      </c>
      <c r="C463" t="s">
        <v>76</v>
      </c>
      <c r="D463" t="s">
        <v>77</v>
      </c>
      <c r="E463" t="s">
        <v>82</v>
      </c>
      <c r="F463" t="s">
        <v>96</v>
      </c>
      <c r="G463" t="s">
        <v>73</v>
      </c>
      <c r="H463" t="s">
        <v>89</v>
      </c>
      <c r="I463">
        <v>51</v>
      </c>
      <c r="J463">
        <v>54968</v>
      </c>
      <c r="K463">
        <v>21</v>
      </c>
      <c r="L463">
        <v>4</v>
      </c>
      <c r="M463">
        <v>6</v>
      </c>
      <c r="N463">
        <v>5</v>
      </c>
      <c r="O463">
        <v>54</v>
      </c>
      <c r="P463" s="2">
        <v>44248</v>
      </c>
    </row>
    <row r="464" spans="1:16">
      <c r="A464">
        <v>463</v>
      </c>
      <c r="B464" t="s">
        <v>88</v>
      </c>
      <c r="C464" t="s">
        <v>69</v>
      </c>
      <c r="D464" t="s">
        <v>77</v>
      </c>
      <c r="E464" t="s">
        <v>82</v>
      </c>
      <c r="F464" t="s">
        <v>96</v>
      </c>
      <c r="G464" t="s">
        <v>79</v>
      </c>
      <c r="H464" t="s">
        <v>97</v>
      </c>
      <c r="I464">
        <v>55</v>
      </c>
      <c r="J464">
        <v>41908</v>
      </c>
      <c r="K464">
        <v>2</v>
      </c>
      <c r="L464">
        <v>7</v>
      </c>
      <c r="M464">
        <v>10</v>
      </c>
      <c r="N464">
        <v>5</v>
      </c>
      <c r="O464">
        <v>49</v>
      </c>
      <c r="P464" s="2">
        <v>35827</v>
      </c>
    </row>
    <row r="465" spans="1:16">
      <c r="A465">
        <v>464</v>
      </c>
      <c r="B465" t="s">
        <v>95</v>
      </c>
      <c r="C465" t="s">
        <v>69</v>
      </c>
      <c r="D465" t="s">
        <v>77</v>
      </c>
      <c r="E465" t="s">
        <v>93</v>
      </c>
      <c r="F465" t="s">
        <v>94</v>
      </c>
      <c r="G465" t="s">
        <v>87</v>
      </c>
      <c r="H465" t="s">
        <v>101</v>
      </c>
      <c r="I465">
        <v>53</v>
      </c>
      <c r="J465">
        <v>56423</v>
      </c>
      <c r="K465">
        <v>38</v>
      </c>
      <c r="L465">
        <v>8</v>
      </c>
      <c r="M465">
        <v>2</v>
      </c>
      <c r="N465">
        <v>7</v>
      </c>
      <c r="O465">
        <v>48</v>
      </c>
      <c r="P465" s="2">
        <v>36063</v>
      </c>
    </row>
    <row r="466" spans="1:16">
      <c r="A466">
        <v>465</v>
      </c>
      <c r="B466" t="s">
        <v>102</v>
      </c>
      <c r="C466" t="s">
        <v>85</v>
      </c>
      <c r="D466" t="s">
        <v>70</v>
      </c>
      <c r="E466" t="s">
        <v>93</v>
      </c>
      <c r="F466" t="s">
        <v>78</v>
      </c>
      <c r="G466" t="s">
        <v>87</v>
      </c>
      <c r="H466" t="s">
        <v>92</v>
      </c>
      <c r="I466">
        <v>24</v>
      </c>
      <c r="J466">
        <v>104707</v>
      </c>
      <c r="K466">
        <v>36</v>
      </c>
      <c r="L466">
        <v>13</v>
      </c>
      <c r="M466">
        <v>8</v>
      </c>
      <c r="N466">
        <v>7</v>
      </c>
      <c r="O466">
        <v>41</v>
      </c>
      <c r="P466" s="2">
        <v>35806</v>
      </c>
    </row>
    <row r="467" spans="1:16">
      <c r="A467">
        <v>466</v>
      </c>
      <c r="B467" t="s">
        <v>81</v>
      </c>
      <c r="C467" t="s">
        <v>85</v>
      </c>
      <c r="D467" t="s">
        <v>77</v>
      </c>
      <c r="E467" t="s">
        <v>82</v>
      </c>
      <c r="F467" t="s">
        <v>86</v>
      </c>
      <c r="G467" t="s">
        <v>73</v>
      </c>
      <c r="H467" t="s">
        <v>84</v>
      </c>
      <c r="I467">
        <v>24</v>
      </c>
      <c r="J467">
        <v>108257</v>
      </c>
      <c r="K467">
        <v>37</v>
      </c>
      <c r="L467">
        <v>6</v>
      </c>
      <c r="M467">
        <v>10</v>
      </c>
      <c r="N467">
        <v>3</v>
      </c>
      <c r="O467">
        <v>30</v>
      </c>
      <c r="P467" s="2">
        <v>34684</v>
      </c>
    </row>
    <row r="468" spans="1:16">
      <c r="A468">
        <v>467</v>
      </c>
      <c r="B468" t="s">
        <v>75</v>
      </c>
      <c r="C468" t="s">
        <v>76</v>
      </c>
      <c r="D468" t="s">
        <v>90</v>
      </c>
      <c r="E468" t="s">
        <v>91</v>
      </c>
      <c r="F468" t="s">
        <v>86</v>
      </c>
      <c r="G468" t="s">
        <v>87</v>
      </c>
      <c r="H468" t="s">
        <v>80</v>
      </c>
      <c r="I468">
        <v>49</v>
      </c>
      <c r="J468">
        <v>91215</v>
      </c>
      <c r="K468">
        <v>15</v>
      </c>
      <c r="L468">
        <v>6</v>
      </c>
      <c r="M468">
        <v>9</v>
      </c>
      <c r="N468">
        <v>3</v>
      </c>
      <c r="O468">
        <v>39</v>
      </c>
      <c r="P468" s="2">
        <v>41405</v>
      </c>
    </row>
    <row r="469" spans="1:16">
      <c r="A469">
        <v>468</v>
      </c>
      <c r="B469" t="s">
        <v>95</v>
      </c>
      <c r="C469" t="s">
        <v>76</v>
      </c>
      <c r="D469" t="s">
        <v>70</v>
      </c>
      <c r="E469" t="s">
        <v>71</v>
      </c>
      <c r="F469" t="s">
        <v>96</v>
      </c>
      <c r="G469" t="s">
        <v>87</v>
      </c>
      <c r="H469" t="s">
        <v>101</v>
      </c>
      <c r="I469">
        <v>36</v>
      </c>
      <c r="J469">
        <v>85835</v>
      </c>
      <c r="K469">
        <v>28</v>
      </c>
      <c r="L469">
        <v>3</v>
      </c>
      <c r="M469">
        <v>5</v>
      </c>
      <c r="N469">
        <v>3</v>
      </c>
      <c r="O469">
        <v>48</v>
      </c>
      <c r="P469" s="2">
        <v>35391</v>
      </c>
    </row>
    <row r="470" spans="1:16">
      <c r="A470">
        <v>469</v>
      </c>
      <c r="B470" t="s">
        <v>68</v>
      </c>
      <c r="C470" t="s">
        <v>85</v>
      </c>
      <c r="D470" t="s">
        <v>90</v>
      </c>
      <c r="E470" t="s">
        <v>93</v>
      </c>
      <c r="F470" t="s">
        <v>94</v>
      </c>
      <c r="G470" t="s">
        <v>79</v>
      </c>
      <c r="H470" t="s">
        <v>92</v>
      </c>
      <c r="I470">
        <v>62</v>
      </c>
      <c r="J470">
        <v>79429</v>
      </c>
      <c r="K470">
        <v>18</v>
      </c>
      <c r="L470">
        <v>3</v>
      </c>
      <c r="M470">
        <v>10</v>
      </c>
      <c r="N470">
        <v>6</v>
      </c>
      <c r="O470">
        <v>53</v>
      </c>
      <c r="P470" s="2">
        <v>35224</v>
      </c>
    </row>
    <row r="471" spans="1:16">
      <c r="A471">
        <v>470</v>
      </c>
      <c r="B471" t="s">
        <v>102</v>
      </c>
      <c r="C471" t="s">
        <v>76</v>
      </c>
      <c r="D471" t="s">
        <v>98</v>
      </c>
      <c r="E471" t="s">
        <v>93</v>
      </c>
      <c r="F471" t="s">
        <v>94</v>
      </c>
      <c r="G471" t="s">
        <v>87</v>
      </c>
      <c r="H471" t="s">
        <v>80</v>
      </c>
      <c r="I471">
        <v>44</v>
      </c>
      <c r="J471">
        <v>112152</v>
      </c>
      <c r="K471">
        <v>34</v>
      </c>
      <c r="L471">
        <v>13</v>
      </c>
      <c r="M471">
        <v>4</v>
      </c>
      <c r="N471">
        <v>6</v>
      </c>
      <c r="O471">
        <v>20</v>
      </c>
      <c r="P471" s="2">
        <v>41608</v>
      </c>
    </row>
    <row r="472" spans="1:16">
      <c r="A472">
        <v>471</v>
      </c>
      <c r="B472" t="s">
        <v>75</v>
      </c>
      <c r="C472" t="s">
        <v>85</v>
      </c>
      <c r="D472" t="s">
        <v>98</v>
      </c>
      <c r="E472" t="s">
        <v>82</v>
      </c>
      <c r="F472" t="s">
        <v>94</v>
      </c>
      <c r="G472" t="s">
        <v>73</v>
      </c>
      <c r="H472" t="s">
        <v>74</v>
      </c>
      <c r="I472">
        <v>61</v>
      </c>
      <c r="J472">
        <v>68458</v>
      </c>
      <c r="K472">
        <v>22</v>
      </c>
      <c r="L472">
        <v>2</v>
      </c>
      <c r="M472">
        <v>6</v>
      </c>
      <c r="N472">
        <v>3</v>
      </c>
      <c r="O472">
        <v>50</v>
      </c>
      <c r="P472" s="2">
        <v>42766</v>
      </c>
    </row>
    <row r="473" spans="1:16">
      <c r="A473">
        <v>472</v>
      </c>
      <c r="B473" t="s">
        <v>81</v>
      </c>
      <c r="C473" t="s">
        <v>76</v>
      </c>
      <c r="D473" t="s">
        <v>98</v>
      </c>
      <c r="E473" t="s">
        <v>71</v>
      </c>
      <c r="F473" t="s">
        <v>72</v>
      </c>
      <c r="G473" t="s">
        <v>79</v>
      </c>
      <c r="H473" t="s">
        <v>80</v>
      </c>
      <c r="I473">
        <v>32</v>
      </c>
      <c r="J473">
        <v>76169</v>
      </c>
      <c r="K473">
        <v>11</v>
      </c>
      <c r="L473">
        <v>16</v>
      </c>
      <c r="M473">
        <v>8</v>
      </c>
      <c r="N473">
        <v>3</v>
      </c>
      <c r="O473">
        <v>49</v>
      </c>
      <c r="P473" s="2">
        <v>38456</v>
      </c>
    </row>
    <row r="474" spans="1:16">
      <c r="A474">
        <v>473</v>
      </c>
      <c r="B474" t="s">
        <v>75</v>
      </c>
      <c r="C474" t="s">
        <v>85</v>
      </c>
      <c r="D474" t="s">
        <v>98</v>
      </c>
      <c r="E474" t="s">
        <v>82</v>
      </c>
      <c r="F474" t="s">
        <v>83</v>
      </c>
      <c r="G474" t="s">
        <v>79</v>
      </c>
      <c r="H474" t="s">
        <v>97</v>
      </c>
      <c r="I474">
        <v>53</v>
      </c>
      <c r="J474">
        <v>37659</v>
      </c>
      <c r="K474">
        <v>13</v>
      </c>
      <c r="L474">
        <v>6</v>
      </c>
      <c r="M474">
        <v>11</v>
      </c>
      <c r="N474">
        <v>8</v>
      </c>
      <c r="O474">
        <v>37</v>
      </c>
      <c r="P474" s="2">
        <v>39186</v>
      </c>
    </row>
    <row r="475" spans="1:16">
      <c r="A475">
        <v>474</v>
      </c>
      <c r="B475" t="s">
        <v>102</v>
      </c>
      <c r="C475" t="s">
        <v>85</v>
      </c>
      <c r="D475" t="s">
        <v>90</v>
      </c>
      <c r="E475" t="s">
        <v>71</v>
      </c>
      <c r="F475" t="s">
        <v>72</v>
      </c>
      <c r="G475" t="s">
        <v>73</v>
      </c>
      <c r="H475" t="s">
        <v>97</v>
      </c>
      <c r="I475">
        <v>57</v>
      </c>
      <c r="J475">
        <v>90614</v>
      </c>
      <c r="K475">
        <v>4</v>
      </c>
      <c r="L475">
        <v>8</v>
      </c>
      <c r="M475">
        <v>3</v>
      </c>
      <c r="N475">
        <v>8</v>
      </c>
      <c r="O475">
        <v>36</v>
      </c>
      <c r="P475" s="2">
        <v>36278</v>
      </c>
    </row>
    <row r="476" spans="1:16">
      <c r="A476">
        <v>475</v>
      </c>
      <c r="B476" t="s">
        <v>100</v>
      </c>
      <c r="C476" t="s">
        <v>85</v>
      </c>
      <c r="D476" t="s">
        <v>70</v>
      </c>
      <c r="E476" t="s">
        <v>71</v>
      </c>
      <c r="F476" t="s">
        <v>99</v>
      </c>
      <c r="G476" t="s">
        <v>79</v>
      </c>
      <c r="H476" t="s">
        <v>74</v>
      </c>
      <c r="I476">
        <v>54</v>
      </c>
      <c r="J476">
        <v>107240</v>
      </c>
      <c r="K476">
        <v>22</v>
      </c>
      <c r="L476">
        <v>8</v>
      </c>
      <c r="M476">
        <v>10</v>
      </c>
      <c r="N476">
        <v>7</v>
      </c>
      <c r="O476">
        <v>57</v>
      </c>
      <c r="P476" s="2">
        <v>41173</v>
      </c>
    </row>
    <row r="477" spans="1:16">
      <c r="A477">
        <v>476</v>
      </c>
      <c r="B477" t="s">
        <v>100</v>
      </c>
      <c r="C477" t="s">
        <v>76</v>
      </c>
      <c r="D477" t="s">
        <v>70</v>
      </c>
      <c r="E477" t="s">
        <v>71</v>
      </c>
      <c r="F477" t="s">
        <v>99</v>
      </c>
      <c r="G477" t="s">
        <v>79</v>
      </c>
      <c r="H477" t="s">
        <v>101</v>
      </c>
      <c r="I477">
        <v>45</v>
      </c>
      <c r="J477">
        <v>62793</v>
      </c>
      <c r="K477">
        <v>7</v>
      </c>
      <c r="L477">
        <v>6</v>
      </c>
      <c r="M477">
        <v>11</v>
      </c>
      <c r="N477">
        <v>4</v>
      </c>
      <c r="O477">
        <v>33</v>
      </c>
      <c r="P477" s="2">
        <v>41214</v>
      </c>
    </row>
    <row r="478" spans="1:16">
      <c r="A478">
        <v>477</v>
      </c>
      <c r="B478" t="s">
        <v>75</v>
      </c>
      <c r="C478" t="s">
        <v>76</v>
      </c>
      <c r="D478" t="s">
        <v>77</v>
      </c>
      <c r="E478" t="s">
        <v>93</v>
      </c>
      <c r="F478" t="s">
        <v>83</v>
      </c>
      <c r="G478" t="s">
        <v>73</v>
      </c>
      <c r="H478" t="s">
        <v>92</v>
      </c>
      <c r="I478">
        <v>60</v>
      </c>
      <c r="J478">
        <v>76473</v>
      </c>
      <c r="K478">
        <v>24</v>
      </c>
      <c r="L478">
        <v>14</v>
      </c>
      <c r="M478">
        <v>11</v>
      </c>
      <c r="N478">
        <v>4</v>
      </c>
      <c r="O478">
        <v>42</v>
      </c>
      <c r="P478" s="2">
        <v>39413</v>
      </c>
    </row>
    <row r="479" spans="1:16">
      <c r="A479">
        <v>478</v>
      </c>
      <c r="B479" t="s">
        <v>88</v>
      </c>
      <c r="C479" t="s">
        <v>76</v>
      </c>
      <c r="D479" t="s">
        <v>90</v>
      </c>
      <c r="E479" t="s">
        <v>91</v>
      </c>
      <c r="F479" t="s">
        <v>96</v>
      </c>
      <c r="G479" t="s">
        <v>79</v>
      </c>
      <c r="H479" t="s">
        <v>80</v>
      </c>
      <c r="I479">
        <v>55</v>
      </c>
      <c r="J479">
        <v>119388</v>
      </c>
      <c r="K479">
        <v>4</v>
      </c>
      <c r="L479">
        <v>3</v>
      </c>
      <c r="M479">
        <v>1</v>
      </c>
      <c r="N479">
        <v>3</v>
      </c>
      <c r="O479">
        <v>44</v>
      </c>
      <c r="P479" s="2">
        <v>45467</v>
      </c>
    </row>
    <row r="480" spans="1:16">
      <c r="A480">
        <v>479</v>
      </c>
      <c r="B480" t="s">
        <v>68</v>
      </c>
      <c r="C480" t="s">
        <v>85</v>
      </c>
      <c r="D480" t="s">
        <v>98</v>
      </c>
      <c r="E480" t="s">
        <v>82</v>
      </c>
      <c r="F480" t="s">
        <v>83</v>
      </c>
      <c r="G480" t="s">
        <v>73</v>
      </c>
      <c r="H480" t="s">
        <v>97</v>
      </c>
      <c r="I480">
        <v>49</v>
      </c>
      <c r="J480">
        <v>118330</v>
      </c>
      <c r="K480">
        <v>28</v>
      </c>
      <c r="L480">
        <v>10</v>
      </c>
      <c r="M480">
        <v>4</v>
      </c>
      <c r="N480">
        <v>5</v>
      </c>
      <c r="O480">
        <v>34</v>
      </c>
      <c r="P480" s="2">
        <v>43187</v>
      </c>
    </row>
    <row r="481" spans="1:16">
      <c r="A481">
        <v>480</v>
      </c>
      <c r="B481" t="s">
        <v>68</v>
      </c>
      <c r="C481" t="s">
        <v>76</v>
      </c>
      <c r="D481" t="s">
        <v>90</v>
      </c>
      <c r="E481" t="s">
        <v>91</v>
      </c>
      <c r="F481" t="s">
        <v>86</v>
      </c>
      <c r="G481" t="s">
        <v>73</v>
      </c>
      <c r="H481" t="s">
        <v>101</v>
      </c>
      <c r="I481">
        <v>58</v>
      </c>
      <c r="J481">
        <v>85751</v>
      </c>
      <c r="K481">
        <v>15</v>
      </c>
      <c r="L481">
        <v>3</v>
      </c>
      <c r="M481">
        <v>4</v>
      </c>
      <c r="N481">
        <v>3</v>
      </c>
      <c r="O481">
        <v>41</v>
      </c>
      <c r="P481" s="2">
        <v>40351</v>
      </c>
    </row>
    <row r="482" spans="1:16">
      <c r="A482">
        <v>481</v>
      </c>
      <c r="B482" t="s">
        <v>75</v>
      </c>
      <c r="C482" t="s">
        <v>76</v>
      </c>
      <c r="D482" t="s">
        <v>77</v>
      </c>
      <c r="E482" t="s">
        <v>82</v>
      </c>
      <c r="F482" t="s">
        <v>99</v>
      </c>
      <c r="G482" t="s">
        <v>87</v>
      </c>
      <c r="H482" t="s">
        <v>74</v>
      </c>
      <c r="I482">
        <v>28</v>
      </c>
      <c r="J482">
        <v>108915</v>
      </c>
      <c r="K482">
        <v>1</v>
      </c>
      <c r="L482">
        <v>12</v>
      </c>
      <c r="M482">
        <v>1</v>
      </c>
      <c r="N482">
        <v>8</v>
      </c>
      <c r="O482">
        <v>22</v>
      </c>
      <c r="P482" s="2">
        <v>43145</v>
      </c>
    </row>
    <row r="483" spans="1:16">
      <c r="A483">
        <v>482</v>
      </c>
      <c r="B483" t="s">
        <v>95</v>
      </c>
      <c r="C483" t="s">
        <v>85</v>
      </c>
      <c r="D483" t="s">
        <v>77</v>
      </c>
      <c r="E483" t="s">
        <v>71</v>
      </c>
      <c r="F483" t="s">
        <v>78</v>
      </c>
      <c r="G483" t="s">
        <v>87</v>
      </c>
      <c r="H483" t="s">
        <v>89</v>
      </c>
      <c r="I483">
        <v>25</v>
      </c>
      <c r="J483">
        <v>84254</v>
      </c>
      <c r="K483">
        <v>3</v>
      </c>
      <c r="L483">
        <v>17</v>
      </c>
      <c r="M483">
        <v>9</v>
      </c>
      <c r="N483">
        <v>7</v>
      </c>
      <c r="O483">
        <v>38</v>
      </c>
      <c r="P483" s="2">
        <v>39380</v>
      </c>
    </row>
    <row r="484" spans="1:16">
      <c r="A484">
        <v>483</v>
      </c>
      <c r="B484" t="s">
        <v>95</v>
      </c>
      <c r="C484" t="s">
        <v>69</v>
      </c>
      <c r="D484" t="s">
        <v>90</v>
      </c>
      <c r="E484" t="s">
        <v>93</v>
      </c>
      <c r="F484" t="s">
        <v>78</v>
      </c>
      <c r="G484" t="s">
        <v>79</v>
      </c>
      <c r="H484" t="s">
        <v>84</v>
      </c>
      <c r="I484">
        <v>58</v>
      </c>
      <c r="J484">
        <v>37006</v>
      </c>
      <c r="K484">
        <v>14</v>
      </c>
      <c r="L484">
        <v>5</v>
      </c>
      <c r="M484">
        <v>3</v>
      </c>
      <c r="N484">
        <v>3</v>
      </c>
      <c r="O484">
        <v>53</v>
      </c>
      <c r="P484" s="2">
        <v>36686</v>
      </c>
    </row>
    <row r="485" spans="1:16">
      <c r="A485">
        <v>484</v>
      </c>
      <c r="B485" t="s">
        <v>68</v>
      </c>
      <c r="C485" t="s">
        <v>85</v>
      </c>
      <c r="D485" t="s">
        <v>90</v>
      </c>
      <c r="E485" t="s">
        <v>91</v>
      </c>
      <c r="F485" t="s">
        <v>96</v>
      </c>
      <c r="G485" t="s">
        <v>79</v>
      </c>
      <c r="H485" t="s">
        <v>89</v>
      </c>
      <c r="I485">
        <v>22</v>
      </c>
      <c r="J485">
        <v>104218</v>
      </c>
      <c r="K485">
        <v>38</v>
      </c>
      <c r="L485">
        <v>9</v>
      </c>
      <c r="M485">
        <v>5</v>
      </c>
      <c r="N485">
        <v>9</v>
      </c>
      <c r="O485">
        <v>54</v>
      </c>
      <c r="P485" s="2">
        <v>41522</v>
      </c>
    </row>
    <row r="486" spans="1:16">
      <c r="A486">
        <v>485</v>
      </c>
      <c r="B486" t="s">
        <v>68</v>
      </c>
      <c r="C486" t="s">
        <v>76</v>
      </c>
      <c r="D486" t="s">
        <v>90</v>
      </c>
      <c r="E486" t="s">
        <v>93</v>
      </c>
      <c r="F486" t="s">
        <v>86</v>
      </c>
      <c r="G486" t="s">
        <v>73</v>
      </c>
      <c r="H486" t="s">
        <v>89</v>
      </c>
      <c r="I486">
        <v>22</v>
      </c>
      <c r="J486">
        <v>95344</v>
      </c>
      <c r="K486">
        <v>1</v>
      </c>
      <c r="L486">
        <v>7</v>
      </c>
      <c r="M486">
        <v>6</v>
      </c>
      <c r="N486">
        <v>5</v>
      </c>
      <c r="O486">
        <v>20</v>
      </c>
      <c r="P486" s="2">
        <v>39872</v>
      </c>
    </row>
    <row r="487" spans="1:16">
      <c r="A487">
        <v>486</v>
      </c>
      <c r="B487" t="s">
        <v>100</v>
      </c>
      <c r="C487" t="s">
        <v>85</v>
      </c>
      <c r="D487" t="s">
        <v>70</v>
      </c>
      <c r="E487" t="s">
        <v>82</v>
      </c>
      <c r="F487" t="s">
        <v>72</v>
      </c>
      <c r="G487" t="s">
        <v>79</v>
      </c>
      <c r="H487" t="s">
        <v>97</v>
      </c>
      <c r="I487">
        <v>41</v>
      </c>
      <c r="J487">
        <v>63840</v>
      </c>
      <c r="K487">
        <v>38</v>
      </c>
      <c r="L487">
        <v>4</v>
      </c>
      <c r="M487">
        <v>8</v>
      </c>
      <c r="N487">
        <v>9</v>
      </c>
      <c r="O487">
        <v>40</v>
      </c>
      <c r="P487" s="2">
        <v>35851</v>
      </c>
    </row>
    <row r="488" spans="1:16">
      <c r="A488">
        <v>487</v>
      </c>
      <c r="B488" t="s">
        <v>88</v>
      </c>
      <c r="C488" t="s">
        <v>69</v>
      </c>
      <c r="D488" t="s">
        <v>98</v>
      </c>
      <c r="E488" t="s">
        <v>93</v>
      </c>
      <c r="F488" t="s">
        <v>86</v>
      </c>
      <c r="G488" t="s">
        <v>73</v>
      </c>
      <c r="H488" t="s">
        <v>74</v>
      </c>
      <c r="I488">
        <v>40</v>
      </c>
      <c r="J488">
        <v>62430</v>
      </c>
      <c r="K488">
        <v>38</v>
      </c>
      <c r="L488">
        <v>13</v>
      </c>
      <c r="M488">
        <v>6</v>
      </c>
      <c r="N488">
        <v>7</v>
      </c>
      <c r="O488">
        <v>48</v>
      </c>
      <c r="P488" s="2">
        <v>39558</v>
      </c>
    </row>
    <row r="489" spans="1:16">
      <c r="A489">
        <v>488</v>
      </c>
      <c r="B489" t="s">
        <v>102</v>
      </c>
      <c r="C489" t="s">
        <v>85</v>
      </c>
      <c r="D489" t="s">
        <v>90</v>
      </c>
      <c r="E489" t="s">
        <v>93</v>
      </c>
      <c r="F489" t="s">
        <v>78</v>
      </c>
      <c r="G489" t="s">
        <v>73</v>
      </c>
      <c r="H489" t="s">
        <v>80</v>
      </c>
      <c r="I489">
        <v>50</v>
      </c>
      <c r="J489">
        <v>53091</v>
      </c>
      <c r="K489">
        <v>21</v>
      </c>
      <c r="L489">
        <v>13</v>
      </c>
      <c r="M489">
        <v>3</v>
      </c>
      <c r="N489">
        <v>7</v>
      </c>
      <c r="O489">
        <v>25</v>
      </c>
      <c r="P489" s="2">
        <v>44223</v>
      </c>
    </row>
    <row r="490" spans="1:16">
      <c r="A490">
        <v>489</v>
      </c>
      <c r="B490" t="s">
        <v>95</v>
      </c>
      <c r="C490" t="s">
        <v>76</v>
      </c>
      <c r="D490" t="s">
        <v>90</v>
      </c>
      <c r="E490" t="s">
        <v>91</v>
      </c>
      <c r="F490" t="s">
        <v>78</v>
      </c>
      <c r="G490" t="s">
        <v>79</v>
      </c>
      <c r="H490" t="s">
        <v>89</v>
      </c>
      <c r="I490">
        <v>31</v>
      </c>
      <c r="J490">
        <v>62983</v>
      </c>
      <c r="K490">
        <v>29</v>
      </c>
      <c r="L490">
        <v>10</v>
      </c>
      <c r="M490">
        <v>6</v>
      </c>
      <c r="N490">
        <v>6</v>
      </c>
      <c r="O490">
        <v>56</v>
      </c>
      <c r="P490" s="2">
        <v>40740</v>
      </c>
    </row>
    <row r="491" spans="1:16">
      <c r="A491">
        <v>490</v>
      </c>
      <c r="B491" t="s">
        <v>68</v>
      </c>
      <c r="C491" t="s">
        <v>69</v>
      </c>
      <c r="D491" t="s">
        <v>90</v>
      </c>
      <c r="E491" t="s">
        <v>71</v>
      </c>
      <c r="F491" t="s">
        <v>99</v>
      </c>
      <c r="G491" t="s">
        <v>73</v>
      </c>
      <c r="H491" t="s">
        <v>89</v>
      </c>
      <c r="I491">
        <v>39</v>
      </c>
      <c r="J491">
        <v>53989</v>
      </c>
      <c r="K491">
        <v>5</v>
      </c>
      <c r="L491">
        <v>18</v>
      </c>
      <c r="M491">
        <v>1</v>
      </c>
      <c r="N491">
        <v>2</v>
      </c>
      <c r="O491">
        <v>20</v>
      </c>
      <c r="P491" s="2">
        <v>41497</v>
      </c>
    </row>
    <row r="492" spans="1:16">
      <c r="A492">
        <v>491</v>
      </c>
      <c r="B492" t="s">
        <v>100</v>
      </c>
      <c r="C492" t="s">
        <v>76</v>
      </c>
      <c r="D492" t="s">
        <v>77</v>
      </c>
      <c r="E492" t="s">
        <v>93</v>
      </c>
      <c r="F492" t="s">
        <v>86</v>
      </c>
      <c r="G492" t="s">
        <v>87</v>
      </c>
      <c r="H492" t="s">
        <v>92</v>
      </c>
      <c r="I492">
        <v>49</v>
      </c>
      <c r="J492">
        <v>105451</v>
      </c>
      <c r="K492">
        <v>10</v>
      </c>
      <c r="L492">
        <v>17</v>
      </c>
      <c r="M492">
        <v>4</v>
      </c>
      <c r="N492">
        <v>9</v>
      </c>
      <c r="O492">
        <v>20</v>
      </c>
      <c r="P492" s="2">
        <v>40969</v>
      </c>
    </row>
    <row r="493" spans="1:16">
      <c r="A493">
        <v>492</v>
      </c>
      <c r="B493" t="s">
        <v>81</v>
      </c>
      <c r="C493" t="s">
        <v>69</v>
      </c>
      <c r="D493" t="s">
        <v>77</v>
      </c>
      <c r="E493" t="s">
        <v>71</v>
      </c>
      <c r="F493" t="s">
        <v>86</v>
      </c>
      <c r="G493" t="s">
        <v>79</v>
      </c>
      <c r="H493" t="s">
        <v>97</v>
      </c>
      <c r="I493">
        <v>56</v>
      </c>
      <c r="J493">
        <v>48990</v>
      </c>
      <c r="K493">
        <v>28</v>
      </c>
      <c r="L493">
        <v>13</v>
      </c>
      <c r="M493">
        <v>6</v>
      </c>
      <c r="N493">
        <v>6</v>
      </c>
      <c r="O493">
        <v>46</v>
      </c>
      <c r="P493" s="2">
        <v>39624</v>
      </c>
    </row>
    <row r="494" spans="1:16">
      <c r="A494">
        <v>493</v>
      </c>
      <c r="B494" t="s">
        <v>100</v>
      </c>
      <c r="C494" t="s">
        <v>69</v>
      </c>
      <c r="D494" t="s">
        <v>70</v>
      </c>
      <c r="E494" t="s">
        <v>82</v>
      </c>
      <c r="F494" t="s">
        <v>78</v>
      </c>
      <c r="G494" t="s">
        <v>87</v>
      </c>
      <c r="H494" t="s">
        <v>97</v>
      </c>
      <c r="I494">
        <v>64</v>
      </c>
      <c r="J494">
        <v>110360</v>
      </c>
      <c r="K494">
        <v>21</v>
      </c>
      <c r="L494">
        <v>17</v>
      </c>
      <c r="M494">
        <v>7</v>
      </c>
      <c r="N494">
        <v>8</v>
      </c>
      <c r="O494">
        <v>40</v>
      </c>
      <c r="P494" s="2">
        <v>41421</v>
      </c>
    </row>
    <row r="495" spans="1:16">
      <c r="A495">
        <v>494</v>
      </c>
      <c r="B495" t="s">
        <v>95</v>
      </c>
      <c r="C495" t="s">
        <v>85</v>
      </c>
      <c r="D495" t="s">
        <v>98</v>
      </c>
      <c r="E495" t="s">
        <v>93</v>
      </c>
      <c r="F495" t="s">
        <v>72</v>
      </c>
      <c r="G495" t="s">
        <v>79</v>
      </c>
      <c r="H495" t="s">
        <v>80</v>
      </c>
      <c r="I495">
        <v>52</v>
      </c>
      <c r="J495">
        <v>66081</v>
      </c>
      <c r="K495">
        <v>7</v>
      </c>
      <c r="L495">
        <v>4</v>
      </c>
      <c r="M495">
        <v>11</v>
      </c>
      <c r="N495">
        <v>1</v>
      </c>
      <c r="O495">
        <v>35</v>
      </c>
      <c r="P495" s="2">
        <v>41518</v>
      </c>
    </row>
    <row r="496" spans="1:16">
      <c r="A496">
        <v>495</v>
      </c>
      <c r="B496" t="s">
        <v>95</v>
      </c>
      <c r="C496" t="s">
        <v>85</v>
      </c>
      <c r="D496" t="s">
        <v>70</v>
      </c>
      <c r="E496" t="s">
        <v>91</v>
      </c>
      <c r="F496" t="s">
        <v>96</v>
      </c>
      <c r="G496" t="s">
        <v>73</v>
      </c>
      <c r="H496" t="s">
        <v>84</v>
      </c>
      <c r="I496">
        <v>48</v>
      </c>
      <c r="J496">
        <v>41033</v>
      </c>
      <c r="K496">
        <v>3</v>
      </c>
      <c r="L496">
        <v>1</v>
      </c>
      <c r="M496">
        <v>13</v>
      </c>
      <c r="N496">
        <v>5</v>
      </c>
      <c r="O496">
        <v>59</v>
      </c>
      <c r="P496" s="2">
        <v>42873</v>
      </c>
    </row>
    <row r="497" spans="1:16">
      <c r="A497">
        <v>496</v>
      </c>
      <c r="B497" t="s">
        <v>100</v>
      </c>
      <c r="C497" t="s">
        <v>76</v>
      </c>
      <c r="D497" t="s">
        <v>98</v>
      </c>
      <c r="E497" t="s">
        <v>82</v>
      </c>
      <c r="F497" t="s">
        <v>94</v>
      </c>
      <c r="G497" t="s">
        <v>79</v>
      </c>
      <c r="H497" t="s">
        <v>101</v>
      </c>
      <c r="I497">
        <v>32</v>
      </c>
      <c r="J497">
        <v>46241</v>
      </c>
      <c r="K497">
        <v>20</v>
      </c>
      <c r="L497">
        <v>1</v>
      </c>
      <c r="M497">
        <v>11</v>
      </c>
      <c r="N497">
        <v>1</v>
      </c>
      <c r="O497">
        <v>45</v>
      </c>
      <c r="P497" s="2">
        <v>37308</v>
      </c>
    </row>
    <row r="498" spans="1:16">
      <c r="A498">
        <v>497</v>
      </c>
      <c r="B498" t="s">
        <v>102</v>
      </c>
      <c r="C498" t="s">
        <v>85</v>
      </c>
      <c r="D498" t="s">
        <v>77</v>
      </c>
      <c r="E498" t="s">
        <v>82</v>
      </c>
      <c r="F498" t="s">
        <v>96</v>
      </c>
      <c r="G498" t="s">
        <v>87</v>
      </c>
      <c r="H498" t="s">
        <v>92</v>
      </c>
      <c r="I498">
        <v>59</v>
      </c>
      <c r="J498">
        <v>35939</v>
      </c>
      <c r="K498">
        <v>19</v>
      </c>
      <c r="L498">
        <v>15</v>
      </c>
      <c r="M498">
        <v>10</v>
      </c>
      <c r="N498">
        <v>8</v>
      </c>
      <c r="O498">
        <v>35</v>
      </c>
      <c r="P498" s="2">
        <v>36681</v>
      </c>
    </row>
    <row r="499" spans="1:16">
      <c r="A499">
        <v>498</v>
      </c>
      <c r="B499" t="s">
        <v>75</v>
      </c>
      <c r="C499" t="s">
        <v>85</v>
      </c>
      <c r="D499" t="s">
        <v>77</v>
      </c>
      <c r="E499" t="s">
        <v>91</v>
      </c>
      <c r="F499" t="s">
        <v>86</v>
      </c>
      <c r="G499" t="s">
        <v>73</v>
      </c>
      <c r="H499" t="s">
        <v>97</v>
      </c>
      <c r="I499">
        <v>26</v>
      </c>
      <c r="J499">
        <v>77562</v>
      </c>
      <c r="K499">
        <v>35</v>
      </c>
      <c r="L499">
        <v>13</v>
      </c>
      <c r="M499">
        <v>3</v>
      </c>
      <c r="N499">
        <v>8</v>
      </c>
      <c r="O499">
        <v>47</v>
      </c>
      <c r="P499" s="2">
        <v>38784</v>
      </c>
    </row>
    <row r="500" spans="1:16">
      <c r="A500">
        <v>499</v>
      </c>
      <c r="B500" t="s">
        <v>95</v>
      </c>
      <c r="C500" t="s">
        <v>69</v>
      </c>
      <c r="D500" t="s">
        <v>77</v>
      </c>
      <c r="E500" t="s">
        <v>93</v>
      </c>
      <c r="F500" t="s">
        <v>96</v>
      </c>
      <c r="G500" t="s">
        <v>79</v>
      </c>
      <c r="H500" t="s">
        <v>92</v>
      </c>
      <c r="I500">
        <v>29</v>
      </c>
      <c r="J500">
        <v>65063</v>
      </c>
      <c r="K500">
        <v>4</v>
      </c>
      <c r="L500">
        <v>17</v>
      </c>
      <c r="M500">
        <v>9</v>
      </c>
      <c r="N500">
        <v>1</v>
      </c>
      <c r="O500">
        <v>20</v>
      </c>
      <c r="P500" s="2">
        <v>37331</v>
      </c>
    </row>
    <row r="501" spans="1:16">
      <c r="A501">
        <v>500</v>
      </c>
      <c r="B501" t="s">
        <v>100</v>
      </c>
      <c r="C501" t="s">
        <v>85</v>
      </c>
      <c r="D501" t="s">
        <v>70</v>
      </c>
      <c r="E501" t="s">
        <v>93</v>
      </c>
      <c r="F501" t="s">
        <v>78</v>
      </c>
      <c r="G501" t="s">
        <v>79</v>
      </c>
      <c r="H501" t="s">
        <v>97</v>
      </c>
      <c r="I501">
        <v>55</v>
      </c>
      <c r="J501">
        <v>106721</v>
      </c>
      <c r="K501">
        <v>5</v>
      </c>
      <c r="L501">
        <v>8</v>
      </c>
      <c r="M501">
        <v>12</v>
      </c>
      <c r="N501">
        <v>9</v>
      </c>
      <c r="O501">
        <v>55</v>
      </c>
      <c r="P501" s="2">
        <v>40595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AFCF-53FA-4B47-8185-CB0DAC861C2F}">
  <sheetPr>
    <tabColor theme="7" tint="0.39997558519241921"/>
  </sheetPr>
  <dimension ref="A1:D108"/>
  <sheetViews>
    <sheetView topLeftCell="A82" zoomScale="190" zoomScaleNormal="190" workbookViewId="0">
      <selection activeCell="B108" sqref="B108"/>
    </sheetView>
  </sheetViews>
  <sheetFormatPr defaultRowHeight="14.25"/>
  <cols>
    <col min="2" max="2" width="44.06640625" customWidth="1"/>
    <col min="3" max="3" width="15.53125" bestFit="1" customWidth="1"/>
    <col min="4" max="4" width="17.6640625" bestFit="1" customWidth="1"/>
  </cols>
  <sheetData>
    <row r="1" spans="1:4" s="1" customFormat="1">
      <c r="A1" s="1" t="s">
        <v>12</v>
      </c>
    </row>
    <row r="2" spans="1:4">
      <c r="B2" t="s">
        <v>0</v>
      </c>
    </row>
    <row r="3" spans="1:4">
      <c r="C3" t="s">
        <v>1</v>
      </c>
    </row>
    <row r="4" spans="1:4">
      <c r="D4" t="s">
        <v>2</v>
      </c>
    </row>
    <row r="5" spans="1:4">
      <c r="D5" t="s">
        <v>3</v>
      </c>
    </row>
    <row r="6" spans="1:4">
      <c r="D6" t="s">
        <v>4</v>
      </c>
    </row>
    <row r="7" spans="1:4">
      <c r="D7" t="s">
        <v>5</v>
      </c>
    </row>
    <row r="8" spans="1:4">
      <c r="D8" t="s">
        <v>6</v>
      </c>
    </row>
    <row r="10" spans="1:4">
      <c r="D10" t="s">
        <v>7</v>
      </c>
    </row>
    <row r="11" spans="1:4">
      <c r="D11" t="s">
        <v>8</v>
      </c>
    </row>
    <row r="12" spans="1:4">
      <c r="D12" t="s">
        <v>9</v>
      </c>
    </row>
    <row r="14" spans="1:4">
      <c r="D14" t="s">
        <v>10</v>
      </c>
    </row>
    <row r="15" spans="1:4">
      <c r="D15" t="s">
        <v>11</v>
      </c>
    </row>
    <row r="17" spans="1:2" s="1" customFormat="1">
      <c r="A17" s="1" t="s">
        <v>13</v>
      </c>
    </row>
    <row r="19" spans="1:2">
      <c r="B19" t="s">
        <v>31</v>
      </c>
    </row>
    <row r="20" spans="1:2">
      <c r="B20" t="s">
        <v>32</v>
      </c>
    </row>
    <row r="21" spans="1:2">
      <c r="B21" t="s">
        <v>33</v>
      </c>
    </row>
    <row r="23" spans="1:2" s="1" customFormat="1">
      <c r="A23" s="1" t="s">
        <v>30</v>
      </c>
    </row>
    <row r="25" spans="1:2">
      <c r="B25" t="s">
        <v>14</v>
      </c>
    </row>
    <row r="26" spans="1:2">
      <c r="B26" t="s">
        <v>15</v>
      </c>
    </row>
    <row r="27" spans="1:2">
      <c r="B27" t="s">
        <v>16</v>
      </c>
    </row>
    <row r="28" spans="1:2">
      <c r="B28" t="s">
        <v>17</v>
      </c>
    </row>
    <row r="29" spans="1:2">
      <c r="B29" t="s">
        <v>18</v>
      </c>
    </row>
    <row r="30" spans="1:2">
      <c r="B30" t="s">
        <v>19</v>
      </c>
    </row>
    <row r="31" spans="1:2">
      <c r="B31" t="s">
        <v>20</v>
      </c>
    </row>
    <row r="32" spans="1:2">
      <c r="B32" t="s">
        <v>21</v>
      </c>
    </row>
    <row r="33" spans="1:2">
      <c r="B33" t="s">
        <v>22</v>
      </c>
    </row>
    <row r="34" spans="1:2">
      <c r="B34" t="s">
        <v>23</v>
      </c>
    </row>
    <row r="35" spans="1:2">
      <c r="B35" t="s">
        <v>24</v>
      </c>
    </row>
    <row r="36" spans="1:2">
      <c r="B36" t="s">
        <v>25</v>
      </c>
    </row>
    <row r="37" spans="1:2">
      <c r="B37" t="s">
        <v>26</v>
      </c>
    </row>
    <row r="38" spans="1:2">
      <c r="B38" t="s">
        <v>27</v>
      </c>
    </row>
    <row r="39" spans="1:2">
      <c r="B39" t="s">
        <v>28</v>
      </c>
    </row>
    <row r="41" spans="1:2">
      <c r="B41" t="s">
        <v>29</v>
      </c>
    </row>
    <row r="43" spans="1:2" s="1" customFormat="1">
      <c r="A43" s="1" t="s">
        <v>34</v>
      </c>
    </row>
    <row r="45" spans="1:2">
      <c r="B45" t="s">
        <v>35</v>
      </c>
    </row>
    <row r="46" spans="1:2">
      <c r="B46" t="s">
        <v>36</v>
      </c>
    </row>
    <row r="47" spans="1:2">
      <c r="B47" t="s">
        <v>37</v>
      </c>
    </row>
    <row r="48" spans="1:2">
      <c r="B48" t="s">
        <v>38</v>
      </c>
    </row>
    <row r="49" spans="2:2">
      <c r="B49" t="s">
        <v>39</v>
      </c>
    </row>
    <row r="50" spans="2:2">
      <c r="B50" t="s">
        <v>40</v>
      </c>
    </row>
    <row r="51" spans="2:2">
      <c r="B51" t="s">
        <v>41</v>
      </c>
    </row>
    <row r="52" spans="2:2">
      <c r="B52" t="s">
        <v>42</v>
      </c>
    </row>
    <row r="53" spans="2:2">
      <c r="B53" t="s">
        <v>43</v>
      </c>
    </row>
    <row r="54" spans="2:2">
      <c r="B54" t="s">
        <v>44</v>
      </c>
    </row>
    <row r="56" spans="2:2">
      <c r="B56" t="s">
        <v>45</v>
      </c>
    </row>
    <row r="57" spans="2:2">
      <c r="B57" t="s">
        <v>46</v>
      </c>
    </row>
    <row r="58" spans="2:2">
      <c r="B58" t="s">
        <v>47</v>
      </c>
    </row>
    <row r="59" spans="2:2">
      <c r="B59" t="s">
        <v>48</v>
      </c>
    </row>
    <row r="60" spans="2:2">
      <c r="B60" t="s">
        <v>49</v>
      </c>
    </row>
    <row r="61" spans="2:2">
      <c r="B61" t="s">
        <v>50</v>
      </c>
    </row>
    <row r="62" spans="2:2">
      <c r="B62" t="s">
        <v>51</v>
      </c>
    </row>
    <row r="63" spans="2:2">
      <c r="B63" t="s">
        <v>52</v>
      </c>
    </row>
    <row r="64" spans="2:2">
      <c r="B64" t="s">
        <v>53</v>
      </c>
    </row>
    <row r="66" spans="1:2" s="1" customFormat="1">
      <c r="A66" s="1" t="s">
        <v>104</v>
      </c>
    </row>
    <row r="69" spans="1:2">
      <c r="B69" t="s">
        <v>105</v>
      </c>
    </row>
    <row r="70" spans="1:2">
      <c r="B70" t="s">
        <v>106</v>
      </c>
    </row>
    <row r="71" spans="1:2">
      <c r="B71" t="s">
        <v>107</v>
      </c>
    </row>
    <row r="72" spans="1:2">
      <c r="B72" t="s">
        <v>108</v>
      </c>
    </row>
    <row r="73" spans="1:2">
      <c r="B73" t="s">
        <v>109</v>
      </c>
    </row>
    <row r="74" spans="1:2">
      <c r="B74" t="s">
        <v>110</v>
      </c>
    </row>
    <row r="75" spans="1:2">
      <c r="B75" t="s">
        <v>111</v>
      </c>
    </row>
    <row r="76" spans="1:2">
      <c r="B76" t="s">
        <v>112</v>
      </c>
    </row>
    <row r="77" spans="1:2">
      <c r="B77" t="s">
        <v>113</v>
      </c>
    </row>
    <row r="78" spans="1:2">
      <c r="B78" t="s">
        <v>114</v>
      </c>
    </row>
    <row r="79" spans="1:2">
      <c r="B79" t="s">
        <v>115</v>
      </c>
    </row>
    <row r="81" spans="1:4" s="1" customFormat="1">
      <c r="A81" s="1" t="s">
        <v>116</v>
      </c>
    </row>
    <row r="83" spans="1:4">
      <c r="B83" t="s">
        <v>117</v>
      </c>
    </row>
    <row r="84" spans="1:4">
      <c r="B84" t="s">
        <v>118</v>
      </c>
    </row>
    <row r="85" spans="1:4">
      <c r="B85" t="s">
        <v>119</v>
      </c>
    </row>
    <row r="86" spans="1:4">
      <c r="B86" t="s">
        <v>120</v>
      </c>
    </row>
    <row r="87" spans="1:4">
      <c r="B87" t="s">
        <v>121</v>
      </c>
    </row>
    <row r="89" spans="1:4" s="1" customFormat="1">
      <c r="A89" s="1" t="s">
        <v>122</v>
      </c>
    </row>
    <row r="91" spans="1:4">
      <c r="B91" t="s">
        <v>123</v>
      </c>
    </row>
    <row r="92" spans="1:4">
      <c r="B92" t="s">
        <v>124</v>
      </c>
    </row>
    <row r="93" spans="1:4">
      <c r="B93" t="s">
        <v>125</v>
      </c>
    </row>
    <row r="94" spans="1:4">
      <c r="C94" t="s">
        <v>126</v>
      </c>
      <c r="D94" t="s">
        <v>127</v>
      </c>
    </row>
    <row r="95" spans="1:4">
      <c r="C95" t="s">
        <v>128</v>
      </c>
    </row>
    <row r="96" spans="1:4">
      <c r="D96" t="s">
        <v>129</v>
      </c>
    </row>
    <row r="97" spans="2:4">
      <c r="D97" t="s">
        <v>130</v>
      </c>
    </row>
    <row r="98" spans="2:4">
      <c r="D98" t="s">
        <v>131</v>
      </c>
    </row>
    <row r="99" spans="2:4">
      <c r="B99" t="s">
        <v>132</v>
      </c>
    </row>
    <row r="100" spans="2:4">
      <c r="C100" t="s">
        <v>133</v>
      </c>
    </row>
    <row r="101" spans="2:4">
      <c r="C101" t="s">
        <v>134</v>
      </c>
    </row>
    <row r="102" spans="2:4">
      <c r="C102" t="s">
        <v>135</v>
      </c>
    </row>
    <row r="103" spans="2:4">
      <c r="B103" t="s">
        <v>136</v>
      </c>
    </row>
    <row r="104" spans="2:4">
      <c r="B104" t="s">
        <v>137</v>
      </c>
      <c r="C104" t="s">
        <v>138</v>
      </c>
    </row>
    <row r="105" spans="2:4">
      <c r="C105" t="s">
        <v>139</v>
      </c>
    </row>
    <row r="106" spans="2:4">
      <c r="B106" t="s">
        <v>140</v>
      </c>
    </row>
    <row r="108" spans="2:4">
      <c r="B108" t="s">
        <v>141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B98E-B180-48FA-A102-206782E3C0F3}">
  <sheetPr>
    <tabColor theme="8" tint="0.39997558519241921"/>
  </sheetPr>
  <dimension ref="A2:L23"/>
  <sheetViews>
    <sheetView zoomScale="145" zoomScaleNormal="145" workbookViewId="0">
      <selection activeCell="B23" sqref="B23"/>
    </sheetView>
  </sheetViews>
  <sheetFormatPr defaultRowHeight="14.25"/>
  <cols>
    <col min="2" max="2" width="13.265625" bestFit="1" customWidth="1"/>
    <col min="3" max="3" width="17.265625" bestFit="1" customWidth="1"/>
    <col min="11" max="11" width="13.33203125" bestFit="1" customWidth="1"/>
  </cols>
  <sheetData>
    <row r="2" spans="1:12" s="1" customFormat="1">
      <c r="A2" s="1" t="s">
        <v>142</v>
      </c>
    </row>
    <row r="4" spans="1:12" ht="14.25" customHeight="1">
      <c r="B4" t="s">
        <v>143</v>
      </c>
      <c r="D4" s="8"/>
      <c r="E4" s="8"/>
      <c r="F4" s="9"/>
      <c r="G4" s="9"/>
      <c r="H4" s="9"/>
      <c r="I4" s="9"/>
      <c r="J4" s="9"/>
      <c r="K4" s="9"/>
      <c r="L4" s="9"/>
    </row>
    <row r="5" spans="1:12">
      <c r="C5" s="1" t="s">
        <v>144</v>
      </c>
      <c r="D5" s="8"/>
      <c r="E5" s="9"/>
      <c r="F5" s="9"/>
      <c r="G5" s="9"/>
      <c r="H5" s="9"/>
      <c r="I5" s="9"/>
      <c r="J5" s="9"/>
      <c r="K5" s="9"/>
      <c r="L5" s="9"/>
    </row>
    <row r="6" spans="1:12" ht="14.25" customHeight="1">
      <c r="C6" s="1" t="s">
        <v>145</v>
      </c>
      <c r="D6" s="8"/>
      <c r="E6" s="8"/>
      <c r="F6" s="9"/>
      <c r="G6" s="9"/>
      <c r="H6" s="9"/>
      <c r="I6" s="9"/>
      <c r="J6" s="9"/>
      <c r="K6" s="9"/>
      <c r="L6" s="9"/>
    </row>
    <row r="7" spans="1:12">
      <c r="C7" s="1" t="s">
        <v>146</v>
      </c>
      <c r="D7" s="8"/>
      <c r="E7" s="9"/>
      <c r="F7" s="9"/>
      <c r="G7" s="9"/>
      <c r="H7" s="9"/>
      <c r="I7" s="9"/>
      <c r="J7" s="9"/>
      <c r="K7" s="9"/>
      <c r="L7" s="9"/>
    </row>
    <row r="8" spans="1:12" ht="14.25" customHeight="1">
      <c r="C8" s="1" t="s">
        <v>147</v>
      </c>
      <c r="D8" s="8"/>
    </row>
    <row r="9" spans="1:12">
      <c r="C9" s="1" t="s">
        <v>148</v>
      </c>
      <c r="D9" s="8"/>
    </row>
    <row r="10" spans="1:12">
      <c r="C10" s="1" t="s">
        <v>149</v>
      </c>
    </row>
    <row r="11" spans="1:12">
      <c r="C11" s="1" t="s">
        <v>150</v>
      </c>
    </row>
    <row r="12" spans="1:12">
      <c r="C12" s="1" t="s">
        <v>151</v>
      </c>
    </row>
    <row r="13" spans="1:12">
      <c r="C13" s="1" t="s">
        <v>152</v>
      </c>
    </row>
    <row r="14" spans="1:12">
      <c r="C14" s="1" t="s">
        <v>153</v>
      </c>
    </row>
    <row r="16" spans="1:12">
      <c r="B16" t="s">
        <v>154</v>
      </c>
    </row>
    <row r="18" spans="2:2">
      <c r="B18" t="s">
        <v>155</v>
      </c>
    </row>
    <row r="19" spans="2:2">
      <c r="B19" t="s">
        <v>156</v>
      </c>
    </row>
    <row r="20" spans="2:2">
      <c r="B20" t="s">
        <v>157</v>
      </c>
    </row>
    <row r="21" spans="2:2">
      <c r="B21" t="s">
        <v>158</v>
      </c>
    </row>
    <row r="23" spans="2:2">
      <c r="B23" t="s">
        <v>161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F3B6-54EF-4645-B323-6723BC00E196}">
  <dimension ref="B1:N55"/>
  <sheetViews>
    <sheetView topLeftCell="A46" zoomScale="205" zoomScaleNormal="205" workbookViewId="0">
      <selection activeCell="F61" sqref="F58:F61"/>
    </sheetView>
  </sheetViews>
  <sheetFormatPr defaultRowHeight="14.25"/>
  <cols>
    <col min="1" max="1" width="2.3984375" customWidth="1"/>
    <col min="2" max="2" width="27.1328125" bestFit="1" customWidth="1"/>
    <col min="3" max="3" width="1.73046875" bestFit="1" customWidth="1"/>
    <col min="4" max="4" width="2.73046875" bestFit="1" customWidth="1"/>
    <col min="5" max="5" width="28.33203125" bestFit="1" customWidth="1"/>
    <col min="6" max="7" width="2.73046875" bestFit="1" customWidth="1"/>
    <col min="8" max="8" width="1.73046875" bestFit="1" customWidth="1"/>
    <col min="9" max="9" width="2" bestFit="1" customWidth="1"/>
    <col min="10" max="10" width="1.796875" bestFit="1" customWidth="1"/>
    <col min="11" max="11" width="24.59765625" bestFit="1" customWidth="1"/>
    <col min="12" max="12" width="10.73046875" bestFit="1" customWidth="1"/>
    <col min="13" max="13" width="10.3984375" bestFit="1" customWidth="1"/>
  </cols>
  <sheetData>
    <row r="1" spans="2:14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2:14">
      <c r="B2" t="s">
        <v>852</v>
      </c>
      <c r="C2" t="s">
        <v>857</v>
      </c>
      <c r="D2" t="s">
        <v>858</v>
      </c>
      <c r="E2" t="s">
        <v>858</v>
      </c>
      <c r="F2" t="s">
        <v>859</v>
      </c>
      <c r="G2" t="s">
        <v>860</v>
      </c>
      <c r="H2" t="s">
        <v>861</v>
      </c>
      <c r="I2" t="s">
        <v>860</v>
      </c>
      <c r="J2" t="s">
        <v>862</v>
      </c>
    </row>
    <row r="3" spans="2:14">
      <c r="L3" t="s">
        <v>845</v>
      </c>
      <c r="M3" t="s">
        <v>846</v>
      </c>
      <c r="N3" t="s">
        <v>847</v>
      </c>
    </row>
    <row r="4" spans="2:14">
      <c r="B4" t="s">
        <v>872</v>
      </c>
      <c r="D4" t="s">
        <v>857</v>
      </c>
      <c r="E4" t="s">
        <v>858</v>
      </c>
      <c r="F4" t="s">
        <v>858</v>
      </c>
      <c r="L4" t="str">
        <f>LEFT(B2,3)</f>
        <v>Acc</v>
      </c>
      <c r="M4" t="str">
        <f>RIGHT(B2,3)</f>
        <v>job</v>
      </c>
      <c r="N4" t="str">
        <f>MID(B2,3,3)</f>
        <v>cio</v>
      </c>
    </row>
    <row r="5" spans="2:14">
      <c r="L5" t="str">
        <f>LEFT(B2)</f>
        <v>A</v>
      </c>
      <c r="M5" t="str">
        <f>RIGHT(B2)</f>
        <v>b</v>
      </c>
      <c r="N5" t="str">
        <f>MID(B2,5,2)</f>
        <v>oj</v>
      </c>
    </row>
    <row r="6" spans="2:14">
      <c r="B6" t="s">
        <v>873</v>
      </c>
      <c r="D6" t="s">
        <v>861</v>
      </c>
      <c r="E6" t="s">
        <v>860</v>
      </c>
      <c r="F6" t="s">
        <v>862</v>
      </c>
      <c r="L6" t="str">
        <f>LEFT(B2,100)</f>
        <v>Acciojob</v>
      </c>
      <c r="M6" t="str">
        <f>RIGHT(B2,100)</f>
        <v>Acciojob</v>
      </c>
      <c r="N6" t="str">
        <f>MID(B2,5,1)</f>
        <v>o</v>
      </c>
    </row>
    <row r="8" spans="2:14">
      <c r="B8" t="s">
        <v>874</v>
      </c>
      <c r="D8" t="s">
        <v>875</v>
      </c>
    </row>
    <row r="10" spans="2:14">
      <c r="B10" t="s">
        <v>876</v>
      </c>
      <c r="L10" t="str">
        <f>LEFT(B10,10)</f>
        <v>1234567489</v>
      </c>
      <c r="M10" t="str">
        <f>RIGHT(B10,6)</f>
        <v xml:space="preserve">janfo </v>
      </c>
      <c r="N10" t="str">
        <f>MID(B10,15,6)</f>
        <v>cciojo</v>
      </c>
    </row>
    <row r="13" spans="2:14">
      <c r="B13" t="s">
        <v>150</v>
      </c>
      <c r="C13" t="str">
        <f>UPPER(B10)</f>
        <v xml:space="preserve">1234567489   ACCIOJOB DNFOJANFO </v>
      </c>
    </row>
    <row r="14" spans="2:14">
      <c r="B14" t="s">
        <v>149</v>
      </c>
      <c r="C14" t="str">
        <f>PROPER(B10)</f>
        <v xml:space="preserve">1234567489   Acciojob Dnfojanfo </v>
      </c>
    </row>
    <row r="15" spans="2:14">
      <c r="B15" t="s">
        <v>148</v>
      </c>
      <c r="C15" t="str">
        <f>LOWER(B10)</f>
        <v xml:space="preserve">1234567489   acciojob dnfojanfo </v>
      </c>
    </row>
    <row r="17" spans="2:13">
      <c r="B17" t="s">
        <v>863</v>
      </c>
      <c r="C17">
        <f>LEN(B2)</f>
        <v>8</v>
      </c>
      <c r="E17">
        <f>LEN(B8)</f>
        <v>12</v>
      </c>
      <c r="G17">
        <f>LEN(B10)</f>
        <v>32</v>
      </c>
    </row>
    <row r="18" spans="2:13">
      <c r="B18" t="s">
        <v>848</v>
      </c>
    </row>
    <row r="20" spans="2:13">
      <c r="B20" s="7" t="s">
        <v>877</v>
      </c>
      <c r="D20">
        <f>LEN(B20)</f>
        <v>17</v>
      </c>
    </row>
    <row r="24" spans="2:13">
      <c r="B24" t="s">
        <v>878</v>
      </c>
      <c r="E24" t="str">
        <f>LEFT(B24,5)</f>
        <v>Umesh</v>
      </c>
      <c r="F24">
        <v>5</v>
      </c>
      <c r="K24">
        <f>FIND(" ",B24)</f>
        <v>6</v>
      </c>
      <c r="M24" t="str">
        <f>LEFT(B24,FIND(" ",B24)-1)</f>
        <v>Umesh</v>
      </c>
    </row>
    <row r="25" spans="2:13">
      <c r="B25" t="s">
        <v>879</v>
      </c>
      <c r="E25" t="str">
        <f>LEFT(B25,3)</f>
        <v>Sai</v>
      </c>
      <c r="F25">
        <v>3</v>
      </c>
      <c r="K25">
        <f t="shared" ref="K25:K28" si="0">FIND(" ",B25)</f>
        <v>4</v>
      </c>
      <c r="M25" t="str">
        <f t="shared" ref="M25:M28" si="1">LEFT(B25,FIND(" ",B25)-1)</f>
        <v>Sai</v>
      </c>
    </row>
    <row r="26" spans="2:13">
      <c r="B26" t="s">
        <v>880</v>
      </c>
      <c r="F26">
        <v>7</v>
      </c>
      <c r="K26">
        <f t="shared" si="0"/>
        <v>8</v>
      </c>
      <c r="M26" t="str">
        <f t="shared" si="1"/>
        <v>Apeksha</v>
      </c>
    </row>
    <row r="27" spans="2:13">
      <c r="B27" t="s">
        <v>881</v>
      </c>
      <c r="F27">
        <v>5</v>
      </c>
      <c r="K27">
        <f t="shared" si="0"/>
        <v>6</v>
      </c>
      <c r="M27" t="str">
        <f t="shared" si="1"/>
        <v>Ayush</v>
      </c>
    </row>
    <row r="28" spans="2:13">
      <c r="B28" t="s">
        <v>882</v>
      </c>
      <c r="F28">
        <v>5</v>
      </c>
      <c r="K28">
        <f t="shared" si="0"/>
        <v>6</v>
      </c>
      <c r="M28" t="str">
        <f t="shared" si="1"/>
        <v>Gopal</v>
      </c>
    </row>
    <row r="31" spans="2:13">
      <c r="B31" t="s">
        <v>849</v>
      </c>
      <c r="K31" t="s">
        <v>885</v>
      </c>
    </row>
    <row r="32" spans="2:13">
      <c r="B32" t="s">
        <v>850</v>
      </c>
    </row>
    <row r="34" spans="2:11">
      <c r="B34" t="s">
        <v>886</v>
      </c>
      <c r="E34" t="str">
        <f>SUBSTITUTE(B34,"a","A")</f>
        <v>AbbcccddddAbbcccdddd</v>
      </c>
    </row>
    <row r="35" spans="2:11">
      <c r="E35" t="str">
        <f>SUBSTITUTE(B34,"b","B",1)</f>
        <v>aBbcccddddabbcccdddd</v>
      </c>
    </row>
    <row r="38" spans="2:11">
      <c r="B38" s="7" t="s">
        <v>318</v>
      </c>
      <c r="E38" t="str">
        <f>SUBSTITUTE(B38,".com",".co.in")</f>
        <v>Siraj.ahmad@acciojob.co.in</v>
      </c>
      <c r="K38" t="str">
        <f>REPLACE(B38,7,5,"*")</f>
        <v>Siraj.*@acciojob.com</v>
      </c>
    </row>
    <row r="39" spans="2:11">
      <c r="B39" s="7" t="s">
        <v>319</v>
      </c>
      <c r="E39" t="str">
        <f t="shared" ref="E39:E48" si="2">SUBSTITUTE(B39,".com",".co.in")</f>
        <v>vishu.vaidwan@tcs.co.in</v>
      </c>
      <c r="K39" t="str">
        <f t="shared" ref="K39:K48" si="3">REPLACE(B39,7,5,"*")</f>
        <v>vishu.*an@tcs.com</v>
      </c>
    </row>
    <row r="40" spans="2:11">
      <c r="B40" s="7" t="s">
        <v>320</v>
      </c>
      <c r="E40" t="str">
        <f t="shared" si="2"/>
        <v>Srinath.m@nestle.co.in</v>
      </c>
      <c r="K40" t="str">
        <f t="shared" si="3"/>
        <v>Srinat*estle.com</v>
      </c>
    </row>
    <row r="41" spans="2:11">
      <c r="B41" s="7" t="s">
        <v>321</v>
      </c>
      <c r="E41" t="str">
        <f t="shared" si="2"/>
        <v>Bhatia.anuj@google.co.in</v>
      </c>
      <c r="K41" t="str">
        <f t="shared" si="3"/>
        <v>Bhatia*@google.com</v>
      </c>
    </row>
    <row r="42" spans="2:11">
      <c r="B42" s="7" t="s">
        <v>322</v>
      </c>
      <c r="E42" t="str">
        <f t="shared" si="2"/>
        <v>Abdul.rahman@aramco.co.in</v>
      </c>
      <c r="K42" t="str">
        <f t="shared" si="3"/>
        <v>Abdul.*n@aramco.com</v>
      </c>
    </row>
    <row r="43" spans="2:11">
      <c r="B43" s="7" t="s">
        <v>323</v>
      </c>
      <c r="E43" t="str">
        <f t="shared" si="2"/>
        <v>arpit.verma@tcs.co.in</v>
      </c>
      <c r="K43" t="str">
        <f t="shared" si="3"/>
        <v>arpit.*@tcs.com</v>
      </c>
    </row>
    <row r="44" spans="2:11">
      <c r="B44" s="7" t="s">
        <v>324</v>
      </c>
      <c r="E44" t="str">
        <f t="shared" si="2"/>
        <v>tanya.vishnoi@genpact.co.in</v>
      </c>
      <c r="K44" t="str">
        <f t="shared" si="3"/>
        <v>tanya.*oi@genpact.com</v>
      </c>
    </row>
    <row r="45" spans="2:11">
      <c r="B45" s="7" t="s">
        <v>883</v>
      </c>
      <c r="E45" t="str">
        <f t="shared" si="2"/>
        <v>kumar.ak@pg.co.in</v>
      </c>
      <c r="K45" t="str">
        <f t="shared" si="3"/>
        <v>kumar.*.com</v>
      </c>
    </row>
    <row r="46" spans="2:11">
      <c r="B46" s="7" t="s">
        <v>325</v>
      </c>
      <c r="E46" t="str">
        <f t="shared" si="2"/>
        <v>Priyanshu.soabhagya@ahead.co.in</v>
      </c>
      <c r="K46" t="str">
        <f t="shared" si="3"/>
        <v>Priyan*oabhagya@ahead.com</v>
      </c>
    </row>
    <row r="47" spans="2:11">
      <c r="B47" s="7" t="s">
        <v>326</v>
      </c>
      <c r="E47" t="str">
        <f t="shared" si="2"/>
        <v>babblu.kumar@ecl.co.in</v>
      </c>
      <c r="K47" t="str">
        <f t="shared" si="3"/>
        <v>babblu*r@ecl.com</v>
      </c>
    </row>
    <row r="48" spans="2:11">
      <c r="B48" s="7" t="s">
        <v>884</v>
      </c>
      <c r="E48" t="str">
        <f t="shared" si="2"/>
        <v>arzoo.afsar@gmail.co.in</v>
      </c>
      <c r="K48" t="str">
        <f t="shared" si="3"/>
        <v>arzoo.*@gmail.com</v>
      </c>
    </row>
    <row r="54" spans="2:5">
      <c r="B54" t="s">
        <v>886</v>
      </c>
      <c r="E54" t="str">
        <f>REPLACE(B54,2,5,"*")</f>
        <v>a*ddddabbcccdddd</v>
      </c>
    </row>
    <row r="55" spans="2:5">
      <c r="E55" t="str">
        <f>SUBSTITUTE(B54,"bbccc","*",1)</f>
        <v>a*ddddabbcccdddd</v>
      </c>
    </row>
  </sheetData>
  <hyperlinks>
    <hyperlink ref="B20" r:id="rId1" xr:uid="{CB7FE9C6-0F4E-4262-8262-C71BF5B3A50B}"/>
    <hyperlink ref="B38" r:id="rId2" xr:uid="{68EFBB7F-8F6D-48E1-AADB-1686994B802A}"/>
    <hyperlink ref="B39" r:id="rId3" xr:uid="{5E9708A7-8F2E-41C9-9025-30C2E89A2ABE}"/>
    <hyperlink ref="B43" r:id="rId4" xr:uid="{DD33F115-D3D5-4590-967A-7F9829817F33}"/>
    <hyperlink ref="B48" r:id="rId5" xr:uid="{A45A0C64-FDEC-417E-8F91-A7FB1940BBC8}"/>
    <hyperlink ref="B47" r:id="rId6" xr:uid="{99A9DE75-EBC0-4875-AB7F-A77F3AAE07D5}"/>
    <hyperlink ref="B46" r:id="rId7" xr:uid="{D62171DD-FA70-4147-AB8D-86A0413A26CC}"/>
    <hyperlink ref="B45" r:id="rId8" xr:uid="{89902491-2452-4C84-952C-6F56E569E729}"/>
    <hyperlink ref="B44" r:id="rId9" xr:uid="{522EE89B-0D0D-415D-BACD-0950FD00C7BF}"/>
    <hyperlink ref="B42" r:id="rId10" xr:uid="{78A30EA2-9881-436C-A7FE-C83D4CE9A181}"/>
    <hyperlink ref="B41" r:id="rId11" xr:uid="{B706DF7A-577C-4CC0-A78B-C55F03D03976}"/>
    <hyperlink ref="B40" r:id="rId12" xr:uid="{A37043F9-2F1C-40E1-BB51-5CD424EE308F}"/>
  </hyperlinks>
  <pageMargins left="0.7" right="0.7" top="0.75" bottom="0.75" header="0.3" footer="0.3"/>
  <pageSetup paperSize="9" orientation="portrait" horizontalDpi="4294967293" verticalDpi="0" r:id="rId13"/>
  <drawing r:id="rId1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74AC-C52D-4467-9D08-FCE1AD0029BD}">
  <dimension ref="B2:I19"/>
  <sheetViews>
    <sheetView topLeftCell="A7" zoomScale="235" zoomScaleNormal="235" workbookViewId="0">
      <selection activeCell="H15" sqref="H15"/>
    </sheetView>
  </sheetViews>
  <sheetFormatPr defaultRowHeight="14.25"/>
  <cols>
    <col min="1" max="1" width="4.796875" customWidth="1"/>
    <col min="3" max="3" width="2.53125" customWidth="1"/>
    <col min="4" max="4" width="14.86328125" bestFit="1" customWidth="1"/>
    <col min="5" max="5" width="11.06640625" customWidth="1"/>
    <col min="6" max="6" width="15.86328125" customWidth="1"/>
  </cols>
  <sheetData>
    <row r="2" spans="2:9">
      <c r="B2" t="s">
        <v>865</v>
      </c>
      <c r="D2" s="2">
        <f ca="1">TODAY()</f>
        <v>45801</v>
      </c>
    </row>
    <row r="3" spans="2:9">
      <c r="B3" t="s">
        <v>864</v>
      </c>
      <c r="D3" s="10">
        <f ca="1">NOW()</f>
        <v>45801.783003935183</v>
      </c>
    </row>
    <row r="4" spans="2:9">
      <c r="B4" t="s">
        <v>866</v>
      </c>
      <c r="D4">
        <f ca="1">YEAR(D3)</f>
        <v>2025</v>
      </c>
      <c r="F4" s="2">
        <v>45675</v>
      </c>
    </row>
    <row r="5" spans="2:9">
      <c r="B5" t="s">
        <v>867</v>
      </c>
      <c r="D5">
        <f ca="1">MONTH(D3)</f>
        <v>5</v>
      </c>
      <c r="E5" t="str">
        <f ca="1">TEXT(D3,"MMM")</f>
        <v>May</v>
      </c>
      <c r="F5" t="str">
        <f>TEXT(F4,"MMMM")</f>
        <v>January</v>
      </c>
    </row>
    <row r="6" spans="2:9">
      <c r="B6" t="s">
        <v>868</v>
      </c>
      <c r="D6">
        <f ca="1">DAY(D3)</f>
        <v>24</v>
      </c>
      <c r="E6" t="str">
        <f ca="1">TEXT(D3,"ddd")</f>
        <v>Sat</v>
      </c>
      <c r="F6" t="str">
        <f ca="1">TEXT(D3,"dddd")</f>
        <v>Saturday</v>
      </c>
    </row>
    <row r="7" spans="2:9">
      <c r="B7" t="s">
        <v>869</v>
      </c>
      <c r="D7">
        <f ca="1">HOUR(D3)</f>
        <v>18</v>
      </c>
    </row>
    <row r="8" spans="2:9">
      <c r="B8" t="s">
        <v>870</v>
      </c>
      <c r="D8">
        <f ca="1">MINUTE(D3)</f>
        <v>47</v>
      </c>
    </row>
    <row r="9" spans="2:9">
      <c r="B9" t="s">
        <v>889</v>
      </c>
      <c r="D9">
        <f ca="1">SECOND(D3)</f>
        <v>32</v>
      </c>
    </row>
    <row r="10" spans="2:9">
      <c r="B10" t="s">
        <v>890</v>
      </c>
      <c r="D10">
        <f ca="1">WEEKDAY(D3,1)</f>
        <v>7</v>
      </c>
    </row>
    <row r="11" spans="2:9">
      <c r="B11" t="s">
        <v>871</v>
      </c>
      <c r="D11">
        <f ca="1">WEEKNUM(D3)</f>
        <v>21</v>
      </c>
    </row>
    <row r="12" spans="2:9">
      <c r="B12" t="s">
        <v>159</v>
      </c>
      <c r="D12" s="2">
        <f>DATE(I12,G12,H12)</f>
        <v>46022</v>
      </c>
      <c r="F12" t="s">
        <v>891</v>
      </c>
      <c r="G12">
        <v>12</v>
      </c>
      <c r="H12">
        <v>31</v>
      </c>
      <c r="I12">
        <v>2025</v>
      </c>
    </row>
    <row r="14" spans="2:9">
      <c r="E14" s="2">
        <v>45292</v>
      </c>
      <c r="F14" s="2">
        <v>46143</v>
      </c>
      <c r="G14">
        <f>F14-E14</f>
        <v>851</v>
      </c>
    </row>
    <row r="15" spans="2:9">
      <c r="E15">
        <f>YEAR(E14)</f>
        <v>2024</v>
      </c>
      <c r="F15">
        <f>YEAR(F14)</f>
        <v>2026</v>
      </c>
      <c r="G15">
        <f>F15-E15</f>
        <v>2</v>
      </c>
    </row>
    <row r="16" spans="2:9">
      <c r="E16">
        <f>YEARFRAC(E14,F14,1)</f>
        <v>2.3293795620437958</v>
      </c>
    </row>
    <row r="17" spans="2:5">
      <c r="B17" t="s">
        <v>893</v>
      </c>
      <c r="D17" t="s">
        <v>894</v>
      </c>
      <c r="E17">
        <f>YEARFRAC(E14,F14,3)</f>
        <v>2.3315068493150686</v>
      </c>
    </row>
    <row r="18" spans="2:5">
      <c r="B18" t="s">
        <v>892</v>
      </c>
      <c r="E18" s="2">
        <f>EDATE(E14,3)</f>
        <v>45383</v>
      </c>
    </row>
    <row r="19" spans="2:5">
      <c r="B19" t="s">
        <v>895</v>
      </c>
      <c r="E19" s="2">
        <f>EOMONTH(E14,3)</f>
        <v>45412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Errors</vt:lpstr>
      <vt:lpstr>Data Cleaning</vt:lpstr>
      <vt:lpstr>Validation Questions</vt:lpstr>
      <vt:lpstr>Text Questions</vt:lpstr>
      <vt:lpstr>Date Time Questions</vt:lpstr>
      <vt:lpstr>Dataset</vt:lpstr>
      <vt:lpstr>Recap</vt:lpstr>
      <vt:lpstr>Agenda</vt:lpstr>
      <vt:lpstr>Text Functions</vt:lpstr>
      <vt:lpstr>Date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2024-10-05T14:07:15Z</dcterms:created>
  <dcterms:modified xsi:type="dcterms:W3CDTF">2025-05-24T13:19:21Z</dcterms:modified>
</cp:coreProperties>
</file>