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drawings/drawing2.xml" ContentType="application/vnd.openxmlformats-officedocument.drawing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16\In_Class\"/>
    </mc:Choice>
  </mc:AlternateContent>
  <xr:revisionPtr revIDLastSave="0" documentId="13_ncr:1_{1F607705-9048-4314-9A28-57C4802093F5}" xr6:coauthVersionLast="47" xr6:coauthVersionMax="47" xr10:uidLastSave="{00000000-0000-0000-0000-000000000000}"/>
  <bookViews>
    <workbookView xWindow="-28920" yWindow="30" windowWidth="29040" windowHeight="15720" tabRatio="741" activeTab="9" xr2:uid="{E4FAC7A2-194B-4DBE-ACA1-546198A701A9}"/>
  </bookViews>
  <sheets>
    <sheet name="Errors" sheetId="7" r:id="rId1"/>
    <sheet name="Data Cleaning" sheetId="9" r:id="rId2"/>
    <sheet name="Validation Questions" sheetId="11" r:id="rId3"/>
    <sheet name="Text Questions" sheetId="10" r:id="rId4"/>
    <sheet name="Date Time Questions" sheetId="8" r:id="rId5"/>
    <sheet name="Dataset" sheetId="3" r:id="rId6"/>
    <sheet name="Recap" sheetId="1" r:id="rId7"/>
    <sheet name="Agenda" sheetId="2" r:id="rId8"/>
    <sheet name="Data Cleaning Ex" sheetId="16" r:id="rId9"/>
    <sheet name="Date Functions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7" l="1"/>
  <c r="D2" i="17"/>
  <c r="F7" i="17" s="1"/>
  <c r="E46" i="7" a="1"/>
  <c r="F40" i="7"/>
  <c r="F36" i="7"/>
  <c r="F35" i="7"/>
  <c r="F28" i="7" a="1"/>
  <c r="F28" i="7" s="1"/>
  <c r="F26" i="7" a="1"/>
  <c r="F26" i="7" s="1"/>
  <c r="F22" i="7"/>
  <c r="E18" i="7"/>
  <c r="E17" i="7"/>
  <c r="E3" i="7"/>
  <c r="I4" i="9"/>
  <c r="I5" i="9"/>
  <c r="I6" i="9"/>
  <c r="I7" i="9"/>
  <c r="I8" i="9"/>
  <c r="I9" i="9"/>
  <c r="I10" i="9"/>
  <c r="I11" i="9"/>
  <c r="I12" i="9"/>
  <c r="I13" i="9"/>
  <c r="I3" i="9"/>
  <c r="G4" i="9"/>
  <c r="G5" i="9"/>
  <c r="G6" i="9"/>
  <c r="G7" i="9"/>
  <c r="G8" i="9"/>
  <c r="G9" i="9"/>
  <c r="G10" i="9"/>
  <c r="G11" i="9"/>
  <c r="G12" i="9"/>
  <c r="G13" i="9"/>
  <c r="G3" i="9"/>
  <c r="C36" i="16"/>
  <c r="C34" i="16"/>
  <c r="C33" i="16"/>
  <c r="C32" i="16"/>
  <c r="C31" i="16"/>
  <c r="C30" i="16"/>
  <c r="C29" i="16"/>
  <c r="D24" i="16"/>
  <c r="B22" i="16" a="1"/>
  <c r="B22" i="16" s="1"/>
  <c r="F10" i="16"/>
  <c r="F9" i="16"/>
  <c r="F11" i="16"/>
  <c r="D11" i="16"/>
  <c r="D10" i="16"/>
  <c r="D9" i="16"/>
  <c r="D7" i="16"/>
  <c r="F6" i="16"/>
  <c r="F5" i="16"/>
  <c r="E6" i="16"/>
  <c r="E5" i="16"/>
  <c r="D6" i="16"/>
  <c r="D5" i="16"/>
  <c r="D45" i="7" a="1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F5" i="17" l="1"/>
  <c r="E7" i="17"/>
  <c r="D4" i="17"/>
  <c r="E5" i="17"/>
  <c r="D10" i="17"/>
  <c r="D11" i="17"/>
  <c r="D8" i="17"/>
  <c r="D9" i="17"/>
  <c r="D7" i="17"/>
  <c r="D5" i="17"/>
  <c r="D6" i="17"/>
  <c r="E46" i="7"/>
  <c r="D45" i="7"/>
  <c r="F50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<sst xmlns="http://schemas.openxmlformats.org/spreadsheetml/2006/main" count="4410" uniqueCount="917">
  <si>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</si>
  <si>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</si>
  <si>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</si>
  <si>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</si>
  <si>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</si>
  <si>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</si>
  <si>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</si>
  <si>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</si>
  <si>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</si>
  <si>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</si>
  <si>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</si>
  <si>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</si>
  <si>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</si>
  <si>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</si>
  <si>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</si>
  <si>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</si>
  <si>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</si>
  <si>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</si>
  <si>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</si>
  <si>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</si>
  <si>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</si>
  <si>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</si>
  <si>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</si>
  <si>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</si>
  <si>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</si>
  <si>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</si>
  <si>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</si>
  <si>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</si>
  <si>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</si>
  <si>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</si>
  <si>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</si>
  <si>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</si>
  <si>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</si>
  <si>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</si>
  <si>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</si>
  <si>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</si>
  <si>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</si>
  <si>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</si>
  <si>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</si>
  <si>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</si>
  <si>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</si>
  <si>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</si>
  <si>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</si>
  <si>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</si>
  <si>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</si>
  <si>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</si>
  <si>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</si>
  <si>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</si>
  <si>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</si>
  <si>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</si>
  <si>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</si>
  <si>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</si>
  <si>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</si>
  <si>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</si>
  <si>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Department</t>
  </si>
  <si>
    <t>Gender</t>
  </si>
  <si>
    <t>Marital Status</t>
  </si>
  <si>
    <t>Education</t>
  </si>
  <si>
    <t>Job Title</t>
  </si>
  <si>
    <t>Employment Status</t>
  </si>
  <si>
    <t>Not Contract</t>
  </si>
  <si>
    <t>Location</t>
  </si>
  <si>
    <t>Age</t>
  </si>
  <si>
    <t>Salary</t>
  </si>
  <si>
    <t>Years of Experience</t>
  </si>
  <si>
    <t>Years in Current Role</t>
  </si>
  <si>
    <t>Number of Projects</t>
  </si>
  <si>
    <t>Performance Rating</t>
  </si>
  <si>
    <t>Work Hours Per Week</t>
  </si>
  <si>
    <t>Customer Support</t>
  </si>
  <si>
    <t>Other</t>
  </si>
  <si>
    <t>Widowed</t>
  </si>
  <si>
    <t>Bachelor</t>
  </si>
  <si>
    <t>Analyst</t>
  </si>
  <si>
    <t>Permanent</t>
  </si>
  <si>
    <t>Austin</t>
  </si>
  <si>
    <t>Sales</t>
  </si>
  <si>
    <t>Female</t>
  </si>
  <si>
    <t>Divorced</t>
  </si>
  <si>
    <t>Manager</t>
  </si>
  <si>
    <t>Intern</t>
  </si>
  <si>
    <t>Chicago</t>
  </si>
  <si>
    <t>Finance</t>
  </si>
  <si>
    <t>Master</t>
  </si>
  <si>
    <t>Developer</t>
  </si>
  <si>
    <t>Boston</t>
  </si>
  <si>
    <t>Male</t>
  </si>
  <si>
    <t>Sales Executive</t>
  </si>
  <si>
    <t>Contract</t>
  </si>
  <si>
    <t>Marketing</t>
  </si>
  <si>
    <t>Denver</t>
  </si>
  <si>
    <t>Married</t>
  </si>
  <si>
    <t>PhD</t>
  </si>
  <si>
    <t>Seattle</t>
  </si>
  <si>
    <t>High School</t>
  </si>
  <si>
    <t>Engineer</t>
  </si>
  <si>
    <t>Engineering</t>
  </si>
  <si>
    <t>HR Executive</t>
  </si>
  <si>
    <t>San Francisco</t>
  </si>
  <si>
    <t>Single</t>
  </si>
  <si>
    <t>Support Staff</t>
  </si>
  <si>
    <t>IT</t>
  </si>
  <si>
    <t>New York</t>
  </si>
  <si>
    <t>HR</t>
  </si>
  <si>
    <t>Date of Joining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</si>
  <si>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</si>
  <si>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</si>
  <si>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</si>
  <si>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</si>
  <si>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</si>
  <si>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</si>
  <si>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</si>
  <si>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</si>
  <si>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</si>
  <si>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</si>
  <si>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</si>
  <si>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</si>
  <si>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</si>
  <si>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Excel Chart Types</t>
  </si>
  <si>
    <t>Chart Editing</t>
  </si>
  <si>
    <t>Formatting Chart Elements</t>
  </si>
  <si>
    <t>Combination Charts</t>
  </si>
  <si>
    <t>Handling Gaps in Charts</t>
  </si>
  <si>
    <t>Day 7</t>
  </si>
  <si>
    <t>Introduction to Pivot Tables</t>
  </si>
  <si>
    <t>Creating a Pivot Table in Excel</t>
  </si>
  <si>
    <t>Formatting the Pivot Table</t>
  </si>
  <si>
    <t>Show</t>
  </si>
  <si>
    <t>Buttons</t>
  </si>
  <si>
    <t>Layouts</t>
  </si>
  <si>
    <t>Compact</t>
  </si>
  <si>
    <t>Tabular</t>
  </si>
  <si>
    <t>Outline</t>
  </si>
  <si>
    <t>Grouping data in an Excel Pivot table</t>
  </si>
  <si>
    <t>Text Values</t>
  </si>
  <si>
    <t xml:space="preserve">Date </t>
  </si>
  <si>
    <t>Numeric</t>
  </si>
  <si>
    <t>Calculated Field/Items in Pivot Table</t>
  </si>
  <si>
    <t>Pivot Table Slicers</t>
  </si>
  <si>
    <t xml:space="preserve">Each Text Value </t>
  </si>
  <si>
    <t>Report Connection</t>
  </si>
  <si>
    <t>Pivot Charts</t>
  </si>
  <si>
    <t>Data Validation</t>
  </si>
  <si>
    <t>Day 8</t>
  </si>
  <si>
    <t>Text Functions</t>
  </si>
  <si>
    <t>LEFT</t>
  </si>
  <si>
    <t>RIGHT</t>
  </si>
  <si>
    <t>MID</t>
  </si>
  <si>
    <t>LEN</t>
  </si>
  <si>
    <t>LOWER</t>
  </si>
  <si>
    <t>PROPER</t>
  </si>
  <si>
    <t>UPPER</t>
  </si>
  <si>
    <t>FIND</t>
  </si>
  <si>
    <t>REPLACE</t>
  </si>
  <si>
    <t>SUBSTITUTE</t>
  </si>
  <si>
    <t>DATE</t>
  </si>
  <si>
    <t>INT</t>
  </si>
  <si>
    <t>RAND</t>
  </si>
  <si>
    <t>RANDBETWEEN</t>
  </si>
  <si>
    <t>ROUND</t>
  </si>
  <si>
    <t>Sr_No</t>
  </si>
  <si>
    <t>Errors</t>
  </si>
  <si>
    <t>1. #DIV/0! – Division by Zero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</si>
  <si>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tries to divide a number by zero or an empty cell.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</si>
  <si>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=A1/B1</t>
    </r>
    <r>
      <rPr>
        <sz val="11"/>
        <color theme="1"/>
        <rFont val="Aptos Narrow"/>
        <family val="2"/>
        <scheme val="minor"/>
      </rPr>
      <t xml:space="preserve"> where B1 is either zero or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</si>
  <si>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denominator is not zero or blank before performing the division.</t>
    </r>
  </si>
  <si>
    <t>2. #N/A – Not Available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</si>
  <si>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can’t find a value it is searching for, commonly in lookup functions like </t>
    </r>
    <r>
      <rPr>
        <sz val="10"/>
        <color theme="1"/>
        <rFont val="Arial Unicode MS"/>
      </rPr>
      <t>VLOOKUP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HLOOKUP</t>
    </r>
    <r>
      <rPr>
        <sz val="11"/>
        <color theme="1"/>
        <rFont val="Aptos Narrow"/>
        <family val="2"/>
        <scheme val="minor"/>
      </rPr>
      <t>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</si>
  <si>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=VLOOKUP("Apple",A1:B10,2,FALSE)</t>
    </r>
    <r>
      <rPr>
        <sz val="11"/>
        <color theme="1"/>
        <rFont val="Aptos Narrow"/>
        <family val="2"/>
        <scheme val="minor"/>
      </rPr>
      <t xml:space="preserve"> where "Apple" is not found in column A.</t>
    </r>
  </si>
  <si>
    <r>
      <t>Solution:</t>
    </r>
    <r>
      <rPr>
        <sz val="11"/>
        <color theme="1"/>
        <rFont val="Aptos Narrow"/>
        <family val="2"/>
        <scheme val="minor"/>
      </rPr>
      <t xml:space="preserve"> Verify that the lookup value exists in the search range.</t>
    </r>
  </si>
  <si>
    <t>3. #VALUE! – Invalid Data Type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</si>
  <si>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includes text or characters where a number is expected, or when incorrect data types are used in a function.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</si>
  <si>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 + "text"</t>
    </r>
    <r>
      <rPr>
        <sz val="11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</rPr>
      <t>=SUM("Text", 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</si>
  <si>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Ensure that the data types are compatible (e.g., only use numbers where numbers are required).</t>
    </r>
  </si>
  <si>
    <t>4. #REF! – Invalid Cell Reference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</si>
  <si>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refers to a cell that no longer exists, often due to deleting cells or rows that a formula depends on.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</si>
  <si>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=A1+B1</t>
    </r>
    <r>
      <rPr>
        <sz val="11"/>
        <color theme="1"/>
        <rFont val="Aptos Narrow"/>
        <family val="2"/>
        <scheme val="minor"/>
      </rPr>
      <t>, and then column B is deleted.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</si>
  <si>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to refer to valid cells and avoid deleting referenced data.</t>
    </r>
  </si>
  <si>
    <t>5. #NAME? – Invalid Function or Range Name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</si>
  <si>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Excel doesn’t recognize text in a formula, such as misspelled function names or undefined named ranges.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</si>
  <si>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=SMM(A1:A10)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</si>
  <si>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typos in function names, named ranges, or missing quotes for text strings.</t>
    </r>
  </si>
  <si>
    <t>6. #NULL! – Incorrect Range Separator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</si>
  <si>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two ranges in a formula are not separated correctly, or there’s an incorrect use of spaces instead of commas or colons.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</si>
  <si>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=SUM(A1 A10)</t>
    </r>
    <r>
      <rPr>
        <sz val="11"/>
        <color theme="1"/>
        <rFont val="Aptos Narrow"/>
        <family val="2"/>
        <scheme val="minor"/>
      </rPr>
      <t xml:space="preserve"> instead of </t>
    </r>
    <r>
      <rPr>
        <sz val="10"/>
        <color theme="1"/>
        <rFont val="Arial Unicode MS"/>
      </rPr>
      <t>=SUM(A1:A10)</t>
    </r>
  </si>
  <si>
    <r>
      <t>Solution:</t>
    </r>
    <r>
      <rPr>
        <sz val="11"/>
        <color theme="1"/>
        <rFont val="Aptos Narrow"/>
        <family val="2"/>
        <scheme val="minor"/>
      </rPr>
      <t xml:space="preserve"> Use the correct range separators (comma </t>
    </r>
    <r>
      <rPr>
        <sz val="10"/>
        <color theme="1"/>
        <rFont val="Arial Unicode MS"/>
      </rPr>
      <t>,</t>
    </r>
    <r>
      <rPr>
        <sz val="11"/>
        <color theme="1"/>
        <rFont val="Aptos Narrow"/>
        <family val="2"/>
        <scheme val="minor"/>
      </rPr>
      <t xml:space="preserve"> or colon </t>
    </r>
    <r>
      <rPr>
        <sz val="10"/>
        <color theme="1"/>
        <rFont val="Arial Unicode MS"/>
      </rPr>
      <t>:</t>
    </r>
    <r>
      <rPr>
        <sz val="11"/>
        <color theme="1"/>
        <rFont val="Aptos Narrow"/>
        <family val="2"/>
        <scheme val="minor"/>
      </rPr>
      <t>) between ranges.</t>
    </r>
  </si>
  <si>
    <t>7. #NUM! – Invalid Number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</si>
  <si>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generates a number that’s too large or small for Excel to handle, or when the wrong kind of numerical input is provided.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</si>
  <si>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=SQRT(-1)</t>
    </r>
    <r>
      <rPr>
        <sz val="11"/>
        <color theme="1"/>
        <rFont val="Aptos Narrow"/>
        <family val="2"/>
        <scheme val="minor"/>
      </rPr>
      <t xml:space="preserve"> or an exponential calculation too large for Excel to display.</t>
    </r>
  </si>
  <si>
    <r>
      <t>Solution:</t>
    </r>
    <r>
      <rPr>
        <sz val="11"/>
        <color theme="1"/>
        <rFont val="Aptos Narrow"/>
        <family val="2"/>
        <scheme val="minor"/>
      </rPr>
      <t xml:space="preserve"> Adjust the formula or input values to keep numbers within acceptable limits.</t>
    </r>
  </si>
  <si>
    <t>8. #SPILL! – Array Spill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</si>
  <si>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occurs when a formula that returns multiple results (like a dynamic array formula) encounters a blocked or overlapping range.</t>
    </r>
  </si>
  <si>
    <r>
      <t>Example: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=SEQUENCE(10)</t>
    </r>
    <r>
      <rPr>
        <sz val="11"/>
        <color theme="1"/>
        <rFont val="Aptos Narrow"/>
        <family val="2"/>
        <scheme val="minor"/>
      </rPr>
      <t xml:space="preserve"> with cells below that are not empty.</t>
    </r>
  </si>
  <si>
    <r>
      <t>Solution:</t>
    </r>
    <r>
      <rPr>
        <sz val="11"/>
        <color theme="1"/>
        <rFont val="Aptos Narrow"/>
        <family val="2"/>
        <scheme val="minor"/>
      </rPr>
      <t xml:space="preserve"> Clear the cells in the range where the result needs to "spill" or adjust the formula to fit the available space.</t>
    </r>
  </si>
  <si>
    <t>9. #CALC! – Calculation Error</t>
  </si>
  <si>
    <r>
      <t>Cause:</t>
    </r>
    <r>
      <rPr>
        <sz val="11"/>
        <color theme="1"/>
        <rFont val="Aptos Narrow"/>
        <family val="2"/>
        <scheme val="minor"/>
      </rPr>
      <t xml:space="preserve"> This error appears when a calculation cannot be completed, often due to issues in Excel’s calculation engine, like circular references or computational limitations.</t>
    </r>
  </si>
  <si>
    <r>
      <t>Solution:</t>
    </r>
    <r>
      <rPr>
        <sz val="11"/>
        <color theme="1"/>
        <rFont val="Aptos Narrow"/>
        <family val="2"/>
        <scheme val="minor"/>
      </rPr>
      <t xml:space="preserve"> Check for circular references or complex formulas that exceed Excel’s calculation limits.</t>
    </r>
  </si>
  <si>
    <t>10. #ERROR – General Formula Error</t>
  </si>
  <si>
    <r>
      <t>Cause:</t>
    </r>
    <r>
      <rPr>
        <sz val="11"/>
        <color theme="1"/>
        <rFont val="Aptos Narrow"/>
        <family val="2"/>
        <scheme val="minor"/>
      </rPr>
      <t xml:space="preserve"> This is a placeholder error that appears when Excel cannot calculate the formula for various reasons not covered by other specific errors.</t>
    </r>
  </si>
  <si>
    <r>
      <t>Solution:</t>
    </r>
    <r>
      <rPr>
        <sz val="11"/>
        <color theme="1"/>
        <rFont val="Aptos Narrow"/>
        <family val="2"/>
        <scheme val="minor"/>
      </rPr>
      <t xml:space="preserve"> Review the entire formula to ensure all components are correct and valid.</t>
    </r>
  </si>
  <si>
    <t>TODAY()</t>
  </si>
  <si>
    <r>
      <t xml:space="preserve">1. Jake from "Customer Support" wants to see today’s date in his report. 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to show the current date.</t>
    </r>
  </si>
  <si>
    <r>
      <t xml:space="preserve">2. Emma from "Sales" wants to calculate how many days have passed since she joined the company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help her find out.</t>
    </r>
  </si>
  <si>
    <r>
      <t xml:space="preserve">3. Alex from "Finance" is trying to figure out how many days are left until his work anniversary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 the remaining days.</t>
    </r>
  </si>
  <si>
    <r>
      <t xml:space="preserve">4. Amelia from "Marketing" wants to calculate her exact age in days from her date of birth, </t>
    </r>
    <r>
      <rPr>
        <sz val="10"/>
        <color theme="1"/>
        <rFont val="Arial Unicode MS"/>
      </rPr>
      <t>04-10-1995</t>
    </r>
    <r>
      <rPr>
        <sz val="11"/>
        <color theme="1"/>
        <rFont val="Aptos Narrow"/>
        <family val="2"/>
        <scheme val="minor"/>
      </rPr>
      <t xml:space="preserve">, to today’s date.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</si>
  <si>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5. Lucas, an "HR" manager, wants to track how many days he has left to complete his ongoing project. The due date is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the remaining days.</t>
    </r>
  </si>
  <si>
    <r>
      <t xml:space="preserve">6. Sophia from "Engineering" joined on </t>
    </r>
    <r>
      <rPr>
        <sz val="10"/>
        <color theme="1"/>
        <rFont val="Arial Unicode MS"/>
      </rPr>
      <t>10-10-2020</t>
    </r>
    <r>
      <rPr>
        <sz val="11"/>
        <color theme="1"/>
        <rFont val="Aptos Narrow"/>
        <family val="2"/>
        <scheme val="minor"/>
      </rPr>
      <t xml:space="preserve">. She wants to calculate how long she has been working here in days using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>.</t>
    </r>
  </si>
  <si>
    <r>
      <t xml:space="preserve">7. Olivia from "IT" needs to display today’s date on an invoice.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display the current date.</t>
    </r>
  </si>
  <si>
    <r>
      <t xml:space="preserve">8. Noah from "Sales" wants to know how many days it has been since the start of this year.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calculate.</t>
    </r>
  </si>
  <si>
    <r>
      <t xml:space="preserve">9. Isabella from "Customer Support" needs to create a task tracker that shows the number of days since each task was assigned.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get the current date for your calculation.</t>
    </r>
  </si>
  <si>
    <r>
      <t xml:space="preserve">10. Jack from "Finance" wants to create a countdown for his retirement, which is on </t>
    </r>
    <r>
      <rPr>
        <sz val="10"/>
        <color theme="1"/>
        <rFont val="Arial Unicode MS"/>
      </rPr>
      <t>31-12-2030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to find how many days are left.</t>
    </r>
  </si>
  <si>
    <t>NOW()</t>
  </si>
  <si>
    <r>
      <t xml:space="preserve">1. David from "Sales" needs to include the exact date and time a report was generated. Use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to display this.</t>
    </r>
  </si>
  <si>
    <r>
      <t xml:space="preserve">2. Olivia from "Finance" is scheduling meetings and wants to know the current date and time for her calendar entries.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</si>
  <si>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3. Jake wants to track how long it takes to process customer support tickets.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capture the current time.</t>
    </r>
  </si>
  <si>
    <r>
      <t xml:space="preserve">4. Alex is working on a financial model that requires the exact time of the analysis.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time.</t>
    </r>
  </si>
  <si>
    <r>
      <t xml:space="preserve">5. Emma is running a real-time survey and wants to timestamp the responses.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insert the current date and time.</t>
    </r>
  </si>
  <si>
    <r>
      <t xml:space="preserve">6. Lucas from "HR" is trying to track the time spent on a task. Start the timer using the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function when the task begins.</t>
    </r>
  </si>
  <si>
    <r>
      <t xml:space="preserve">7. Mia from "Engineering" wants to create a timestamp to show the time a file was last updated.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for this.</t>
    </r>
  </si>
  <si>
    <r>
      <t xml:space="preserve">8. Ava from "Marketing" needs to log the current time in her task management system whenever she closes a task.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</si>
  <si>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from "IT" wants to display the exact time on the dashboard for network monitoring.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get the current time.</t>
    </r>
  </si>
  <si>
    <r>
      <t xml:space="preserve">10. Jake is developing a report on the response time of the customer support team. Use </t>
    </r>
    <r>
      <rPr>
        <b/>
        <sz val="11"/>
        <color theme="1"/>
        <rFont val="Aptos Narrow"/>
        <family val="2"/>
        <scheme val="minor"/>
      </rPr>
      <t>NOW()</t>
    </r>
    <r>
      <rPr>
        <sz val="11"/>
        <color theme="1"/>
        <rFont val="Aptos Narrow"/>
        <family val="2"/>
        <scheme val="minor"/>
      </rPr>
      <t xml:space="preserve"> to record the time a ticket was first received.</t>
    </r>
  </si>
  <si>
    <t>DATE(year, month, day)</t>
  </si>
  <si>
    <r>
      <t xml:space="preserve">1. Emma from "Sales" knows she joined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Input this date into Excel using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</si>
  <si>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David from "Finance" wants to record the exact date for an upcoming financial meeting on </t>
    </r>
    <r>
      <rPr>
        <sz val="10"/>
        <color theme="1"/>
        <rFont val="Arial Unicode MS"/>
      </rPr>
      <t>15-11-2024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 to create the date.</t>
    </r>
  </si>
  <si>
    <r>
      <t xml:space="preserve">3. Mia from "Customer Support" wants to create a project plan starting on </t>
    </r>
    <r>
      <rPr>
        <sz val="10"/>
        <color theme="1"/>
        <rFont val="Arial Unicode MS"/>
      </rPr>
      <t>01-01-2025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record this as the project start date.</t>
    </r>
  </si>
  <si>
    <r>
      <t xml:space="preserve">4. Benjamin from "IT" is writing a code to calculate the fiscal year end, which is </t>
    </r>
    <r>
      <rPr>
        <sz val="10"/>
        <color theme="1"/>
        <rFont val="Arial Unicode MS"/>
      </rPr>
      <t>31-03-2025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specify this date.</t>
    </r>
  </si>
  <si>
    <r>
      <t xml:space="preserve">5. Lucas from "HR" needs to input the date he hired his first employee, which was </t>
    </r>
    <r>
      <rPr>
        <sz val="10"/>
        <color theme="1"/>
        <rFont val="Arial Unicode MS"/>
      </rPr>
      <t>12-05-2010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</si>
  <si>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6. Olivia from "Marketing" is setting up reminders for upcoming campaigns and wants to enter the launch date as </t>
    </r>
    <r>
      <rPr>
        <sz val="10"/>
        <color theme="1"/>
        <rFont val="Arial Unicode MS"/>
      </rPr>
      <t>01-07-2025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</si>
  <si>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wants to log her equipment's next service date, which is </t>
    </r>
    <r>
      <rPr>
        <sz val="10"/>
        <color theme="1"/>
        <rFont val="Arial Unicode MS"/>
      </rPr>
      <t>30-08-2024</t>
    </r>
    <r>
      <rPr>
        <sz val="11"/>
        <color theme="1"/>
        <rFont val="Aptos Narrow"/>
        <family val="2"/>
        <scheme val="minor"/>
      </rPr>
      <t xml:space="preserve">. Use the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</si>
  <si>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8. Amelia from "Sales" wants to input the exact date of her promotion, which is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 xml:space="preserve"> to enter this date.</t>
    </r>
  </si>
  <si>
    <r>
      <t xml:space="preserve">9. David is logging employee start dates in the system, and needs to input the date </t>
    </r>
    <r>
      <rPr>
        <sz val="10"/>
        <color theme="1"/>
        <rFont val="Arial Unicode MS"/>
      </rPr>
      <t>20-04-2022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</si>
  <si>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r>
      <t xml:space="preserve">10. Olivia from "Customer Support" is scheduling an important event for </t>
    </r>
    <r>
      <rPr>
        <sz val="10"/>
        <color theme="1"/>
        <rFont val="Arial Unicode MS"/>
      </rPr>
      <t>19-06-2025</t>
    </r>
    <r>
      <rPr>
        <sz val="11"/>
        <color theme="1"/>
        <rFont val="Aptos Narrow"/>
        <family val="2"/>
        <scheme val="minor"/>
      </rPr>
      <t xml:space="preserve"> and wants to log this using </t>
    </r>
    <r>
      <rPr>
        <b/>
        <sz val="11"/>
        <color theme="1"/>
        <rFont val="Aptos Narrow"/>
        <family val="2"/>
        <scheme val="minor"/>
      </rPr>
      <t>DATE()</t>
    </r>
    <r>
      <rPr>
        <sz val="11"/>
        <color theme="1"/>
        <rFont val="Aptos Narrow"/>
        <family val="2"/>
        <scheme val="minor"/>
      </rPr>
      <t>.</t>
    </r>
  </si>
  <si>
    <t>DAY(serial_number)</t>
  </si>
  <si>
    <r>
      <t xml:space="preserve">1. Olivia from "Finance" joined on </t>
    </r>
    <r>
      <rPr>
        <sz val="10"/>
        <color theme="1"/>
        <rFont val="Arial Unicode MS"/>
      </rPr>
      <t>13-12-2014</t>
    </r>
    <r>
      <rPr>
        <sz val="11"/>
        <color theme="1"/>
        <rFont val="Aptos Narrow"/>
        <family val="2"/>
        <scheme val="minor"/>
      </rPr>
      <t xml:space="preserve">. She wants to know which day of the month it was.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</si>
  <si>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2. David wants to calculate the specific day of the month on which an important invoice was received, which was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to extract the day.</t>
    </r>
  </si>
  <si>
    <r>
      <t xml:space="preserve">3. Amelia is inputting sales data and needs to find out which day of the month a key transaction happened on </t>
    </r>
    <r>
      <rPr>
        <sz val="10"/>
        <color theme="1"/>
        <rFont val="Arial Unicode MS"/>
      </rPr>
      <t>27-07-2022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</si>
  <si>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was hired on </t>
    </r>
    <r>
      <rPr>
        <sz val="10"/>
        <color theme="1"/>
        <rFont val="Arial Unicode MS"/>
      </rPr>
      <t>21-04-2005</t>
    </r>
    <r>
      <rPr>
        <sz val="11"/>
        <color theme="1"/>
        <rFont val="Aptos Narrow"/>
        <family val="2"/>
        <scheme val="minor"/>
      </rPr>
      <t xml:space="preserve">. Find the day of the month using the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</si>
  <si>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5. Mia from "Marketing" needs to extract the day from an event date, which is </t>
    </r>
    <r>
      <rPr>
        <sz val="10"/>
        <color theme="1"/>
        <rFont val="Arial Unicode MS"/>
      </rPr>
      <t>06-10-2021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</si>
  <si>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6. Jack from "Customer Support" needs to find out which day he last resolved a major ticket on </t>
    </r>
    <r>
      <rPr>
        <sz val="10"/>
        <color theme="1"/>
        <rFont val="Arial Unicode MS"/>
      </rPr>
      <t>16-09-2020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</si>
  <si>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"IT" wants to find out the day of the month she completed a major project on </t>
    </r>
    <r>
      <rPr>
        <sz val="10"/>
        <color theme="1"/>
        <rFont val="Arial Unicode MS"/>
      </rPr>
      <t>29-11-2019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</si>
  <si>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from "Engineering" wants to track the specific day he submitted his timesheet on </t>
    </r>
    <r>
      <rPr>
        <sz val="10"/>
        <color theme="1"/>
        <rFont val="Arial Unicode MS"/>
      </rPr>
      <t>03-05-2023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</si>
  <si>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9. David wants to extract the day of the month from a due date of </t>
    </r>
    <r>
      <rPr>
        <sz val="10"/>
        <color theme="1"/>
        <rFont val="Arial Unicode MS"/>
      </rPr>
      <t>18-12-2024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</si>
  <si>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r>
      <t xml:space="preserve">10. Olivia wants to find out what day of the month her performance review is scheduled on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DAY()</t>
    </r>
    <r>
      <rPr>
        <sz val="11"/>
        <color theme="1"/>
        <rFont val="Aptos Narrow"/>
        <family val="2"/>
        <scheme val="minor"/>
      </rPr>
      <t>.</t>
    </r>
  </si>
  <si>
    <t>MONTH(serial_number)</t>
  </si>
  <si>
    <r>
      <t xml:space="preserve">1. David from "Finance" wants to know the month he was hired, which was </t>
    </r>
    <r>
      <rPr>
        <sz val="10"/>
        <color theme="1"/>
        <rFont val="Arial Unicode MS"/>
      </rPr>
      <t>14-03-1995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the month.</t>
    </r>
  </si>
  <si>
    <r>
      <t xml:space="preserve">2. Olivia wants to find out the month her contract started, which was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 xml:space="preserve"> to extract this.</t>
    </r>
  </si>
  <si>
    <r>
      <t xml:space="preserve">3. Amelia needs to input expense data and extract the month from the expense date </t>
    </r>
    <r>
      <rPr>
        <sz val="10"/>
        <color theme="1"/>
        <rFont val="Arial Unicode MS"/>
      </rPr>
      <t>05-04-2023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</si>
  <si>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4. Jake from "Customer Support" needs to know in which month he resolved a major issue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</si>
  <si>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5. Ava from "Engineering" wants to know which month she completed her certification on </t>
    </r>
    <r>
      <rPr>
        <sz val="10"/>
        <color theme="1"/>
        <rFont val="Arial Unicode MS"/>
      </rPr>
      <t>18-10-2020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</si>
  <si>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inputting data on project deadlines and needs to find out the month for a task due on </t>
    </r>
    <r>
      <rPr>
        <sz val="10"/>
        <color theme="1"/>
        <rFont val="Arial Unicode MS"/>
      </rPr>
      <t>30-11-2024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</si>
  <si>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7. Emma from "Sales" wants to know in which month her promotion became effective, which was on </t>
    </r>
    <r>
      <rPr>
        <sz val="10"/>
        <color theme="1"/>
        <rFont val="Arial Unicode MS"/>
      </rPr>
      <t>09-02-2022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</si>
  <si>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8. Lucas from "HR" is reviewing hiring dates and wants to know the month for a specific employee hired on </t>
    </r>
    <r>
      <rPr>
        <sz val="10"/>
        <color theme="1"/>
        <rFont val="Arial Unicode MS"/>
      </rPr>
      <t>07-01-1997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</si>
  <si>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9. Amelia from "Marketing" needs to extract the month of an upcoming campaign that starts on </t>
    </r>
    <r>
      <rPr>
        <sz val="10"/>
        <color theme="1"/>
        <rFont val="Arial Unicode MS"/>
      </rPr>
      <t>22-06-2025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</si>
  <si>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r>
      <t xml:space="preserve">10. David from "Sales" needs to determine the month for a performance review scheduled on </t>
    </r>
    <r>
      <rPr>
        <sz val="10"/>
        <color theme="1"/>
        <rFont val="Arial Unicode MS"/>
      </rPr>
      <t>04-09-2024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MONTH()</t>
    </r>
    <r>
      <rPr>
        <sz val="11"/>
        <color theme="1"/>
        <rFont val="Aptos Narrow"/>
        <family val="2"/>
        <scheme val="minor"/>
      </rPr>
      <t>.</t>
    </r>
  </si>
  <si>
    <t>YEAR(serial_number)</t>
  </si>
  <si>
    <r>
      <t xml:space="preserve">1. David from "Sales" was hired on </t>
    </r>
    <r>
      <rPr>
        <sz val="10"/>
        <color theme="1"/>
        <rFont val="Arial Unicode MS"/>
      </rPr>
      <t>25-09-1995</t>
    </r>
    <r>
      <rPr>
        <sz val="11"/>
        <color theme="1"/>
        <rFont val="Aptos Narrow"/>
        <family val="2"/>
        <scheme val="minor"/>
      </rPr>
      <t xml:space="preserve">. Extract the year of his joining date using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</si>
  <si>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year she started working on </t>
    </r>
    <r>
      <rPr>
        <sz val="10"/>
        <color theme="1"/>
        <rFont val="Arial Unicode MS"/>
      </rPr>
      <t>16-10-2012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</si>
  <si>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4. Jack from "Customer Support" needs to find out which year he received his performance bonus on </t>
    </r>
    <r>
      <rPr>
        <sz val="10"/>
        <color theme="1"/>
        <rFont val="Arial Unicode MS"/>
      </rPr>
      <t>11-03-2020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</si>
  <si>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5. Amelia from "Sales" wants to calculate how many years it has been since she received a promotion, which happened on </t>
    </r>
    <r>
      <rPr>
        <sz val="10"/>
        <color theme="1"/>
        <rFont val="Arial Unicode MS"/>
      </rPr>
      <t>15-04-2017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</si>
  <si>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6. Emma from "HR" is checking the records to find the year she first attended a major conference on </t>
    </r>
    <r>
      <rPr>
        <sz val="10"/>
        <color theme="1"/>
        <rFont val="Arial Unicode MS"/>
      </rPr>
      <t>09-07-2015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determine the year.</t>
    </r>
  </si>
  <si>
    <r>
      <t xml:space="preserve">7. Lucas from "IT" wants to know which year his certification expired, which happened on </t>
    </r>
    <r>
      <rPr>
        <sz val="10"/>
        <color theme="1"/>
        <rFont val="Arial Unicode MS"/>
      </rPr>
      <t>31-12-2021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 xml:space="preserve"> to extract the year.</t>
    </r>
  </si>
  <si>
    <r>
      <t xml:space="preserve">8. Olivia from "Finance" wants to extract the year from an expense report date of </t>
    </r>
    <r>
      <rPr>
        <sz val="10"/>
        <color theme="1"/>
        <rFont val="Arial Unicode MS"/>
      </rPr>
      <t>06-06-2023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</si>
  <si>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9. Ava from "Engineering" is inputting data and needs to find out the year she completed a major project, which was on </t>
    </r>
    <r>
      <rPr>
        <sz val="10"/>
        <color theme="1"/>
        <rFont val="Arial Unicode MS"/>
      </rPr>
      <t>12-11-2019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</si>
  <si>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r>
      <t xml:space="preserve">10. Benjamin from "Sales" needs to know the year a contract with a key client was signed on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YEAR()</t>
    </r>
    <r>
      <rPr>
        <sz val="11"/>
        <color theme="1"/>
        <rFont val="Aptos Narrow"/>
        <family val="2"/>
        <scheme val="minor"/>
      </rPr>
      <t>.</t>
    </r>
  </si>
  <si>
    <t>DATEVALUE(date_text)</t>
  </si>
  <si>
    <r>
      <t xml:space="preserve">1. Olivia has a text value </t>
    </r>
    <r>
      <rPr>
        <sz val="10"/>
        <color theme="1"/>
        <rFont val="Arial Unicode MS"/>
      </rPr>
      <t>“07/12/2021”</t>
    </r>
    <r>
      <rPr>
        <sz val="11"/>
        <color theme="1"/>
        <rFont val="Aptos Narrow"/>
        <family val="2"/>
        <scheme val="minor"/>
      </rPr>
      <t xml:space="preserve"> representing a transaction date. Convert this text into a date using the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function.</t>
    </r>
  </si>
  <si>
    <r>
      <t xml:space="preserve">2. Mia received an event reminder with a date stored as text </t>
    </r>
    <r>
      <rPr>
        <sz val="10"/>
        <color theme="1"/>
        <rFont val="Arial Unicode MS"/>
      </rPr>
      <t>"15/08/2022"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usable date.</t>
    </r>
  </si>
  <si>
    <r>
      <t xml:space="preserve">3. Jake from "Customer Support" has a hiring date stored as text, </t>
    </r>
    <r>
      <rPr>
        <sz val="10"/>
        <color theme="1"/>
        <rFont val="Arial Unicode MS"/>
      </rPr>
      <t>"25/11/2019"</t>
    </r>
    <r>
      <rPr>
        <sz val="11"/>
        <color theme="1"/>
        <rFont val="Aptos Narrow"/>
        <family val="2"/>
        <scheme val="minor"/>
      </rPr>
      <t xml:space="preserve">. Convert it into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</si>
  <si>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found a training completion date as text </t>
    </r>
    <r>
      <rPr>
        <sz val="10"/>
        <color theme="1"/>
        <rFont val="Arial Unicode MS"/>
      </rPr>
      <t>"18/10/2018"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change it into a proper date format.</t>
    </r>
  </si>
  <si>
    <r>
      <t xml:space="preserve">5. Emma has the sales data in text format </t>
    </r>
    <r>
      <rPr>
        <sz val="10"/>
        <color theme="1"/>
        <rFont val="Arial Unicode MS"/>
      </rPr>
      <t>"10/04/2023"</t>
    </r>
    <r>
      <rPr>
        <sz val="11"/>
        <color theme="1"/>
        <rFont val="Aptos Narrow"/>
        <family val="2"/>
        <scheme val="minor"/>
      </rPr>
      <t xml:space="preserve">. Convert the text to a proper date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</si>
  <si>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found a contract date stored as text </t>
    </r>
    <r>
      <rPr>
        <sz val="10"/>
        <color theme="1"/>
        <rFont val="Arial Unicode MS"/>
      </rPr>
      <t>"03/03/2020"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this text into a valid date.</t>
    </r>
  </si>
  <si>
    <r>
      <t xml:space="preserve">7. Ava needs to convert the text </t>
    </r>
    <r>
      <rPr>
        <sz val="10"/>
        <color theme="1"/>
        <rFont val="Arial Unicode MS"/>
      </rPr>
      <t>"28/06/2022"</t>
    </r>
    <r>
      <rPr>
        <sz val="11"/>
        <color theme="1"/>
        <rFont val="Aptos Narrow"/>
        <family val="2"/>
        <scheme val="minor"/>
      </rPr>
      <t xml:space="preserve"> into a date for a project milestone.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</si>
  <si>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8. Jack has a customer ticket resolved on </t>
    </r>
    <r>
      <rPr>
        <sz val="10"/>
        <color theme="1"/>
        <rFont val="Arial Unicode MS"/>
      </rPr>
      <t>"13/09/2021"</t>
    </r>
    <r>
      <rPr>
        <sz val="11"/>
        <color theme="1"/>
        <rFont val="Aptos Narrow"/>
        <family val="2"/>
        <scheme val="minor"/>
      </rPr>
      <t xml:space="preserve">, stored as text. Convert it to date format using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>.</t>
    </r>
  </si>
  <si>
    <r>
      <t xml:space="preserve">9. Olivia found an invoice date stored as text </t>
    </r>
    <r>
      <rPr>
        <sz val="10"/>
        <color theme="1"/>
        <rFont val="Arial Unicode MS"/>
      </rPr>
      <t>"14/07/2021"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</si>
  <si>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r>
      <t xml:space="preserve">10. Amelia's vacation start date is stored as text </t>
    </r>
    <r>
      <rPr>
        <sz val="10"/>
        <color theme="1"/>
        <rFont val="Arial Unicode MS"/>
      </rPr>
      <t>"01/01/2023"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DATEVALUE()</t>
    </r>
    <r>
      <rPr>
        <sz val="11"/>
        <color theme="1"/>
        <rFont val="Aptos Narrow"/>
        <family val="2"/>
        <scheme val="minor"/>
      </rPr>
      <t xml:space="preserve"> to convert it into a date.</t>
    </r>
  </si>
  <si>
    <t>TEXT(value, format_text)</t>
  </si>
  <si>
    <r>
      <t xml:space="preserve">1. Jake’s salary is </t>
    </r>
    <r>
      <rPr>
        <sz val="10"/>
        <color theme="1"/>
        <rFont val="Arial Unicode MS"/>
      </rPr>
      <t>120000</t>
    </r>
    <r>
      <rPr>
        <sz val="11"/>
        <color theme="1"/>
        <rFont val="Aptos Narrow"/>
        <family val="2"/>
        <scheme val="minor"/>
      </rPr>
      <t xml:space="preserve">, but he wants it to display as </t>
    </r>
    <r>
      <rPr>
        <sz val="10"/>
        <color theme="1"/>
        <rFont val="Arial Unicode MS"/>
      </rPr>
      <t>Rs 120,000</t>
    </r>
    <r>
      <rPr>
        <sz val="11"/>
        <color theme="1"/>
        <rFont val="Aptos Narrow"/>
        <family val="2"/>
        <scheme val="minor"/>
      </rPr>
      <t xml:space="preserve"> in the report. Use the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function to format it.</t>
    </r>
  </si>
  <si>
    <r>
      <t xml:space="preserve">2. Olivia needs to show a percentage value of </t>
    </r>
    <r>
      <rPr>
        <sz val="10"/>
        <color theme="1"/>
        <rFont val="Arial Unicode MS"/>
      </rPr>
      <t>0.78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78%</t>
    </r>
    <r>
      <rPr>
        <sz val="11"/>
        <color theme="1"/>
        <rFont val="Aptos Narrow"/>
        <family val="2"/>
        <scheme val="minor"/>
      </rPr>
      <t xml:space="preserve"> in her presentation.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number.</t>
    </r>
  </si>
  <si>
    <r>
      <t xml:space="preserve">3. David from "Finance" wants to display the invoice total of </t>
    </r>
    <r>
      <rPr>
        <sz val="10"/>
        <color theme="1"/>
        <rFont val="Arial Unicode MS"/>
      </rPr>
      <t>550000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550,000</t>
    </r>
    <r>
      <rPr>
        <sz val="11"/>
        <color theme="1"/>
        <rFont val="Aptos Narrow"/>
        <family val="2"/>
        <scheme val="minor"/>
      </rPr>
      <t xml:space="preserve">. Format the number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</si>
  <si>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display a discount rate of </t>
    </r>
    <r>
      <rPr>
        <sz val="10"/>
        <color theme="1"/>
        <rFont val="Arial Unicode MS"/>
      </rPr>
      <t>0.15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15%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the value.</t>
    </r>
  </si>
  <si>
    <r>
      <t xml:space="preserve">5. Lucas from "HR" wants to format the number </t>
    </r>
    <r>
      <rPr>
        <sz val="10"/>
        <color theme="1"/>
        <rFont val="Arial Unicode MS"/>
      </rPr>
      <t>10500</t>
    </r>
    <r>
      <rPr>
        <sz val="11"/>
        <color theme="1"/>
        <rFont val="Aptos Narrow"/>
        <family val="2"/>
        <scheme val="minor"/>
      </rPr>
      <t xml:space="preserve"> to show it with commas, like </t>
    </r>
    <r>
      <rPr>
        <sz val="10"/>
        <color theme="1"/>
        <rFont val="Arial Unicode MS"/>
      </rPr>
      <t>10,500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</si>
  <si>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wants to show his sales figure of </t>
    </r>
    <r>
      <rPr>
        <sz val="10"/>
        <color theme="1"/>
        <rFont val="Arial Unicode MS"/>
      </rPr>
      <t>750000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750,000</t>
    </r>
    <r>
      <rPr>
        <sz val="11"/>
        <color theme="1"/>
        <rFont val="Aptos Narrow"/>
        <family val="2"/>
        <scheme val="minor"/>
      </rPr>
      <t xml:space="preserve">. Format this using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</si>
  <si>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7. Emma wants to format the number </t>
    </r>
    <r>
      <rPr>
        <sz val="10"/>
        <color theme="1"/>
        <rFont val="Arial Unicode MS"/>
      </rPr>
      <t>7.5</t>
    </r>
    <r>
      <rPr>
        <sz val="11"/>
        <color theme="1"/>
        <rFont val="Aptos Narrow"/>
        <family val="2"/>
        <scheme val="minor"/>
      </rPr>
      <t xml:space="preserve"> to display as </t>
    </r>
    <r>
      <rPr>
        <sz val="10"/>
        <color theme="1"/>
        <rFont val="Arial Unicode MS"/>
      </rPr>
      <t>7.5 hours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</si>
  <si>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8. Ava needs to show a time value of </t>
    </r>
    <r>
      <rPr>
        <sz val="10"/>
        <color theme="1"/>
        <rFont val="Arial Unicode MS"/>
      </rPr>
      <t>0.5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50% complete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 xml:space="preserve"> to format it.</t>
    </r>
  </si>
  <si>
    <r>
      <t xml:space="preserve">9. Olivia has a number </t>
    </r>
    <r>
      <rPr>
        <sz val="10"/>
        <color theme="1"/>
        <rFont val="Arial Unicode MS"/>
      </rPr>
      <t>0.456</t>
    </r>
    <r>
      <rPr>
        <sz val="11"/>
        <color theme="1"/>
        <rFont val="Aptos Narrow"/>
        <family val="2"/>
        <scheme val="minor"/>
      </rPr>
      <t xml:space="preserve"> and wants to display it as </t>
    </r>
    <r>
      <rPr>
        <sz val="10"/>
        <color theme="1"/>
        <rFont val="Arial Unicode MS"/>
      </rPr>
      <t>45.6%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</si>
  <si>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r>
      <t xml:space="preserve">10. Amelia wants to format her project budget of </t>
    </r>
    <r>
      <rPr>
        <sz val="10"/>
        <color theme="1"/>
        <rFont val="Arial Unicode MS"/>
      </rPr>
      <t>1250000</t>
    </r>
    <r>
      <rPr>
        <sz val="11"/>
        <color theme="1"/>
        <rFont val="Aptos Narrow"/>
        <family val="2"/>
        <scheme val="minor"/>
      </rPr>
      <t xml:space="preserve"> as </t>
    </r>
    <r>
      <rPr>
        <sz val="10"/>
        <color theme="1"/>
        <rFont val="Arial Unicode MS"/>
      </rPr>
      <t>Rs 1,250,000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TEXT()</t>
    </r>
    <r>
      <rPr>
        <sz val="11"/>
        <color theme="1"/>
        <rFont val="Aptos Narrow"/>
        <family val="2"/>
        <scheme val="minor"/>
      </rPr>
      <t>.</t>
    </r>
  </si>
  <si>
    <t>EDATE(start_date, months)</t>
  </si>
  <si>
    <r>
      <t xml:space="preserve">1. David started working on </t>
    </r>
    <r>
      <rPr>
        <sz val="10"/>
        <color theme="1"/>
        <rFont val="Arial Unicode MS"/>
      </rPr>
      <t>01-03-2021</t>
    </r>
    <r>
      <rPr>
        <sz val="11"/>
        <color theme="1"/>
        <rFont val="Aptos Narrow"/>
        <family val="2"/>
        <scheme val="minor"/>
      </rPr>
      <t xml:space="preserve"> and wants to know the date exactly 6 months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</si>
  <si>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2. Mia from "Marketing" wants to know the date 9 months after her project began on </t>
    </r>
    <r>
      <rPr>
        <sz val="10"/>
        <color theme="1"/>
        <rFont val="Arial Unicode MS"/>
      </rPr>
      <t>12-05-2022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</si>
  <si>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3. Olivia’s company gives bonuses every 12 months from her joining date, which was </t>
    </r>
    <r>
      <rPr>
        <sz val="10"/>
        <color theme="1"/>
        <rFont val="Arial Unicode MS"/>
      </rPr>
      <t>15-02-2020</t>
    </r>
    <r>
      <rPr>
        <sz val="11"/>
        <color theme="1"/>
        <rFont val="Aptos Narrow"/>
        <family val="2"/>
        <scheme val="minor"/>
      </rPr>
      <t xml:space="preserve">. Find out the next bonus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</si>
  <si>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4. Emma wants to know the date 3 months after she signed a key client contract on </t>
    </r>
    <r>
      <rPr>
        <sz val="10"/>
        <color theme="1"/>
        <rFont val="Arial Unicode MS"/>
      </rPr>
      <t>04-04-2021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</si>
  <si>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the date 5 months after he hired a new employee on </t>
    </r>
    <r>
      <rPr>
        <sz val="10"/>
        <color theme="1"/>
        <rFont val="Arial Unicode MS"/>
      </rPr>
      <t>10-07-2023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</si>
  <si>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6. Ava’s subscription started on </t>
    </r>
    <r>
      <rPr>
        <sz val="10"/>
        <color theme="1"/>
        <rFont val="Arial Unicode MS"/>
      </rPr>
      <t>25-08-2021</t>
    </r>
    <r>
      <rPr>
        <sz val="11"/>
        <color theme="1"/>
        <rFont val="Aptos Narrow"/>
        <family val="2"/>
        <scheme val="minor"/>
      </rPr>
      <t xml:space="preserve">. She wants to know when the next renewal will be, which is 1 year after.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</si>
  <si>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7. Benjamin’s team signed a project contract on </t>
    </r>
    <r>
      <rPr>
        <sz val="10"/>
        <color theme="1"/>
        <rFont val="Arial Unicode MS"/>
      </rPr>
      <t>17-09-2020</t>
    </r>
    <r>
      <rPr>
        <sz val="11"/>
        <color theme="1"/>
        <rFont val="Aptos Narrow"/>
        <family val="2"/>
        <scheme val="minor"/>
      </rPr>
      <t xml:space="preserve">, and he wants to know the date exactly 2 years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</si>
  <si>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8. Amelia’s work visa expires 18 months after her issue date, </t>
    </r>
    <r>
      <rPr>
        <sz val="10"/>
        <color theme="1"/>
        <rFont val="Arial Unicode MS"/>
      </rPr>
      <t>22-06-2022</t>
    </r>
    <r>
      <rPr>
        <sz val="11"/>
        <color theme="1"/>
        <rFont val="Aptos Narrow"/>
        <family val="2"/>
        <scheme val="minor"/>
      </rPr>
      <t xml:space="preserve">. Find the expiry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</si>
  <si>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r>
      <t xml:space="preserve">9. Jake’s rental agreement was signed on </t>
    </r>
    <r>
      <rPr>
        <sz val="10"/>
        <color theme="1"/>
        <rFont val="Arial Unicode MS"/>
      </rPr>
      <t>30-03-2022</t>
    </r>
    <r>
      <rPr>
        <sz val="11"/>
        <color theme="1"/>
        <rFont val="Aptos Narrow"/>
        <family val="2"/>
        <scheme val="minor"/>
      </rPr>
      <t xml:space="preserve">, and it renews 3 months later. Use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 xml:space="preserve"> to find the renewal date.</t>
    </r>
  </si>
  <si>
    <r>
      <t xml:space="preserve">10. Olivia’s membership started on </t>
    </r>
    <r>
      <rPr>
        <sz val="10"/>
        <color theme="1"/>
        <rFont val="Arial Unicode MS"/>
      </rPr>
      <t>10-11-2019</t>
    </r>
    <r>
      <rPr>
        <sz val="11"/>
        <color theme="1"/>
        <rFont val="Aptos Narrow"/>
        <family val="2"/>
        <scheme val="minor"/>
      </rPr>
      <t xml:space="preserve"> and is valid for 24 months. Find the expiration date using </t>
    </r>
    <r>
      <rPr>
        <b/>
        <sz val="11"/>
        <color theme="1"/>
        <rFont val="Aptos Narrow"/>
        <family val="2"/>
        <scheme val="minor"/>
      </rPr>
      <t>EDATE()</t>
    </r>
    <r>
      <rPr>
        <sz val="11"/>
        <color theme="1"/>
        <rFont val="Aptos Narrow"/>
        <family val="2"/>
        <scheme val="minor"/>
      </rPr>
      <t>.</t>
    </r>
  </si>
  <si>
    <t>EOMONTH(start_date, months)</t>
  </si>
  <si>
    <r>
      <t xml:space="preserve">1. David from "Sales" wants to know the last day of the month, 2 months after his project start date, </t>
    </r>
    <r>
      <rPr>
        <sz val="10"/>
        <color theme="1"/>
        <rFont val="Arial Unicode MS"/>
      </rPr>
      <t>15-02-2022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</si>
  <si>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know the last day of the current month, starting from </t>
    </r>
    <r>
      <rPr>
        <sz val="10"/>
        <color theme="1"/>
        <rFont val="Arial Unicode MS"/>
      </rPr>
      <t>10-10-2023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</si>
  <si>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3. Jack’s project is expected to finish at the end of the month 6 months after his start date of </t>
    </r>
    <r>
      <rPr>
        <sz val="10"/>
        <color theme="1"/>
        <rFont val="Arial Unicode MS"/>
      </rPr>
      <t>14-01-2023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</si>
  <si>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r>
      <t xml:space="preserve">4. Mia wants to know the last day of the month that is 3 months after </t>
    </r>
    <r>
      <rPr>
        <sz val="10"/>
        <color theme="1"/>
        <rFont val="Arial Unicode MS"/>
      </rPr>
      <t>20-08-2021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</si>
  <si>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5. Emma signed a contract on </t>
    </r>
    <r>
      <rPr>
        <sz val="10"/>
        <color theme="1"/>
        <rFont val="Arial Unicode MS"/>
      </rPr>
      <t>05-04-2020</t>
    </r>
    <r>
      <rPr>
        <sz val="11"/>
        <color theme="1"/>
        <rFont val="Aptos Narrow"/>
        <family val="2"/>
        <scheme val="minor"/>
      </rPr>
      <t xml:space="preserve">, and she wants to know the last day of the month, 12 months after that.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</si>
  <si>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hired an employee on </t>
    </r>
    <r>
      <rPr>
        <sz val="10"/>
        <color theme="1"/>
        <rFont val="Arial Unicode MS"/>
      </rPr>
      <t>11-11-2019</t>
    </r>
    <r>
      <rPr>
        <sz val="11"/>
        <color theme="1"/>
        <rFont val="Aptos Narrow"/>
        <family val="2"/>
        <scheme val="minor"/>
      </rPr>
      <t xml:space="preserve"> and wants to know the last day of the month 9 months later.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</si>
  <si>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her report deadline, which falls on the last day of the month, 1 month after </t>
    </r>
    <r>
      <rPr>
        <sz val="10"/>
        <color theme="1"/>
        <rFont val="Arial Unicode MS"/>
      </rPr>
      <t>18-05-2021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</si>
  <si>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8. Amelia needs to find the last day of the month 5 months after her project started on </t>
    </r>
    <r>
      <rPr>
        <sz val="10"/>
        <color theme="1"/>
        <rFont val="Arial Unicode MS"/>
      </rPr>
      <t>02-03-2023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</si>
  <si>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9. Benjamin’s team set a deadline for the last day of the month, 4 months after the start date </t>
    </r>
    <r>
      <rPr>
        <sz val="10"/>
        <color theme="1"/>
        <rFont val="Arial Unicode MS"/>
      </rPr>
      <t>21-06-2022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>.</t>
    </r>
  </si>
  <si>
    <r>
      <t xml:space="preserve">10. Jake’s performance review is scheduled at the end of the month, 2 months after his last review on </t>
    </r>
    <r>
      <rPr>
        <sz val="10"/>
        <color theme="1"/>
        <rFont val="Arial Unicode MS"/>
      </rPr>
      <t>09-09-2021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EOMONTH()</t>
    </r>
    <r>
      <rPr>
        <sz val="11"/>
        <color theme="1"/>
        <rFont val="Aptos Narrow"/>
        <family val="2"/>
        <scheme val="minor"/>
      </rPr>
      <t xml:space="preserve"> to find the date.</t>
    </r>
  </si>
  <si>
    <t>WEEKDAY(serial_number, [return_type])</t>
  </si>
  <si>
    <r>
      <t xml:space="preserve">1. Jake joined the company on </t>
    </r>
    <r>
      <rPr>
        <sz val="10"/>
        <color theme="1"/>
        <rFont val="Arial Unicode MS"/>
      </rPr>
      <t>14-07-2015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</si>
  <si>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David from "Sales" signed a contract on </t>
    </r>
    <r>
      <rPr>
        <sz val="10"/>
        <color theme="1"/>
        <rFont val="Arial Unicode MS"/>
      </rPr>
      <t>03-03-2020</t>
    </r>
    <r>
      <rPr>
        <sz val="11"/>
        <color theme="1"/>
        <rFont val="Aptos Narrow"/>
        <family val="2"/>
        <scheme val="minor"/>
      </rPr>
      <t xml:space="preserve"> and wants to know which weekday it was.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</si>
  <si>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3. Olivia wants to know which weekday her birthday fell on in </t>
    </r>
    <r>
      <rPr>
        <sz val="10"/>
        <color theme="1"/>
        <rFont val="Arial Unicode MS"/>
      </rPr>
      <t>2022</t>
    </r>
    <r>
      <rPr>
        <sz val="11"/>
        <color theme="1"/>
        <rFont val="Aptos Narrow"/>
        <family val="2"/>
        <scheme val="minor"/>
      </rPr>
      <t xml:space="preserve">, which was on </t>
    </r>
    <r>
      <rPr>
        <sz val="10"/>
        <color theme="1"/>
        <rFont val="Arial Unicode MS"/>
      </rPr>
      <t>15-08-2022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</si>
  <si>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4. Emma’s promotion date was </t>
    </r>
    <r>
      <rPr>
        <sz val="10"/>
        <color theme="1"/>
        <rFont val="Arial Unicode MS"/>
      </rPr>
      <t>06-06-2021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which day of the week it was.</t>
    </r>
  </si>
  <si>
    <r>
      <t xml:space="preserve">5. Lucas from "HR" hired a key employee on </t>
    </r>
    <r>
      <rPr>
        <sz val="10"/>
        <color theme="1"/>
        <rFont val="Arial Unicode MS"/>
      </rPr>
      <t>10-02-2019</t>
    </r>
    <r>
      <rPr>
        <sz val="11"/>
        <color theme="1"/>
        <rFont val="Aptos Narrow"/>
        <family val="2"/>
        <scheme val="minor"/>
      </rPr>
      <t xml:space="preserve">. What day of the week was that?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</si>
  <si>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6. Mia from "Marketing" has a project milestone on </t>
    </r>
    <r>
      <rPr>
        <sz val="10"/>
        <color theme="1"/>
        <rFont val="Arial Unicode MS"/>
      </rPr>
      <t>25-11-2020</t>
    </r>
    <r>
      <rPr>
        <sz val="11"/>
        <color theme="1"/>
        <rFont val="Aptos Narrow"/>
        <family val="2"/>
        <scheme val="minor"/>
      </rPr>
      <t xml:space="preserve"> and wants to know the weekday for this date.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</si>
  <si>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completed a key task on </t>
    </r>
    <r>
      <rPr>
        <sz val="10"/>
        <color theme="1"/>
        <rFont val="Arial Unicode MS"/>
      </rPr>
      <t>29-09-2019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the day of the week.</t>
    </r>
  </si>
  <si>
    <r>
      <t xml:space="preserve">8. Amelia is checking the weekday for an upcoming client meeting scheduled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>.</t>
    </r>
  </si>
  <si>
    <t>Siraj.ahmad@acciojob.com</t>
  </si>
  <si>
    <t>vishu.vaidwan@tcs.com</t>
  </si>
  <si>
    <t>Srinath.m@nestle.com</t>
  </si>
  <si>
    <t>Bhatia.anuj@google.com</t>
  </si>
  <si>
    <t>Abdul.rahman@aramco.com</t>
  </si>
  <si>
    <t>arpit.verma@tcs.com</t>
  </si>
  <si>
    <t>tanya.vishnoi@genpact.com</t>
  </si>
  <si>
    <t>kumar.ak.95@pg.com</t>
  </si>
  <si>
    <t>Priyanshu.soabhagya@ahead.com</t>
  </si>
  <si>
    <t>babblu.kumar@ecl.com</t>
  </si>
  <si>
    <t>arzoo.afsar4@gmail.com</t>
  </si>
  <si>
    <r>
      <t xml:space="preserve">9. Benjamin from "Sales" closed a major deal on </t>
    </r>
    <r>
      <rPr>
        <sz val="10"/>
        <color theme="1"/>
        <rFont val="Arial Unicode MS"/>
      </rPr>
      <t>01-10-2020</t>
    </r>
    <r>
      <rPr>
        <sz val="11"/>
        <color theme="1"/>
        <rFont val="Aptos Narrow"/>
        <family val="2"/>
        <scheme val="minor"/>
      </rPr>
      <t xml:space="preserve">. He wants to know the day of the week it happened.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</si>
  <si>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10. Jack from "Customer Support" wants to know which day of the week he started working, which was on </t>
    </r>
    <r>
      <rPr>
        <sz val="10"/>
        <color theme="1"/>
        <rFont val="Arial Unicode MS"/>
      </rPr>
      <t>05-09-2021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WEEKDAY()</t>
    </r>
    <r>
      <rPr>
        <sz val="11"/>
        <color theme="1"/>
        <rFont val="Aptos Narrow"/>
        <family val="2"/>
        <scheme val="minor"/>
      </rPr>
      <t xml:space="preserve"> to determine the day.</t>
    </r>
  </si>
  <si>
    <t>WEEKNUM(serial_number, [return_type])</t>
  </si>
  <si>
    <r>
      <t xml:space="preserve">1. Jake wants to know in which week of the year his project, started on </t>
    </r>
    <r>
      <rPr>
        <sz val="10"/>
        <color theme="1"/>
        <rFont val="Arial Unicode MS"/>
      </rPr>
      <t>01-02-2021</t>
    </r>
    <r>
      <rPr>
        <sz val="11"/>
        <color theme="1"/>
        <rFont val="Aptos Narrow"/>
        <family val="2"/>
        <scheme val="minor"/>
      </rPr>
      <t xml:space="preserve">, falls.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</si>
  <si>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2. Olivia is planning her team’s work for the year and needs to know the week number for the date </t>
    </r>
    <r>
      <rPr>
        <sz val="10"/>
        <color theme="1"/>
        <rFont val="Arial Unicode MS"/>
      </rPr>
      <t>17-04-2023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</si>
  <si>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find out which week of the year a key contract signed on </t>
    </r>
    <r>
      <rPr>
        <sz val="10"/>
        <color theme="1"/>
        <rFont val="Arial Unicode MS"/>
      </rPr>
      <t>12-08-2022</t>
    </r>
    <r>
      <rPr>
        <sz val="11"/>
        <color theme="1"/>
        <rFont val="Aptos Narrow"/>
        <family val="2"/>
        <scheme val="minor"/>
      </rPr>
      <t xml:space="preserve">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</si>
  <si>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4. Mia from "Marketing" is organizing a campaign and wants to know which week number the campaign starting on </t>
    </r>
    <r>
      <rPr>
        <sz val="10"/>
        <color theme="1"/>
        <rFont val="Arial Unicode MS"/>
      </rPr>
      <t>10-07-2024</t>
    </r>
    <r>
      <rPr>
        <sz val="11"/>
        <color theme="1"/>
        <rFont val="Aptos Narrow"/>
        <family val="2"/>
        <scheme val="minor"/>
      </rPr>
      <t xml:space="preserve">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</si>
  <si>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 has a report due on </t>
    </r>
    <r>
      <rPr>
        <sz val="10"/>
        <color theme="1"/>
        <rFont val="Arial Unicode MS"/>
      </rPr>
      <t>03-09-2023</t>
    </r>
    <r>
      <rPr>
        <sz val="11"/>
        <color theme="1"/>
        <rFont val="Aptos Narrow"/>
        <family val="2"/>
        <scheme val="minor"/>
      </rPr>
      <t xml:space="preserve"> and needs to know the week number for that date.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determine it.</t>
    </r>
  </si>
  <si>
    <r>
      <t xml:space="preserve">6. Lucas from "HR" wants to track the start of his training program, which begins on </t>
    </r>
    <r>
      <rPr>
        <sz val="10"/>
        <color theme="1"/>
        <rFont val="Arial Unicode MS"/>
      </rPr>
      <t>20-01-2025</t>
    </r>
    <r>
      <rPr>
        <sz val="11"/>
        <color theme="1"/>
        <rFont val="Aptos Narrow"/>
        <family val="2"/>
        <scheme val="minor"/>
      </rPr>
      <t xml:space="preserve">. Find the week number using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</si>
  <si>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from "Engineering" completed a project milestone on </t>
    </r>
    <r>
      <rPr>
        <sz val="10"/>
        <color theme="1"/>
        <rFont val="Arial Unicode MS"/>
      </rPr>
      <t>18-06-2021</t>
    </r>
    <r>
      <rPr>
        <sz val="11"/>
        <color theme="1"/>
        <rFont val="Aptos Narrow"/>
        <family val="2"/>
        <scheme val="minor"/>
      </rPr>
      <t xml:space="preserve"> and wants to know the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</si>
  <si>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8. Amelia from "Sales" wants to know which week number her promotion, effective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belongs 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</si>
  <si>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9. Benjamin has an event scheduled for </t>
    </r>
    <r>
      <rPr>
        <sz val="10"/>
        <color theme="1"/>
        <rFont val="Arial Unicode MS"/>
      </rPr>
      <t>25-11-2023</t>
    </r>
    <r>
      <rPr>
        <sz val="11"/>
        <color theme="1"/>
        <rFont val="Aptos Narrow"/>
        <family val="2"/>
        <scheme val="minor"/>
      </rPr>
      <t xml:space="preserve"> and needs to determine which week number it falls into.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</si>
  <si>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find the week number for his vacation, which starts on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WEEKNUM()</t>
    </r>
    <r>
      <rPr>
        <sz val="11"/>
        <color theme="1"/>
        <rFont val="Aptos Narrow"/>
        <family val="2"/>
        <scheme val="minor"/>
      </rPr>
      <t xml:space="preserve"> to find it.</t>
    </r>
  </si>
  <si>
    <t>NETWORKDAYS(start_date, end_date, [holidays])</t>
  </si>
  <si>
    <r>
      <t xml:space="preserve">1. Jake wants to calculate the number of working days between his start date,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, and the project deadline,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</si>
  <si>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that runs from </t>
    </r>
    <r>
      <rPr>
        <sz val="10"/>
        <color theme="1"/>
        <rFont val="Arial Unicode MS"/>
      </rPr>
      <t>05-09-2022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20-09-2022</t>
    </r>
    <r>
      <rPr>
        <sz val="11"/>
        <color theme="1"/>
        <rFont val="Aptos Narrow"/>
        <family val="2"/>
        <scheme val="minor"/>
      </rPr>
      <t xml:space="preserve">, and she wants to know how many working days it includes, excluding weekends and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</si>
  <si>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number of working days between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31-07-2022</t>
    </r>
    <r>
      <rPr>
        <sz val="11"/>
        <color theme="1"/>
        <rFont val="Aptos Narrow"/>
        <family val="2"/>
        <scheme val="minor"/>
      </rPr>
      <t xml:space="preserve">, with no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</si>
  <si>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4. Lucas from "HR" wants to find out how many working days are there between </t>
    </r>
    <r>
      <rPr>
        <sz val="10"/>
        <color theme="1"/>
        <rFont val="Arial Unicode MS"/>
      </rPr>
      <t>10-08-2023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25-08-2023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</si>
  <si>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spans from </t>
    </r>
    <r>
      <rPr>
        <sz val="10"/>
        <color theme="1"/>
        <rFont val="Arial Unicode MS"/>
      </rPr>
      <t>01-10-2023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31-10-2023</t>
    </r>
    <r>
      <rPr>
        <sz val="11"/>
        <color theme="1"/>
        <rFont val="Aptos Narrow"/>
        <family val="2"/>
        <scheme val="minor"/>
      </rPr>
      <t xml:space="preserve">, and she wants to exclude weekends and any holidays.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</si>
  <si>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6. Benjamin is tracking a project timeline from </t>
    </r>
    <r>
      <rPr>
        <sz val="10"/>
        <color theme="1"/>
        <rFont val="Arial Unicode MS"/>
      </rPr>
      <t>20-05-2024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10-06-2024</t>
    </r>
    <r>
      <rPr>
        <sz val="11"/>
        <color theme="1"/>
        <rFont val="Aptos Narrow"/>
        <family val="2"/>
        <scheme val="minor"/>
      </rPr>
      <t xml:space="preserve">. How many working days are there between these dates?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</si>
  <si>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7. Jack wants to calculate the number of working days from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</si>
  <si>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8. Ava wants to know the number of working days between </t>
    </r>
    <r>
      <rPr>
        <sz val="10"/>
        <color theme="1"/>
        <rFont val="Arial Unicode MS"/>
      </rPr>
      <t>15-12-2023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30-12-2023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</si>
  <si>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9. David from "Finance" is preparing a project report and wants to calculate the number of working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20-03-2023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</si>
  <si>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r>
      <t xml:space="preserve">10. Amelia is calculating the working days between </t>
    </r>
    <r>
      <rPr>
        <sz val="10"/>
        <color theme="1"/>
        <rFont val="Arial Unicode MS"/>
      </rPr>
      <t>12-04-2024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NETWORKDAYS()</t>
    </r>
    <r>
      <rPr>
        <sz val="11"/>
        <color theme="1"/>
        <rFont val="Aptos Narrow"/>
        <family val="2"/>
        <scheme val="minor"/>
      </rPr>
      <t>.</t>
    </r>
  </si>
  <si>
    <t>NETWORKDAYS.INTL(start_date, end_date, [weekend], [holidays])</t>
  </si>
  <si>
    <r>
      <t xml:space="preserve">1. Olivia wants to calculate the number of working days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20-05-2023</t>
    </r>
    <r>
      <rPr>
        <sz val="11"/>
        <color theme="1"/>
        <rFont val="Aptos Narrow"/>
        <family val="2"/>
        <scheme val="minor"/>
      </rPr>
      <t xml:space="preserve">, considering that her company works on Saturdays but not Sundays.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</si>
  <si>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2. Jake’s team has a project running from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30-06-2023</t>
    </r>
    <r>
      <rPr>
        <sz val="11"/>
        <color theme="1"/>
        <rFont val="Aptos Narrow"/>
        <family val="2"/>
        <scheme val="minor"/>
      </rPr>
      <t xml:space="preserve">, and their weekend is Friday. Calculate the working days using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</si>
  <si>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company works only from Monday to Thursday, and she wants to calculate the number of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</si>
  <si>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working days between </t>
    </r>
    <r>
      <rPr>
        <sz val="10"/>
        <color theme="1"/>
        <rFont val="Arial Unicode MS"/>
      </rPr>
      <t>10-07-2022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25-07-2022</t>
    </r>
    <r>
      <rPr>
        <sz val="11"/>
        <color theme="1"/>
        <rFont val="Aptos Narrow"/>
        <family val="2"/>
        <scheme val="minor"/>
      </rPr>
      <t xml:space="preserve">, where weekends are on Friday and Saturday.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</si>
  <si>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know how many working days there are between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20-08-2023</t>
    </r>
    <r>
      <rPr>
        <sz val="11"/>
        <color theme="1"/>
        <rFont val="Aptos Narrow"/>
        <family val="2"/>
        <scheme val="minor"/>
      </rPr>
      <t xml:space="preserve">, given that his team takes Fridays and Saturdays off.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</si>
  <si>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working days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15-02-2023</t>
    </r>
    <r>
      <rPr>
        <sz val="11"/>
        <color theme="1"/>
        <rFont val="Aptos Narrow"/>
        <family val="2"/>
        <scheme val="minor"/>
      </rPr>
      <t xml:space="preserve">, with a custom weekend schedule of Sunday and Monday.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</si>
  <si>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7. Ava wants to calculate working days between </t>
    </r>
    <r>
      <rPr>
        <sz val="10"/>
        <color theme="1"/>
        <rFont val="Arial Unicode MS"/>
      </rPr>
      <t>12-03-2024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25-03-2024</t>
    </r>
    <r>
      <rPr>
        <sz val="11"/>
        <color theme="1"/>
        <rFont val="Aptos Narrow"/>
        <family val="2"/>
        <scheme val="minor"/>
      </rPr>
      <t xml:space="preserve">, considering her company's weekend is Friday.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</si>
  <si>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company has weekends on Thursday and Friday, and he wants to know how many working days there are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</si>
  <si>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working days between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20-11-2023</t>
    </r>
    <r>
      <rPr>
        <sz val="11"/>
        <color theme="1"/>
        <rFont val="Aptos Narrow"/>
        <family val="2"/>
        <scheme val="minor"/>
      </rPr>
      <t xml:space="preserve">, where weekends are only on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</si>
  <si>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working days between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15-04-2024</t>
    </r>
    <r>
      <rPr>
        <sz val="11"/>
        <color theme="1"/>
        <rFont val="Aptos Narrow"/>
        <family val="2"/>
        <scheme val="minor"/>
      </rPr>
      <t xml:space="preserve">, with a weekend schedule of Saturday and Sunday. Use </t>
    </r>
    <r>
      <rPr>
        <b/>
        <sz val="11"/>
        <color theme="1"/>
        <rFont val="Aptos Narrow"/>
        <family val="2"/>
        <scheme val="minor"/>
      </rPr>
      <t>NETWORKDAYS.INTL()</t>
    </r>
    <r>
      <rPr>
        <sz val="11"/>
        <color theme="1"/>
        <rFont val="Aptos Narrow"/>
        <family val="2"/>
        <scheme val="minor"/>
      </rPr>
      <t>.</t>
    </r>
  </si>
  <si>
    <t>WORKDAY(start_date, days, [holidays])</t>
  </si>
  <si>
    <r>
      <t xml:space="preserve">1. Jake has a project that starts on </t>
    </r>
    <r>
      <rPr>
        <sz val="10"/>
        <color theme="1"/>
        <rFont val="Arial Unicode MS"/>
      </rPr>
      <t>15-03-2023</t>
    </r>
    <r>
      <rPr>
        <sz val="11"/>
        <color theme="1"/>
        <rFont val="Aptos Narrow"/>
        <family val="2"/>
        <scheme val="minor"/>
      </rPr>
      <t xml:space="preserve">, and he wants to know the date 10 working days later,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</si>
  <si>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2. Olivia’s team starts a new task on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wants to know the end date after 15 working days,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</si>
  <si>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3. David wants to calculate the date that is 5 working days after the project start date of </t>
    </r>
    <r>
      <rPr>
        <sz val="10"/>
        <color theme="1"/>
        <rFont val="Arial Unicode MS"/>
      </rPr>
      <t>10-06-2023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</si>
  <si>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know the date 20 working days after the project start date of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</si>
  <si>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is calculating the date that falls 7 working days after an employee's start date of </t>
    </r>
    <r>
      <rPr>
        <sz val="10"/>
        <color theme="1"/>
        <rFont val="Arial Unicode MS"/>
      </rPr>
      <t>10-09-2023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</si>
  <si>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project starts on </t>
    </r>
    <r>
      <rPr>
        <sz val="10"/>
        <color theme="1"/>
        <rFont val="Arial Unicode MS"/>
      </rPr>
      <t>12-12-2023</t>
    </r>
    <r>
      <rPr>
        <sz val="11"/>
        <color theme="1"/>
        <rFont val="Aptos Narrow"/>
        <family val="2"/>
        <scheme val="minor"/>
      </rPr>
      <t xml:space="preserve">, and she wants to know the date after 8 working days.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</si>
  <si>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date that falls 12 working days after </t>
    </r>
    <r>
      <rPr>
        <sz val="10"/>
        <color theme="1"/>
        <rFont val="Arial Unicode MS"/>
      </rPr>
      <t>15-10-2023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</si>
  <si>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8. Ava is tracking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wants to know the date 30 working days later.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</si>
  <si>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report is due after 10 working days from </t>
    </r>
    <r>
      <rPr>
        <sz val="10"/>
        <color theme="1"/>
        <rFont val="Arial Unicode MS"/>
      </rPr>
      <t>05-04-2024</t>
    </r>
    <r>
      <rPr>
        <sz val="11"/>
        <color theme="1"/>
        <rFont val="Aptos Narrow"/>
        <family val="2"/>
        <scheme val="minor"/>
      </rPr>
      <t xml:space="preserve">. Find the due date using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</si>
  <si>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date 20 working days after the project launch on </t>
    </r>
    <r>
      <rPr>
        <sz val="10"/>
        <color theme="1"/>
        <rFont val="Arial Unicode MS"/>
      </rPr>
      <t>10-11-2022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WORKDAY()</t>
    </r>
    <r>
      <rPr>
        <sz val="11"/>
        <color theme="1"/>
        <rFont val="Aptos Narrow"/>
        <family val="2"/>
        <scheme val="minor"/>
      </rPr>
      <t>.</t>
    </r>
  </si>
  <si>
    <t>WORKDAY.INTL(start_date, days, [weekend], [holidays])</t>
  </si>
  <si>
    <r>
      <t xml:space="preserve">1. Jake’s team works Monday through Saturday, and he wants to know the date that falls 10 working days after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</si>
  <si>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2. Olivia wants to calculate the date 15 working days after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, considering her company's weekend is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</si>
  <si>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3. Mia’s project starts on </t>
    </r>
    <r>
      <rPr>
        <sz val="10"/>
        <color theme="1"/>
        <rFont val="Arial Unicode MS"/>
      </rPr>
      <t>15-03-2024</t>
    </r>
    <r>
      <rPr>
        <sz val="11"/>
        <color theme="1"/>
        <rFont val="Aptos Narrow"/>
        <family val="2"/>
        <scheme val="minor"/>
      </rPr>
      <t xml:space="preserve">, and her company’s weekends are Friday and Saturday. Find the date 20 working days later using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</si>
  <si>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calculate the date 7 working days after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, where weekends are Thursday and Friday.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</si>
  <si>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needs to calculate the date 12 working days after </t>
    </r>
    <r>
      <rPr>
        <sz val="10"/>
        <color theme="1"/>
        <rFont val="Arial Unicode MS"/>
      </rPr>
      <t>20-09-2023</t>
    </r>
    <r>
      <rPr>
        <sz val="11"/>
        <color theme="1"/>
        <rFont val="Aptos Narrow"/>
        <family val="2"/>
        <scheme val="minor"/>
      </rPr>
      <t xml:space="preserve">, considering a Sunday-only weekend.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</si>
  <si>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6. Emma’s team works Monday through Friday, and she wants to calculate the date 8 working days after </t>
    </r>
    <r>
      <rPr>
        <sz val="10"/>
        <color theme="1"/>
        <rFont val="Arial Unicode MS"/>
      </rPr>
      <t>12-01-2024</t>
    </r>
    <r>
      <rPr>
        <sz val="11"/>
        <color theme="1"/>
        <rFont val="Aptos Narrow"/>
        <family val="2"/>
        <scheme val="minor"/>
      </rPr>
      <t xml:space="preserve">, excluding weekends.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</si>
  <si>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7. Benjamin is calculating the end date of a project that starts on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, with 15 working days and a weekend on Saturday and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</si>
  <si>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8. Ava’s team has weekends on Thursday and Friday, and she wants to know the date 10 working days after the start date of </t>
    </r>
    <r>
      <rPr>
        <sz val="10"/>
        <color theme="1"/>
        <rFont val="Arial Unicode MS"/>
      </rPr>
      <t>05-06-2023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</si>
  <si>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9. Amelia needs to know the date 20 working days after </t>
    </r>
    <r>
      <rPr>
        <sz val="10"/>
        <color theme="1"/>
        <rFont val="Arial Unicode MS"/>
      </rPr>
      <t>01-04-2024</t>
    </r>
    <r>
      <rPr>
        <sz val="11"/>
        <color theme="1"/>
        <rFont val="Aptos Narrow"/>
        <family val="2"/>
        <scheme val="minor"/>
      </rPr>
      <t xml:space="preserve">, considering her company’s weekends are Friday and Saturday.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</si>
  <si>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working on a timeline for a project that starts on </t>
    </r>
    <r>
      <rPr>
        <sz val="10"/>
        <color theme="1"/>
        <rFont val="Arial Unicode MS"/>
      </rPr>
      <t>10-11-2023</t>
    </r>
    <r>
      <rPr>
        <sz val="11"/>
        <color theme="1"/>
        <rFont val="Aptos Narrow"/>
        <family val="2"/>
        <scheme val="minor"/>
      </rPr>
      <t xml:space="preserve"> and wants to know the date 5 working days later, where weekends are only Sunday. Use </t>
    </r>
    <r>
      <rPr>
        <b/>
        <sz val="11"/>
        <color theme="1"/>
        <rFont val="Aptos Narrow"/>
        <family val="2"/>
        <scheme val="minor"/>
      </rPr>
      <t>WORKDAY.INTL()</t>
    </r>
    <r>
      <rPr>
        <sz val="11"/>
        <color theme="1"/>
        <rFont val="Aptos Narrow"/>
        <family val="2"/>
        <scheme val="minor"/>
      </rPr>
      <t>.</t>
    </r>
  </si>
  <si>
    <t>DAYS(end_date, start_date)</t>
  </si>
  <si>
    <r>
      <t xml:space="preserve">1. Jake wants to know how many days are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15-05-2023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 xml:space="preserve"> to calculate the difference.</t>
    </r>
  </si>
  <si>
    <r>
      <t xml:space="preserve">2. Olivia is calculating the number of days between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20-06-2022</t>
    </r>
    <r>
      <rPr>
        <sz val="11"/>
        <color theme="1"/>
        <rFont val="Aptos Narrow"/>
        <family val="2"/>
        <scheme val="minor"/>
      </rPr>
      <t xml:space="preserve"> for her vacation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</si>
  <si>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3. David from "Finance" wants to find out how many days are left from today to the payment due date of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</si>
  <si>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4. Mia needs to calculate the number of days between her project start date,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, and the end date,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</si>
  <si>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5. Emma is determining the total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for project planning.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</si>
  <si>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is calculating the number of days between an employee's hiring date,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, and their last working day, </t>
    </r>
    <r>
      <rPr>
        <sz val="10"/>
        <color theme="1"/>
        <rFont val="Arial Unicode MS"/>
      </rPr>
      <t>01-01-2023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</si>
  <si>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spans from </t>
    </r>
    <r>
      <rPr>
        <sz val="10"/>
        <color theme="1"/>
        <rFont val="Arial Unicode MS"/>
      </rPr>
      <t>15-07-2021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01-08-2021</t>
    </r>
    <r>
      <rPr>
        <sz val="11"/>
        <color theme="1"/>
        <rFont val="Aptos Narrow"/>
        <family val="2"/>
        <scheme val="minor"/>
      </rPr>
      <t xml:space="preserve">, and she wants to know how many days the project lasted.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</si>
  <si>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the number of days between two important meetings held on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</si>
  <si>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calculate how many days are left from today until her next client meeting on </t>
    </r>
    <r>
      <rPr>
        <sz val="10"/>
        <color theme="1"/>
        <rFont val="Arial Unicode MS"/>
      </rPr>
      <t>01-12-2024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</si>
  <si>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calculate the number of days between today and his next vacation starting on </t>
    </r>
    <r>
      <rPr>
        <sz val="10"/>
        <color theme="1"/>
        <rFont val="Arial Unicode MS"/>
      </rPr>
      <t>01-08-2024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DAYS()</t>
    </r>
    <r>
      <rPr>
        <sz val="11"/>
        <color theme="1"/>
        <rFont val="Aptos Narrow"/>
        <family val="2"/>
        <scheme val="minor"/>
      </rPr>
      <t>.</t>
    </r>
  </si>
  <si>
    <t>DAYS360(start_date, end_date, [method])</t>
  </si>
  <si>
    <r>
      <t xml:space="preserve">1. Jake wants to calculate the difference in days between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30-04-2023</t>
    </r>
    <r>
      <rPr>
        <sz val="11"/>
        <color theme="1"/>
        <rFont val="Aptos Narrow"/>
        <family val="2"/>
        <scheme val="minor"/>
      </rPr>
      <t xml:space="preserve">,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</si>
  <si>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comparing two loan payment dates, </t>
    </r>
    <r>
      <rPr>
        <sz val="10"/>
        <color theme="1"/>
        <rFont val="Arial Unicode MS"/>
      </rPr>
      <t>15-01-2022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15-06-2022</t>
    </r>
    <r>
      <rPr>
        <sz val="11"/>
        <color theme="1"/>
        <rFont val="Aptos Narrow"/>
        <family val="2"/>
        <scheme val="minor"/>
      </rPr>
      <t xml:space="preserve">, and wants to calculate the number of days between them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</si>
  <si>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3. Mia from "Marketing" needs to calculate the number of days between </t>
    </r>
    <r>
      <rPr>
        <sz val="10"/>
        <color theme="1"/>
        <rFont val="Arial Unicode MS"/>
      </rPr>
      <t>01-03-2023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31-03-2023</t>
    </r>
    <r>
      <rPr>
        <sz val="11"/>
        <color theme="1"/>
        <rFont val="Aptos Narrow"/>
        <family val="2"/>
        <scheme val="minor"/>
      </rPr>
      <t xml:space="preserve"> using a 360-day calendar year.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</si>
  <si>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4. David is calculating the number of days between </t>
    </r>
    <r>
      <rPr>
        <sz val="10"/>
        <color theme="1"/>
        <rFont val="Arial Unicode MS"/>
      </rPr>
      <t>05-02-2023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20-02-2023</t>
    </r>
    <r>
      <rPr>
        <sz val="11"/>
        <color theme="1"/>
        <rFont val="Aptos Narrow"/>
        <family val="2"/>
        <scheme val="minor"/>
      </rPr>
      <t xml:space="preserve"> using the 360-day method for financial reporting.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</si>
  <si>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5. Lucas from "HR" wants to know how many days passed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01-06-2023</t>
    </r>
    <r>
      <rPr>
        <sz val="11"/>
        <color theme="1"/>
        <rFont val="Aptos Narrow"/>
        <family val="2"/>
        <scheme val="minor"/>
      </rPr>
      <t xml:space="preserve"> on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</si>
  <si>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6. Emma is calculating the difference in days between </t>
    </r>
    <r>
      <rPr>
        <sz val="10"/>
        <color theme="1"/>
        <rFont val="Arial Unicode MS"/>
      </rPr>
      <t>10-09-2022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10-10-2022</t>
    </r>
    <r>
      <rPr>
        <sz val="11"/>
        <color theme="1"/>
        <rFont val="Aptos Narrow"/>
        <family val="2"/>
        <scheme val="minor"/>
      </rPr>
      <t xml:space="preserve"> using the 360-day method for a payroll report.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</si>
  <si>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7. Ava’s project started on </t>
    </r>
    <r>
      <rPr>
        <sz val="10"/>
        <color theme="1"/>
        <rFont val="Arial Unicode MS"/>
      </rPr>
      <t>01-01-2024</t>
    </r>
    <r>
      <rPr>
        <sz val="11"/>
        <color theme="1"/>
        <rFont val="Aptos Narrow"/>
        <family val="2"/>
        <scheme val="minor"/>
      </rPr>
      <t xml:space="preserve">, and she wants to calculate how many days will pass by </t>
    </r>
    <r>
      <rPr>
        <sz val="10"/>
        <color theme="1"/>
        <rFont val="Arial Unicode MS"/>
      </rPr>
      <t>30-06-2024</t>
    </r>
    <r>
      <rPr>
        <sz val="11"/>
        <color theme="1"/>
        <rFont val="Aptos Narrow"/>
        <family val="2"/>
        <scheme val="minor"/>
      </rPr>
      <t xml:space="preserve">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</si>
  <si>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number of days between </t>
    </r>
    <r>
      <rPr>
        <sz val="10"/>
        <color theme="1"/>
        <rFont val="Arial Unicode MS"/>
      </rPr>
      <t>01-11-2022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30-11-2022</t>
    </r>
    <r>
      <rPr>
        <sz val="11"/>
        <color theme="1"/>
        <rFont val="Aptos Narrow"/>
        <family val="2"/>
        <scheme val="minor"/>
      </rPr>
      <t xml:space="preserve"> for an interest calculation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</si>
  <si>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comparing two contract periods, from </t>
    </r>
    <r>
      <rPr>
        <sz val="10"/>
        <color theme="1"/>
        <rFont val="Arial Unicode MS"/>
      </rPr>
      <t>01-04-2023</t>
    </r>
    <r>
      <rPr>
        <sz val="11"/>
        <color theme="1"/>
        <rFont val="Aptos Narrow"/>
        <family val="2"/>
        <scheme val="minor"/>
      </rPr>
      <t xml:space="preserve"> to </t>
    </r>
    <r>
      <rPr>
        <sz val="10"/>
        <color theme="1"/>
        <rFont val="Arial Unicode MS"/>
      </rPr>
      <t>01-08-2023</t>
    </r>
    <r>
      <rPr>
        <sz val="11"/>
        <color theme="1"/>
        <rFont val="Aptos Narrow"/>
        <family val="2"/>
        <scheme val="minor"/>
      </rPr>
      <t xml:space="preserve">, using a 360-day calendar.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</si>
  <si>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number of days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 for a financial transaction using the 360-day method. Use </t>
    </r>
    <r>
      <rPr>
        <b/>
        <sz val="11"/>
        <color theme="1"/>
        <rFont val="Aptos Narrow"/>
        <family val="2"/>
        <scheme val="minor"/>
      </rPr>
      <t>DAYS360()</t>
    </r>
    <r>
      <rPr>
        <sz val="11"/>
        <color theme="1"/>
        <rFont val="Aptos Narrow"/>
        <family val="2"/>
        <scheme val="minor"/>
      </rPr>
      <t>.</t>
    </r>
  </si>
  <si>
    <t>YEARFRAC(start_date, end_date, [basis])</t>
  </si>
  <si>
    <r>
      <t xml:space="preserve">1. Jake wants to calculate the fraction of the year that passed between </t>
    </r>
    <r>
      <rPr>
        <sz val="10"/>
        <color theme="1"/>
        <rFont val="Arial Unicode MS"/>
      </rPr>
      <t>01-01-2022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01-07-2022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</si>
  <si>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calculating the fraction of the year between </t>
    </r>
    <r>
      <rPr>
        <sz val="10"/>
        <color theme="1"/>
        <rFont val="Arial Unicode MS"/>
      </rPr>
      <t>01-03-2022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01-09-2022</t>
    </r>
    <r>
      <rPr>
        <sz val="11"/>
        <color theme="1"/>
        <rFont val="Aptos Narrow"/>
        <family val="2"/>
        <scheme val="minor"/>
      </rPr>
      <t xml:space="preserve"> for a financial report.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</si>
  <si>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3. David needs to know the fraction of the year that passed between </t>
    </r>
    <r>
      <rPr>
        <sz val="10"/>
        <color theme="1"/>
        <rFont val="Arial Unicode MS"/>
      </rPr>
      <t>10-05-2022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15-12-2022</t>
    </r>
    <r>
      <rPr>
        <sz val="11"/>
        <color theme="1"/>
        <rFont val="Aptos Narrow"/>
        <family val="2"/>
        <scheme val="minor"/>
      </rPr>
      <t xml:space="preserve"> for interest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</si>
  <si>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4. Mia wants to find the fraction of the year between </t>
    </r>
    <r>
      <rPr>
        <sz val="10"/>
        <color theme="1"/>
        <rFont val="Arial Unicode MS"/>
      </rPr>
      <t>01-02-2023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15-06-2023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</si>
  <si>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5. Emma is calculating the portion of the year that has passed between </t>
    </r>
    <r>
      <rPr>
        <sz val="10"/>
        <color theme="1"/>
        <rFont val="Arial Unicode MS"/>
      </rPr>
      <t>01-04-2022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</si>
  <si>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know the fraction of the year between </t>
    </r>
    <r>
      <rPr>
        <sz val="10"/>
        <color theme="1"/>
        <rFont val="Arial Unicode MS"/>
      </rPr>
      <t>15-01-2023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31-07-2023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</si>
  <si>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7. Ava is calculating the fraction of the year between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01-12-2023</t>
    </r>
    <r>
      <rPr>
        <sz val="11"/>
        <color theme="1"/>
        <rFont val="Aptos Narrow"/>
        <family val="2"/>
        <scheme val="minor"/>
      </rPr>
      <t xml:space="preserve"> for an employee's performance review.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</si>
  <si>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is calculating how much of the year passed between </t>
    </r>
    <r>
      <rPr>
        <sz val="10"/>
        <color theme="1"/>
        <rFont val="Arial Unicode MS"/>
      </rPr>
      <t>10-04-2024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31-12-2024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</si>
  <si>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know the fraction of the year between </t>
    </r>
    <r>
      <rPr>
        <sz val="10"/>
        <color theme="1"/>
        <rFont val="Arial Unicode MS"/>
      </rPr>
      <t>01-07-2023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01-11-2023</t>
    </r>
    <r>
      <rPr>
        <sz val="11"/>
        <color theme="1"/>
        <rFont val="Aptos Narrow"/>
        <family val="2"/>
        <scheme val="minor"/>
      </rPr>
      <t xml:space="preserve"> for a bonus calculation.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</si>
  <si>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r>
      <t xml:space="preserve">10. Jack is calculating the fraction of the year between </t>
    </r>
    <r>
      <rPr>
        <sz val="10"/>
        <color theme="1"/>
        <rFont val="Arial Unicode MS"/>
      </rPr>
      <t>01-09-2023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01-03-2024</t>
    </r>
    <r>
      <rPr>
        <sz val="11"/>
        <color theme="1"/>
        <rFont val="Aptos Narrow"/>
        <family val="2"/>
        <scheme val="minor"/>
      </rPr>
      <t xml:space="preserve"> for financial forecasting. Use </t>
    </r>
    <r>
      <rPr>
        <b/>
        <sz val="11"/>
        <color theme="1"/>
        <rFont val="Aptos Narrow"/>
        <family val="2"/>
        <scheme val="minor"/>
      </rPr>
      <t>YEARFRAC()</t>
    </r>
    <r>
      <rPr>
        <sz val="11"/>
        <color theme="1"/>
        <rFont val="Aptos Narrow"/>
        <family val="2"/>
        <scheme val="minor"/>
      </rPr>
      <t>.</t>
    </r>
  </si>
  <si>
    <t>ISOWEEKNUM(date)</t>
  </si>
  <si>
    <r>
      <t xml:space="preserve">1. Jake wants to know which ISO week of the year his project, starting on </t>
    </r>
    <r>
      <rPr>
        <sz val="10"/>
        <color theme="1"/>
        <rFont val="Arial Unicode MS"/>
      </rPr>
      <t>01-05-2023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</si>
  <si>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2. Olivia is planning an event and needs to know the ISO week number for the date </t>
    </r>
    <r>
      <rPr>
        <sz val="10"/>
        <color theme="1"/>
        <rFont val="Arial Unicode MS"/>
      </rPr>
      <t>10-06-2022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</si>
  <si>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calculate the ISO week number for her project launch date, </t>
    </r>
    <r>
      <rPr>
        <sz val="10"/>
        <color theme="1"/>
        <rFont val="Arial Unicode MS"/>
      </rPr>
      <t>01-08-2022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</si>
  <si>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4. David wants to know the ISO week number for the invoice date </t>
    </r>
    <r>
      <rPr>
        <sz val="10"/>
        <color theme="1"/>
        <rFont val="Arial Unicode MS"/>
      </rPr>
      <t>20-03-2024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</si>
  <si>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key event is scheduled for </t>
    </r>
    <r>
      <rPr>
        <sz val="10"/>
        <color theme="1"/>
        <rFont val="Arial Unicode MS"/>
      </rPr>
      <t>15-09-2023</t>
    </r>
    <r>
      <rPr>
        <sz val="11"/>
        <color theme="1"/>
        <rFont val="Aptos Narrow"/>
        <family val="2"/>
        <scheme val="minor"/>
      </rPr>
      <t xml:space="preserve">, and she needs to know which ISO week number it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</si>
  <si>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ISO week number for the training session scheduled on </t>
    </r>
    <r>
      <rPr>
        <sz val="10"/>
        <color theme="1"/>
        <rFont val="Arial Unicode MS"/>
      </rPr>
      <t>02-04-2024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</si>
  <si>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know which ISO week number the project end date, </t>
    </r>
    <r>
      <rPr>
        <sz val="10"/>
        <color theme="1"/>
        <rFont val="Arial Unicode MS"/>
      </rPr>
      <t>25-07-2023</t>
    </r>
    <r>
      <rPr>
        <sz val="11"/>
        <color theme="1"/>
        <rFont val="Aptos Narrow"/>
        <family val="2"/>
        <scheme val="minor"/>
      </rPr>
      <t xml:space="preserve">, falls into.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</si>
  <si>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wants to find out the ISO week number for his upcoming presentation on </t>
    </r>
    <r>
      <rPr>
        <sz val="10"/>
        <color theme="1"/>
        <rFont val="Arial Unicode MS"/>
      </rPr>
      <t>18-11-2023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</si>
  <si>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9. Amelia is calculating the ISO week number for the task completion date </t>
    </r>
    <r>
      <rPr>
        <sz val="10"/>
        <color theme="1"/>
        <rFont val="Arial Unicode MS"/>
      </rPr>
      <t>10-02-2023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</si>
  <si>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r>
      <t xml:space="preserve">10. Jack wants to know the ISO week number for his vacation start date, </t>
    </r>
    <r>
      <rPr>
        <sz val="10"/>
        <color theme="1"/>
        <rFont val="Arial Unicode MS"/>
      </rPr>
      <t>01-10-2024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ISOWEEKNUM()</t>
    </r>
    <r>
      <rPr>
        <sz val="11"/>
        <color theme="1"/>
        <rFont val="Aptos Narrow"/>
        <family val="2"/>
        <scheme val="minor"/>
      </rPr>
      <t>.</t>
    </r>
  </si>
  <si>
    <t>TIMEVALUE(time_text)</t>
  </si>
  <si>
    <r>
      <t xml:space="preserve">1. Jake wants to convert the time stored as text </t>
    </r>
    <r>
      <rPr>
        <sz val="10"/>
        <color theme="1"/>
        <rFont val="Arial Unicode MS"/>
      </rPr>
      <t>"12:30 PM"</t>
    </r>
    <r>
      <rPr>
        <sz val="11"/>
        <color theme="1"/>
        <rFont val="Aptos Narrow"/>
        <family val="2"/>
        <scheme val="minor"/>
      </rPr>
      <t xml:space="preserve"> into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</si>
  <si>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task start time stored as </t>
    </r>
    <r>
      <rPr>
        <sz val="10"/>
        <color theme="1"/>
        <rFont val="Arial Unicode MS"/>
      </rPr>
      <t>"09:15 AM"</t>
    </r>
    <r>
      <rPr>
        <sz val="11"/>
        <color theme="1"/>
        <rFont val="Aptos Narrow"/>
        <family val="2"/>
        <scheme val="minor"/>
      </rPr>
      <t xml:space="preserve">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</si>
  <si>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meeting time is stored as </t>
    </r>
    <r>
      <rPr>
        <sz val="10"/>
        <color theme="1"/>
        <rFont val="Arial Unicode MS"/>
      </rPr>
      <t>"02:45 PM"</t>
    </r>
    <r>
      <rPr>
        <sz val="11"/>
        <color theme="1"/>
        <rFont val="Aptos Narrow"/>
        <family val="2"/>
        <scheme val="minor"/>
      </rPr>
      <t xml:space="preserve">, and he wants to convert it to a proper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</si>
  <si>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time is saved as </t>
    </r>
    <r>
      <rPr>
        <sz val="10"/>
        <color theme="1"/>
        <rFont val="Arial Unicode MS"/>
      </rPr>
      <t>"06:00 AM"</t>
    </r>
    <r>
      <rPr>
        <sz val="11"/>
        <color theme="1"/>
        <rFont val="Aptos Narrow"/>
        <family val="2"/>
        <scheme val="minor"/>
      </rPr>
      <t xml:space="preserve">. Convert it into a proper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</si>
  <si>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project deadline is stored as text </t>
    </r>
    <r>
      <rPr>
        <sz val="10"/>
        <color theme="1"/>
        <rFont val="Arial Unicode MS"/>
      </rPr>
      <t>"11:59 PM"</t>
    </r>
    <r>
      <rPr>
        <sz val="11"/>
        <color theme="1"/>
        <rFont val="Aptos Narrow"/>
        <family val="2"/>
        <scheme val="minor"/>
      </rPr>
      <t xml:space="preserve">. She wants to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</si>
  <si>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convert the time </t>
    </r>
    <r>
      <rPr>
        <sz val="10"/>
        <color theme="1"/>
        <rFont val="Arial Unicode MS"/>
      </rPr>
      <t>"08:30 AM"</t>
    </r>
    <r>
      <rPr>
        <sz val="11"/>
        <color theme="1"/>
        <rFont val="Aptos Narrow"/>
        <family val="2"/>
        <scheme val="minor"/>
      </rPr>
      <t xml:space="preserve"> (stored as text) into a time value for scheduling interviews.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</si>
  <si>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7. Ava has her team’s check-in time saved as </t>
    </r>
    <r>
      <rPr>
        <sz val="10"/>
        <color theme="1"/>
        <rFont val="Arial Unicode MS"/>
      </rPr>
      <t>"10:00 AM"</t>
    </r>
    <r>
      <rPr>
        <sz val="11"/>
        <color theme="1"/>
        <rFont val="Aptos Narrow"/>
        <family val="2"/>
        <scheme val="minor"/>
      </rPr>
      <t xml:space="preserve">, and she wants to convert it to a time value. Use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</si>
  <si>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client call time is recorded as </t>
    </r>
    <r>
      <rPr>
        <sz val="10"/>
        <color theme="1"/>
        <rFont val="Arial Unicode MS"/>
      </rPr>
      <t>"04:15 PM"</t>
    </r>
    <r>
      <rPr>
        <sz val="11"/>
        <color theme="1"/>
        <rFont val="Aptos Narrow"/>
        <family val="2"/>
        <scheme val="minor"/>
      </rPr>
      <t xml:space="preserve">. Convert it into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</si>
  <si>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workshop is scheduled for </t>
    </r>
    <r>
      <rPr>
        <sz val="10"/>
        <color theme="1"/>
        <rFont val="Arial Unicode MS"/>
      </rPr>
      <t>"03:00 PM"</t>
    </r>
    <r>
      <rPr>
        <sz val="11"/>
        <color theme="1"/>
        <rFont val="Aptos Narrow"/>
        <family val="2"/>
        <scheme val="minor"/>
      </rPr>
      <t xml:space="preserve">, but it’s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</si>
  <si>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meeting with his manager is at </t>
    </r>
    <r>
      <rPr>
        <sz val="10"/>
        <color theme="1"/>
        <rFont val="Arial Unicode MS"/>
      </rPr>
      <t>"07:45 AM"</t>
    </r>
    <r>
      <rPr>
        <sz val="11"/>
        <color theme="1"/>
        <rFont val="Aptos Narrow"/>
        <family val="2"/>
        <scheme val="minor"/>
      </rPr>
      <t xml:space="preserve"> but stored as text. Convert it to a time value using </t>
    </r>
    <r>
      <rPr>
        <b/>
        <sz val="11"/>
        <color theme="1"/>
        <rFont val="Aptos Narrow"/>
        <family val="2"/>
        <scheme val="minor"/>
      </rPr>
      <t>TIMEVALUE()</t>
    </r>
    <r>
      <rPr>
        <sz val="11"/>
        <color theme="1"/>
        <rFont val="Aptos Narrow"/>
        <family val="2"/>
        <scheme val="minor"/>
      </rPr>
      <t>.</t>
    </r>
  </si>
  <si>
    <t>HOUR(serial_number)</t>
  </si>
  <si>
    <r>
      <t xml:space="preserve">1. Jake wants to extract the hour from the time </t>
    </r>
    <r>
      <rPr>
        <sz val="10"/>
        <color theme="1"/>
        <rFont val="Arial Unicode MS"/>
      </rPr>
      <t>14:30:45</t>
    </r>
    <r>
      <rPr>
        <sz val="11"/>
        <color theme="1"/>
        <rFont val="Aptos Narrow"/>
        <family val="2"/>
        <scheme val="minor"/>
      </rPr>
      <t xml:space="preserve"> to see when his shift starts.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</si>
  <si>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2. Olivia has a project meeting at </t>
    </r>
    <r>
      <rPr>
        <sz val="10"/>
        <color theme="1"/>
        <rFont val="Arial Unicode MS"/>
      </rPr>
      <t>09:15:00</t>
    </r>
    <r>
      <rPr>
        <sz val="11"/>
        <color theme="1"/>
        <rFont val="Aptos Narrow"/>
        <family val="2"/>
        <scheme val="minor"/>
      </rPr>
      <t xml:space="preserve"> and needs to know the hour it begins.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</si>
  <si>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3. Mia wants to find the hour from the time </t>
    </r>
    <r>
      <rPr>
        <sz val="10"/>
        <color theme="1"/>
        <rFont val="Arial Unicode MS"/>
      </rPr>
      <t>18:45:10</t>
    </r>
    <r>
      <rPr>
        <sz val="11"/>
        <color theme="1"/>
        <rFont val="Aptos Narrow"/>
        <family val="2"/>
        <scheme val="minor"/>
      </rPr>
      <t xml:space="preserve">, which represents the end of her working day.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</si>
  <si>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4. David’s team starts their workday at </t>
    </r>
    <r>
      <rPr>
        <sz val="10"/>
        <color theme="1"/>
        <rFont val="Arial Unicode MS"/>
      </rPr>
      <t>07:30:00</t>
    </r>
    <r>
      <rPr>
        <sz val="11"/>
        <color theme="1"/>
        <rFont val="Aptos Narrow"/>
        <family val="2"/>
        <scheme val="minor"/>
      </rPr>
      <t xml:space="preserve">. He needs to extract the hour using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</si>
  <si>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5. Emma is planning to travel, and her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.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</si>
  <si>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6. Lucas wants to know the hour his meeting starts from the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</si>
  <si>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has a break at </t>
    </r>
    <r>
      <rPr>
        <sz val="10"/>
        <color theme="1"/>
        <rFont val="Arial Unicode MS"/>
      </rPr>
      <t>13:15:00</t>
    </r>
    <r>
      <rPr>
        <sz val="11"/>
        <color theme="1"/>
        <rFont val="Aptos Narrow"/>
        <family val="2"/>
        <scheme val="minor"/>
      </rPr>
      <t xml:space="preserve">, and she wants to extract the hour from this time.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</si>
  <si>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8. Benjamin needs to know the hour of his next call scheduled for </t>
    </r>
    <r>
      <rPr>
        <sz val="10"/>
        <color theme="1"/>
        <rFont val="Arial Unicode MS"/>
      </rPr>
      <t>15:20:00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 xml:space="preserve"> to extract the hour.</t>
    </r>
  </si>
  <si>
    <r>
      <t xml:space="preserve">9. Amelia’s training session starts at </t>
    </r>
    <r>
      <rPr>
        <sz val="10"/>
        <color theme="1"/>
        <rFont val="Arial Unicode MS"/>
      </rPr>
      <t>08:10:00</t>
    </r>
    <r>
      <rPr>
        <sz val="11"/>
        <color theme="1"/>
        <rFont val="Aptos Narrow"/>
        <family val="2"/>
        <scheme val="minor"/>
      </rPr>
      <t xml:space="preserve">, and she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</si>
  <si>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16:45:00</t>
    </r>
    <r>
      <rPr>
        <sz val="11"/>
        <color theme="1"/>
        <rFont val="Aptos Narrow"/>
        <family val="2"/>
        <scheme val="minor"/>
      </rPr>
      <t xml:space="preserve">, and he wants to extract the hour. Use </t>
    </r>
    <r>
      <rPr>
        <b/>
        <sz val="11"/>
        <color theme="1"/>
        <rFont val="Aptos Narrow"/>
        <family val="2"/>
        <scheme val="minor"/>
      </rPr>
      <t>HOUR()</t>
    </r>
    <r>
      <rPr>
        <sz val="11"/>
        <color theme="1"/>
        <rFont val="Aptos Narrow"/>
        <family val="2"/>
        <scheme val="minor"/>
      </rPr>
      <t>.</t>
    </r>
  </si>
  <si>
    <t>MINUTE(serial_number)</t>
  </si>
  <si>
    <r>
      <t xml:space="preserve">1. Jake wants to know the minute his shift starts from the time </t>
    </r>
    <r>
      <rPr>
        <sz val="10"/>
        <color theme="1"/>
        <rFont val="Arial Unicode MS"/>
      </rPr>
      <t>14:35:10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extract the minute.</t>
    </r>
  </si>
  <si>
    <r>
      <t xml:space="preserve">2. Olivia’s meeting starts at </t>
    </r>
    <r>
      <rPr>
        <sz val="10"/>
        <color theme="1"/>
        <rFont val="Arial Unicode MS"/>
      </rPr>
      <t>09:15:45</t>
    </r>
    <r>
      <rPr>
        <sz val="11"/>
        <color theme="1"/>
        <rFont val="Aptos Narrow"/>
        <family val="2"/>
        <scheme val="minor"/>
      </rPr>
      <t xml:space="preserve">, and she wants to know the minute it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</si>
  <si>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minute her workday ends from the time </t>
    </r>
    <r>
      <rPr>
        <sz val="10"/>
        <color theme="1"/>
        <rFont val="Arial Unicode MS"/>
      </rPr>
      <t>18:20:35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</si>
  <si>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07:45:30</t>
    </r>
    <r>
      <rPr>
        <sz val="11"/>
        <color theme="1"/>
        <rFont val="Aptos Narrow"/>
        <family val="2"/>
        <scheme val="minor"/>
      </rPr>
      <t xml:space="preserve">. He needs to extract the minute using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</si>
  <si>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05:55:00</t>
    </r>
    <r>
      <rPr>
        <sz val="11"/>
        <color theme="1"/>
        <rFont val="Aptos Narrow"/>
        <family val="2"/>
        <scheme val="minor"/>
      </rPr>
      <t xml:space="preserve">, and she wants to know the exact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</si>
  <si>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minute from the meeting time </t>
    </r>
    <r>
      <rPr>
        <sz val="10"/>
        <color theme="1"/>
        <rFont val="Arial Unicode MS"/>
      </rPr>
      <t>12:45:15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</si>
  <si>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breaks for lunch at </t>
    </r>
    <r>
      <rPr>
        <sz val="10"/>
        <color theme="1"/>
        <rFont val="Arial Unicode MS"/>
      </rPr>
      <t>13:25:40</t>
    </r>
    <r>
      <rPr>
        <sz val="11"/>
        <color theme="1"/>
        <rFont val="Aptos Narrow"/>
        <family val="2"/>
        <scheme val="minor"/>
      </rPr>
      <t xml:space="preserve">. She wants to know the minute the break begins.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</si>
  <si>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scheduled at </t>
    </r>
    <r>
      <rPr>
        <sz val="10"/>
        <color theme="1"/>
        <rFont val="Arial Unicode MS"/>
      </rPr>
      <t>15:10:20</t>
    </r>
    <r>
      <rPr>
        <sz val="11"/>
        <color theme="1"/>
        <rFont val="Aptos Narrow"/>
        <family val="2"/>
        <scheme val="minor"/>
      </rPr>
      <t xml:space="preserve">, and he wants to know the minute of the call.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</si>
  <si>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08:30:10</t>
    </r>
    <r>
      <rPr>
        <sz val="11"/>
        <color theme="1"/>
        <rFont val="Aptos Narrow"/>
        <family val="2"/>
        <scheme val="minor"/>
      </rPr>
      <t xml:space="preserve">, and she wants to extract the minute.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</si>
  <si>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16:55:00</t>
    </r>
    <r>
      <rPr>
        <sz val="11"/>
        <color theme="1"/>
        <rFont val="Aptos Narrow"/>
        <family val="2"/>
        <scheme val="minor"/>
      </rPr>
      <t xml:space="preserve">, and he wants to know the minute the shift ends. Use </t>
    </r>
    <r>
      <rPr>
        <b/>
        <sz val="11"/>
        <color theme="1"/>
        <rFont val="Aptos Narrow"/>
        <family val="2"/>
        <scheme val="minor"/>
      </rPr>
      <t>MINUTE()</t>
    </r>
    <r>
      <rPr>
        <sz val="11"/>
        <color theme="1"/>
        <rFont val="Aptos Narrow"/>
        <family val="2"/>
        <scheme val="minor"/>
      </rPr>
      <t>.</t>
    </r>
  </si>
  <si>
    <t>SECOND(serial_number)</t>
  </si>
  <si>
    <r>
      <t xml:space="preserve">1. Jake wants to know the exact second his shift starts from the time </t>
    </r>
    <r>
      <rPr>
        <sz val="10"/>
        <color theme="1"/>
        <rFont val="Arial Unicode MS"/>
      </rPr>
      <t>14:35:50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extract the second.</t>
    </r>
  </si>
  <si>
    <r>
      <t xml:space="preserve">2. Olivia’s meeting starts at </t>
    </r>
    <r>
      <rPr>
        <sz val="10"/>
        <color theme="1"/>
        <rFont val="Arial Unicode MS"/>
      </rPr>
      <t>09:15:35</t>
    </r>
    <r>
      <rPr>
        <sz val="11"/>
        <color theme="1"/>
        <rFont val="Aptos Narrow"/>
        <family val="2"/>
        <scheme val="minor"/>
      </rPr>
      <t xml:space="preserve">, and she wants to know the second it begins.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</si>
  <si>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3. Mia needs to know the exact second her workday ends from the time </t>
    </r>
    <r>
      <rPr>
        <sz val="10"/>
        <color theme="1"/>
        <rFont val="Arial Unicode MS"/>
      </rPr>
      <t>18:20:25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 xml:space="preserve"> to find out.</t>
    </r>
  </si>
  <si>
    <r>
      <t xml:space="preserve">4. David’s team starts their workday at </t>
    </r>
    <r>
      <rPr>
        <sz val="10"/>
        <color theme="1"/>
        <rFont val="Arial Unicode MS"/>
      </rPr>
      <t>07:45:55</t>
    </r>
    <r>
      <rPr>
        <sz val="11"/>
        <color theme="1"/>
        <rFont val="Aptos Narrow"/>
        <family val="2"/>
        <scheme val="minor"/>
      </rPr>
      <t xml:space="preserve">, and he needs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</si>
  <si>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05:55:45</t>
    </r>
    <r>
      <rPr>
        <sz val="11"/>
        <color theme="1"/>
        <rFont val="Aptos Narrow"/>
        <family val="2"/>
        <scheme val="minor"/>
      </rPr>
      <t xml:space="preserve">, and she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</si>
  <si>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wants to extract the second from the meeting time </t>
    </r>
    <r>
      <rPr>
        <sz val="10"/>
        <color theme="1"/>
        <rFont val="Arial Unicode MS"/>
      </rPr>
      <t>12:45:30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</si>
  <si>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7. Ava’s team takes a break at </t>
    </r>
    <r>
      <rPr>
        <sz val="10"/>
        <color theme="1"/>
        <rFont val="Arial Unicode MS"/>
      </rPr>
      <t>13:25:55</t>
    </r>
    <r>
      <rPr>
        <sz val="11"/>
        <color theme="1"/>
        <rFont val="Aptos Narrow"/>
        <family val="2"/>
        <scheme val="minor"/>
      </rPr>
      <t xml:space="preserve">, and she wants to know the second the break starts.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</si>
  <si>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call is scheduled at </t>
    </r>
    <r>
      <rPr>
        <sz val="10"/>
        <color theme="1"/>
        <rFont val="Arial Unicode MS"/>
      </rPr>
      <t>15:10:15</t>
    </r>
    <r>
      <rPr>
        <sz val="11"/>
        <color theme="1"/>
        <rFont val="Aptos Narrow"/>
        <family val="2"/>
        <scheme val="minor"/>
      </rPr>
      <t xml:space="preserve">, and he wants to know the exact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</si>
  <si>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9. Amelia’s training session starts at </t>
    </r>
    <r>
      <rPr>
        <sz val="10"/>
        <color theme="1"/>
        <rFont val="Arial Unicode MS"/>
      </rPr>
      <t>08:30:40</t>
    </r>
    <r>
      <rPr>
        <sz val="11"/>
        <color theme="1"/>
        <rFont val="Aptos Narrow"/>
        <family val="2"/>
        <scheme val="minor"/>
      </rPr>
      <t xml:space="preserve">, and she wants to extract the second.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</si>
  <si>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16:55:20</t>
    </r>
    <r>
      <rPr>
        <sz val="11"/>
        <color theme="1"/>
        <rFont val="Aptos Narrow"/>
        <family val="2"/>
        <scheme val="minor"/>
      </rPr>
      <t xml:space="preserve">, and he wants to know the second the shift ends. Use </t>
    </r>
    <r>
      <rPr>
        <b/>
        <sz val="11"/>
        <color theme="1"/>
        <rFont val="Aptos Narrow"/>
        <family val="2"/>
        <scheme val="minor"/>
      </rPr>
      <t>SECOND()</t>
    </r>
    <r>
      <rPr>
        <sz val="11"/>
        <color theme="1"/>
        <rFont val="Aptos Narrow"/>
        <family val="2"/>
        <scheme val="minor"/>
      </rPr>
      <t>.</t>
    </r>
  </si>
  <si>
    <t>TIME(hour, minute, second)</t>
  </si>
  <si>
    <r>
      <t xml:space="preserve">1. Jake wants to combine the hour </t>
    </r>
    <r>
      <rPr>
        <sz val="10"/>
        <color theme="1"/>
        <rFont val="Arial Unicode MS"/>
      </rPr>
      <t>14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30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45</t>
    </r>
    <r>
      <rPr>
        <sz val="11"/>
        <color theme="1"/>
        <rFont val="Aptos Narrow"/>
        <family val="2"/>
        <scheme val="minor"/>
      </rPr>
      <t xml:space="preserve"> to create a valid time value for his shift start.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</si>
  <si>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2. Olivia needs to create a time value for her meeting, which starts at </t>
    </r>
    <r>
      <rPr>
        <sz val="10"/>
        <color theme="1"/>
        <rFont val="Arial Unicode MS"/>
      </rPr>
      <t>9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</si>
  <si>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3. David’s team starts their workday at </t>
    </r>
    <r>
      <rPr>
        <sz val="10"/>
        <color theme="1"/>
        <rFont val="Arial Unicode MS"/>
      </rPr>
      <t>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45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</si>
  <si>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4. Mia’s event begins at </t>
    </r>
    <r>
      <rPr>
        <sz val="10"/>
        <color theme="1"/>
        <rFont val="Arial Unicode MS"/>
      </rPr>
      <t>10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50 seconds</t>
    </r>
    <r>
      <rPr>
        <sz val="11"/>
        <color theme="1"/>
        <rFont val="Aptos Narrow"/>
        <family val="2"/>
        <scheme val="minor"/>
      </rPr>
      <t xml:space="preserve">. Combine these into a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</si>
  <si>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5. Emma’s flight departs at </t>
    </r>
    <r>
      <rPr>
        <sz val="10"/>
        <color theme="1"/>
        <rFont val="Arial Unicode MS"/>
      </rPr>
      <t>5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55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value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</si>
  <si>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6. Lucas from "HR" needs to create a time value for a training session that starts at </t>
    </r>
    <r>
      <rPr>
        <sz val="10"/>
        <color theme="1"/>
        <rFont val="Arial Unicode MS"/>
      </rPr>
      <t>12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30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15 seconds</t>
    </r>
    <r>
      <rPr>
        <sz val="11"/>
        <color theme="1"/>
        <rFont val="Aptos Narrow"/>
        <family val="2"/>
        <scheme val="minor"/>
      </rPr>
      <t xml:space="preserve">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</si>
  <si>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7. Ava needs to combine </t>
    </r>
    <r>
      <rPr>
        <sz val="10"/>
        <color theme="1"/>
        <rFont val="Arial Unicode MS"/>
      </rPr>
      <t>16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15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30 seconds</t>
    </r>
    <r>
      <rPr>
        <sz val="11"/>
        <color theme="1"/>
        <rFont val="Aptos Narrow"/>
        <family val="2"/>
        <scheme val="minor"/>
      </rPr>
      <t xml:space="preserve"> into a valid time for her project deadline.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</si>
  <si>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8. Benjamin’s next call is at </t>
    </r>
    <r>
      <rPr>
        <sz val="10"/>
        <color theme="1"/>
        <rFont val="Arial Unicode MS"/>
      </rPr>
      <t>11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20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45 seconds</t>
    </r>
    <r>
      <rPr>
        <sz val="11"/>
        <color theme="1"/>
        <rFont val="Aptos Narrow"/>
        <family val="2"/>
        <scheme val="minor"/>
      </rPr>
      <t xml:space="preserve">. Create this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</si>
  <si>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9. Amelia wants to combine the hour </t>
    </r>
    <r>
      <rPr>
        <sz val="10"/>
        <color theme="1"/>
        <rFont val="Arial Unicode MS"/>
      </rPr>
      <t>08</t>
    </r>
    <r>
      <rPr>
        <sz val="11"/>
        <color theme="1"/>
        <rFont val="Aptos Narrow"/>
        <family val="2"/>
        <scheme val="minor"/>
      </rPr>
      <t xml:space="preserve">, minute </t>
    </r>
    <r>
      <rPr>
        <sz val="10"/>
        <color theme="1"/>
        <rFont val="Arial Unicode MS"/>
      </rPr>
      <t>10</t>
    </r>
    <r>
      <rPr>
        <sz val="11"/>
        <color theme="1"/>
        <rFont val="Aptos Narrow"/>
        <family val="2"/>
        <scheme val="minor"/>
      </rPr>
      <t xml:space="preserve">, and second </t>
    </r>
    <r>
      <rPr>
        <sz val="10"/>
        <color theme="1"/>
        <rFont val="Arial Unicode MS"/>
      </rPr>
      <t>05</t>
    </r>
    <r>
      <rPr>
        <sz val="11"/>
        <color theme="1"/>
        <rFont val="Aptos Narrow"/>
        <family val="2"/>
        <scheme val="minor"/>
      </rPr>
      <t xml:space="preserve"> to create a time value for her meeting. Use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</si>
  <si>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r>
      <t xml:space="preserve">10. Jack’s work shift ends at </t>
    </r>
    <r>
      <rPr>
        <sz val="10"/>
        <color theme="1"/>
        <rFont val="Arial Unicode MS"/>
      </rPr>
      <t>17 hours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0 minutes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0 seconds</t>
    </r>
    <r>
      <rPr>
        <sz val="11"/>
        <color theme="1"/>
        <rFont val="Aptos Narrow"/>
        <family val="2"/>
        <scheme val="minor"/>
      </rPr>
      <t xml:space="preserve">. Create the time using </t>
    </r>
    <r>
      <rPr>
        <b/>
        <sz val="11"/>
        <color theme="1"/>
        <rFont val="Aptos Narrow"/>
        <family val="2"/>
        <scheme val="minor"/>
      </rPr>
      <t>TIME()</t>
    </r>
    <r>
      <rPr>
        <sz val="11"/>
        <color theme="1"/>
        <rFont val="Aptos Narrow"/>
        <family val="2"/>
        <scheme val="minor"/>
      </rPr>
      <t>.</t>
    </r>
  </si>
  <si>
    <t>LEN(text)</t>
  </si>
  <si>
    <r>
      <t>1. Length of Job Titles:</t>
    </r>
    <r>
      <rPr>
        <sz val="11"/>
        <color theme="1"/>
        <rFont val="Aptos Narrow"/>
        <family val="2"/>
        <scheme val="minor"/>
      </rPr>
      <t xml:space="preserve"> Find the length of each "Job Title" to analyze which job titles are the longest.</t>
    </r>
  </si>
  <si>
    <r>
      <t>2. Length of Location Names:</t>
    </r>
    <r>
      <rPr>
        <sz val="11"/>
        <color theme="1"/>
        <rFont val="Aptos Narrow"/>
        <family val="2"/>
        <scheme val="minor"/>
      </rPr>
      <t xml:space="preserve"> Calculate the number of characters in the "Location" column to see which cities have longer names.</t>
    </r>
  </si>
  <si>
    <r>
      <t>3. Salary Length:</t>
    </r>
    <r>
      <rPr>
        <sz val="11"/>
        <color theme="1"/>
        <rFont val="Aptos Narrow"/>
        <family val="2"/>
        <scheme val="minor"/>
      </rPr>
      <t xml:space="preserve"> Use LEN to find the length of the salary number to detect salary ranges.</t>
    </r>
  </si>
  <si>
    <r>
      <t>4. Marital Status Analysis:</t>
    </r>
    <r>
      <rPr>
        <sz val="11"/>
        <color theme="1"/>
        <rFont val="Aptos Narrow"/>
        <family val="2"/>
        <scheme val="minor"/>
      </rPr>
      <t xml:space="preserve"> Use LEN to check the number of characters in the "Marital Status" column.</t>
    </r>
  </si>
  <si>
    <r>
      <t>5. Education Degree Length:</t>
    </r>
    <r>
      <rPr>
        <sz val="11"/>
        <color theme="1"/>
        <rFont val="Aptos Narrow"/>
        <family val="2"/>
        <scheme val="minor"/>
      </rPr>
      <t xml:space="preserve"> Find the length of each entry in the "Education" column to determine which degrees have the longest names.</t>
    </r>
  </si>
  <si>
    <r>
      <t>6. Years in Current Role Length:</t>
    </r>
    <r>
      <rPr>
        <sz val="11"/>
        <color theme="1"/>
        <rFont val="Aptos Narrow"/>
        <family val="2"/>
        <scheme val="minor"/>
      </rPr>
      <t xml:space="preserve"> Find how many characters each "Years in Current Role" entry has.</t>
    </r>
  </si>
  <si>
    <r>
      <t>7. Experience Length:</t>
    </r>
    <r>
      <rPr>
        <sz val="11"/>
        <color theme="1"/>
        <rFont val="Aptos Narrow"/>
        <family val="2"/>
        <scheme val="minor"/>
      </rPr>
      <t xml:space="preserve"> Find the length of each entry in the "Years of Experience" column to categorize the entries.</t>
    </r>
  </si>
  <si>
    <r>
      <t>8. Work Hours Weekly Length:</t>
    </r>
    <r>
      <rPr>
        <sz val="11"/>
        <color theme="1"/>
        <rFont val="Aptos Narrow"/>
        <family val="2"/>
        <scheme val="minor"/>
      </rPr>
      <t xml:space="preserve"> Use LEN to find out the character length in "Work Hours Per Week" to detect inconsistencies.</t>
    </r>
  </si>
  <si>
    <r>
      <t>9. Length of Performance Rating:</t>
    </r>
    <r>
      <rPr>
        <sz val="11"/>
        <color theme="1"/>
        <rFont val="Aptos Narrow"/>
        <family val="2"/>
        <scheme val="minor"/>
      </rPr>
      <t xml:space="preserve"> Find out how many characters are used for "Performance Rating" to detect errors in data input.</t>
    </r>
  </si>
  <si>
    <r>
      <t>10. Joining Date Length:</t>
    </r>
    <r>
      <rPr>
        <sz val="11"/>
        <color theme="1"/>
        <rFont val="Aptos Narrow"/>
        <family val="2"/>
        <scheme val="minor"/>
      </rPr>
      <t xml:space="preserve"> Use LEN to find how many characters are used in the "Date of Joining" field to analyze the format used.</t>
    </r>
  </si>
  <si>
    <t>TRIM(text)</t>
  </si>
  <si>
    <r>
      <t>1. Cleaning Job Titles:</t>
    </r>
    <r>
      <rPr>
        <sz val="11"/>
        <color theme="1"/>
        <rFont val="Aptos Narrow"/>
        <family val="2"/>
        <scheme val="minor"/>
      </rPr>
      <t xml:space="preserve"> The "Job Title" field may have extra spaces at the beginning or end.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 entries.</t>
    </r>
  </si>
  <si>
    <r>
      <t>2. Cleaning Location Names:</t>
    </r>
    <r>
      <rPr>
        <sz val="11"/>
        <color theme="1"/>
        <rFont val="Aptos Narrow"/>
        <family val="2"/>
        <scheme val="minor"/>
      </rPr>
      <t xml:space="preserve"> If the "Location" field contains any leading or trailing spaces, clean them up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</si>
  <si>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3. Cleaning Marital Status Entries:</t>
    </r>
    <r>
      <rPr>
        <sz val="11"/>
        <color theme="1"/>
        <rFont val="Aptos Narrow"/>
        <family val="2"/>
        <scheme val="minor"/>
      </rPr>
      <t xml:space="preserve"> Use TRIM to remove unnecessary spaces from the "Marital Status" column.</t>
    </r>
  </si>
  <si>
    <r>
      <t>4. Cleaning Education Degrees:</t>
    </r>
    <r>
      <rPr>
        <sz val="11"/>
        <color theme="1"/>
        <rFont val="Aptos Narrow"/>
        <family val="2"/>
        <scheme val="minor"/>
      </rPr>
      <t xml:space="preserve"> The "Education" field may have extra spaces.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clean up these entries.</t>
    </r>
  </si>
  <si>
    <r>
      <t>5. Trim Gender Column:</t>
    </r>
    <r>
      <rPr>
        <sz val="11"/>
        <color theme="1"/>
        <rFont val="Aptos Narrow"/>
        <family val="2"/>
        <scheme val="minor"/>
      </rPr>
      <t xml:space="preserve"> Clean up any extra spaces in the "Gender" field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</si>
  <si>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6. Cleaning Salary Entries:</t>
    </r>
    <r>
      <rPr>
        <sz val="11"/>
        <color theme="1"/>
        <rFont val="Aptos Narrow"/>
        <family val="2"/>
        <scheme val="minor"/>
      </rPr>
      <t xml:space="preserve"> Remove unnecessary spaces from the "Salary" column to ensure clean data.</t>
    </r>
  </si>
  <si>
    <r>
      <t>7. Trim Experience Years:</t>
    </r>
    <r>
      <rPr>
        <sz val="11"/>
        <color theme="1"/>
        <rFont val="Aptos Narrow"/>
        <family val="2"/>
        <scheme val="minor"/>
      </rPr>
      <t xml:space="preserve"> The "Years of Experience" column might have spaces that need to be cleaned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</si>
  <si>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8. Clean Performance Ratings:</t>
    </r>
    <r>
      <rPr>
        <sz val="11"/>
        <color theme="1"/>
        <rFont val="Aptos Narrow"/>
        <family val="2"/>
        <scheme val="minor"/>
      </rPr>
      <t xml:space="preserve"> Use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 xml:space="preserve"> to remove any spaces from the "Performance Rating" column.</t>
    </r>
  </si>
  <si>
    <r>
      <t>9. Cleaning Joining Dates:</t>
    </r>
    <r>
      <rPr>
        <sz val="11"/>
        <color theme="1"/>
        <rFont val="Aptos Narrow"/>
        <family val="2"/>
        <scheme val="minor"/>
      </rPr>
      <t xml:space="preserve"> Ensure there are no extra spaces in the "Date of Joining"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</si>
  <si>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r>
      <t>10. Work Hours Clean-up:</t>
    </r>
    <r>
      <rPr>
        <sz val="11"/>
        <color theme="1"/>
        <rFont val="Aptos Narrow"/>
        <family val="2"/>
        <scheme val="minor"/>
      </rPr>
      <t xml:space="preserve"> Clean up the "Work Hours Per Week" field for any extra spaces using </t>
    </r>
    <r>
      <rPr>
        <b/>
        <sz val="11"/>
        <color theme="1"/>
        <rFont val="Aptos Narrow"/>
        <family val="2"/>
        <scheme val="minor"/>
      </rPr>
      <t>TRIM</t>
    </r>
    <r>
      <rPr>
        <sz val="11"/>
        <color theme="1"/>
        <rFont val="Aptos Narrow"/>
        <family val="2"/>
        <scheme val="minor"/>
      </rPr>
      <t>.</t>
    </r>
  </si>
  <si>
    <t>LOWER(text)</t>
  </si>
  <si>
    <r>
      <t>1. Lowercase Job Titles:</t>
    </r>
    <r>
      <rPr>
        <sz val="11"/>
        <color theme="1"/>
        <rFont val="Aptos Narrow"/>
        <family val="2"/>
        <scheme val="minor"/>
      </rPr>
      <t xml:space="preserve"> Convert all entries in the "Job Title" column to lowercase for consistency.</t>
    </r>
  </si>
  <si>
    <r>
      <t>2. Lowercase Location Names:</t>
    </r>
    <r>
      <rPr>
        <sz val="11"/>
        <color theme="1"/>
        <rFont val="Aptos Narrow"/>
        <family val="2"/>
        <scheme val="minor"/>
      </rPr>
      <t xml:space="preserve"> Convert all city names in the "Location" column to lowercase.</t>
    </r>
  </si>
  <si>
    <r>
      <t>3. Lowercase Education Entries:</t>
    </r>
    <r>
      <rPr>
        <sz val="11"/>
        <color theme="1"/>
        <rFont val="Aptos Narrow"/>
        <family val="2"/>
        <scheme val="minor"/>
      </rPr>
      <t xml:space="preserve"> Convert the "Education" entries to lowercase for consistency in the dataset.</t>
    </r>
  </si>
  <si>
    <r>
      <t>4. Lowercase Marital Status:</t>
    </r>
    <r>
      <rPr>
        <sz val="11"/>
        <color theme="1"/>
        <rFont val="Aptos Narrow"/>
        <family val="2"/>
        <scheme val="minor"/>
      </rPr>
      <t xml:space="preserve"> Convert the "Marital Status" entries to lowercase.</t>
    </r>
  </si>
  <si>
    <r>
      <t>5. Lowercase Gender Entries:</t>
    </r>
    <r>
      <rPr>
        <sz val="11"/>
        <color theme="1"/>
        <rFont val="Aptos Narrow"/>
        <family val="2"/>
        <scheme val="minor"/>
      </rPr>
      <t xml:space="preserve"> Convert the "Gender" field to lowercase to standardize the data.</t>
    </r>
  </si>
  <si>
    <r>
      <t>6. Lowercase Salary Field:</t>
    </r>
    <r>
      <rPr>
        <sz val="11"/>
        <color theme="1"/>
        <rFont val="Aptos Narrow"/>
        <family val="2"/>
        <scheme val="minor"/>
      </rPr>
      <t xml:space="preserve"> Although numeric, convert the currency format to lowercase for consistency in some countries.</t>
    </r>
  </si>
  <si>
    <r>
      <t>7. Lowercase Experience Years:</t>
    </r>
    <r>
      <rPr>
        <sz val="11"/>
        <color theme="1"/>
        <rFont val="Aptos Narrow"/>
        <family val="2"/>
        <scheme val="minor"/>
      </rPr>
      <t xml:space="preserve"> Convert the "Years of Experience" entries to lowercase for uniformity.</t>
    </r>
  </si>
  <si>
    <r>
      <t>8. Lowercase Performance Rating:</t>
    </r>
    <r>
      <rPr>
        <sz val="11"/>
        <color theme="1"/>
        <rFont val="Aptos Narrow"/>
        <family val="2"/>
        <scheme val="minor"/>
      </rPr>
      <t xml:space="preserve"> Convert "Performance Rating" to lowercase to ensure all data is consistent.</t>
    </r>
  </si>
  <si>
    <r>
      <t>9. Lowercase Joining Date:</t>
    </r>
    <r>
      <rPr>
        <sz val="11"/>
        <color theme="1"/>
        <rFont val="Aptos Narrow"/>
        <family val="2"/>
        <scheme val="minor"/>
      </rPr>
      <t xml:space="preserve"> Convert the months in the "Date of Joining" field to lowercase (if represented in text form).</t>
    </r>
  </si>
  <si>
    <r>
      <t>10. Lowercase Weekly Hours:</t>
    </r>
    <r>
      <rPr>
        <sz val="11"/>
        <color theme="1"/>
        <rFont val="Aptos Narrow"/>
        <family val="2"/>
        <scheme val="minor"/>
      </rPr>
      <t xml:space="preserve"> Convert the "Work Hours Per Week" field to lowercase to standardize the format.</t>
    </r>
  </si>
  <si>
    <t>1. LEFT(text, [num_chars])</t>
  </si>
  <si>
    <t>1. In the "Job Title" column, extract the first 3 letters to identify the department each employee works in.</t>
  </si>
  <si>
    <t>2. The "Location" field contains city names. Extract the first 2 characters to create a city code.</t>
  </si>
  <si>
    <t>3. You need to extract the first 4 characters of the "Education" field to categorize degrees quickly.</t>
  </si>
  <si>
    <t>4. The "Gender" column contains full words; extract the first letter to represent gender by initials.</t>
  </si>
  <si>
    <t>5. Use the first digit of the "Age" column to group employees by age brackets.</t>
  </si>
  <si>
    <t>6. For the "Salary" column, extract the first 2 digits to assign employees into salary brackets.</t>
  </si>
  <si>
    <t>7. Extract the first 3 letters of "Marital Status" to create a quick marital status code.</t>
  </si>
  <si>
    <t>8. In the "Years of Experience" column, extract the first 2 characters to identify employees with significant experience.</t>
  </si>
  <si>
    <t>9. For quick identification of the first name in the employee names (if included), extract the first few letters.</t>
  </si>
  <si>
    <t>10. Use the first letter of each employee’s "Performance Rating" to create a summary.</t>
  </si>
  <si>
    <t>2. RIGHT(text, [num_chars])</t>
  </si>
  <si>
    <t>1. Extract the last 2 letters from the "Location" field to create a geographic zone identifier.</t>
  </si>
  <si>
    <t>2. The "Age" column contains employee ages. Extract the last digit to check odd or even ages.</t>
  </si>
  <si>
    <t>3. Extract the last 2 digits from the "Salary" field to determine the decimal part of the salary.</t>
  </si>
  <si>
    <t>4. From the "Date of Joining," extract the last two characters to find the year each employee joined.</t>
  </si>
  <si>
    <t>5. The "Number of Projects" field contains numbers. Extract the last digit to analyze completed projects.</t>
  </si>
  <si>
    <t>6. The "Work Hours Per Week" field contains full hours. Extract the last digit to check time compliance.</t>
  </si>
  <si>
    <t>7. Extract the last 2 characters from the "Education" field to categorize by degree type (e.g., BA, BS).</t>
  </si>
  <si>
    <t>8. The "Performance Rating" field contains ratings; extract the last character to group employees.</t>
  </si>
  <si>
    <t>9. Extract the last 3 characters from the "Marital Status" column to create marital codes.</t>
  </si>
  <si>
    <t>10. For employees working odd-numbered projects, extract the last character from "Years in Current Role."</t>
  </si>
  <si>
    <t>3. MID(text, start_num, num_chars)</t>
  </si>
  <si>
    <t>1. Extract the middle part of the "Job Title" from the 2nd to 4th character to analyze internal roles.</t>
  </si>
  <si>
    <t>2. From the "Location" column, extract characters from the 3rd to 6th position to create a region code.</t>
  </si>
  <si>
    <t>3. In the "Salary" field, extract the 3rd and 4th digits to focus on mid-range salaries.</t>
  </si>
  <si>
    <t>4. For the "Date of Joining," extract the day by focusing on the middle 2 digits.</t>
  </si>
  <si>
    <t>5. From the "Years of Experience" column, extract characters 2 to 4 to find mid-level experience.</t>
  </si>
  <si>
    <t>6. Use the "Work Hours Per Week" field to extract the middle digits and create a consistency report.</t>
  </si>
  <si>
    <t>7. Extract the middle characters of the "Performance Rating" field to analyze detailed reviews.</t>
  </si>
  <si>
    <t>8. For the "Marital Status" column, extract characters from position 2 to 4 to create short codes.</t>
  </si>
  <si>
    <t>9. In the "Education" field, extract the 2nd to 5th characters to create a study-level code.</t>
  </si>
  <si>
    <t>10. From the "Gender" column, extract the middle letter to form a new gender identification system.</t>
  </si>
  <si>
    <t>4. LEN(text)</t>
  </si>
  <si>
    <t>1. Calculate the length of each "Job Title" to find the longest and shortest titles in the company.</t>
  </si>
  <si>
    <t>2. Use LEN to calculate how many characters each city name in the "Location" column contains.</t>
  </si>
  <si>
    <t>3. Find the number of characters in each "Education" entry to categorize degrees by length.</t>
  </si>
  <si>
    <t>4. In the "Salary" field, calculate the number of characters to identify high-value salaries.</t>
  </si>
  <si>
    <t>5. Use LEN on the "Years of Experience" column to analyze entries of different lengths.</t>
  </si>
  <si>
    <t>6. For the "Performance Rating" column, find out how long the reviews are on average.</t>
  </si>
  <si>
    <t>7. Calculate the length of entries in the "Marital Status" column to check consistency.</t>
  </si>
  <si>
    <t>8. Use LEN to check if the entries in "Work Hours Per Week" follow a standard format.</t>
  </si>
  <si>
    <t>9. In the "Number of Projects" field, calculate the number of digits in each project number.</t>
  </si>
  <si>
    <t>10. Calculate the character length of the "Date of Joining" field to ensure uniform formatting.</t>
  </si>
  <si>
    <t>5. TRIM(text)</t>
  </si>
  <si>
    <t>1. Clean up extra spaces in the "Job Title" field by using TRIM to standardize data.</t>
  </si>
  <si>
    <t>2. Use TRIM to remove leading and trailing spaces in the "Location" column for consistency.</t>
  </si>
  <si>
    <t>3. Clean up the "Education" field to ensure there are no unnecessary spaces in degree names.</t>
  </si>
  <si>
    <t>4. Use TRIM to clean up the "Salary" field, ensuring no extra spaces are causing format issues.</t>
  </si>
  <si>
    <t>5. Clean up the "Years of Experience" field by removing any leading or trailing spaces.</t>
  </si>
  <si>
    <t>6. Use TRIM to clean the "Performance Rating" column and avoid any data input errors.</t>
  </si>
  <si>
    <t>7. The "Marital Status" column may have extra spaces, so use TRIM to make it consistent.</t>
  </si>
  <si>
    <t>8. Clean up the "Work Hours Per Week" field by removing any extra spaces.</t>
  </si>
  <si>
    <t>9. In the "Number of Projects" column, use TRIM to clean up any extra spaces in the data.</t>
  </si>
  <si>
    <t>10. Use TRIM on the "Date of Joining" field to remove spaces and ensure clean data formatting.</t>
  </si>
  <si>
    <t>6. LOWER(text)</t>
  </si>
  <si>
    <t>1. Convert the "Job Title" field to lowercase to make all entries consistent in format.</t>
  </si>
  <si>
    <t>2. Change all city names in the "Location" column to lowercase to avoid discrepancies.</t>
  </si>
  <si>
    <t>3. Convert the "Education" field to lowercase for consistency across all entries.</t>
  </si>
  <si>
    <t>4. Convert all entries in the "Gender" column to lowercase for standardized gender coding.</t>
  </si>
  <si>
    <t>5. In the "Salary" field, convert all text to lowercase for formatting consistency.</t>
  </si>
  <si>
    <t>6. Use LOWER on the "Years of Experience" field to ensure that all data is in lowercase.</t>
  </si>
  <si>
    <t>7. Convert the "Performance Rating" field to lowercase for ease of comparison.</t>
  </si>
  <si>
    <t>8. Change all entries in the "Marital Status" column to lowercase for a uniform appearance.</t>
  </si>
  <si>
    <t>9. Use LOWER to standardize the "Work Hours Per Week" field in lowercase.</t>
  </si>
  <si>
    <t>10. In the "Date of Joining" field, convert any textual month names to lowercase.</t>
  </si>
  <si>
    <t>7. UPPER(text)</t>
  </si>
  <si>
    <t>1. Convert all job titles to uppercase to highlight important employee roles in the company.</t>
  </si>
  <si>
    <t>2. Standardize the "Location" column by converting all city names to uppercase.</t>
  </si>
  <si>
    <t>3. Use UPPER to make all entries in the "Education" field consistent and easier to read.</t>
  </si>
  <si>
    <t>4. Convert the "Gender" column to uppercase to highlight key demographic information.</t>
  </si>
  <si>
    <t>5. In the "Salary" column, convert all text to uppercase to ensure uniform presentation.</t>
  </si>
  <si>
    <t>6. Use UPPER to convert all entries in the "Years of Experience" field for clarity.</t>
  </si>
  <si>
    <t>7. Convert the "Performance Rating" field to uppercase to make it stand out in reports.</t>
  </si>
  <si>
    <t>8. Use UPPER to standardize all "Marital Status" entries, making them easier to filter.</t>
  </si>
  <si>
    <t>9. Convert the "Work Hours Per Week" column to uppercase for a clean, professional look.</t>
  </si>
  <si>
    <t>10. Convert any textual parts of the "Date of Joining" field to uppercase to ensure consistency.</t>
  </si>
  <si>
    <t>8. PROPER(text)</t>
  </si>
  <si>
    <t>1. Convert all job titles in the "Job Title" column to proper case, ensuring each word starts with a capital letter.</t>
  </si>
  <si>
    <t>2. Standardize city names in the "Location" column by converting them to proper case.</t>
  </si>
  <si>
    <t>3. In the "Education" column, use PROPER to ensure all degree names are capitalized correctly.</t>
  </si>
  <si>
    <t>4. Convert names in the "Gender" field to proper case for ease of reference in reports.</t>
  </si>
  <si>
    <t>5. Use PROPER on the "Salary" field to format any currency names correctly.</t>
  </si>
  <si>
    <t>6. For the "Years of Experience" field, convert entries to proper case for clarity.</t>
  </si>
  <si>
    <t>7. Convert "Performance Rating" entries to proper case for a more professional look.</t>
  </si>
  <si>
    <t>8. Standardize entries in the "Marital Status" column by converting them to proper case.</t>
  </si>
  <si>
    <t>9. Use PROPER on the "Work Hours Per Week" field to ensure consistent formatting.</t>
  </si>
  <si>
    <t>10. Convert month names in the "Date of Joining" column to proper case for uniformity.</t>
  </si>
  <si>
    <t>9. CONCATENATE(text1, text2, …) (or CONCAT() in newer versions)</t>
  </si>
  <si>
    <t>1. Combine the employee's "Job Title" and "Location" to create a unique identifier for each employee.</t>
  </si>
  <si>
    <t>2. Use CONCATENATE to merge the "Education" and "Years of Experience" fields for a combined qualification summary.</t>
  </si>
  <si>
    <t>3. Combine the "Gender" and "Marital Status" fields to create a demographic code.</t>
  </si>
  <si>
    <t>4. Merge the "Salary" and "Years in Current Role" columns to generate an employment value.</t>
  </si>
  <si>
    <t>5. Use CONCAT to merge the first two letters of "Location" and "Performance Rating" to create a performance code.</t>
  </si>
  <si>
    <t>6. Combine "Work Hours Per Week" and "Number of Projects" to calculate productivity metrics.</t>
  </si>
  <si>
    <t>7. Concatenate the "Education" field with "Salary" to create a qualification-salary profile.</t>
  </si>
  <si>
    <t>8. Merge the first three letters of "Job Title" and "Years of Experience" to create a role-experience identifier.</t>
  </si>
  <si>
    <t>9. Use CONCAT to join the "Date of Joining" with the "Marital Status" to analyze marital trends.</t>
  </si>
  <si>
    <t>10. Concatenate the "Performance Rating" with "Years in Current Role" to evaluate employee growth.</t>
  </si>
  <si>
    <t>10. TEXTJOIN(delimiter, ignore_empty, text1, text2, …)</t>
  </si>
  <si>
    <t>1. Combine the "Job Title," "Location," and "Years of Experience" fields, separated by a hyphen, to create a unique employee profile.</t>
  </si>
  <si>
    <t>2. Use TEXTJOIN to merge the "Education," "Salary," and "Performance Rating" fields, ignoring empty values, to create a qualification summary.</t>
  </si>
  <si>
    <t>3. Create a string by joining "Marital Status," "Gender," and "Date of Joining," separated by commas, for a demographic analysis.</t>
  </si>
  <si>
    <t>4. Join the first two letters of the "Location" and the first three characters of the "Job Title," ignoring empty values, to generate a location-based job code.</t>
  </si>
  <si>
    <t>5. Merge the "Salary" and "Work Hours Per Week" fields with a space in between to analyze wage-to-hour ratios.</t>
  </si>
  <si>
    <t>6. Use TEXTJOIN to join the "Education," "Years of Experience," and "Number of Projects" with a comma delimiter for a detailed employee summary.</t>
  </si>
  <si>
    <t>7. Create a unique identifier by joining the "Gender" and "Performance Rating" fields with a hyphen.</t>
  </si>
  <si>
    <t>8. Merge the "Years in Current Role," "Number of Projects," and "Performance Rating" to evaluate employee performance based on tenure.</t>
  </si>
  <si>
    <t>9. Join the first two letters of "Location" and "Marital Status" with a slash (/) to create a quick reference code.</t>
  </si>
  <si>
    <t>10. Combine the "Work Hours Per Week" and "Date of Joining," separated by a space, to determine how long employees have maintained their working hours.</t>
  </si>
  <si>
    <t>11. REPT(text, number_times)</t>
  </si>
  <si>
    <t>1. Use REPT to repeat the "Job Title" based on the employee's "Years of Experience" to highlight experience-related roles.</t>
  </si>
  <si>
    <t>2. Repeat the "Salary" value five times for visualization of high-income employees.</t>
  </si>
  <si>
    <t>3. In the "Number of Projects" column, use REPT to repeat project count for employees managing multiple projects.</t>
  </si>
  <si>
    <t>4. Repeat the first letter of the "Marital Status" five times to represent employees' family-related responsibilities.</t>
  </si>
  <si>
    <t>5. Repeat the "Performance Rating" value based on the "Years in Current Role" to indicate performance consistency.</t>
  </si>
  <si>
    <t>6. Repeat the "Location" name based on the number of years the employee has worked in that city.</t>
  </si>
  <si>
    <t>7. Repeat the "Education" field based on the "Years of Experience" to see education-driven employee retention.</t>
  </si>
  <si>
    <t>8. Repeat the "Gender" field twice to create a demographic visualization.</t>
  </si>
  <si>
    <t>9. Use REPT to repeat the "Work Hours Per Week" based on the "Salary" bracket to analyze working patterns.</t>
  </si>
  <si>
    <t>10. Repeat the "Date of Joining" value 3 times for employees who have been in the company for more than 5 years.</t>
  </si>
  <si>
    <t>12. SUBSTITUTE(text, old_text, new_text, [instance_num])</t>
  </si>
  <si>
    <t>1. In the "Job Title" column, use SUBSTITUTE to replace "Manager" with "Lead" for specific positions.</t>
  </si>
  <si>
    <t>2. Substitute "Bachelor's" with "BA" in the "Education" field to abbreviate academic qualifications.</t>
  </si>
  <si>
    <t>3. Replace "Female" with "F" and "Male" with "M" in the "Gender" field for simplified entries.</t>
  </si>
  <si>
    <t>4. In the "Location" column, substitute "New York" with "NY" to create shorter city names.</t>
  </si>
  <si>
    <t>5. Replace "Single" with "S" in the "Marital Status" field to create a quick status code.</t>
  </si>
  <si>
    <t>6. Substitute "K" with "Thousand" in the "Salary" field to display full salary values.</t>
  </si>
  <si>
    <t>7. Replace "10" with "X" in the "Years of Experience" field to mark employees with significant experience.</t>
  </si>
  <si>
    <t>8. In the "Performance Rating" field, substitute "Excellent" with "Ex" to create a shorter code.</t>
  </si>
  <si>
    <t>9. Substitute "5" with "Five" in the "Number of Projects" column to change the numerical format to text.</t>
  </si>
  <si>
    <t>10. Replace the month "January" with "01" in the "Date of Joining" field to make it numerical.</t>
  </si>
  <si>
    <t>13. REPLACE(old_text, start_num, num_chars, new_text)</t>
  </si>
  <si>
    <t>1. Replace the first 3 letters of the "Job Title" with "Lead" for senior employees.</t>
  </si>
  <si>
    <t>2. In the "Location" column, replace the first 2 characters with "Region" to group city-based employees.</t>
  </si>
  <si>
    <t>3. Replace the first 2 digits of "Salary" with "XX" to anonymize salary data for analysis.</t>
  </si>
  <si>
    <t>4. Use REPLACE to change the first letter of the "Marital Status" field to "M" for all married employees.</t>
  </si>
  <si>
    <t>5. In the "Years of Experience" column, replace the middle digit with "5" to indicate mid-level experience.</t>
  </si>
  <si>
    <t>6. Replace the first 2 characters of the "Performance Rating" field with "PR" to standardize the format.</t>
  </si>
  <si>
    <t>7. In the "Work Hours Per Week" field, replace the first 3 characters with "WH" to shorten the data format.</t>
  </si>
  <si>
    <t>8. Replace the middle letters of "Education" with "GRD" for a quick summary of graduate employees.</t>
  </si>
  <si>
    <t>9. In the "Date of Joining" column, replace the first two digits with "20" to reflect the current century.</t>
  </si>
  <si>
    <t>10. Replace the first 4 characters of the "Years in Current Role" with "X" to indicate anonymized tenure.</t>
  </si>
  <si>
    <t>14. FIND(find_text, within_text, [start_num])</t>
  </si>
  <si>
    <t>1. Find the position of the word "Manager" in the "Job Title" field for hierarchical analysis.</t>
  </si>
  <si>
    <t>2. Use FIND to locate the first occurrence of "New" in the "Location" column to identify cities starting with "New."</t>
  </si>
  <si>
    <t>3. Find the location of the first comma in the "Salary" field to understand the salary format.</t>
  </si>
  <si>
    <t>4. In the "Gender" column, find the position of "F" for female employees.</t>
  </si>
  <si>
    <t>5. Find the first occurrence of the number "5" in the "Years of Experience" field to track mid-career employees.</t>
  </si>
  <si>
    <t>6. Use FIND to locate the first instance of "Excellent" in the "Performance Rating" column for top performers.</t>
  </si>
  <si>
    <t>7. Find the position of the word "Single" in the "Marital Status" field to identify unmarried employees.</t>
  </si>
  <si>
    <t>8. In the "Work Hours Per Week" field, find the first occurrence of "40" to check for full-time work schedules.</t>
  </si>
  <si>
    <t>9. Use FIND to locate the first instance of "Project" in the "Number of Projects" field for analysis.</t>
  </si>
  <si>
    <t>10. Find the first occurrence of "January" in the "Date of Joining" field to analyze employees who joined in January.</t>
  </si>
  <si>
    <t>15. SEARCH(find_text, within_text, [start_num])</t>
  </si>
  <si>
    <t>1. Search for the word "Lead" in the "Job Title" column to identify leadership positions.</t>
  </si>
  <si>
    <t>2. In the "Location" column, search for "NY" to find employees based in New York.</t>
  </si>
  <si>
    <t>3. Search for the word "Master's" in the "Education" field to categorize advanced-degree holders.</t>
  </si>
  <si>
    <t>4. In the "Gender" field, search for "M" to identify male employees.</t>
  </si>
  <si>
    <t>5. Search for the number "6" in the "Salary" field to find employees earning six-figure salaries.</t>
  </si>
  <si>
    <t>6. In the "Years of Experience" column, search for "10" to identify highly experienced employees.</t>
  </si>
  <si>
    <t>7. Use SEARCH to find the word "Excellent" in the "Performance Rating" column to find top performers.</t>
  </si>
  <si>
    <t>8. Search for "Single" in the "Marital Status" column to identify single employees.</t>
  </si>
  <si>
    <t>9. In the "Work Hours Per Week" field, search for "50" to identify employees working overtime.</t>
  </si>
  <si>
    <t>10. Search for "Feb" in the "Date of Joining" field to find employees who joined in February.</t>
  </si>
  <si>
    <t>16. TEXT(value, format_text)</t>
  </si>
  <si>
    <t>1. Use TEXT to format the "Salary" field into currency format (e.g., $12,000).</t>
  </si>
  <si>
    <t>2. Format the "Date of Joining" field as "dd/mm/yyyy" to standardize the date format.</t>
  </si>
  <si>
    <t>3. In the "Work Hours Per Week" field, format numbers to display as whole hours (e.g., 40.00 hours).</t>
  </si>
  <si>
    <t>4. Use TEXT to format the "Years of Experience" column as a percentage for a retention analysis.</t>
  </si>
  <si>
    <t>5. Format the "Performance Rating" column to display ratings with two decimal places.</t>
  </si>
  <si>
    <t>6. In the "Salary" field, use TEXT to convert the numbers into thousands (e.g., 12K for $12,000).</t>
  </si>
  <si>
    <t>7. Use TEXT to format the "Date of Joining" field to show only the month and year.</t>
  </si>
  <si>
    <t>8. In the "Work Hours Per Week" column, use TEXT to display the number of hours with a time format.</t>
  </si>
  <si>
    <t>9. Format the "Years in Current Role" field to display with a two-decimal precision.</t>
  </si>
  <si>
    <t>10. Use TEXT to format the "Number of Projects" field into a whole number format.</t>
  </si>
  <si>
    <t>17. VALUE(text)</t>
  </si>
  <si>
    <t>1. Convert the "Salary" column from text to numbers for salary calculation.</t>
  </si>
  <si>
    <t>2. In the "Work Hours Per Week" field, convert text values to numeric values to calculate total hours.</t>
  </si>
  <si>
    <t>3. Use VALUE to convert the "Years of Experience" field from text to numbers for comparison.</t>
  </si>
  <si>
    <t>4. Convert the "Performance Rating" field from text to a numerical score for employee evaluation.</t>
  </si>
  <si>
    <t>5. Use VALUE to convert "Number of Projects" from text to numbers for statistical analysis.</t>
  </si>
  <si>
    <t>6. Convert the "Years in Current Role" from text to numbers to calculate the average tenure.</t>
  </si>
  <si>
    <t>7. In the "Date of Joining" field, convert text dates to actual date values for time analysis.</t>
  </si>
  <si>
    <t>8. Use VALUE to convert "Salary" bonuses (in text format) into numerical values for tax calculations.</t>
  </si>
  <si>
    <t>9. Convert textual "Education" entries into numerical codes for easier data processing.</t>
  </si>
  <si>
    <t>10. In the "Work Hours Per Week" column, use VALUE to convert text entries into actual numbers for comparison.</t>
  </si>
  <si>
    <t>18. EXACT(text1, text2)</t>
  </si>
  <si>
    <t>1. Check if the "Job Title" in two different cells is exactly the same using EXACT to spot duplicate titles.</t>
  </si>
  <si>
    <t>2. Compare two "Location" fields to see if the employees are from the same city using EXACT.</t>
  </si>
  <si>
    <t>3. Use EXACT to verify if two "Education" entries are identical to ensure consistent data entry.</t>
  </si>
  <si>
    <t>4. Check if the "Performance Rating" given by two different managers is exactly the same using EXACT.</t>
  </si>
  <si>
    <t>5. Compare two employees' "Marital Status" to ensure the same marital category is being used across entries.</t>
  </si>
  <si>
    <t>6. Use EXACT to check if two "Gender" entries match for demographic analysis.</t>
  </si>
  <si>
    <t>7. Verify if the "Salary" field for two employees matches exactly, indicating equal compensation.</t>
  </si>
  <si>
    <t>8. Use EXACT to check if two "Years of Experience" entries are exactly the same.</t>
  </si>
  <si>
    <t>9. Compare two employees’ "Work Hours Per Week" to ensure that they work the same amount of hours.</t>
  </si>
  <si>
    <t>10. Use EXACT to verify that two entries in the "Date of Joining" column are the same for scheduling consistency.</t>
  </si>
  <si>
    <t>19. CODE(text)</t>
  </si>
  <si>
    <t>1. Use CODE to get the ASCII value of the first character in the "Job Title" to categorize employees.</t>
  </si>
  <si>
    <t>2. In the "Location" field, find the ASCII code for the first letter of each city name.</t>
  </si>
  <si>
    <t>3. Get the ASCII code of the first letter in the "Education" field to create a unique degree identifier.</t>
  </si>
  <si>
    <t>4. Use CODE to get the ASCII value for the first letter of "Gender" to analyze demographic data.</t>
  </si>
  <si>
    <t>5. Find the ASCII value of the first character in the "Marital Status" column for quick marital analysis.</t>
  </si>
  <si>
    <t>6. Get the ASCII code of the first character in "Performance Rating" to create a code for each review.</t>
  </si>
  <si>
    <t>7. Use CODE to extract the first character's value in "Years of Experience" for sorting purposes.</t>
  </si>
  <si>
    <t>8. In the "Salary" field, use CODE to retrieve the ASCII code of the first number for salary categorization.</t>
  </si>
  <si>
    <t>9. Use CODE to analyze the first character of the "Number of Projects" column for project analysis.</t>
  </si>
  <si>
    <t>10. Get the ASCII value for the first character of the "Work Hours Per Week" field to check for data consistency.</t>
  </si>
  <si>
    <t>20. CHAR(number)</t>
  </si>
  <si>
    <t>1. Convert ASCII code 77 into the character "M" to categorize "Manager" titles in the "Job Title" field.</t>
  </si>
  <si>
    <t>2. Use CHAR(78) to return the character "N" for "New York" in the "Location" field.</t>
  </si>
  <si>
    <t>3. Convert ASCII code 70 into the letter "F" to denote "Female" in the "Gender" column.</t>
  </si>
  <si>
    <t>4. Use CHAR to convert ASCII code 83 into "S" for employees marked as "Single" in the "Marital Status" field.</t>
  </si>
  <si>
    <t>5. Convert ASCII code 69 into "E" to standardize "Excellent" ratings in the "Performance Rating" column.</t>
  </si>
  <si>
    <t>6. Use CHAR to convert ASCII code 66 into "B" for "Bachelor’s" in the "Education" field.</t>
  </si>
  <si>
    <t>7. Convert ASCII code 72 into "H" to represent high-level experience in the "Years of Experience" field.</t>
  </si>
  <si>
    <t>8. In the "Salary" column, use CHAR to convert ASCII code 75 into "K" to represent salaries in thousands.</t>
  </si>
  <si>
    <t>9. Use CHAR to return "T" for ASCII code 84 in the "Number of Projects" field to identify technical projects.</t>
  </si>
  <si>
    <t>10. Convert ASCII code 72 into "H" to identify high work hours in the "Work Hours Per Week" field.</t>
  </si>
  <si>
    <t>21. UNICODE(text)</t>
  </si>
  <si>
    <t>1. Get the Unicode value of the first letter in "Job Title" to categorize titles based on regions.</t>
  </si>
  <si>
    <t>2. Find the Unicode of the first character in the "Location" field to analyze regional job distribution.</t>
  </si>
  <si>
    <t>3. Use UNICODE to get the code for the first character in the "Education" field to categorize qualifications.</t>
  </si>
  <si>
    <t>4. Get the Unicode value of the first letter in the "Gender" column to analyze gender distribution.</t>
  </si>
  <si>
    <t>5. Use UNICODE to find the code of the first character in "Marital Status" for marital analysis.</t>
  </si>
  <si>
    <t>6. In the "Performance Rating" field, find the Unicode value of the first character to categorize ratings.</t>
  </si>
  <si>
    <t>7. Use UNICODE to get the value of the first letter in the "Years of Experience" field for employee tenure.</t>
  </si>
  <si>
    <t>8. Get the Unicode value of the first number in the "Salary" column to check salary consistency.</t>
  </si>
  <si>
    <t>9. Use UNICODE to analyze the first character of "Number of Projects" for project categorization.</t>
  </si>
  <si>
    <t>10. Find the Unicode value of the first character in "Work Hours Per Week" for data accuracy checks.</t>
  </si>
  <si>
    <t>22. UNICHAR(number)</t>
  </si>
  <si>
    <t>1. Convert Unicode 65 to the letter "A" for employees with an "Analyst" role in the "Job Title" field.</t>
  </si>
  <si>
    <t>2. Use UNICHAR to return "C" from Unicode 67 to indicate employees based in "California" in the "Location" column.</t>
  </si>
  <si>
    <t>3. Convert Unicode 66 into "B" to represent "Bachelor’s" degree holders in the "Education" field.</t>
  </si>
  <si>
    <t>4. Use UNICHAR to return "M" for Unicode 77, representing male employees in the "Gender" field.</t>
  </si>
  <si>
    <t>5. Convert Unicode 83 into "S" to indicate single employees in the "Marital Status" column.</t>
  </si>
  <si>
    <t>6. Use UNICHAR to return "E" for Unicode 69 to mark "Excellent" performers in the "Performance Rating" field.</t>
  </si>
  <si>
    <t>7. Convert Unicode 50 into the character "2" to represent mid-level employees in the "Years of Experience" field.</t>
  </si>
  <si>
    <t>8. Use UNICHAR to return the character "$" for Unicode 36 to symbolize salary in the "Salary" column.</t>
  </si>
  <si>
    <t>9. Convert Unicode 51 into "3" to mark the number of projects in the "Number of Projects" column.</t>
  </si>
  <si>
    <t>10. Use UNICHAR to return "W" for Unicode 87 to identify work hour consistency in the "Work Hours Per Week" field.</t>
  </si>
  <si>
    <t>23. FIXED(number, [decimals], [no_commas])</t>
  </si>
  <si>
    <t>1. Use FIXED to format "Salary" to display 2 decimal places, ensuring all salary values are consistent.</t>
  </si>
  <si>
    <t>2. In the "Years of Experience" field, use FIXED to round the number to one decimal place.</t>
  </si>
  <si>
    <t>3. Use FIXED to display "Work Hours Per Week" with no decimal places to make the data easier to read.</t>
  </si>
  <si>
    <t>4. Format the "Performance Rating" field to display ratings with 2 decimal places for uniformity.</t>
  </si>
  <si>
    <t>5. Use FIXED to display "Number of Projects" as whole numbers, omitting decimals.</t>
  </si>
  <si>
    <t>6. In the "Salary" field, remove commas from large numbers to make the data presentation more compact.</t>
  </si>
  <si>
    <t>7. Use FIXED to round "Years in Current Role" to two decimal places for a detailed tenure analysis.</t>
  </si>
  <si>
    <t>8. Format "Date of Joining" to show whole numbers for days, months, and years with no commas.</t>
  </si>
  <si>
    <t>9. In the "Marital Status" column, format any numeric codes to show without commas for simplicity.</t>
  </si>
  <si>
    <t>10. Use FIXED to round salary bonuses to the nearest whole number to make reports more readable.</t>
  </si>
  <si>
    <t>24. TEXTSPLIT(text, col_delimiter, row_delimiter, [ignore_empty], [match_mode], [pad_width])</t>
  </si>
  <si>
    <t>1. Use TEXTSPLIT to divide the "Job Title" into two parts: one for the role and another for the specialization.</t>
  </si>
  <si>
    <t>2. Split the "Location" field into separate columns for city and state using TEXTSPLIT with a comma delimiter.</t>
  </si>
  <si>
    <t>3. In the "Education" column, split the degree type and specialization into separate columns.</t>
  </si>
  <si>
    <t>4. Use TEXTSPLIT to divide the "Salary" field into base salary and bonus using a hyphen as the delimiter.</t>
  </si>
  <si>
    <t>5. Split the "Years of Experience" field into decades using TEXTSPLIT, with a space as the delimiter.</t>
  </si>
  <si>
    <t>6. Divide the "Performance Rating" field into individual categories using a semicolon as the delimiter.</t>
  </si>
  <si>
    <t>7. Use TEXTSPLIT to split the "Marital Status" into separate categories (e.g., Single, Married) with a comma.</t>
  </si>
  <si>
    <t>8. In the "Work Hours Per Week" field, split the hours into weekday and weekend hours using a space as the delimiter.</t>
  </si>
  <si>
    <t>9. Use TEXTSPLIT to divide the "Number of Projects" into individual project codes using a space as the delimiter.</t>
  </si>
  <si>
    <t>10. Split the "Date of Joining" field into day, month, and year using a slash (/) as the delimiter.</t>
  </si>
  <si>
    <t>25. TEXTAFTER(text, delimiter, [instance_num], [match_mode], [pad_width])</t>
  </si>
  <si>
    <t>1. Use TEXTAFTER to extract everything after "Manager" in the "Job Title" field to get the department details.</t>
  </si>
  <si>
    <t>2. In the "Location" column, extract the part of the text after the city name to get the state abbreviation.</t>
  </si>
  <si>
    <t>3. Extract the part of the "Education" field after "Bachelor's" to get the degree specialization.</t>
  </si>
  <si>
    <t>4. Use TEXTAFTER to extract the text after the first hyphen in "Salary" to get the bonus information.</t>
  </si>
  <si>
    <t>5. Extract the text after the first space in the "Years of Experience" column to find the exact experience.</t>
  </si>
  <si>
    <t>6. Use TEXTAFTER to get the category that comes after "Excellent" in the "Performance Rating" field.</t>
  </si>
  <si>
    <t>7. Extract the part of the "Marital Status" that comes after the word "Married" for additional details.</t>
  </si>
  <si>
    <t>8. Use TEXTAFTER to extract the weekend hours from the "Work Hours Per Week"</t>
  </si>
  <si>
    <t>9. Extract everything after the first project name in the "Number of Projects" column to get the remaining project names.</t>
  </si>
  <si>
    <t>10. Use TEXTAFTER to extract the year portion of the "Date of Joining" field after the day and month.</t>
  </si>
  <si>
    <t>26. TEXTBEFORE(text, delimiter, [instance_num], [match_mode], [pad_width])</t>
  </si>
  <si>
    <t>1. In the "Job Title" field, extract the part before the word "Manager" to identify the employee’s role level.</t>
  </si>
  <si>
    <t>2. Use TEXTBEFORE to extract the city name before the state abbreviation in the "Location" field.</t>
  </si>
  <si>
    <t>3. Extract everything before the word "Bachelor’s" in the "Education" field to identify the field of study.</t>
  </si>
  <si>
    <t>4. Use TEXTBEFORE to extract the base salary from the "Salary" field before the hyphen separating the bonus.</t>
  </si>
  <si>
    <t>5. Extract everything before the first space in the "Years of Experience" column to focus on the years value.</t>
  </si>
  <si>
    <t>6. Use TEXTBEFORE to extract the main rating in the "Performance Rating" field before any additional comments.</t>
  </si>
  <si>
    <t>7. In the "Marital Status" column, extract the status before any descriptive details (e.g., before "with children").</t>
  </si>
  <si>
    <t>8. Use TEXTBEFORE to extract the weekday hours from the "Work Hours Per Week" field before the weekend hours.</t>
  </si>
  <si>
    <t>9. Extract the first project code before any other projects listed in the "Number of Projects" field.</t>
  </si>
  <si>
    <t>10. Use TEXTBEFORE to extract the day and month from the "Date of Joining" field before the year.</t>
  </si>
  <si>
    <t>27. PHONETIC(reference)</t>
  </si>
  <si>
    <t>1. In the "Job Title" field, use PHONETIC to return the furigana (phonetic characters) of each job title for easier pronunciation.</t>
  </si>
  <si>
    <t>2. Use PHONETIC to get the phonetic representation of city names in the "Location" column for international readers.</t>
  </si>
  <si>
    <t>3. In the "Education" field, return the furigana of degree names to assist in pronouncing academic titles.</t>
  </si>
  <si>
    <t>4. Use PHONETIC to return phonetic characters for employee names (if included) for improved reading.</t>
  </si>
  <si>
    <t>5. In the "Gender" column, use PHONETIC to help standardize the pronunciation of gender-related terms.</t>
  </si>
  <si>
    <t>6. Use PHONETIC in the "Marital Status" column to return phonetic characters for easier pronunciation of terms like "Married" and "Single."</t>
  </si>
  <si>
    <t>7. In the "Performance Rating" field, use PHONETIC to provide phonetic guidance for reviewers unfamiliar with certain terms.</t>
  </si>
  <si>
    <t>8. Use PHONETIC in the "Location" field to assist employees from other regions in pronouncing city names.</t>
  </si>
  <si>
    <t>9. In the "Salary" field, use PHONETIC to help read large salary values correctly, especially for non-native speakers.</t>
  </si>
  <si>
    <t>10. Use PHONETIC in the "Years of Experience" field to return phonetic characters for easier understanding of experience levels.</t>
  </si>
  <si>
    <t>1. Data Validation (Dropdown List)</t>
  </si>
  <si>
    <t>Story:</t>
  </si>
  <si>
    <t>You are tasked with ensuring that employees from the "Location" field only belong to certain predefined cities (e.g., New York, Chicago, Austin).</t>
  </si>
  <si>
    <t>Question:</t>
  </si>
  <si>
    <r>
      <t xml:space="preserve">Set up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"Location" column so that users can only select from a list of predefined cities: New York, Chicago, Austin, Seattle, and Boston.</t>
    </r>
  </si>
  <si>
    <t>2. Data Validation (Date Range)</t>
  </si>
  <si>
    <t>To track the hiring periods, you want to ensure that all dates entered in the "Date of Joining" column are between January 1, 2000, and today.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</si>
  <si>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for the "Date of Joining" column, allowing only dates between January 1, 2000, and today (use the </t>
    </r>
    <r>
      <rPr>
        <b/>
        <sz val="11"/>
        <color theme="1"/>
        <rFont val="Aptos Narrow"/>
        <family val="2"/>
        <scheme val="minor"/>
      </rPr>
      <t>TODAY()</t>
    </r>
    <r>
      <rPr>
        <sz val="11"/>
        <color theme="1"/>
        <rFont val="Aptos Narrow"/>
        <family val="2"/>
        <scheme val="minor"/>
      </rPr>
      <t xml:space="preserve"> function for dynamic checking).</t>
    </r>
  </si>
  <si>
    <t>3. Data Validation (Whole Numbers)</t>
  </si>
  <si>
    <t>The HR team has asked you to ensure that the "Years of Experience" field only contains positive integers.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</si>
  <si>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in the "Years of Experience" column so that only positive whole numbers are allowed.</t>
    </r>
  </si>
  <si>
    <t>4. Data Validation (Decimal Range)</t>
  </si>
  <si>
    <t>For performance reviews, you want to ensure that employees’ "Performance Rating" is between 1 and 10 with one decimal place allowed (e.g., 7.5).</t>
  </si>
  <si>
    <r>
      <t xml:space="preserve">Apply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to the "Performance Rating" column, allowing only decimal values between 1 and 10, with one decimal place.</t>
    </r>
  </si>
  <si>
    <t>5. Data Validation (Custom Formula)</t>
  </si>
  <si>
    <t>You want to ensure that in the "Salary" column, any salary entered is greater than or equal to 30,000 and less than or equal to 150,000.</t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</si>
  <si>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rule in the "Salary" column to ensure that the entered value is between 30,000 and 150,000.</t>
    </r>
  </si>
  <si>
    <t>6. Data Validation (Text Length)</t>
  </si>
  <si>
    <t>To ensure data consistency, you need to limit the length of job titles in the "Job Title" field to a maximum of 30 characters.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</si>
  <si>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rule in the "Job Title" column that restricts the text length to a maximum of 30 characters.</t>
    </r>
  </si>
  <si>
    <t>7. Data Validation (List for Gender Selection)</t>
  </si>
  <si>
    <t>The "Gender" column must contain only specific entries (Male, Female, Other) for reporting purposes.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</si>
  <si>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"Gender" column that allows only "Male," "Female," or "Other."</t>
    </r>
  </si>
  <si>
    <t>8. Data Validation (Custom Error Message)</t>
  </si>
  <si>
    <t>When entering performance ratings, you want to provide a custom error message if the rating falls outside the valid range of 1-10.</t>
  </si>
  <si>
    <r>
      <t xml:space="preserve">Set up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for the "Performance Rating" column to display a custom error message like "Please enter a rating between 1 and 10."</t>
    </r>
  </si>
  <si>
    <t>9. Data Validation (List for Education Level)</t>
  </si>
  <si>
    <t>To standardize the entries in the "Education" column, you want to limit users to selecting from the following degrees: High School, Bachelor, Master, PhD.</t>
  </si>
  <si>
    <r>
      <t xml:space="preserve">Create a </t>
    </r>
    <r>
      <rPr>
        <b/>
        <sz val="11"/>
        <color theme="1"/>
        <rFont val="Aptos Narrow"/>
        <family val="2"/>
        <scheme val="minor"/>
      </rPr>
      <t>Data Validation</t>
    </r>
    <r>
      <rPr>
        <sz val="11"/>
        <color theme="1"/>
        <rFont val="Aptos Narrow"/>
        <family val="2"/>
        <scheme val="minor"/>
      </rPr>
      <t xml:space="preserve"> dropdown list for the "Education" column to ensure users select one of the specified degree levels.</t>
    </r>
  </si>
  <si>
    <t>10. Data Validation (Custom Formula for Employment Status)</t>
  </si>
  <si>
    <r>
      <t xml:space="preserve">You want to ensure that when "Employment Status" is "Contract," the "Not Contract" field is set to </t>
    </r>
    <r>
      <rPr>
        <b/>
        <sz val="11"/>
        <color theme="1"/>
        <rFont val="Aptos Narrow"/>
        <family val="2"/>
        <scheme val="minor"/>
      </rPr>
      <t>FALSE</t>
    </r>
    <r>
      <rPr>
        <sz val="11"/>
        <color theme="1"/>
        <rFont val="Aptos Narrow"/>
        <family val="2"/>
        <scheme val="minor"/>
      </rPr>
      <t xml:space="preserve">, and when "Employment Status" is "Permanent," the "Not Contract" field is set to </t>
    </r>
    <r>
      <rPr>
        <b/>
        <sz val="11"/>
        <color theme="1"/>
        <rFont val="Aptos Narrow"/>
        <family val="2"/>
        <scheme val="minor"/>
      </rPr>
      <t>TRUE</t>
    </r>
    <r>
      <rPr>
        <sz val="11"/>
        <color theme="1"/>
        <rFont val="Aptos Narrow"/>
        <family val="2"/>
        <scheme val="minor"/>
      </rPr>
      <t>.</t>
    </r>
  </si>
  <si>
    <r>
      <t xml:space="preserve">Set up a </t>
    </r>
    <r>
      <rPr>
        <b/>
        <sz val="11"/>
        <color theme="1"/>
        <rFont val="Aptos Narrow"/>
        <family val="2"/>
        <scheme val="minor"/>
      </rPr>
      <t>Custom Formula</t>
    </r>
    <r>
      <rPr>
        <sz val="11"/>
        <color theme="1"/>
        <rFont val="Aptos Narrow"/>
        <family val="2"/>
        <scheme val="minor"/>
      </rPr>
      <t xml:space="preserve"> in the "Not Contract" column to ensure that its value depends on the "Employment Status" column.</t>
    </r>
  </si>
  <si>
    <t>Lower</t>
  </si>
  <si>
    <t>Upper</t>
  </si>
  <si>
    <t>Proper</t>
  </si>
  <si>
    <t>Find</t>
  </si>
  <si>
    <t>Siraj</t>
  </si>
  <si>
    <t>Acciojob</t>
  </si>
  <si>
    <t>First_Name</t>
  </si>
  <si>
    <t>Last_Name</t>
  </si>
  <si>
    <t>Company</t>
  </si>
  <si>
    <t>Email</t>
  </si>
  <si>
    <t>Srinath</t>
  </si>
  <si>
    <t>Bhatia</t>
  </si>
  <si>
    <t>Abdul</t>
  </si>
  <si>
    <t>Priyanshu</t>
  </si>
  <si>
    <t>Ahmad</t>
  </si>
  <si>
    <t>Vaidwan</t>
  </si>
  <si>
    <t>M</t>
  </si>
  <si>
    <t>Anuj</t>
  </si>
  <si>
    <t>Rahman</t>
  </si>
  <si>
    <t>Verma</t>
  </si>
  <si>
    <t>Vishnoi</t>
  </si>
  <si>
    <t>Ak.95</t>
  </si>
  <si>
    <t>Soabhagya</t>
  </si>
  <si>
    <t>Kumar</t>
  </si>
  <si>
    <t>Afsar4</t>
  </si>
  <si>
    <t>Tcs</t>
  </si>
  <si>
    <t>Nestle</t>
  </si>
  <si>
    <t>Google</t>
  </si>
  <si>
    <t>Aramco</t>
  </si>
  <si>
    <t>Genpact</t>
  </si>
  <si>
    <t>Pg</t>
  </si>
  <si>
    <t>Ahead</t>
  </si>
  <si>
    <t>Ecl</t>
  </si>
  <si>
    <t>Gmail</t>
  </si>
  <si>
    <t>Vishu</t>
  </si>
  <si>
    <t>Arpit</t>
  </si>
  <si>
    <t>Tanya</t>
  </si>
  <si>
    <t>Babblu</t>
  </si>
  <si>
    <t>Arzoo</t>
  </si>
  <si>
    <t>3 Left</t>
  </si>
  <si>
    <t>3 Right</t>
  </si>
  <si>
    <t>3 Mid Start from 4th character</t>
  </si>
  <si>
    <t>acCiojOb</t>
  </si>
  <si>
    <t>i AM sTudeNt of AcCiOjOb</t>
  </si>
  <si>
    <t>Text to columns</t>
  </si>
  <si>
    <t>i</t>
  </si>
  <si>
    <t>AM</t>
  </si>
  <si>
    <t>sTudeNt</t>
  </si>
  <si>
    <t>of</t>
  </si>
  <si>
    <t>AcCiOjOb</t>
  </si>
  <si>
    <t>I,AM,sTudeNt,of,AcCiOjOb</t>
  </si>
  <si>
    <t>I</t>
  </si>
  <si>
    <t>Count the len</t>
  </si>
  <si>
    <t>Len</t>
  </si>
  <si>
    <t>Characters</t>
  </si>
  <si>
    <t>Text</t>
  </si>
  <si>
    <t>Special Characters</t>
  </si>
  <si>
    <t>Search</t>
  </si>
  <si>
    <t>T</t>
  </si>
  <si>
    <t>i AM studeNt of acCiOjOb</t>
  </si>
  <si>
    <t>Today</t>
  </si>
  <si>
    <t>Now</t>
  </si>
  <si>
    <t>Year</t>
  </si>
  <si>
    <t>Month</t>
  </si>
  <si>
    <t>Week Number</t>
  </si>
  <si>
    <t>Week Day</t>
  </si>
  <si>
    <t>Day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</si>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</sst>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\ hh:mm:ss\ AM/PM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0" fontId="0" fillId="0" borderId="3" xfId="0" applyBorder="1"/>
    <xf numFmtId="0" fontId="0" fillId="0" borderId="1" xfId="0" applyBorder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0" fillId="6" borderId="4" xfId="0" applyFill="1" applyBorder="1"/>
    <xf numFmtId="0" fontId="0" fillId="6" borderId="5" xfId="0" applyFill="1" applyBorder="1"/>
    <xf numFmtId="14" fontId="0" fillId="6" borderId="6" xfId="0" applyNumberFormat="1" applyFill="1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14" fontId="0" fillId="0" borderId="2" xfId="0" applyNumberFormat="1" applyBorder="1"/>
    <xf numFmtId="0" fontId="0" fillId="7" borderId="0" xfId="0" applyFill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8781646-87E1-483D-8466-D004AE35C7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5.png"/><Relationship Id="rId21" Type="http://schemas.openxmlformats.org/officeDocument/2006/relationships/customXml" Target="../ink/ink9.xml"/><Relationship Id="rId42" Type="http://schemas.openxmlformats.org/officeDocument/2006/relationships/image" Target="../media/image23.png"/><Relationship Id="rId47" Type="http://schemas.openxmlformats.org/officeDocument/2006/relationships/customXml" Target="../ink/ink22.xml"/><Relationship Id="rId63" Type="http://schemas.openxmlformats.org/officeDocument/2006/relationships/customXml" Target="../ink/ink30.xml"/><Relationship Id="rId68" Type="http://schemas.openxmlformats.org/officeDocument/2006/relationships/image" Target="../media/image36.png"/><Relationship Id="rId2" Type="http://schemas.openxmlformats.org/officeDocument/2006/relationships/image" Target="../media/image2.png"/><Relationship Id="rId16" Type="http://schemas.openxmlformats.org/officeDocument/2006/relationships/image" Target="../media/image10.png"/><Relationship Id="rId29" Type="http://schemas.openxmlformats.org/officeDocument/2006/relationships/customXml" Target="../ink/ink13.xml"/><Relationship Id="rId11" Type="http://schemas.openxmlformats.org/officeDocument/2006/relationships/customXml" Target="../ink/ink4.xml"/><Relationship Id="rId24" Type="http://schemas.openxmlformats.org/officeDocument/2006/relationships/image" Target="../media/image14.png"/><Relationship Id="rId32" Type="http://schemas.openxmlformats.org/officeDocument/2006/relationships/image" Target="../media/image18.png"/><Relationship Id="rId37" Type="http://schemas.openxmlformats.org/officeDocument/2006/relationships/customXml" Target="../ink/ink17.xml"/><Relationship Id="rId40" Type="http://schemas.openxmlformats.org/officeDocument/2006/relationships/image" Target="../media/image22.png"/><Relationship Id="rId45" Type="http://schemas.openxmlformats.org/officeDocument/2006/relationships/customXml" Target="../ink/ink21.xml"/><Relationship Id="rId53" Type="http://schemas.openxmlformats.org/officeDocument/2006/relationships/customXml" Target="../ink/ink25.xml"/><Relationship Id="rId58" Type="http://schemas.openxmlformats.org/officeDocument/2006/relationships/image" Target="../media/image31.png"/><Relationship Id="rId66" Type="http://schemas.openxmlformats.org/officeDocument/2006/relationships/image" Target="../media/image35.png"/><Relationship Id="rId74" Type="http://schemas.openxmlformats.org/officeDocument/2006/relationships/image" Target="../media/image39.png"/><Relationship Id="rId5" Type="http://schemas.openxmlformats.org/officeDocument/2006/relationships/customXml" Target="../ink/ink1.xml"/><Relationship Id="rId61" Type="http://schemas.openxmlformats.org/officeDocument/2006/relationships/customXml" Target="../ink/ink29.xml"/><Relationship Id="rId19" Type="http://schemas.openxmlformats.org/officeDocument/2006/relationships/customXml" Target="../ink/ink8.xml"/><Relationship Id="rId14" Type="http://schemas.openxmlformats.org/officeDocument/2006/relationships/image" Target="../media/image9.png"/><Relationship Id="rId22" Type="http://schemas.openxmlformats.org/officeDocument/2006/relationships/image" Target="../media/image13.png"/><Relationship Id="rId27" Type="http://schemas.openxmlformats.org/officeDocument/2006/relationships/customXml" Target="../ink/ink12.xml"/><Relationship Id="rId30" Type="http://schemas.openxmlformats.org/officeDocument/2006/relationships/image" Target="../media/image17.png"/><Relationship Id="rId35" Type="http://schemas.openxmlformats.org/officeDocument/2006/relationships/customXml" Target="../ink/ink16.xml"/><Relationship Id="rId43" Type="http://schemas.openxmlformats.org/officeDocument/2006/relationships/customXml" Target="../ink/ink20.xml"/><Relationship Id="rId48" Type="http://schemas.openxmlformats.org/officeDocument/2006/relationships/image" Target="../media/image26.png"/><Relationship Id="rId56" Type="http://schemas.openxmlformats.org/officeDocument/2006/relationships/image" Target="../media/image30.png"/><Relationship Id="rId64" Type="http://schemas.openxmlformats.org/officeDocument/2006/relationships/image" Target="../media/image34.png"/><Relationship Id="rId69" Type="http://schemas.openxmlformats.org/officeDocument/2006/relationships/customXml" Target="../ink/ink33.xml"/><Relationship Id="rId8" Type="http://schemas.openxmlformats.org/officeDocument/2006/relationships/image" Target="../media/image6.png"/><Relationship Id="rId51" Type="http://schemas.openxmlformats.org/officeDocument/2006/relationships/customXml" Target="../ink/ink24.xml"/><Relationship Id="rId72" Type="http://schemas.openxmlformats.org/officeDocument/2006/relationships/image" Target="../media/image38.png"/><Relationship Id="rId3" Type="http://schemas.openxmlformats.org/officeDocument/2006/relationships/image" Target="../media/image3.png"/><Relationship Id="rId12" Type="http://schemas.openxmlformats.org/officeDocument/2006/relationships/image" Target="../media/image8.png"/><Relationship Id="rId17" Type="http://schemas.openxmlformats.org/officeDocument/2006/relationships/customXml" Target="../ink/ink7.xml"/><Relationship Id="rId25" Type="http://schemas.openxmlformats.org/officeDocument/2006/relationships/customXml" Target="../ink/ink11.xml"/><Relationship Id="rId33" Type="http://schemas.openxmlformats.org/officeDocument/2006/relationships/customXml" Target="../ink/ink15.xml"/><Relationship Id="rId38" Type="http://schemas.openxmlformats.org/officeDocument/2006/relationships/image" Target="../media/image21.png"/><Relationship Id="rId46" Type="http://schemas.openxmlformats.org/officeDocument/2006/relationships/image" Target="../media/image25.png"/><Relationship Id="rId59" Type="http://schemas.openxmlformats.org/officeDocument/2006/relationships/customXml" Target="../ink/ink28.xml"/><Relationship Id="rId67" Type="http://schemas.openxmlformats.org/officeDocument/2006/relationships/customXml" Target="../ink/ink32.xml"/><Relationship Id="rId20" Type="http://schemas.openxmlformats.org/officeDocument/2006/relationships/image" Target="../media/image12.png"/><Relationship Id="rId41" Type="http://schemas.openxmlformats.org/officeDocument/2006/relationships/customXml" Target="../ink/ink19.xml"/><Relationship Id="rId54" Type="http://schemas.openxmlformats.org/officeDocument/2006/relationships/image" Target="../media/image29.png"/><Relationship Id="rId62" Type="http://schemas.openxmlformats.org/officeDocument/2006/relationships/image" Target="../media/image33.png"/><Relationship Id="rId70" Type="http://schemas.openxmlformats.org/officeDocument/2006/relationships/image" Target="../media/image37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5" Type="http://schemas.openxmlformats.org/officeDocument/2006/relationships/customXml" Target="../ink/ink6.xml"/><Relationship Id="rId23" Type="http://schemas.openxmlformats.org/officeDocument/2006/relationships/customXml" Target="../ink/ink10.xml"/><Relationship Id="rId28" Type="http://schemas.openxmlformats.org/officeDocument/2006/relationships/image" Target="../media/image16.png"/><Relationship Id="rId36" Type="http://schemas.openxmlformats.org/officeDocument/2006/relationships/image" Target="../media/image20.png"/><Relationship Id="rId49" Type="http://schemas.openxmlformats.org/officeDocument/2006/relationships/customXml" Target="../ink/ink23.xml"/><Relationship Id="rId57" Type="http://schemas.openxmlformats.org/officeDocument/2006/relationships/customXml" Target="../ink/ink27.xml"/><Relationship Id="rId10" Type="http://schemas.openxmlformats.org/officeDocument/2006/relationships/image" Target="../media/image7.png"/><Relationship Id="rId31" Type="http://schemas.openxmlformats.org/officeDocument/2006/relationships/customXml" Target="../ink/ink14.xml"/><Relationship Id="rId44" Type="http://schemas.openxmlformats.org/officeDocument/2006/relationships/image" Target="../media/image24.png"/><Relationship Id="rId52" Type="http://schemas.openxmlformats.org/officeDocument/2006/relationships/image" Target="../media/image28.png"/><Relationship Id="rId60" Type="http://schemas.openxmlformats.org/officeDocument/2006/relationships/image" Target="../media/image32.png"/><Relationship Id="rId65" Type="http://schemas.openxmlformats.org/officeDocument/2006/relationships/customXml" Target="../ink/ink31.xml"/><Relationship Id="rId73" Type="http://schemas.openxmlformats.org/officeDocument/2006/relationships/customXml" Target="../ink/ink35.xml"/><Relationship Id="rId4" Type="http://schemas.openxmlformats.org/officeDocument/2006/relationships/image" Target="../media/image4.png"/><Relationship Id="rId9" Type="http://schemas.openxmlformats.org/officeDocument/2006/relationships/customXml" Target="../ink/ink3.xml"/><Relationship Id="rId13" Type="http://schemas.openxmlformats.org/officeDocument/2006/relationships/customXml" Target="../ink/ink5.xml"/><Relationship Id="rId18" Type="http://schemas.openxmlformats.org/officeDocument/2006/relationships/image" Target="../media/image11.png"/><Relationship Id="rId39" Type="http://schemas.openxmlformats.org/officeDocument/2006/relationships/customXml" Target="../ink/ink18.xml"/><Relationship Id="rId34" Type="http://schemas.openxmlformats.org/officeDocument/2006/relationships/image" Target="../media/image19.png"/><Relationship Id="rId50" Type="http://schemas.openxmlformats.org/officeDocument/2006/relationships/image" Target="../media/image27.png"/><Relationship Id="rId55" Type="http://schemas.openxmlformats.org/officeDocument/2006/relationships/customXml" Target="../ink/ink26.xml"/><Relationship Id="rId7" Type="http://schemas.openxmlformats.org/officeDocument/2006/relationships/customXml" Target="../ink/ink2.xml"/><Relationship Id="rId71" Type="http://schemas.openxmlformats.org/officeDocument/2006/relationships/customXml" Target="../ink/ink3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3.png"/><Relationship Id="rId3" Type="http://schemas.openxmlformats.org/officeDocument/2006/relationships/customXml" Target="../ink/ink37.xml"/><Relationship Id="rId7" Type="http://schemas.openxmlformats.org/officeDocument/2006/relationships/customXml" Target="../ink/ink39.xml"/><Relationship Id="rId2" Type="http://schemas.openxmlformats.org/officeDocument/2006/relationships/image" Target="../media/image40.png"/><Relationship Id="rId1" Type="http://schemas.openxmlformats.org/officeDocument/2006/relationships/customXml" Target="../ink/ink36.xml"/><Relationship Id="rId6" Type="http://schemas.openxmlformats.org/officeDocument/2006/relationships/image" Target="../media/image42.png"/><Relationship Id="rId5" Type="http://schemas.openxmlformats.org/officeDocument/2006/relationships/customXml" Target="../ink/ink38.xml"/><Relationship Id="rId4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29</xdr:row>
      <xdr:rowOff>181841</xdr:rowOff>
    </xdr:from>
    <xdr:to>
      <xdr:col>5</xdr:col>
      <xdr:colOff>665202</xdr:colOff>
      <xdr:row>31</xdr:row>
      <xdr:rowOff>37265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CE0332-B25A-78D1-8BC4-53C2771F7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4864" y="5455227"/>
          <a:ext cx="1314633" cy="219106"/>
        </a:xfrm>
        <a:prstGeom prst="rect">
          <a:avLst/>
        </a:prstGeom>
      </xdr:spPr>
    </xdr:pic>
    <xdr:clientData/>
  </xdr:twoCellAnchor>
  <xdr:twoCellAnchor editAs="oneCell">
    <xdr:from>
      <xdr:col>3</xdr:col>
      <xdr:colOff>930853</xdr:colOff>
      <xdr:row>28</xdr:row>
      <xdr:rowOff>77932</xdr:rowOff>
    </xdr:from>
    <xdr:to>
      <xdr:col>5</xdr:col>
      <xdr:colOff>560846</xdr:colOff>
      <xdr:row>30</xdr:row>
      <xdr:rowOff>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C67A73-9E28-145B-95FF-FB027D5F4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80535" y="5169477"/>
          <a:ext cx="1209844" cy="285790"/>
        </a:xfrm>
        <a:prstGeom prst="rect">
          <a:avLst/>
        </a:prstGeom>
      </xdr:spPr>
    </xdr:pic>
    <xdr:clientData/>
  </xdr:twoCellAnchor>
  <xdr:twoCellAnchor editAs="oneCell">
    <xdr:from>
      <xdr:col>4</xdr:col>
      <xdr:colOff>12988</xdr:colOff>
      <xdr:row>31</xdr:row>
      <xdr:rowOff>90921</xdr:rowOff>
    </xdr:from>
    <xdr:to>
      <xdr:col>5</xdr:col>
      <xdr:colOff>754401</xdr:colOff>
      <xdr:row>33</xdr:row>
      <xdr:rowOff>8265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4D7F0DB-FB0D-E670-EE59-CEEB04735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852" y="5727989"/>
          <a:ext cx="1390844" cy="276264"/>
        </a:xfrm>
        <a:prstGeom prst="rect">
          <a:avLst/>
        </a:prstGeom>
      </xdr:spPr>
    </xdr:pic>
    <xdr:clientData/>
  </xdr:twoCellAnchor>
  <xdr:twoCellAnchor editAs="oneCell">
    <xdr:from>
      <xdr:col>4</xdr:col>
      <xdr:colOff>17318</xdr:colOff>
      <xdr:row>33</xdr:row>
      <xdr:rowOff>17750</xdr:rowOff>
    </xdr:from>
    <xdr:to>
      <xdr:col>6</xdr:col>
      <xdr:colOff>200805</xdr:colOff>
      <xdr:row>34</xdr:row>
      <xdr:rowOff>93120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526903F-C498-46EC-B7D8-C264BFCCA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2182" y="6018500"/>
          <a:ext cx="2491134" cy="252449"/>
        </a:xfrm>
        <a:prstGeom prst="rect">
          <a:avLst/>
        </a:prstGeom>
      </xdr:spPr>
    </xdr:pic>
    <xdr:clientData/>
  </xdr:twoCellAnchor>
  <xdr:twoCellAnchor editAs="oneCell">
    <xdr:from>
      <xdr:col>4</xdr:col>
      <xdr:colOff>648016</xdr:colOff>
      <xdr:row>34</xdr:row>
      <xdr:rowOff>40148</xdr:rowOff>
    </xdr:from>
    <xdr:to>
      <xdr:col>5</xdr:col>
      <xdr:colOff>1142665</xdr:colOff>
      <xdr:row>36</xdr:row>
      <xdr:rowOff>133306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FAA46314-F614-9F17-7EDD-6F4B8ABE4C64}"/>
                </a:ext>
              </a:extLst>
            </xdr14:cNvPr>
            <xdr14:cNvContentPartPr/>
          </xdr14:nvContentPartPr>
          <xdr14:nvPr macro=""/>
          <xdr14:xfrm>
            <a:off x="4232880" y="6222739"/>
            <a:ext cx="1144080" cy="45684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FAA46314-F614-9F17-7EDD-6F4B8ABE4C6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226758" y="6216619"/>
              <a:ext cx="1156324" cy="469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521747</xdr:colOff>
      <xdr:row>31</xdr:row>
      <xdr:rowOff>121631</xdr:rowOff>
    </xdr:from>
    <xdr:to>
      <xdr:col>5</xdr:col>
      <xdr:colOff>906227</xdr:colOff>
      <xdr:row>32</xdr:row>
      <xdr:rowOff>169470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A4C98AA7-2F76-CB8F-B12E-FE1EF6882BF5}"/>
                </a:ext>
              </a:extLst>
            </xdr14:cNvPr>
            <xdr14:cNvContentPartPr/>
          </xdr14:nvContentPartPr>
          <xdr14:nvPr macro=""/>
          <xdr14:xfrm>
            <a:off x="4756042" y="5758699"/>
            <a:ext cx="384480" cy="22968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A4C98AA7-2F76-CB8F-B12E-FE1EF6882BF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749916" y="5752710"/>
              <a:ext cx="396731" cy="2416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972467</xdr:colOff>
      <xdr:row>32</xdr:row>
      <xdr:rowOff>67950</xdr:rowOff>
    </xdr:from>
    <xdr:to>
      <xdr:col>5</xdr:col>
      <xdr:colOff>1170467</xdr:colOff>
      <xdr:row>32</xdr:row>
      <xdr:rowOff>162630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E0CD0E9B-B0A9-6B22-869D-C0C52B6F9F4E}"/>
                </a:ext>
              </a:extLst>
            </xdr14:cNvPr>
            <xdr14:cNvContentPartPr/>
          </xdr14:nvContentPartPr>
          <xdr14:nvPr macro=""/>
          <xdr14:xfrm>
            <a:off x="5206762" y="5886859"/>
            <a:ext cx="198000" cy="9468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E0CD0E9B-B0A9-6B22-869D-C0C52B6F9F4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200494" y="5880739"/>
              <a:ext cx="210536" cy="10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581065</xdr:colOff>
      <xdr:row>33</xdr:row>
      <xdr:rowOff>166189</xdr:rowOff>
    </xdr:from>
    <xdr:to>
      <xdr:col>5</xdr:col>
      <xdr:colOff>1427425</xdr:colOff>
      <xdr:row>34</xdr:row>
      <xdr:rowOff>38430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F60FC21A-286D-B6B3-619A-CA99EBAF3FAF}"/>
                </a:ext>
              </a:extLst>
            </xdr14:cNvPr>
            <xdr14:cNvContentPartPr/>
          </xdr14:nvContentPartPr>
          <xdr14:nvPr macro=""/>
          <xdr14:xfrm>
            <a:off x="4815360" y="6166939"/>
            <a:ext cx="846360" cy="4932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F60FC21A-286D-B6B3-619A-CA99EBAF3FA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809240" y="6160819"/>
              <a:ext cx="858600" cy="6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1189907</xdr:colOff>
      <xdr:row>32</xdr:row>
      <xdr:rowOff>36630</xdr:rowOff>
    </xdr:from>
    <xdr:to>
      <xdr:col>5</xdr:col>
      <xdr:colOff>1313747</xdr:colOff>
      <xdr:row>32</xdr:row>
      <xdr:rowOff>151192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9594E71E-390A-8DCC-9FAF-C32F3C12592F}"/>
                </a:ext>
              </a:extLst>
            </xdr14:cNvPr>
            <xdr14:cNvContentPartPr/>
          </xdr14:nvContentPartPr>
          <xdr14:nvPr macro=""/>
          <xdr14:xfrm>
            <a:off x="5424202" y="5855539"/>
            <a:ext cx="123840" cy="114562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9594E71E-390A-8DCC-9FAF-C32F3C12592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418082" y="5849154"/>
              <a:ext cx="136080" cy="1273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1928</xdr:colOff>
      <xdr:row>26</xdr:row>
      <xdr:rowOff>165158</xdr:rowOff>
    </xdr:from>
    <xdr:to>
      <xdr:col>1</xdr:col>
      <xdr:colOff>2288</xdr:colOff>
      <xdr:row>26</xdr:row>
      <xdr:rowOff>165518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D47846D4-33CF-9584-8D3A-CA71BB647BB7}"/>
                </a:ext>
              </a:extLst>
            </xdr14:cNvPr>
            <xdr14:cNvContentPartPr/>
          </xdr14:nvContentPartPr>
          <xdr14:nvPr macro=""/>
          <xdr14:xfrm>
            <a:off x="270360" y="4893022"/>
            <a:ext cx="360" cy="36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D47846D4-33CF-9584-8D3A-CA71BB647BB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64240" y="4886902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263520</xdr:colOff>
      <xdr:row>27</xdr:row>
      <xdr:rowOff>16077</xdr:rowOff>
    </xdr:from>
    <xdr:to>
      <xdr:col>1</xdr:col>
      <xdr:colOff>24968</xdr:colOff>
      <xdr:row>27</xdr:row>
      <xdr:rowOff>30477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A1B177B9-379B-AEF7-C71F-B135BDC63899}"/>
                </a:ext>
              </a:extLst>
            </xdr14:cNvPr>
            <xdr14:cNvContentPartPr/>
          </xdr14:nvContentPartPr>
          <xdr14:nvPr macro=""/>
          <xdr14:xfrm>
            <a:off x="263520" y="4925782"/>
            <a:ext cx="29880" cy="1440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A1B177B9-379B-AEF7-C71F-B135BDC6389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57400" y="4919662"/>
              <a:ext cx="42120" cy="2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79688</xdr:colOff>
      <xdr:row>27</xdr:row>
      <xdr:rowOff>20757</xdr:rowOff>
    </xdr:from>
    <xdr:to>
      <xdr:col>1</xdr:col>
      <xdr:colOff>81488</xdr:colOff>
      <xdr:row>27</xdr:row>
      <xdr:rowOff>24717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D0DD651F-5560-ED18-1DC0-662CE752E699}"/>
                </a:ext>
              </a:extLst>
            </xdr14:cNvPr>
            <xdr14:cNvContentPartPr/>
          </xdr14:nvContentPartPr>
          <xdr14:nvPr macro=""/>
          <xdr14:xfrm>
            <a:off x="348120" y="4930462"/>
            <a:ext cx="1800" cy="396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D0DD651F-5560-ED18-1DC0-662CE752E69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42000" y="4924342"/>
              <a:ext cx="14040" cy="1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158888</xdr:colOff>
      <xdr:row>27</xdr:row>
      <xdr:rowOff>29757</xdr:rowOff>
    </xdr:from>
    <xdr:to>
      <xdr:col>1</xdr:col>
      <xdr:colOff>161768</xdr:colOff>
      <xdr:row>27</xdr:row>
      <xdr:rowOff>41997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6E65C866-7969-CDC5-8054-C2E4990353A3}"/>
                </a:ext>
              </a:extLst>
            </xdr14:cNvPr>
            <xdr14:cNvContentPartPr/>
          </xdr14:nvContentPartPr>
          <xdr14:nvPr macro=""/>
          <xdr14:xfrm>
            <a:off x="427320" y="4939462"/>
            <a:ext cx="2880" cy="12240"/>
          </xdr14:xfrm>
        </xdr:contentPart>
      </mc:Choice>
      <mc:Fallback xmlns=""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6E65C866-7969-CDC5-8054-C2E4990353A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21200" y="4933342"/>
              <a:ext cx="1512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272288</xdr:colOff>
      <xdr:row>27</xdr:row>
      <xdr:rowOff>13917</xdr:rowOff>
    </xdr:from>
    <xdr:to>
      <xdr:col>1</xdr:col>
      <xdr:colOff>272648</xdr:colOff>
      <xdr:row>27</xdr:row>
      <xdr:rowOff>15717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22C02C31-F7B2-90F2-AED3-5F3449AFF740}"/>
                </a:ext>
              </a:extLst>
            </xdr14:cNvPr>
            <xdr14:cNvContentPartPr/>
          </xdr14:nvContentPartPr>
          <xdr14:nvPr macro=""/>
          <xdr14:xfrm>
            <a:off x="540720" y="4923622"/>
            <a:ext cx="360" cy="180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22C02C31-F7B2-90F2-AED3-5F3449AFF74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34600" y="4917502"/>
              <a:ext cx="12600" cy="1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318368</xdr:colOff>
      <xdr:row>27</xdr:row>
      <xdr:rowOff>9597</xdr:rowOff>
    </xdr:from>
    <xdr:to>
      <xdr:col>1</xdr:col>
      <xdr:colOff>323768</xdr:colOff>
      <xdr:row>27</xdr:row>
      <xdr:rowOff>14997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44D0E41B-F6D1-7ED5-DB72-AA1EBF4F9567}"/>
                </a:ext>
              </a:extLst>
            </xdr14:cNvPr>
            <xdr14:cNvContentPartPr/>
          </xdr14:nvContentPartPr>
          <xdr14:nvPr macro=""/>
          <xdr14:xfrm>
            <a:off x="586800" y="4919302"/>
            <a:ext cx="5400" cy="540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44D0E41B-F6D1-7ED5-DB72-AA1EBF4F956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80680" y="4913182"/>
              <a:ext cx="17640" cy="17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350048</xdr:colOff>
      <xdr:row>24</xdr:row>
      <xdr:rowOff>86760</xdr:rowOff>
    </xdr:from>
    <xdr:to>
      <xdr:col>1</xdr:col>
      <xdr:colOff>705450</xdr:colOff>
      <xdr:row>25</xdr:row>
      <xdr:rowOff>180041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6EC4BF9E-649E-BB4D-E643-6A5E4005CB58}"/>
                </a:ext>
              </a:extLst>
            </xdr14:cNvPr>
            <xdr14:cNvContentPartPr/>
          </xdr14:nvContentPartPr>
          <xdr14:nvPr macro=""/>
          <xdr14:xfrm>
            <a:off x="618480" y="4450942"/>
            <a:ext cx="355402" cy="275122"/>
          </xdr14:xfrm>
        </xdr:contentPart>
      </mc:Choice>
      <mc:Fallback xmlns=""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6EC4BF9E-649E-BB4D-E643-6A5E4005CB5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612359" y="4444828"/>
              <a:ext cx="367645" cy="2873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10721</xdr:colOff>
      <xdr:row>27</xdr:row>
      <xdr:rowOff>40320</xdr:rowOff>
    </xdr:from>
    <xdr:to>
      <xdr:col>1</xdr:col>
      <xdr:colOff>18859</xdr:colOff>
      <xdr:row>27</xdr:row>
      <xdr:rowOff>74962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D0ED99DF-EF2E-7540-0405-D2C00E7343ED}"/>
                </a:ext>
              </a:extLst>
            </xdr14:cNvPr>
            <xdr14:cNvContentPartPr/>
          </xdr14:nvContentPartPr>
          <xdr14:nvPr macro=""/>
          <xdr14:xfrm rot="-9461372">
            <a:off x="279153" y="4950025"/>
            <a:ext cx="8138" cy="34642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D0ED99DF-EF2E-7540-0405-D2C00E7343ED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 rot="-9461372">
              <a:off x="269930" y="4943954"/>
              <a:ext cx="26584" cy="467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402608</xdr:colOff>
      <xdr:row>27</xdr:row>
      <xdr:rowOff>22557</xdr:rowOff>
    </xdr:from>
    <xdr:to>
      <xdr:col>1</xdr:col>
      <xdr:colOff>436088</xdr:colOff>
      <xdr:row>27</xdr:row>
      <xdr:rowOff>133797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7170981C-A8EA-DE2C-7BD0-EBBC56FCCFBE}"/>
                </a:ext>
              </a:extLst>
            </xdr14:cNvPr>
            <xdr14:cNvContentPartPr/>
          </xdr14:nvContentPartPr>
          <xdr14:nvPr macro=""/>
          <xdr14:xfrm>
            <a:off x="671040" y="4932262"/>
            <a:ext cx="33480" cy="11124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7170981C-A8EA-DE2C-7BD0-EBBC56FCCFB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64920" y="4926142"/>
              <a:ext cx="45720" cy="12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302678</xdr:colOff>
      <xdr:row>38</xdr:row>
      <xdr:rowOff>36957</xdr:rowOff>
    </xdr:from>
    <xdr:to>
      <xdr:col>4</xdr:col>
      <xdr:colOff>209618</xdr:colOff>
      <xdr:row>39</xdr:row>
      <xdr:rowOff>28915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496FBA11-6B06-0DF6-B5CB-8CA226E31D1A}"/>
                </a:ext>
              </a:extLst>
            </xdr14:cNvPr>
            <xdr14:cNvContentPartPr/>
          </xdr14:nvContentPartPr>
          <xdr14:nvPr macro=""/>
          <xdr14:xfrm>
            <a:off x="2952360" y="6946912"/>
            <a:ext cx="842122" cy="173798"/>
          </xdr14:xfrm>
        </xdr:contentPart>
      </mc:Choice>
      <mc:Fallback xmlns=""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496FBA11-6B06-0DF6-B5CB-8CA226E31D1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946205" y="6940955"/>
              <a:ext cx="854432" cy="1857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57265</xdr:colOff>
      <xdr:row>37</xdr:row>
      <xdr:rowOff>116476</xdr:rowOff>
    </xdr:from>
    <xdr:to>
      <xdr:col>6</xdr:col>
      <xdr:colOff>371489</xdr:colOff>
      <xdr:row>41</xdr:row>
      <xdr:rowOff>64915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0C0A3E02-A2D8-C66A-BCDC-F25A9C0E4932}"/>
                </a:ext>
              </a:extLst>
            </xdr14:cNvPr>
            <xdr14:cNvContentPartPr/>
          </xdr14:nvContentPartPr>
          <xdr14:nvPr macro=""/>
          <xdr14:xfrm>
            <a:off x="4291560" y="6844590"/>
            <a:ext cx="1972440" cy="675802"/>
          </xdr14:xfrm>
        </xdr:contentPart>
      </mc:Choice>
      <mc:Fallback xmlns=""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0C0A3E02-A2D8-C66A-BCDC-F25A9C0E4932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285440" y="6838469"/>
              <a:ext cx="1984680" cy="6880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846278</xdr:colOff>
      <xdr:row>39</xdr:row>
      <xdr:rowOff>41155</xdr:rowOff>
    </xdr:from>
    <xdr:to>
      <xdr:col>3</xdr:col>
      <xdr:colOff>915398</xdr:colOff>
      <xdr:row>39</xdr:row>
      <xdr:rowOff>130795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EC1B9BF0-DDB9-9B7B-B534-D7267ABA8095}"/>
                </a:ext>
              </a:extLst>
            </xdr14:cNvPr>
            <xdr14:cNvContentPartPr/>
          </xdr14:nvContentPartPr>
          <xdr14:nvPr macro=""/>
          <xdr14:xfrm>
            <a:off x="3495960" y="7132950"/>
            <a:ext cx="69120" cy="8964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EC1B9BF0-DDB9-9B7B-B534-D7267ABA809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489840" y="7126830"/>
              <a:ext cx="81360" cy="101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341691</xdr:colOff>
      <xdr:row>38</xdr:row>
      <xdr:rowOff>152517</xdr:rowOff>
    </xdr:from>
    <xdr:to>
      <xdr:col>6</xdr:col>
      <xdr:colOff>880611</xdr:colOff>
      <xdr:row>40</xdr:row>
      <xdr:rowOff>58116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DF8B687C-8E07-5B93-30EE-98AFA2B9E48D}"/>
                </a:ext>
              </a:extLst>
            </xdr14:cNvPr>
            <xdr14:cNvContentPartPr/>
          </xdr14:nvContentPartPr>
          <xdr14:nvPr macro=""/>
          <xdr14:xfrm>
            <a:off x="6234202" y="7062472"/>
            <a:ext cx="538920" cy="26928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DF8B687C-8E07-5B93-30EE-98AFA2B9E48D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6228082" y="7056352"/>
              <a:ext cx="551160" cy="28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334718</xdr:colOff>
      <xdr:row>37</xdr:row>
      <xdr:rowOff>18196</xdr:rowOff>
    </xdr:from>
    <xdr:to>
      <xdr:col>4</xdr:col>
      <xdr:colOff>170018</xdr:colOff>
      <xdr:row>37</xdr:row>
      <xdr:rowOff>169118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8F1E8B15-4AEB-5497-6269-B4BD86B4483D}"/>
                </a:ext>
              </a:extLst>
            </xdr14:cNvPr>
            <xdr14:cNvContentPartPr/>
          </xdr14:nvContentPartPr>
          <xdr14:nvPr macro=""/>
          <xdr14:xfrm>
            <a:off x="2984400" y="6746310"/>
            <a:ext cx="770482" cy="150922"/>
          </xdr14:xfrm>
        </xdr:contentPart>
      </mc:Choice>
      <mc:Fallback xmlns=""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8F1E8B15-4AEB-5497-6269-B4BD86B4483D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978245" y="6739991"/>
              <a:ext cx="782792" cy="1635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116665</xdr:colOff>
      <xdr:row>42</xdr:row>
      <xdr:rowOff>10072</xdr:rowOff>
    </xdr:from>
    <xdr:to>
      <xdr:col>6</xdr:col>
      <xdr:colOff>223251</xdr:colOff>
      <xdr:row>43</xdr:row>
      <xdr:rowOff>73833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3A1061F1-4635-51A3-1921-CA9861F8680C}"/>
                </a:ext>
              </a:extLst>
            </xdr14:cNvPr>
            <xdr14:cNvContentPartPr/>
          </xdr14:nvContentPartPr>
          <xdr14:nvPr macro=""/>
          <xdr14:xfrm>
            <a:off x="4350960" y="7647390"/>
            <a:ext cx="1764802" cy="245602"/>
          </xdr14:xfrm>
        </xdr:contentPart>
      </mc:Choice>
      <mc:Fallback xmlns=""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3A1061F1-4635-51A3-1921-CA9861F8680C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344840" y="7641268"/>
              <a:ext cx="1777043" cy="2578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360689</xdr:colOff>
      <xdr:row>41</xdr:row>
      <xdr:rowOff>181555</xdr:rowOff>
    </xdr:from>
    <xdr:to>
      <xdr:col>6</xdr:col>
      <xdr:colOff>506211</xdr:colOff>
      <xdr:row>43</xdr:row>
      <xdr:rowOff>74193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145" name="Ink 144">
              <a:extLst>
                <a:ext uri="{FF2B5EF4-FFF2-40B4-BE49-F238E27FC236}">
                  <a16:creationId xmlns:a16="http://schemas.microsoft.com/office/drawing/2014/main" id="{A37E69F2-F8B5-1B48-D891-F6672B815D7B}"/>
                </a:ext>
              </a:extLst>
            </xdr14:cNvPr>
            <xdr14:cNvContentPartPr/>
          </xdr14:nvContentPartPr>
          <xdr14:nvPr macro=""/>
          <xdr14:xfrm>
            <a:off x="6253200" y="7637032"/>
            <a:ext cx="145522" cy="256320"/>
          </xdr14:xfrm>
        </xdr:contentPart>
      </mc:Choice>
      <mc:Fallback xmlns="">
        <xdr:pic>
          <xdr:nvPicPr>
            <xdr:cNvPr id="145" name="Ink 144">
              <a:extLst>
                <a:ext uri="{FF2B5EF4-FFF2-40B4-BE49-F238E27FC236}">
                  <a16:creationId xmlns:a16="http://schemas.microsoft.com/office/drawing/2014/main" id="{A37E69F2-F8B5-1B48-D891-F6672B815D7B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6246873" y="7630912"/>
              <a:ext cx="158176" cy="26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669158</xdr:colOff>
      <xdr:row>39</xdr:row>
      <xdr:rowOff>99475</xdr:rowOff>
    </xdr:from>
    <xdr:to>
      <xdr:col>3</xdr:col>
      <xdr:colOff>717758</xdr:colOff>
      <xdr:row>40</xdr:row>
      <xdr:rowOff>106274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7CDEFCCF-83F9-61EA-325A-B570FD0CAFE5}"/>
                </a:ext>
              </a:extLst>
            </xdr14:cNvPr>
            <xdr14:cNvContentPartPr/>
          </xdr14:nvContentPartPr>
          <xdr14:nvPr macro=""/>
          <xdr14:xfrm>
            <a:off x="3318840" y="7191270"/>
            <a:ext cx="48600" cy="18864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7CDEFCCF-83F9-61EA-325A-B570FD0CAFE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312720" y="7185150"/>
              <a:ext cx="60840" cy="20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862838</xdr:colOff>
      <xdr:row>39</xdr:row>
      <xdr:rowOff>168595</xdr:rowOff>
    </xdr:from>
    <xdr:to>
      <xdr:col>4</xdr:col>
      <xdr:colOff>92536</xdr:colOff>
      <xdr:row>40</xdr:row>
      <xdr:rowOff>106634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0ECD35F5-F228-0FD0-5CEA-7EA2A25268EE}"/>
                </a:ext>
              </a:extLst>
            </xdr14:cNvPr>
            <xdr14:cNvContentPartPr/>
          </xdr14:nvContentPartPr>
          <xdr14:nvPr macro=""/>
          <xdr14:xfrm>
            <a:off x="3512520" y="7260390"/>
            <a:ext cx="164880" cy="119880"/>
          </xdr14:xfrm>
        </xdr:contentPart>
      </mc:Choice>
      <mc:Fallback xmlns=""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0ECD35F5-F228-0FD0-5CEA-7EA2A25268EE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506400" y="7254270"/>
              <a:ext cx="177120" cy="13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768518</xdr:colOff>
      <xdr:row>37</xdr:row>
      <xdr:rowOff>59596</xdr:rowOff>
    </xdr:from>
    <xdr:to>
      <xdr:col>3</xdr:col>
      <xdr:colOff>923678</xdr:colOff>
      <xdr:row>38</xdr:row>
      <xdr:rowOff>21035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148" name="Ink 147">
              <a:extLst>
                <a:ext uri="{FF2B5EF4-FFF2-40B4-BE49-F238E27FC236}">
                  <a16:creationId xmlns:a16="http://schemas.microsoft.com/office/drawing/2014/main" id="{AEFD5C86-82FF-EBA9-B1FD-D3C617087D58}"/>
                </a:ext>
              </a:extLst>
            </xdr14:cNvPr>
            <xdr14:cNvContentPartPr/>
          </xdr14:nvContentPartPr>
          <xdr14:nvPr macro=""/>
          <xdr14:xfrm>
            <a:off x="3418200" y="6787710"/>
            <a:ext cx="155160" cy="143280"/>
          </xdr14:xfrm>
        </xdr:contentPart>
      </mc:Choice>
      <mc:Fallback xmlns="">
        <xdr:pic>
          <xdr:nvPicPr>
            <xdr:cNvPr id="148" name="Ink 147">
              <a:extLst>
                <a:ext uri="{FF2B5EF4-FFF2-40B4-BE49-F238E27FC236}">
                  <a16:creationId xmlns:a16="http://schemas.microsoft.com/office/drawing/2014/main" id="{AEFD5C86-82FF-EBA9-B1FD-D3C617087D58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412080" y="6781590"/>
              <a:ext cx="167400" cy="15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112705</xdr:colOff>
      <xdr:row>43</xdr:row>
      <xdr:rowOff>151953</xdr:rowOff>
    </xdr:from>
    <xdr:to>
      <xdr:col>5</xdr:col>
      <xdr:colOff>469907</xdr:colOff>
      <xdr:row>45</xdr:row>
      <xdr:rowOff>84551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153" name="Ink 152">
              <a:extLst>
                <a:ext uri="{FF2B5EF4-FFF2-40B4-BE49-F238E27FC236}">
                  <a16:creationId xmlns:a16="http://schemas.microsoft.com/office/drawing/2014/main" id="{EF44E050-8DC2-CF71-81D2-9F707497EB8F}"/>
                </a:ext>
              </a:extLst>
            </xdr14:cNvPr>
            <xdr14:cNvContentPartPr/>
          </xdr14:nvContentPartPr>
          <xdr14:nvPr macro=""/>
          <xdr14:xfrm>
            <a:off x="4347000" y="7971112"/>
            <a:ext cx="357202" cy="296280"/>
          </xdr14:xfrm>
        </xdr:contentPart>
      </mc:Choice>
      <mc:Fallback xmlns="">
        <xdr:pic>
          <xdr:nvPicPr>
            <xdr:cNvPr id="153" name="Ink 152">
              <a:extLst>
                <a:ext uri="{FF2B5EF4-FFF2-40B4-BE49-F238E27FC236}">
                  <a16:creationId xmlns:a16="http://schemas.microsoft.com/office/drawing/2014/main" id="{EF44E050-8DC2-CF71-81D2-9F707497EB8F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4340879" y="7964992"/>
              <a:ext cx="369445" cy="30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1226905</xdr:colOff>
      <xdr:row>45</xdr:row>
      <xdr:rowOff>95269</xdr:rowOff>
    </xdr:from>
    <xdr:to>
      <xdr:col>6</xdr:col>
      <xdr:colOff>325409</xdr:colOff>
      <xdr:row>46</xdr:row>
      <xdr:rowOff>173790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178" name="Ink 177">
              <a:extLst>
                <a:ext uri="{FF2B5EF4-FFF2-40B4-BE49-F238E27FC236}">
                  <a16:creationId xmlns:a16="http://schemas.microsoft.com/office/drawing/2014/main" id="{C5558A0E-ED1A-5B64-31DA-A2FAF9A3B100}"/>
                </a:ext>
              </a:extLst>
            </xdr14:cNvPr>
            <xdr14:cNvContentPartPr/>
          </xdr14:nvContentPartPr>
          <xdr14:nvPr macro=""/>
          <xdr14:xfrm>
            <a:off x="5461200" y="8278110"/>
            <a:ext cx="756720" cy="260362"/>
          </xdr14:xfrm>
        </xdr:contentPart>
      </mc:Choice>
      <mc:Fallback xmlns="">
        <xdr:pic>
          <xdr:nvPicPr>
            <xdr:cNvPr id="178" name="Ink 177">
              <a:extLst>
                <a:ext uri="{FF2B5EF4-FFF2-40B4-BE49-F238E27FC236}">
                  <a16:creationId xmlns:a16="http://schemas.microsoft.com/office/drawing/2014/main" id="{C5558A0E-ED1A-5B64-31DA-A2FAF9A3B100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455083" y="8271876"/>
              <a:ext cx="768954" cy="2728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135467</xdr:colOff>
      <xdr:row>45</xdr:row>
      <xdr:rowOff>150349</xdr:rowOff>
    </xdr:from>
    <xdr:to>
      <xdr:col>5</xdr:col>
      <xdr:colOff>1052027</xdr:colOff>
      <xdr:row>47</xdr:row>
      <xdr:rowOff>77629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179" name="Ink 178">
              <a:extLst>
                <a:ext uri="{FF2B5EF4-FFF2-40B4-BE49-F238E27FC236}">
                  <a16:creationId xmlns:a16="http://schemas.microsoft.com/office/drawing/2014/main" id="{5F26FB99-7343-EA0A-E893-76FA5830D455}"/>
                </a:ext>
              </a:extLst>
            </xdr14:cNvPr>
            <xdr14:cNvContentPartPr/>
          </xdr14:nvContentPartPr>
          <xdr14:nvPr macro=""/>
          <xdr14:xfrm>
            <a:off x="4369762" y="8333190"/>
            <a:ext cx="916560" cy="290962"/>
          </xdr14:xfrm>
        </xdr:contentPart>
      </mc:Choice>
      <mc:Fallback xmlns="">
        <xdr:pic>
          <xdr:nvPicPr>
            <xdr:cNvPr id="179" name="Ink 178">
              <a:extLst>
                <a:ext uri="{FF2B5EF4-FFF2-40B4-BE49-F238E27FC236}">
                  <a16:creationId xmlns:a16="http://schemas.microsoft.com/office/drawing/2014/main" id="{5F26FB99-7343-EA0A-E893-76FA5830D455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363642" y="8326968"/>
              <a:ext cx="928800" cy="3034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456809</xdr:colOff>
      <xdr:row>45</xdr:row>
      <xdr:rowOff>9949</xdr:rowOff>
    </xdr:from>
    <xdr:to>
      <xdr:col>7</xdr:col>
      <xdr:colOff>493255</xdr:colOff>
      <xdr:row>46</xdr:row>
      <xdr:rowOff>93510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82486777-3CB6-C814-5698-2E42C06128A8}"/>
                </a:ext>
              </a:extLst>
            </xdr14:cNvPr>
            <xdr14:cNvContentPartPr/>
          </xdr14:nvContentPartPr>
          <xdr14:nvPr macro=""/>
          <xdr14:xfrm>
            <a:off x="6349320" y="8192790"/>
            <a:ext cx="1140480" cy="265402"/>
          </xdr14:xfrm>
        </xdr:contentPart>
      </mc:Choice>
      <mc:Fallback xmlns="">
        <xdr:pic>
          <xdr:nvPicPr>
            <xdr:cNvPr id="200" name="Ink 199">
              <a:extLst>
                <a:ext uri="{FF2B5EF4-FFF2-40B4-BE49-F238E27FC236}">
                  <a16:creationId xmlns:a16="http://schemas.microsoft.com/office/drawing/2014/main" id="{82486777-3CB6-C814-5698-2E42C06128A8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6343200" y="8186558"/>
              <a:ext cx="1152720" cy="2778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560935</xdr:colOff>
      <xdr:row>44</xdr:row>
      <xdr:rowOff>112230</xdr:rowOff>
    </xdr:from>
    <xdr:to>
      <xdr:col>8</xdr:col>
      <xdr:colOff>141985</xdr:colOff>
      <xdr:row>47</xdr:row>
      <xdr:rowOff>112827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205" name="Ink 204">
              <a:extLst>
                <a:ext uri="{FF2B5EF4-FFF2-40B4-BE49-F238E27FC236}">
                  <a16:creationId xmlns:a16="http://schemas.microsoft.com/office/drawing/2014/main" id="{F1CD15C9-90E4-3338-F04B-B9401C363692}"/>
                </a:ext>
              </a:extLst>
            </xdr14:cNvPr>
            <xdr14:cNvContentPartPr/>
          </xdr14:nvContentPartPr>
          <xdr14:nvPr macro=""/>
          <xdr14:xfrm>
            <a:off x="7557480" y="8113230"/>
            <a:ext cx="230482" cy="546120"/>
          </xdr14:xfrm>
        </xdr:contentPart>
      </mc:Choice>
      <mc:Fallback xmlns="">
        <xdr:pic>
          <xdr:nvPicPr>
            <xdr:cNvPr id="205" name="Ink 204">
              <a:extLst>
                <a:ext uri="{FF2B5EF4-FFF2-40B4-BE49-F238E27FC236}">
                  <a16:creationId xmlns:a16="http://schemas.microsoft.com/office/drawing/2014/main" id="{F1CD15C9-90E4-3338-F04B-B9401C363692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551358" y="8107110"/>
              <a:ext cx="242726" cy="55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75265</xdr:colOff>
      <xdr:row>47</xdr:row>
      <xdr:rowOff>150349</xdr:rowOff>
    </xdr:from>
    <xdr:to>
      <xdr:col>5</xdr:col>
      <xdr:colOff>497905</xdr:colOff>
      <xdr:row>49</xdr:row>
      <xdr:rowOff>45147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8383AE3F-31AC-3400-2E63-12FEE589CCF5}"/>
                </a:ext>
              </a:extLst>
            </xdr14:cNvPr>
            <xdr14:cNvContentPartPr/>
          </xdr14:nvContentPartPr>
          <xdr14:nvPr macro=""/>
          <xdr14:xfrm>
            <a:off x="4309560" y="8696872"/>
            <a:ext cx="422640" cy="258480"/>
          </xdr14:xfrm>
        </xdr:contentPart>
      </mc:Choice>
      <mc:Fallback xmlns=""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8383AE3F-31AC-3400-2E63-12FEE589CCF5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4303440" y="8690752"/>
              <a:ext cx="434880" cy="27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230760</xdr:colOff>
      <xdr:row>52</xdr:row>
      <xdr:rowOff>74201</xdr:rowOff>
    </xdr:from>
    <xdr:to>
      <xdr:col>3</xdr:col>
      <xdr:colOff>382680</xdr:colOff>
      <xdr:row>53</xdr:row>
      <xdr:rowOff>85320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221" name="Ink 220">
              <a:extLst>
                <a:ext uri="{FF2B5EF4-FFF2-40B4-BE49-F238E27FC236}">
                  <a16:creationId xmlns:a16="http://schemas.microsoft.com/office/drawing/2014/main" id="{B7BAFBBB-270B-1B8E-F52C-E008EF13E700}"/>
                </a:ext>
              </a:extLst>
            </xdr14:cNvPr>
            <xdr14:cNvContentPartPr/>
          </xdr14:nvContentPartPr>
          <xdr14:nvPr macro=""/>
          <xdr14:xfrm>
            <a:off x="2880442" y="9529928"/>
            <a:ext cx="151920" cy="192960"/>
          </xdr14:xfrm>
        </xdr:contentPart>
      </mc:Choice>
      <mc:Fallback xmlns="">
        <xdr:pic>
          <xdr:nvPicPr>
            <xdr:cNvPr id="221" name="Ink 220">
              <a:extLst>
                <a:ext uri="{FF2B5EF4-FFF2-40B4-BE49-F238E27FC236}">
                  <a16:creationId xmlns:a16="http://schemas.microsoft.com/office/drawing/2014/main" id="{B7BAFBBB-270B-1B8E-F52C-E008EF13E700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2874127" y="9523808"/>
              <a:ext cx="164549" cy="20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106470</xdr:colOff>
      <xdr:row>52</xdr:row>
      <xdr:rowOff>29479</xdr:rowOff>
    </xdr:from>
    <xdr:to>
      <xdr:col>3</xdr:col>
      <xdr:colOff>77040</xdr:colOff>
      <xdr:row>53</xdr:row>
      <xdr:rowOff>55080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7">
          <xdr14:nvContentPartPr>
            <xdr14:cNvPr id="222" name="Ink 221">
              <a:extLst>
                <a:ext uri="{FF2B5EF4-FFF2-40B4-BE49-F238E27FC236}">
                  <a16:creationId xmlns:a16="http://schemas.microsoft.com/office/drawing/2014/main" id="{D8778D75-7609-FA66-0F50-B226CFFF2667}"/>
                </a:ext>
              </a:extLst>
            </xdr14:cNvPr>
            <xdr14:cNvContentPartPr/>
          </xdr14:nvContentPartPr>
          <xdr14:nvPr macro=""/>
          <xdr14:xfrm>
            <a:off x="2106720" y="9485206"/>
            <a:ext cx="620002" cy="207442"/>
          </xdr14:xfrm>
        </xdr:contentPart>
      </mc:Choice>
      <mc:Fallback xmlns="">
        <xdr:pic>
          <xdr:nvPicPr>
            <xdr:cNvPr id="222" name="Ink 221">
              <a:extLst>
                <a:ext uri="{FF2B5EF4-FFF2-40B4-BE49-F238E27FC236}">
                  <a16:creationId xmlns:a16="http://schemas.microsoft.com/office/drawing/2014/main" id="{D8778D75-7609-FA66-0F50-B226CFFF2667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100596" y="9478942"/>
              <a:ext cx="632251" cy="2199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750518</xdr:colOff>
      <xdr:row>52</xdr:row>
      <xdr:rowOff>46481</xdr:rowOff>
    </xdr:from>
    <xdr:to>
      <xdr:col>4</xdr:col>
      <xdr:colOff>464858</xdr:colOff>
      <xdr:row>53</xdr:row>
      <xdr:rowOff>102600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9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36DA45CF-38CC-F8B6-2EF8-2AE8B3BC1788}"/>
                </a:ext>
              </a:extLst>
            </xdr14:cNvPr>
            <xdr14:cNvContentPartPr/>
          </xdr14:nvContentPartPr>
          <xdr14:nvPr macro=""/>
          <xdr14:xfrm>
            <a:off x="3400200" y="9502208"/>
            <a:ext cx="649522" cy="237960"/>
          </xdr14:xfrm>
        </xdr:contentPart>
      </mc:Choice>
      <mc:Fallback xmlns=""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36DA45CF-38CC-F8B6-2EF8-2AE8B3BC1788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3394035" y="9495975"/>
              <a:ext cx="661852" cy="2504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176416</xdr:colOff>
      <xdr:row>52</xdr:row>
      <xdr:rowOff>136759</xdr:rowOff>
    </xdr:from>
    <xdr:to>
      <xdr:col>4</xdr:col>
      <xdr:colOff>209896</xdr:colOff>
      <xdr:row>52</xdr:row>
      <xdr:rowOff>181399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1">
          <xdr14:nvContentPartPr>
            <xdr14:cNvPr id="232" name="Ink 231">
              <a:extLst>
                <a:ext uri="{FF2B5EF4-FFF2-40B4-BE49-F238E27FC236}">
                  <a16:creationId xmlns:a16="http://schemas.microsoft.com/office/drawing/2014/main" id="{19138F7C-6442-AEA7-5AE0-E040D21A7484}"/>
                </a:ext>
              </a:extLst>
            </xdr14:cNvPr>
            <xdr14:cNvContentPartPr/>
          </xdr14:nvContentPartPr>
          <xdr14:nvPr macro=""/>
          <xdr14:xfrm>
            <a:off x="3761280" y="9592486"/>
            <a:ext cx="33480" cy="44640"/>
          </xdr14:xfrm>
        </xdr:contentPart>
      </mc:Choice>
      <mc:Fallback xmlns="">
        <xdr:pic>
          <xdr:nvPicPr>
            <xdr:cNvPr id="232" name="Ink 231">
              <a:extLst>
                <a:ext uri="{FF2B5EF4-FFF2-40B4-BE49-F238E27FC236}">
                  <a16:creationId xmlns:a16="http://schemas.microsoft.com/office/drawing/2014/main" id="{19138F7C-6442-AEA7-5AE0-E040D21A7484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3755160" y="9586366"/>
              <a:ext cx="45720" cy="5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610118</xdr:colOff>
      <xdr:row>54</xdr:row>
      <xdr:rowOff>132357</xdr:rowOff>
    </xdr:from>
    <xdr:to>
      <xdr:col>3</xdr:col>
      <xdr:colOff>762120</xdr:colOff>
      <xdr:row>55</xdr:row>
      <xdr:rowOff>122236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3">
          <xdr14:nvContentPartPr>
            <xdr14:cNvPr id="236" name="Ink 235">
              <a:extLst>
                <a:ext uri="{FF2B5EF4-FFF2-40B4-BE49-F238E27FC236}">
                  <a16:creationId xmlns:a16="http://schemas.microsoft.com/office/drawing/2014/main" id="{F4E1B848-0F90-9F74-8EAB-6BE3A17F2293}"/>
                </a:ext>
              </a:extLst>
            </xdr14:cNvPr>
            <xdr14:cNvContentPartPr/>
          </xdr14:nvContentPartPr>
          <xdr14:nvPr macro=""/>
          <xdr14:xfrm>
            <a:off x="3259800" y="9951766"/>
            <a:ext cx="152002" cy="171720"/>
          </xdr14:xfrm>
        </xdr:contentPart>
      </mc:Choice>
      <mc:Fallback xmlns="">
        <xdr:pic>
          <xdr:nvPicPr>
            <xdr:cNvPr id="236" name="Ink 235">
              <a:extLst>
                <a:ext uri="{FF2B5EF4-FFF2-40B4-BE49-F238E27FC236}">
                  <a16:creationId xmlns:a16="http://schemas.microsoft.com/office/drawing/2014/main" id="{F4E1B848-0F90-9F74-8EAB-6BE3A17F2293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253467" y="9945646"/>
              <a:ext cx="164669" cy="183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134133</xdr:colOff>
      <xdr:row>1</xdr:row>
      <xdr:rowOff>10227</xdr:rowOff>
    </xdr:from>
    <xdr:to>
      <xdr:col>5</xdr:col>
      <xdr:colOff>297433</xdr:colOff>
      <xdr:row>2</xdr:row>
      <xdr:rowOff>87055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74BA9A8-DFBE-BF79-D9F2-483E09C4DB77}"/>
                </a:ext>
              </a:extLst>
            </xdr14:cNvPr>
            <xdr14:cNvContentPartPr/>
          </xdr14:nvContentPartPr>
          <xdr14:nvPr macro=""/>
          <xdr14:xfrm>
            <a:off x="2780722" y="190522"/>
            <a:ext cx="809640" cy="252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874BA9A8-DFBE-BF79-D9F2-483E09C4DB7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74602" y="184402"/>
              <a:ext cx="821880" cy="26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227732</xdr:colOff>
      <xdr:row>1</xdr:row>
      <xdr:rowOff>65307</xdr:rowOff>
    </xdr:from>
    <xdr:to>
      <xdr:col>7</xdr:col>
      <xdr:colOff>331715</xdr:colOff>
      <xdr:row>2</xdr:row>
      <xdr:rowOff>172931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88FF6D77-3E30-EEC8-0A2B-B2363461E9FB}"/>
                </a:ext>
              </a:extLst>
            </xdr14:cNvPr>
            <xdr14:cNvContentPartPr/>
          </xdr14:nvContentPartPr>
          <xdr14:nvPr macro=""/>
          <xdr14:xfrm>
            <a:off x="4167000" y="245602"/>
            <a:ext cx="750322" cy="287918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88FF6D77-3E30-EEC8-0A2B-B2363461E9F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60879" y="239476"/>
              <a:ext cx="762563" cy="3001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353012</xdr:colOff>
      <xdr:row>5</xdr:row>
      <xdr:rowOff>95449</xdr:rowOff>
    </xdr:from>
    <xdr:to>
      <xdr:col>7</xdr:col>
      <xdr:colOff>297155</xdr:colOff>
      <xdr:row>6</xdr:row>
      <xdr:rowOff>28636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0DF8836E-EB63-C6A1-9EBD-AC693682DE29}"/>
                </a:ext>
              </a:extLst>
            </xdr14:cNvPr>
            <xdr14:cNvContentPartPr/>
          </xdr14:nvContentPartPr>
          <xdr14:nvPr macro=""/>
          <xdr14:xfrm>
            <a:off x="4292280" y="996922"/>
            <a:ext cx="585720" cy="108720"/>
          </xdr14:xfrm>
        </xdr:contentPart>
      </mc:Choice>
      <mc:Fallback xmlns=""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0DF8836E-EB63-C6A1-9EBD-AC693682DE2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286164" y="990802"/>
              <a:ext cx="597952" cy="12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333212</xdr:colOff>
      <xdr:row>2</xdr:row>
      <xdr:rowOff>68253</xdr:rowOff>
    </xdr:from>
    <xdr:to>
      <xdr:col>8</xdr:col>
      <xdr:colOff>369736</xdr:colOff>
      <xdr:row>5</xdr:row>
      <xdr:rowOff>9769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620395FB-6582-21F5-7DCD-98F18F262A35}"/>
                </a:ext>
              </a:extLst>
            </xdr14:cNvPr>
            <xdr14:cNvContentPartPr/>
          </xdr14:nvContentPartPr>
          <xdr14:nvPr macro=""/>
          <xdr14:xfrm>
            <a:off x="4272480" y="428842"/>
            <a:ext cx="1329202" cy="48240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620395FB-6582-21F5-7DCD-98F18F262A3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266338" y="422727"/>
              <a:ext cx="1341486" cy="49463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58:02.68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33 552 3298,'0'0'1872</inkml:trace>
  <inkml:trace contextRef="#ctx0" brushRef="#br0" timeOffset="1138.29">105 104 1569,'0'0'4567,"-1"-3"-3510,-5-43 497,6 43-1422,0 10-6,0 11 28,-1 39 585,2-1 0,3 0 0,21 107 0,-20-148-668,4 32 688,-9-47-706,-15-9 494,-41-83-371,48 82 3,7 13-212,9 20-49,-7-21 101,0 3-11,4 7 11,-1 0 0,2-1 0,9 19 0,-13-28-17,0 1 0,-1-1 0,1 0 1,0 0-1,0 1 0,0-1 0,1-1 1,-1 1-1,0 0 0,1 0 0,-1-1 1,1 1-1,-1-1 0,1 0 0,0 0 1,0 0-1,-1 0 0,1 0 0,0-1 1,0 1-1,4-1 0,-6-1 5,1 1 0,-1-1 0,0 0 0,1 0 0,-1 0 0,0 0 0,1 0 0,-1 0 0,0 0 0,0 0 0,0-1 0,0 1 0,0 0 0,0-1 0,0 1 0,-1 0 1,1-1-1,0 1 0,-1-1 0,1 1 0,-1-1 0,1-3 0,8-36 28,-5-36-854,-11 78-2756,0 5-1267</inkml:trace>
  <inkml:trace contextRef="#ctx0" brushRef="#br0" timeOffset="1633.9">109 568 3394,'0'0'7686,"-3"-7"-7089,2 4-542,-1 1-1,1-1 1,-1 0-1,0 0 1,0 1-1,0-1 1,0 1-1,0 0 1,-1-1-1,1 1 0,-1 0 1,-3-2-1,4 3-48,1 1-1,-1-1 1,1 0-1,-1 1 0,1-1 1,-1 1-1,1-1 0,-1 1 1,1 0-1,-1-1 1,0 1-1,1 0 0,-1 0 1,1 0-1,-1 1 1,0-1-1,1 0 0,-1 1 1,1-1-1,-1 0 0,1 1 1,-1 0-1,1-1 1,-1 1-1,1 0 0,0 0 1,-1 0-1,1 0 0,0 0 1,0 0-1,0 0 1,0 0-1,-2 3 0,-1 1-11,1 1 0,0-1 0,1 1 0,-1 0 0,1 0 0,0-1-1,1 2 1,-1-1 0,1 0 0,0 0 0,1 0 0,0 0 0,0 1 0,0-1-1,2 12 1,2 4 67,0 1 1,16 41-1,-8-46-245,-3-15-6011</inkml:trace>
  <inkml:trace contextRef="#ctx0" brushRef="#br0" timeOffset="2161.89">54 749 2865,'0'0'6419,"3"-5"-5802,1 1-491,0-1 0,0 1 0,0 0 0,0 0 0,1 1 0,-1-1 0,1 1 0,0 0 0,0 0 0,10-3 0,12-9 168,-25 14-249,0 0 0,0-1-1,0 0 1,0 1 0,0-1-1,0 0 1,0 0 0,-1 0-1,1 0 1,1-4 0,0 3 653,-3 13-159,0 1-432,-1-5 42,1 0-1,0 0 1,1 0 0,0 1 0,-1-1 0,2 0-1,-1 0 1,1 0 0,0 0 0,0-1-1,1 1 1,4 8 0,-3-11-802</inkml:trace>
  <inkml:trace contextRef="#ctx0" brushRef="#br0" timeOffset="2317.45">190 569 5106,'0'0'5267,"7"-16"-8373,0 24-1392</inkml:trace>
  <inkml:trace contextRef="#ctx0" brushRef="#br0" timeOffset="2726.02">190 556 4066,'62'80'1502,"-60"-78"-1220,0 0 1,-1 0-1,1 1 1,-1-1-1,1 0 0,-1 1 1,0-1-1,0 1 1,0-1-1,0 1 0,-1-1 1,1 1-1,-1-1 1,1 1-1,-1 0 0,0-1 1,0 1-1,0 0 1,-1 2-1,4 17 665,-3-22-916,0 0-1,0 1 1,0-1 0,0 1-1,1-1 1,-1 0 0,0 1-1,0-1 1,1 1-1,-1-1 1,0 0 0,1 1-1,-1-1 1,0 0 0,1 1-1,-1-1 1,0 0 0,1 0-1,-1 0 1,1 1 0,-1-1-1,1 0 1,-1 0 0,0 0-1,1 0 1,-1 0 0,1 0-1,-1 0 1,1 0 0,-1 0-1,1 0 1,-1 0 0,1 0-1,14-12 337,11-31 299,-21 34-1,-5 9-637,1 0 1,-1-1-1,1 1 1,-1-1-1,0 1 1,1 0-1,-1-1 1,1 1-1,-1 0 1,1-1-1,-1 1 1,1 0-1,-1 0 1,1 0-1,-1-1 1,1 1-1,0 0 1,-1 0-1,1 0 1,-1 0-1,1 0 1,-1 0-1,1 0 0,0 0 1,-1 0-1,1 0 1,-1 0-1,1 1 1,-1-1-1,1 0 1,-1 0-1,1 1 1,-1-1-1,2 1 1,22 14-332,-11-6-1285,-8-8 335,1 0 1,-1 0-1,0-1 0,1 0 0,-1 0 0,9-1 1,-7-1-1443</inkml:trace>
  <inkml:trace contextRef="#ctx0" brushRef="#br0" timeOffset="3057.82">458 642 2577,'0'0'8276,"-6"0"-7828,2-1-381,3 1-57,0 0-1,1 0 1,-1-1-1,0 1 1,0 0 0,1 0-1,-1 0 1,0 0-1,0 0 1,1 0 0,-1 0-1,0 0 1,0 0-1,1 0 1,-1 0-1,0 1 1,0-1 0,1 0-1,-1 0 1,0 1-1,1-1 1,-1 0 0,0 1-1,1-1 1,-1 1-1,1-1 1,-1 1 0,1-1-1,-1 1 1,1-1-1,-1 1 1,1 0-1,-1-1 1,1 1 0,0 0-1,-1-1 1,1 1-1,0 0 1,0-1 0,-1 1-1,1 1 1,0-1-14,1 0 0,-1-1 0,1 1 1,-1 0-1,1-1 0,0 1 0,-1-1 1,1 1-1,0-1 0,-1 1 0,1-1 1,0 1-1,-1-1 0,1 0 0,0 1 1,0-1-1,0 0 0,-1 0 0,1 1 0,0-1 1,0 0-1,0 0 0,0 0 0,-1 0 1,1 0-1,0 0 0,0-1 0,0 1 1,-1 0-1,1 0 0,0 0 0,0-1 1,1 0-1,29-9-805,-29 6 734,1 0 0,-1 1 0,0-1-1,0 0 1,0 0 0,-1 0 0,1 0-1,-1-1 1,0 1 0,0 0 0,0-1 0,-1 1-1,1 0 1,-1-1 0,-1-6 0,0-2 248,0-1 1,-1 0-1,-7-21 1,11 50 267,0 0 0,-2 0 0,-1 20 0,1 22-1936,0-23-1533,0 1-1993</inkml:trace>
  <inkml:trace contextRef="#ctx0" brushRef="#br0" timeOffset="3453.21">187 984 2689,'0'0'8353,"-4"-5"-7229,-10-17-105,10 17-227,5 16-550,1-1 1,0 1-1,0 0 1,1-1-1,0 1 1,1-1-1,5 12 0,14 45-4435,-22-59 1247</inkml:trace>
  <inkml:trace contextRef="#ctx0" brushRef="#br0" timeOffset="3812.15">169 1053 4178,'0'0'7675,"8"-5"-7144,126-48 603,-133 52-1180,1 0 0,0 1 0,-1-1-1,1 0 1,-1 0 0,1 0 0,-1 0 0,1 0 0,-1-1-1,0 1 1,1 0 0,-1-1 0,0 1 0,0-1-1,0 1 1,0-1 0,0 1 0,0-1 0,-1 0 0,1 1-1,-1-1 1,1 0 0,-1 0 0,1 1 0,-1-1-1,0 0 1,0 0 0,0-2 0,0 4 38,-1-1 0,1 0 0,-1 1-1,1 0 1,-1-1 0,1 1 0,-1-1 0,0 1 0,1 0 0,-1-1 0,1 1 0,-1 0 0,0 0-1,1-1 1,-1 1 0,0 0 0,1 0 0,-1 0 0,0 0 0,0 0 0,1 0 0,-1 0 0,0 0-1,1 0 1,-1 0 0,0 1 0,1-1 0,-2 0 0,-20 8 110,20-5-70,1 1 1,0-1 0,0 0 0,0 1 0,1-1 0,-1 1 0,1-1 0,-1 1 0,1-1 0,1 5 0,-1-6-23,0 0 0,0 0 0,0 0 1,0 0-1,0 0 0,1 0 0,-1 0 0,1 0 0,-1 0 0,1-1 0,0 1 1,-1 0-1,1 0 0,0 0 0,1-1 0,-1 1 0,0-1 0,2 3 0,2-2-183,-1 0 0,1 0-1,0-1 1,0 0-1,0 0 1,0 0-1,9 1 1,19-8-5459,-15-3 51</inkml:trace>
  <inkml:trace contextRef="#ctx0" brushRef="#br0" timeOffset="4263.01">455 937 4386,'0'0'6069,"-7"7"-5762,1 1-265,0-1-1,0 1 0,0 1 1,1-1-1,-6 13 0,9-19-46,3-12-812,-1 9 822,0 0 0,0 0 0,0 0 0,-1 0 0,1 1 0,0-1 0,0 0 0,0 0 0,0 0 0,0 0 0,1 1 0,-1-1 0,0 0 0,0 0 0,1 0 0,-1 1 0,0-1 0,1 0 0,-1 0 0,0 1 0,1-1 0,-1 0 0,1 1 0,0-1 0,-1 0 0,1 1 0,-1-1 0,1 1 0,0-1 0,0 0 0,31-4 552,-28 5-544,0 0 0,0 0 0,0-1 0,0 1 0,-1-1 0,1 0-1,0 0 1,0-1 0,3-1 0,-4 1-16,0 1-1,0-1 0,0 0 1,-1 0-1,1 0 1,-1 0-1,0-1 1,1 1-1,-1-1 1,0 1-1,0-1 0,-1 0 1,1 0-1,0 0 1,-1 0-1,2-4 1,-2-1 88,1 0 1,-1 0-1,-1-1 1,1 1-1,-2-9 0,1-1 570,0 32 831,-1-3-1353,1 1-1,0 0 0,1-1 0,0 1 0,1 0 1,5 15-1,1 3-246,4 8-1478,0-16-4780</inkml:trace>
  <inkml:trace contextRef="#ctx0" brushRef="#br0" timeOffset="4417.72">536 957 2113,'0'0'10981,"7"-77"-10981,15 61-32,10 2-960,3-3-1474,1 1-4545</inkml:trace>
  <inkml:trace contextRef="#ctx0" brushRef="#br0" timeOffset="5374.65">910 1 4578,'0'0'8081,"-1"0"-8054,1 0-1,-1 1 1,1-1 0,0 0-1,-1 0 1,1 1-1,-1-1 1,1 0 0,0 1-1,-1-1 1,1 0-1,0 1 1,-1-1 0,1 1-1,0-1 1,0 1-1,-1-1 1,1 0 0,0 1-1,0-1 1,0 1-1,0-1 1,-1 1 0,1-1-1,0 1 1,0-1-1,0 1 1,0-1 0,0 1-1,0-1 1,1 1-1,-1-1 1,0 1 0,0 0-1,4 25 585,2-1 1,0 0-1,1 0 0,14 31 1,3 8 16,-21-53-555,103 288 713,-103-290-781,1 0 1,0 0-1,1-1 1,0 1 0,0-1-1,1-1 1,0 1-1,0-1 1,0 0-1,11 8 1,-29-19 85,10 3-67,-1 0-1,1 0 0,-1 0 1,1-1-1,-1 1 1,1 0-1,0-1 1,0 0-1,-4-3 0,-8-9-25,5 6-1,2 0-1,-1-1 1,-10-14-1,26 34-45,0 1-1,1-1 0,1-1 1,0 1-1,0-2 0,1 1 1,14 9-1,-25-19 54,1 0 0,-1 0 0,0 0 0,0 0 1,1 1-1,-1-1 0,0 0 0,1 0 0,-1 0 0,0 0 0,1 0 1,-1 0-1,0 0 0,1 0 0,-1 0 0,0 0 0,0 0 0,1-1 0,-1 1 1,0 0-1,1 0 0,-1 0 0,0 0 0,0 0 0,1 0 0,-1-1 1,0 1-1,0 0 0,1 0 0,-1 0 0,0-1 0,0 1 0,1 0 0,-1 0 1,0-1-1,0 1 0,0 0 0,0-1 0,1 1 0,5-21 70,-2-30-68,-4 43-11,4-55-1334,-4 37-5150</inkml:trace>
  <inkml:trace contextRef="#ctx0" brushRef="#br0" timeOffset="6120.72">1190 968 5138,'0'0'8316,"20"48"-7027,-19-46-1280,0-1 0,0 0 0,0 0 0,0 1 0,0-1 1,0 0-1,0 0 0,0 0 0,0 0 0,0 0 0,1 0 0,-1 0 0,0 0 1,1-1-1,-1 1 0,1 0 0,-1-1 0,1 1 0,-1-1 0,3 1 1,-3-2-5,0 1 1,0-1 0,-1 1 0,1-1 0,0 0 0,0 1 0,-1-1-1,1 0 1,0 0 0,-1 1 0,1-1 0,0 0 0,-1 0 0,1 0-1,-1 0 1,0 0 0,1 0 0,-1 1 0,0-1 0,1 0 0,-1 0-1,0 0 1,0-2 0,2-13 44,-1-1 0,-1-31 1,0 32-35,0 15-80,0 5 48,1-1 0,0 1 0,1-1 0,-1 1 0,0-1 0,1 0 0,0 0 0,0 0 0,0 0 0,0 0 0,0 0 0,5 4 0,-6-6-2,0 0 0,0 0 0,0 0 1,0-1-1,0 1 0,0 0 1,0 0-1,0-1 0,0 1 1,1-1-1,-1 1 0,0-1 0,0 1 1,1-1-1,-1 0 0,0 0 1,1 0-1,-1 1 0,0-1 1,1-1-1,-1 1 0,0 0 1,0 0-1,1 0 0,-1-1 0,3 0 1,-3 0 13,0 0 0,0 0 0,1-1 0,-1 1 0,0 0 0,0-1 0,0 1 0,0-1 0,0 1 0,-1-1 0,1 1 0,0-1 0,-1 0 0,1 0 0,-1 1 0,0-1 0,1-2 0,0 0 35,-1 1-1,0 0 0,1-1 1,-1 1-1,0 0 0,-1-1 1,1 1-1,-1 0 0,1-1 0,-1 1 1,0 0-1,0 0 0,0-1 1,-1 1-1,1 0 0,-1 0 0,0 0 1,0 1-1,0-1 0,0 0 1,-3-3-1,-2 7-1332,6 11-4904,2-10 4899,-1 5-4965</inkml:trace>
  <inkml:trace contextRef="#ctx0" brushRef="#br0" timeOffset="6336.7">1405 837 4786,'0'0'9893,"7"43"-9173,-4-21-320,8 1-288,-4-5-48,0-2-64,0-4-336,0-6-1937,0-6-1056,1 0-3923</inkml:trace>
  <inkml:trace contextRef="#ctx0" brushRef="#br0" timeOffset="6525.07">1419 767 6531,'0'0'7459,"-11"-2"-7635,18 14-1408,4 0-1490,0-2-4033</inkml:trace>
  <inkml:trace contextRef="#ctx0" brushRef="#br0" timeOffset="7131.46">1406 780 6515,'16'-6'951,"19"-1"2396,-33 8-3190,0 0 1,0 0-1,0 0 0,0 0 1,0 1-1,0-1 0,0 0 1,0 1-1,0-1 0,-1 1 1,1 0-1,-1-1 0,1 1 1,-1 0-1,0 0 0,1 0 1,0 3-1,22 40 1106,-22-41-1148,1 3 23,0 1 1,-1 0-1,0 0 1,0 1-1,-1-1 1,1 0-1,-2 1 1,1-1-1,-2 10 1,1-16-86,-7-15 1886,6 6-1961,1-1 0,0 1 0,1-1-1,0 1 1,0-1 0,0 1 0,1 0 0,0-1-1,1 1 1,-1 0 0,8-12 0,-5 10-125,0 0 1,-1 1 0,0-2 0,0 1 0,-1 0-1,-1-1 1,1 0 0,-1 1 0,1-19 0,-3 28 436,0 43 209,-1-29-360,1-2-61,0 1 0,1-1 0,2 19 1,-2-29-72,-1 0 0,0 0 0,1 0 0,0 1 1,-1-1-1,1 0 0,0 0 0,0 0 0,0 0 1,0 0-1,1 0 0,-1-1 0,0 1 0,1 0 1,-1-1-1,1 1 0,0-1 0,-1 1 0,1-1 1,0 0-1,0 0 0,0 1 0,0-1 0,0-1 1,0 1-1,3 1 0,-4-3-2,0 1 0,0 0-1,1 0 1,-1 0 0,0-1 0,0 1 0,1-1 0,-1 1 0,0-1-1,0 1 1,0-1 0,0 0 0,0 0 0,0 1 0,0-1-1,0 0 1,0 0 0,0 0 0,0 0 0,0 0 0,-1 0-1,1 0 1,0 0 0,-1-1 0,1 1 0,-1 0 0,1 0-1,-1-1 1,0 1 0,1 0 0,-1 0 0,0-1 0,0 1-1,0 0 1,0-2 0,4-52 165,-4 54-170,0 1-2,1 0 0,-1 0 0,0-1 0,1 1 0,-1 0 0,0 0 0,1 0 0,-1 0 0,0 0 0,1 0 0,-1 0 0,0 0 0,1 0 0,-1 0 0,1 0 0,-1 0 0,0 0 0,1 0-1,-1 0 1,0 0 0,1 1 0,-1-1 0,0 0 0,1 0 0,-1 0 0,0 1 0,0-1 0,1 0 0,-1 0 0,0 0 0,0 1 0,1-1 0,-1 0 0,0 1 0,0-1 0,0 0 0,1 0 0,-1 1 0,0-1 0,0 0 0,0 1 0,13 12-84,-8-7-82,-1-1-1,0 1 0,0 0 1,-1 0-1,1 0 0,1 7 1,1 26-6581,-6-19-192</inkml:trace>
  <inkml:trace contextRef="#ctx0" brushRef="#br0" timeOffset="7785.13">1405 1119 3025,'0'0'13089,"0"0"-13027,1 0-1,0 0 1,0 0 0,-1 0-1,1 0 1,0 0 0,0 0-1,-1 1 1,1-1-1,0 0 1,-1 0 0,1 1-1,0-1 1,-1 0 0,1 1-1,0-1 1,-1 1 0,1-1-1,-1 0 1,1 1-1,-1 0 1,1-1 0,-1 1-1,1-1 1,-1 1 0,0 0-1,1-1 1,-1 2 0,45 79 1499,-26-24-3405,-48-68-10628,26 8 13251,-1 1-1,0-1 0,1 1 0,-1-1 0,1 0 0,0-1 0,0 1 0,-4-6 0,7 7-702,0 1 1,0 0 0,0-1 0,0 1-1,1 0 1,-1-1 0,0 1 0,1 0-1,-1 0 1,0-1 0,1 1 0,0 0-1,-1 0 1,1 0 0,0 0 0,0 0-1,-1 0 1,1 0 0,0 0-1,0 0 1,0 0 0,0 0 0,0 0-1,0 1 1,1-1 0,-1 0 0,0 1-1,0-1 1,2 0 0,51-22-514,-32 15 375,-12 3 30,-1 0-1,1 0 1,-1-1-1,12-10 1,-19 15 48,0-1 0,0 1 0,-1-1 0,1 0 0,-1 0 0,1 1 0,-1-1 1,0 0-1,1 0 0,-1-1 0,0 1 0,-1 0 0,1 0 0,0 0 0,0-1 0,-1 1 0,0 0 0,1-1 0,-1 1 1,0-1-1,0 1 0,0 0 0,0-1 0,-1 1 0,1 0 0,-2-4 0,2 5 10,0 1 0,0-1 0,0 1 0,0-1 0,0 1 0,0-1 0,-1 1 0,1-1 1,0 1-1,0-1 0,0 1 0,-1-1 0,1 1 0,0 0 0,0-1 0,-1 1 0,1-1 0,-1 1 0,1 0 0,0-1 0,-1 1 0,1 0 0,-1 0 0,1-1 0,0 1 0,-1 0 0,1 0 0,-1 0 0,1-1 0,-1 1 0,1 0 0,-1 0 0,1 0 0,-1 0 1,1 0-1,-1 0 0,1 0 0,-1 0 0,1 0 0,-1 0 0,1 0 0,-1 1 0,1-1 0,-1 0 0,1 0 0,-1 0 0,1 1 0,0-1 0,-1 0 0,1 0 0,-1 1 0,1-1 0,0 0 0,-1 1 0,-14 23 871,14-18-761,-1 0 0,1 0-1,1 0 1,-1 0 0,1 0 0,0 1-1,0-1 1,1 0 0,-1 0-1,1 0 1,3 7 0,-3-10-263,0-1 0,1 0 0,-1 0-1,1 0 1,0 0 0,0 0 0,0 0 0,0-1 0,0 1 0,0 0 0,0-1 0,0 0 0,0 1 0,1-1 0,-1 0-1,1 0 1,-1 0 0,1-1 0,-1 1 0,1 0 0,-1-1 0,1 0 0,0 0 0,-1 0 0,1 0 0,-1 0-1,1 0 1,4-1 0,-6 0-184,1 1-1,0 0 0,-1 0 1,1-1-1,-1 1 0,1-1 0,-1 1 1,1-1-1,-1 0 0,1 1 1,-1-1-1,1 0 0,-1 0 1,0 0-1,0 0 0,1 0 0,1-3 1,10-9-5663</inkml:trace>
  <inkml:trace contextRef="#ctx0" brushRef="#br0" timeOffset="8078.82">1689 1081 4882,'0'0'7724,"-2"11"-7185,0-3-610,-3 7-176,1 1 1,1 0 0,-2 31-1,6-87-1532,-1 38 1897,0-1 1,0 1 0,1 0 0,-1-1-1,1 1 1,0 0 0,0-1-1,-1 1 1,1 0 0,1 0-1,-1 0 1,0 0 0,0 0-1,1 0 1,-1 0 0,1 0 0,0 0-1,0 1 1,-1-1 0,1 1-1,0-1 1,0 1 0,0 0-1,3-1 1,2-1-62,1 1 1,-1 1-1,1-1 0,-1 1 1,1 0-1,8 1 0,13-2-3297,-22 0-3467</inkml:trace>
  <inkml:trace contextRef="#ctx0" brushRef="#br0" timeOffset="9275.94">2043 81 2753,'0'0'8231,"-6"-3"-2319,69 103-4584,-34-45-1062,1-1 0,4-2 0,1-1-1,66 73 1,-86-109-216,-4-5-23,-1 0 1,-1 1-1,1 0 0,-2 0 0,14 25 0,-22-36-22,0 0-1,0 1 0,0-1 0,0 1 0,-1-1 0,1 0 0,0 1 0,0-1 1,0 0-1,-1 1 0,1-1 0,0 0 0,-1 1 0,1-1 0,0 0 1,-1 0-1,1 1 0,0-1 0,-1 0 0,1 0 0,-1 0 0,1 1 0,0-1 1,-1 0-1,1 0 0,-1 0 0,1 0 0,0 0 0,-1 0 0,1 0 1,-1 0-1,1 0 0,-1 0 0,1 0 0,0 0 0,-1 0 0,1 0 0,-1 0 1,1-1-1,-1 1 0,1 0 0,0 0 0,-1 0 0,1-1 0,0 1 1,-1 0-1,-25-8-25,12-2-38,0 0-1,0-1 1,1 0 0,1-1-1,0 0 1,1-1 0,0 0 0,-15-25-1,26 37 58,18 15-257,9 17 318,-17-18-49,1 0 0,0-1-1,1 0 1,0-1-1,1-1 1,0 0-1,19 11 1,-31-20 1,-1-1 1,1 0 0,-1 0-1,1 1 1,0-1-1,-1 0 1,1 0 0,-1 0-1,1 0 1,0 0 0,-1 0-1,1 0 1,-1 0-1,1 0 1,-1 0 0,1 0-1,0 0 1,-1-1-1,1 1 1,-1 0 0,1 0-1,-1-1 1,1 1-1,-1 0 1,1 0 0,-1-1-1,1 1 1,-1-1-1,1 1 1,-1 0 0,1-2-1,8-22 162,-7-36-114,-2 52-49,0-20-44,0-3-678,0 11-3010</inkml:trace>
  <inkml:trace contextRef="#ctx0" brushRef="#br0" timeOffset="10543.95">2413 885 2209,'0'0'4023,"-5"-39"7849,3 39-11871,-1 0 0,0 0 0,0 0-1,0 1 1,1-1 0,-1 1 0,0-1-1,1 1 1,-1 0 0,0 0 0,1 0-1,-1 1 1,-4 2 0,6-3-6,0 1-1,0-1 1,0 1-1,0-1 1,0 1-1,0-1 1,0 1-1,0 0 1,1-1 0,-1 1-1,1 0 1,-1 0-1,1 0 1,0-1-1,-1 1 1,1 0-1,0 0 1,0 0-1,0 0 1,1-1 0,-1 1-1,0 0 1,1 2-1,0-3 7,0 1-1,-1-1 0,1 1 1,0-1-1,0 0 0,0 1 1,0-1-1,0 0 0,0 1 1,0-1-1,0 0 1,0 0-1,1 0 0,-1 0 1,0 0-1,1-1 0,-1 1 1,1 0-1,2 0 0,39 13 47,-8-3-31,-34-11-16,-1 1 0,1-1 1,-1 0-1,0 0 1,1 0-1,-1 0 0,1 1 1,-1-1-1,1 0 1,-1 0-1,0 1 0,1-1 1,-1 0-1,0 1 1,1-1-1,-1 0 0,0 1 1,0-1-1,1 1 1,-1-1-1,0 0 0,0 1 1,0-1-1,1 1 1,-1-1-1,0 1 0,0-1 1,0 1-1,0-1 1,0 1-1,0-1 0,0 0 1,0 1-1,0-1 1,0 1-1,0-1 0,0 1 1,-1 0-1,-17 12 40,-29 0 19,46-12-154,0-1 0,1 0 0,-1 0 0,0 0 0,0 1 0,1-1 0,-1 0 0,0 0 0,0 0 0,0 0 0,1 0 0,-1 0 0,0 0 0,0-1 0,0 1 0,1 0 0,-1 0 0,0-1 0,0 1 0,1 0 0,-1-1 0,0 1 0,1 0 0,-2-2 0,2 1-155,0 0-1,-1 0 0,1 0 1,0-1-1,0 1 1,0 0-1,0 0 1,0 0-1,1-1 0,-1 1 1,0 0-1,0 0 1,1 0-1,-1 0 0,1 0 1,0-2-1,9-15-4079</inkml:trace>
  <inkml:trace contextRef="#ctx0" brushRef="#br0" timeOffset="10778.31">2491 767 3201,'0'0'9733,"0"18"-8885,3 2-31,1 0-209,3 3-80,3-3-320,-3 0-64,4-4-144,-4-4-160,0 3-1008,-3-7-961,-1-4-769</inkml:trace>
  <inkml:trace contextRef="#ctx0" brushRef="#br0" timeOffset="11442.1">2521 900 3810,'0'0'7264,"3"-6"-7005,1 1-257,-1 1-1,1-1 0,0 1 1,0 0-1,0 0 0,1 1 1,-1-1-1,1 1 0,0 0 1,0 0-1,0 0 0,0 1 1,1 0-1,-1 0 0,1 0 1,-1 1-1,8-1 0,14-8-71,-21 5 375,-16 3-92,8 2-175,0 1-1,0-1 0,1 1 0,-1-1 0,0 1 0,0-1 0,1 1 0,-1 0 1,1 0-1,-1 0 0,0 0 0,1 0 0,0 0 0,-1 0 0,1 0 0,0 1 1,-1-1-1,1 0 0,0 1 0,0-1 0,0 1 0,0 0 0,1-1 0,-1 1 0,0 0 1,1-1-1,-1 1 0,1 0 0,-1 0 0,1 2 0,-5 60 1601,5-58-1503,0-5-124,0 0 0,0 0-1,0-1 1,0 1-1,1 0 1,-1 0 0,0-1-1,1 1 1,-1 0-1,0-1 1,1 1-1,-1 0 1,1-1 0,-1 1-1,1-1 1,-1 1-1,1-1 1,0 1 0,-1-1-1,1 1 1,0-1-1,-1 1 1,1-1 0,0 0-1,-1 1 1,1-1-1,0 0 1,0 0-1,-1 0 1,1 0 0,0 1-1,0-1 1,-1 0-1,1 0 1,0 0 0,0-1-1,0 1 1,-1 0-1,1 0 1,0 0 0,0-1-1,2 1 4,-1 0 0,0-1-1,0 1 1,0-1 0,0 0 0,0 0 0,0 0-1,0 0 1,0 0 0,0 0 0,0 0-1,0 0 1,3-4 0,11-28-34,4-6-8,-18 39 22,-1 0 1,0 0-1,1 0 0,-1 0 1,0 0-1,0 0 1,1 0-1,-1 0 0,0 1 1,1-1-1,-1 0 0,0 1 1,0-1-1,0 1 1,1 0-1,-1-1 0,0 1 1,0 0-1,0-1 0,0 1 1,0 0-1,0 0 0,0 0 1,1 2-1,19 10-56,-18-13 45,-1-1 0,0 1 0,0-1-1,0 1 1,0-1 0,0 0 0,0 0-1,0 0 1,0 0 0,0 0-1,-1 0 1,1-1 0,0 1 0,-1-1-1,1 1 1,-1-1 0,1 1 0,-1-1-1,0 0 1,0 0 0,0 0 0,0 1-1,1-4 1,0 2-54,0 0 0,-1 0 0,1 1 0,0-1-1,0 0 1,1 1 0,-1 0 0,0-1 0,4-1-1,-3 3 162,-1 1-1,0 0 1,0 0-1,0 0 1,0 0-1,0 0 1,0 1-1,0-1 0,1 1 1,-1-1-1,0 1 1,0 0-1,0-1 1,-1 1-1,1 0 0,0 1 1,0-1-1,2 2 1,16 13-480,-10-5-4260,-7-5-1438</inkml:trace>
  <inkml:trace contextRef="#ctx0" brushRef="#br0" timeOffset="11832.96">2936 819 4994,'0'0'9068,"2"1"-8910,0 0 0,-1-1 0,1 1 0,0 0 0,-1 0 0,1 0-1,-1 0 1,1 0 0,-1 1 0,1-1 0,1 2 0,-1 2 136,15 28 945,-6-29-922,1-19-196,-11 13-125,-1 0-1,1 0 0,-1 0 1,1 0-1,0 1 1,0-1-1,0 0 1,0 1-1,0-1 0,0 1 1,0-1-1,1 1 1,-1-1-1,1 1 0,-1 0 1,1 0-1,2-2 1,-3 3-5,1 1-1,-1 0 1,1 0 0,-1 0 0,0 0 0,0 0 0,1 0 0,-1 0 0,0 0 0,0 0 0,0 0-1,0 1 1,0-1 0,0 0 0,-1 1 0,1-1 0,0 1 0,-1-1 0,1 1 0,-1-1-1,1 3 1,-1-3 22,16 23-2580,3-19-4544,-9-5 3085</inkml:trace>
  <inkml:trace contextRef="#ctx0" brushRef="#br0" timeOffset="12066.27">3104 815 1361,'0'0'10615,"3"-15"-9137,-3 16-1407,0 0-1,0 0 1,1 0-1,-1 0 1,0 0 0,0 0-1,1-1 1,-1 1-1,0 0 1,1 0-1,-1 0 1,1 0 0,-1-1-1,1 1 1,-1 0-1,1-1 1,0 1-1,-1 0 1,1-1-1,0 1 1,-1-1 0,1 1-1,0-1 1,0 1-1,1 0 1,27 12 829,-28-13-871,0 1 0,0-1 0,0-1 0,0 1-1,0 0 1,0 0 0,0 0 0,0 0 0,0-1 0,0 1 0,0 0 0,0-1 0,0 1 0,0-1 0,0 1 0,-1-1 0,1 0 0,0 1 0,0-1 0,-1 0 0,1 1 0,0-1-1,-1 0 1,1 0 0,0 0 0,-1 0 0,1 0 0,-1 1 0,1-2 0,-1-1 14,1 0 1,-1 0-1,1 1 0,-1-1 1,0 0-1,0 0 0,0 1 0,-1-1 1,1 0-1,-2-4 0,2 6-47,-1 0 0,0 0 0,1 1 0,-1-1 0,0 0 0,1 0 0,-1 1-1,0-1 1,0 0 0,1 1 0,-1-1 0,0 1 0,0-1 0,0 1 0,0-1 0,0 1 0,0-1-1,0 1 1,0 0 0,0 0 0,0 0 0,0-1 0,0 1 0,-2 0 0,-31 0-2847,24 1 90,-4-1-1887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58:17.54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129 230 144,'0'0'1574,"-4"1"-1214,-2 0-112,0 1-1,0 0 0,0 0 1,0 1-1,0 0 1,1 0-1,-1 0 0,1 1 1,0 0-1,0 0 0,0 0 1,1 0-1,-1 1 0,1 0 1,0 0-1,0 0 1,1 0-1,0 1 0,0-1 1,0 1-1,0 0 0,1 0 1,-3 12-1,0 9 231,0 0 0,2 0 0,2 0 0,1 39-1,0-32-479,0-30 35,1 0 0,-1 0 0,1 0 0,-1 0 0,1 0 0,0 0 1,0 0-1,1-1 0,-1 1 0,1 0 0,0-1 0,0 1 0,0-1 0,1 0 0,-1 1 0,1-1 0,-1 0 0,1-1 0,0 1 0,0 0 0,1-1 1,-1 0-1,0 0 0,1 0 0,-1 0 0,1 0 0,0 0 0,0-1 0,6 2 0,3 0 45,-1-1 0,1 0 0,-1-1 0,1 0 0,0-1 0,0 0 0,-1-1 0,19-4 0,-21 3-35,1-1-1,-1 0 0,0-1 1,0 0-1,0 0 1,0-1-1,-1-1 0,0 1 1,0-1-1,-1-1 1,1 0-1,-1 0 1,-1-1-1,1 0 0,-2 0 1,1-1-1,-1 1 1,0-1-1,-1-1 0,0 1 1,0-1-1,-1 0 1,0 0-1,-1 0 0,0-1 1,-1 1-1,0-1 1,0-10-1,-2 12-28,-1 1-1,0 0 1,0 0 0,-1 0-1,0 0 1,-1 0-1,0 0 1,0 1 0,-1-1-1,1 1 1,-2 0-1,-7-11 1,-6-4-6,-1 0 1,-27-24-1,45 46-7,-3-3 8,-1 0 0,-1 0-1,1 0 1,0 0 0,-1 1 0,1 0 0,-1 0 0,1 1 0,-1 0-1,0-1 1,0 2 0,0-1 0,-7 1 0,9 0-34,0 0 0,1 0 0,-1 1 0,1-1-1,-1 1 1,1 0 0,-1 0 0,1 0 0,-1 1 0,-3 1 0,6-2-40,0 0-1,-1 0 1,1 0 0,0 0-1,0 0 1,0 0 0,-1 1-1,1-1 1,1 0 0,-1 1 0,0-1-1,0 0 1,0 1 0,1-1-1,-1 1 1,1-1 0,-1 1-1,1 0 1,0-1 0,-1 1-1,1-1 1,0 4 0,0-5-129,0 1 1,0 0-1,0-1 0,0 1 1,0 0-1,0 0 0,0-1 1,0 1-1,0 0 1,1-1-1,-1 1 0,0 0 1,0-1-1,1 1 1,-1 0-1,0-1 0,1 1 1,-1-1-1,1 1 1,-1-1-1,0 1 0,1-1 1,0 1-1,-1-1 0,1 1 1,-1-1-1,2 1 1,14 4-4308</inkml:trace>
  <inkml:trace contextRef="#ctx0" brushRef="#br0" timeOffset="624.67">398 233 6067,'0'0'6651,"7"-6"-6275,11-8-295,2 1 0,-1 0 0,1 2 0,1 0-1,0 1 1,39-11 0,-10 5 90,1 3-1,55-7 1,-48 14-84,83 0-1,-186-19-1420,-53-21 1742,139 45-377,-15 0-24,-1 1 0,0 1 1,0 1-1,42 9 0,-66-10-8,0-1-1,-1 0 0,1 0 1,-1 0-1,1 1 0,-1-1 1,1 0-1,-1 1 0,1-1 1,-1 0-1,1 1 0,-1-1 1,1 1-1,-1-1 0,0 1 1,1-1-1,-1 1 0,0-1 1,1 1-1,-1-1 0,0 1 1,0 0-1,0-1 0,1 1 1,-1-1-1,0 1 0,0 0 1,0-1-1,0 1 0,0-1 1,0 1-1,0 0 0,0-1 1,0 1-1,0-1 0,-1 1 1,1 0-1,0-1 0,0 1 1,0-1-1,-1 1 0,1-1 1,0 1-1,-1-1 1,1 1-1,-1-1 0,1 1 1,0-1-1,-1 1 0,0 0 1,-27 29 13,21-24-84,-11 23-2492,11-19-2291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58:23.38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178 248 4386,'0'0'6670,"-4"1"-6017,2-1-351,0 0 1,-1 1-1,1-1 0,-1 0 0,1 0 0,0 0 0,-1-1 0,1 1 0,-1 0 0,1-1 0,0 0 0,-1 1 1,1-1-1,0 0 0,0 0 0,0 0 0,0-1 0,-3-1 0,3 1-233,1-1-1,-1 1 0,1-1 1,-1 0-1,1 0 1,0 0-1,0 1 1,0-1-1,0 0 1,1 0-1,-1 0 1,1 0-1,0 0 1,0 0-1,0-6 0,2-24 317,0-1-4374,-3 33 3964,0 1 0,0-1-1,0 0 1,-1 0 0,1 1-1,0-1 1,0 1 0,0-1-1,0 1 1,-1-1 0,1 1-1,0 0 1,0 0 0,-1-1 0,1 1-1,0 0 1,0 0 0,-1 0-1,-1 1 1,-36-2-104,33 2 79,1-2 32,-21 1 14,26 0 6,-1 0 0,0 0 1,1 0-1,-1 0 0,1 0 1,-1 0-1,0 0 0,1 0 0,-1 0 1,1 1-1,-1-1 0,0 0 0,1 0 1,-1 1-1,1-1 0,-1 0 1,1 1-1,-1-1 0,1 0 0,-1 1 1,1-1-1,0 1 0,-1-1 0,1 1 1,0-1-1,-1 1 0,1-1 1,0 1-1,-1-1 0,1 1 0,0-1 1,0 2-1,1-1-4,-1-1 1,1 1 0,1 0-1,-1-1 1,0 1-1,0 0 1,0-1 0,0 1-1,0-1 1,0 0-1,1 1 1,-1-1 0,0 0-1,0 0 1,1 0-1,-1 0 1,0 0 0,0 0-1,1 0 1,1 0-1,31-2-16,13-13-56,-40 12 62,-1 0 0,1 1 0,-1-1 0,1 2 0,0-1 0,12-1 0,-19 3 39,1 19-213,3 26 784,2-16-5708</inkml:trace>
  <inkml:trace contextRef="#ctx0" brushRef="#br0" timeOffset="448.54">295 63 5811,'0'0'6355,"0"-1"-6299,0-1 1,1 1 0,-1-1 0,1 1 0,-1-1-1,1 1 1,0 0 0,0-1 0,-1 1-1,1 0 1,0-1 0,0 1 0,2-1 0,6-4 51,-1 1 60,0 0 0,0 1-1,0 0 1,1 0-1,-1 1 1,1 0 0,0 0-1,0 1 1,12-2-1,-20 5-163,0-1-1,0 0 0,-1 1 1,1-1-1,0 0 0,0 1 0,-1-1 1,1 1-1,0-1 0,-1 1 1,1 0-1,-1-1 0,1 1 1,-1 0-1,1-1 0,-1 1 0,1 0 1,-1-1-1,0 1 0,1 0 1,-1 0-1,0 0 0,1-1 0,-1 1 1,0 0-1,0 0 0,0 0 1,0 0-1,0-1 0,0 3 0,0 33 214,0-27-133,-2 90 678,0-2-5099</inkml:trace>
  <inkml:trace contextRef="#ctx0" brushRef="#br0" timeOffset="768.49">349 172 4178,'0'0'8953,"0"0"-8914,0 0-1,0-1 0,0 1 1,0-1-1,0 1 1,0-1-1,0 1 0,0-1 1,0 1-1,0-1 0,0 1 1,0 0-1,1-1 1,-1 1-1,0-1 0,0 1 1,0-1-1,1 1 0,-1 0 1,0-1-1,0 1 1,1 0-1,-1-1 0,0 1 1,1 0-1,-1-1 0,0 1 1,1 0-1,-1 0 0,1-1 1,-1 1-1,1 0 1,0 0-1,178-87 2931,-178 86-2905,-1 0-459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58:29.15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33 118 2065,'0'0'2820,"-18"-8"-104,8 15-3736,5 4 3968,6-11-2780,-1 1 1,1-1 0,-1 1 0,0 0-1,1-1 1,-1 1 0,1-1 0,0 1-1,-1-1 1,1 0 0,-1 1 0,1-1-1,0 0 1,-1 1 0,1-1 0,0 0 0,-1 1-1,1-1 1,0 0 0,-1 0 0,1 0-1,0 0 1,0 0 0,-1 0 0,1 0-1,0 0 1,-1 0 0,2 0 0,25-2 321,0-1 1,0-1-1,31-9 1,-24 5-345,48-5 0,32 6-12,101-12-41,-111 1-93,-10-1-12,1 5 1,120-2-1,-98 16 12,193 26 0,-262-18-69,89 1-1,-112-8 15,-1 2-1,37 8 0,6 1 23,-57-10 29,39 5-167,1-2 0,0-2 0,78-6 0,-69-7 201,-38 5-4,0 2-1,41-2 1,-61 5 8,-6-5-4364,-5 2-536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58:37.04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52 169 2017,'0'0'7774,"-17"-14"-4719,-17 16-2036,34-2-992,0 0 1,0 0 0,0 0-1,0 0 1,0 0-1,0 0 1,0 0 0,0 0-1,0 1 1,0-1 0,0 0-1,0 0 1,0 0 0,0 0-1,0 0 1,0 0-1,0 0 1,0 0 0,0 0-1,0 0 1,0 0 0,0 0-1,0 0 1,0 0 0,0 0-1,0 0 1,-1 0-1,21 1 283,6-1-140,-1-1 1,1 0-1,-1-3 0,36-8 0</inkml:trace>
  <inkml:trace contextRef="#ctx0" brushRef="#br0" timeOffset="389.19">85 69 3298,'0'0'6178,"-3"-18"-3190,3 43-2627,-1 14 171,2 1 0,1-1 0,13 63 1,-6-94-1228,-8-8 468,0 0 1,0 0 0,-1 0-1,1 0 1,0 0 0,0 0 0,0-1-1,0 1 1,0 0 0,-1 0-1,1-1 1,0 1 0,0-1 0,0 1-1,-1-1 1,1 1 0,0-1-1,-1 1 1,1-1 0,0 1-1,-1-1 1,1 0 0,-1 0 0,1 0-1,7-17-5397</inkml:trace>
  <inkml:trace contextRef="#ctx0" brushRef="#br0" timeOffset="766.81">325 0 4786,'0'0'6382,"0"73"-4168,0 125 342,4-183-2794,-4-15 174,0 0-1,0 0 0,0 0 1,0 1-1,0-1 1,0 0-1,0 0 0,0 0 1,0 1-1,1-1 0,-1 0 1,0 0-1,0 0 0,0 1 1,0-1-1,0 0 0,1 0 1,-1 0-1,0 0 0,0 0 1,0 0-1,1 1 0,-1-1 1,0 0-1,0 0 0,0 0 1,1 0-1,-1 0 0,0 0 1,0 0-1,0 0 1,1 0-1,-1 0 0,0 0 1,0 0-1,1 0 0,-1 0 1,0 0-1,0 0 0,0 0 1,1 0-1,-1 0 0,0 0 1,0-1-1,0 1 0,1 0 1,-1 0-1,0 0 0,0 0 1,0 0-1,1-1 0,-1 1 1,0 0-1,0 0 0,0 0 1,0 0-1,0-1 1,0 1-1,0 0 0,1 0 1,-1 0-1,0-1 0,0 1 1,4-12-4328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59:17.21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1 688,'0'0'128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59:18.28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73 31 3618,'0'0'5792,"-43"4"-7526,14 1 2729,29-10 1218,14-7-1508,-9 9-691,-2 1-8,0-1-1,0 1 0,-1 1 0,1-1 1,0 0-1,1 1 0,-1 0 1,0-1-1,0 1 0,1 1 0,3-2 1,-6 2 271,-1 0-317,1 0 1,-1 0-1,1 0 0,-1 0 0,0 0 1,1 0-1,-1 0 0,1 0 0,-1 0 0,1 0 1,-1 0-1,0 0 0,1 0 0,-1 0 1,1 1-1,-1-1 0,0 0 0,1 0 1,-1 0-1,0 1 0,1-1 0,-1 0 0,0 1 1,1-1-1,-1 0 0,0 1 0,1-1 1,-1 0-1,0 1 0,0-1 0,0 0 1,1 1-1,-1-1 0,0 1 0,0-1 1,0 0-1,0 1 0,0 0 0,6 4-4927,-3-5 1990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59:19.15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10 576,'-1'0'9630,"2"-6"-13228,2 2 352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59:19.95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 34 2465,'0'0'8649,"-2"-4"-4407,-3-6-4770,9-8-280,-2 16-1000,-1 11-1933,-1-4-712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59:20.97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1 1297,'0'0'10388,"0"4"-13845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59:20.51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15 1 208,'0'0'0</inkml:trace>
  <inkml:trace contextRef="#ctx0" brushRef="#br0" timeOffset="1537.32">11 15 1713,'0'0'2078,"-11"-2"-2620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59:23.52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1 764 1008,'0'0'5382,"0"-7"75,2-30-5061,2 26-380,0 1 0,0-1 0,2 1 0,-1 0 0,1 0-1,1 0 1,11-12 0,58-59 20,-9 20-6,3 4 0,78-51 0,-148 108-99,0 0-1,0 1 1,0-1-1,0 0 1,0 0-1,0 1 1,0-1-1,0 0 1,0 1-1,0-1 1,0 0-1,0 0 1,0 1-1,0-1 1,1 0-1,-1 0 0,0 1 1,0-1-1,0 0 1,0 0-1,1 1 1,-1-1-1,0 0 1,0 0-1,0 0 1,1 1-1,-1-1 1,0 0-1,0 0 1,1 0-1,-1 0 1,0 0-1,0 1 1,1-1-1,-1 0 0,0 0 1,1 0-1,-1 0 1,0 0-1,0 0 1,1 0-1,-1 0 1,0 0-1,1 0 1,-1 0-1,0 0 1,0 0-1,1-1 1,0 1-1,-13 13-3187</inkml:trace>
  <inkml:trace contextRef="#ctx0" brushRef="#br0" timeOffset="409.57">249 322 4802,'0'0'6942,"0"0"-6896,-1-1 0,1 0-1,-1 1 1,1-1 0,-1 0 0,1 1-1,0-1 1,-1 0 0,1 0 0,0 1-1,0-1 1,-1 0 0,1 0 0,0 0-1,0 0 1,0 1 0,0-1 0,0 0-1,0-1 1,19-9-13,0 1 0,0 1 0,1 0 0,0 2 0,0 0 0,1 1-1,0 1 1,37-3 0,-58 8-43,1 0 0,-1 0-1,1 0 1,-1 0 0,1 0-1,-1 1 1,0-1 0,1 0-1,-1 0 1,1 1 0,-1-1-1,0 0 1,1 1 0,-1-1-1,1 0 1,-1 1 0,0-1-1,0 1 1,1-1 0,-1 0-1,0 1 1,0-1 0,1 1-1,-1-1 1,0 1 0,0-1-1,0 1 1,0-1 0,0 1-1,0-1 1,0 1 0,0-1-1,0 1 1,0-1 0,0 1-1,0-1 1,0 1 0,0 0-1,-3 22 6,-4-2 93,0 0 0,-16 34 0,16-42-386,0 0 1,2 1-1,0 0 1,0 0-1,1 1 0,1-1 1,0 1-1,-1 20 1,4-25-3164,0-5-810</inkml:trace>
  <inkml:trace contextRef="#ctx0" brushRef="#br0" timeOffset="796.61">621 142 4946,'0'0'6617,"6"-8"-6268,3 3-237,0 0 0,1 1 0,-1 0 0,1 0 0,0 1 0,0 0 0,0 1 1,0 0-1,11 0 0,-19 2-110,-1 1 0,0 0 0,0-1 0,0 1 0,0 0-1,0 0 1,0 0 0,0 0 0,0 0 0,0 0 0,0 0 0,0 0 0,-1 0 0,1 0 0,0 0 0,-1 1 0,1-1 0,-1 0 0,0 1 0,1-1 0,-1 0 0,0 0 0,0 1 0,1-1 0,-1 1 0,-1 2 0,4 41 159,-3-43-151,0 82-186,0-47-4021,0-27-13</inkml:trace>
  <inkml:trace contextRef="#ctx0" brushRef="#br0" timeOffset="984.22">671 259 4194,'0'0'7731,"28"-51"-7827,-3 39 96,-4 2-384,1 0-1184,-5 4-818,-3-2-591,-6 1-1025</inkml:trace>
  <inkml:trace contextRef="#ctx0" brushRef="#br0" timeOffset="1586.58">734 2 2817,'0'0'2180,"-14"-1"-1172,-42 0-386,52 1-535,1 1 0,-1-1 0,1 0 0,-1 1 0,1 0 0,-1 0 0,1 0 0,0 0 1,-1 1-1,1-1 0,0 1 0,0 0 0,0 0 0,0 0 0,1 0 0,-1 1 0,0-1 0,-2 3 0,0 3 99,-1-1-1,2 0 1,-1 1 0,-6 15 0,3-4-69,2 1 1,0-1 0,1 2-1,1-1 1,1 0 0,1 1-1,1 0 1,1 28 0,1-45-98,-1 1 0,1 0 0,0 0 1,1 0-1,-1-1 0,1 1 0,0-1 1,0 1-1,0-1 0,1 0 0,-1 1 1,1-1-1,0-1 0,0 1 0,1 0 1,-1-1-1,1 0 0,0 1 0,0-1 1,0-1-1,0 1 0,0-1 0,0 1 1,1-1-1,-1-1 0,1 1 0,0-1 1,5 2-1,-1 0 3,1-1 0,-1 0 0,0-1 0,1 0 0,-1 0 1,0-1-1,1 0 0,-1 0 0,1-1 0,-1-1 0,0 1 0,1-2 0,-1 1 0,10-5 0,4-5 15,0 0-1,-1-2 0,-1 0 1,0-2-1,31-30 0,-47 41-35,0-1 1,0 1-1,-1-1 0,1-1 0,-2 1 1,1 0-1,-1-1 0,0 0 0,0 0 1,3-13-1,-5 15 1,-1 0 0,1 0 1,-1 0-1,-1 0 0,1 0 0,-1 0 1,1 0-1,-1 0 0,-1 0 0,1 0 1,-1 0-1,0 1 0,0-1 0,0 1 1,-1-1-1,1 1 0,-6-7 0,1 3 36,0 0 1,0 0-1,-1 1 0,0 0 0,0 0 1,0 1-1,-1 0 0,0 0 0,0 1 0,-1 0 1,1 1-1,-1 0 0,0 1 0,0 0 0,-1 0 1,1 1-1,0 0 0,-1 1 0,0 0 0,1 1 1,-1 0-1,-20 3 0,28-2-249,0 0-1,0 0 1,0 1-1,0-1 1,0 0-1,0 1 1,0 0-1,1 0 1,-1 0-1,0 0 1,1 0-1,0 1 1,-3 2-1,4-4-27,-13 13-3562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59:35.24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25 11233,'14'71'0,"-21"-167"0,0 121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59:37.36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85 28 1072,'0'0'5526,"-25"-27"-479,15 150-3160,8-61-1823,1-29 320,4 57 0,-5-96-342,1 0 0,-1-1 1,-1 1-1,1 0 0,-1 1 0,0-1 0,-6-8 1,6 10-46,0-1 0,0 0 1,1 1-1,-1-2 1,1 1-1,0 0 1,0 0-1,1-1 0,-1 1 1,0-8-1,5 21-379,-1-2 383,0 1 1,0-1-1,0 1 1,1-1-1,0 0 1,0 0-1,1 0 0,-1-1 1,6 7-1,-8-12 11,-1 0 0,1 0-1,0 0 1,-1-1 0,1 1 0,0 0-1,0 0 1,-1 0 0,1 0-1,0-1 1,-1 1 0,1 0 0,0-1-1,-1 1 1,1-1 0,0 1 0,-1-1-1,1 1 1,-1-1 0,1 1-1,-1-1 1,1 1 0,-1-1 0,1 1-1,-1-1 1,0 0 0,1 1-1,-1-1 1,0 0 0,0 1 0,1-1-1,-1 0 1,0 0 0,0 1 0,0-2-1,11-36-8,-9 31-9,9-25-866,1-6-5366,-10 32 2514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0:59:59.86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40 111 1777,'0'0'5965,"0"-6"-4919,0 6-1039,-3-28 1609,3 26-1313,-1 1-1,1-1 1,-1 0 0,1 1-1,-1-1 1,0 0 0,0 1-1,0-1 1,0 1 0,0 0-1,0-1 1,0 1 0,0 0-1,0-1 1,-1 1 0,-2-2-1,3 3 357,-2 401-1107,3-401 622,0-28 557,-2-61-700,-1 49-91,2 1 0,2-1 0,1 1 0,3-1 0,15-66 0,-20 105 49,0-1 0,1 1-1,-1-1 1,1 1-1,-1 0 1,1-1-1,-1 1 1,1-1-1,0 1 1,0 0 0,0 0-1,0 0 1,0-1-1,0 1 1,0 0-1,0 0 1,0 0-1,0 0 1,1 1-1,-1-1 1,0 0 0,1 0-1,-1 1 1,0-1-1,1 1 1,-1-1-1,1 1 1,-1 0-1,3-1 1,-2 2-16,-1-1 0,1 1 0,0 0 0,-1-1 0,1 1 0,-1 0 0,1 0 0,-1 0 0,1 0 0,-1 0 0,1 0 0,-1 1 0,0-1 0,0 0 0,0 1 0,0-1 0,0 1 0,0-1 0,0 1-1,0-1 1,0 1 0,-1 0 0,1-1 0,0 4 0,1 4-56,0 0 0,0 0-1,-1 1 1,-1-1 0,1 0-1,-1 1 1,-1-1 0,0 0-1,0 0 1,-1 1 0,0-1-1,-1 0 1,-6 16 0,3-12-141,-1 0 0,1 0 1,-2-1-1,0 0 0,0 0 0,-1-1 1,-1 0-1,-16 14 0,37-24 203,1-1 0,0 2-1,-1 0 1,1 0 0,-1 1-1,16 6 1,2 10 183,-2 2 0,36 33 0,15 14 366,-77-68-533,-1 0 1,0 0-1,0 0 1,1 0-1,-1 0 1,0 0-1,0 0 1,1 1-1,-1-1 1,0 0-1,0 0 1,0 0-1,1 1 1,-1-1-1,0 0 1,0 0-1,0 0 1,1 1-1,-1-1 1,0 0-1,0 0 1,0 1-1,0-1 1,0 0-1,0 0 1,0 1-1,0-1 1,0 0-1,0 1 1,0-1-1,0 0 1,0 0-1,0 1 1,0-1-1,0 0 1,0 1-1,0-1 1,0 0-1,0 0 1,0 1-1,0-1 1,-1 0-1,1 0 1,0 1-1,0-1 0,0 0 1,0 0-1,-1 0 1,1 1-1,0-1 1,0 0-1,0 0 1,-1 0-1,1 0 1,0 1-1,0-1 1,-1 0-1,1 0 1,0 0-1,0 0 1,-1 0-1,-8 2-3434</inkml:trace>
  <inkml:trace contextRef="#ctx0" brushRef="#br0" timeOffset="936.9">560 215 2849,'0'0'8927,"0"-6"-8247,0 4-633,0 0 0,0 0 0,0 1 1,0-1-1,-1 0 0,1 1 0,0-1 0,-1 0 0,1 1 0,-1-1 0,0 0 0,1 1 0,-1-1 0,0 1 0,0-1 0,0 1 0,0 0 0,0-1 0,-3-1 0,2 2-25,0-1 0,-1 1 0,1 0 0,-1 1 0,1-1 0,-1 0 0,0 1 0,1-1 0,-1 1 0,0 0 0,1 0 1,-1 0-1,0 0 0,1 1 0,-1-1 0,-3 1 0,2 1-32,-1 0 1,1-1 0,0 1-1,-1 1 1,1-1 0,0 1 0,0-1-1,0 1 1,1 0 0,-1 1-1,1-1 1,0 1 0,-1-1-1,2 1 1,-1 0 0,0 0 0,1 0-1,0 0 1,0 1 0,0-1-1,0 1 1,1-1 0,-2 6-1,0 1-30,0 1-1,1 1 0,0-1 0,0 0 0,1 0 1,1 1-1,2 23 0,-1-35 38,-1 0 0,0 0 0,0 1 0,1-1 0,-1 0 0,1 0 0,0 0 0,-1 1 0,1-1 0,0 0 0,-1 0 0,1 0 1,0 0-1,0 0 0,0-1 0,0 1 0,0 0 0,0 0 0,0-1 0,0 1 0,0 0 0,0-1 0,0 1 0,1-1 0,-1 1 0,0-1 0,0 0 0,1 0 0,-1 1 0,0-1 0,0 0 0,1 0 0,-1 0 0,0 0 0,1 0 0,-1-1 0,0 1 0,2-1 0,1 0 27,-1 1-1,0-1 1,0 0-1,1-1 1,-1 1-1,0 0 1,0-1-1,0 0 1,-1 1-1,1-1 1,0-1-1,-1 1 1,5-4-1,-1-3 118,-1 1 0,0-1 0,-1 0-1,1-1 1,-2 1 0,1-1-1,-1 1 1,-1-1 0,0 0-1,0 0 1,-1 0 0,0-1-1,-1 1 1,-1-12 501,2 53-1205,0-17 726,1 0 1,0-1-1,1 0 0,0 1 0,6 14 0,-8-26-133,0 0 1,0 0 0,0 1-1,0-1 1,0 0-1,0 0 1,0 0 0,1-1-1,-1 1 1,1 0-1,-1 0 1,1-1 0,0 1-1,0-1 1,0 0-1,0 1 1,0-1 0,0 0-1,0 0 1,0 0-1,0 0 1,0-1 0,0 1-1,1-1 1,-1 1-1,0-1 1,0 0 0,1 1-1,-1-1 1,0-1-1,1 1 1,-1 0 0,0 0-1,1-1 1,-1 1-1,0-1 1,0 0 0,0 0-1,0 0 1,3-1-1,2-2 9,0 0 0,0 0-1,-1 0 1,1-1-1,-1 0 1,0 0 0,-1-1-1,1 0 1,-1 0-1,0 0 1,-1 0-1,6-10 1,-10 13-1110</inkml:trace>
  <inkml:trace contextRef="#ctx0" brushRef="#br0" timeOffset="1831.66">914 231 1345,'0'0'13027,"-1"-10"-11891,-2-47 2463,3 94-4260,5 54 1304,-2-56-188,-1-31-296,0-14-85,0-16-80,2 0 0,0 1 0,13-42 0,-16 66 0,-1 1 1,0-1-1,0 0 0,1 0 0,-1 0 1,0 1-1,1-1 0,-1 0 0,1 0 1,-1 1-1,1-1 0,-1 0 0,1 1 1,0-1-1,-1 1 0,1-1 0,0 1 1,-1-1-1,1 1 0,0-1 0,0 1 1,-1 0-1,1-1 0,0 1 1,0 0-1,0 0 0,-1-1 0,1 1 1,0 0-1,0 0 0,0 0 0,0 0 1,0 0-1,-1 0 0,1 0 0,0 1 1,0-1-1,0 0 0,0 0 0,-1 1 1,1-1-1,0 0 0,0 1 0,-1-1 1,1 1-1,0-1 0,-1 1 1,1-1-1,0 1 0,-1-1 0,1 1 1,-1 0-1,1 0 0,-1-1 0,1 2 1,4 3-56,0 0 1,-1 1 0,1-1 0,-2 1-1,6 8 1,37 113 36,-46-127 30,1 0 0,-1 0-1,0 0 1,0 1 0,0-1 0,0 0-1,0 0 1,0 1 0,0-1 0,0 0 0,0 0-1,0 0 1,0 1 0,1-1 0,-1 0-1,0 0 1,0 0 0,0 0 0,0 1 0,0-1-1,1 0 1,-1 0 0,0 0 0,0 0-1,0 0 1,1 0 0,-1 0 0,0 0 0,0 1-1,0-1 1,1 0 0,-1 0 0,0 0-1,0 0 1,1 0 0,-1 0 0,0 0 0,0 0-1,0 0 1,1 0 0,-1 0 0,0-1-1,0 1 1,1 0 0,8-10 151,5-17-72,-13 26-88,15-38 24,-12 27-111,0 1-1,0 0 1,1 0-1,1 0 1,0 0 0,0 1-1,1 0 1,0 0-1,1 1 1,14-13-1,-21 21 80,0 0 1,0 1-1,0-1 0,0 1 1,0-1-1,0 1 0,0-1 0,0 1 1,0 0-1,0 0 0,1-1 0,-1 1 1,0 0-1,0 0 0,0 0 0,0 0 1,0 0-1,1 0 0,-1 1 1,0-1-1,0 0 0,0 1 0,0-1 1,0 0-1,0 1 0,0-1 0,0 1 1,0 0-1,0-1 0,0 1 1,0 0-1,0 0 0,0-1 0,-1 1 1,1 0-1,0 0 0,0 0 0,-1 0 1,1 0-1,-1 0 0,1 0 1,-1 0-1,1 0 0,-1 0 0,1 3 1,3 7 108,-1 0 0,0 0 0,3 19 0,-4-18 107,20 130 1620,-22-141-1928,0 1-1,0-1 1,0 0-1,0 0 1,1 0-1,-1 1 1,1-1-1,-1 0 1,1 0-1,-1 0 1,1 0-1,-1 0 1,1 0 0,0 0-1,0 0 1,-1 0-1,1 0 1,0 0-1,2 1 1,24 1-7483,-3-3 919</inkml:trace>
  <inkml:trace contextRef="#ctx0" brushRef="#br0" timeOffset="2762.63">1578 215 5635,'0'0'8764,"-1"-9"-7956,-4-28-232,4 37-541,1-1 1,0 1-1,0-1 0,0 0 0,-1 1 0,1-1 1,0 0-1,-1 1 0,1-1 0,0 1 0,-1-1 0,1 1 1,-1-1-1,1 1 0,-1-1 0,1 1 0,-1-1 1,1 1-1,-1 0 0,1-1 0,-1 1 0,0 0 0,1 0 1,-1-1-1,0 1 0,1 0 0,-1 0 0,0 0 1,1 0-1,-1 0 0,0 0 0,1 0 0,-1 0 1,0 0-1,1 0 0,-2 0 0,-18 7 251,14-2-267,-1 1 1,1 0-1,1 0 0,-1 0 1,1 0-1,0 1 1,1 0-1,-1 0 1,2 1-1,-1-1 1,1 1-1,0-1 1,0 1-1,1 0 0,0 0 1,0 1-1,1-1 1,0 0-1,1 0 1,0 1-1,0-1 1,1 0-1,1 10 0,-1-16-17,0-1-1,0 1 0,1-1 0,-1 0 0,0 1 0,1-1 0,-1 0 0,0 0 0,1 0 0,-1 0 0,1 0 0,0 0 0,-1 0 0,1-1 0,0 1 0,-1-1 0,1 1 0,0-1 0,0 0 0,0 1 0,-1-1 0,1 0 0,0 0 0,0 0 0,0-1 0,2 1 1,-1 0 0,0-1 0,0 1 0,0 0 0,0-1 0,0 0 0,-1 1 0,1-1 0,0 0 1,0 0-1,-1-1 0,1 1 0,-1 0 0,1-1 0,-1 0 0,0 0 0,4-3 1,0-3 4,-1-1 1,0 0 0,-1 0-1,0-1 1,0 1 0,-1-1 0,0 1-1,-1-1 1,2-15 0,-4 24 365,0 15-527,0-7 228,1 0 0,0 0 1,0 1-1,1-1 1,0 0-1,0 0 0,1 0 1,0 0-1,0-1 1,0 1-1,1-1 0,0 0 1,0 0-1,1 0 1,-1 0-1,11 8 0,-11-10-196,1 0-1,-1-1 0,1 0 0,0 0 1,0 0-1,0 0 0,0-1 1,0 1-1,1-1 0,-1-1 0,1 1 1,0-1-1,-1 0 0,1 0 0,0-1 1,-1 1-1,1-1 0,0-1 1,0 1-1,-1-1 0,1 0 0,8-2 1,-9 0-159,0 0 0,1 0 0,-1 0 0,0 0 0,-1-1 0,1 0 0,-1 0 0,1 0 0,-1-1 0,0 1 0,-1-1 0,1 0 0,-1 0 0,0 0 0,0-1 0,-1 1 0,1-1 0,1-8 0,13-51 1015,-12 5 4887,9 79-5117,-5 3-27,-6-11-364,2 0 0,0 0 0,0 0 1,0-1-1,11 14 0,-15-22-95,0 0 0,1-1 0,-1 1 0,1-1 0,-1 1 0,1-1 0,0 0 0,-1 0 0,1 1 0,0-1 0,0-1 0,0 1 0,0 0 0,0 0 0,0-1 0,0 1 0,0-1 0,0 1 0,0-1 0,0 0 0,1 0 0,-1 0 0,0 0 0,0 0 0,0-1 0,0 1 0,0-1 0,0 1 0,0-1 0,0 0 0,0 1 0,0-1 0,0 0 0,0-1 0,0 1 0,3-3 0,4-3 18,-1-1 0,0-1 0,0 1-1,0-2 1,-1 1 0,0-1-1,6-12 1,-5 8-17,0 2 1,1-1-1,17-18 0,-25 31-21,-1 0 0,1 0 0,-1-1 0,0 1-1,1 0 1,-1 0 0,1 0 0,-1-1 0,1 1-1,-1 0 1,1 0 0,-1 0 0,1 0 0,-1 0-1,1 0 1,-1 0 0,1 0 0,-1 0 0,0 0 0,1 0-1,-1 0 1,1 0 0,-1 1 0,1-1 0,-1 0-1,1 0 1,-1 0 0,0 1 0,1-1 0,-1 0-1,1 0 1,-1 1 0,0-1 0,1 0 0,-1 1-1,0-1 1,1 1 0,-1-1 0,0 0 0,0 1 0,1-1-1,-1 1 1,0-1 0,0 1 0,0-1 0,0 1-1,0-1 1,1 1 0,8 28 320,-8-25-262,10 46 740,-10-39-706,1 1-1,0-1 1,1 0-1,1-1 0,-1 1 1,7 11-1,-10-21-85,1 0-1,0 0 1,-1 0-1,1 0 1,0 0-1,-1 0 1,1 0-1,0-1 1,0 1-1,0 0 1,0-1-1,0 1 1,0 0-1,0-1 1,0 1-1,0-1 1,0 1-1,0-1 1,0 0-1,0 1 1,0-1-1,1 0 1,-1 0-1,0 0 1,0 0-1,2 0 1,0-1-32,0 0 0,1 1 0,-1-1 0,-1-1 1,1 1-1,0 0 0,0-1 0,0 0 0,4-3 0,1-2-934,0 0 0,-1 0 0,0 0-1,0-1 1,6-11 0,0-7-7031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0:13.97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119 1400 3602,'0'0'8924,"-15"0"-995,76-8-7760,-1 0-1558,-21 11-4274,-38-3 5422,-1 0-1,1 0 1,-1 1 0,1-1 0,-1 0 0,1 0 0,0 1 0,-1-1 0,1 0 0,-1 1 0,0-1 0,1 1 0,-1-1 0,1 1 0,-1-1 0,0 1 0,1-1 0,-1 1 0,0-1 0,1 1 0,-1-1 0,0 1 0,0-1 0,0 1 0,1 0 0,-1 7-3702</inkml:trace>
  <inkml:trace contextRef="#ctx0" brushRef="#br0" timeOffset="216.45">189 1491 5314,'0'0'8690,"12"0"-7423,5-4-1018,-1 0-1,1-1 1,-2-1 0,17-7 0,18-8-3571,-43 18 1224</inkml:trace>
  <inkml:trace contextRef="#ctx0" brushRef="#br0" timeOffset="699.41">194 1272 4834,'0'0'9247,"-8"-6"-7993,-23-15-230,57 34-126,43 17 0,-11-5-815,2 0-37,-33-14-84,0 0 0,-1 1 0,-1 2 0,35 24 0,-58-37 35,-1 0 0,0 0 0,0 0 1,0 0-1,0 1 0,0-1 0,0 0 1,0 0-1,0 1 0,0-1 0,-1 1 1,1-1-1,-1 1 0,1-1 0,-1 1 1,1-1-1,-1 1 0,0-1 0,0 1 1,0-1-1,0 1 0,0-1 1,0 1-1,0 0 0,0-1 0,-1 1 1,1-1-1,-1 1 0,1-1 0,-1 1 1,1-1-1,-1 1 0,0-1 0,0 0 1,0 0-1,1 1 0,-1-1 0,-2 1 1,-4 7 39,-1-1 1,0-1 0,0 1 0,-12 7 0,11-9-43,-2 3 238,-1 0-1,1 1 1,-17 20 0,9 5-1641,12 8-7266</inkml:trace>
  <inkml:trace contextRef="#ctx0" brushRef="#br0" timeOffset="-10492.03">6 625 5539,'0'0'10266,"-5"-16"-6497,47 23-3685,81 4 0,-50-13-4286,-62 2 878,-8 0 163</inkml:trace>
  <inkml:trace contextRef="#ctx0" brushRef="#br0" timeOffset="-10291.86">65 717 4466,'0'0'10661,"-11"6"-10261,18-6-160,15 0 144,-1 0-79,7-6-273,-3 0-32,0 1-817,-4-1-2048,-3 0-721,-7-2-3969</inkml:trace>
  <inkml:trace contextRef="#ctx0" brushRef="#br0" timeOffset="-9988.48">189 506 7571,'0'0'8476,"0"0"-8472,0-1 0,0 1-1,0 0 1,0-1-1,0 1 1,0 0 0,0-1-1,0 1 1,1 0 0,-1-1-1,0 1 1,0 0-1,0-1 1,0 1 0,1 0-1,-1-1 1,0 1-1,0 0 1,0 0 0,1-1-1,-1 1 1,0 0 0,1 0-1,-1-1 1,0 1-1,0 0 1,1 0 0,-1 0-1,0 0 1,1 0-1,-1 0 1,0-1 0,1 1-1,-1 0 1,1 0 0,-1 0-1,0 0 1,1 0-1,-1 0 1,0 0 0,1 0-1,-1 0 1,0 1-1,1-1 1,16 4-43,0 0 0,-1 2 1,1 0-1,-1 0 0,28 17 0,-34-17-152,-4-3 3,0 0 1,0 1 0,0 0-1,-1 0 1,0 0-1,0 0 1,0 1-1,0 0 1,-1 0-1,0 0 1,0 1 0,4 7-1,-7-11 170,0 1-1,0-1 1,0 0-1,0 1 1,-1 0 0,1-1-1,-1 1 1,0-1-1,0 1 1,0 0 0,0-1-1,0 1 1,0-1-1,-1 1 1,1 0 0,-1-1-1,0 1 1,0-1-1,0 0 1,0 1-1,0-1 1,0 0 0,-1 1-1,1-1 1,-1 0-1,1 0 1,-1 0 0,0 0-1,0-1 1,0 1-1,0 0 1,0-1 0,-4 3-1,-19 10 77,19-12-115,1 1 0,1-1-1,-1 1 1,0 0 0,1 0-1,-1 0 1,1 1 0,0 0 0,0 0-1,0 0 1,-5 7 0,8-8-3246</inkml:trace>
  <inkml:trace contextRef="#ctx0" brushRef="#br0" timeOffset="-9603.84">1008 355 8132,'0'0'7766,"-13"-12"-6517,6 5-1037,-41-38 464,44 42-610,0 0-1,0 0 1,0 0-1,-1 0 0,1 1 1,-1 0-1,0 0 1,1 0-1,-1 0 1,0 1-1,0 0 1,-7-1-1,9 3-64,1-1 0,-1 1 0,1-1 0,-1 1 0,1 0 0,0 0 0,-1 0-1,1 1 1,0-1 0,0 0 0,0 1 0,0 0 0,0-1 0,0 1 0,0 0 0,1 0 0,-1 0 0,1 0 0,-1 0 0,1 0 0,0 1 0,0-1-1,0 0 1,0 1 0,0-1 0,0 0 0,1 1 0,-1-1 0,1 1 0,-1 3 0,-2 12 15,1 0 0,0 36 0,2-50 0,18 229 1132,-6-116-1624,-6 0-3840,-6-117 4198,0 1 0,0-1 0,0 0 0,0 0 0,0 0 0,0 0 0,0 1 0,0-1 0,0 0 0,0 0 0,0 0 0,0 1 0,0-1 0,0 0 0,0 0 0,0 0 0,0 0 0,0 1-1,0-1 1,0 0 0,0 0 0,0 0 0,-1 0 0,1 1 0,0-1 0,0 0 0,0 0 0,0 0 0,0 0 0,-1 0 0,1 0 0,0 1 0,0-1 0,0 0 0,0 0 0,-1 0 0,1 0 0,0 0 0,0 0 0,0 0 0,0 0 0,-1 0 0,1 0 0,0 0 0,0 0 0,0 0 0,-1 0 0,1 0 0,0 0 0,0 0 0,-2 0-936,-5 0-4183</inkml:trace>
  <inkml:trace contextRef="#ctx0" brushRef="#br0" timeOffset="-9210.17">768 783 4194,'0'0'8999,"5"-7"-8583,-2 3-397,0 0 0,0 0 0,0 1 0,0 0 0,1-1 0,-1 1 0,1 0 1,0 1-1,0-1 0,0 1 0,0 0 0,0 0 0,1 0 0,-1 0 0,0 1 0,1-1 0,0 1 0,-1 1 0,7-2 0,26 0 34,40-5 11,-74 6-44,0 1 1,1-1 0,-1 0-1,0 0 1,0 0 0,0-1-1,0 1 1,0-1 0,0 1-1,0-1 1,0 0 0,0 0-1,-1 0 1,1-1 0,-1 1-1,0-1 1,4-4 0,-5 3 239,0 0 1,0 1 0,0-1-1,0 0 1,-1 0-1,0 1 1,0-1 0,0 0-1,0-4 1,-1-4 1319,-6 214 66,10-197-4310</inkml:trace>
  <inkml:trace contextRef="#ctx0" brushRef="#br0" timeOffset="-9068.83">1082 503 6739,'0'0'5715</inkml:trace>
  <inkml:trace contextRef="#ctx0" brushRef="#br0" timeOffset="-8722.3">1137 667 5491,'0'0'10844,"1"12"-9752,0 2-833,-1-9-174,0 0 1,0 0 0,1 0 0,-1-1 0,1 1 0,0 0 0,1 0 0,-1-1 0,5 9-1,-6-12-63,0 0 0,1 0 0,-1 0-1,1-1 1,-1 1 0,1 0 0,-1 0-1,1-1 1,-1 1 0,1 0-1,0-1 1,-1 1 0,1-1 0,0 1-1,0-1 1,-1 1 0,1-1-1,0 1 1,0-1 0,0 0 0,0 0-1,0 1 1,-1-1 0,1 0-1,0 0 1,0 0 0,1 0 0,0 0 4,0-1 1,0 1-1,0-1 1,0 0-1,0 1 1,0-1-1,0 0 1,-1 0-1,1-1 1,0 1-1,2-2 1,37-45 220,-39 45-217,6-7-4,-6 6-17,0 1 0,0 0 1,0 0-1,1 0 0,0 0 0,-1 0 1,1 0-1,5-3 0,-7 6 138,10 29 53,-9-22-207,0 0 0,0 0-1,1 0 1,0 0 0,0-1 0,1 1 0,7 10-1,-9-15-286,1 1 0,0-1 0,0 0 0,0 0 0,0 0 0,1-1-1,-1 1 1,0-1 0,1 0 0,-1 0 0,1 0 0,-1 0 0,1-1 0,-1 1-1,1-1 1,0 0 0,6 0 0,25-2-4898,0-5-3412</inkml:trace>
  <inkml:trace contextRef="#ctx0" brushRef="#br0" timeOffset="-8298.83">1543 597 7299,'0'0'7230,"-11"12"-6768,-34 37-286,44-48-176,0 0 1,0 0-1,0 0 0,0 0 0,1 0 1,-1 0-1,0 0 0,0 0 1,1 0-1,-1 1 0,1-1 0,-1 0 1,1 0-1,0 1 0,-1-1 1,1 0-1,0 0 0,0 1 1,0-1-1,0 0 0,0 2 0,0-2 5,1-1 0,0 1 0,-1-1-1,1 1 1,-1 0 0,1-1 0,0 0-1,-1 1 1,1-1 0,0 1 0,0-1-1,-1 0 1,1 1 0,0-1 0,0 0-1,0 0 1,-1 0 0,1 0-1,0 0 1,0 0 0,0 0 0,1 0-1,4 0 55,0-1 0,-1 0 0,1 0 0,-1 0 0,1 0 0,5-3 0,-5-1-33,0 0-1,0-1 0,-1 1 0,0-1 1,0 0-1,-1 0 0,0 0 1,0-1-1,0 0 0,-1 0 1,0 0-1,0 0 0,-1 0 1,0 0-1,0-1 0,-1 1 1,0-1-1,1-10 0,-1 7-13,0 0 0,-1 0-1,-1 0 1,1 0-1,-2 0 1,1 0 0,-2 0-1,1 0 1,-1 1 0,-1-1-1,0 1 1,-7-12-1,11 22-5,0-1 0,0 1-1,0 0 1,0-1 0,-1 1-1,1-1 1,0 1 0,0 0-1,-1-1 1,1 1-1,0 0 1,-1-1 0,1 1-1,0 0 1,-1-1 0,1 1-1,-1 0 1,1 0-1,0 0 1,-1-1 0,1 1-1,-1 0 1,1 0 0,-1 0-1,1 0 1,-1 0-1,1 0 1,0 0 0,-1 0-1,1 0 1,-1 0 0,1 0-1,-1 0 1,1 0 0,-1 0-1,1 0 1,-1 0-1,1 1 1,0-1 0,-1 0-1,1 0 1,-1 0 0,1 1-1,0-1 1,-1 0-1,1 1 1,0-1 0,-1 0-1,1 1 1,0-1 0,-1 0-1,1 1 1,0-1 0,0 1-1,0-1 1,-1 0-1,1 1 1,0-1 0,0 1-1,0 0 1,-13 33 362,11-28-186,-5 21 271,1 0-1,2 0 0,1 0 1,0 1-1,3-1 1,3 47-1,-2-66-424,0 0 0,1-1-1,0 1 1,1-1 0,0 1 0,0-1-1,7 13 1,-8-16-332,0-1 0,0 0-1,1 0 1,-1 0 0,1 0-1,-1 0 1,1-1 0,0 1-1,0-1 1,0 0 0,1 1-1,-1-2 1,0 1 0,1 0-1,-1-1 1,1 1 0,5 1-1,10-2-4230</inkml:trace>
  <inkml:trace contextRef="#ctx0" brushRef="#br0" timeOffset="-8022.36">1959 288 14455,'0'0'6701,"-5"11"-6354,-13 27-174,2 1-1,2 0 1,1 1 0,3 1-1,1 0 1,1 0-1,3 1 1,2-1 0,2 64-1,1-102-188,0 0-1,0 0 1,1 0-1,-1 0 0,1 0 1,-1-1-1,1 1 1,0 0-1,0-1 0,1 1 1,-1 0-1,0-1 1,1 1-1,0-1 0,-1 0 1,1 0-1,0 1 1,0-1-1,0-1 0,1 1 1,-1 0-1,0 0 1,1-1-1,-1 1 0,1-1 1,-1 0-1,1 0 1,5 2-1,-1-2-334,0 1-1,0-1 1,0-1 0,0 0-1,1 0 1,-1 0 0,0-1-1,0 0 1,0 0 0,12-4-1,21-14-5229</inkml:trace>
  <inkml:trace contextRef="#ctx0" brushRef="#br0" timeOffset="-7229.83">2281 430 7812,'0'0'8243,"0"-8"-8083,0 12-160,0 6-48,0 2 96,0 1 16,0-5-64,0-2-576,4 0-1009,3-2-800,4-2-1136,-1-2-1201</inkml:trace>
  <inkml:trace contextRef="#ctx0" brushRef="#br0" timeOffset="-7056.24">2281 443 4626,'107'-18'11445,"-107"28"-11717,0 6 272,0 3-112,0-3-2305,0 2-1681</inkml:trace>
  <inkml:trace contextRef="#ctx0" brushRef="#br0" timeOffset="-6378.56">2576 629 2801,'0'0'11643,"3"-7"-10453,-1-1-844,1 1-1,-1 0 1,-1-1 0,1 1-1,0-15 1,-2 21-297,0-1-1,0 1 1,0-1 0,0 1-1,-1 0 1,1-1 0,0 1-1,-1-1 1,1 1 0,-1 0-1,1-1 1,-1 1 0,0 0-1,1-1 1,-1 1 0,0 0-1,0 0 1,-1-2 0,0 3-60,1-1 1,-1 0 0,1 1-1,-1-1 1,0 1-1,1-1 1,-1 1-1,1 0 1,-1 0-1,0 0 1,1 0 0,-1 0-1,0 0 1,1 0-1,-1 1 1,1-1-1,-1 0 1,0 1-1,1-1 1,-1 1 0,-1 1-1,-1-1 1,1 1 0,0 0 0,-1 0-1,1 0 1,0 0 0,0 0 0,0 1 0,0-1 0,1 1-1,-1 0 1,1 0 0,0 0 0,-1 0 0,1 0 0,1 0 0,-1 1-1,0-1 1,1 1 0,0-1 0,-2 7 0,0 5-29,1-1 1,0 0-1,1 29 1,1-42 40,0 0-7,0 0 0,0 0 0,0 0 1,0 0-1,0 0 0,0 0 1,0 0-1,0 0 0,1 0 0,-1 0 1,0 0-1,1 0 0,-1 0 0,1 0 1,-1 0-1,1 0 0,-1 0 1,1 0-1,-1 0 0,1-1 0,0 1 1,-1 0-1,1 0 0,0-1 0,0 1 1,0 0-1,0-1 0,0 1 1,-1-1-1,1 1 0,0-1 0,0 0 1,0 1-1,0-1 0,0 0 1,0 0-1,1 0 0,-1 1 0,0-1 1,0 0-1,0 0 0,0-1 0,0 1 1,0 0-1,0 0 0,1-1 1,1 1 9,0-1 1,0 0 0,0 0-1,0-1 1,0 1 0,-1 0 0,1-1-1,0 0 1,-1 0 0,1 1 0,-1-1-1,0-1 1,0 1 0,3-4 0,0 0 14,-1 0 0,0-1 0,-1 0 0,0 1 0,0-1 0,0-1 0,-1 1 1,0 0-1,-1-1 0,2-7 0,15 35-530,-4 17 610,-13-32-109,1 0-1,-1 0 0,1-1 0,0 1 0,1 0 0,-1-1 1,1 1-1,0-1 0,0 0 0,6 7 0,3-8-4314,-2-3 55</inkml:trace>
  <inkml:trace contextRef="#ctx0" brushRef="#br0" timeOffset="-6096.22">2700 430 2417,'0'0'11733,"0"-8"-11733,0 14-32,3 4 32,-3 0 113,4 3-113,-4-5-465,0 0-1199,3-2-353,1-4-1249,-1-2-336</inkml:trace>
  <inkml:trace contextRef="#ctx0" brushRef="#br0" timeOffset="-5960.37">2700 430 4738,'64'-32'8356,"-64"42"-8580,0 4 208,0 2-2033,3 3-3249</inkml:trace>
  <inkml:trace contextRef="#ctx0" brushRef="#br0" timeOffset="-5642.6">3058 610 9780,'0'0'7876,"0"29"-7940,0-3 112,0 0-32,0 3 48,0-3-64,-4-2-2065,-10-5-3409</inkml:trace>
  <inkml:trace contextRef="#ctx0" brushRef="#br0" timeOffset="-4089.42">3366 372 5843,'0'0'8692,"0"-12"-8692,0 18-256,0 4 272,7 3 64,-3-1-80,3-2-817,3 0-896,-2-4-1168,2-6-2161</inkml:trace>
  <inkml:trace contextRef="#ctx0" brushRef="#br0" timeOffset="-3919.22">3497 364 6211,'0'0'3906,"0"39"-3906,0-21-593,0-4-4001</inkml:trace>
  <inkml:trace contextRef="#ctx0" brushRef="#br0" timeOffset="-3290.23">3627 389 720,'0'0'8970,"0"8"-8346,17 284 510,-14-505 1555,-2 202-2682,1 0-1,1 1 1,0-1-1,0 0 1,1 1-1,8-17 1,-10 25-2,-1-1 0,0 1 0,1-1 0,-1 1 0,1 0 0,0-1 0,0 1 0,-1 0 0,2 0 0,-1 0 0,0 1 0,0-1 0,0 0 0,1 1 0,-1-1 0,1 1 0,-1 0 0,1 0 0,0 0-1,-1 0 1,1 1 0,0-1 0,0 1 0,0-1 0,-1 1 0,1 0 0,0 0 0,0 0 0,0 1 0,4 0 0,-5 0-9,-1 0 0,0 0-1,0-1 1,0 2-1,1-1 1,-1 0 0,0 0-1,0 0 1,-1 0 0,1 1-1,0-1 1,0 0 0,0 1-1,-1-1 1,1 0-1,-1 1 1,1-1 0,-1 1-1,0-1 1,1 1 0,-1-1-1,0 1 1,0-1-1,0 1 1,0-1 0,0 1-1,-1-1 1,1 1 0,0-1-1,-1 3 1,0 2 25,0-1-1,-1 1 1,1 0-1,-1-1 1,0 1-1,-1-1 1,-2 6 0,-2 0-243,-1 1 0,0-1 0,-1-1 1,0 0-1,-1 0 0,0-1 0,-12 9 0,15-15 30,7-3 198,0 0 1,0 0-1,0 0 0,0 0 0,1 0 0,-1 0 0,0 0 0,0 0 0,0 0 0,0 0 0,1 0 1,-1 0-1,0 0 0,0 0 0,0-1 0,0 1 0,0 0 0,1 0 0,-1 0 0,0 0 0,0 0 1,0 0-1,0 0 0,0-1 0,0 1 0,0 0 0,0 0 0,1 0 0,-1 0 0,0 0 0,0-1 0,0 1 1,0 0-1,0 0 0,0 0 0,0 0 0,0 0 0,0-1 0,0 1 0,0 0 0,0 0 0,9 6 88,0 0-1,0 1 1,-1 0-1,0 1 1,0-1-1,-1 2 1,0-1-1,0 1 1,7 13-1,13 13 122,-16-21-315,24 26-104,-4-25-4096,-13-13-1540</inkml:trace>
  <inkml:trace contextRef="#ctx0" brushRef="#br0" timeOffset="-1609.18">4024 558 5042,'0'0'7169,"-6"-10"-6555,-19-31-6,24 40-588,1 1 1,0-1 0,-1 0 0,1 1-1,-1-1 1,1 1 0,-1-1-1,1 0 1,-1 1 0,1-1-1,-1 1 1,0-1 0,1 1-1,-1 0 1,0-1 0,1 1-1,-1 0 1,0-1 0,0 1-1,1 0 1,-1 0 0,0 0-1,0 0 1,1 0 0,-1 0-1,0 0 1,0 0 0,0 0-1,1 0 1,-1 0 0,0 0-1,0 0 1,1 1 0,-1-1-1,0 0 1,0 0 0,1 1-1,-1-1 1,0 1 0,1-1-1,-1 1 1,0 0 0,-18 25 202,17-22-161,-2 6-12,-1 1 1,2-1-1,-1 1 1,2 0-1,-1 0 1,2 0-1,-1 0 1,1 0-1,1 1 1,0-1-1,1 0 1,3 17-1,-4-27-39,0 0 0,0 1-1,1-1 1,-1 0 0,0 0 0,1 1-1,-1-1 1,1 0 0,0 0 0,-1 0-1,1 0 1,0 0 0,0 0 0,-1 0 0,1 0-1,0 0 1,0 0 0,0 0 0,0 0-1,1-1 1,-1 1 0,0 0 0,0-1 0,0 1-1,0-1 1,1 1 0,-1-1 0,0 0-1,0 0 1,1 1 0,-1-1 0,0 0 0,1 0-1,-1 0 1,0 0 0,1 0 0,1-1-1,-1 0 19,1 0-1,-1 0 1,1 0-1,-1 0 1,0 0-1,0 0 0,1-1 1,-1 1-1,0-1 1,0 1-1,-1-1 1,1 0-1,0 0 1,0 0-1,-1 0 0,1 0 1,-1 0-1,2-3 1,1-7 157,-1 1 0,1-1 0,-2 0 0,0 0 0,0 0 0,-1 0 0,-1-19 0,0 30 369,-1 3-566,1 1 0,-1-1-1,0 1 1,1-1 0,0 1 0,0 0-1,0-1 1,0 1 0,0-1-1,0 1 1,1-1 0,-1 1 0,1-1-1,0 1 1,-1-1 0,1 1-1,0-1 1,1 0 0,-1 1-1,0-1 1,1 0 0,-1 0 0,1 0-1,0 0 1,2 2 0,-1 0 6,1-1 0,-1 1 1,1-1-1,0 0 0,0 0 1,0 0-1,0-1 0,0 1 1,1-1-1,-1 0 1,10 3-1,-12-5-41,1 1 0,-1-1 0,1 0 1,-1 0-1,1 0 0,-1 0 0,1 0 0,-1 0 1,1-1-1,-1 1 0,0-1 0,1 1 0,-1-1 0,0 0 1,1 0-1,-1 0 0,0-1 0,0 1 0,4-3 1,-3 0-59,1 0 0,-1 0 1,0-1-1,0 1 0,0-1 1,3-9-1,17-25 204,-21 49-32,0 0 0,1-1 1,0 1-1,5 10 0,-7-18-27,0 1 0,0-1 0,0 0-1,1 0 1,-1 1 0,0-1 0,1 0 0,0 0-1,-1 0 1,1-1 0,0 1 0,0 0-1,0-1 1,4 3 0,-5-4-13,1 0-1,-1 0 1,0-1 0,1 1-1,-1-1 1,0 1 0,0-1-1,1 0 1,-1 0 0,0 1-1,0-1 1,0 0 0,0 0-1,0 0 1,0 0 0,0 0-1,0 0 1,-1 0 0,1 0-1,0-1 1,-1 1 0,1 0-1,0 0 1,-1-1 0,0 1-1,1 0 1,-1-1 0,1-1-1,30-60 69,-19 102-525,-9-25 341,-3-13 69,0 1 0,0-1 0,1 1 0,-1-1 0,1 1 0,-1-1 0,1 1 0,0-1 0,-1 0 0,1 1 0,0-1 0,0 0 0,0 0 0,0 1 0,0-1 0,0 0 0,0 0 0,1 0 0,-1 0 0,0-1 0,0 1 0,1 0 0,-1 0 0,1-1 0,-1 1 0,3 0 0,-2-1-13,0-1 0,0 1 0,-1-1 0,1 1 0,0-1 0,-1 0 0,1 0 0,0 0 0,-1 0 0,1 0 0,-1 0 0,1 0 0,-1 0 0,0 0 0,1-1 0,-1 1 0,0-1 0,0 1 0,0-1 0,0 1 0,0-1 0,1-2 0,5-12-159,9-13 949,-16 29-750,0 0 0,0 0 0,0 0-1,0 0 1,1 0 0,-1-1 0,0 1 0,0 0 0,0 0 0,0 0 0,0 0 0,0 0 0,0 0-1,1 0 1,-1 0 0,0 0 0,0 0 0,0 0 0,0 0 0,0 0 0,0 0 0,1 0 0,-1 0-1,0 0 1,0 0 0,0 0 0,0 0 0,0 0 0,0 0 0,1 0 0,-1 0 0,0 0 0,0 0 0,0 0-1,0 0 1,0 0 0,0 0 0,1 0 0,-1 0 0,0 0 0,0 1 0,0-1 0,0 0 0,0 0-1,0 0 1,0 0 0,0 0 0,0 0 0,0 0 0,0 1 0,1-1 0,-1 0 0,0 0 0,0 0 0,0 0-1,2 22 150,-2-18-160,-1 1-1,1-1 1,1 1-1,-1-1 0,1 1 1,0-1-1,0 1 1,0-1-1,0 1 1,1-1-1,0 0 1,0 0-1,0 0 1,4 6-1,-3-7-377,0-1-1,-1 0 1,1 0 0,0-1-1,0 1 1,1 0-1,-1-1 1,0 0 0,0 0-1,1 0 1,-1 0-1,0 0 1,1-1 0,-1 0-1,1 1 1,-1-1-1,1 0 1,-1-1 0,6 0-1,-5 1-238,0-1 0,-1 0 0,1 0 0,0 0 0,-1 0 0,1 0 0,-1-1 0,1 1 0,-1-1 0,0 0 0,4-3 0,-3 2 600,0-1 1,-1 1-1,1-1 0,-1 0 1,0 0-1,0 0 1,-1 0-1,3-5 1,-2 3 871,0 0 0,-1 0 0,0-1 0,0 1 0,0-1 0,-1 1 0,0-1 0,0 0 0,-1 0 0,0 1 0,0-1 0,-1 0 0,-1-8 0,2 15-769,-1-1 0,1 0 0,0 0 0,-1 1 0,1-1 0,-1 0 0,1 1 0,-1-1 0,1 0 0,-1 1 0,0-1 0,1 1 0,-1-1 0,0 1 0,1-1 1,-1 1-1,0 0 0,1-1 0,-1 1 0,0 0 0,0-1 0,0 1 0,1 0 0,-1 0 0,0 0 0,0 0 0,0 0 0,0 0 0,1 0 0,-1 0 1,0 0-1,0 0 0,0 0 0,0 0 0,0 1 0,-1-1-40,0 1 0,-1-1 0,1 1 0,0 0 0,1 0 1,-1-1-1,0 1 0,0 0 0,0 1 0,0-1 0,1 0 0,-4 3 0,1 4 6,0 0-1,0 0 0,1 0 1,0 1-1,0-1 0,1 1 0,0 0 1,1 0-1,0-1 0,0 19 0,2-26-48,-1 0 0,1 0-1,-1-1 1,1 1 0,-1 0-1,1 0 1,0-1 0,0 1-1,-1 0 1,1-1 0,0 1-1,0-1 1,0 1-1,0-1 1,-1 1 0,1-1-1,0 0 1,0 0 0,0 1-1,0-1 1,0 0 0,0 0-1,0 0 1,0 0 0,0 0-1,0 0 1,0 0-1,0 0 1,0 0 0,0-1-1,0 1 1,0 0 0,1-1-1,2 0-17,0 1-1,0-1 1,0 0-1,0 0 1,0 0-1,-1-1 1,7-3-1,-5 0-47,0-1-1,-1 0 0,0 0 0,0-1 1,-1 1-1,0-1 0,0 0 0,0 1 1,2-13-1,-5 17-66,0 6 155,0 1 0,0-1 1,0 0-1,1 0 0,-1 0 0,1 0 1,0 1-1,0-1 0,0 0 0,1 0 0,0-1 1,-1 1-1,1 0 0,3 4 0,-2-6-38,0 0 0,-1 1-1,1-1 1,0-1-1,0 1 1,1 0-1,-1-1 1,0 0-1,0 1 1,1-1-1,-1 0 1,0-1 0,1 1-1,-1-1 1,1 1-1,-1-1 1,8-1-1,-9 1-4,0 0 0,0 0 1,0 0-1,-1 0 0,1 0 0,0-1 0,0 1 0,0-1 0,0 1 0,-1-1 0,1 0 0,0 1 0,-1-1 0,1 0 0,0 0 0,2-2 0,9-6 95,-9 62 982,-5-52-1036,1 1 1,0-1-1,0 0 1,0 1-1,0-1 1,0 0-1,0 1 1,0-1-1,0 1 1,1-1-1,-1 0 1,0 1-1,1-1 1,-1 0-1,1 0 1,-1 1-1,1-1 1,0 0-1,0 0 1,0 0-1,-1 0 1,1 0-1,2 2 1,-2-3-4,1 0 1,-1 0 0,0 0-1,1 0 1,-1 0 0,0-1-1,0 1 1,1 0-1,-1-1 1,0 1 0,0-1-1,0 1 1,0-1 0,0 1-1,1-1 1,-1 0 0,0 0-1,0 1 1,-1-1 0,2-1-1,10-10 15,-1 0 0,18-24 0,-25 31-110,-4 4 72,0 0-1,1 0 0,-1 0 1,1 0-1,-1 0 0,1 0 0,-1 0 1,1 1-1,0-1 0,-1 0 1,1 0-1,0 1 0,0-1 1,-1 0-1,1 1 0,0-1 1,0 1-1,0-1 0,0 1 0,0-1 1,0 1-1,0 0 0,0-1 1,0 1-1,0 0 0,0 0 1,0 0-1,0 0 0,0 0 0,0 0 1,0 0-1,1 0 0,0 2-2,0 0 1,-1 0-1,1 0 0,-1 0 0,1 0 0,-1 0 0,0 1 0,0-1 0,0 0 1,1 4-1,5 10 95,3-6-829,2-10-6635,-5-9-1343</inkml:trace>
  <inkml:trace contextRef="#ctx0" brushRef="#br0" timeOffset="-1394.76">4896 292 4418,'0'0'10917,"0"9"-10485,7 3-176,4 0-160,-4 0-96,4 0-1120,-1-4-1954,-3-4-2384</inkml:trace>
  <inkml:trace contextRef="#ctx0" brushRef="#br0" timeOffset="-1237.69">5027 314 9700,'0'0'7124,"11"56"-7124,-4-35-208,4-3-2466,3-6-2560</inkml:trace>
  <inkml:trace contextRef="#ctx0" brushRef="#br0" timeOffset="-974.86">5184 1 13286,'0'0'5571,"121"103"-5379,-75-36 48,0 6-80,-11 4-128,-6 0 96,-11-6-128,-18-2 0,-4-3 0,-28-3 0,-10-8-928,-12-11-1426,1-5-2240</inkml:trace>
  <inkml:trace contextRef="#ctx0" brushRef="#br0" timeOffset="4427.92">1135 1359 6723,'0'0'6985,"-2"-12"-5940,-6-38-399,8 47-597,0 0 1,1 0-1,-1 1 0,1-1 0,-1 0 0,1 1 1,0-1-1,0 0 0,0 1 0,1-1 1,-1 1-1,1-1 0,-1 1 0,1 0 1,0 0-1,0 0 0,0 0 0,0 0 1,4-3-1,-1 1 104,1 0 0,0 0 0,0 0-1,0 1 1,11-5 0,-15 7-132,0 1 1,0-1-1,0 1 0,-1-1 0,1 1 1,0 0-1,0-1 0,0 1 0,0 0 1,0 0-1,0 1 0,0-1 0,0 0 1,0 1-1,0-1 0,0 1 0,-1-1 1,1 1-1,0 0 0,0 0 0,-1 0 1,1 0-1,0 0 0,-1 0 0,1 0 0,-1 1 1,1-1-1,-1 0 0,0 1 0,0-1 1,0 1-1,1 0 0,-2-1 0,1 1 1,0 0-1,0 0 0,0-1 0,-1 1 1,1 0-1,-1 0 0,1 0 0,-1 0 1,0 0-1,0 2 0,2 8 37,-1 1-1,-1-1 1,1 0 0,-2 1-1,-3 21 1,1-22-27,-1 0-1,0 0 0,-1-1 0,0 0 1,0 0-1,-1 0 0,-1 0 1,-8 9-1,2-2 1,-2-1-1,0 0 1,-27 22-1,42-40-39,1 0 0,0 0 0,-1 0 0,1 1 0,-1-1 0,0 0 0,1 0 0,-1 0 0,0 0 0,0 0-1,1 0 1,-1 0 0,0 0 0,0 0 0,0 0 0,0 0 0,0 0 0,0 0 0,-1 0 0,1 0 0,0 0 0,0 0 0,-1 0 0,1 0 0,-1 0 0,1 1 0,0-1 0,-1 0 0,0 0 0,1 0 0,-1 0-1,0 1 1,1-1 0,-1 0 0,0 1 0,0-1 0,1 1 0,-1-1 0,0 1 0,0-1 0,0 1 0,0-1 0,0 1 0,0 0 0,-1-1 0,11 1 4,0 0 0,0 0 0,0 1 1,1 0-1,-1 1 0,0 0 0,0 0 0,-1 1 1,1 0-1,-1 1 0,1 0 0,-1 0 0,0 1 1,0 0-1,-1 0 0,0 1 0,1-1 0,-2 2 1,7 6-1,-2 13-383,-11-8-5975,0-18 5862</inkml:trace>
  <inkml:trace contextRef="#ctx0" brushRef="#br0" timeOffset="5005.46">1249 1079 4578,'0'0'1622,"-14"-8"-160,-44-24-136,53 30-1217,-1 0-1,1 0 0,-1 1 1,0 0-1,0 0 1,0 1-1,1 0 0,-1 0 1,0 0-1,0 0 1,0 1-1,0 0 1,1 1-1,-1-1 0,0 1 1,1 0-1,0 0 1,-1 1-1,1-1 1,0 1-1,0 0 0,-7 7 1,3-5-50,-2 2 127,0 0 0,1 1 0,-1 0 0,1 1 0,1 0 0,0 1-1,0 0 1,1 0 0,0 1 0,1 0 0,0 0 0,1 1 0,-6 16 0,4-6 59,2 0 1,0 1 0,2-1-1,0 2 1,2-1 0,0 38-1,2-38-132,0 0-1,1 0 0,2 0 0,0 0 1,2-1-1,0 1 0,2-1 0,0 0 1,1-1-1,1 0 0,1 0 0,21 31 1,-22-40-99,1-1 1,0 1 0,0-2 0,1 0-1,0 0 1,1-1 0,0 0 0,1-1 0,0 0-1,0-1 1,0-1 0,1 0 0,0-1-1,0 0 1,17 3 0,-19-6 8,0 0 1,1-1-1,-1 0 1,1-1-1,-1 0 1,0-1-1,1 0 1,-1-1-1,0 0 1,0-1 0,0-1-1,0 0 1,-1 0-1,1-1 1,-1-1-1,0 0 1,-1 0-1,15-12 1,-10 4-3,0-1 0,-1 0 0,-1 0 0,-1-1 0,0-1 0,-1 0 0,-1-1 0,0 0 0,-2 0 0,0-1 0,-1 0 1,-1-1-1,-1 0 0,4-20 0,-7 27-8,0 0-1,0 0 1,-2 0 0,1 0 0,-2 0 0,0 0-1,0 0 1,-1 0 0,-1 0 0,0 0 0,0 0 0,-2 1-1,1 0 1,-2 0 0,1 0 0,-2 1 0,0-1-1,0 1 1,-1 1 0,0 0 0,0 0 0,-17-15 0,14 18 23,0 0 0,0 0 0,-1 1 1,0 1-1,0 0 0,0 0 0,0 1 1,-1 1-1,0 0 0,0 0 0,0 2 1,0 0-1,0 0 0,0 1 0,0 0 1,-23 5-1,32-4-120,-1 1 0,1 0-1,0 0 1,0 0 0,0 0 0,1 1 0,-1 0 0,0-1 0,1 1 0,0 0 0,-6 7-1,-27 42-4924,34-48 4387,-17 28-5119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0:27.11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50 40 4226,'0'0'5923,"-3"-40"-1679,3 58-3890,0 42 16,10 84 0,-9-125-58,-7-21 400,-13-30 769,11 19-1273,5 6-192,2 5-8,0 0 0,0 0 0,0 0-1,0 0 1,0 0 0,-1 0 0,1 0 0,0 0-1,-1 1 1,0-1 0,-2-2 0,1 4-8,3 0-27,1 4-286,0-1 292,0 1 1,1 0 0,-1-1 0,1 1 0,0-1 0,0 0 0,0 1 0,0-1 0,1 0 0,0 0 0,-1-1 0,1 1 0,4 3 0,-2-1-3,1-1 0,0 1 0,0-1 0,0 0 0,1 0 0,11 5 0,-17-9 29,1-1 1,-1 1-1,0 0 0,0 0 0,0 0 1,0-1-1,1 1 0,-1-1 1,0 1-1,0-1 0,0 1 1,0-1-1,0 0 0,0 1 0,0-1 1,0 0-1,-1 0 0,1 0 1,0 1-1,0-1 0,-1 0 0,1 0 1,0 0-1,0-2 0,20-35 250,-14 24-191,2-1-24,-6 8-39,0 1-1,0 0 1,1 0-1,0 0 1,6-6-1,4 11-4827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0:41.67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 33 5346,'0'0'9565,"0"-7"-8538,-1-7-132,-1 2 118,7 25-531,6 15-464,0-1 1,25 42-1,-21-43 2,-1 1 0,18 50 0,-28-63 59,0-1 0,-1 1 0,0-1 0,1 25 0,-33-58 129,-48-47-347,76 65 123,1 2-149,1 4 89,0 0 0,0 0 0,0 0 0,0 1 0,1-1 1,-1 0-1,1-1 0,0 1 0,0 0 0,1 0 0,-1-1 0,1 1 0,3 2 0,40 39-427,-46-44 512,1-1-1,-1 0 1,1 1 0,-1-1-1,1 0 1,0 0 0,-1 0-1,1 1 1,-1-1 0,1 0-1,0 0 1,-1 0 0,1 0-1,0 0 1,-1 0 0,1 0-1,0 0 1,-1 0 0,1 0-1,0-1 1,-1 1-1,1 0 1,-1 0 0,1-1-1,0 1 1,-1 0 0,1-1-1,-1 1 1,1 0 0,-1-1-1,1 1 1,-1-1 0,1 1-1,-1-1 1,0 1 0,1-1-1,-1 1 1,1-1 0,-1 1-1,0-1 1,0 0 0,1 1-1,-1-1 1,0 1 0,0-1-1,0-1 1,16-44 127,-8 21-146,-1 18-950,1 9-4867,-2 3 1596</inkml:trace>
  <inkml:trace contextRef="#ctx0" brushRef="#br0" timeOffset="619.79">262 600 7507,'0'0'6686,"-3"-8"-6062,-10-26-69,12 32-492,0 0 0,-1 1 0,1-1 0,-1 0 0,0 0-1,1 1 1,-1-1 0,0 1 0,0 0 0,0-1 0,0 1 0,0 0-1,0 0 1,0 0 0,0 0 0,0 1 0,-1-1 0,1 1-1,0-1 1,0 1 0,-1 0 0,1 0 0,0 0 0,-1 0 0,-3 1-1,4-1-62,0 0 0,0 0 0,0 0 0,0 0 0,0 0-1,0 1 1,0-1 0,0 1 0,0 0 0,0 0 0,0-1 0,1 1-1,-1 0 1,0 0 0,1 1 0,-1-1 0,0 0 0,1 1 0,0-1-1,-1 0 1,1 1 0,0 0 0,0-1 0,-1 1 0,0 3-1,1-2-15,1 0 0,-1-1 1,1 1-1,0 0 0,0 0 0,0-1 0,0 1 0,1 0 0,-1 0 0,1-1 0,0 1 0,-1 0 0,1-1 0,0 1 0,1-1 0,-1 1 0,0-1 0,1 0 0,-1 1 0,4 3 0,1-2 16,-1 0 0,1 0-1,0-1 1,0 1 0,0-1 0,10 3 0,-9-4-5,-1 1 0,0 0 1,0 0-1,0 0 0,0 1 1,0 0-1,-1 0 0,8 7 1,-13-11 2,1 1 1,-1-1 0,0 1 0,1-1-1,-1 1 1,1-1 0,-1 1 0,0-1 0,0 1-1,1 0 1,-1-1 0,0 1 0,0 0-1,0-1 1,0 1 0,0-1 0,0 1 0,0 0-1,0-1 1,0 1 0,0 0 0,0-1-1,0 1 1,0 0 0,0-1 0,-1 1-1,1-1 1,0 1 0,0-1 0,-1 1 0,1 0-1,-21 15 129,-28 3 10,38-16-583,1-1-1,-1-1 1,-20 2 0,32-16-5725,5-3-416</inkml:trace>
  <inkml:trace contextRef="#ctx0" brushRef="#br0" timeOffset="742.21">262 587 6147</inkml:trace>
  <inkml:trace contextRef="#ctx0" brushRef="#br0" timeOffset="881.73">262 600 6147,'33'-70'1750,"-33"70"-1673,0 0 0,0 0 0,0-1 0,0 1 1,0 0-1,0 0 0,0 0 0,0 0 0,1 0 0,-1-1 0,0 1 0,0 0 0,0 0 1,0 0-1,0 0 0,1 0 0,-1 0 0,0 0 0,0 0 0,0 0 0,0-1 1,1 1-1,-1 0 0,0 0 0,0 0 0,0 0 0,1 0 0,-1 0 0,0 0 0,0 0 1,0 0-1,0 0 0,1 0 0,-1 0 0,0 1 0,0-1 0,0 0 0,1 0 1,-1 0-1,0 0 0,0 0 0,0 0 0,0 0 0,0 0 0,1 0 0,-1 1 0,0-1 1,0 0-1,0 0 0,0 0 0,0 0 0,0 0 0,0 1 0,1-1 0,-1 0 1,0 0-1,0 0 0,0 1 0,0-1 0,0 0 0,0 0 0,0 0 0,0 0 0,0 1 1,10 23 755,3 30-1202,-11-41 219,4 17-1916,0-11-2678,-2-14 1403</inkml:trace>
  <inkml:trace contextRef="#ctx0" brushRef="#br0" timeOffset="1830.51">320 639 3362,'0'0'7816,"1"-3"-7562,0 1-246,0 0 0,1 1 1,-1-1-1,0 0 0,1 1 0,-1-1 0,1 1 1,-1 0-1,1-1 0,-1 1 0,1 0 0,0 0 1,0 0-1,0 0 0,0 0 0,0 1 0,0-1 1,0 0-1,4 0 0,55-7 25,-11 0 10,-50 8-22,0 0 1,0 0-1,0 0 1,0 0-1,-1 0 1,1 0-1,0 0 1,0 0-1,0 0 1,0 0-1,0 0 1,0 0-1,0 0 1,0 0-1,0 0 1,0 0-1,0 0 0,0 0 1,0 0-1,0 0 1,0 0-1,0 0 1,0 0-1,0-1 1,0 1-1,0 0 1,0 0-1,-1 0 1,1 0-1,0 0 1,0 0-1,0 0 0,0 0 1,0 0-1,0 0 1,0 0-1,0 0 1,1 0-1,-1-1 1,0 1-1,-16 1 105,13-1-135,0 1 0,0-1 0,0 1 0,0 0 0,0 0 0,0 0 0,0 0 0,1 0 0,-1 1 0,0-1 0,1 1 0,-1 0 0,-3 4 0,3-3-9,1 0 0,0 0 0,0 0 1,1 0-1,-1 0 0,1 1 0,-1-1 0,1 1 0,0-1 0,1 1 0,-1-1 0,0 1 0,1-1 0,0 1 0,0 0 0,0-1 0,0 1 0,1 4 0,0-7 24,1 0-1,-1 0 1,0-1 0,0 1 0,0 0 0,0-1-1,0 1 1,0-1 0,1 0 0,-1 1-1,0-1 1,1 0 0,-1 0 0,0 1-1,0-1 1,1 0 0,-1 0 0,0-1-1,1 1 1,-1 0 0,0 0 0,2-1 0,30-9 120,-30 7-115,0 0 1,0-1-1,-1 1 1,1-1-1,-1 1 1,0-1-1,0 0 0,0 0 1,2-7-1,-4 10 16,17 15-472,-16-13 454,-1 0 1,0 1 0,1-1 0,-1 0 0,1 0-1,-1 0 1,1 0 0,0 0 0,-1 0-1,1 0 1,0 0 0,0 0 0,0-1 0,0 1-1,0 0 1,-1 0 0,1-1 0,1 1 0,-1 0-1,0-1 1,0 1 0,0-1 0,0 0-1,0 1 1,0-1 0,1 0 0,-1 0 0,2 1-1,0-2 12,-1 0-1,0-1 0,1 1 0,-1 0 1,1-1-1,-1 1 0,0-1 0,0 0 1,0 0-1,0 1 0,0-2 0,2-2 0,-4 5-34,0-1 0,0 1 0,1-1 0,-1 1 0,1-1 0,-1 1 0,1-1 0,-1 1 0,0 0-1,1-1 1,0 1 0,-1-1 0,1 1 0,-1 0 0,1 0 0,-1-1 0,1 1 0,0 0 0,-1 0-1,1 0 1,-1 0 0,1-1 0,0 1 0,-1 0 0,1 0 0,0 0 0,-1 0 0,1 1 0,-1-1-1,2 0 1,11 15-35,-13-14 57,1 0 1,-1 0-1,0 0 1,1 0-1,-1 0 1,0 0-1,1 0 1,0 0-1,-1 0 0,1-1 1,-1 1-1,1 0 1,0 0-1,0-1 1,-1 1-1,1 0 1,0-1-1,0 1 1,0-1-1,0 1 1,0-1-1,0 1 1,0-1-1,0 1 1,0-1-1,0 0 0,0 0 1,0 0-1,0 0 1,0 0-1,0 0 1,0 0-1,0 0 1,0 0-1,0 0 1,0 0-1,0 0 1,0-1-1,0 1 1,0-1-1,0 1 0,0 0 1,0-1-1,0 0 1,0 1-1,-1-1 1,1 1-1,0-1 1,0 0-1,-1 0 1,1 1-1,0-1 1,0-1-1,5-5-62,0 0-1,0 0 1,-1-1-1,0 1 1,0-1 0,-1-1-1,0 1 1,0 0-1,-1-1 1,0 0-1,-1 0 1,0 0 0,0 0-1,-1 0 1,0 0-1,-1 0 1,0-1-1,0 1 1,-4-18 0,4 33-19,-4 18 347,2 1 0,0 25 0,2-44-378,-1 0 0,2 0 0,-1 0 0,1 0 0,0 1 0,0-1 0,0 0 0,1-1 0,0 1 0,0 0 0,1 0 0,-1-1 0,1 1-1,1-1 1,-1 0 0,1 0 0,4 5 0,3-4-3951,0-5-2297</inkml:trace>
  <inkml:trace contextRef="#ctx0" brushRef="#br0" timeOffset="2034.29">618 575 9716,'0'0'2978,"110"-21"-2898,-61 15-32,-3 0-48,-3 2-817,-8 2-1103,-13 2-3827</inkml:trace>
  <inkml:trace contextRef="#ctx0" brushRef="#br0" timeOffset="2371.12">930 633 2481,'0'0'12731,"-3"4"-9412,29-3-3108,9 0-1844,-12-3-3553,-12-2 210</inkml:trace>
  <inkml:trace contextRef="#ctx0" brushRef="#br0" timeOffset="2830.86">1114 530 8116,'0'0'8534,"15"38"-8323,-5 39 536,-10-77-721,0 0 0,0 0 1,0 0-1,0 0 0,0 0 0,0 0 1,0 1-1,0-1 0,0 0 0,0 0 0,0 0 1,0 0-1,0 0 0,0 0 0,0 0 1,0 0-1,0 0 0,0 0 0,0 1 0,1-1 1,-1 0-1,0 0 0,0 0 0,0 0 1,0 0-1,0 0 0,0 0 0,0 0 0,0 0 1,0 0-1,0 0 0,1 0 0,-1 0 0,0 0 1,0 0-1,0 0 0,0 0 0,0 0 1,0 0-1,0 0 0,0 0 0,1 0 0,-1 0 1,0 0-1,0 0 0,0 0 0,0 0 1,0 0-1,0 0 0,0 0 0,0 0 0,0 0 1,0 0-1,1-1 0,-1 1 0,0 0 0,0 0 1,0 0-1,0 0 0,0 0 0,0 0 1,0 0-1,0 0 0,0 0 0,0 0 0,0-1 1,0 1-1,0 0 0,0 0 0,10-11 553,8-15-517,-13 16-55,-3 4-28,1 0 1,0 0-1,1 0 1,-1 1-1,1 0 1,0-1-1,0 1 1,1 0-1,-1 1 1,7-6-1,-10 10-46,9 7-343,-6 38 551,-1 0-940,8-24-3186,6-17-1141,-13-4 4095,7 0-3155</inkml:trace>
  <inkml:trace contextRef="#ctx0" brushRef="#br0" timeOffset="3139.5">1364 550 3570,'0'0'6773,"3"17"-5740,-2-11-731,0-1 1,0 0-1,0 1 1,1-1-1,-1 0 1,1 0-1,0 0 1,1 0-1,4 7 1,-6-10-230,0-1 0,1 1 0,-1-1 1,1 0-1,-1 1 0,1-1 1,0 0-1,-1 0 0,1 0 1,0 0-1,0 0 0,0 0 0,0-1 1,0 1-1,0-1 0,0 1 1,0-1-1,0 0 0,0 1 1,0-1-1,0 0 0,0-1 0,0 1 1,0 0-1,0 0 0,0-1 1,0 1-1,0-1 0,3-1 1,-2 0-42,1 0 1,-1 0 0,0 0 0,0-1-1,0 1 1,0-1 0,-1 1-1,1-1 1,-1 0 0,0 0 0,1 0-1,-1-1 1,0 1 0,-1 0 0,1-1-1,-1 1 1,1-1 0,-1 0-1,0 1 1,0-6 0,0 7-43,-1 0 1,1 0-1,-1-1 0,0 1 1,1 0-1,-1 0 0,0-1 1,0 1-1,-1 0 0,1-1 1,0 1-1,-1 0 0,0 0 1,1 0-1,-1 0 0,0-1 1,0 1-1,0 0 1,0 0-1,-1 0 0,1 1 1,0-1-1,-1 0 0,1 0 1,-1 1-1,0-1 0,0 1 1,1 0-1,-1-1 0,0 1 1,0 0-1,0 0 0,0 0 1,-4-1-1,1 1-47,-1-1-1,0 1 1,1 1 0,-1-1-1,0 1 1,0 0 0,1 0-1,-1 1 1,0 0 0,1 0-1,-1 0 1,0 0 0,1 1-1,-1 0 1,1 0 0,0 1-1,-9 5 1,-24 26-5463,24-17-491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0:50.20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56 9 704,'0'0'6675,"-4"-9"-6867,-3 9-528,0 0 16,4 6-481,-4-3-63,3-1 127</inkml:trace>
  <inkml:trace contextRef="#ctx0" brushRef="#br0" timeOffset="450.1">43 9 3073,'-43'10'13126,"43"11"-13398,0 167 851,0-187-27,7-1-7139</inkml:trace>
  <inkml:trace contextRef="#ctx0" brushRef="#br0" timeOffset="1111.12">256 222 5763,'0'0'9575,"-1"-10"-5818,3-12-2624,-1 20-1137,1 0-1,0 0 1,0 0-1,0 0 1,0 1 0,0-1-1,1 1 1,-1-1 0,0 1-1,1 0 1,-1 0 0,1 0-1,-1 0 1,1 1-1,-1-1 1,6 0 0,-7 1-10,0-1 1,0 1 0,1 0 0,-1 0-1,0 0 1,0 0 0,1 0 0,-1 0-1,0 0 1,0 0 0,1 0-1,-1 1 1,0-1 0,0 0 0,0 1-1,1-1 1,-1 1 0,0-1-1,0 1 1,0 0 0,0-1 0,0 1-1,0 0 1,0 0 0,0 0-1,-1 0 1,1 0 0,0 0 0,0 0-1,-1 0 1,1 0 0,-1 0-1,1 0 1,-1 0 0,1 3 0,1 2-26,-2 1 0,1-1 1,-1 0-1,0 1 1,0-1-1,0 1 0,-1-1 1,0 0-1,-1 1 1,1-1-1,-1 0 0,0 0 1,-1 0-1,0 0 1,1-1-1,-8 11 0,7-14 42,3-2 8,7 0-112,-1-1 78,1 0-1,0-1 1,0 0 0,-1 0-1,1 0 1,-1 0 0,0-1-1,8-5 1,18-7 344,-28 15-122</inkml:trace>
  <inkml:trace contextRef="#ctx0" brushRef="#br0" timeOffset="1793.25">840 206 7203,'0'0'8626,"0"-3"-8177,0 0 0,-1 0 0,1 0 0,0 0 0,0 0 0,1 0 0,-1 0 0,2-4 0,1 5-455,0 0 1,1 0-1,-1 1 0,1-1 0,0 1 0,0 0 0,-1-1 0,1 2 0,0-1 0,0 0 0,0 1 0,0 0 0,0 0 0,0 0 0,0 0 0,5 2 0,-7 2-27,-1 1-1,0 0 1,-1 0 0,1 0-1,-1 0 1,0 0 0,0 0-1,-1 0 1,1-1 0,-1 1-1,-2 8 1,2-12-56,1-1 1,-1 1 0,0 0-1,1 0 1,0-1-1,-1 1 1,1 0 0,-1 0-1,1 0 1,0 0-1,0-1 1,-1 1 0,1 0-1,0 0 1,0 0-1,0 0 1,0 0 0,0 0-1,0-1 1,0 1-1,0 0 1,0 0 0,1 0-1,-1 0 1,0 0-1,1 0 1,-1-1 0,0 1-1,1 0 1,-1 0-1,1-1 1,-1 1 0,1 0-1,0-1 1,-1 1-1,1 0 1,0-1 0,-1 1-1,1-1 1,0 1-1,-1-1 1,1 1 0,0-1-1,0 0 1,0 1-1,0-1 1,-1 0 0,1 0-1,0 1 1,0-1-1,0 0 1,1 0 0,0 0 60,-1 0 0,1 1 0,-1-1 1,1 1-1,-1-1 0,1 1 1,-1-1-1,0 1 0,1 0 1,-1 0-1,0-1 0,0 1 0,1 0 1,-1 0-1,0 1 0,0-1 1,0 0-1,0 0 0,0 0 1,-1 1-1,1-1 0,0 0 1,-1 1-1,1-1 0,0 1 0,-1-1 1,0 0-1,1 1 0,-1-1 1,0 4-1,0-4 83,-1 1 0,1-1 1,-1 1-1,0-1 0,0 0 0,1 1 0,-1-1 0,0 0 1,0 0-1,0 0 0,-1 0 0,1 1 0,0-2 1,0 1-1,0 0 0,-1 0 0,1 0 0,-1 0 0,1-1 1,-3 1-1,-37 15 879,33-13-725,-60 21-1014</inkml:trace>
  <inkml:trace contextRef="#ctx0" brushRef="#br0" timeOffset="2423.29">1392 219 6355,'0'0'9930,"0"-11"-6721,0 17-3216,0-1 0,0 0 0,1 0-1,0 0 1,0 0 0,0 0 0,0 0 0,1 0-1,0 0 1,0 0 0,4 6 0,-4-8-39,0-1 1,0 0-1,0 0 1,0 1 0,1-2-1,-1 1 1,0 0-1,1 0 1,-1-1 0,1 1-1,0-1 1,0 0-1,-1 0 1,1 0-1,0 0 1,0 0 0,0-1-1,0 1 1,0-1-1,0 0 1,4 0-1,-5 0 5,-1 0-1,0 0 0,1 0 0,-1 0 0,1 0 0,-1-1 0,0 1 0,1 0 0,-1-1 1,0 1-1,1-1 0,-1 0 0,0 1 0,0-1 0,1 0 0,-1 0 0,0 0 1,0 0-1,0 0 0,0 0 0,0 0 0,0 0 0,-1 0 0,1 0 0,0 0 0,0-1 1,0-1-1,1-2 97,-1-1 1,0 1-1,0 0 1,0 0-1,-1-1 1,0-7-1,1 12 145,-1 2-205,1-1 0,0 0 0,0 1 0,-1-1 0,1 1 0,0-1 0,-1 1 0,1-1 0,0 1 0,-1 0 0,1-1 0,-1 1 0,1-1 0,-1 1 0,1 0 0,-1 0 0,0-1 0,1 1 0,-1 0 0,0 0 0,1 0 0,-1-1 0,0 1 0,0 0 0,0 0 0,0 0 0,0 0 0,0 1 0,1 29 164,-1-28-111,0 96-377,0-98 142,4 4-5354</inkml:trace>
  <inkml:trace contextRef="#ctx0" brushRef="#br0" timeOffset="3076.27">1957 254 8308,'0'0'9332,"-18"-15"-8041,16 16-1293,1-1-1,-1 1 1,1 0-1,-1-1 1,1 1 0,0 0-1,0 0 1,-1 0-1,1 0 1,0 0-1,0 0 1,0 0-1,0 1 1,0-1-1,0 0 1,0 0-1,1 1 1,-1-1-1,0 1 1,1-1-1,-1 1 1,1-1-1,-1 1 1,1-1 0,0 1-1,0-1 1,-1 1-1,1-1 1,0 1-1,1 2 1,-2 0-5,1 0 1,0 0 0,0 0 0,0 0-1,1 0 1,-1 0 0,1 0-1,0 0 1,0 0 0,1 0 0,2 6-1,28 16 88,-28-23-72,0 0 1,0-1 0,0 1 0,-1 0-1,1 1 1,-1-1 0,1 1 0,3 5-1,-7-9-5,0 1-1,0-1 1,0 0-1,0 1 1,0-1-1,1 0 1,-1 1-1,0-1 1,0 0-1,0 1 1,0-1-1,0 0 0,0 1 1,0-1-1,0 0 1,-1 1-1,1-1 1,0 0-1,0 1 1,0-1-1,0 0 1,0 1-1,-1-1 1,1 0-1,0 1 1,0-1-1,0 0 1,-1 0-1,1 1 0,0-1 1,0 0-1,-1 0 1,1 0-1,0 1 1,0-1-1,-1 0 1,1 0-1,0 0 1,-1 0-1,1 0 1,0 0-1,-1 1 1,1-1-1,0 0 1,-1 0-1,1 0 0,-1 0 1,1 0-1,0 0 1,-1-1-1,-22 3-3047,20-3 1096,-4 1-3924</inkml:trace>
  <inkml:trace contextRef="#ctx0" brushRef="#br0" timeOffset="3296">1957 243 7075,'0'0'8612,"92"-54"-7683,-67 46-417,-4 2-128,-7 0-96,-3 1-208,-8 5-80,1 0-16,-15 0-6259,-10 13-176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0:55.21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0 360 9316,'0'0'5571,"23"-7"-5059,-18 6-689,104-11 727,-62 10-7406</inkml:trace>
  <inkml:trace contextRef="#ctx0" brushRef="#br0" timeOffset="237.69">22 462 5122,'0'0'8548,"39"-6"-7843,-14-2-17,-4-2-448,0 0-128,-3 2-224,-4-2-400,0 2-833,-7 0-704,4 2-368,-11-3-1345,0 1 1425</inkml:trace>
  <inkml:trace contextRef="#ctx0" brushRef="#br0" timeOffset="572.18">56 267 5939,'0'0'10396,"-5"-2"-9777,39 5-593,33 9 90,-54-9-79,2 0-64,-1 0 0,1 2 0,-1 0 0,18 8 1,-29-11-1,0 0 1,0-1 0,0 1-1,0 0 1,-1 1 0,1-1-1,-1 0 1,1 1 0,-1-1 0,0 1-1,0 0 1,0 0 0,0 0-1,0 0 1,-1 0 0,1 0-1,-1 1 1,0-1 0,0 0-1,0 1 1,-1-1 0,1 0-1,-1 1 1,1 3 0,-2 0 21,1 0 1,-1 0-1,-1 0 1,1 0-1,-1-1 1,0 1 0,-1 0-1,1-1 1,-1 0-1,-1 0 1,1 1-1,-6 5 1,-7 9 21,0-2 0,-21 19 0,-6 5 83,33-35-329</inkml:trace>
  <inkml:trace contextRef="#ctx0" brushRef="#br0" timeOffset="1030.22">610 135 7059,'0'0'5819,"-3"-12"-5141,-10-36 23,12 47-655,0-1-1,1 1 0,-1 0 1,0-1-1,0 1 1,1 0-1,-1 0 0,0 0 1,0-1-1,0 1 1,0 0-1,-1 0 0,1 1 1,0-1-1,0 0 1,-1 0-1,1 1 1,0-1-1,-1 0 0,1 1 1,-1-1-1,1 1 1,-1 0-1,1-1 0,0 1 1,-1 0-1,1 0 1,-1 0-1,1 0 0,-1 0 1,1 1-1,-1-1 1,1 0-1,-2 1 0,0 0-25,0-1-1,0 1 0,1 0 1,-1 0-1,0 0 0,1 1 1,-1-1-1,1 1 0,0-1 0,-1 1 1,1 0-1,0 0 0,-4 3 1,3 4-14,-1 0 1,1 0-1,1 0 1,0 0-1,0 0 1,1 1-1,0-1 1,0 14-1,6 79 163,-4-90-156,18 116 194,-11-87-115,-1 1 0,0 51 0,-6-65-700,-2 30-2965,-2-53-50</inkml:trace>
  <inkml:trace contextRef="#ctx0" brushRef="#br0" timeOffset="1210.47">492 584 3282,'0'0'10356,"21"-73"-9235,0 57-529,8 2-256,-1 2-256,1-1-80,-1 7-672,-3 0-2017,-4 4-3218</inkml:trace>
  <inkml:trace contextRef="#ctx0" brushRef="#br0" timeOffset="1948.47">758 511 5731,'0'0'8019,"5"0"-6928,-1 1-1008,-1-1 0,1 1-1,-1-1 1,1 0 0,0-1-1,-1 1 1,1-1 0,-1 1-1,1-1 1,-1 0-1,1 0 1,-1-1 0,0 1-1,1-1 1,-1 1 0,0-1-1,0 0 1,0 0 0,-1-1-1,1 1 1,0 0-1,-1-1 1,1 0 0,-1 0-1,0 1 1,0-1 0,0-1-1,0 1 1,-1 0 0,1 0-1,-1-1 1,0 1-1,0 0 1,0-1 0,0 1-1,-1-1 1,1 0 0,-1-5-1,1-81 252,-1 89 229,0 32-726,0-21 228,0 1-1,1 0 1,1 0-1,0 0 1,0-1 0,5 13-1,-6-20-80,0-1-1,0 1 0,0 0 1,0 0-1,1-1 1,-1 1-1,1-1 1,0 0-1,0 1 1,0-1-1,0 0 1,0 0-1,0 0 0,0 0 1,1 0-1,-1-1 1,1 1-1,-1-1 1,1 1-1,0-1 1,-1 0-1,1 0 0,0 0 1,0-1-1,0 1 1,5 0-1,-6-2-36,0 0 0,0 0-1,0 0 1,0 0 0,0 0-1,-1 0 1,1 0-1,-1-1 1,1 1 0,-1-1-1,1 1 1,-1-1 0,0 1-1,1-1 1,-1 0 0,0 0-1,0 0 1,0 0 0,0-3-1,13-40 185,-14 45 74,2 2-203,0 0 0,-1 0 0,1 0 0,0 0 0,-1 0 0,0 0 0,1 0 0,-1 1 0,0-1 0,0 1-1,-1-1 1,1 0 0,0 4 0,3 4 22,-4-8-16,1-1-1,-1 1 1,0-1-1,1 0 1,0 1 0,-1-1-1,1 0 1,0 0-1,0 1 1,0-1 0,-1 0-1,1 0 1,0 0-1,1 0 1,-1 0 0,0 0-1,0 0 1,0 0 0,0-1-1,1 1 1,-1 0-1,0-1 1,1 1 0,-1-1-1,1 1 1,-1-1-1,1 0 1,-1 1 0,0-1-1,1 0 1,-1 0-1,1 0 1,-1 0 0,1 0-1,-1-1 1,1 1 0,-1 0-1,1-1 1,-1 1-1,0-1 1,1 1 0,-1-1-1,0 0 1,0 0-1,1 1 1,-1-1 0,0 0-1,0 0 1,0 0-1,0 0 1,1-2 0,5-4-50,-1 0 0,0-1 1,0 1-1,-1-1 0,0-1 1,6-12-1,-9 20 35,-1 0 0,0 1 0,1 0 0,-1-1 0,0 1 0,1 0 0,-1 0 0,1-1 0,-1 1 0,0 0 0,1 0 0,-1 1 0,1-1 0,-1 0 0,1 0 0,-1 1 0,0-1 0,1 1 0,-1-1 0,3 2 0,-1 0-130,1 0 0,0-1-1,-1 1 1,1 1 0,-1-1 0,1 1-1,-1-1 1,0 1 0,0 0-1,-1 0 1,1 0 0,4 6-1</inkml:trace>
  <inkml:trace contextRef="#ctx0" brushRef="#br0" timeOffset="2112.51">1046 189 6819,'0'0'6435,"39"10"-7491,-18 4-1746,1 3-4545</inkml:trace>
  <inkml:trace contextRef="#ctx0" brushRef="#br0" timeOffset="2533.54">1389 291 5426,'0'0'8364,"-12"5"-7996,-37 19-189,47-22-167,-1 0-1,1 1 0,-1-1 1,1 1-1,0-1 1,0 1-1,0 0 1,0 0-1,0 0 0,1 0 1,-1 0-1,1 0 1,0 1-1,0-1 1,-1 4-1,-3 44 116,5-50-126,-1 0 1,1-1 0,0 1 0,0 0 0,0 0-1,0-1 1,0 1 0,0 0 0,0 0-1,0-1 1,0 1 0,0 0 0,0 0 0,1-1-1,-1 1 1,0 0 0,0 0 0,1-1-1,-1 1 1,0 0 0,1-1 0,-1 1 0,1-1-1,-1 1 1,1 0 0,-1-1 0,1 1-1,-1-1 1,2 1 0,13-15 122,12-37 126,-23 34-171,0 1 1,-2-1-1,0 0 1,0 0-1,-2 0 1,-2-25-1,1-3 194,2 58-287,1 0 0,0 0 0,6 22 0,4 22 417,-10-41-496,8 57 570,7-29-2913,-7-33-1037</inkml:trace>
  <inkml:trace contextRef="#ctx0" brushRef="#br0" timeOffset="2824.16">1718 27 10389,'0'0'2817,"-49"79"-2353,42-32 81,3 3 367,1 9 64,3 0-479,0-5-161,0-1-48,0-4-128,10-7-32,8-7-80,7-7-48,-1-10-208,1-6-1921,-3-8-3442</inkml:trace>
  <inkml:trace contextRef="#ctx0" brushRef="#br0" timeOffset="3307.97">1977 140 4098,'0'0'8756,"0"-8"-8660,4 23 96,-1 3 32,1 0-112,-1 2-96,1-2-16,-1 1-688,1-9-1889,-1-4-1713</inkml:trace>
  <inkml:trace contextRef="#ctx0" brushRef="#br0" timeOffset="3461.51">2035 127 5587,'0'0'9540,"0"33"-9684,0-9-1297,7 4-3025</inkml:trace>
  <inkml:trace contextRef="#ctx0" brushRef="#br0" timeOffset="3885.65">2232 270 3522,'0'0'12541,"-5"-9"-12004,-18-28-119,22 37-410,1-1-1,0 0 1,-1 1-1,0-1 0,1 0 1,-1 1-1,1-1 0,-1 0 1,0 1-1,1-1 0,-1 1 1,0 0-1,0-1 0,1 1 1,-1-1-1,0 1 0,0 0 1,0 0-1,1-1 0,-1 1 1,0 0-1,0 0 0,0 0 1,0 0-1,0 0 1,1 0-1,-1 0 0,0 0 1,0 0-1,0 1 0,0-1 1,1 0-1,-1 0 0,0 1 1,0-1-1,0 1 0,1-1 1,-1 1-1,0-1 0,1 1 1,-1-1-1,0 1 0,0 0 1,-19 28-79,20-28 77,-7 15-12,0 0 0,1 1 0,1 0-1,1 0 1,0 0 0,1 1 0,1-1-1,1 34 1,1-51-1,-1 1 0,1-1 0,0 1 0,0-1 0,0 1 0,0-1 0,0 1 0,0-1 0,0 1 0,0-1 0,0 1 0,1-1 0,-1 1 0,0-1 0,0 1 0,0-1 0,0 1 0,1-1 0,-1 1 0,0-1 0,1 0 0,-1 1 0,0-1 1,1 1-1,-1-1 0,0 0 0,1 1 0,-1-1 0,1 0 0,-1 1 0,0-1 0,1 0 0,-1 0 0,1 0 0,-1 1 0,1-1 0,-1 0 0,1 0 0,-1 0 0,1 0 0,-1 0 0,1 0 0,-1 0 0,1 0 0,-1 0 0,1 0 0,-1 0 0,1 0 0,-1 0 0,1-1 0,-1 1 0,1 0 0,-1 0 0,1 0 0,-1-1 0,1 1 0,0-1 0,22-18-156,-18 11 296,-1 1 0,0-1 0,0-1 0,-1 1 1,0 0-1,-1-1 0,1 0 0,-2 1 0,2-19 0,15 86-418,-6-37-903,1-11-3366,-3-6-1704</inkml:trace>
  <inkml:trace contextRef="#ctx0" brushRef="#br0" timeOffset="4106.54">2326 153 8644,'0'0'6755,"0"35"-6675,0-15-16,0 4-64,0-5-928,0-3-1473,3-4-1921</inkml:trace>
  <inkml:trace contextRef="#ctx0" brushRef="#br0" timeOffset="4280.42">2424 128 10549,'0'0'4418,"0"71"-4418,3-42-1537,8-5-3905</inkml:trace>
  <inkml:trace contextRef="#ctx0" brushRef="#br0" timeOffset="4809.91">2725 418 12694,'0'0'6483,"7"28"-6339,-7-5-64,-4 1 0,-10 6-32,0-1-48,-7 1-912,3-6-3619</inkml:trace>
  <inkml:trace contextRef="#ctx0" brushRef="#br0" timeOffset="5260.96">3006 127 9893,'0'0'6354,"4"18"-6354,-1-1 64,1 1-16,-1-2-48,1-2-480,-1-6-1793,4-6-1216,4-2-4051</inkml:trace>
  <inkml:trace contextRef="#ctx0" brushRef="#br0" timeOffset="5397.02">3144 82 9828,'0'0'5587,"0"69"-5619,4-39-1265,-1-4-3121</inkml:trace>
  <inkml:trace contextRef="#ctx0" brushRef="#br0" timeOffset="5956.65">3281 167 10629,'0'0'4645,"1"14"-4456,26 281 1164,-19-233-1341,-7-39 133,-4-32 535,-6-31-495,0-1-125,1-1-1,-3-55 0,9 57-182,0 23-29,1 0 0,1 0 0,0-1 0,1 1 0,0 0 0,2 1 0,5-22 0,-7 36 141,-1 1 0,1-1 0,-1 1 0,1 0 0,-1-1 0,1 1 0,0 0 0,0 0 1,0-1-1,0 1 0,0 0 0,0 0 0,0 0 0,0 0 0,0 0 0,1 1 0,-1-1 0,0 0 0,1 0 0,-1 1 0,0-1 0,1 1 0,-1-1 1,1 1-1,-1 0 0,0-1 0,1 1 0,-1 0 0,1 0 0,-1 0 0,1 0 0,2 1 0,-2-1-6,1 1 1,-1 0-1,0 0 0,0 0 0,1 0 0,-1 1 0,0-1 1,0 0-1,0 1 0,-1 0 0,1-1 0,0 1 1,-1 0-1,1 0 0,-1 0 0,1 0 0,-1 0 0,1 3 1,2 4 23,-1 1 1,0 0-1,0 0 1,-1 0-1,-1 0 1,0 0-1,0 0 1,-1 0-1,0 0 1,0 1-1,-4 13 1,3-17-166,0 0 0,-1 1 1,0-1-1,-1 0 0,1 0 1,-1 0-1,-1-1 0,1 1 0,-1-1 1,-1 1-1,1-1 0,-1 0 1,0-1-1,0 1 0,-12 8 1,8-10 76,8-11 229,11-11-21,-8 17-105,0-1-1,1 1 0,-1-1 0,1 1 0,-1 0 1,1 0-1,-1 0 0,1 0 0,0 0 0,-1 1 1,1-1-1,0 1 0,0 0 0,0 0 1,-1 0-1,1 0 0,0 0 0,0 0 0,-1 1 1,1 0-1,0-1 0,-1 1 0,1 0 0,0 0 1,-1 1-1,1-1 0,-1 0 0,0 1 0,1-1 1,-1 1-1,3 2 0,6 7-47,1 1 1,-2-1-1,1 2 1,10 17-1,-7-11-530,-9-14-294,0 1 0,0 0-1,1-1 1,0 0 0,9 6 0,9 2-4328</inkml:trace>
  <inkml:trace contextRef="#ctx0" brushRef="#br0" timeOffset="6959.82">3678 402 3794,'0'0'9375,"1"-12"-8089,1-34-625,-1 35-303,-4 11-318,-1 0-1,1 0 1,0 1 0,0-1-1,-1 1 1,1 0 0,0 0 0,0 0-1,0 0 1,0 0 0,0 1 0,0 0-1,1-1 1,-1 1 0,0 0 0,1 0-1,-1 1 1,1-1 0,0 0 0,0 1-1,-3 3 1,2-1-46,0 0-1,1 1 0,-1-1 1,1 1-1,1-1 1,-1 1-1,1 0 0,0-1 1,0 1-1,0 0 0,1 7 1,0-12-18,0 0 1,0-1 0,1 1-1,-1 0 1,0-1 0,1 1-1,-1 0 1,0-1-1,1 1 1,-1 0 0,1-1-1,-1 1 1,1-1 0,-1 1-1,1-1 1,0 1-1,-1-1 1,1 1 0,0-1-1,-1 0 1,1 1 0,0-1-1,-1 0 1,1 0-1,0 1 1,-1-1 0,1 0-1,0 0 1,0 0 0,-1 0-1,1 0 1,0 0-1,0 0 1,0 0 0,-1 0-1,1 0 1,0-1 0,-1 1-1,1 0 1,1-1-1,1 1-36,0-1 0,-1 0-1,1 1 1,-1-1 0,1 0-1,-1 0 1,1-1 0,-1 1-1,1 0 1,2-3 0,-2-2 85,0 1-1,-1-1 1,0 0 0,0 0 0,0 1 0,0-1 0,-1-1-1,0 1 1,0 0 0,-1 0 0,0 0 0,-1-10 570,5 47-499,-2-23-12,-1-1-1,1 1 0,0-1 0,1 1 0,0-1 0,0 0 0,5 9 0,-7-15-174,-1 1 1,1-1-1,-1 0 1,1 0-1,0 0 1,0 1-1,0-1 1,0 0-1,-1 0 1,1 0-1,1 0 1,-1 0 0,0 0-1,0-1 1,0 1-1,0 0 1,1-1-1,-1 1 1,0 0-1,1-1 1,-1 0-1,0 1 1,1-1-1,-1 0 1,0 0-1,1 1 1,-1-1-1,1 0 1,-1 0-1,0-1 1,1 1-1,-1 0 1,1 0-1,-1-1 1,0 1-1,1-1 1,-1 1-1,0-1 1,0 0-1,1 1 1,-1-1-1,0 0 1,0 0-1,0 0 1,0 0-1,0 0 1,0 0-1,1-2 1,4-3-454,-1-1 0,1 0 0,-2 0 0,1-1 0,-1 0 0,0 1 1,-1-1-1,4-14 0,-4 13 1077,-1 0 1,0 0-1,-1-1 1,1-13 1269,-2 45-682,0-18-1013,1 4 80,0 1-1,0 0 1,0-1 0,1 0 0,0 1-1,1-1 1,0 0 0,4 9 0,-6-16-139,-1-1 0,1 0 0,-1 1 0,1-1 1,0 0-1,-1 0 0,1 1 0,-1-1 0,1 0 0,-1 0 1,1 0-1,0 0 0,-1 0 0,1 0 0,-1 0 0,1 0 1,0 0-1,-1 0 0,1 0 0,-1 0 0,1-1 0,0 1 1,-1 0-1,1 0 0,-1-1 0,1 1 0,-1 0 0,1-1 1,-1 1-1,1 0 0,-1-1 0,1 1 0,-1-1 0,0 1 1,1 0-1,-1-1 0,0 1 0,1-1 0,-1 0 0,0 1 1,0-1-1,1 0 0,16-28 421,-14 24-464,-2 2-31,1 0-1,-1 0 1,1 0 0,0 1-1,0-1 1,0 0 0,0 1-1,0 0 1,0-1-1,5-2 1,-7 5 8,1 0 1,-1 0-1,0 0 1,1 0-1,-1 0 1,0 0-1,1 0 1,-1 0-1,0 0 1,1 0-1,-1 0 1,0 0-1,1 1 1,-1-1-1,0 0 1,0 0-1,1 0 1,-1 0-1,0 1 1,0-1-1,1 0 1,-1 0-1,0 1 1,0-1-1,1 0 1,-1 0-1,0 1 1,0-1-1,0 0 1,0 1-1,0-1 1,1 1-1,5 25 3,-6-19 52,4 21 199,3-22 18,3-15 136,6-20-217,-13 24-168,-1-1 0,1 1 1,0 0-1,0 0 0,1 0 0,0 0 0,-1 0 0,2 1 0,6-7 0,-11 11-12,1 0 1,0 0-1,-1 0 1,1 0 0,-1 0-1,1 0 1,-1 0-1,1 0 1,0 0 0,-1 0-1,1 0 1,-1 0-1,1 0 1,-1 1-1,1-1 1,-1 0 0,1 0-1,-1 1 1,1-1-1,-1 0 1,1 1 0,-1-1-1,1 1 1,-1-1-1,0 0 1,1 1-1,-1-1 1,1 1 0,-1-1-1,0 1 1,0-1-1,1 1 1,-1-1 0,0 1-1,0-1 1,0 1-1,0 0 1,1-1-1,-1 1 1,0 0 0,8 32 199,-5-23-300,3 2-1485,6-6-4624,-2-5-100</inkml:trace>
  <inkml:trace contextRef="#ctx0" brushRef="#br0" timeOffset="7731.3">4178 354 6643,'0'0'6902,"-25"-12"-4690,23 12-2157,0-1 0,-1 1 0,1 0 0,-1 1 0,1-1 0,0 0 0,-1 1 1,1-1-1,0 1 0,-1 0 0,1 0 0,0 0 0,0 0 0,0 0 0,0 0 1,0 1-1,0-1 0,0 0 0,0 1 0,-2 3 0,2-2-40,0 1-1,0 0 1,1 0-1,0-1 1,0 1-1,0 0 0,0 0 1,0 0-1,1 0 1,0 0-1,0 8 1,0-11-15,0 0 1,0 1-1,0-1 0,0 0 1,0 1-1,1-1 0,-1 0 1,0 1-1,1-1 0,-1 0 1,1 0-1,-1 0 0,1 1 1,0-1-1,0 0 0,-1 0 1,1 0-1,0 0 1,0 0-1,0 0 0,0 0 1,0 0-1,0-1 0,0 1 1,0 0-1,1-1 0,-1 1 1,0 0-1,0-1 0,0 0 1,1 1-1,-1-1 0,0 0 1,1 1-1,-1-1 0,0 0 1,1 0-1,-1 0 1,0 0-1,1 0 0,-1-1 1,0 1-1,1 0 0,-1-1 1,0 1-1,0-1 0,1 1 1,0-1-1,5-1-137,-1-1 0,0 1 0,0-1 0,0 0 0,0 0 0,0-1-1,-1 1 1,10-10 0,-2-7-44,-12 17 367,0 1-1,1-1 1,-1 0 0,1 1-1,0-1 1,-1 1 0,1-1-1,0 1 1,4-3 0,5 38-250,-7-23 161,15 38 129,-19-46-188,1-1 0,0 1-1,0 0 1,0-1 0,0 1 0,0-1 0,1 1-1,-1-1 1,0 0 0,0 0 0,1 1 0,-1-1-1,1 0 1,0 0 0,-1 0 0,1 0-1,0-1 1,-1 1 0,1 0 0,0-1 0,0 1-1,2-1 1,-2 0 15,0 0 0,0-1 0,1 0 0,-1 0 0,0 0 0,0 0 0,0 0 0,0 0 0,0 0 0,-1 0 0,1-1 0,0 1 0,0-1 0,-1 1-1,2-3 1,-1 2-73,0 0 0,0 0 0,0 0 0,0 0 0,0 1 0,0-1 0,0 1 0,1-1 0,-1 1-1,1 0 1,-1 0 0,1 0 0,-1 0 0,1 0 0,5 0 0,-3 0-211,0 0 0,0 0 1,-1 0-1,1 0 0,0-1 1,0 0-1,-1 0 0,1 0 1,-1-1-1,0 0 0,1 1 0,-1-1 1,0-1-1,-1 1 0,1-1 1,6-8 1117,-6 31-91,-4-17-833,-1 0 1,1-1-1,0 1 1,0-1-1,1 1 1,-1-1 0,0 1-1,0-1 1,1 1-1,-1-1 1,1 1-1,-1-1 1,1 1-1,0-1 1,-1 0-1,3 3 1,1-4-3368,2 0-2818</inkml:trace>
  <inkml:trace contextRef="#ctx0" brushRef="#br0" timeOffset="9086.15">4869 423 3730,'0'0'8966,"-1"43"-3798,-18-31-4850,13-14-195,9-13-268,-2 14 78,0-1 0,0 0-1,0 1 1,0-1-1,1 1 1,-1 0 0,0-1-1,1 1 1,-1 0 0,1 0-1,0 0 1,-1 0 0,1 0-1,0 0 1,0 1-1,-1-1 1,1 0 0,0 1-1,3-1 1,-4 1-117,-1 0-197,0 1 382,1-1-1,-1 1 1,0-1 0,0 0 0,0 1-1,0-1 1,0 1 0,0-1-1,0 1 1,0-1 0,0 1-1,0-1 1,0 0 0,0 1-1,0-1 1,0 1 0,0-1-1,0 1 1,0-1 0,-1 0-1,1 1 1,0-1 0,0 1-1,0-1 1,-1 0 0,1 1-1,0-1 1,-1 0 0,1 1 0,0-1-1,-1 0 1,1 1 0,0-1-1,-1 0 1,1 0 0,-1 1-1,-20 7 102,5-3-568,15-5 215,27 10-1110,-22-6 1394,-1 0 1,1 1-1,-1-1 0,1 1 0,-1-1 0,-1 1 0,1 0 1,-1 0-1,0 0 0,3 10 0,-4-12-223,0 0 0,0 1-1,-1-1 1,0 0 0,1 0-1,-1 1 1,-1-1 0,1 0 0,0 0-1,-1 0 1,1 1 0,-1-1-1,0 0 1,0 0 0,0 0 0,-1 0-1,1 0 1,-1 0 0,1-1 0,-4 5-1,-18 13-4424</inkml:trace>
  <inkml:trace contextRef="#ctx0" brushRef="#br0" timeOffset="7965.15">4522 27 6659,'0'0'7283,"7"39"-7043,-3-23-240,3-4-224,-4-4-2049,4-4-4690</inkml:trace>
  <inkml:trace contextRef="#ctx0" brushRef="#br0" timeOffset="8124.05">4522 27 10181,'96'-26'6979,"-93"26"-6883,1 12-48,-1 8-48,1 4 0,-1 3-192,-3-5-2882,0 0-5441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1:07.60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1 261 8516,'0'0'9554,"0"-4"-8517,0 2-954,0-1 15,-1 0-1,1 0 0,0 0 0,0-1 0,0 1 1,1 0-1,-1 0 0,1 0 0,0 0 0,0 0 1,0 0-1,0 0 0,0 0 0,1 0 1,-1 0-1,1 0 0,0 1 0,-1-1 0,1 1 1,1-1-1,-1 1 0,0 0 0,1 0 0,2-3 1,-1 3-98,0 0 1,-1 0 0,1 0 0,0 0 0,0 0 0,0 1 0,0-1 0,0 1 0,0 0 0,0 1-1,8-1 1,-11 1-15,0 0-1,1 0 1,-1 1 0,1-1-1,-1 1 1,0-1-1,0 1 1,1-1-1,-1 1 1,0 0 0,0 0-1,0 0 1,0 0-1,1-1 1,-1 1 0,0 1-1,-1-1 1,1 0-1,0 0 1,0 0-1,0 0 1,-1 1 0,1-1-1,-1 0 1,1 1-1,-1-1 1,1 0-1,-1 1 1,0-1 0,0 0-1,0 1 1,1-1-1,-1 1 1,-1-1-1,1 1 1,0 2 0,0 9-8,0 0-1,-1 0 1,-1-1 0,-4 23 0,4-30 21,0 0 0,0 0-1,-1 0 1,1 0 0,-1 0 0,0 0-1,0-1 1,0 0 0,-1 1 0,0-1-1,0 0 1,0-1 0,-7 6 0,29-6-4164,23-3 4457,-28 0-651,-10 0 348,-1-1 0,0 1 0,1 1-1,-1-1 1,1 0 0,-1 1 0,0-1-1,1 1 1,-1 0 0,0 0-1,0 0 1,1 0 0,-1 0 0,0 0-1,0 0 1,3 4 0,-4-4 19,0 1-1,0-1 1,0 1-1,0 0 1,-1-1 0,1 1-1,0 0 1,-1 0 0,0-1-1,1 1 1,-1 0 0,0 0-1,0 0 1,0-1 0,0 1-1,0 0 1,0 0-1,-1 0 1,1-1 0,-1 1-1,1 0 1,-1 0 0,-1 2-1,0 1 101,-1-1 0,0 0 0,0 0-1,0 0 1,0 0 0,-1-1 0,1 1 0,-1-1-1,0 0 1,0 0 0,0 0 0,-5 2-1,-2 1 94,0 0 0,-1 0-1,-20 6 1,23-12-469,7-16-11675</inkml:trace>
  <inkml:trace contextRef="#ctx0" brushRef="#br0" timeOffset="395.53">115 10 8292,'0'0'9039,"0"0"-9019,-1 0-1,1-1 1,0 1 0,0-1 0,0 1 0,0 0 0,0-1 0,1 1 0,-1 0 0,0-1 0,0 1 0,0 0 0,0-1 0,0 1 0,0 0 0,0-1 0,1 1 0,-1 0 0,0-1-1,0 1 1,1 0 0,-1 0 0,0-1 0,0 1 0,1 0 0,-1 0 0,0-1 0,1 1 0,-1 0 0,0 0 0,0 0 0,1 0 0,-1 0 0,1-1 0,-1 1 0,0 0 0,1 0-1,-1 0 1,0 0 0,1 0 0,-1 0 0,11 0-2,0 1 0,0 0 0,0 0 0,-1 1 0,1 0 1,-1 1-1,0 0 0,1 1 0,-1 0 0,-1 1 0,1 0 0,-1 0 0,0 1 0,0 0 0,0 1 0,-1 0 0,0 0 0,0 1 0,-1 0 0,0 0 0,0 1 0,-1 0 0,-1 0 0,1 0 0,-1 1 0,-1 0 0,1 0 0,4 18 0,-4-8-6,0-1 0,-1 1 0,-1 0 0,0 1 0,-2-1-1,-1 0 1,0 1 0,-1-1 0,-2 0 0,0 0 0,-1 0 0,0 0-1,-2-1 1,-1 1 0,0-2 0,-1 1 0,-12 20 0,-55 79-3582,51-88-1424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1:10.64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135 14 1777,'0'0'6984,"-17"-13"-4378,12 13 3544,-8 93-6156,5 0-1,4 140 1,5-160 39,-1-72 193,-4-4-199,1 1-1,0-1 1,0 0-1,0 0 0,0-1 1,0 1-1,1 0 0,-1-1 1,1 0-1,0 0 0,0 1 1,-2-8-1,2 5-6,-47-118 31,52 167-667,0-32 615,1 5 8,1 0 0,0-1 1,1 1-1,0-1 0,1 0 0,1-1 0,1 0 1,12 16-1,-21-29-4,0-1 0,1 0 0,-1 0 1,0 1-1,0-1 0,0 0 0,1 1 1,-1-1-1,0 0 0,0 0 0,1 0 1,-1 1-1,0-1 0,1 0 0,-1 0 1,0 0-1,1 0 0,-1 0 0,0 0 1,0 0-1,1 1 0,-1-1 0,0 0 1,1 0-1,-1 0 0,1 0 0,-1 0 1,0-1-1,1 1 0,-1 0 0,0 0 1,0 0-1,1 0 0,-1 0 0,0 0 1,1 0-1,-1-1 0,0 1 0,1 0 1,-1-1-1,7-16 98,-5-23-52,-2 40-52,4-48-1670,7 48-8676,-4 7 5865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1:11.89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18 259 3890,'0'0'7302,"0"-1"-6795,-17 75 4081,21-80-3094,92-75-921,4 5 0,155-92 0,-253 167-616,-8 9-1403,-31 23-5907,16-11-456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1:13.08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245 17 2689,'0'0'6008,"-22"-16"-3302,9 16-2694,1 0 0,-1 1 0,1 1 0,-1 0 0,1 1 0,0 0 0,0 0 0,1 2 0,-1-1 0,-17 11 0,23-11-13,1-1 0,0 1 0,0 0 0,0 1-1,1-1 1,-1 1 0,1 0 0,0 0 0,0 0 0,1 1 0,0-1 0,0 1-1,0 0 1,0 0 0,1 0 0,0 0 0,1 0 0,-1 1 0,1-1 0,0 1 0,1-1-1,-1 9 1,1-5 6,0 0 0,1 0 0,0 0 0,0 0 0,1 0 0,0-1 0,1 1 0,0-1 0,1 1 0,0-1-1,0 0 1,10 15 0,-10-17 3,1 0 0,0-1-1,0 1 1,0-1 0,1 0-1,0-1 1,0 1 0,1-1-1,-1 0 1,1-1 0,0 1-1,9 3 1,-11-6 6,1 0 0,-1-1 0,1 1-1,0-1 1,0 0 0,-1 0 0,1-1 0,0 0 0,0 0-1,0 0 1,0-1 0,-1 0 0,1 0 0,0 0 0,-1-1 0,1 0-1,-1 0 1,7-3 0,12-9 79,0-1 0,-2-1 0,0-1 0,0-1 0,36-41 0,-56 57-25,0-1-1,0 0 1,0 0 0,0 1 0,-1-1-1,1 0 1,-1-1 0,0 1 0,0 0 0,0 0-1,0 0 1,0-1 0,-1 1 0,0 0 0,1-1-1,-1 1 1,0-1 0,-1 1 0,1 0-1,-1-1 1,1 1 0,-1 0 0,0 0 0,0-1-1,0 1 1,-1 0 0,1 0 0,-1 0 0,0 0-1,0 1 1,-4-6 0,2 2-27,-1 1 0,0-1 0,0 1 1,0 0-1,0 1 0,-1-1 0,0 1 0,0 0 0,0 0 0,-1 1 1,1 0-1,-1 0 0,-13-4 0,15 6-106,0 1-1,0-1 1,1 0 0,-1 1-1,0 0 1,0 0 0,0 1-1,0 0 1,0-1 0,-5 3-1,7-2-222,-1 1-1,1 0 0,0-1 1,0 1-1,-1 1 1,1-1-1,1 0 0,-1 1 1,0-1-1,1 1 0,-1 0 1,1 0-1,-3 4 0,-7 14-4587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1:15.13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1 370 6467,'0'0'7598,"46"-12"-6072,-25 10-1719,-1-1-532,-1 1-1,0 2 1,0-1-1,21 4 1,-40-3 556,1 0 1,0 0 0,0 1-1,0-1 1,0 0-1,0 0 1,-1 1 0,1-1-1,0 1 1,0-1-1,-1 1 1,1-1 0,0 1-1,0-1 1,-1 1-1,1 0 1,-1-1 0,1 1-1,-1 0 1,1 0-1,-1-1 1,1 1 0,-1 0-1,1 0 1,-1 0-1,0 0 1,0-1 0,1 1-1,-1 0 1,0 0-1,0 0 1,0 0 0,0 0-1,0 0 1,0 0-1,0-1 1,0 1 0,-1 0-1,1 0 1,0 0-1,0 0 1,-1 0 0,1-1-1,-1 1 1,1 0-1,-1 1 1,-1 2-193,0 0 1,0 0-1,0-1 1,0 1-1,-1 0 0,0-1 1,-5 6-1,-7 4 277,-34 28 1170,20-12 6308,45-30-3758,1-3-3305,0-1-1,0-1 0,-1 0 0,27-15 0,-9 5-745,-28 13-50,18-9-1760,-8 1-2556,-5 1 558</inkml:trace>
  <inkml:trace contextRef="#ctx0" brushRef="#br0" timeOffset="371.6">216 243 4226,'0'0'10266,"-8"-5"-9242,-23-16-407,24 16-270,22 24-500,57 39 124,3 4-51,-68-55 68,-1-1-1,0 1 1,0 0-1,-1 0 1,0 1-1,0 0 1,-1 0 0,5 10-1,-8-15-1,1 1-1,-1 0 1,0 0-1,0 0 1,0 0-1,0 0 1,-1 0 0,0 0-1,1 0 1,-2 0-1,1 0 1,0 0 0,-1 0-1,0 0 1,0 0-1,0 0 1,-2 5-1,-1-2 7,0-1-1,-1 0 0,0 0 0,0 0 1,0 0-1,-12 8 0,-18 20-969,34-33 577,-2 4-667</inkml:trace>
  <inkml:trace contextRef="#ctx0" brushRef="#br0" timeOffset="884.45">564 262 8500,'0'0'7166,"0"-14"-6745,-3 262 876,3-247-1296,0 0-1,1 0 1,-1 0-1,0-1 1,1 1 0,-1 0-1,1 0 1,-1-1-1,1 1 1,-1-1 0,1 1-1,0 0 1,-1-1-1,1 1 1,0-1 0,-1 1-1,1-1 1,0 0-1,0 1 1,-1-1 0,1 0-1,0 1 1,0-1 0,0 0-1,-1 0 1,1 0-1,0 0 1,0 1 0,0-1-1,0-1 1,0 1-1,-1 0 1,1 0 0,0 0-1,0 0 1,0 0-1,-1-1 1,1 1 0,0 0-1,0-1 1,0 0 0,38-14-270,-29 9 150,0-1 0,-1-1 0,1 1 0,-2-1 0,1-1 1,-1 0-1,-1 0 0,0 0 0,0-1 0,0 0 0,5-14 0,-7 11 911,-6 21 136,-1 20-775,-13 233-972,16-261 538,-1 1 0,1-1 0,-1 1 0,0-1 0,1 1 0,-1-1 0,1 1 0,-1-1 0,1 0 0,0 1 0,-1-1 0,1 0 0,-1 0 0,1 1 0,0-1 0,-1 0 0,1 0 0,-1 0 0,1 0 0,0 0 0,-1 0 0,1 0 0,0 0 0,-1 0 0,1 0 0,0 0 0,-1 0 0,1 0 0,-1 0 0,1-1 0,0 1 0,-1 0 0,1 0 0,-1-1 0,1 1 0,0-1 0,13-11-4377</inkml:trace>
  <inkml:trace contextRef="#ctx0" brushRef="#br0" timeOffset="1429.04">709 22 5635,'0'0'1856,"-15"-4"-442,6 2-1247,-57-13 1334,61 15-1376,0-1 1,0 1-1,0 0 0,0 0 0,0 1 0,0 0 0,0 0 1,0 0-1,0 0 0,0 0 0,1 1 0,-1 0 0,-7 5 1,0 1 30,2 1 1,-1 0 0,1 1-1,1 0 1,0 1 0,0 0-1,1 0 1,1 1 0,0 0-1,0 0 1,1 1 0,1 0-1,0 0 1,0 0 0,-3 23-1,0 12 241,2 1 0,2 0 0,4 51 0,0-97-393,0 13 22,1 0 1,1-1-1,1 1 1,0 0-1,1-1 1,1 0-1,0 0 1,1 0-1,0-1 1,2 0-1,-1 0 1,2 0-1,0-1 1,0 0-1,12 11 1,-11-13-19,0-1 1,1-1-1,0 0 0,0-1 0,1 0 1,0 0-1,1-1 0,-1-1 1,1 0-1,0-1 0,1 0 1,-1-1-1,1 0 0,0-1 1,0-1-1,27 1 0,-33-3 3,0 1 1,0-2-1,0 1 0,-1-1 1,1-1-1,0 1 0,0-1 0,-1-1 1,1 1-1,-1-1 0,1-1 1,-1 1-1,0-1 0,-1 0 0,1-1 1,-1 0-1,0 0 0,0 0 1,0-1-1,0 1 0,-1-2 0,0 1 1,-1 0-1,1-1 0,4-9 1,3-8-7,0 0 1,-1 0-1,-2-1 1,0-1-1,-2 0 1,0 0-1,-2 0 1,-1-1-1,-1 1 1,-2-1-1,0 0 1,-2 0-1,-4-30 1,2 44-3,0 1-1,0 0 1,-1-1-1,-1 1 1,0 1 0,0-1-1,-1 1 1,-1 0-1,0 0 1,0 1-1,-1 0 1,-17-17 0,19 21 2,-1 0 0,1 0 0,-1 1 0,0 0 0,-1 1 0,1-1 0,-1 1 1,0 1-1,0 0 0,0 0 0,0 0 0,-1 1 0,1 0 0,-1 1 0,1-1 1,-1 2-1,0-1 0,1 1 0,-15 2 0,20-1-37,1 0 1,0 0-1,-1 0 1,1 0-1,0 0 0,0 0 1,0 0-1,-1 1 0,2-1 1,-1 1-1,0 0 1,0-1-1,0 1 0,1 0 1,-1 0-1,1 0 1,-1 0-1,1 1 0,-2 2 1,-14 47-5785,9-24-1726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1:29.26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53 564 384,'0'0'14199,"0"32"-13479,0-10-368,-7-1-240,0-1-112,-4 2-96,-3-6-2161,0-4-2001</inkml:trace>
  <inkml:trace contextRef="#ctx0" brushRef="#br0" timeOffset="464.53">219 168 7459,'0'0'7156,"-7"-3"-7316,7 18 112,0 1 48,0-2-609,3 2-1184,1-8-1312,3-2-2594</inkml:trace>
  <inkml:trace contextRef="#ctx0" brushRef="#br0" timeOffset="624.04">219 155 1873,'60'-17'5746,"-60"13"-1504,3 12-4610,1 9-32,0 3-1265,-4 2-3569</inkml:trace>
  <inkml:trace contextRef="#ctx0" brushRef="#br0" timeOffset="1256.13">499 185 8548,'0'0'5144,"-2"16"-4616,2-5-415,-2 3 25,1 1 0,1-1-1,1 1 1,0-1-1,5 26 1,12 35 323,-5-29-205,-3 0 0,-2 0 1,3 55-1,-13-155 26,-12-61 1,-1-17-341,14 119 48,-1-7-37,1 0 1,0 1 0,2-1 0,1 0-1,5-29 1,-6 45 40,0 1 1,0 0-1,0-1 1,1 1-1,-1 0 1,1 0-1,0 0 1,0 0-1,0 0 0,0 0 1,0 0-1,1 1 1,-1-1-1,1 1 1,-1 0-1,1 0 1,0 0-1,0 0 1,0 0-1,0 0 0,1 1 1,-1 0-1,0-1 1,1 1-1,-1 0 1,1 1-1,-1-1 1,1 1-1,-1-1 1,1 1-1,-1 0 0,1 1 1,-1-1-1,1 0 1,-1 1-1,1 0 1,-1 0-1,4 1 1,-5-1 6,0 1 1,0-1 0,0 0-1,0 1 1,0-1 0,-1 1-1,1-1 1,-1 1 0,1 0-1,-1 0 1,0-1 0,1 1-1,-1 0 1,0 0 0,0 0 0,0 1-1,-1-1 1,1 0 0,0 0-1,-1 0 1,0 1 0,1-1-1,-1 0 1,0 0 0,0 1-1,-1 3 1,2 2 7,-2 0 0,1 0-1,-1 0 1,0 0 0,0 0 0,-5 12-1,-3-3-99,0 0-1,-2-1 0,0 0 1,-1-1-1,0 0 0,-1-1 1,-1-1-1,0 0 0,-1 0 1,-30 18-1,33-27-385,11-8 835,1 3-304,1 0-1,0 0 1,0 0-1,-1 0 1,1 0-1,0 0 1,0 0 0,0 1-1,0-1 1,0 0-1,0 1 1,0-1 0,0 1-1,0-1 1,0 1-1,0-1 1,0 1-1,2-1 1,4 1 19,-1 0 0,0 0 0,1 0 1,-1 1-1,1-1 0,-1 2 0,0-1 0,0 1 0,0 0 1,0 0-1,0 0 0,0 1 0,0 0 0,8 6 0,5 6-203,1 0 0,26 29-1,-30-27-2821,1-1 0,27 19 0,-20-22-4839</inkml:trace>
  <inkml:trace contextRef="#ctx0" brushRef="#br0" timeOffset="2108.92">910 494 5026,'0'0'6243,"-3"-13"-5058,-7-37-294,10 49-798,-1-1 0,1 0 0,-1 0 0,1 0 0,-1 0 0,0 0 0,0 0 0,0 1 0,0-1 1,0 0-1,0 1 0,0-1 0,-1 1 0,1-1 0,0 1 0,-1 0 0,-3-3 0,4 4-52,0-1 0,0 1 0,0 0 0,0 0 0,-1 0 0,1-1-1,0 1 1,0 0 0,-1 1 0,1-1 0,0 0 0,0 0 0,0 0 0,0 1 0,-1-1 0,1 1 0,0-1-1,0 1 1,0-1 0,-2 2 0,-1 1-11,0 0-1,0 0 1,1 1 0,-1-1-1,1 1 1,0 0 0,0 0-1,0 0 1,-4 8-1,4-4-5,1 0 0,-1 0 0,2-1 0,-1 1-1,1 0 1,0 1 0,1-1 0,0 0 0,2 15-1,-2-20-31,0-1 0,1 0 0,-1 0 0,1 0 0,-1 0 0,1 0 0,0 0 0,0 0 0,0 0 0,0 0 0,0 0 0,0 0 0,0 0 0,1-1 0,-1 1 0,1 0 0,-1-1 0,1 1 0,0-1 0,-1 0 0,1 1 0,0-1 0,0 0 0,0 0 0,0 0 0,0-1 0,0 1 0,0 0 0,0-1 0,1 1 0,-1-1 0,0 0 0,0 0 0,0 0 0,1 0 0,-1 0 0,0 0 0,0 0 0,0-1 0,3 0 0,-1-1-56,0 0 1,-1 0 0,1 0 0,-1-1 0,0 1-1,0-1 1,0 0 0,0 0 0,0 0-1,-1 0 1,1-1 0,-1 1 0,0 0-1,0-1 1,0 0 0,0 1 0,2-9-1,0 2 70,-1 0 1,0 0-1,0-1 0,-1 1 0,2-20 0,14 95 1440,-17-60-1435,0 0-1,0-1 1,0 0 0,1 1-1,0-1 1,0 0 0,0 0 0,5 7-1,-7-11-6,0 0 0,1 1 0,-1-1-1,1 1 1,-1-1 0,0 1 0,1-1 0,-1 0-1,1 1 1,-1-1 0,1 0 0,0 1-1,-1-1 1,1 0 0,-1 0 0,1 0 0,-1 1-1,1-1 1,0 0 0,-1 0 0,1 0-1,-1 0 1,1 0 0,0 0 0,0-1 0,1 1 5,-1-1-1,0 0 1,0 0 0,0 0 0,0 0 0,1 0 0,-1 0 0,-1 0 0,1 0 0,0 0 0,0-1 0,0 1 0,-1 0 0,1-1 0,0 1 0,0-2 0,37-79 236,-38 82-235,0 0 0,0-1 1,0 1-1,0 0 0,0 0 0,0 0 0,0 0 0,0 0 0,0-1 0,0 1 1,1 0-1,-1 0 0,0 0 0,0 0 0,0 0 0,0 0 0,0 0 0,0-1 1,0 1-1,0 0 0,1 0 0,-1 0 0,0 0 0,0 0 0,0 0 0,0 0 1,0 0-1,1 0 0,-1 0 0,0 0 0,0 0 0,0 0 0,0 0 0,0 0 1,1 0-1,-1 0 0,0 0 0,0 0 0,0 0 0,0 0 0,0 0 1,0 0-1,1 0 0,-1 0 0,0 0 0,0 0 0,0 0 0,0 0 0,0 1 1,0-1-1,1 0 0,-1 0 0,0 0 0,0 0 0,0 0 0,7 12 121,2 13-23,-5-10 6,-4-11-98,1 1 0,0-1 0,0 1 0,0-1 0,0 0 0,1 0 0,0 1 0,0-1 1,3 5-1,-4-9 98,3-11 745,6-16-598,-6 16-261,-1 0 0,2 1 0,0 0 1,7-12-1,-12 22-5,0-1 1,0 1-1,1 0 1,-1-1 0,0 1-1,0 0 1,1 0-1,-1-1 1,0 1-1,1 0 1,-1 0-1,1-1 1,-1 1-1,0 0 1,1 0 0,-1 0-1,0 0 1,1 0-1,-1-1 1,1 1-1,-1 0 1,1 0-1,-1 0 1,0 0-1,1 0 1,-1 0-1,1 0 1,-1 1 0,0-1-1,1 0 1,-1 0-1,1 0 1,-1 0-1,0 0 1,1 1-1,-1-1 1,1 0-1,-1 0 1,0 1-1,1-1 1,-1 0 0,0 0-1,0 1 1,1-1-1,-1 0 1,0 1-1,0-1 1,1 1-1,-1-1 1,0 0-1,0 1 1,0-1 0,0 1-1,10 20 121,-10-21-103,8 30 135,-7-24-178,0 0 0,0-1-1,0 0 1,1 1 0,0-1 0,0 0 0,0 0-1,1 0 1,0 0 0,4 6 0,-4-10-705,0 0 1,-1 0-1,1 0 1,0 0-1,0-1 1,0 0-1,0 1 1,0-1-1,0 0 1,0 0-1,1-1 1,-1 1-1,0 0 1,0-1-1,5-2 1,10-6-4634</inkml:trace>
  <inkml:trace contextRef="#ctx0" brushRef="#br0" timeOffset="2771.53">1297 520 1473,'0'0'7667,"0"-10"-6722,0-28 212,1 37-1084,-1 1-1,0-1 0,0 1 0,0-1 0,0 1 0,0-1 0,1 1 0,-1-1 0,0 0 0,0 1 0,0-1 0,0 1 0,-1-1 0,1 1 0,0-1 0,0 1 0,0-1 0,0 0 0,-1 1 0,1-1 0,0 1 0,0-1 0,-1 1 0,1 0 0,0-1 0,-1 1 0,1-1 0,-1 1 0,1-1 0,0 1 0,-1 0 0,1-1 0,-1 1 0,1 0 0,-1 0 0,1-1 0,-1 1 0,1 0 0,-1 0 0,0 0 0,1 0 0,-1-1 0,1 1 0,-1 0 0,1 0 0,-1 0 0,0 0 1,1 0-1,-1 1 0,1-1 0,-1 0 0,1 0 0,-1 0 0,1 0 0,-2 1 0,-18 16 166,19-13-185,-1 1 1,1-1-1,0 0 0,1 1 1,-1-1-1,1 1 1,0-1-1,0 1 1,0 0-1,1-1 0,0 0 1,1 6-1,-2-9-48,0 1 0,1-1 0,-1 0 0,0 0 0,1 0 1,-1 1-1,1-1 0,-1 0 0,1 0 0,0 0 0,0 0 0,-1 0 0,1 0 0,0 0 0,0 0 0,0 0 0,0-1 0,0 1 0,0 0 0,0-1 0,0 1 0,0 0 0,0-1 0,1 0 0,-1 1 0,0-1 0,0 1 0,0-1 0,1 0 0,-1 0 1,0 0-1,0 0 0,1 0 0,-1 0 0,0 0 0,0 0 0,1-1 0,-1 1 0,0 0 0,0-1 0,1 1 0,-1-1 0,0 1 0,0-1 0,0 1 0,0-1 0,1-1 0,1 0-41,-1 1-1,0-1 0,0 0 1,0 0-1,0 0 1,-1-1-1,1 1 1,0 0-1,-1-1 0,0 1 1,1-1-1,-1 1 1,1-5-1,12-19 181,-14 26 72,2 1-188,0 1 0,-1 0 0,1-1 0,-1 1 0,0 0 0,1 0 0,-1 0 1,0 0-1,0 1 0,0-1 0,-1 0 0,1 0 0,0 1 0,-1-1 0,1 0 0,-1 1 0,0-1 0,0 3 0,4 12 101,9 1 37,-13-18-160,1 0 1,0 1-1,-1-1 1,1 0-1,-1 0 0,1 0 1,-1 0-1,1 0 1,0 0-1,-1 0 1,1 0-1,-1 0 0,1 0 1,-1-1-1,1 1 1,0 0-1,-1 0 0,1 0 1,-1-1-1,1 1 1,-1 0-1,1-1 1,-1 1-1,1-1 0,27-37 210,-6 8-267,-21 30 49,0-1 0,0 1 1,0 0-1,0-1 0,0 1 1,0 0-1,0 0 0,0 0 1,0 0-1,0 0 0,0 0 1,0 0-1,0 0 0,0 1 1,0-1-1,0 0 0,0 1 1,0-1-1,0 0 0,0 1 1,0-1-1,0 1 0,-1 0 1,1-1-1,0 1 0,0 0 1,-1-1-1,1 1 0,0 0 1,-1 0-1,1-1 0,0 1 1,-1 0-1,1 1 0,0 0 32,0-1-1,0 0 0,0 0 1,0 0-1,0 0 0,0 0 1,0 0-1,0 0 0,0 0 1,0 0-1,1-1 0,-1 1 1,0 0-1,1-1 0,-1 1 1,0-1-1,3 1 0,35-1-645</inkml:trace>
  <inkml:trace contextRef="#ctx0" brushRef="#br0" timeOffset="3903.67">2049 421 8212,'0'0'6349,"-1"0"-6173,0 0-1,0-1 1,0 1-1,0 0 1,0 0-1,0-1 1,0 1-1,0 0 1,0-1-1,0 1 1,0-1-1,0 1 1,0-1-1,0 0 1,0 1-1,1-1 1,-2-1-1,7-29-122,-5 31-61,1-1-1,0 0 1,0 0-1,0 0 1,-1 0-1,1 0 1,0 1 0,0-1-1,0 0 1,0 1-1,0-1 1,0 1-1,1-1 1,-1 1 0,0 0-1,0-1 1,0 1-1,0 0 1,0 0-1,1 0 1,-1 0 0,0 0-1,2 0 1,-2 3 13,-1 1 1,0-1 0,0 1-1,0-1 1,0 1-1,-1-1 1,0 1 0,1-1-1,-3 5 1,2-7 0,-1 0 1,0 1-1,0-1 1,1 0 0,-1 0-1,0 0 1,0 0-1,0 0 1,0 0 0,0 0-1,0-1 1,-1 1-1,1-1 1,-4 1-1,5-1 93,2-22 21,-1 20-126,1 1 0,-1-1 0,1 1 0,-1-1 0,1 1 0,0-1 0,0 1 0,0-1 0,-1 1 0,1 0 0,0-1 0,0 1-1,1 0 1,-1 0 0,0 0 0,0 0 0,1 0 0,-1 0 0,0 0 0,1 0 0,-1 1 0,1-1 0,-1 1 0,1-1 0,-1 1 0,1-1 0,0 1 0,-1 0 0,1 0 0,-1-1-1,1 1 1,0 0 0,-1 1 0,1-1 0,-1 0 0,1 0 0,0 1 0,-1-1 0,1 1 0,-1-1 0,1 1 0,-1 0 0,0 0 0,1-1 0,-1 1 0,0 0 0,1 0 0,-1 0-1,0 1 1,0-1 0,0 0 0,0 0 0,0 1 0,0-1 0,0 0 0,0 1 0,-1-1 0,1 1 0,0-1 0,-1 1 0,1-1 0,-1 4 0,2 7-65,0 0 0,-2 0 0,0 21 1,-11 10-5895,4-30-964</inkml:trace>
  <inkml:trace contextRef="#ctx0" brushRef="#br0" timeOffset="3005.35">1566 49 2353,'0'0'13478,"17"67"-13286,-17-51-48,4-4-144,-4-4-208,0-3-1520,3-5-1346,4 0-2849</inkml:trace>
  <inkml:trace contextRef="#ctx0" brushRef="#br0" timeOffset="3176.33">1679 1 8036,'0'0'6675,"28"68"-6675,-28-45-1569,0-3-3697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1:23.99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0 486 9524,'0'0'6363,"15"-17"-5197,-4 9-1163,1 0 1,-1 0-1,1 1 1,1 0-1,0 1 0,-1 0 1,2 2-1,18-6 0,-24 8-682,0 1 0,1 0 0,-1 0 0,1 1 0,9 1 0,-17-1 512,-1 1 0,1-1 0,0 1 0,-1-1 0,1 1 1,-1-1-1,1 1 0,0 0 0,-1-1 0,1 1 1,-1 0-1,0-1 0,1 1 0,-1 0 0,1 0 0,-1 0 1,0-1-1,0 1 0,0 0 0,1 0 0,-1 0 0,0 0 1,0-1-1,0 1 0,0 0 0,0 0 0,0 0 0,-1 0 1,-2 28-3792,-6-7 930</inkml:trace>
  <inkml:trace contextRef="#ctx0" brushRef="#br0" timeOffset="203.48">83 619 1521,'0'0'11237,"-7"4"-10277,25-6-608,3-8-15,0 2-257,1-4-80,-1 4 0,0-4-369,0 1-1119,-3 3-577,0-2-1649,-11 2-688</inkml:trace>
  <inkml:trace contextRef="#ctx0" brushRef="#br0" timeOffset="555.17">96 350 5042,'0'0'6134,"3"0"-6009,23 5 152,-1 1-1,0 2 0,0 0 1,37 19-1,-57-25-261,-1 1 0,1 0 1,-1 0-1,0 0 0,0 0 0,0 1 0,0 0 1,-1 0-1,1 0 0,-1 0 0,0 0 0,0 1 0,-1-1 1,1 1-1,-1 0 0,0 0 0,0 0 0,-1 0 0,1 0 1,-1 0-1,0 1 0,-1-1 0,1 0 0,-1 0 0,0 1 1,0-1-1,-1 0 0,0 0 0,0 1 0,-2 5 0,0 3 65,-1 0-1,-1 0 0,0-1 0,-1 1 0,-1-1 0,0-1 1,0 1-1,-1-1 0,-19 21 0,-1-5 45,17-19-412,1 2 1,0-1-1,1 1 0,-10 14 0</inkml:trace>
  <inkml:trace contextRef="#ctx0" brushRef="#br0" timeOffset="1074.15">674 268 5010,'0'0'7828,"-1"-9"-7415,1 5-394,0 0 0,0 0 0,-1 0 0,0 1 0,0-1 0,0 0 0,0 0 0,-1 1 0,1-1 0,-1 0 0,0 1 0,0-1 0,0 1 0,0 0 0,-1 0 0,0 0 0,1 0 0,-1 0 0,0 1 0,0-1 0,0 1 0,-1 0 0,1 0 0,-1 0 0,1 0 0,-1 0 0,1 1 0,-1 0 0,0 0 0,0 0 0,0 0 0,-5 0 0,6 0-17,-1 1-1,0 0 1,1-1-1,-1 1 0,0 1 1,1-1-1,-1 1 1,0-1-1,1 1 0,-1 0 1,1 0-1,-1 1 0,1-1 1,0 1-1,-1 0 1,1-1-1,-5 6 0,5-4-1,0 1-1,1 0 1,-1 0-1,1 0 0,0 1 1,0-1-1,1 0 1,-1 1-1,1-1 0,0 1 1,0-1-1,1 1 1,-1 0-1,1 4 0,0 29 251,2-1 0,1 0 0,1 0 0,15 52 0,-10-46 157,-1 0 0,3 77 0,-10-93-401,-2 31-1994,1-57 1825,0-1 1,0 0 0,0 1 0,0-1 0,0 0 0,0 0 0,-1 1 0,1-1-1,0 0 1,0 1 0,0-1 0,0 0 0,0 0 0,0 1 0,-1-1 0,1 0-1,0 0 1,0 0 0,0 1 0,-1-1 0,1 0 0,0 0 0,0 0 0,-1 0-1,1 1 1,0-1 0,0 0 0,-1 0 0,1 0 0,0 0 0,0 0 0,-1 0-1,1 0 1,0 0 0,-1 0 0,1 0 0,0 0 0,-1 0 0,-8 0-5721</inkml:trace>
  <inkml:trace contextRef="#ctx0" brushRef="#br0" timeOffset="1272.7">420 658 4930,'0'0'8468,"60"-63"-7924,-35 55-191,0-2-337,0 4-16,-1 0-785,-2 4-784,-5 2-1552,-6 0-2770</inkml:trace>
  <inkml:trace contextRef="#ctx0" brushRef="#br0" timeOffset="2522.09">677 658 4978,'0'0'6222,"22"18"-3666,-21-18-2489,1 1 0,-1-1 0,1 1 0,0-1 0,-1 0 0,1 0 0,0 0 1,-1 0-1,1 0 0,0 0 0,-1 0 0,1 0 0,-1-1 0,1 1 0,0-1 0,-1 1 1,1-1-1,-1 0 0,1 1 0,-1-1 0,1 0 0,1-2 0,-1 1-25,0 0 0,0-1 1,0 1-1,-1-1 0,1 0 0,-1 1 0,1-1 0,-1 0 0,0 0 0,0 0 0,1-4 0,1-10-48,-1 0 0,-1 1-1,0-29 1,-2 33 106,2-3-82,-1 10-7,1 1 1,-1-1-1,0 0 1,0 1-1,-1-1 1,1 1-1,-1-1 1,0 1-1,-1-1 1,-1-4-1,5 32-37,-2-19 31,0 0 0,0 0 0,0 0 0,0 0 0,1 0 0,0-1 0,1 7 0,4 1-22,-2-1 26,0 0 0,1 0 0,1-1 0,-1 1 0,10 9 0,-14-18-27,0 0-1,0 0 1,0 0-1,0 0 0,0 0 1,0 0-1,0 0 0,1 0 1,-1-1-1,0 1 1,1 0-1,-1-1 0,0 1 1,1-1-1,-1 0 0,1 1 1,-1-1-1,1 0 1,-1 0-1,1 0 0,-1 0 1,1 0-1,-1 0 0,1 0 1,-1-1-1,0 1 1,1-1-1,-1 1 0,1-1 1,-1 1-1,0-1 0,1 0 1,-1 1-1,0-1 1,0 0-1,0 0 0,1 0 1,-1 0-1,0 0 0,0 0 1,0 0-1,-1-1 0,1 1 1,0 0-1,0 0 1,0-3-1,4-3 2,-1-1-1,0 0 1,0 0 0,-1-1-1,0 1 1,0-1 0,-1 1-1,0-1 1,0-9 0,-2 18 209,4 30 45,0-5 10,-3-14-139,0-1 0,1 0 0,0 0 0,1 0 0,0 0 0,9 17 0,-12-27-103,1 1-1,-1-1 1,0 0 0,0 1-1,1-1 1,-1 0-1,0 1 1,1-1 0,-1 0-1,0 0 1,1 1 0,-1-1-1,1 0 1,-1 0-1,0 0 1,1 1 0,-1-1-1,1 0 1,-1 0-1,1 0 1,-1 0 0,1 0-1,-1 0 1,0 0-1,1 0 1,-1 0 0,1 0-1,-1 0 1,1 0-1,-1 0 1,1 0 0,-1-1-1,0 1 1,1 0 0,-1 0-1,1 0 1,-1-1-1,0 1 1,1 0 0,-1 0-1,0-1 1,1 1-1,-1 0 1,0-1 0,1 1-1,-1-1 1,0 1-1,0 0 1,0-1 0,1 1-1,-1-1 1,0 0-1,17-27 142,-15 23-130,8-14 14,20-31-16,-29 48 9,0 0 0,0 1 0,0-1 0,0 1 0,1 0 0,-1-1 1,1 1-1,-1 0 0,1 0 0,-1 0 0,1 0 0,0 0 0,0 0 0,-1 0 0,1 1 0,0-1 1,0 0-1,0 1 0,0 0 0,0-1 0,-1 1 0,1 0 0,0 0 0,3 1 0,-2 0-6,-1 1 0,0-1 1,0 1-1,1 0 0,-1 0 0,0 0 0,-1 0 0,1 0 0,0 0 0,-1 0 0,1 1 0,-1-1 0,0 1 0,1-1 0,-1 1 0,1 4 0,-1-3-16,1 0-1,0 0 1,0 0-1,0-1 1,1 1-1,-1-1 0,6 6 1,-5-6-229,1-1 0,0 0 0,0 0 1,0-1-1,0 1 0,0-1 0,0 0 1,0 0-1,0 0 0,1 0 0,-1-1 0,0 0 1,0 0-1,1 0 0,-1 0 0,0-1 1,0 1-1,1-1 0,-1 0 0,0-1 0,0 1 1,0-1-1,0 1 0,0-1 0,-1 0 1,5-4-1,-3 4 58,-1-1 0,1-1 0,-1 1 0,0 0 0,0-1 0,0 0 0,0 0 0,-1 0 0,1 0 0,-1-1 0,0 0 0,-1 1 0,1-1 0,-1 0 0,0 0 0,0 0 1,0 0-1,-1-1 0,0 1 0,1-8 0,-2 12 262,0 1 1,0-1 0,0 0 0,0 0 0,0 0-1,-1 1 1,1-1 0,0 0 0,0 0 0,-1 1-1,1-1 1,0 0 0,-1 0 0,1 1 0,-1-1-1,1 0 1,-1 1 0,1-1 0,-1 1 0,1-1-1,-1 1 1,0-1 0,1 1 0,-1-1 0,0 1-1,1 0 1,-1-1 0,0 1 0,0 0-1,1-1 1,-1 1 0,0 0 0,0 0 0,0 0-1,1 0 1,-1 0 0,0 0 0,0 0 0,0 0-1,1 0 1,-1 0 0,0 0 0,0 1 0,0-1-1,-1 1 1,1-1-36,-1 1 0,0-1 0,1 1 0,-1-1 0,1 1 0,-1 0 0,1 0 0,-1 0-1,1 0 1,0 0 0,-1 0 0,1 0 0,0 0 0,0 1 0,0-1 0,0 0 0,0 1 0,0-1 0,0 1 0,0-1-1,1 1 1,-1-1 0,0 4 0,1 29 159,1-33-211,-1 0 0,0 0 0,1-1 1,-1 1-1,1 0 0,-1-1 0,1 1 1,-1-1-1,1 1 0,-1-1 0,1 1 0,-1-1 1,1 1-1,0-1 0,-1 1 0,1-1 1,0 0-1,-1 1 0,1-1 0,0 0 0,0 0 1,-1 1-1,1-1 0,0 0 0,0 0 1,-1 0-1,1 0 0,0 0 0,0 0 0,0 0 1,-1 0-1,1 0 0,0-1 0,0 1 0,-1 0 1,1 0-1,0-1 0,-1 1 0,1 0 1,1-1-1,1-1 12,0 0 1,1-1-1,-1 1 0,0-1 1,0 1-1,0-1 0,0 0 1,-1 0-1,1 0 1,-1 0-1,3-5 0,21-40 50,-19 32-15,-1-1 0,0 1 1,-2-1-1,0 0 1,-1 0-1,0 0 0,-1 0 1,-2-1-1,1 1 1,-2 0-1,0-1 0,-1 1 1,-8-31-1,8 113 1960,11 1-1604,34 119 0,-31-148-1220,1 1 0,25 44 0,-27-56-4286</inkml:trace>
  <inkml:trace contextRef="#ctx0" brushRef="#br0" timeOffset="2734.2">976 288 8580,'0'0'8340,"-7"-16"-9061,32 16-735,7 0-1474,7 0-2784</inkml:trace>
  <inkml:trace contextRef="#ctx0" brushRef="#br0" timeOffset="3071.75">1854 2 3298,'0'0'10570,"-14"-1"-9508,-46 2-441,58-1-597,-1 1 0,1 0 0,0 0-1,-1 0 1,1 0 0,0 0 0,0 0 0,0 1 0,0-1-1,0 1 1,0 0 0,0-1 0,0 1 0,1 0 0,-1 0-1,1 0 1,-1 0 0,1 0 0,-1 3 0,-16 44 258,14-37-187,-5 26 93,1 0 0,2 0 1,1 1-1,2 0 0,2 0 0,2 0 0,1 0 1,8 42-1,-7-65-125,1 0 0,0 0 1,1-1-1,1 0 0,0 0 0,1 0 0,0-1 0,18 24 1,-19-31-212,0 0 1,0 0 0,1 0 0,0-1 0,0 0 0,0-1 0,10 6-1,-10-7-444,0-1-1,0 0 0,0 0 0,1-1 1,-1 1-1,1-2 0,0 1 0,-1-1 0,11 0 1,18 0-4856</inkml:trace>
  <inkml:trace contextRef="#ctx0" brushRef="#br0" timeOffset="3709.91">2288 391 4210,'0'0'7241,"-7"-12"-6188,2 3-992,-23-41 1185,25 46-1116,0 1 0,0-1 0,0 0 0,0 1 0,0 0 0,-1 0 0,1 0 0,-1 0 0,0 0 0,0 1 0,0 0-1,-4-3 1,5 5-114,1-1-1,-1 1 1,1-1-1,-1 1 1,1 0-1,-1 0 1,1 0-1,-1 0 1,0 0-1,1 1 0,-1-1 1,1 1-1,0-1 1,-1 1-1,1 0 1,-1 0-1,1 0 1,0 0-1,0 1 1,0-1-1,0 1 1,0-1-1,0 1 0,0 0 1,0 0-1,0-1 1,1 1-1,-1 0 1,1 1-1,0-1 1,-1 0-1,1 0 1,0 1-1,0-1 1,0 0-1,0 5 0,-2 2-15,0-1 0,1 0 0,1 1 0,0-1 0,0 1 0,0 0 0,1-1 0,0 1 0,1 0-1,1 9 1,-1-17-34,-1 0 1,0 1-1,1-1 0,-1 0 0,1 0 0,-1 0 0,1 1 0,0-1 0,0 0 0,-1 0 0,1 0 0,0 0 1,0 0-1,0 0 0,0 0 0,0-1 0,0 1 0,0 0 0,0 0 0,1-1 0,-1 1 0,0-1 1,0 1-1,1-1 0,-1 1 0,0-1 0,0 0 0,1 0 0,-1 0 0,0 1 0,1-1 0,-1 0 0,0-1 1,1 1-1,-1 0 0,2-1 0,-1 1-30,1-1 1,-1 1-1,1-1 1,-1 0-1,1 0 1,-1 0-1,0 0 0,1-1 1,-1 1-1,0 0 1,0-1-1,0 0 1,0 0-1,0 1 1,-1-1-1,1 0 0,2-4 1,0-2 165,-1 0 0,0 0 0,-1-1 0,0 1-1,0-1 1,-1 1 0,0-1 0,0 0 0,-2-13 0,16 42 714,-7 8-756,7 18-42,-14-44-350,-1 0 0,1-1 0,0 1 0,0-1 0,0 1 0,0-1 0,0 0 0,1 1 0,-1-1-1,0 0 1,1 0 0,2 2 0,9 0-5446</inkml:trace>
  <inkml:trace contextRef="#ctx0" brushRef="#br0" timeOffset="3929.86">2401 166 5683,'0'0'6947,"7"38"-6835,-3-22-112,3-2-817,0-8-2464,7-6-5203</inkml:trace>
  <inkml:trace contextRef="#ctx0" brushRef="#br0" timeOffset="4073.75">2545 143 2225,'0'0'10389,"0"27"-10389,0-11-384,-3 4-865,-8-4-2753</inkml:trace>
  <inkml:trace contextRef="#ctx0" brushRef="#br0" timeOffset="4511.8">1898 264 1457,'0'0'14822,"-4"-17"-14533,11 19-289,4 9 0,-7-3-32,-1 4-241,1 0-1071,-4 2-689,0-2-816,0-4-2930</inkml:trace>
  <inkml:trace contextRef="#ctx0" brushRef="#br0" timeOffset="4705.54">1898 251 6051,'-53'44'3938,"67"-42"-3506,-3 6-256,3 4-176,0 1-256,-3-1-2081,-4-4-3858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1:35.59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21 357 4722,'0'0'7657,"0"-4"-6585,0-10-180,0 10 1586,0 16-2369,-7 227 758,7-232-645,0-17-157,-3-50-205,-2 34 89,2 0 0,2 1 0,0-1-1,5-48 1,-3 69-54,1 0 0,-1 1 0,1-1-1,0 1 1,1-1 0,-1 1 0,1 0 0,0 0 0,0 0-1,0 0 1,0 1 0,1 0 0,0-1 0,-1 1-1,1 0 1,0 0 0,1 1 0,-1-1 0,0 1 0,1 0-1,-1 0 1,1 1 0,0-1 0,-1 1 0,10-1 0,-13 2-109,-1 0 1,1 0 0,-1 0-1,1 0 1,-1 1 0,1-1-1,0 0 1,-1 0 0,1 1 0,-1-1-1,0 0 1,1 1 0,-1-1-1,1 0 1,-1 1 0,1-1 0,-1 0-1,0 1 1,1-1 0,-1 1-1,0-1 1,1 1 0,-1-1-1,0 1 1,0-1 0,0 1 0,1-1-1,-1 1 1,0 0 0,0-1-1,0 1 1,0-1 0,0 1 0,0-1-1,0 1 1,0-1 0,0 1-1,-1 0 1,1 11-4197</inkml:trace>
  <inkml:trace contextRef="#ctx0" brushRef="#br0" timeOffset="205.41">25 426 2289,'0'0'11125,"39"-16"-10981,-18 10-128,7 2-16,-3 4-384,0-2-2913,-4 0-2386</inkml:trace>
  <inkml:trace contextRef="#ctx0" brushRef="#br0" timeOffset="1022.84">243 560 5378,'0'0'5768,"5"1"-5093,-4 0-576,1 0-1,0-1 0,0 1 0,0-1 0,0 0 0,0 1 0,0-1 0,0 0 0,0 0 1,0-1-1,0 1 0,0 0 0,0-1 0,0 1 0,0-1 0,0 1 0,-1-1 0,1 0 1,0 0-1,0 0 0,-1 0 0,1 0 0,2-2 0,-2 0-9,1-1-1,-1 1 1,0-1-1,-1 0 1,1 1 0,-1-1-1,1 0 1,-1 0-1,0 0 1,-1 0-1,2-8 1,-2-67 2469,1 117-2464,1-35-122,-1 0 1,0 0 0,1 0-1,-1 0 1,1 0-1,0-1 1,0 1-1,0 0 1,0-1 0,0 1-1,1-1 1,-1 0-1,1 0 1,0 0-1,-1 0 1,1-1 0,0 1-1,0 0 1,0-1-1,0 0 1,0 0-1,1 0 1,-1 0 0,0-1-1,0 1 1,1-1-1,-1 0 1,7 0-1,-8 0-20,1 0 0,0-1 0,0 1 0,-1-1 0,1 1-1,0-1 1,-1 0 0,1 0 0,-1 0 0,1-1 0,-1 1-1,0-1 1,0 1 0,1-1 0,-1 0 0,0 1 0,0-1-1,0 0 1,-1-1 0,1 1 0,0 0 0,-1 0 0,0-1 0,1 1-1,-1-1 1,0 1 0,0-1 0,0 1 0,-1-1 0,1 0-1,-1 1 1,1-1 0,-1 0 0,0-3 0,0 6 68,0 9 502,1 0 0,-1 0 0,2 0 0,3 14 0,-5-21-516,1 0 0,-1 1 1,1-1-1,0 0 1,0 0-1,0 1 1,0-1-1,0 0 0,1 0 1,-1 0-1,1 0 1,-1-1-1,1 1 1,-1 0-1,1-1 0,0 1 1,0-1-1,0 1 1,0-1-1,0 0 1,0 0-1,1 0 0,-1 0 1,0 0-1,0-1 1,1 1-1,-1 0 0,0-1 1,4 0-1,-4 0 0,0 0 1,1 0-1,-1 0 0,0-1 0,1 1 0,-1-1 0,0 0 0,0 0 0,0 0 0,1 0 0,-1 0 0,0 0 0,0 0 1,-1-1-1,1 1 0,0-1 0,0 1 0,-1-1 0,1 0 0,-1 0 0,1 0 0,-1 0 0,0 0 0,0 0 0,0 0 1,0 0-1,0 0 0,0 0 0,0 0 0,0-4 0,10-18-3,-11 23-5,1 1-1,-1-1 0,1 0 0,-1 1 0,1-1 0,-1 1 1,1-1-1,-1 1 0,1-1 0,-1 1 0,1-1 0,0 1 0,-1 0 1,1-1-1,0 1 0,-1 0 0,1 0 0,0-1 0,-1 1 1,1 0-1,0 0 0,-1 0 0,1 0 0,0 0 0,0 0 1,-1 0-1,1 0 0,0 0 0,-1 0 0,1 1 0,0-1 1,0 0-1,-1 0 0,1 1 0,-1-1 0,1 0 0,0 1 0,-1-1 1,1 0-1,-1 1 0,1-1 0,0 1 0,-1-1 0,1 1 1,0 0-1,19 25-16,-14 3-202,-6-28 15,0 0-1,0 0 1,0-1-1,-1 1 1,1 0 0,0 0-1,0-1 1,0 1-1,0 0 1,-1-1-1,1 1 1,0 0 0,-1-1-1,1 1 1,0 0-1,-1-1 1,1 1 0,-1 0-1,1-1 1,-1 1-1,-1 0 1,-13 3-4071</inkml:trace>
  <inkml:trace contextRef="#ctx0" brushRef="#br0" timeOffset="1207.42">509 313 8116,'0'0'5778,"18"8"-5970,-4 4-1408,4 4-1794,0-2-3553</inkml:trace>
  <inkml:trace contextRef="#ctx0" brushRef="#br0" timeOffset="1675.61">744 441 3282,'0'0'10463,"-5"-9"-9153,-19-26-379,24 34-902,-1 0 1,0 0-1,0 0 0,0 0 0,0 0 1,0 0-1,-1 1 0,1-1 1,0 0-1,0 1 0,-1-1 0,1 0 1,0 1-1,0 0 0,-1-1 0,1 1 1,0 0-1,-1 0 0,1-1 1,-1 1-1,1 0 0,0 0 0,-1 1 1,1-1-1,0 0 0,-1 0 1,1 1-1,0-1 0,-1 1 0,1-1 1,0 1-1,-1-1 0,1 1 1,0 0-1,0 0 0,0 0 0,0-1 1,-1 3-1,-1-1-6,0 1 0,0 0 0,0 0 0,1 0 0,-1 1 0,1-1 0,0 1 0,0-1 0,0 1 0,-1 4 0,1-3-14,1 0-1,0 0 1,0 0-1,1 0 1,0 0 0,-1 1-1,2-1 1,-1 0-1,2 7 1,-2-11-5,1 1 0,-1 0 1,1-1-1,-1 1 0,1-1 0,0 1 1,0-1-1,0 1 0,0-1 0,0 1 1,0-1-1,0 0 0,0 0 0,0 1 1,1-1-1,-1 0 0,1 0 0,-1 0 1,0-1-1,1 1 0,0 0 0,-1 0 1,1-1-1,-1 1 0,1-1 0,0 0 1,-1 1-1,1-1 0,0 0 0,0 0 0,2 0 1,-2 0-3,0 0 1,1 0-1,-1 0 1,0 0-1,1 0 1,-1-1-1,0 1 1,0-1-1,1 0 0,-1 0 1,0 0-1,0 0 1,0 0-1,0 0 1,0 0-1,0-1 1,0 1-1,0-1 1,2-2-1,-1 0-3,-1-1-1,0 1 1,0 0-1,0-1 1,0 1-1,-1-1 1,0 1-1,0-1 1,1-6-1,2-43-197,-4-84 0,-1 117-139,4 59 443,2 0 1,1 0-1,2-1 0,16 44 1,-2 0-4240,-15-61 44</inkml:trace>
  <inkml:trace contextRef="#ctx0" brushRef="#br0" timeOffset="1983.38">964 136 5250,'0'0'6705,"-5"15"-5168,-11 42-306,2 1 1,3 1 0,-7 108 0,18-149-1157,0-1 0,1 1 1,1-1-1,1 1 0,8 29 0,-10-43-163,1 1-1,0-1 0,0 0 1,0 0-1,0 0 1,1 0-1,0 0 1,0 0-1,0-1 1,0 1-1,0-1 1,1 0-1,-1 0 1,1 0-1,0-1 0,0 1 1,0-1-1,0 0 1,0 0-1,1 0 1,-1-1-1,0 1 1,1-1-1,0 0 1,-1 0-1,9 0 1,-6-1-501,-1 1-442,0-1 1,1 0 0,-1 0 0,0 0-1,0-1 1,6-1 0,10-10-5968</inkml:trace>
  <inkml:trace contextRef="#ctx0" brushRef="#br0" timeOffset="2809.62">1250 338 3474,'0'0'8003,"0"8"-7875,0 0 48,4 2-128,-1-2-48,4-2-192,-3-4-1184,6-2-2002,1 0-528</inkml:trace>
  <inkml:trace contextRef="#ctx0" brushRef="#br0" timeOffset="2963.06">1250 325 784,'82'-55'4146,"-82"51"-2001,0 2-336,3 0-945,1 2-527,-1 0-321,1 2 0,3 12-16,-4-2-369,4 4-2976</inkml:trace>
  <inkml:trace contextRef="#ctx0" brushRef="#br0" timeOffset="3368.44">1558 396 5475,'0'0'6973,"-10"-5"-6452,-35-18-172,44 22-330,0 1 1,0-1-1,0 1 1,0 0-1,0-1 0,0 1 1,0 0-1,0 0 0,0 0 1,-1 0-1,1 0 0,0 0 1,0 0-1,0 0 0,0 0 1,0 0-1,0 1 1,-1-1-1,1 0 0,0 1 1,0-1-1,0 1 0,0-1 1,0 1-1,0 0 0,1-1 1,-1 1-1,0 0 1,0 0-1,0 0 0,1-1 1,-1 1-1,0 0 0,1 0 1,-1 0-1,1 0 0,-1 0 1,1 0-1,-1 0 0,1 1 1,0-1-1,-1 0 1,1 0-1,0 1 0,-6 46 92,6-46-107,0 1 1,0-1-1,0 1 1,1-1-1,-1 1 1,1-1-1,-1 1 1,1-1-1,0 1 1,0-1 0,0 0-1,0 1 1,0-1-1,1 0 1,-1 0-1,4 4 1,-4-5-35,1 0 0,-1 0 0,1 0 0,0 0 0,0-1 0,-1 1 1,1 0-1,0-1 0,0 1 0,0-1 0,0 0 0,-1 0 0,1 0 1,0 1-1,0-2 0,0 1 0,0 0 0,0 0 0,0-1 1,-1 1-1,1-1 0,0 1 0,0-1 0,2-1 0,-2 1-5,0-1 0,0 1 0,0-1 0,-1 1 0,1-1 0,-1 0 0,1 1 0,-1-1-1,1 0 1,-1 0 0,0 0 0,0 0 0,0 0 0,0 0 0,0-1 0,-1 1 0,1 0 0,-1 0 0,1-4 0,3-45 2310,-3 90-2088,3-12-3138,2-20-1165</inkml:trace>
  <inkml:trace contextRef="#ctx0" brushRef="#br0" timeOffset="3568.59">1640 291 5699,'0'-4'6915,"0"8"-6851,-4 10 64,4 2-80,0 1-48,0-3-352,0-4-1777</inkml:trace>
  <inkml:trace contextRef="#ctx0" brushRef="#br0" timeOffset="3718.6">1680 290 3874,'0'0'8244,"0"27"-8308,0-3-81,4-4-1695,3 4-4035</inkml:trace>
  <inkml:trace contextRef="#ctx0" brushRef="#br0" timeOffset="4011.54">1913 554 1473,'0'0'14054,"0"27"-12981,0-11-721,-7 0-240,0 2-112,-4-3-176,7-3-3058,-3-4-2480</inkml:trace>
  <inkml:trace contextRef="#ctx0" brushRef="#br0" timeOffset="4669.76">2051 376 7652,'0'0'6384,"1"7"-5907,2 15 22,4 41 117,-6-44-258,-3-18-132,-1-7 47,-2-12-261,0-2 1,1 1-1,1-1 1,1 1-1,1-1 1,3-39 0,-2 20-90,0 37 68,0 0 0,0 0 0,0 0 1,0 0-1,1 0 0,-1 0 0,0 0 0,1 0 1,-1 0-1,1 0 0,0 0 0,0 1 1,0-1-1,0 0 0,0 0 0,0 1 1,0-1-1,0 0 0,1 1 0,-1-1 1,1 1-1,-1 0 0,1-1 0,-1 1 1,1 0-1,0 0 0,0 0 0,0 0 1,-1 1-1,1-1 0,0 0 0,0 1 1,0-1-1,0 1 0,0 0 0,0-1 1,0 1-1,0 0 0,0 0 0,0 1 0,0-1 1,0 0-1,0 1 0,0-1 0,3 2 1,-4-1 8,1 0-1,0 1 1,0 0 0,-1-1 0,1 1 0,-1 0-1,1 0 1,-1 0 0,0 0 0,0 0 0,0 0 0,0 0-1,0 0 1,-1 1 0,1-1 0,0 0 0,-1 1 0,0-1-1,0 0 1,1 0 0,-1 1 0,0-1 0,-1 0 0,1 4-1,-1 2 5,1 1-1,-1 0 1,0-1-1,-1 1 0,-4 11 1,-14 16 41,19-34-88,-1 0 0,1-1-1,0 1 1,0 0 0,-1-1 0,1 1 0,-1-1 0,0 0 0,1 1 0,-1-1 0,0 0-1,0 0 1,1 0 0,-1 0 0,0 0 0,0-1 0,-3 1 0,5-1 227,3 0-146,0-1 0,-1 1-1,1 0 1,0 0 0,0 0 0,0 0 0,0 1 0,0-1 0,3 2 0,1 2-136,0 1 1,-1-1 0,0 2 0,0-1 0,10 12 0,14 13-5099,-13-18-228</inkml:trace>
  <inkml:trace contextRef="#ctx0" brushRef="#br0" timeOffset="5957.36">2299 439 2545,'0'0'7337,"0"-12"-6075,-3-35-126,-3 32 886,-4 18-1607,-3 16-485,10-10 102,0 1 0,1-1 1,0 1-1,1-1 0,0 1 0,1 0 1,0 0-1,0-1 0,2 11 1,-2-19-35,0 0 0,1 0-1,-1-1 1,0 1 0,0 0 0,1 0 0,-1 0 0,0 0 0,1-1 0,-1 1 0,1 0 0,-1-1 0,1 1 0,-1 0 0,1-1 0,0 1 0,-1 0 0,1-1 0,0 1 0,-1-1 0,1 1 0,0-1 0,0 1 0,-1-1 0,1 0 0,0 1 0,0-1 0,0 0 0,0 0 0,-1 0 0,1 0 0,0 0 0,0 1 0,0-1 0,0-1 0,0 1 0,0 0 0,-1 0 0,1 0 0,0 0 0,0-1 0,1 1 0,0-1-45,0 0-1,1 0 1,-1 0 0,0 0-1,0 0 1,0 0-1,0-1 1,0 1-1,0-1 1,0 1 0,0-1-1,-1 0 1,1 0-1,1-2 1,0-3 1,0 0-1,-1-1 1,0 0 0,0 1 0,0-11-1,-1 15 223,15 46-174,-16-42-3,1 0 0,-1 0 1,0 0-1,1 0 0,0 0 1,-1 0-1,1 0 0,0 0 1,-1 0-1,1 0 0,0 0 1,0 0-1,0-1 0,0 1 1,0 0-1,0-1 0,0 1 0,0-1 1,0 1-1,0-1 0,0 1 1,0-1-1,0 0 0,1 1 1,-1-1-1,0 0 0,0 0 1,0 0-1,0 0 0,1 0 1,-1 0-1,0 0 0,0-1 0,0 1 1,0 0-1,2-1 0,-2 0-2,0 0-1,-1-1 0,1 1 0,0 0 0,-1 0 0,1-1 0,-1 1 0,0 0 0,1-1 0,-1 1 0,0-1 1,0 1-1,0 0 0,0-1 0,0 1 0,0 0 0,-1-2 0,4-16 69,-3 19-63,1 0-1,-1 0 1,1 0 0,-1 0 0,1 0-1,-1 0 1,1 0 0,-1 0-1,1 0 1,-1 0 0,0 0-1,1 0 1,-1 0 0,1 0-1,-1 0 1,1 0 0,-1 1 0,1-1-1,-1 0 1,0 0 0,1 0-1,-1 1 1,1-1 0,-1 0-1,0 1 1,1-1 0,-1 0 0,0 1-1,1-1 1,-1 1 0,0-1-1,0 0 1,1 1 0,-1-1-1,0 1 1,9 18 185,-8-15-120,2 1 27,-3-3-60,1 0 1,0 1-1,0-1 0,1 0 0,-1 1 1,0-1-1,1 0 0,-1 0 0,1 0 1,0 0-1,0-1 0,-1 1 0,1 0 0,0-1 1,1 1-1,-1-1 0,0 0 0,0 0 1,5 2-1,-1-19 932,-6 15-957,0-1-1,0 1 0,0-1 1,1 1-1,-1-1 0,0 1 0,1 0 1,-1-1-1,1 1 0,-1-1 1,1 1-1,0 0 0,-1 0 1,1-1-1,0 1 0,0 0 1,0 0-1,0 0 0,0 0 1,0 0-1,0 0 0,0 0 0,2-1 1,-2 3-8,0-1 0,0 0 0,0 0-1,0 1 1,0-1 0,0 0 0,-1 1 0,1-1 0,0 1 0,0-1 0,-1 1 0,1 0 0,0-1 0,-1 1 0,1 0 0,0-1-1,-1 1 1,1 0 0,0 1 0,0-1 9,-1 0 0,1 0-1,-1 0 1,1 0 0,0 0-1,0 0 1,-1 0 0,1-1-1,0 1 1,0 0 0,0-1-1,0 1 1,0 0 0,0-1-1,0 1 1,0-1 0,0 0-1,0 1 1,0-1 0,2 1-1,-1-2 7,0 1 0,0 0 1,0-1-1,0 1 0,0-1 0,0 1 0,0-1 0,0 0 0,-1 0 1,1 0-1,0 0 0,0 0 0,-1-1 0,1 1 0,2-3 0,-3 3-20,0-1-1,1 1 0,-1 0 1,1 0-1,-1 0 1,1 0-1,-1 0 0,1 0 1,0 0-1,-1 0 0,1 1 1,0-1-1,0 0 1,0 1-1,3-1 0,2 39-88,-7-37 13,0-1 0,1 1 0,-1 0-1,1-1 1,-1 1 0,1 0 0,-1-1 0,1 1 0,-1-1 0,1 1-1,0-1 1,-1 1 0,1-1 0,0 0 0,-1 1 0,1-1 0,0 0 0,0 1-1,-1-1 1,1 0 0,0 0 0,0 0 0,-1 0 0,1 0 0,0 0-1,0 0 1,-1 0 0,1 0 0,0 0 0,0 0 0,0 0 0,-1-1 0,1 1-1,0 0 1,-1 0 0,1-1 0,0 1 0,-1-1 0,1 1 0,0 0-1,-1-1 1,2 0 0,-1 0-27,1 0 0,-1-1-1,0 1 1,0 0 0,1-1 0,-1 1-1,0 0 1,0-1 0,0 0 0,0 1-1,-1-1 1,1 1 0,0-1 0,-1 0-1,1 0 1,0-2 0,-1-16 439,0 27 828,0 33-344,0-39-810,0-1 1,1 0-1,-1 1 1,0-1 0,0 0-1,1 1 1,-1-1-1,0 0 1,1 0-1,-1 0 1,0 1 0,1-1-1,-1 0 1,0 0-1,1 0 1,-1 0 0,0 0-1,1 1 1,-1-1-1,1 0 1,-1 0 0,0 0-1,1 0 1,-1 0-1,1 0 1,-1-1-1,0 1 1,1 0 0,-1 0-1,1 0 1,-1 0-1,0 0 1,1 0 0,-1-1-1,0 1 1,1 0-1,-1 0 1,0-1 0,1 1-1,-1-1 1,17-9 40,-17 9-45,9-15-67,-8 16 62,-1 0 1,1 0-1,-1 0 0,0-1 0,1 1 0,-1 0 0,1 0 0,-1 0 1,1 0-1,-1 0 0,1 0 0,-1 0 0,1 0 0,-1 0 1,1 0-1,-1 0 0,1 0 0,-1 1 0,1-1 0,-1 0 0,1 0 1,-1 0-1,0 1 0,1-1 0,-1 0 0,1 0 0,-1 1 1,0-1-1,1 0 0,-1 1 0,0-1 0,1 0 0,-1 1 1,0-1-1,0 1 0,1 0 0,-1-1 8,1 1 0,-1-1-1,1 0 1,0 1 0,-1-1 0,1 0-1,-1 1 1,1-1 0,0 0 0,-1 0 0,1 0-1,0 0 1,-1 0 0,1 1 0,0-1 0,-1 0-1,1 0 1,-1-1 0,1 1 0,0 0-1,-1 0 1,1 0 0,0 0 0,-1-1 0,1 1-1,0 0 1,-1 0 0,1-1 0,-1 1-1,1 0 1,-1-1 0,1 1 0,-1-1 0,1 1-1,-1-1 1,1 1 0,-1-1 0,0 1 0,1-1-1,-1 1 1,0-1 0,1 0 0,-1 0-1,0 1 0,0-1 0,0 1 0,0 0 0,1-1 0,-1 1 0,0-1 0,0 1-1,0 0 1,0-1 0,1 1 0,-1 0 0,0-1 0,0 1 0,1 0 0,-1-1-1,0 1 1,1 0 0,-1-1 0,0 1 0,1 0 0,-1 0 0,0 0 0,1-1-1,-1 1 1,1 0 0,-1 0 0,0 0 0,1 0 0,-1 0 0,1 0 0,-1 0-1,1 0 1,-1 0 0,0 0 0,1 0 0,-1 0 0,1 0 0,-1 0 0,1 0-1,-1 0 1,0 0 0,1 0 0,-1 1 0,1-1 0,-1 0 0,0 0 0,1 0-1,-1 1 1,0-1 0,1 0 0,-1 1 0,0-1 0,0 0 0,1 1 0,-1-1-1,0 0 1,0 1 0,1-1 0,-1 1 0,4 9-63,3 12 305,0-12-4136</inkml:trace>
  <inkml:trace contextRef="#ctx0" brushRef="#br0" timeOffset="6184.03">2802 242 8340,'0'0'4018,"25"49"-4018,-21-41-673,-4-4-2560</inkml:trace>
  <inkml:trace contextRef="#ctx0" brushRef="#br0" timeOffset="6320.22">2802 242 3490,'71'13'2337,"-67"-13"-2209,3 0 368,-3 12 96,-1 0-496,-3 4-96,0-2-1280,-11 0-3699</inkml:trace>
  <inkml:trace contextRef="#ctx0" brushRef="#br0" timeOffset="6836.98">1970 153 2673,'0'0'12934,"-11"-47"-12582,22 47-336,-1 0-32,1 0-224,7 16-1120,3 0-1458,4 1-3857</inkml:trace>
  <inkml:trace contextRef="#ctx0" brushRef="#br0" timeOffset="7863.42">3009 37 1024,'0'0'15968,"-4"-6"-14658,-12-18-227,11 18-435,12 17-418,21 29-130,-2 1 1,-2 1 0,33 79 0,-49-101-94,0 1 0,-2 1-1,0-1 1,-1 1 0,-2 0 0,0 0-1,-1 1 1,-1-1 0,-2 0-1,-4 37 1,3-50-100,0-1 0,-1 0 0,-1 0 0,1 0 0,-1-1 0,0 1-1,-1-1 1,0 0 0,0 0 0,0 0 0,-12 10 0,3-4-1413,0-1-1,-1-1 1,0-1-1,-25 13 1,-5-1-6167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1:47.49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1 621 4946,'0'0'10256,"21"0"-9712,15 1-567,0 1 0,51 10 0,-83-7-3162,-11 4-7114</inkml:trace>
  <inkml:trace contextRef="#ctx0" brushRef="#br0" timeOffset="232.57">113 595 3762,'0'0'9372,"-4"70"-8214,3-47-1430,2 29 884,-1-50-1012,0 1 0,1-1 1,0 1-1,-1-1 0,1 0 0,0 1 0,0-1 1,0 0-1,0 1 0,0-1 0,1 0 1,-1 0-1,1 0 0,0 0 0,-1 0 0,5 2 1,1-1-5212</inkml:trace>
  <inkml:trace contextRef="#ctx0" brushRef="#br0" timeOffset="485.36">276 534 5298,'0'0'8324,"21"24"-7411,-17-4-241,-1 2-304,-3 1-256,4-1-96,-4-2 0,0 0-16,0-3-1665,0-3-1280,0-8-4258</inkml:trace>
  <inkml:trace contextRef="#ctx0" brushRef="#br0" timeOffset="972.74">187 41 6115,'0'0'9852,"9"-7"-8982,-6 3-787,-1 1-57,0 1-1,1 0 1,-1-1-1,0 1 1,1 0-1,-1 0 1,1 0-1,0 1 0,0-1 1,0 1-1,0-1 1,0 1-1,0 0 1,0 0-1,0 0 1,0 1-1,0-1 1,0 1-1,1-1 1,-1 1-1,0 0 1,0 0-1,0 1 1,1-1-1,-1 1 1,4 1-1,6 4 43,1 2 1,-1 0-1,0 1 1,-1 0-1,0 1 0,0 0 1,-1 1-1,-1 0 0,0 1 1,0 0-1,14 23 0,5 14 187,40 93-1,-47-93-132,-3 1 0,-2 0-1,-2 1 1,11 75 0,-23-102-87,0 0 1,-2 0-1,-1 0 0,0 0 0,-2 0 0,-1 0 1,-1-1-1,-1 1 0,-1-1 0,-1 0 0,-1 0 1,-12 25-1,-18 16-1091,-3-1 0,-2-3 0,-3-1 0,-3-2 0,-78 71 0,28-37-5217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1:50.30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9 332 3201,'0'0'9437,"-9"0"-6041,160 3-1822,-75-1-3098,0-1-6628,-85 11 2645,-7-3 4154</inkml:trace>
  <inkml:trace contextRef="#ctx0" brushRef="#br0" timeOffset="207.81">197 410 368,'0'0'5867,"-11"5"-4400,-31 14-31,31-15 2419,23-5-3561,0-1 0,0-1 0,0 0 1,0 0-1,-1-1 0,1-1 1,11-6-1,37-13-1600,-53 22 271,7-2-4965</inkml:trace>
  <inkml:trace contextRef="#ctx0" brushRef="#br0" timeOffset="572.79">214 195 7267,'0'0'5349,"3"2"-5156,12 6-19,1-2 0,0 0 0,22 4 1,-21-5-155,0 0 1,0 0 0,0 2-1,23 12 1,-36-16 0,0-1 0,-1 1 0,1-1 0,-1 1 0,0 0 0,1 1 0,-2-1 0,1 0 0,0 1 0,-1 0 0,1-1 0,-1 1 0,0 0 0,0 0 0,-1 1 0,1-1 0,-1 0 0,0 0 0,0 1 0,0-1 0,-1 1 0,1 7 0,-2-9 94,1 0 0,0 1 0,-1-1 0,0 0 0,0 0 0,0 0 0,0 0 0,0 1 0,-1-2 0,1 1 0,-1 0 0,0 0 0,-4 5 0,-37 33 646,37-37-760,0 1-1,0 0 0,0 1 1,1 0-1,-1 0 0,1 0 1,1 0-1,-8 14 0,10-7-1134,7-7-4722,8-6-931</inkml:trace>
  <inkml:trace contextRef="#ctx0" brushRef="#br0" timeOffset="1082.59">763 195 6227,'0'0'9458,"-4"-5"-8487,-13-14-371,16 20-547,0 0-1,0 0 1,0 0-1,0 1 1,0-1 0,1 0-1,-1 0 1,0 1 0,0-1-1,1 1 1,-1-1-1,1 0 1,0 1 0,-1-1-1,1 1 1,0-1 0,0 4-1,-1-3 57,0 2 14,-2 9 2,-1 1-1,2-1 1,0 1 0,0 0 0,1 0 0,1 0 0,0 0-1,4 19 1,-3-30-131,0-1-1,0 0 1,0 0-1,1 0 1,-1 0-1,0 0 1,1 0-1,0-1 0,0 1 1,-1 0-1,1-1 1,0 0-1,0 1 1,0-1-1,1 0 1,-1 0-1,0 0 1,0 0-1,0 0 1,1-1-1,-1 1 1,1-1-1,-1 1 1,0-1-1,1 0 0,-1 0 1,1 0-1,-1 0 1,4-1-1,-1 1-88,0-1-1,0 0 1,0 0-1,0 0 1,0 0-1,0-1 1,0 0-1,0 0 0,0 0 1,-1 0-1,1-1 1,6-5-1,-6 3-62,-1-1 0,1 0-1,-1 0 1,0 0-1,-1 0 1,0-1 0,0 1-1,0-1 1,3-12-1,-3-1 2293,-4 81-1517,-1-26-701,2-1 0,1 1 0,2 0 0,11 51 0,-5-66-2765,2-13-3909,-3-7 683</inkml:trace>
  <inkml:trace contextRef="#ctx0" brushRef="#br0" timeOffset="1690.1">881 94 4818,'0'0'1862,"-10"-12"-1112,-33-39-152,41 49-431,0-1 1,-1 0-1,1 1 0,-1 0 1,0-1-1,0 1 1,0 0-1,0 0 1,0 1-1,-1-1 1,1 1-1,0 0 0,-1 0 1,1 0-1,-1 0 1,1 0-1,-1 1 1,0-1-1,1 1 1,-1 0-1,0 0 0,1 1 1,-1-1-1,1 1 1,-1-1-1,1 1 1,-1 0-1,-6 4 1,-2 0 84,1 2 1,0 0-1,-1 0 1,2 1-1,-17 15 1,7-6 88,1 1 1,1 1 0,-26 33-1,39-44-255,-1 1-1,2 0 1,-1 1-1,1-1 1,0 1-1,1-1 1,0 1 0,1 0-1,0 0 1,1 0-1,0 1 1,0 11-1,1 4 72,1-1 0,1 1 0,1-1 0,12 44 1,-10-54-138,0-1 1,1 1 0,1-1-1,0 0 1,1-1 0,1 0-1,0 0 1,0 0 0,13 11 0,-12-15-11,0 0 1,0-1 0,1 0 0,0 0 0,0-2 0,1 1 0,0-1 0,0-1 0,1 0 0,-1-1 0,1 0 0,0-1-1,0 0 1,0-1 0,0-1 0,1 0 0,-1-1 0,0 0 0,1-1 0,-1 0 0,0-1 0,0-1 0,0 0 0,0-1 0,0 0-1,-1-1 1,0 0 0,0-1 0,0 0 0,0-1 0,13-11 0,-9 3-24,-1 0 0,-1-2 0,0 1 0,-1-2 0,0 1 0,-2-2 0,0 0 0,-1 0 0,-1-1 0,8-24 0,-14 35 9,0-2 0,0 1 0,-1 0 0,-1 0-1,1-1 1,-2 1 0,1-1 0,-2 1 0,1-1 0,-1 1 0,-1-1 0,0 1 0,0 0-1,-1 0 1,0 0 0,-1 0 0,0 0 0,-1 1 0,0 0 0,0 0 0,-1 0 0,-12-14 0,6 11 23,-1 0 1,0 0 0,-1 1-1,0 1 1,-1 1 0,0 0-1,-19-8 1,27 13 13,0 1 0,0 1 1,0-1-1,-1 1 0,1 0 0,-1 1 0,1 0 0,-1 0 0,0 0 0,0 1 1,1 0-1,-1 1 0,0 0 0,1 0 0,-1 0 0,1 1 0,-1 0 0,-10 5 1,13-4-82,0 0 1,1 1-1,0-1 1,-1 1 0,1-1-1,1 1 1,-1 0-1,0 1 1,-2 4 0,-8 12-2761,6-9-671,-3 3-4271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2:56.12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44 113 6771,'0'0'11768,"-5"-1"-10829,-18 0 1382,22 1-2267,27 0-623,15-1 1034,-2-1-2214,-14 3-9223</inkml:trace>
  <inkml:trace contextRef="#ctx0" brushRef="#br0" timeOffset="132.15">44 113 5699</inkml:trace>
  <inkml:trace contextRef="#ctx0" brushRef="#br0" timeOffset="292.38">44 113 5699,'-42'71'4724,"41"-59"1965,10-7-4746,18-6-2787,-23 1 1546,17 0-871,48-3 416,-64 2-1303,1 0 1,-1 0-1,0-1 1,1 0-1,-1 0 1,6-3 0,-3-2-4129</inkml:trace>
  <inkml:trace contextRef="#ctx0" brushRef="#br0" timeOffset="759.94">73 16 6275,'0'0'12830,"-3"-2"-11760,-15-12 1064,24 21-2401,19 11 188,2-1-1,0-1 1,0-1-1,2-2 1,0 0-1,0-3 1,31 8-1,13 7-402,-72-25 482,1 1 1,-1-1-1,0 1 0,1-1 0,-1 1 0,0 0 0,0-1 0,0 1 1,1 0-1,-1 0 0,0 0 0,0 0 0,0 0 0,0 0 0,-1 0 1,1 0-1,0 1 0,0-1 0,-1 0 0,1 0 0,0 1 0,-1-1 1,0 0-1,1 1 0,-1-1 0,0 1 0,1-1 0,-1 0 0,0 1 1,0-1-1,0 1 0,0-1 0,-1 1 0,1-1 0,0 0 0,-1 1 1,1-1-1,-1 0 0,1 1 0,-1-1 0,1 0 0,-1 1 0,0-1 1,0 0-1,0 0 0,1 0 0,-2 1 0,-6 10 56,-1-1 0,0-1 0,-18 18 1,19-21-83,-117 130 155,42-44-7080,55-63-1658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2:52.47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39 124 4770,'0'0'9525,"-15"-46"-4264,12 103-4594,3 186-308,0-164-3176,0-96-2273,0-5-2335</inkml:trace>
  <inkml:trace contextRef="#ctx0" brushRef="#br0" timeOffset="617.64">7 144 7908,'0'0'7587,"-1"-8"-7016,-4-25-275,5 32-269,0-1 1,0 1-1,0-1 0,0 1 1,1-1-1,-1 1 0,0-1 1,1 1-1,-1-1 0,1 1 1,0-1-1,-1 1 0,1 0 1,0-1-1,0 1 0,0 0 1,0 0-1,0 0 0,0-1 1,0 1-1,0 0 0,1 0 1,-1 1-1,0-1 0,3-1 0,36-15 256,-34 16-219,11-5 0,1 1 1,-1 1-1,1 0 1,0 1-1,20 0 0,-37 26-405,-2-17 322,1 0 0,-1 0 0,0-1 1,-1 1-1,0-1 0,1 0 0,-2 1 0,1-1 0,-1 0 0,1 0 0,-1 0 1,-7 8-1,-54 54-487,28-31 222,33-33 219,0 1 9,0 1-1,-1-1 0,0 0 1,0-1-1,0 1 0,-1-1 1,1 1-1,-1-1 0,0-1 1,1 1-1,-9 2 1,32-24 557,-12 17-411,0 0 0,0 0 0,0 1 0,0 0 0,0 1 0,0 0 0,1 0 0,-1 0 0,0 1 0,0 0 0,0 0 0,0 1 0,0 0-1,0 0 1,0 1 0,0 0 0,10 6 0,-4-1 180,0 0 1,-1 0-1,0 1 0,-1 1 0,0 0 0,0 1 0,15 19 0,-24-26-211,0-1-1,0 0 0,0 1 0,-1-1 0,0 1 0,1 0 0,-1-1 0,0 1 1,-1 0-1,1 0 0,-1-1 0,1 6 0,-1 13-3813,-1-9-1620</inkml:trace>
  <inkml:trace contextRef="#ctx0" brushRef="#br0" timeOffset="1561.66">339 324 9332,'0'0'9471,"1"-3"-8974,1 0-473,0 0 0,1 0 1,-1 0-1,1 0 1,0 1-1,-1-1 1,1 1-1,0 0 1,0 0-1,1 0 1,-1 0-1,0 1 0,1-1 1,-1 1-1,1 0 1,-1 0-1,5 0 1,34-18 31,-41 19-61,0-1 0,0 1 0,-1 0 1,1-1-1,0 1 0,-1 0 0,1-1 1,-1 1-1,1-1 0,-1 1 0,1-1 1,-1 1-1,1-1 0,-1 1 0,1-1 1,-1 1-1,1-1 0,-1 0 0,0 1 1,1-1-1,-1 0 0,0 1 0,0-1 1,0 0-1,0 0 0,1 1 0,-1-1 1,0 0-1,0 1 0,0-1 0,0 0 1,0 0-1,-1 1 0,1-1 0,0 0 1,0 1-1,0-1 0,-1 0 0,1 0 1,0 1-1,-1-1 0,1 1 0,0-1 1,-1 0-1,1 1 0,-1-1 0,1 1 1,-1-1-1,1 1 0,-2-1 0,0-1-37,-1 1-1,1-1 0,-1 1 1,1 0-1,-1 0 0,0 0 0,0 0 1,1 0-1,-1 1 0,0-1 0,-3 1 1,3-1 33,1 1-1,-1 0 1,0 1 0,0-1 0,0 0 0,0 1 0,0 0 0,1 0 0,-1 0 0,0 0-1,0 0 1,1 0 0,-1 0 0,1 1 0,-1 0 0,1-1 0,0 1 0,0 0 0,0 0-1,0 0 1,-3 3 0,3 0 11,0-1-1,0 1 0,0 0 1,0-1-1,0 1 0,1 0 1,0 0-1,0 0 1,1 0-1,-1 0 0,1 9 1,0-12-6,0 0 0,0 0 1,0 0-1,0-1 1,0 1-1,0 0 0,1 0 1,-1 0-1,1 0 0,-1 0 1,1 0-1,0-1 1,0 1-1,-1 0 0,1-1 1,0 1-1,1 0 0,-1-1 1,0 1-1,0-1 1,1 0-1,-1 1 0,1-1 1,-1 0-1,1 0 0,-1 0 1,1 0-1,0 0 1,-1 0-1,1 0 0,0-1 1,0 1-1,0-1 1,0 1-1,0-1 0,-1 0 1,1 0-1,0 0 0,0 0 1,0 0-1,3 0 1,9 0-264,0 0 0,0-1 0,0 0 0,0-1 0,0-1 0,-1 0 0,1-1 0,-1-1 0,0 0 1,0 0-1,0-1 0,-1-1 0,0 0 0,0-1 0,-1 0 0,0-1 0,0 0 0,-1-1 0,0 0 1,-1 0-1,0-1 0,0-1 0,9-18 0,-14 21 293,0 0 1,-1-1-1,-1 1 1,0-1-1,0 1 1,-1-1-1,0 0 1,-1-16-1,0 19 327,0 0 0,-1 0 0,0 0 0,0 0 0,-1 1 0,1-1 0,-1 0-1,-1 1 1,0-1 0,0 1 0,0 0 0,-8-11 0,4 75 912,-17 384 1552,23-381-2636,1-60-10,0-41 179,0 7-585,-1 4-249,4-46 0,-2 68 438,0 0-1,0 1 1,1-1-1,0 0 1,0 1 0,0-1-1,1 1 1,0 0-1,0 0 1,1 0-1,0 0 1,5-6 0,-8 10 36,1 1 0,-1-1 1,1 1-1,-1 0 1,1 0-1,0-1 1,-1 1-1,1 0 0,0 1 1,0-1-1,0 0 1,-1 0-1,1 1 1,0-1-1,0 1 0,0 0 1,0 0-1,0-1 1,0 1-1,0 0 1,0 1-1,0-1 0,0 0 1,0 1-1,0-1 1,0 1-1,0-1 1,0 1-1,0 0 0,-1 0 1,1 0-1,0 0 1,-1 0-1,1 0 1,0 0-1,-1 1 0,0-1 1,1 0-1,-1 1 1,0-1-1,2 4 1,-1-3 2,-1-1 0,1 2 0,-1-1 0,0 0 0,1 0 0,-1 0 0,0 1 0,0-1 0,-1 0 0,1 1 0,0-1-1,-1 1 1,0-1 0,1 1 0,-1-1 0,0 1 0,0-1 0,-1 1 0,1-1 0,0 1 0,-1-1 0,1 1 0,-1-1 0,0 0 0,0 1 0,0-1 0,0 0 0,0 0 0,-1 1 0,1-1 0,-1 0 0,1 0 0,-3 1 0,-4 4 30,-1-1-1,0 0 1,-1 0-1,1-1 1,-1 0-1,0-1 1,0 0 0,0-1-1,-11 3 1,-29-1-6721,39-5 79</inkml:trace>
  <inkml:trace contextRef="#ctx0" brushRef="#br0" timeOffset="2043.32">757 413 9188,'0'0'8457,"11"-8"-8208,13-11-78,38-40 1,-55 50-147,1 1 0,-1-1 0,-1 0 1,0-1-1,0 1 0,-1-1 0,0-1 0,0 1 0,5-21 0,-6 13-207,-1 0-1,-1 0 1,-1 0-1,0 1 1,-1-1-1,-4-27 1,-10 19 263,13 25-77,1 1 1,0-1-1,0 0 1,-1 1 0,1-1-1,0 0 1,-1 1-1,1-1 1,0 1-1,-1-1 1,1 1 0,-1-1-1,1 1 1,-1-1-1,0 1 1,1 0-1,-1-1 1,1 1 0,-1 0-1,0-1 1,1 1-1,-1 0 1,0 0-1,1-1 1,-1 1 0,0 0-1,1 0 1,-1 0-1,0 0 1,1 0-1,-1 0 1,0 0 0,1 0-1,-1 0 1,0 1-1,1-1 1,-1 0 0,0 0-1,0 1 1,-1 3-32,1 0 1,0-1 0,0 1-1,0 1 1,1-1-1,-1 0 1,1 0 0,0 6-1,0-1 38,-4 43 741,3 1-1,2-1 1,9 66 0,-9-114-777,0 0 0,0 0 0,0-1 1,1 1-1,-1-1 0,1 1 0,0-1 1,0 1-1,0-1 0,0 0 0,0 0 1,4 3-1,-3-3-338,0 0 0,0-1 0,1 1 0,-1-1 0,1 0 0,-1 0-1,1 0 1,0-1 0,0 1 0,4 0 0,-2 0-418,-1-1 1,1-1-1,-1 1 0,1-1 0,0 0 0,-1 0 0,1-1 1,-1 1-1,1-1 0,-1-1 0,1 1 0,-1-1 1,0 0-1,0 0 0,1 0 0,7-6 0,6-7-1804</inkml:trace>
  <inkml:trace contextRef="#ctx0" brushRef="#br0" timeOffset="3250.03">1122 353 1153,'0'0'7555,"3"-13"-5266,-2 8-2010,10-49 1214,-10 50-1247,-1 1 0,1-1-1,-1 1 1,0-1 0,0 0 0,0 1-1,0-1 1,-1 1 0,0-1 0,1 1-1,-1 0 1,0-1 0,-1 1 0,1 0-1,-2-4 1,2 6-222,1 1 0,-1-1 0,0 0 1,1 0-1,-1 1 0,0-1 0,1 0 0,-1 1 0,0-1 0,0 1 0,0-1 1,1 1-1,-1-1 0,0 1 0,0 0 0,0-1 0,0 1 0,0 0 1,0 0-1,0 0 0,0-1 0,0 1 0,0 0 0,0 0 0,0 1 1,0-1-1,0 0 0,1 0 0,-1 0 0,-2 1 0,1 1-10,0-1-1,0 1 1,0-1 0,0 1-1,0 0 1,0 0 0,1 0-1,-1 0 1,1 0-1,-1 0 1,0 4 0,-4 5 23,2 0 1,0 0-1,0 0 1,-2 12-1,4-14 44,1-3-65,-1 0 0,1 0 0,1 1-1,-1-1 1,1 0 0,1 11 0,-1-16-7,1 0 0,-1 1 1,1-1-1,-1 0 0,1 0 1,0 0-1,0 0 0,-1 0 1,1 0-1,0 0 0,0 0 1,0 0-1,0 0 0,0-1 0,0 1 1,0 0-1,0-1 0,0 1 1,0 0-1,0-1 0,1 0 1,-1 1-1,0-1 0,0 0 1,1 1-1,-1-1 0,0 0 1,0 0-1,1 0 0,-1 0 1,0 0-1,0 0 0,1-1 0,-1 1 1,0 0-1,0-1 0,1 1 1,0-1-1,0 0 2,1 0-1,-1 0 1,0 0 0,0 0-1,0-1 1,-1 1 0,1-1-1,0 1 1,0-1 0,-1 0-1,1 1 1,-1-1 0,0 0-1,1 0 1,-1 0-1,0 0 1,0 0 0,0 0-1,0-1 1,-1 1 0,1 0-1,0 0 1,-1-1 0,1-4-1,3-60 210,-4 62-140,-1 35-219,1 44 323,0-71-172,1 1 0,-1-1-1,1 1 1,0-1 0,0 1 0,0-1-1,0 1 1,1-1 0,-1 0 0,1 0-1,0 0 1,0 0 0,0 0 0,1 0 0,-1 0-1,6 4 1,-7-6 9,1 0-1,0-1 1,-1 1 0,1 0-1,0-1 1,-1 0-1,1 1 1,0-1 0,0 0-1,0 0 1,-1 0-1,1 0 1,0 0 0,0 0-1,0-1 1,-1 1-1,1 0 1,0-1 0,0 0-1,-1 1 1,1-1-1,-1 0 1,1 0 0,0 0-1,-1 0 1,0 0-1,1 0 1,-1 0 0,0 0-1,1-1 1,-1 1-1,0-1 1,2-2 0,6-7 26,-1 0 0,0-1 0,7-14 0,-12 20-64,0 0 32,6-11-181,1 1 0,21-27 1,-30 42 144,-1 1 1,1-1-1,-1 1 1,1-1-1,-1 1 0,1 0 1,0-1-1,-1 1 1,1 0-1,0 0 1,-1-1-1,1 1 1,0 0-1,-1 0 1,1 0-1,0 0 1,-1 0-1,1 0 1,0 0-1,0 0 1,-1 0-1,1 0 1,0 0-1,-1 1 0,1-1 1,0 0-1,-1 0 1,1 1-1,0-1 1,-1 0-1,1 1 1,-1-1-1,1 1 1,-1-1-1,1 1 1,-1-1-1,1 1 1,0 0-1,16 20 96,-17-21-94,14 16 297,-14-16-266,1 0-1,-1 0 0,0 0 1,0 0-1,1 0 0,-1 0 1,0 0-1,0 0 1,0 0-1,1 0 0,-1-1 1,0 1-1,0 0 0,1 0 1,-1 0-1,0 0 0,0 0 1,0 0-1,1 0 1,-1-1-1,0 1 0,0 0 1,0 0-1,0 0 0,0-1 1,1 1-1,-1 0 1,0 0-1,0 0 0,0-1 1,0 1-1,0 0 0,0 0 1,0 0-1,0-1 0,0 1 1,0 0-1,0 0 1,0-1-1,0 1 0,0 0 1,0-43 618,-2 24-957,2 19 318,0-1 0,0 0-1,0 0 1,0 0-1,0 0 1,0 1-1,0-1 1,-1 0-1,1 0 1,0 1 0,-1-1-1,1 0 1,0 0-1,-1 1 1,1-1-1,-1 0 1,1 1-1,-1-1 1,1 1-1,-1-1 1,0 1 0,1-1-1,-1 1 1,0-1-1,1 1 1,-1-1-1,0 1 1,1 0-1,-1-1 1,0 1 0,0 0-1,0 0 1,1 0-1,-1 0 1,0-1-1,0 1 1,0 0-1,1 0 1,-1 1 0,0-1-1,0 0 1,0 0-1,1 0 1,-1 0-1,0 1 1,0-1-1,-1 1 1,0 0-17,-1 0-1,0 0 1,0 0-1,0 0 1,0 1-1,1-1 1,-1 1-1,1-1 1,-1 1-1,1 0 1,-4 4-1,1 3 63,0 0 0,1 1-1,0 0 1,0-1 0,1 1-1,0 0 1,1 1-1,0-1 1,1 0 0,0 1-1,1-1 1,0 1 0,2 17-1,-1-26-22,0 0-1,0 1 1,0-1 0,0 0-1,1 0 1,-1 0-1,1 0 1,-1 0 0,1 0-1,0 0 1,0-1-1,-1 1 1,1 0-1,0-1 1,1 0 0,-1 1-1,0-1 1,0 0-1,0 0 1,1 0-1,-1-1 1,1 1 0,-1 0-1,0-1 1,1 0-1,-1 1 1,1-1-1,-1 0 1,5-1 0,6 2 43,0-1 0,0-1 1,0 0-1,19-5 0,-22 3-32,1 0-1,0-1 0,0 0 1,-1-1-1,0 0 1,0-1-1,-1 0 1,1 0-1,16-16 0,-21 17-10,0 0-1,0 0 0,-1-1 0,1 0 0,-1 0 0,0 0 0,-1 0 0,0-1 0,0 1 1,0-1-1,0 0 0,-1 0 0,-1 0 0,1 0 0,-1 0 0,1-12 0,-2 13-17,-3-31-106,3 36 107,0 0 0,0 0 0,0 0 1,0 1-1,-1-1 0,1 0 0,0 0 0,-1 1 0,1-1 0,0 0 0,-1 0 0,1 1 1,-1-1-1,1 0 0,-1 1 0,0-1 0,1 1 0,-1-1 0,1 1 0,-1-1 0,0 1 1,0-1-1,1 1 0,-1 0 0,0-1 0,0 1 0,1 0 0,-1-1 0,0 1 0,0 0 1,0 0-1,0 0 0,1 0 0,-1 0 0,0 0 0,0 0 0,-1 0 0,1 2-15,-1-1 0,0 0 1,1 0-1,-1 1 0,1-1 0,0 1 0,-1 0 0,1-1 0,0 1 0,0 0 0,0 0 0,0 0 0,0-1 0,1 1 0,-1 0 0,0 4 0,-10 35 61,9-31-7,1 0-1,0 0 0,0 0 0,0 0 1,2 0-1,-1 0 0,4 18 1,-3-25-62,0 1 0,0-1 0,0 0 0,1 0 0,-1 0 1,1 0-1,0 0 0,0-1 0,0 1 0,0 0 0,0-1 0,0 1 1,1-1-1,-1 0 0,1 0 0,0 0 0,-1 0 0,1 0 0,0-1 1,0 1-1,0-1 0,0 0 0,1 0 0,-1 0 0,0 0 0,0-1 1,5 1-1,65 1-3284,-31-5-1193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2:59.35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113 18 2913,'0'-6'16437,"-2"32"-16423,-2 0 0,-1 0-1,-1 0 1,-1-1 0,-1 0-1,-13 28 1,-10 35 40,21-61 225,4-23 111,3-16-195,0-14-342,2 1 0,1-1 0,0 0 0,2 0 0,1 1 0,2-1 0,0 1 0,1 0 0,2 1 0,16-39 0,-24 62 151,1 1-1,-1 0 1,0-1-1,0 1 0,0 0 1,1-1-1,-1 1 1,0 0-1,1-1 0,-1 1 1,0 0-1,0-1 1,1 1-1,-1 0 1,0 0-1,1-1 0,-1 1 1,1 0-1,-1 0 1,0 0-1,1 0 1,-1-1-1,1 1 0,-1 0 1,1 0-1,-1 0 1,0 0-1,1 0 1,-1 0-1,1 0 0,-1 0 1,0 0-1,1 0 1,-1 1-1,1-1 1,-1 0-1,1 0 0,-1 0 1,0 0-1,1 1 1,-1-1-1,0 0 0,1 0 1,-1 1-1,0-1 1,1 0-1,-1 0 1,0 1-1,1-1 0,-1 0 1,0 1-1,0-1 1,0 1-1,1-1 1,-1 0-1,0 1 0,17 29 49,-12-22 67,7 16-39,0 1 0,-2 0 1,-1 0-1,0 1 0,-2 0 1,-1 1-1,-2-1 0,0 1 0,0 41 1,-4-68-307,-1 0 1,1 0 0,0 1-1,0-1 1,-1 0-1,1 0 1,0 0 0,0 0-1,-1 1 1,1-1-1,0 0 1,-1 0 0,1 0-1,0 0 1,-1 0-1,1 0 1,0 0 0,-1 0-1,1 0 1,0 0-1,-1 0 1,1 0 0,0 0-1,0 0 1,-1 0-1,1 0 1,0-1 0,-1 1-1,1 0 1,0 0-1,-1 0 1,1 0 0,0-1-1,-1 1 1,-6-10-6424</inkml:trace>
  <inkml:trace contextRef="#ctx0" brushRef="#br0" timeOffset="242.59">1 251 5426,'0'0'10421,"71"-28"-10005,-39 20 129,0 0 31,-1 4-272,-9-2-112,-8 2-160,-11 4-32,1-2 0</inkml:trace>
  <inkml:trace contextRef="#ctx0" brushRef="#br0" timeOffset="715.27">494 160 6675,'0'0'10445,"0"-8"-9749,3-40 574,-24 54-1489,13 0 221,0-1-1,1 2 0,0-1 0,0 1 1,0 0-1,1 1 0,0-1 1,1 1-1,0 0 0,-7 15 0,9-17-1,0 1-1,0 0 0,1-1 0,0 1 0,0 0 0,1 1 0,0-1 0,0 0 0,0 0 0,1 1 0,0-1 0,1 0 0,0 0 0,3 14 0,-3-19 6,0-1 1,0 1-1,0-1 0,0 0 0,0 0 0,1 0 0,-1 1 1,0-1-1,1 0 0,-1 0 0,1-1 0,-1 1 0,1 0 1,0 0-1,-1-1 0,1 1 0,0-1 0,-1 0 0,1 1 1,0-1-1,-1 0 0,1 0 0,0 0 0,0 0 0,-1 0 1,1-1-1,0 1 0,2-1 0,3 0-96,-1 0 0,1 0-1,-1-1 1,1 0 0,11-5 0,-3-5-5245,-8 6 254</inkml:trace>
  <inkml:trace contextRef="#ctx0" brushRef="#br0" timeOffset="1326.4">763 144 6707,'0'0'6646,"-3"-1"-6534,0 1 1,1-1 0,-1 0-1,0 1 1,0 0-1,1 0 1,-1 0-1,0 0 1,-4 1 0,3 2 97,-1 1 0,1 1 1,1-1-1,-1 0 0,1 1 1,-1 0-1,1 0 1,1 0-1,-1 0 0,1 0 1,0 0-1,0 1 0,-2 7 1,2-3-36,-1 0 1,2 0-1,-1 0 0,2 1 1,-1-1-1,2 18 0,0-26-178,0 0-1,-1-1 1,1 1 0,0 0-1,0-1 1,0 1 0,0-1-1,0 0 1,0 1-1,0-1 1,1 0 0,-1 0-1,0 0 1,1 1 0,-1-1-1,1-1 1,-1 1-1,1 0 1,0 0 0,-1-1-1,1 1 1,0-1 0,-1 1-1,1-1 1,0 1-1,0-1 1,3 0 0,58 1-148,-47-2-28,-11 2 62,0-1 0,1-1 1,-1 1-1,0-1 0,0 0 0,-1 0 0,1 0 1,0-1-1,0 0 0,-1 0 0,1 0 0,-1 0 1,1-1-1,-1 0 0,0 0 0,0 0 0,0 0 1,0-1-1,5-7 0,-4 5 100,-2 0 1,1-1-1,-1 0 0,0 0 0,0 0 1,-1 0-1,0 0 0,0 0 1,0-1-1,-1 1 0,0-1 1,-1-13-1,-2 0 683,-1 36-70,-3 35 9,6 32 580,0-81-1183,1 0-1,-1-1 1,0 1-1,0 0 1,1 0 0,-1-1-1,0 1 1,1 0 0,-1-1-1,1 1 1,-1 0-1,1-1 1,-1 1 0,1-1-1,-1 1 1,1-1 0,0 1-1,-1-1 1,1 1 0,0-1-1,-1 0 1,1 1-1,0-1 1,-1 0 0,1 0-1,0 1 1,0-1 0,0 0-1,-1 0 1,1 0 0,0 0-1,0 0 1,-1 0-1,1 0 1,0 0 0,0 0-1,0 0 1,-1-1 0,2 1-1,29-10-1085,1-28-5765,-20 14-407</inkml:trace>
  <inkml:trace contextRef="#ctx0" brushRef="#br0" timeOffset="1481.04">1022 32 11509,'0'0'8180,"0"-2"-10229,0 12-320,3 6-897,-3 2-4129</inkml:trace>
  <inkml:trace contextRef="#ctx0" brushRef="#br0" timeOffset="1900.29">1146 186 7299,'0'0'12732,"0"-1"-12324,2 43-330,3 0 1,17 75-1,-12-74-23,-2 1 0,5 81 0,-13-122-64,0 0 1,0 0-1,0 0 1,0 0-1,-1 0 0,1 0 1,-1 0-1,0 0 1,0 0-1,0 0 0,-2 4 1,2-6 6,0-1 0,0 1 0,0 0 0,0 0 0,0 0 0,-1 0 0,1-1 0,0 1 0,0-1 0,-1 1 0,1-1 0,0 1 0,-1-1 0,1 0 0,0 1 0,-1-1 0,1 0 0,0 0 0,-1 0 0,1 0 1,0 0-1,-1 0 0,1-1 0,-1 1 0,1 0 0,0-1 0,0 1 0,-2-1 0,1-1 5,0 1-1,-1 0 1,1-1 0,0 1 0,1-1 0,-1 1-1,0-1 1,0 0 0,1 0 0,-1 0 0,1 0-1,-1 0 1,1 0 0,0 0 0,0 0 0,0-1-1,0 1 1,0 0 0,1-1 0,-1 1 0,1-1-1,-1 1 1,1-4 0,-4-63-793,4 58 443,1 3-184,-1-1 0,1 1 0,0 0 0,1 0 0,5-16 1,20-35-6495,-12 29-69</inkml:trace>
  <inkml:trace contextRef="#ctx0" brushRef="#br0" timeOffset="2110.77">1284 14 2769,'0'0'17064,"0"-14"-18152,0 26-961,3 7-1041,5 1-3169</inkml:trace>
  <inkml:trace contextRef="#ctx0" brushRef="#br0" timeOffset="3051.08">1422 214 11253,'0'0'7977,"-9"2"-7795,4 0-150,-1-1 1,0 1 0,1 1 0,-1-1-1,1 1 1,0 0 0,0 0 0,0 0 0,0 1-1,1 0 1,-1 0 0,1 0 0,0 0-1,0 1 1,0 0 0,1 0 0,0 0 0,0 0-1,0 0 1,0 0 0,1 1 0,0-1-1,0 1 1,1 0 0,-1 0 0,1 0 0,0 6-1,1-9-23,0-1-1,0 1 1,0 0 0,0 0-1,1 0 1,-1-1-1,1 1 1,0 0-1,0-1 1,0 1 0,0 0-1,0-1 1,0 1-1,1-1 1,-1 0-1,1 1 1,3 2 0,-3-4-3,0 0 0,-1 0 1,1 0-1,0 0 1,0 0-1,0-1 0,0 1 1,1-1-1,-1 1 0,0-1 1,0 0-1,0 0 1,0 0-1,0 0 0,0 0 1,0 0-1,1-1 0,-1 1 1,0-1-1,0 1 1,0-1-1,0 0 0,0 0 1,0 0-1,3-2 0,-2 0 22,1 0 0,-1 0 0,1 0 0,-1-1 0,0 1 0,0-1 0,-1 0 0,1 0 0,-1 0 0,0 0 0,0 0 0,0 0 0,0-1 0,-1 1 0,0-1 0,0 1 0,0-1 0,0 1 0,-1-1 0,0 0 0,0 1 0,0-1 0,0 0 0,-1 1 0,0-1 0,0 1 0,0-1 0,-3-6-1,4 10-45,0 0-1,0 1 0,0-1 0,-1 0 0,1 1 0,0-1 1,0 1-1,-1-1 0,1 0 0,0 1 0,-1-1 0,1 1 1,-1-1-1,1 1 0,-1-1 0,1 1 0,-1-1 0,1 1 1,-1 0-1,1-1 0,-1 1 0,1 0 0,-1-1 0,0 1 1,1 0-1,-1 0 0,0-1 0,1 1 0,-1 0 0,1 0 1,-1 0-1,0 0 0,0 0 0,1 0 0,-1 0 0,0 0 1,1 0-1,-1 0 0,1 1 0,-1-1 0,0 0 0,1 0 0,-1 1 1,0-1-1,2 9-1470,20-2 240,-10-6 645,1-1 0,0 0 1,-1 0-1,1-2 0,-1 1 1,0-1-1,1-1 0,-1 0 1,0-1-1,10-4 0,-16 5 525,0 1-1,-1 0 1,1-1-1,-1 0 1,0 0-1,0-1 1,0 1-1,0-1 1,-1 1-1,0-1 1,1 0-1,-1-1 1,-1 1-1,1-1 1,0 1-1,-1-1 1,0 0-1,0 1 0,-1-1 1,1 0-1,-1 0 1,0 0-1,-1-1 1,1 1-1,-1-5 1,1-9 1224,-1-41 907,-1 58-1750,1-1 0,0 1 1,0-1-1,-1 1 0,1 0 0,-1-1 1,0 1-1,0 0 0,0-1 0,0 1 1,0 0-1,0 0 0,0 0 1,-1 0-1,1 0 0,-1 0 0,0 0 1,-2-2-1,0 29-102,2 6 7,-5 112 243,7-126-396,1 1 0,1-1 0,0 1 1,2-1-1,10 32 0,-14-48-25,0-1-1,0 0 1,0 0 0,1 1-1,-1-1 1,0 0 0,0 0-1,1 1 1,-1-1 0,0 0 0,0 0-1,1 0 1,-1 0 0,0 0-1,0 1 1,1-1 0,-1 0-1,0 0 1,1 0 0,-1 0-1,0 0 1,1 0 0,-1 0 0,0 0-1,1 0 1,-1 0 0,0 0-1,1 0 1,-1 0 0,0-1-1,1 1 1,-1 0 0,0 0 0,0 0-1,1 0 1,-1 0 0,0-1-1,0 1 1,1 0 0,-1 0-1,0 0 1,0-1 0,1 1 0,-1 0-1,0 0 1,0-1 0,0 1-1,0 0 1,1-1 0,-1 1-1,0 0 1,0 0 0,0-1 0,0 1-1,0 0 1,0-1 0,20-29 100,-3 4-139,-12 22-26,0 0-1,-1 0 0,1 1 1,1-1-1,-1 1 1,0 1-1,1-1 0,0 1 1,-1 0-1,1 0 1,0 1-1,0-1 0,0 1 1,0 1-1,0-1 1,0 1-1,11 1 0,-16-1 30,0 0 0,0 0-1,-1 0 1,1 1 0,0-1-1,-1 0 1,1 0-1,0 1 1,-1-1 0,1 0-1,0 1 1,-1-1 0,1 1-1,-1-1 1,1 1-1,-1-1 1,1 1 0,-1-1-1,1 1 1,-1-1 0,1 1-1,-1 0 1,0-1 0,0 1-1,1 0 1,-1-1-1,0 1 1,0 0 0,1 0-1,-1-1 1,0 1 0,0 0-1,0-1 1,0 1 0,0 0-1,0 0 1,0-1-1,-1 1 1,1 0 0,0-1-1,0 1 1,0 0 0,-1 0-1,1-1 1,0 1 0,-1-1-1,1 1 1,-1 0-1,0 2 16,-1 0 0,1 0 0,-1 0 0,0-1-1,0 1 1,0-1 0,0 1 0,0-1 0,-5 4 0,-13 4 138,0 0 1,0-1-1,-1-1 1,-1-1-1,1-1 1,-30 4-1,38-8-1007,-1-1 0,1-1-1,-25-1 1,32-2-5003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3:09.00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26 14 3089,'0'0'10979,"-14"58"-11694,14-9 854,31-47-190,-28-3 43,-1 1 1,0-1-1,0 0 0,1 0 1,-1 0-1,0 0 1,0 0-1,0-1 1,0 1-1,0-1 0,-1 1 1,1-1-1,0 0 1,-1 1-1,1-1 0,-1 0 1,1 0-1,-1 0 1,0 0-1,0 0 1,0 0-1,0-1 0,0 1 1,-1 0-1,1 0 1,0-5-1,1-5-35,0 0 0,0-1 1,-1-20-1,-2 33 22,1-1 0,-1 1 0,0-1 1,0 1-1,0-1 0,0 1 0,1-1 0,-1 1 1,0 0-1,0 0 0,0-1 0,0 1 1,0 0-1,0 0 0,0 0 0,0 0 1,0 0-1,0 0 0,0 0 0,1 1 0,-1-1 1,-2 1-1,-25 3-99,26-3-60,-1 0 0,0 0 1,0 1-1,1-1 0,-1 1 0,1-1 0,-1 1 1,1 0-1,0 0 0,0 0 0,-1 0 0,1 0 0,1 0 1,-4 5-1,1 1-3747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03:10.24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1 131 9380,'0'0'6854,"36"0"-5173,103 0-1248,-81 0-8592</inkml:trace>
  <inkml:trace contextRef="#ctx0" brushRef="#br0" timeOffset="252.83">28 256 7363,'0'0'7396,"14"0"-7268,4 0 240,0 0-256,3 0-112,0-4-96,-3 4-864,0-2-1426,-4 0-47,0-2-1745,-3-2 49</inkml:trace>
  <inkml:trace contextRef="#ctx0" brushRef="#br0" timeOffset="668.67">72 24 7860,'0'0'9713,"-5"-4"-8870,-14-12-232,21 15-629,1 1-1,-1-1 1,0 0 0,0 1-1,0 0 1,1 0-1,-1-1 1,0 1-1,1 0 1,-1 1-1,3-1 1,36 6-54,-1 2 0,0 2 0,0 1 0,65 28 0,-101-37 31,1 0 1,-1 1-1,-1-1 1,1 1-1,0 0 1,0 0-1,-1 0 0,0 0 1,0 0-1,1 1 1,-2-1-1,1 1 1,0 0-1,-1 0 1,0 0-1,0 0 1,0 1-1,0-1 1,-1 0-1,0 1 0,0-1 1,0 1-1,0 0 1,-1-1-1,0 1 1,0 0-1,0-1 1,0 1-1,-1-1 1,0 1-1,1 0 1,-2-1-1,1 0 0,-1 1 1,1-1-1,-1 0 1,0 0-1,-1 0 1,1 0-1,-6 7 1,-9 12-127,-72 96 1058,33-36-3926,49-74-1465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42:01.98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124 296 1585,'0'0'17117,"-41"0"-17104,37 0-27,1 0-1,0 1 1,0-1-1,-1 1 1,1 0-1,0-1 1,0 1-1,0 1 1,0-1-1,0 0 1,0 1-1,0-1 1,0 1 0,1 0-1,-1 0 1,0 0-1,1 1 1,0-1-1,0 0 1,-1 1-1,1-1 1,-3 6-1,3-3 4,0 0 0,0 0 1,0 0-1,0 0 0,1 0 0,0 0 0,0 0 0,0 1 0,1-1 0,-1 0 0,1 1 0,0-1 1,2 10-1,-1-14 8,-1 0 1,0 0 0,1 0-1,-1 1 1,1-1 0,-1 0-1,1 0 1,-1 0 0,1 0-1,0 0 1,0 0 0,0 0-1,-1-1 1,1 1 0,0 0-1,0 0 1,0 0 0,0-1-1,0 1 1,0-1 0,0 1-1,1-1 1,-1 1 0,0-1-1,0 0 1,0 1 0,0-1-1,1 0 1,-1 0 0,0 0-1,0 0 1,1 0 0,-1 0-1,0 0 1,0 0 0,0-1-1,1 1 1,-1 0 0,0-1-1,0 1 1,0-1-1,0 1 1,1-2 0,4 1-12,-1-2 0,0 1 1,0-1-1,0 1 0,0-1 0,-1-1 0,1 1 1,3-4-1,2-6-66,0 1 0,-1-1 0,-1-1 0,0 0 0,-1 0 1,0 0-1,-1-1 0,-1 0 0,0 0 0,-1 0 0,-1-1 0,-1 0 0,0 1 0,0-1 0,-2 0 1,0 0-1,-1 0 0,-4-26 0,-2 20 72,7 22 5,0 0 0,0 0 0,0 0 0,0 0 0,0 1 0,0-1 0,0 0 0,0 0 0,0 0 0,0 0 0,0 0 0,0 0-1,0 0 1,0 0 0,0 0 0,0 0 0,0 0 0,0 0 0,0 0 0,0 1 0,0-1 0,0 0 0,0 0 0,0 0 0,0 0 0,-1 0 0,1 0 0,0 0 0,0 0 0,0 0 0,0 0 0,0 0 0,0 0 0,0 0-1,0 0 1,0 0 0,0 0 0,0 0 0,-1 0 0,1 0 0,0 0 0,0 0 0,0 0 0,0 0 0,0 0 0,0 0 0,0 0 0,0 0 0,0 0 0,0 40-217,0-20 421,0 3-30,1-1 0,1 0-1,1 1 1,2-1 0,0 0 0,0 0-1,15 33 1,-19-53-161,0-1 0,-1 1 0,1-1 0,0 1 0,0-1 0,0 0 1,0 1-1,0-1 0,0 0 0,1 0 0,-1 0 0,0 0 0,1 0 0,-1 0 0,0 0 0,1 0 0,-1 0 0,1-1 0,-1 1 0,1 0 1,0-1-1,-1 0 0,1 1 0,2-1 0,0 0-20,0 0 1,-1-1-1,1 0 0,0 0 1,-1 0-1,1 0 1,-1 0-1,1-1 0,-1 1 1,6-5-1,4-3-383,-1 0 0,1-1 0,-2-1 0,14-15 0,-22 22 283,0 0 0,-1 0 1,0 0-1,1 0 1,-1 0-1,-1 0 1,1 0-1,-1-1 1,2-6-1,-3 10 138,0 0 1,1 0-1,-1 0 0,0 0 1,0 0-1,0 0 1,0 0-1,0 0 0,0 0 1,0 0-1,0 0 1,0 0-1,0 0 0,0 0 1,-1 0-1,1 0 0,0 0 1,-1 0-1,1 0 1,-1 1-1,1-1 0,-1 0 1,0 0-1,1 0 0,-1 0 1,0 1-1,1-1 1,-1 0-1,0 1 0,0-1 1,0 1-1,0-1 0,0 1 1,0-1-1,1 1 1,-1-1-1,0 1 0,0 0 1,0 0-1,0-1 0,0 1 1,0 0-1,0 0 1,-2 0-1,0 0-17,0 1 0,1-1-1,-1 0 1,0 1 0,1 0 0,-1 0 0,1 0-1,-1 0 1,1 0 0,-1 0 0,1 1-1,0-1 1,0 1 0,-1-1 0,1 1 0,0 0-1,0 0 1,1 0 0,-1 0 0,0 0 0,1 1-1,-1-1 1,1 0 0,0 1 0,0-1-1,0 1 1,0-1 0,0 1 0,0 3 0,-3 8 2,2-1 0,0 1 0,0 0 0,2 20 1,0-33-11,0 0 0,0-1 0,0 1 0,0 0 0,0 0 0,0-1 0,0 1 0,1 0 0,-1 0 0,0-1 0,0 1 0,1 0 1,-1-1-1,1 1 0,-1 0 0,0-1 0,1 1 0,-1-1 0,1 1 0,0-1 0,-1 1 0,1-1 0,-1 1 0,1-1 0,0 0 0,-1 1 1,1-1-1,0 0 0,-1 1 0,1-1 0,0 0 0,0 0 0,-1 0 0,1 0 0,0 0 0,0 0 0,-1 0 0,1 0 0,0 0 1,0 0-1,-1 0 0,1 0 0,0 0 0,-1 0 0,2-1 0,0 1 12,1-1 1,-1 0-1,0 0 1,1 1-1,-1-1 0,0-1 1,0 1-1,1 0 0,-1 0 1,0-1-1,-1 1 1,4-4-1,4-9-20,0-1 0,-2-1 0,1 0-1,-2 0 1,0 0 0,-1-1 0,-1 0 0,0 0-1,-2 0 1,0 0 0,0 0 0,-2-1 0,0 1 0,-1 0-1,-6-35 1,-7 197 141,13-116 68,1 38-13,0-63-181,1 0-1,-1-1 1,1 1-1,0-1 0,0 1 1,0-1-1,0 0 1,0 1-1,1-1 0,0 0 1,-1 0-1,1 0 1,0 0-1,5 5 1,-5-7 10,-1 0 0,0 0 0,0-1 1,0 1-1,0 0 0,1-1 1,-1 1-1,0-1 0,1 0 0,-1 1 1,0-1-1,1 0 0,-1 0 1,0 1-1,1-1 0,-1 0 1,0 0-1,1-1 0,-1 1 0,1 0 1,-1 0-1,0-1 0,1 1 1,-1-1-1,0 1 0,0-1 0,1 1 1,-1-1-1,0 0 0,0 0 1,0 0-1,0 0 0,0 1 0,2-3 1,13-19-1480,-8-1-5276,-8 7-1871</inkml:trace>
  <inkml:trace contextRef="#ctx0" brushRef="#br0" timeOffset="381.75">645 0 7091,'0'0'6385,"-3"7"-6231,-22 66 998,3 2 0,-17 98 0,12-47-59,24-110-1569,3-11-1952,4-11-1943,3-8-2723</inkml:trace>
  <inkml:trace contextRef="#ctx0" brushRef="#br0" timeOffset="1182.62">687 239 3858,'0'0'8001,"0"68"-5835,0-11 1372,0-79-2618,0 17-926,0 1 0,1-1 0,-1 0 0,1 1 0,0-1 1,0 1-1,1-1 0,-1 1 0,1-1 0,4-6 0,-5 9-7,0 0 0,0 1 0,1-1-1,-1 1 1,0-1 0,1 1 0,-1 0 0,1 0 0,0 0 0,-1-1 0,1 1 0,0 1-1,-1-1 1,1 0 0,0 0 0,0 1 0,0-1 0,0 1 0,0-1 0,0 1 0,0 0-1,0 0 1,0 0 0,0 0 0,0 0 0,-1 0 0,1 1 0,2 0 0,-2 0 7,-1 0 0,1 0 0,-1 0 0,1 1 0,-1-1 0,0 0 0,0 1 0,0-1 0,0 1 0,0-1 0,0 1 0,0 0 0,0 0 0,0-1 0,-1 1 0,1 0 0,-1 0 0,1-1 0,-1 4 0,6 36 99,-3-39 202,3-10-146,5-9-73,-7 8-65,-1-1-21,2 1 0,-1 0 0,1 0-1,9-12 1,-14 21 0,0-1 0,1 1 1,-1 0-1,0-1 0,0 1 0,1 0 0,-1 0 0,0-1 0,0 1 0,1 0 1,-1 0-1,0 0 0,1 0 0,-1-1 0,0 1 0,1 0 0,-1 0 0,0 0 1,1 0-1,-1 0 0,0 0 0,1 0 0,-1 0 0,0 0 0,1 0 0,-1 0 1,0 0-1,1 0 0,-1 0 0,0 0 0,1 0 0,-1 0 0,0 1 1,1-1-1,-1 0 0,1 0 0,8 14-6,1 18 432,-9-3-168,-2-25-467,1 0-1,0 0 0,0 0 0,0-1 0,0 1 1,1 0-1,-1 0 0,1 0 0,0-1 1,2 5-1,5-6-7434,-2-2 1336</inkml:trace>
  <inkml:trace contextRef="#ctx0" brushRef="#br0" timeOffset="1835.51">952 250 896,'0'0'11264,"4"-8"-9852,2 55 2347,-4 27-2439,-2-74-1303,1 0-1,-1 0 1,0-1-1,1 1 0,-1 0 1,1 0-1,-1 0 1,1 0-1,-1 0 1,1 0-1,-1-1 1,1 1-1,-1 0 1,0 0-1,1-1 0,-1 1 1,0 0-1,1-1 1,-1 1-1,0 0 1,1-1-1,-1 1 1,0-1-1,1 1 1,-1 0-1,0-1 0,0 1 1,0-1-1,1 0 1,1-9-12,2 0 0,-1 0 1,1 0-1,1 1 0,0-1 1,0 1-1,9-11 0,-14 20-13,0-1 0,1 1 0,-1 0 0,0-1 0,0 1 0,1 0 0,-1 0 0,0-1-1,0 1 1,1 0 0,-1 0 0,0 0 0,1-1 0,-1 1 0,0 0 0,1 0-1,-1 0 1,0 0 0,1 0 0,-1 0 0,1 0 0,-1-1 0,0 1 0,1 0 0,-1 0-1,1 1 1,-1-1 0,0 0 0,1 0 0,-1 0 0,0 0 0,1 0 0,-1 0 0,1 1-1,8 12-88,2 26 126,-10-34-37,8 17 33,-9-22-40,0 0 0,1 0 0,-1 0-1,0 0 1,0 1 0,0-1 0,1 0 0,-1 0 0,0 0-1,0 0 1,1 0 0,-1 0 0,0 0 0,0 0 0,1 0-1,-1 0 1,0 0 0,0 0 0,1 0 0,-1 0 0,0 0 0,0 0-1,1 0 1,-1 0 0,0 0 0,0 0 0,1 0 0,-1-1-1,0 1 1,0 0 0,0 0 0,1 0 0,-1 0 0,0 0-1,0-1 1,0 1 0,1 0 0,-1 0 0,0 0 0,0-1 0,17-36-1675,-11 20 1367,-6 16 321,0 1 1,0 0-1,0 0 0,0 0 1,0-1-1,0 1 0,1 0 1,-1 0-1,0 0 0,0 0 0,0-1 1,0 1-1,0 0 0,0 0 1,0 0-1,1 0 0,-1-1 1,0 1-1,0 0 0,0 0 0,0 0 1,1 0-1,-1 0 0,0 0 1,0 0-1,0 0 0,0-1 1,1 1-1,-1 0 0,0 0 0,0 0 1,0 0-1,1 0 0,-1 0 1,0 0-1,0 0 0,0 0 1,1 0-1,-1 0 0,0 0 1,0 1-1,0-1 0,1 0 0,6 9 261,1 14 526,-7 26-229,-1-29-5565</inkml:trace>
  <inkml:trace contextRef="#ctx0" brushRef="#br0" timeOffset="2222.73">1336 78 5170,'0'0'9706,"0"66"-7225,-2-34-1636,-2 0 0,-14 63-1,11-64-1427,1 1 0,-5 65 0,18-98-6373,3-6 1164</inkml:trace>
  <inkml:trace contextRef="#ctx0" brushRef="#br0" timeOffset="2772.17">1376 253 2849,'0'0'12836,"0"-5"-11428,-1-13-119,2 46-890,-1-16-363,0 0 0,1 1 0,1-1 0,3 15 0,-5-26-32,1 0 1,-1 0 0,1 0 0,0 0 0,-1 0 0,1 1-1,0-1 1,-1 0 0,1-1 0,0 1 0,0 0-1,0 0 1,0 0 0,0 0 0,0-1 0,0 1-1,0 0 1,0-1 0,2 1 0,-2-1 4,0 0 0,0 0 0,-1 0 0,1 0 0,0 0 0,0 0 0,-1-1 0,1 1 0,0 0 0,0-1 0,-1 1 0,1-1 0,0 1 0,-1 0 0,1-1 0,0 1-1,-1-1 1,1 0 0,-1 1 0,1-1 0,-1 1 0,1-2 0,1-2 19,1 0-1,-1 0 0,0 0 0,0-1 0,-1 1 0,1-1 0,-1 1 0,1-7 1,1-16 54,0 21-70,-1 18-210,8 94 205,5 91 146,-14-174-120,-1-16-17,1 0 0,-1 0-1,0 0 1,-1 0 0,-1 8 0,-3-12 558,-3-11-165,-3-13-146,8 12-293,0 0 1,1-1-1,0 0 1,1 1-1,0-1 1,0 0 0,1 0-1,0 0 1,3-13-1,-2 17-298,0-1 1,1 1-1,0 0 0,0 0 0,1 0 0,5-8 0,-6 10-301,1-1-1,0 1 0,0 1 0,1-1 1,-1 0-1,1 1 0,0 0 0,0 0 1,4-3-1,17-7-2726,-3 0-809</inkml:trace>
  <inkml:trace contextRef="#ctx0" brushRef="#br0" timeOffset="3287.06">1637 318 3330,'0'0'12232,"0"-6"-10984,-3-16-246,7 46-440,-3-21-559,0 1 1,1-1 0,0 0 0,0 1-1,0-1 1,0 0 0,0 0-1,1 0 1,-1 0 0,1-1 0,0 1-1,4 2 1,-7-4 3,1 0-1,0 0 1,-1-1-1,1 1 1,0 0 0,0-1-1,0 1 1,-1-1-1,1 1 1,0-1-1,0 1 1,0-1 0,0 0-1,0 1 1,0-1-1,0 0 1,0 0 0,0 0-1,0 1 1,0-1-1,0 0 1,0 0-1,0-1 1,-1 1 0,1 0-1,0 0 1,0 0-1,0-1 1,0 1-1,0 0 1,0-1 0,0 1-1,0-1 1,0 1-1,-1-1 1,1 1 0,0-1-1,0 0 1,-1 1-1,1-1 1,0 0-1,-1 0 1,1 1 0,-1-1-1,1 0 1,-1 0-1,1 0 1,-1-1 0,14-55 107,-11 80-126,2 15 5,-2 0 0,-3 61 0,-1-91 40,1 1 0,-1 0 0,-1 0 0,0 0 0,0 0 0,-1-1 0,0 1 0,0-1 0,-1 0 0,0 0 0,0 0 0,-1 0 0,0-1 1,-1 0-1,1 0 0,-14 12 0,19-18 5,-1-1 1,0 1-1,0 0 1,0 0-1,0 0 1,0 0-1,-1-1 1,1 1-1,0-1 1,0 1-1,0-1 1,0 1 0,-1-1-1,1 1 1,0-1-1,0 0 1,-1 0-1,1 0 1,0 0-1,-1 0 1,1 0-1,0 0 1,-1 0-1,1 0 1,0-1-1,0 1 1,-1 0 0,0-1-1,0-1-14,1 0 1,-1 1-1,1-1 0,0 0 1,-1 0-1,1 1 0,0-1 0,0 0 1,0 0-1,0-1 0,0 1 1,1 0-1,-1 0 0,0-4 0,-1-7-312,1 0-1,0 0 0,0 0 0,3-16 0,-1 23-393,0 1 1,1-1-1,-1 1 1,1-1-1,1 1 1,-1 0-1,1 0 1,0 0-1,0 0 0,0 1 1,1-1-1,7-6 1,10-10-5114</inkml:trace>
  <inkml:trace contextRef="#ctx0" brushRef="#br0" timeOffset="3764.28">1791 314 7555,'0'0'8586,"56"42"-7468,-54-40-1101,0-1 0,0 0 1,0 0-1,0 0 0,1 0 1,-1 0-1,0 0 1,1-1-1,-1 1 0,0-1 1,1 0-1,-1 1 0,1-1 1,-1 0-1,0 0 0,4-1 1,-5 0-12,1 1 1,-1-1-1,1 0 1,-1 0 0,0 0-1,1 1 1,-1-1-1,0 0 1,0-1-1,0 1 1,1 0-1,-1 0 1,0 0-1,-1-1 1,1 1 0,0-1-1,0 1 1,0-3-1,2-5 301,-1-1 0,0 1 0,0-1 1,-1 0-1,0 0 0,-1-12 0,13 135-481,-10-68 266,-1-23 22,-1-1 0,0 0 0,-2 1 0,-5 33 0,6-53-92,0-1-1,-1 1 1,1-1 0,-1 0 0,1 1 0,-1-1-1,1 1 1,-1-1 0,0 0 0,1 0-1,-1 1 1,0-1 0,0 0 0,0 0-1,0 0 1,0 0 0,0 0 0,0 0-1,-1 0 1,1 0 0,0-1 0,0 1-1,-1 0 1,1-1 0,-1 1 0,1-1-1,0 1 1,-1-1 0,1 0 0,-1 0-1,-1 1 1,2-2-64,0 1 0,-1 0 0,1-1 0,0 1 0,0-1 0,-1 1 0,1-1 0,0 0 0,0 1 0,0-1 0,0 0-1,0 0 1,0 0 0,0 0 0,0 0 0,0 0 0,0 0 0,1 0 0,-1 0 0,0 0 0,1 0 0,-1-1 0,1 1 0,-1 0 0,1 0 0,-1-1 0,1 1 0,0 0 0,0-1 0,0 1-1,0 0 1,0-1 0,0-1 0,0-51-6398,3 23 165</inkml:trace>
  <inkml:trace contextRef="#ctx0" brushRef="#br0" timeOffset="4231.37">2032 296 4098,'0'0'8161,"7"3"-7534,3 1-453,1 1-88,1 0 0,-1-2 0,1 1 0,0-1-1,0-1 1,12 1 0,-22-2-75,1-1 0,-1-1 0,1 1 1,-1 0-1,0 0 0,1-1 0,-1 0 0,0 1 0,0-1 0,0 0 1,1 0-1,-1 0 0,0 0 0,0-1 0,0 1 0,2-2 1,-2 0 10,0 1 0,-1-1 0,1 1 0,-1-1 0,1 0 0,-1 1 0,0-1 0,0 0 0,0 0 0,0 0 0,-1 0 0,1 0 0,-1 0 0,0 0 0,0 0 0,0-4 0,-1-8 1091,1-2 1911,2 26-2345,15 79-577,-7-43-10,-1 0 0,-3 0 1,-2 0-1,-2 75 0,-3-115-57,0 0 0,0 0 0,-1 0 0,1-1 0,-1 1 0,-1 0 0,1-1 0,-1 1 0,1-1 1,-6 6-1,7-9-6,0 0 0,1 0 0,-1 0 0,0 0 0,0 0 0,0 0 0,0 0 0,0 0 0,0 0 0,0-1 0,0 1 0,0 0 0,0-1 0,0 1 0,0-1 0,-1 1 0,1-1 0,0 0 0,0 0 0,0 1 0,-1-1 0,1 0 0,0 0 0,0 0 0,-1 0 0,1 0 0,0 0 0,0-1 0,-1 1 0,1 0 0,0-1 0,0 1 0,0-1 0,0 1 0,-1-1 1,1 1-1,0-1 0,0 0 0,0 0 0,0 1 0,0-1 0,1 0 0,-1 0 0,0 0 0,0 0 0,-1-2 0,-1-3-23,0 1 1,1-1-1,-1 0 0,1 0 1,1 0-1,-1 0 1,1-1-1,0 1 0,0 0 1,1-1-1,-1 1 1,2-8-1,-1 5-425,1 0 0,0-1 0,1 1 0,-1 0 0,2 0 0,-1 0 1,8-15-1,6-3-3439,3 4-1758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42:07.87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1 122 5859,'0'0'11565,"0"0"-11469,0-1 0,0 0-1,0 1 1,0-1 0,0 0 0,1 1 0,-1-1-1,0 0 1,1 1 0,-1-1 0,0 1 0,1-1-1,-1 1 1,1-1 0,-1 1 0,0-1 0,1 1-1,0-1 1,-1 1 0,1 0 0,0-1 0,118 1-1580,-118 0 1235,-1 0 0,1 0 0,0 0 0,-1 0 0,1 0 0,-1 0 0,1 1 0,-1-1 0,1 0 0,-1 0 0,1 1 0,-1-1 0,1 0 0,-1 1 0,1-1 0,-1 1 0,1-1 0,-1 1 0,0-1-1,1 1 1,-1-1 0,0 1 0,1-1 0,-1 1 0,0-1 0,0 1 0,1-1 0,-1 1 0,0-1 0,0 1 0,0 0 0,0-1 0,0 1 0,0-1 0,0 1 0,0 0 0,0-1 0,0 1 0,0-1 0,0 1 0,0 0 0,-1-1 0,1 1 0,0-1-1,0 1 1,-1-1 0,1 1 0,-1 0 0,-6 8-3947</inkml:trace>
  <inkml:trace contextRef="#ctx0" brushRef="#br0" timeOffset="187.44">42 212 1873,'0'0'11925,"-11"8"-10244,22-8-1649,9 0 32,2-5-64,6-3 0,-3 0-1393,-3 0-2128,-8 0-2978</inkml:trace>
  <inkml:trace contextRef="#ctx0" brushRef="#br0" timeOffset="526.37">108 59 8548,'0'0'7150,"8"0"-7249,6 8 110,-1-1 0,-1 2 1,1 0-1,-1 0 0,-1 1 0,0 1 0,0 0 0,-1 0 1,0 1-1,9 16 0,-18-27 5,0 1 0,0-1 0,0 0 0,0 1 0,0-1 0,0 1 1,-1-1-1,1 1 0,-1-1 0,1 1 0,-1-1 0,1 1 0,-1-1 0,0 1 0,0 0 0,0-1 1,0 1-1,0 0 0,0-1 0,0 1 0,0-1 0,-1 1 0,1 0 0,-1-1 0,1 1 0,-1-1 1,0 1-1,1-1 0,-1 0 0,0 1 0,0-1 0,0 0 0,-2 2 0,-2 1 158,-1 0 1,1-1-1,-1 1 0,0-1 0,-1-1 0,-11 4 0,-16 8-3466</inkml:trace>
  <inkml:trace contextRef="#ctx0" brushRef="#br0" timeOffset="1054.09">495 146 2321,'0'0'14228,"-7"-7"-13446,4 3-714,0 1 0,-1-1-1,1 1 1,-1 0 0,0 0 0,0 0 0,0 0 0,-8-3 0,10 6-63,0-1 0,-1 1-1,1 0 1,0-1 0,0 1 0,0 0 0,0 0-1,0 1 1,-1-1 0,1 0 0,0 1-1,0-1 1,0 1 0,0 0 0,0 0-1,0 0 1,0 0 0,0 0 0,0 0-1,1 0 1,-1 0 0,0 1 0,1-1-1,-1 1 1,1-1 0,-1 1 0,1 0-1,-2 2 1,0 0-9,0 1 0,1 0-1,-1 0 1,1 0 0,0 0-1,0 0 1,1 0 0,-1 1-1,1-1 1,0 0 0,1 1 0,-1-1-1,1 1 1,0 6 0,1-11-44,-1 1-1,0 0 1,0 0 0,1-1 0,-1 1 0,1 0 0,-1-1 0,1 1 0,0 0 0,0-1 0,-1 1 0,1-1 0,0 1-1,0-1 1,1 0 0,-1 1 0,0-1 0,3 2 0,-2-2-62,0 0-1,0-1 1,0 1 0,0-1-1,0 1 1,0-1 0,0 0 0,0 0-1,0 0 1,0 0 0,0 0-1,0 0 1,0-1 0,0 1-1,0-1 1,0 1 0,0-1-1,0 0 1,0 0 0,2-1-1,0 0-1,0-1 0,-1 1 0,0-1-1,0 1 1,0-1 0,0 0-1,0-1 1,0 1 0,-1 0-1,0-1 1,1 1 0,-1-1-1,-1 0 1,1 0 0,0 1 0,-1-1-1,0 0 1,0-1 0,0 1-1,0-7 1,2-12 227,-2 1 1,-2-38-1,1 29-162,0 7 1703,0 20 526,0 16-1781,-1 6-49,2 0 1,0 1-1,1-1 0,1 0 0,6 22 1,-7-34-405,0-1 1,0 0-1,0 0 1,1 0-1,0 0 1,0 0-1,1 0 1,-1-1 0,6 5-1,-6-6-254,1 0-1,0 0 1,0 0-1,0-1 1,0 0-1,0 1 1,1-1-1,-1-1 1,0 1-1,1-1 1,0 0-1,7 1 1,19 0-3264,0-1-1949</inkml:trace>
  <inkml:trace contextRef="#ctx0" brushRef="#br0" timeOffset="1455.98">774 146 2369,'0'0'13420,"-12"-3"-12874,-39-7-233,49 10-294,0 0 0,0 0-1,0 1 1,0-1 0,1 0 0,-1 1 0,0-1 0,0 1 0,0 0 0,0 0 0,1 0 0,-1 0 0,0 0 0,1 0 0,-1 0 0,1 0 0,-1 1 0,1-1-1,0 0 1,0 1 0,-1-1 0,1 1 0,0 0 0,0-1 0,0 1 0,1 0 0,-1 0 0,-1 2 0,1 1-40,-1-1 0,1 1 1,0 0-1,0 0 0,0 0 1,1 0-1,0 0 0,0 8 0,1-12 13,-1 0-1,1 0 1,-1 1-1,1-1 1,0 0-1,0 0 1,0 0-1,0 0 1,0 0-1,0 0 1,0 0-1,0 0 1,0-1-1,0 1 1,0 0-1,0-1 1,0 1-1,1-1 1,-1 1-1,0-1 1,1 1-1,-1-1 1,0 0-1,1 0 1,-1 1-1,0-1 1,1 0-1,-1 0 1,0-1-1,3 1 0,-1 0-58,0 0-1,1-1 0,-1 1 1,0 0-1,0-1 0,0 0 0,0 0 1,0 0-1,0 0 0,0 0 0,0-1 1,4-2-1,-3-1-91,-1 1-1,1-1 1,-1 0 0,0 0 0,0-1-1,0 1 1,-1 0 0,0-1 0,0 0-1,-1 1 1,1-1 0,-1 0 0,0-6-1,1-12 273,-3-46-1,0 29 644,-3 75 1588,2-13-2016,0-1-1,1 0 1,1 25-1,1-41-453,-1 1-1,1 0 0,-1-1 1,1 1-1,1-1 1,-1 1-1,0-1 0,1 1 1,0-1-1,0 0 1,1 0-1,-1 0 0,1 0 1,0 0-1,0 0 1,0-1-1,0 0 0,0 1 1,1-1-1,5 3 0,15 5-4264</inkml:trace>
  <inkml:trace contextRef="#ctx0" brushRef="#br0" timeOffset="1663.07">1062 143 1249,'0'0'17640,"33"-11"-17720,-8 5 80,0 1-112,-3 2-961,1 1-1184,-9 2-1601,-6 0 177</inkml:trace>
  <inkml:trace contextRef="#ctx0" brushRef="#br0" timeOffset="1862.34">1089 201 9877,'0'0'5698,"23"0"-5314,-4 0-128,3 0-256,1-7-1168,-1 1-1777,-5-4-609,-6-1-3537</inkml:trace>
  <inkml:trace contextRef="#ctx0" brushRef="#br0" timeOffset="2079.64">1172 25 8932,'0'0'4066,"8"4"-4207,4 3 219,0-1 0,0 2 1,0 0-1,-1 0 1,-1 1-1,12 12 1,-20-19-69,0 0 0,0-1-1,0 1 1,0 0 0,-1 1 0,1-1 0,-1 0 0,0 0 0,0 1 0,0-1-1,0 1 1,0-1 0,0 1 0,-1-1 0,1 1 0,-1 0 0,1-1 0,-1 1-1,0-1 1,0 1 0,0 0 0,-1-1 0,1 1 0,-1 0 0,1-1 0,-1 1-1,0-1 1,0 1 0,0-1 0,0 0 0,0 1 0,-1-1 0,1 0-1,-1 0 1,0 0 0,1 0 0,-1 0 0,0 0 0,0 0 0,0-1 0,0 1-1,-5 2 1,-48 28-2702,25-20-3228</inkml:trace>
  <inkml:trace contextRef="#ctx0" brushRef="#br0" timeOffset="4356.97">549 690 6659,'0'0'8385,"-11"-6"-7424,-33-22-478,42 27-471,0 0 0,0-1 0,0 1 0,0 1 1,0-1-1,0 0 0,-1 0 0,1 1 1,0 0-1,-1-1 0,1 1 0,0 0 1,-1 0-1,1 0 0,0 0 0,-1 1 1,1-1-1,0 1 0,0-1 0,-1 1 0,1 0 1,0 0-1,0 0 0,0 0 0,0 0 1,0 0-1,0 0 0,0 1 0,0-1 1,0 1-1,1 0 0,-1-1 0,1 1 1,-3 3-1,1 0 7,0 0 0,0 0 0,0 0 0,0 0 0,1 1 0,0-1 0,0 1 0,1-1 0,0 1 0,0 0 0,-1 5 0,2-10-23,1-1-1,-1 1 1,0-1 0,1 1-1,-1-1 1,0 1 0,1-1 0,-1 1-1,1-1 1,-1 0 0,1 1 0,-1-1-1,1 0 1,-1 1 0,1-1-1,-1 0 1,1 0 0,-1 0 0,1 1-1,0-1 1,-1 0 0,1 0 0,-1 0-1,1 0 1,-1 0 0,1 0-1,0 0 1,-1 0 0,1 0 0,-1 0-1,1 0 1,0-1 0,-1 1-1,1 0 1,-1 0 0,1-1 0,-1 1-1,1-1 1,24-8-283,-19 3 203,-1 0 0,0 0 0,0-1 0,0 1 0,0-1 0,-1 0 0,0 0 0,-1 0 0,0-1 0,0 0 0,0 1 0,-1-1 0,0 0 0,-1 0 0,0 0 0,0 0 0,0 0 0,-1 0 0,-1 0 0,1-1 0,-1 1-1,0 0 1,-1 0 0,0 1 0,-5-13 0,9 33 521,-1-1 0,0 1 0,-2 20 0,0-11 205,1-1 0,1 1 1,5 24-1,-5-40-559,0 1 0,1 0 0,0-1 0,1 0 0,-1 1 0,1-1 0,7 9 1,12 3-1187,12-11-3800,-10-7-334</inkml:trace>
  <inkml:trace contextRef="#ctx0" brushRef="#br0" timeOffset="4825.87">729 656 4674,'0'0'7884,"-12"-1"-6598,-38-2-283,49 3-955,0 1 1,-1-1 0,1 0-1,-1 1 1,1-1 0,0 1-1,-1-1 1,1 1 0,0 0-1,0-1 1,-1 1 0,1 0-1,0 0 1,0 0 0,0 0-1,0 0 1,0 0 0,0 0-1,0 0 1,0 0 0,1 1-1,-1-1 1,0 0 0,1 0-1,-1 1 1,1-1 0,-1 1-1,1-1 1,0 2-1,-4 40 326,5-37-380,-1-5 12,0 0 0,0-1 0,0 1-1,1 0 1,-1 0 0,0 0 0,1-1-1,-1 1 1,1 0 0,-1 0 0,1-1-1,-1 1 1,1 0 0,-1-1 0,1 1-1,0-1 1,-1 1 0,1-1 0,0 1-1,-1-1 1,1 1 0,0-1 0,0 0 0,0 1-1,-1-1 1,1 0 0,0 0 0,0 0-1,0 0 1,0 1 0,-1-1 0,1 0-1,0 0 1,0-1 0,0 1 0,0 0-1,-1 0 1,1 0 0,1-1 0,1 1 5,-1 0 1,0-1-1,0 1 0,0-1 1,0 0-1,0 1 1,0-1-1,0 0 1,0 0-1,0 0 1,0-1-1,0 1 0,0 0 1,0-1-1,2-2 1,3-10-34,-1-1 1,-1 0 0,0 0-1,-1 0 1,-1 0 0,0-1-1,-1 0 1,0 1 0,-1-1-1,-1 0 1,-1 0 0,-3-21-1,-7 155 2744,11-106-2620,0-1 0,0 1 0,1-1 0,1 1 0,0-1 0,4 12 0,-5-20-222,0 0 0,0-1 0,1 1 0,-1 0 0,1-1 0,0 1 0,0 0 0,0-1 1,0 0-1,0 0 0,4 3 0,-3-3-371,0 0 1,0 0-1,1-1 1,-1 1-1,1-1 1,-1 0-1,1 0 1,0 0-1,-1 0 1,1-1-1,4 1 1,16-1-4182,-1 0-1352</inkml:trace>
  <inkml:trace contextRef="#ctx0" brushRef="#br0" timeOffset="5217.49">917 654 4402,'0'0'12064,"-11"-2"-11538,-36-2-102,45 5-394,1-1-1,-1 0 1,0 1 0,0 0 0,1-1-1,-1 1 1,1 0 0,-1 0 0,0 0-1,1 0 1,-1 0 0,1 0 0,0 0-1,-1 0 1,1 1 0,0-1 0,0 0-1,0 1 1,0-1 0,0 1 0,0 0-1,0-1 1,1 1 0,-1 0 0,0-1-1,1 1 1,-1 3 0,0-1-9,0 1 0,0-1 1,1 0-1,0 1 0,-1-1 1,2 0-1,-1 1 0,0-1 0,2 6 1,-2-10-15,1 1 0,0 0 0,-1 0 0,1 0 0,-1 0 0,1-1 0,0 1 0,0 0 0,-1-1 0,1 1 0,0 0 0,0-1 0,0 1 0,0-1 1,0 1-1,-1-1 0,1 0 0,0 1 0,0-1 0,0 0 0,0 0 0,0 0 0,0 0 0,0 1 0,0-1 0,0-1 0,0 1 0,0 0 0,0 0 0,0 0 0,0 0 0,0-1 0,0 1 0,0 0 0,0-1 1,0 1-1,0-1 0,1-1 0,3 0 14,-1 0 0,1 0 0,-1-1-1,0 1 1,0-1 0,6-6 0,-6 4-3,0-1 0,-1 0 0,0 1-1,0-1 1,0 0 0,-1-1 0,0 1-1,0 0 1,0-1 0,-1 1 0,0-1-1,0-6 1,-2-90 123,-1 55-99,-2 114-454,1-43 317,1 1 0,2 0 0,2 33-1,6-32-2507,5-7-2173</inkml:trace>
  <inkml:trace contextRef="#ctx0" brushRef="#br0" timeOffset="5409.22">1142 638 11621,'0'0'6163,"64"-29"-6163,-47 28-144,-3 1-1905,-3 0-1809,-2 0-2945</inkml:trace>
  <inkml:trace contextRef="#ctx0" brushRef="#br0" timeOffset="5593.8">1198 684 5523,'0'0'9620,"-8"16"-9892,19-14 640,6-2-368,-1 0-1024,7 0-1330,-7-5-511,-2-5-1729</inkml:trace>
  <inkml:trace contextRef="#ctx0" brushRef="#br0" timeOffset="5844.8">1239 562 4098,'0'0'10885,"-6"-6"-10194,-16-18-646,22 24-52,0 0 0,0-1-1,1 1 1,-1 0 0,0-1-1,0 1 1,0 0 0,1-1-1,-1 1 1,0 0 0,0 0-1,1-1 1,-1 1 0,0 0-1,1 0 1,-1-1 0,0 1-1,0 0 1,1 0 0,-1 0-1,1 0 1,-1-1 0,0 1-1,1 0 1,-1 0 0,0 0-1,1 0 1,-1 0 0,1 0-1,-1 0 1,0 0 0,1 0-1,-1 0 1,0 0 0,1 0-1,-1 1 1,0-1 0,1 0-1,-1 0 1,1 0 0,20 1 166,-13 0-127,-1 1 0,0 0 0,0 0 0,0 1 0,0 0 1,0 0-1,-1 1 0,1 0 0,-1 0 0,0 0 0,0 1 0,-1 0 0,10 10 0,-12-12 0,-1 0 0,0 0-1,0 0 1,0 0-1,-1 0 1,1 0-1,-1 0 1,1 0-1,-1 1 1,0-1 0,-1 1-1,1-1 1,0 1-1,-1-1 1,0 1-1,0-1 1,0 1-1,0-1 1,-1 1 0,1-1-1,-1 1 1,0-1-1,0 1 1,0-1-1,0 0 1,-1 1-1,0-1 1,1 0-1,-1 0 1,0 0 0,-4 4-1,-36 38-781,10-20-3580,4-6-3657</inkml:trace>
  <inkml:trace contextRef="#ctx0" brushRef="#br0" timeOffset="2855.46">1785 89 8676,'0'0'7780,"-6"0"-7298,2 0-448,1 0 0,0 0-1,0 0 1,-1 0 0,1 1-1,0 0 1,0 0-1,-1 0 1,1 0 0,0 0-1,0 0 1,0 1-1,1-1 1,-1 1 0,0 0-1,1 0 1,-1 0 0,1 0-1,-1 1 1,1-1-1,0 1 1,0-1 0,0 1-1,0 0 1,1 0-1,-1 0 1,1 0 0,-1 0-1,1 0 1,0 0 0,0 0-1,1 0 1,-1 1-1,0 4 1,1-7-34,0 0 1,0 0-1,1 0 1,-1 0-1,0 0 1,0 0-1,1 0 1,-1 0-1,0 0 1,1 0-1,-1 0 1,1 0-1,-1 0 0,1 0 1,-1 0-1,1 0 1,0-1-1,0 1 1,-1 0-1,1 0 1,0-1-1,0 1 1,0 0-1,0-1 1,0 1-1,0-1 0,0 0 1,1 1-1,2 0-20,0 0 0,0 0-1,0-1 1,0 1-1,0-1 1,0 0 0,0 0-1,6-1 1,-2-1-60,1 1 0,-1-1-1,0-1 1,1 1 0,-1-1 0,0-1 0,12-6 0,-18 9 83,-1 0 1,1 0-1,-1 0 0,0 0 1,1-1-1,-1 1 1,0 0-1,0 0 0,0-1 1,0 1-1,0-1 0,0 1 1,0-1-1,0 1 1,-1-1-1,1 0 0,-1 1 1,1-1-1,-1 0 1,0 1-1,1-1 0,-1 0 1,0 0-1,0 1 0,0-1 1,0 0-1,-1 1 1,1-1-1,0 0 0,-1 0 1,1 1-1,-2-3 0,1 2 4,-1 0 0,1 0 0,-1 0 0,1 0 0,-1 1-1,0-1 1,1 0 0,-1 1 0,0 0 0,0-1-1,0 1 1,-1 0 0,1 0 0,0 0 0,0 1-1,0-1 1,-1 0 0,1 1 0,0-1 0,-1 1 0,-4 0-1,7 0-148,-1 0 0,1 0 0,0 0-1,-1 0 1,1 0 0,0 1 0,-1-1-1,1 0 1,0 0 0,0 0 0,-1 0-1,1 1 1,0-1 0,-1 0 0,1 0-1,0 1 1,0-1 0,0 0 0,-1 0 0,1 1-1,0-1 1,0 0 0,0 1 0,0-1-1,0 0 1,-1 1 0,1-1 0,0 0-1,0 1 1,0-1 0,0 0 0,0 1-1,0-1 1,0 1 0,0-1 0,0 0-1,0 1 1,0-1 0,1 0 0,-1 1-1,0-1 1,0 0 0,0 1 0,0-1-1,0 0 1,1 0 0,-1 1 0,0-1-1,0 0 1,1 0 0,-1 1 0,0-1 0,0 0-1,1 0 1,-1 1 0,0-1 0,0 0-1,1 0 1,0 0 0,13 4-6344</inkml:trace>
  <inkml:trace contextRef="#ctx0" brushRef="#br0" timeOffset="3199.42">2075 21 5330,'0'0'12662,"0"-2"-12142,-2-7-362,1 7-179,0 59 305,-1-33 168,1 0 0,6 47 0,1-62-1034,-2-12-4633,-3-6-1834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42:30.37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1 115 6227,'0'0'10727,"9"-36"-7717,-6 31-2978,1-1-1,0 1 1,0 0 0,1 1 0,0-1 0,-1 1-1,8-4 1,-11 6-40,1 1 1,0 0-1,-1-1 0,1 1 0,0 0 0,0 0 0,0 1 1,0-1-1,0 0 0,0 1 0,0-1 0,0 1 0,0-1 1,0 1-1,0 0 0,1 0 0,-1 0 0,0 0 0,0 0 0,0 1 1,0-1-1,0 1 0,0-1 0,0 1 0,4 2 0,-4-2-6,-1 1 0,1 0 0,-1 0-1,0 0 1,0 0 0,1 0-1,-1 0 1,-1 1 0,1-1-1,0 0 1,0 0 0,-1 1-1,1-1 1,-1 4 0,4 39 25,-4-36-18,1 70 231,-1-79 21,0-24 689,0 15-940,0 0 0,1 0 0,1 0 0,-1 0 0,1 0 0,1 1 0,-1-1 0,7-12 0,-8 19-15,0 0 0,0 0 0,0 1 1,0-1-1,0 0 0,1 1 0,-1-1 0,1 1 0,-1-1 0,1 1 0,-1 0 0,1-1 0,0 1 0,0 0 0,-1 0 0,1 0 0,0 1 0,0-1 0,0 0 0,0 1 0,0-1 0,0 1 0,0 0 0,0-1 0,0 1 0,0 0 0,0 0 0,1 1 0,-1-1 0,0 0 0,0 1 0,0-1 0,0 1 0,0-1 0,-1 1 0,1 0 0,0 0 0,0 0 0,0 0 1,-1 0-1,1 1 0,0-1 0,1 2 0,2 0 16,-1 0 1,1 0 0,-1 0-1,0 1 1,0-1 0,0 1-1,-1 0 1,1 0 0,-1 1-1,0-1 1,0 1 0,0-1-1,-1 1 1,1 0 0,-1 0-1,0 0 1,-1 0 0,1 1 0,-1-1-1,0 7 510,-1-33 1094,1 15-1630,-1 1 1,1 0 0,0 0 0,0-1-1,0 1 1,1 0 0,0 0 0,0 1-1,0-1 1,1 0 0,-1 1 0,1-1-1,0 1 1,6-7 0,-7 9-12,1-1 1,-1 1 0,1-1-1,0 1 1,0 0-1,0 0 1,0 0 0,0 0-1,0 1 1,1-1-1,-1 1 1,0 0 0,1 0-1,-1 0 1,1 0-1,0 1 1,-1-1 0,1 1-1,-1 0 1,1 0-1,0 0 1,4 2 0,-5-1 41,1 1 0,0 0 0,-1 0 0,0 0 0,0 0 0,0 1 1,0-1-1,0 1 0,0 0 0,0 0 0,-1 0 0,1 0 1,-1 0-1,0 1 0,0-1 0,0 1 0,2 6 0,-3-7-34,1 1 0,-1-1 0,0 0 0,0 0-1,0 0 1,0 1 0,0-1 0,-1 0 0,1 1 0,-1-1-1,0 1 1,0-1 0,-1 1 0,1-1 0,-1 0-1,1 1 1,-1-1 0,0 0 0,0 0 0,-3 5 0,-2 0-2824,1-3-2550</inkml:trace>
  <inkml:trace contextRef="#ctx0" brushRef="#br0" timeOffset="671.45">574 52 10501,'0'0'4933,"7"6"-4304,-2-1-438,0 0 1,-1 0-1,1 1 0,-1 0 0,-1-1 0,1 2 0,-1-1 0,0 0 0,0 1 0,-1-1 1,0 1-1,0-1 0,-1 1 0,1 0 0,-1 0 0,-1 0 0,0 0 0,0 8 1116,6-56 160,-6 39-1481,1 0 0,-1 0-1,1 0 1,0 0 0,-1 0 0,1 0 0,0 0 0,0 0-1,0 0 1,0 0 0,1 0 0,-1 1 0,0-1-1,1 0 1,-1 1 0,1-1 0,0 1 0,-1 0 0,1 0-1,0-1 1,0 1 0,0 0 0,0 0 0,0 1 0,0-1-1,0 0 1,0 1 0,0-1 0,3 1 0,-3 0 0,0 1 0,0-1 0,0 1 0,0 0 1,0-1-1,0 1 0,0 0 0,0 0 0,0 1 0,-1-1 1,1 0-1,0 1 0,-1-1 0,1 1 0,-1-1 0,0 1 0,1 0 1,-1-1-1,0 1 0,0 0 0,0 0 0,0 0 0,0 0 1,0 0-1,-1 0 0,1 0 0,-1 0 0,0 0 0,1 3 0,2 44 12,-3-48 36,2-5 22,0 1-1,0-1 0,0 1 0,-1-1 0,1 0 0,-1 1 1,0-1-1,1-5 0,3-7-111,-3 12 12,0 1 1,0-1-1,0 0 1,0 1 0,1 0-1,-1 0 1,1 0-1,0 0 1,0 0 0,5-4-1,-7 6 31,0 1 1,1-1-1,-1 1 1,0-1-1,0 1 0,1 0 1,-1 0-1,0-1 1,0 1-1,1 0 0,-1 0 1,0 0-1,1 0 0,-1 0 1,0 1-1,0-1 1,1 0-1,-1 0 0,0 1 1,0-1-1,0 1 1,1-1-1,-1 1 0,0 0 1,0-1-1,0 1 0,0 0 1,0 0-1,0 0 1,0 0-1,0 0 0,0 0 1,-1 0-1,1 0 0,0 0 1,0 2-1,3 3 21,-1-1 0,0 1 0,0 0 0,0 0 0,-1 0 0,0 1-1,0-1 1,0 0 0,-1 1 0,0-1 0,-1 1 0,1 0 0,-2 9 0,-10 25-7680</inkml:trace>
  <inkml:trace contextRef="#ctx0" brushRef="#br0" timeOffset="1245.33">942 109 6547,'0'0'5656,"3"10"-4263,-3-10-1392,13 45 2145,-11-39-1356,-1 1 0,0-1 0,0 0 0,-1 1 0,0-1 0,0 1 0,-1 6 0,4-28-446,7-32-679,-9 45 270,0-1 0,-1 1 0,1-1 1,0 1-1,1-1 0,-1 1 0,0 0 1,1-1-1,0 1 0,-1 0 0,1 0 1,0 0-1,0 0 0,2-1 0,-3 2 45,0 1-1,0-1 1,0 1-1,1 0 1,-1-1-1,0 1 1,0 0-1,0 0 1,0 0-1,1 0 1,-1 0-1,0 0 1,0 0-1,0 0 1,1 0-1,-1 0 1,0 1-1,0-1 1,0 1-1,0-1 1,0 1-1,0-1 1,0 1-1,0-1 1,0 1-1,0 0 1,0 0-1,0-1 1,0 1-1,0 0 1,0 0-1,-1 0 1,1 0-1,0 0 1,-1 0-1,1 0 1,-1 0-1,1 0 1,-1 0-1,1 0 1,-1 1-1,0-1 1,0 0-1,1 2 1,1 6 59,0-1-1,0 1 1,-1-1 0,1 15 0,-2-22 113,2-4-151,1 1-1,0-1 1,-1 1-1,0-1 1,0 0 0,0 0-1,0 0 1,3-7-1,8-10-437,-13 19 423,1 0-1,0 1 1,-1-1 0,1 0-1,0 1 1,-1-1 0,1 1 0,0-1-1,-1 1 1,1-1 0,0 1 0,0-1-1,0 1 1,-1 0 0,1 0-1,0-1 1,0 1 0,0 0 0,0 0-1,0 0 1,0 0 0,-1 0-1,1 0 1,0 0 0,0 0 0,0 0-1,0 0 1,1 1 0,-1 0 2,1 0 0,-1 0 1,0 0-1,1 1 0,-1-1 0,0 0 1,0 1-1,0-1 0,0 1 0,0-1 1,0 1-1,0-1 0,0 3 0,2 3 4,-1 0 0,0 0 0,0 0 0,0 0 0,0 13 0,-2-2-524,0-6-4966,0-6-1982</inkml:trace>
  <inkml:trace contextRef="#ctx0" brushRef="#br0" timeOffset="1460.43">1323 133 10565,'0'0'10213,"62"-22"-10213,-46 20-97,1 2-783,-6 0-1553,3 0-1553,-8 0-1088</inkml:trace>
  <inkml:trace contextRef="#ctx0" brushRef="#br0" timeOffset="1665.16">1375 163 8740,'0'0'9140,"-2"8"-9572,7-7 432,6-1 0,3 0-96,3 0-1409,0 0-1488,-3-4-1249,0-4-3890</inkml:trace>
  <inkml:trace contextRef="#ctx0" brushRef="#br0" timeOffset="1944.02">1421 1 7732,'0'0'9807,"7"3"-9727,27 11 74,-17-7-100,0-1-1,-1 2 1,0 0-1,0 1 0,-1 1 1,0 1-1,23 19 0,-36-28-43,-1 0 0,1 0 0,-1 0 0,0 0 0,1 0 0,-1 1 0,0-1 0,0 0 0,0 1 0,-1-1 0,1 0 0,-1 1 0,1-1 0,-1 1 0,0-1 0,0 0 0,0 1 0,-1 4 0,0-2 82,0 0 0,0 0 0,-1-1-1,0 1 1,0-1 0,-1 1-1,1-1 1,-6 8 0,-33 32-643,2-11-3387,34-29 2889,-18 13-6770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3-01T11:42:17.35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1607 159 5539,'0'0'8067,"0"-10"-4746,-1-34-1906,-1 37-1214,-2 0 0,1 0 0,-1 0 0,0 0 0,-8-10 0,11 14-145,-1 1 0,0 0-1,0 0 1,0-1 0,0 1-1,0 0 1,-1 1 0,1-1-1,-1 0 1,1 1 0,-1-1 0,1 1-1,-1 0 1,0 0 0,0 0-1,0 0 1,-5 0 0,7 1-60,0 0 1,0 1-1,0-1 1,-1 1 0,1 0-1,0-1 1,0 1-1,0 0 1,0 0-1,0 0 1,0 0-1,0 0 1,1 0 0,-1 0-1,0 0 1,0 0-1,1 0 1,-1 0-1,1 0 1,-1 0-1,1 1 1,-1-1 0,1 0-1,0 0 1,0 1-1,0-1 1,-1 0-1,1 0 1,0 1-1,0-1 1,1 2 0,-2 1-22,1 1 1,0-1 0,0 1 0,1-1-1,0 1 1,-1-1 0,1 1 0,2 4 0,1-4-51,0 1 0,0-1 0,0 0 1,1 0-1,-1 0 0,1 0 1,0-1-1,1 0 0,-1 0 1,1 0-1,7 3 0,-5-3-67,-1 0-1,0 1 1,-1-1-1,1 2 0,-1-1 1,8 9-1,-14-13 136,1-1-1,-1 1 0,1 0 0,-1-1 0,1 1 1,-1 0-1,0 0 0,1-1 0,-1 1 0,0 0 1,0 0-1,1-1 0,-1 1 0,0 0 0,0 0 1,0 0-1,0-1 0,0 1 0,0 0 0,0 0 1,0 0-1,-1 0 0,1-1 0,0 1 0,0 0 1,-1 0-1,1-1 0,0 1 0,-2 1 0,-22 17 77,-38 2 338,59-20-384,-5 1-102,3 0 7,0 0 0,-1-1 0,1 1 0,-1-1 0,1-1 0,-1 1 1,1-1-1,-1 0 0,-10-1 0,26-9-6022,8-1-437</inkml:trace>
  <inkml:trace contextRef="#ctx0" brushRef="#br0" timeOffset="697.67">1857 134 6195,'0'0'9876,"-8"-7"-9019,6 5-832,-2-1 28,0-1 1,0 1-1,0 0 0,-1 0 0,1 0 0,-1 1 0,-8-4 0,11 5-38,0 1 0,-1 0 0,1-1 0,0 1 0,0 0 0,0 0 1,0 0-1,0 1 0,-1-1 0,1 0 0,0 1 0,0 0 0,0-1 0,0 1 0,0 0 0,0 0 0,0 0 0,0 0 0,1 0 1,-1 1-1,0-1 0,1 0 0,-1 1 0,1-1 0,-1 1 0,1 0 0,-2 2 0,-1 1-13,0-1-1,0 1 1,1 0 0,0 0-1,0 0 1,0 0-1,0 1 1,1-1 0,0 1-1,0 0 1,1 0-1,0-1 1,-1 1 0,2 0-1,-1 0 1,1 0-1,0 0 1,0 0 0,2 7-1,-2-12-4,1 0 0,-1 0 0,1-1 0,-1 1 1,1 0-1,0 0 0,-1 0 0,1 0 0,0-1 0,0 1 0,0 0 0,-1 0 0,1-1 0,0 1 0,0-1 0,0 1 0,0-1 0,0 1 1,0-1-1,0 0 0,0 0 0,0 1 0,1-1 0,-1 0 0,0 0 0,0 0 0,0 0 0,0 0 0,0 0 0,0 0 0,0-1 0,0 1 0,0 0 1,0 0-1,0-1 0,0 1 0,2-2 0,1 1 12,0-1 0,0 0 0,0 0 0,0 0 0,0 0 0,-1-1 1,1 1-1,2-4 0,-2 1 29,0 0 1,0 0 0,-1-1 0,0 1-1,0-1 1,-1 0 0,1 1-1,-1-1 1,-1 0 0,1 0-1,-1-1 1,0 1 0,0-10 341,3 34-818,-2-14 447,0 0-1,1 0 1,-1 0 0,1-1-1,0 1 1,0-1-1,0 1 1,0-1-1,0 0 1,1 0 0,0 0-1,-1-1 1,1 1-1,0-1 1,0 0-1,1 0 1,-1 0 0,6 1-1,-7-2-3,-1-1 0,1 1 0,0-1 0,-1 0 0,1 0 0,0 0 0,0 0 0,-1 0 0,1-1 0,0 1 0,-1-1 0,1 0 0,-1 1 0,1-1 0,-1 0 0,1-1 0,-1 1 0,1 0 0,-1-1 0,0 1 0,0-1 0,0 0 0,0 0 0,0 0 0,0 0 0,0 0 0,-1 0 0,1 0 0,-1 0 0,1-1 0,-1 1 0,1-4 1,4-14 93,0-1 0,-2 0 1,0 0-1,-1 0 1,-2 0-1,0-27 1,-5 113-305,2-47 210,1-1-1,0 1 1,1-1 0,1 1 0,0 0 0,8 32 0,4-26-1528,2-16-4411,-4-8-1581</inkml:trace>
  <inkml:trace contextRef="#ctx0" brushRef="#br0" timeOffset="903.24">1935 103 1809,'0'0'10421,"86"-19"-10245,-36 15-96,0-1 48,-5 3-128,-15 2-1777,-13 0-4450</inkml:trace>
  <inkml:trace contextRef="#ctx0" brushRef="#br0" timeOffset="1863.33">184 645 5442,'0'0'8722,"-12"-4"-7041,6 1-1503,-47-12 1198,49 14-1258,1 0 0,-1 0 0,1 1 0,-1 0 0,0 0 0,1 0 1,-1 0-1,1 1 0,-1-1 0,1 1 0,-1 0 0,1 0 0,-1 0 1,1 0-1,-6 4 0,3-1-78,0 1 0,1 0 0,0 0 0,0 0 0,-8 11 0,12-14-49,0 0 0,0-1 0,0 1 0,0 0-1,0-1 1,0 1 0,0 0 0,1 0-1,-1 0 1,1 0 0,-1 0 0,1 0 0,0 0-1,-1 0 1,1 0 0,0 0 0,0 0 0,1 0-1,-1-1 1,0 1 0,1 0 0,-1 0 0,1 0-1,0 0 1,-1 0 0,2 2 0,0-3 24,-1 0 0,0 1 0,1-1 1,-1 0-1,1 0 0,-1 0 0,1-1 0,0 1 0,-1 0 1,1 0-1,0-1 0,-1 1 0,1-1 0,0 0 0,0 1 1,0-1-1,-1 0 0,1 0 0,0 0 0,0 0 1,0 0-1,-1-1 0,1 1 0,0-1 0,2 0 0,1 0-22,0-1-1,0 1 1,0-1-1,-1-1 0,1 1 1,-1 0-1,8-7 0,-5 3-72,0-1 0,-1 0 0,-1-1 0,1 1 0,-1-1 0,0 0-1,-1-1 1,0 1 0,0-1 0,-1 1 0,0-1 0,0 0 0,-1-1-1,2-13 1,-3 10 57,0 0 0,-1 0 0,0 0 0,-1 0 0,0 1-1,-1-1 1,0 0 0,-1 1 0,-1-1 0,-5-12 0,6 96 924,15 49 1071,-11-108-2074,2 0 1,0 0 0,0-1-1,1 1 1,1-1 0,-1 0-1,2 0 1,6 10 0,-11-19-320,1-1 1,-1 1 0,0-1 0,1 1 0,-1-1-1,1 0 1,-1 0 0,1 1 0,0-1 0,-1 0-1,1-1 1,0 1 0,0 0 0,0 0 0,2 0-1,12 1-5531</inkml:trace>
  <inkml:trace contextRef="#ctx0" brushRef="#br0" timeOffset="2339.81">359 670 3730,'0'0'11914,"-4"-7"-10657,-16-24-382,19 30-852,1 0 0,-1 0 0,0 1 0,1-1 0,-1 0 0,0 1 0,1-1 0,-1 1 0,0-1 0,0 1 0,1-1 0,-1 1 0,0-1 0,0 1 0,0 0 0,0-1 0,0 1 0,0 0 0,1 0 0,-1-1 0,0 1 0,0 0 0,0 0 0,0 0 0,0 0 0,0 1 0,0-1 0,0 0 0,0 0 0,0 0 0,0 1 0,1-1 0,-1 0 0,0 1 0,0-1 0,0 1 0,1-1 0,-1 1 0,0 0 0,0-1 0,1 1 0,-1 0 0,0 0 0,-20 29 8,21-29-49,-1 0-1,0 1 1,0-1 0,1 0-1,-1 0 1,0 1-1,1-1 1,-1 0-1,1 1 1,0-1 0,-1 0-1,1 1 1,0-1-1,0 1 1,0-1-1,0 1 1,0-1-1,0 0 1,1 1 0,-1-1-1,0 1 1,1-1-1,-1 0 1,1 1-1,-1-1 1,1 0 0,0 0-1,-1 1 1,1-1-1,0 0 1,0 0-1,0 0 1,0 0 0,0 0-1,0 0 1,0 0-1,2 0 1,-1 0-28,-1-1 0,1 0 1,0 0-1,0 0 0,0 0 1,0 0-1,0 0 0,0-1 1,0 1-1,0-1 0,-1 1 1,1-1-1,0 0 0,0 0 1,-1 0-1,1 0 0,0 0 1,-1 0-1,1 0 0,-1 0 0,0-1 1,1 1-1,-1 0 0,0-1 1,0 1-1,0-1 0,2-3 1,3-6-65,-1 0 0,-1 0 0,0-1-1,0 1 1,-1-1 0,-1 0 0,0 0 0,-1-1 0,0 1 0,0 0 0,-3-20 0,2 12 910,-1 55 415,0-4 43,5 46-1,-3-69-1248,0 0-1,1 0 1,0 1-1,0-2 1,1 1-1,0 0 1,0 0-1,1-1 1,0 0-1,8 12 1,-10-18-354,-1 1 1,0-1 0,1 0 0,-1 1 0,1-1 0,0 0-1,-1 0 1,1 0 0,0 0 0,0 0 0,0-1 0,0 1 0,0-1-1,2 1 1,12 0-4455</inkml:trace>
  <inkml:trace contextRef="#ctx0" brushRef="#br0" timeOffset="2787.75">582 615 5314,'0'0'10456,"-13"-1"-9968,-39 2-34,50 0-426,0-1 0,1 0 1,-1 1-1,0-1 1,1 1-1,-1-1 0,0 1 1,1 0-1,-1 0 1,0 0-1,1 0 0,0 0 1,-1 0-1,1 0 1,-1 0-1,1 1 0,0-1 1,0 0-1,0 1 1,0-1-1,0 1 0,0-1 1,0 1-1,1 0 0,-2 2 1,-3 41-36,5-41-33,0-4 48,1 1 0,-1-1 1,0 1-1,0-1 1,1 1-1,-1-1 0,0 0 1,1 1-1,-1-1 1,1 0-1,-1 1 0,0-1 1,1 0-1,-1 1 1,1-1-1,-1 0 0,1 0 1,-1 1-1,1-1 1,-1 0-1,1 0 0,-1 0 1,1 0-1,-1 0 1,1 0-1,-1 0 0,1 0 1,-1 0-1,1 0 1,-1 0-1,1 0 0,-1 0 1,1 0-1,-1 0 1,1-1-1,-1 1 0,1 0 1,-1 0-1,1-1 0,-1 1 1,1-1-1,22-10 237,-18 5-279,0 0 0,-1 0 0,0 0 0,0-1 0,0 1 0,-1-1 0,0 0 1,-1 0-1,1 0 0,-1-1 0,1-10 0,0-7-45,-1 0 1,-2-28-1,0 28 285,-14 212 2771,14-176-2916,0-1 0,1 0 0,0 0 0,4 17 0,11 1-1807,-14-27 1272,-1 1 0,1-1 1,0 0-1,0 0 0,0 1 0,0-1 0,0 0 0,0 0 0,0-1 0,0 1 0,0 0 0,1-1 0,2 1 0,14 0-6692</inkml:trace>
  <inkml:trace contextRef="#ctx0" brushRef="#br0" timeOffset="3241.36">773 629 7459,'0'0'10096,"-9"1"-9720,6 0-346,0-1 0,0 1 0,-1-1 1,1 1-1,0 0 0,0 0 0,0 1 0,0-1 0,0 0 0,0 1 1,1 0-1,-1 0 0,0 0 0,1 0 0,0 0 0,-1 0 1,1 1-1,0-1 0,0 1 0,0-1 0,0 1 0,1 0 1,-1 0-1,1 0 0,0 0 0,-1 0 0,1 0 0,1 0 1,-1 0-1,0 1 0,1-1 0,0 0 0,-1 0 0,1 1 1,1 5-1,-1-9-29,0 1 1,0-1-1,0 1 1,0-1-1,0 0 1,0 1-1,0-1 1,0 0-1,0 1 1,1-1-1,-1 1 1,0-1-1,0 0 1,0 1-1,0-1 1,1 0-1,-1 0 1,0 1-1,0-1 1,1 0-1,-1 1 1,0-1 0,0 0-1,1 0 1,-1 1-1,0-1 1,1 0-1,-1 0 1,0 0-1,1 0 1,-1 1-1,0-1 1,1 0-1,-1 0 1,0 0-1,1 0 1,17-4 120,14-15 44,-26 11-195,-1 1-1,0-1 1,-1 0 0,0 0-1,0 0 1,-1 0-1,0-1 1,0 1 0,-1-1-1,0 0 1,0 0 0,0-16-1,-2 14 37,0-1-1,0 1 0,-1-1 0,0 1 0,-1 0 0,-1-1 0,0 1 0,0 0 1,-8-16-1,13 37 95,-1 1 1,-1-1 0,0 1 0,-2 18 0,0 4 58,3-7-124,1 1 1,9 39-1,0-18-2895,-5-29-2304</inkml:trace>
  <inkml:trace contextRef="#ctx0" brushRef="#br0" timeOffset="3472.63">950 603 2497,'0'0'17032,"36"-16"-16936,-20 13-64,4 0-16,-3 0-16,-1 3-576,-4 0-1457,-7 0-1409</inkml:trace>
  <inkml:trace contextRef="#ctx0" brushRef="#br0" timeOffset="3645.16">1029 640 9236,'0'0'8980,"12"0"-9444,4 0 912,1 0-448,0-3-608,-3-4-913,2-1-1456,-7-1-385,-1-1-1936</inkml:trace>
  <inkml:trace contextRef="#ctx0" brushRef="#br0" timeOffset="3880.26">1088 514 5619,'0'0'9521,"-1"-4"-8798,0 4-717,1-1 0,-1 1 1,1-1-1,0 1 0,0-1 0,-1 1 0,1-1 0,0 1 0,0-1 0,0 1 1,-1-1-1,1 0 0,0 1 0,0-1 0,0 1 0,0-1 0,0 0 0,0 1 0,0-1 1,0 1-1,1-1 0,-1 1 0,0-1 0,0 0 0,0 1 0,1-1 0,-1 1 1,0-1-1,1 1 0,-1-1 0,0 1 0,1-1 0,-1 1 0,1-1 0,20 7 152,-14-2-80,0 0 1,-1 0-1,0 1 1,0 0 0,10 11-1,-13-12 13,0-1-1,-1 1 1,1 0-1,-1 0 0,0 0 1,0 0-1,0 0 1,-1 0-1,0 0 1,1 0-1,-1 1 1,-1-1-1,1 1 0,-1-1 1,0 6-1,0-6-202,-1-1 0,0 1 0,0-1-1,0 0 1,-1 1 0,1-1 0,-1 0-1,0 0 1,0 0 0,0 0 0,0-1-1,-1 1 1,1 0 0,-1-1 0,1 0 0,-1 1-1,0-1 1,0 0 0,-5 2 0,-11 8-4288</inkml:trace>
  <inkml:trace contextRef="#ctx0" brushRef="#br0" timeOffset="4578.22">1840 504 10229,'0'0'7723,"-5"-9"-6672,3 5-970,0-1 0,0 1 1,-1-1-1,1 1 0,-1 0 0,0 0 0,0 1 0,-1-1 0,1 0 0,-1 1 0,0 0 0,0 0 0,0 0 0,0 1 0,0-1 0,-1 1 0,1 0 0,-1 0 1,1 0-1,-1 1 0,0-1 0,0 1 0,0 1 0,1-1 0,-9 0 0,11 1-84,0 0 0,0 0 0,0 0 0,0 0-1,0 1 1,0-1 0,0 1 0,0-1 0,0 1 0,0-1 0,0 1 0,0 0-1,0 0 1,1 0 0,-1 0 0,0 0 0,1 1 0,-1-1 0,1 0 0,-1 1-1,1-1 1,-1 1 0,1 0 0,0-1 0,0 1 0,0 0 0,0 0 0,0-1-1,0 1 1,1 0 0,-1 0 0,1 0 0,-1 0 0,1 0 0,0 0 0,-1 4-1,1-2 0,1 0 0,-1 0 0,0 0 0,1 0 0,0 0-1,0 0 1,0 0 0,1 0 0,-1 0 0,1-1 0,0 1-1,0-1 1,0 1 0,0-1 0,1 0 0,-1 1 0,1-1-1,3 3 1,53 30-253,-47-29 82,1 0 0,-1 1 0,17 14-1,-29-22 171,1 0 0,-1 0 0,0 1 0,1-1 0,-1 0 0,1 1 0,-1-1 0,0 0 0,1 1 0,-1-1 0,0 0 0,1 1 0,-1-1 0,0 1 0,0-1 0,1 1 0,-1-1 0,0 1 0,0-1 0,0 0 0,0 1 0,0-1 0,0 1 0,0-1 0,0 1 0,0-1 0,0 1 0,0-1 0,0 1 0,0-1 0,0 1 0,0-1 0,0 1 0,0-1 0,-1 1 0,1-1 0,0 1 0,0-1 0,-1 0 0,1 1 0,0-1 0,-1 1 0,-25 9 168,-32-3 623,36-6-582,14 0-217,0 0 0,0-1 1,0 0-1,0 0 1,-1 0-1,1-1 0,0-1 1,0 1-1,-10-5 1,35 0-9513,7 1 1866</inkml:trace>
  <inkml:trace contextRef="#ctx0" brushRef="#br0" timeOffset="5682.22">2074 548 2209,'0'0'14327,"-4"-7"-13271,-15-22-250,19 28-790,-1 1 0,1-1 1,-1 0-1,0 1 0,1-1 0,-1 1 1,0-1-1,1 1 0,-1-1 0,0 1 1,0-1-1,0 1 0,1 0 0,-1 0 1,0-1-1,0 1 0,0 0 1,0 0-1,0 0 0,1 0 0,-1 0 1,0 0-1,0 0 0,0 0 0,0 0 1,0 0-1,0 1 0,1-1 1,-1 0-1,0 1 0,0-1 0,0 0 1,1 1-1,-1-1 0,0 1 0,0-1 1,1 1-1,-1-1 0,0 1 0,1 0 1,-1-1-1,1 1 0,-1 0 1,1 0-1,-1 1 0,-19 30-49,17-26 34,1 0 1,0 1-1,1 0 0,0-1 1,0 1-1,0 0 0,1-1 1,0 9-1,0-14-8,0 1-1,0-1 0,0 0 1,0 0-1,0 1 0,0-1 1,0 0-1,1 0 0,-1 0 1,0 1-1,1-1 0,-1 0 1,1 0-1,-1 0 0,1 0 1,0 0-1,-1 0 0,1 0 1,0 0-1,0 0 0,0 0 1,0 0-1,0-1 0,0 1 1,0 0-1,0-1 0,0 1 1,0 0-1,0-1 0,0 1 1,0-1-1,1 0 0,-1 1 1,0-1-1,0 0 0,0 0 1,1 0-1,-1 0 0,0 0 1,0 0-1,1 0 0,-1 0 1,0 0-1,0-1 0,0 1 1,1 0-1,-1-1 0,0 1 1,2-2-1,-1 1 1,1 0-1,-1-1 1,0 1 0,0-1-1,1 1 1,-1-1 0,0 0-1,0 0 1,-1 0 0,1 0-1,0 0 1,-1 0 0,1 0-1,-1-1 1,0 1 0,1-1-1,-1 1 1,0-1 0,-1 1 0,2-4-1,0-3 39,0-1 1,-1 0-1,0 0 0,-1-10 1,0 19 16,2 24-294,-2-20 248,1 1 0,-1-1 0,0 1 0,1-1 0,0 1 0,0-1 0,0 0 0,0 0 0,0 1 0,1-1-1,-1 0 1,1 0 0,0 0 0,0 0 0,0-1 0,1 1 0,-1-1 0,0 1 0,1-1 0,0 0 0,-1 0 0,1 0 0,0 0 0,0 0 0,0 0 0,0-1-1,1 0 1,-1 0 0,0 0 0,1 0 0,-1 0 0,0 0 0,1-1 0,-1 0 0,1 0 0,-1 0 0,1 0 0,-1 0 0,1-1 0,-1 1 0,4-2 0,-1 1 1,-1-1 0,0 1 1,1-1-1,-1-1 1,0 1-1,0-1 1,0 1-1,0-1 0,0-1 1,-1 1-1,0-1 1,1 0-1,-1 0 1,0 0-1,-1 0 1,1-1-1,-1 1 0,0-1 1,0 0-1,-1 0 1,1 0-1,-1 0 1,0-1-1,0 1 0,1-9 1,-3 11 2,2-7 1,-1 0 0,0 0 0,0 0 0,-1 0 1,0 0-1,-1 0 0,0 0 0,-1 0 0,-3-12 0,-3 40-77,2 13 63,5-22 27,0 10 41,0 0 1,2-1-1,2 21 0,-3-35-51,0 0 0,1 0 0,0 0 0,0 0 0,0 0 0,1 0 0,-1-1 0,1 1 0,0 0 0,0-1 0,0 1 0,1-1 0,-1 0 0,1 1 0,0-1 0,0 0 0,0-1 0,0 1 0,0-1 0,5 4 0,-6-5-1,0 0 1,1 0 0,-1 0-1,0 0 1,0 0-1,1 0 1,-1-1 0,1 1-1,-1-1 1,0 0 0,1 0-1,-1 0 1,1 0-1,-1 0 1,0 0 0,1-1-1,-1 1 1,1-1-1,-1 1 1,0-1 0,1 0-1,-1 0 1,0 0-1,3-2 1,-2 0-6,0 0 0,1 0-1,-1-1 1,-1 1 0,1-1-1,0 0 1,-1 1 0,0-1-1,0 0 1,0 0 0,2-6-1,9-44-97,-11 38-83,-3 25 185,0 0-1,1 0 1,0 1 0,1-1-1,0 0 1,0 0 0,4 13-1,-4-21-7,0 1-1,0 0 0,0 0 0,0 0 0,0 0 0,0-1 0,0 1 1,1-1-1,-1 1 0,1-1 0,-1 1 0,1-1 0,-1 0 0,1 0 0,0 1 1,0-1-1,-1 0 0,1-1 0,0 1 0,0 0 0,0-1 0,0 1 1,0-1-1,0 1 0,0-1 0,0 0 0,0 0 0,1 0 0,-1 0 0,0 0 1,0 0-1,0-1 0,0 1 0,0-1 0,0 0 0,0 1 0,0-1 1,-1 0-1,4-2 0,-2 2-7,-1-1 1,1 0-1,0 1 0,-1-1 1,0-1-1,1 1 1,-1 0-1,0 0 1,0-1-1,0 0 0,0 1 1,-1-1-1,1 0 1,-1 0-1,1 0 0,-1 0 1,0 0-1,0 0 1,-1 0-1,1 0 1,0-4-1,2-33-28,-4 61 154,3 38 181,-2-56-288,0 0-1,1-1 1,0 1-1,-1 0 1,1 0-1,0-1 0,0 1 1,1 0-1,-1-1 1,0 1-1,1-1 1,0 1-1,-1-1 1,1 0-1,0 0 1,5 4-1,12-3-1249,-8-10-4048,-6-4-993</inkml:trace>
  <inkml:trace contextRef="#ctx0" brushRef="#br0" timeOffset="5870.42">2269 504 12886,'0'0'2769,"61"-9"-2769,-25 9-1745,0-2-3265</inkml:trace>
  <inkml:trace contextRef="#ctx0" brushRef="#br0" timeOffset="6255.62">2720 503 11253,'0'0'7126,"4"1"-6902,1 0-163,-1 1 0,1-1 0,-1 1 0,0 0 0,0 1 0,0-1 0,0 1 0,0 0 0,-1 0 0,1 0 0,-1 0 0,0 0-1,0 1 1,0 0 0,0-1 0,-1 1 0,1 0 0,-1 1 0,0-1 0,0 0 0,-1 0 0,1 1 0,-1-1 0,0 1 0,0-1 0,-1 1 0,1 0 0,-1-1 0,0 1 0,0 0-1,-2 8 1,2-12-23,0 0-1,-1-1 1,1 1-1,0 0 0,-1-1 1,1 1-1,0-1 0,-1 1 1,1-1-1,-1 1 0,1-1 1,-1 1-1,1-1 1,-1 0-1,1 1 0,-1-1 1,1 0-1,-1 1 0,0-1 1,1 0-1,-1 0 0,0 1 1,1-1-1,-1 0 1,0 0-1,1 0 0,-1 0 1,0 0-1,1 0 0,-1 0 1,0 0-1,1 0 0,-1 0 1,0 0-1,1-1 1,-1 1-1,1 0 0,-1 0 1,0-1-1,1 1 0,-1 0 1,1-1-1,-1 1 0,1 0 1,-1-1-1,1 1 1,-1-1-1,-25-22 851,25 22-922,0 0 0,0-1 0,0 1 1,1-1-1,-1 1 0,0-1 0,1 1 1,-1-1-1,1 0 0,-1 1 0,1-1 1,0 0-1,0 0 0,0 1 0,0-1 1,0 0-1,0 1 0,0-1 0,0 0 1,1 1-1,-1-1 0,1 0 0,-1 1 1,1-1-1,0 1 0,0-1 0,-1 1 1,1-1-1,0 1 0,0-1 0,1 1 1,-1 0-1,0 0 0,0-1 0,0 1 1,1 0-1,-1 0 0,1 0 0,2-1 1,4-2-1381,0 1 0,0 0 0,0 0 0,1 1 0,-1 0 0,14-1 0,3-1-6187</inkml:trace>
  <inkml:trace contextRef="#ctx0" brushRef="#br0" timeOffset="7515.75">3005 512 4370,'0'0'10776,"-12"1"-8816,7-1-1816,0 0 2,0 0 1,0 0 0,-1 0-1,1 1 1,0 0 0,0 0-1,0 0 1,0 1-1,0-1 1,1 1 0,-1 0-1,0 1 1,1-1 0,-1 1-1,1 0 1,0 0 0,0 0-1,0 1 1,-6 6 0,9-8-137,-1 0 0,0 0 0,1 1 1,-1-1-1,1 0 0,0 1 1,0-1-1,0 1 0,0-1 0,0 1 1,1 0-1,-1-1 0,1 1 0,0 0 1,-1 4-1,2-5-26,0-1 0,0 0-1,0 0 1,0 0 0,0 0 0,0 0-1,0 0 1,0 0 0,0 0 0,0 0-1,0 0 1,1 0 0,-1-1 0,0 1-1,1 0 1,-1-1 0,1 1 0,-1-1-1,0 0 1,1 1 0,-1-1 0,1 0-1,-1 0 1,1 0 0,-1 0 0,1 0-1,-1 0 1,3-1 0,0 0-74,0 1 0,0-1 0,1-1 0,-1 1 0,0 0 0,0-1 0,0 0 0,-1 0 0,1 0 0,0 0 0,-1-1 0,1 0 0,-1 1 0,0-1 0,0 0 0,0-1 0,0 1 0,-1 0 0,1-1 0,-1 1 0,0-1 0,2-4 0,1-2-42,0 1 0,-1-1 0,0 0 0,-1 0 0,0 0 0,0-1 0,-2 1 0,2-12 0,-1-6 207,-1 13 300,0 1-1,0-1 1,-2 1-1,-3-27 1,-2 30 1931,3 20-2088,1 19-587,2-21 359,0 18 64,0 1 0,2-1 0,1 1 0,8 35 0,-10-56-73,1 0-1,-1 0 1,1 0 0,0 0 0,0 0-1,1 0 1,-1-1 0,1 1 0,0-1-1,0 1 1,1-1 0,-1 0 0,1 0-1,0-1 1,0 1 0,0-1 0,0 0-1,1 0 1,-1 0 0,1-1 0,0 1-1,0-1 1,0 0 0,0-1 0,0 1-1,0-1 1,0 0 0,8 0 0,-2 0-346,1-1 1,0-1-1,0 0 1,0 0-1,18-5 0,-26 5 315,0 0 0,-1 0 0,1-1 0,-1 1 1,1 0-1,-1-1 0,0 0 0,1 0 0,-1 0 0,0 0 0,0-1 0,-1 1 0,1-1 0,0 0 0,-1 0 0,0 1 0,1-2 0,-1 1 0,0 0 0,-1 0 0,4-7 0,-5 9 98,0 0 0,1 0-1,-1 0 1,0 0 0,1 1 0,-1-1 0,0 0 0,0 0-1,0 0 1,0 0 0,0 0 0,0 0 0,0 0 0,0 0-1,0 0 1,0 0 0,-1 0 0,1 0 0,0 1 0,-1-1-1,1 0 1,-1 0 0,1 0 0,-1 0 0,1 1 0,-1-1-1,0-1 1,-1 2 4,1-1 0,0 1 0,0-1 0,-1 1 0,1 0 0,0 0 0,-1 0 0,1 0 0,-1 0-1,1 0 1,0 0 0,-1 0 0,1 0 0,0 1 0,-1-1 0,-1 1 0,-4 2 40,0-1 1,1 1 0,-1 1-1,1-1 1,-12 9-1,15-9-69,-1 0-1,1 0 1,-1 0-1,1 1 1,0 0-1,1-1 1,-1 1-1,1 0 1,-1 0-1,1 0 1,0 0-1,0 1 1,1-1 0,0 0-1,-1 1 1,1-1-1,0 9 1,2-12-30,-1 0 1,1-1-1,0 1 0,0 0 1,0 0-1,0 0 1,0 0-1,0-1 1,0 1-1,0-1 1,0 1-1,1 0 1,-1-1-1,0 0 1,0 1-1,0-1 0,1 0 1,-1 0-1,0 0 1,0 1-1,1-1 1,-1 0-1,0-1 1,0 1-1,2 0 1,37-3-361,-36 2 396,0-1-1,0 0 0,1 0 0,-1 0 1,0 0-1,-1 0 0,1-1 0,0 0 1,-1 0-1,1 0 0,-1 0 1,0-1-1,0 1 0,0-1 0,-1 0 1,1 1-1,-1-1 0,0 0 0,0-1 1,0 1-1,-1 0 0,1 0 0,-1-1 1,0 1-1,0-1 0,0-5 0,-1 10 282,0 33-620,0-31 298,0 0 0,0 0 1,0 0-1,0 0 0,0 0 0,1 0 0,-1 0 0,1 0 0,0 0 0,-1 0 0,1-1 0,0 1 0,0 0 0,0 0 0,2 2 0,-2-3-187,1 0-1,-1 0 1,0 0-1,1 0 1,-1-1-1,1 1 1,-1 0-1,1-1 1,0 1-1,-1-1 1,1 1-1,-1-1 1,1 0-1,0 0 1,-1 0-1,1 0 1,0 0 0,-1 0-1,1 0 1,0 0-1,-1-1 1,1 1-1,2-1 1,-1-1-75,0 1 0,0 0 1,0-1-1,0 1 0,0-1 1,0 0-1,0 0 0,0 0 1,-1 0-1,1-1 0,-1 1 1,4-5-1,-5 5 427,0 0 1,0 0-1,0 0 1,0 0-1,0-1 1,0 1-1,0 0 1,-1 0-1,1-1 0,-1 1 1,1 0-1,-1-3 1,0 6 29,0 0 0,0 0 0,0 0 0,1 0 0,-1 0 0,0 0 0,0 0 0,1 0 0,-1 0 0,1 0 0,-1 0 0,1 0 0,-1-1 0,1 1 0,0 0 0,-1 0 0,1 0 0,1 1 0,0-1-113,0 0 1,0 1-1,1-1 1,-1 0 0,0 0-1,1-1 1,-1 1-1,0 0 1,1-1-1,-1 1 1,1-1-1,-1 0 1,4 0 0,-3 0-93,0 0 0,0 0 0,0 0 1,0-1-1,-1 1 0,1-1 0,0 0 1,0 1-1,-1-1 0,1-1 0,-1 1 1,1 0-1,-1-1 0,1 1 1,-1-1-1,0 0 0,0 1 0,0-1 1,0 0-1,0-1 0,0 1 0,0 0 1,2-4-1,4-47 2792,-8 48-1787,0 22-1165,0-11-9,-29 381 305,28-373-116,-12 19 121,13-32-87,0-1 1,0 1-1,-1-1 1,1 1-1,0-1 1,-1 0-1,1 1 1,0-1-1,-1 1 1,1-1-1,-1 0 1,1 1-1,0-1 1,-1 0-1,1 0 1,-1 0-1,1 1 0,-1-1 1,1 0-1,-1 0 1,1 0-1,-1 0 1,1 0-1,-1 0 1,1 0-1,-1 0 1,0 0-1,1 0 1,-1 0-1,1 0 1,-1 0-1,1 0 1,-1 0-1,1 0 0,-1-1 1,1 1-1,-1 0 1,1 0-1,0-1 1,-1 1-1,1 0 1,-1-1-1,1 1 1,0 0-1,-1-1 1,1 1-1,0-1 1,-1 1-1,1-1 1,0 1-1,-1 0 0,1-1 1,0 1-1,0-1 1,0 1-1,0-1 1,-1 1-1,1-1 1,0 0-1,0 0 1,-1-2-10,0 0 1,0 0 0,0 0-1,0 0 1,1 0-1,0 0 1,-1 0 0,1 0-1,0-1 1,0 1-1,0 0 1,1 0 0,-1 0-1,1 0 1,0 0-1,0 0 1,0 0 0,0 0-1,1 0 1,-1 0-1,1 0 1,2-4 0,5-4-380,0-1 0,0 1 1,18-15-1,-20 19 123,16-14-3830,50-36 0,-25 27-5707</inkml:trace>
  <inkml:trace contextRef="#ctx0" brushRef="#br0" timeOffset="9223">164 1159 4338,'0'0'14193,"-1"-7"-13168,1 7-1020,-2-7 283,1-1-1,0 1 1,0 0 0,0-1-1,1 1 1,1-9 0,-1 14-272,1 1 1,-1-1 0,1 0-1,-1 0 1,1 0 0,-1 1-1,1-1 1,0 0-1,0 1 1,0-1 0,0 1-1,0-1 1,0 1 0,0-1-1,1 1 1,-1 0 0,1-1-1,-1 1 1,1 0-1,-1 0 1,1 0 0,-1 0-1,1 0 1,0 1 0,-1-1-1,1 0 1,0 1-1,0-1 1,0 1 0,0 0-1,-1 0 1,1-1 0,0 1-1,3 1 1,-2-1-26,0 0 1,0 1 0,0 0 0,0-1-1,0 1 1,0 0 0,0 0-1,0 1 1,0-1 0,-1 1-1,1-1 1,-1 1 0,1 0-1,-1 0 1,1 0 0,-1 0-1,0 0 1,0 1 0,0-1-1,0 1 1,-1-1 0,1 1-1,-1 0 1,1-1 0,-1 1-1,0 0 1,0 0 0,0 0-1,-1 0 1,2 6 0,1 11 38,0-1 0,-1 2 0,-2 31 0,0-39-4,0-12 120,0-24 167,0 15-377,1 1-1,-1 0 1,1 0 0,1 0 0,-1-1 0,1 1 0,1 1 0,3-10 0,-5 14 33,0 0 1,0 0 0,0 0-1,0 0 1,1 0 0,-1 0 0,1 1-1,-1-1 1,1 0 0,0 1-1,0-1 1,0 1 0,-1-1-1,1 1 1,0 0 0,1 0 0,-1 0-1,0 0 1,0 0 0,0 1-1,1-1 1,-1 1 0,0-1-1,1 1 1,-1 0 0,0 0 0,1 0-1,-1 0 1,3 0 0,-3 1 20,0 0 1,1 0-1,-1 0 0,0 1 1,0-1-1,0 1 1,0-1-1,0 1 1,-1-1-1,1 1 0,0 0 1,-1 0-1,1 0 1,-1 0-1,0 0 1,0 0-1,1 0 1,-2 1-1,1-1 0,0 0 1,0 1-1,-1-1 1,1 0-1,-1 1 1,1 2-1,4 63 107,-5-68 15,12-30 354,-11 25-475,26-57-54,-25 57 56,1 0-1,0 1 1,-1-1 0,1 1 0,1 0 0,-1-1-1,1 2 1,-1-1 0,1 0 0,5-3-1,-8 6 1,0 1 0,0-1-1,1 0 1,-1 1-1,0-1 1,0 1-1,0 0 1,0-1-1,0 1 1,0 0 0,1 0-1,-1-1 1,0 1-1,0 0 1,0 0-1,1 0 1,-1 1 0,0-1-1,0 0 1,0 0-1,1 1 1,-1-1-1,0 1 1,0-1-1,0 1 1,0-1 0,1 2-1,0 0 5,0 0 1,0 0-1,0 0 0,0 1 1,-1-1-1,1 0 1,-1 1-1,0-1 0,0 1 1,0 0-1,1 3 0,1 6 40,0 1 0,-1-1 0,-1 1 0,0 12-1,0-13-426,0 16 237,-5-16-9487</inkml:trace>
  <inkml:trace contextRef="#ctx0" brushRef="#br0" timeOffset="9748.79">603 1120 448,'0'0'11475,"8"2"-10539,-5-1-757,0 0 0,0 0 0,1 0 0,-1 1-1,0-1 1,0 1 0,0 0 0,-1 0 0,1 0 0,0 0-1,-1 0 1,1 0 0,-1 1 0,0 0 0,0-1 0,0 1-1,0 0 1,0 0 0,-1 0 0,1 0 0,-1 0 0,0 0-1,0 0 1,0 0 0,0 1 0,0-1 0,-1 0 0,0 1 0,1 3-1,-1-7-148,0 0 1,0 0-1,0 0 0,0 0 0,0-1 0,0 1 0,0 0 0,0 0 0,0 0 0,0 0 0,0 0 0,0 0 0,0 0 1,0 0-1,1 0 0,-1 0 0,0 0 0,0 0 0,0 0 0,0-1 0,0 1 0,0 0 0,0 0 0,0 0 1,0 0-1,1 0 0,-1 0 0,0 0 0,0 0 0,0 0 0,0 0 0,0 0 0,0 0 0,0 0 0,0 0 0,1 0 1,-1 0-1,0 0 0,0 0 0,0 1 0,0-1 0,0 0 0,0 0 0,0 0 0,0 0 0,0 0 0,1 0 1,-1 0-1,0 0 0,0 0 0,0 0 0,0 0 0,0 0 0,0 0 0,0 1 0,0-1 0,0 0 0,0 0 0,0 0 1,0 0-1,0 0 0,0 0 0,0 1 0,10-17 849,19-26-964,-28 41 77,-1 0 0,1 1 0,0-1 0,0 0 0,-1 1 0,1-1 0,0 1 0,0-1 0,0 1 0,-1-1 0,1 1 0,0 0 0,0-1 0,0 1 0,0 0 0,0 0-1,0 0 1,0 0 0,0-1 0,-1 1 0,1 1 0,0-1 0,0 0 0,0 0 0,0 0 0,0 0 0,0 1 0,0-1 0,0 0 0,0 1 0,-1-1 0,1 1 0,0-1 0,0 1 0,0-1 0,-1 1 0,1-1 0,0 1 0,-1 0 0,1-1 0,-1 1 0,1 0 0,-1 0 0,1 0 0,0 1 0,15 36 10,-14-33 1,-1 0 1,1 0-1,0 0 1,0-1-1,0 1 1,6 7-1,-5-15 63,0-1-1,-1 0 1,1-1-1,-1 1 1,0 0-1,3-10 1,-4 12-47,0-1-18,2-6 0,0 1 1,1 0-1,0 0 1,0 0 0,1 0-1,0 0 1,7-6-1,-12 13-10,1 1-1,0 0 1,-1 0 0,1-1-1,-1 1 1,1 0-1,0 0 1,-1 0 0,1 0-1,-1 0 1,1 0-1,0 0 1,-1 0-1,1 0 1,0 0 0,-1 0-1,1 0 1,-1 1-1,1-1 1,0 0-1,-1 0 1,1 1 0,-1-1-1,1 0 1,-1 1-1,1-1 1,-1 0 0,1 1-1,-1-1 1,0 1-1,1-1 1,-1 1-1,1-1 1,-1 1 0,0-1-1,0 1 1,1-1-1,-1 1 1,0 0-1,0-1 1,1 1 0,-1-1-1,0 1 1,0 0-1,0 0 1,10 29 18,-5 28-88,-4-33-3649,-1-19-1272</inkml:trace>
  <inkml:trace contextRef="#ctx0" brushRef="#br0" timeOffset="9946.95">1024 1149 8292,'0'0'9316,"50"-10"-9268,-28 9-32,1-1 0,-1 2-32,0 0-2609,-8 0-1057,-6 0-4418</inkml:trace>
  <inkml:trace contextRef="#ctx0" brushRef="#br0" timeOffset="10122.11">1032 1234 544,'0'0'10821,"34"1"-10469,-12-6-352,-3-3-832,4 0-3650</inkml:trace>
  <inkml:trace contextRef="#ctx0" brushRef="#br0" timeOffset="10378.01">1130 1030 7828,'0'0'4324,"15"10"-4084,-2-2-138,10 6-59,-1 2 0,37 32 0,-55-44 19,1 0 0,-1 0-1,1 1 1,-2-1 0,1 1-1,0 0 1,-1 0 0,0 0-1,0 1 1,0-1 0,-1 1-1,0 0 1,0 0 0,0-1-1,-1 1 1,0 0 0,0 0-1,0 1 1,-1-1 0,0 8-1,-1-10 52,-1 0 0,0 0-1,1 0 1,-1 0-1,-1 0 1,1-1 0,0 1-1,-1-1 1,0 1-1,0-1 1,0 0-1,0 0 1,0-1 0,-5 4-1,-1 0-519,1 0-1,-1-1 0,-1 0 1,-17 6-1,4-5-3861</inkml:trace>
  <inkml:trace contextRef="#ctx0" brushRef="#br0" timeOffset="11137.2">1806 1097 7091,'0'0'9250,"0"-1"-9070,0 0 0,0 0 0,0 1 0,0-1 0,-1 0 0,1 1 0,0-1 0,-1 0 1,1 0-1,-1 1 0,1-1 0,0 1 0,-1-1 0,0 0 0,1 1 0,-1-1 0,1 1 0,-1-1 0,0 0 0,-3 4-160,0 0 0,0 1 0,0-1 0,1 0 0,-1 1-1,1 0 1,0 0 0,0 0 0,1 0 0,-1 0-1,1 1 1,0-1 0,0 1 0,0 0 0,1-1 0,-1 1-1,0 8 1,1-11-22,1 1 0,-1 0-1,0-1 1,1 1 0,0 0 0,-1-1-1,1 1 1,0 0 0,1-1 0,-1 1-1,0 0 1,1-1 0,-1 1 0,1 0-1,0-1 1,0 1 0,0-1 0,0 1-1,0-1 1,1 0 0,-1 0 0,1 1-1,0-1 1,-1 0 0,1 0 0,0 0-1,0-1 1,0 1 0,0 0 0,1-1-1,-1 1 1,0-1 0,3 1 0,2 0-149,-1-1 0,1 0 0,0 0 1,0 0-1,-1-1 0,1 0 1,0-1-1,0 1 0,-1-1 1,1-1-1,0 1 0,-1-1 0,1 0 1,5-3-1,-9 3 107,0 1 1,0-1-1,0 0 1,0 1-1,0-1 1,-1-1-1,1 1 1,-1 0-1,1-1 1,-1 1-1,0-1 0,0 0 1,0 1-1,-1-1 1,1 0-1,-1 0 1,1 0-1,-1 0 1,0-1-1,0 1 1,0 0-1,-1 0 0,1-1 1,-1 1-1,0 0 1,0-1-1,0 1 1,0 0-1,-1-6 1,0 6 168,-1 0 0,1 0 1,0 1-1,-1-1 0,1 1 1,-1-1-1,0 1 0,1 0 1,-1 0-1,0 0 0,-1 0 1,1 0-1,0 0 0,-1 0 1,1 1-1,-1-1 0,1 1 1,-1 0-1,1-1 0,-1 1 1,0 1-1,0-1 0,-3-1 1,4 2-211,0 0 0,0-1 0,-1 1 0,1 0 0,0 0-1,0 0 1,0 0 0,0 1 0,0-1 0,0 0 0,0 1 0,0-1 0,0 1 0,-3 1 0,4-1-316,0 0-1,0 0 1,0 0-1,0 0 1,0 0-1,0 0 1,0 0-1,0 0 1,0 0-1,1 1 1,-1-1-1,0 0 1,1 1-1,-1-1 1,1 0-1,-1 1 1,1-1-1,0 1 1,0-1-1,-1 0 1,1 1-1,0 2 1</inkml:trace>
  <inkml:trace contextRef="#ctx0" brushRef="#br0" timeOffset="11684.85">2074 1076 10789,'0'0'8887,"0"-6"-8279,0 5-585,0-1-1,-1 1 1,2-1 0,-1 1-1,0-1 1,0 1 0,0-1-1,1 1 1,-1-1 0,1 1-1,-1 0 1,1-1 0,0 1-1,-1-1 1,1 1 0,0 0-1,0 0 1,0-1 0,0 1-1,0 0 1,2-2 0,0 2-22,0 0 0,0 0 0,0 0 0,1 0 0,-1 0 0,0 1 0,0-1 0,0 1 0,1 0 0,-1 0 0,0 0 0,4 1 0,-5-1-7,0 1-1,-1-1 0,1 1 1,0 0-1,-1 0 0,1 0 1,-1 0-1,1 0 0,-1 0 1,1 0-1,-1 0 0,0 0 1,0 1-1,0-1 0,1 0 1,-1 1-1,0-1 0,-1 1 1,1 0-1,0-1 0,0 1 1,-1 0-1,1-1 1,-1 1-1,1 0 0,-1-1 1,0 1-1,0 0 0,0 0 1,0 0-1,0 2 0,0 1 5,0 0 0,0 0 0,0-1-1,0 1 1,-1 0 0,0 0-1,0-1 1,0 1 0,-1-1 0,0 1-1,-2 4 1,-42 45 98,53-57-202,-1 0 1,1 0-1,0 1 1,1 0-1,-1 1 0,0 0 1,8-1-1,-13 2 55,1-1 1,1 1 0,0-1 0,-1 1 0,1 0 0,0 0 0,-1 0 0,1 0 1,0 1-1,-1-1 0,1 1 0,0 0 0,-1 0 0,7 4 0,-8-4 66,-1 1 1,0-1-1,1 1 0,-1-1 1,0 1-1,0 0 0,0 0 0,0-1 1,0 1-1,0 0 0,-1 0 1,1 0-1,-1 0 0,1 0 0,-1 0 1,0 0-1,1 0 0,-1 0 1,0 0-1,0 0 0,-1 0 0,1 0 1,0 0-1,-1 0 0,1 0 1,-2 3-1,1-2 62,-1 0 0,1 0 0,-1 0 0,0 0 0,0-1 0,0 1 0,0-1 0,0 1 0,0-1 0,-1 0 0,1 1 0,-1-1 0,0-1 0,0 1 0,1 0 0,-1-1 0,0 1 0,0-1 0,-1 0 0,1 0 0,0 0 0,-4 0 0,-8 3-305,0-1 0,0-1 0,-22 1 0,10-3-2623,-4 0-3286</inkml:trace>
</inkml: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Siraj</v>
    <v>2</v>
    <v>4</v>
    <v>5</v>
  </rv>
  <rv s="1">
    <v>0</v>
    <v>8</v>
    <v>9</v>
    <v>1</v>
  </rv>
  <rv s="1">
    <v>0</v>
    <v>8</v>
    <v>3</v>
    <v>1</v>
  </rv>
</rvData>
</file>

<file path=xl/richData/rdrichvaluestructure.xml><?xml version="1.0" encoding="utf-8"?>
<rvStructures xmlns="http://schemas.microsoft.com/office/spreadsheetml/2017/richdata" count="2">
  <s t="_error">
    <k n="argument" t="s"/>
    <k n="errorType" t="i"/>
    <k n="iftab" t="i"/>
    <k n="subType" t="i"/>
  </s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nya.vishnoi@genpact.com" TargetMode="External"/><Relationship Id="rId3" Type="http://schemas.openxmlformats.org/officeDocument/2006/relationships/hyperlink" Target="mailto:arpit.verma@tcs.com" TargetMode="External"/><Relationship Id="rId7" Type="http://schemas.openxmlformats.org/officeDocument/2006/relationships/hyperlink" Target="mailto:kumar.ak.95@pg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vishu.vaidwan@tcs.com" TargetMode="External"/><Relationship Id="rId1" Type="http://schemas.openxmlformats.org/officeDocument/2006/relationships/hyperlink" Target="mailto:Siraj.ahmad@acciojob.com" TargetMode="External"/><Relationship Id="rId6" Type="http://schemas.openxmlformats.org/officeDocument/2006/relationships/hyperlink" Target="mailto:Priyanshu.soabhagya@ahead.com" TargetMode="External"/><Relationship Id="rId11" Type="http://schemas.openxmlformats.org/officeDocument/2006/relationships/hyperlink" Target="mailto:Srinath.m@nestle.com" TargetMode="External"/><Relationship Id="rId5" Type="http://schemas.openxmlformats.org/officeDocument/2006/relationships/hyperlink" Target="mailto:babblu.kumar@ecl.com" TargetMode="External"/><Relationship Id="rId10" Type="http://schemas.openxmlformats.org/officeDocument/2006/relationships/hyperlink" Target="mailto:Bhatia.anuj@google.com" TargetMode="External"/><Relationship Id="rId4" Type="http://schemas.openxmlformats.org/officeDocument/2006/relationships/hyperlink" Target="mailto:arzoo.afsar4@gmail.com" TargetMode="External"/><Relationship Id="rId9" Type="http://schemas.openxmlformats.org/officeDocument/2006/relationships/hyperlink" Target="mailto:Abdul.rahman@aramc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6BE-E206-4209-9F3F-48143B5FCE9A}">
  <dimension ref="D2:O58"/>
  <sheetViews>
    <sheetView topLeftCell="C26" zoomScale="145" zoomScaleNormal="145" workbookViewId="0">
      <selection activeCell="D38" sqref="D38"/>
    </sheetView>
  </sheetViews>
  <sheetFormatPr defaultRowHeight="14.25"/>
  <cols>
    <col min="1" max="1" width="4" customWidth="1"/>
    <col min="2" max="2" width="5" customWidth="1"/>
    <col min="3" max="3" width="4.796875" customWidth="1"/>
    <col min="4" max="4" width="135" bestFit="1" customWidth="1"/>
  </cols>
  <sheetData>
    <row r="2" spans="4:5" ht="17.649999999999999">
      <c r="D2" s="3" t="s">
        <v>162</v>
      </c>
    </row>
    <row r="3" spans="4:5">
      <c r="D3" s="4"/>
      <c r="E3" t="e">
        <f>5/E2</f>
        <v>#DIV/0!</v>
      </c>
    </row>
    <row r="4" spans="4:5">
      <c r="D4" s="6" t="s">
        <v>163</v>
      </c>
    </row>
    <row r="5" spans="4:5">
      <c r="D5" s="6" t="s">
        <v>164</v>
      </c>
    </row>
    <row r="6" spans="4:5">
      <c r="D6" s="6" t="s">
        <v>165</v>
      </c>
    </row>
    <row r="8" spans="4:5" ht="17.649999999999999">
      <c r="D8" s="3" t="s">
        <v>166</v>
      </c>
    </row>
    <row r="9" spans="4:5">
      <c r="D9" s="4"/>
    </row>
    <row r="10" spans="4:5">
      <c r="D10" s="6" t="s">
        <v>167</v>
      </c>
    </row>
    <row r="11" spans="4:5">
      <c r="D11" s="6" t="s">
        <v>168</v>
      </c>
    </row>
    <row r="12" spans="4:5">
      <c r="D12" s="6" t="s">
        <v>169</v>
      </c>
    </row>
    <row r="14" spans="4:5" ht="17.649999999999999">
      <c r="D14" s="3" t="s">
        <v>170</v>
      </c>
    </row>
    <row r="15" spans="4:5">
      <c r="D15" s="4"/>
      <c r="E15">
        <v>5</v>
      </c>
    </row>
    <row r="16" spans="4:5">
      <c r="D16" s="6" t="s">
        <v>171</v>
      </c>
      <c r="E16" t="s">
        <v>851</v>
      </c>
    </row>
    <row r="17" spans="4:6">
      <c r="D17" s="6" t="s">
        <v>172</v>
      </c>
      <c r="E17">
        <f>SUM(E15:E16)</f>
        <v>5</v>
      </c>
    </row>
    <row r="18" spans="4:6">
      <c r="D18" s="6" t="s">
        <v>173</v>
      </c>
      <c r="E18" t="e" vm="1">
        <f>SUM("Siraj",5)</f>
        <v>#VALUE!</v>
      </c>
    </row>
    <row r="20" spans="4:6" ht="17.649999999999999">
      <c r="D20" s="3" t="s">
        <v>174</v>
      </c>
    </row>
    <row r="21" spans="4:6">
      <c r="D21" s="4"/>
    </row>
    <row r="22" spans="4:6">
      <c r="D22" s="6" t="s">
        <v>175</v>
      </c>
      <c r="E22">
        <v>5</v>
      </c>
      <c r="F22" t="e">
        <f>E22*#REF!</f>
        <v>#REF!</v>
      </c>
    </row>
    <row r="23" spans="4:6">
      <c r="D23" s="6" t="s">
        <v>176</v>
      </c>
    </row>
    <row r="24" spans="4:6">
      <c r="D24" s="6" t="s">
        <v>177</v>
      </c>
    </row>
    <row r="26" spans="4:6" ht="17.649999999999999">
      <c r="D26" s="3" t="s">
        <v>178</v>
      </c>
      <c r="F26" t="e" cm="1">
        <f t="array" ref="F26">siraj</f>
        <v>#NAME?</v>
      </c>
    </row>
    <row r="27" spans="4:6">
      <c r="D27" s="4"/>
    </row>
    <row r="28" spans="4:6">
      <c r="D28" s="6" t="s">
        <v>179</v>
      </c>
      <c r="F28" t="e" cm="1">
        <f t="array" ref="F28">reversevlookup</f>
        <v>#NAME?</v>
      </c>
    </row>
    <row r="29" spans="4:6">
      <c r="D29" s="6" t="s">
        <v>180</v>
      </c>
    </row>
    <row r="30" spans="4:6">
      <c r="D30" s="6" t="s">
        <v>181</v>
      </c>
    </row>
    <row r="32" spans="4:6" ht="17.649999999999999">
      <c r="D32" s="3" t="s">
        <v>182</v>
      </c>
      <c r="F32">
        <v>5</v>
      </c>
    </row>
    <row r="33" spans="4:15">
      <c r="D33" s="4"/>
      <c r="F33">
        <v>6</v>
      </c>
    </row>
    <row r="34" spans="4:15">
      <c r="D34" s="6" t="s">
        <v>183</v>
      </c>
      <c r="F34">
        <v>7</v>
      </c>
    </row>
    <row r="35" spans="4:15">
      <c r="D35" s="6" t="s">
        <v>184</v>
      </c>
      <c r="F35">
        <f>SUM(F32:F34)</f>
        <v>18</v>
      </c>
    </row>
    <row r="36" spans="4:15">
      <c r="D36" s="6" t="s">
        <v>185</v>
      </c>
      <c r="F36" t="e">
        <f>SUM(F33 F35)</f>
        <v>#NULL!</v>
      </c>
    </row>
    <row r="38" spans="4:15" ht="17.649999999999999">
      <c r="D38" s="3" t="s">
        <v>186</v>
      </c>
    </row>
    <row r="39" spans="4:15">
      <c r="D39" s="4"/>
    </row>
    <row r="40" spans="4:15">
      <c r="D40" s="6" t="s">
        <v>187</v>
      </c>
      <c r="F40" t="e">
        <f>SQRT(-1)</f>
        <v>#NUM!</v>
      </c>
    </row>
    <row r="41" spans="4:15">
      <c r="D41" s="6" t="s">
        <v>188</v>
      </c>
    </row>
    <row r="42" spans="4:15">
      <c r="D42" s="6" t="s">
        <v>189</v>
      </c>
      <c r="E42">
        <v>1</v>
      </c>
    </row>
    <row r="43" spans="4:15">
      <c r="E43">
        <v>2</v>
      </c>
    </row>
    <row r="44" spans="4:15" ht="17.649999999999999">
      <c r="D44" s="3" t="s">
        <v>190</v>
      </c>
      <c r="E44">
        <v>3</v>
      </c>
    </row>
    <row r="45" spans="4:15">
      <c r="D45" s="4" t="e" cm="1" vm="2">
        <f t="array" aca="1" ref="D45" ca="1">_xlfn.SEQUENCE(10)</f>
        <v>#VALUE!</v>
      </c>
      <c r="E45">
        <v>4</v>
      </c>
    </row>
    <row r="46" spans="4:15">
      <c r="D46" s="6" t="s">
        <v>191</v>
      </c>
      <c r="E46" t="e" cm="1" vm="3">
        <f t="array" aca="1" ref="E46" ca="1">_xlfn.UNIQUE(E42:E45)</f>
        <v>#VALUE!</v>
      </c>
      <c r="O46" s="10"/>
    </row>
    <row r="47" spans="4:15">
      <c r="D47" s="6" t="s">
        <v>192</v>
      </c>
    </row>
    <row r="48" spans="4:15">
      <c r="D48" s="6" t="s">
        <v>193</v>
      </c>
      <c r="E48" t="s">
        <v>851</v>
      </c>
    </row>
    <row r="50" spans="4:6" ht="17.649999999999999">
      <c r="D50" s="3" t="s">
        <v>194</v>
      </c>
      <c r="F50" s="23">
        <f ca="1">F50+5</f>
        <v>0</v>
      </c>
    </row>
    <row r="51" spans="4:6">
      <c r="D51" s="4"/>
    </row>
    <row r="52" spans="4:6">
      <c r="D52" s="6" t="s">
        <v>195</v>
      </c>
    </row>
    <row r="53" spans="4:6">
      <c r="D53" s="6" t="s">
        <v>196</v>
      </c>
    </row>
    <row r="55" spans="4:6" ht="17.649999999999999">
      <c r="D55" s="3" t="s">
        <v>197</v>
      </c>
    </row>
    <row r="56" spans="4:6">
      <c r="D56" s="4"/>
    </row>
    <row r="57" spans="4:6">
      <c r="D57" s="6" t="s">
        <v>198</v>
      </c>
    </row>
    <row r="58" spans="4:6">
      <c r="D58" s="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1C03-7B12-4842-AAB8-D655859B4B5C}">
  <dimension ref="B2:I14"/>
  <sheetViews>
    <sheetView zoomScale="220" zoomScaleNormal="220" workbookViewId="0">
      <selection activeCell="F11" sqref="F11"/>
    </sheetView>
  </sheetViews>
  <sheetFormatPr defaultRowHeight="14.25"/>
  <cols>
    <col min="1" max="1" width="3.86328125" customWidth="1"/>
    <col min="2" max="2" width="27.86328125" bestFit="1" customWidth="1"/>
    <col min="3" max="3" width="9.6640625" bestFit="1" customWidth="1"/>
    <col min="4" max="4" width="9.46484375" bestFit="1" customWidth="1"/>
    <col min="5" max="5" width="8.19921875" bestFit="1" customWidth="1"/>
    <col min="9" max="9" width="18.9296875" bestFit="1" customWidth="1"/>
  </cols>
  <sheetData>
    <row r="2" spans="2:9">
      <c r="B2" t="s">
        <v>856</v>
      </c>
      <c r="C2" t="s">
        <v>853</v>
      </c>
      <c r="D2" t="s">
        <v>854</v>
      </c>
      <c r="E2" t="s">
        <v>855</v>
      </c>
    </row>
    <row r="3" spans="2:9">
      <c r="B3" s="7" t="s">
        <v>318</v>
      </c>
      <c r="C3" t="s">
        <v>851</v>
      </c>
      <c r="D3" t="s">
        <v>861</v>
      </c>
      <c r="E3" t="s">
        <v>852</v>
      </c>
      <c r="G3">
        <f>FIND("@",B3)</f>
        <v>12</v>
      </c>
      <c r="I3" t="str">
        <f>REPLACE(B3,G3+1,100,"")</f>
        <v>Siraj.ahmad@</v>
      </c>
    </row>
    <row r="4" spans="2:9">
      <c r="B4" s="7" t="s">
        <v>319</v>
      </c>
      <c r="C4" t="s">
        <v>881</v>
      </c>
      <c r="D4" t="s">
        <v>862</v>
      </c>
      <c r="E4" t="s">
        <v>872</v>
      </c>
      <c r="G4">
        <f t="shared" ref="G4:G13" si="0">FIND("@",B4)</f>
        <v>14</v>
      </c>
      <c r="I4" t="str">
        <f t="shared" ref="I4:I13" si="1">REPLACE(B4,G4+1,100,"")</f>
        <v>vishu.vaidwan@</v>
      </c>
    </row>
    <row r="5" spans="2:9">
      <c r="B5" s="7" t="s">
        <v>320</v>
      </c>
      <c r="C5" t="s">
        <v>857</v>
      </c>
      <c r="D5" t="s">
        <v>863</v>
      </c>
      <c r="E5" t="s">
        <v>873</v>
      </c>
      <c r="G5">
        <f t="shared" si="0"/>
        <v>10</v>
      </c>
      <c r="I5" t="str">
        <f t="shared" si="1"/>
        <v>Srinath.m@</v>
      </c>
    </row>
    <row r="6" spans="2:9">
      <c r="B6" s="7" t="s">
        <v>321</v>
      </c>
      <c r="C6" t="s">
        <v>858</v>
      </c>
      <c r="D6" t="s">
        <v>864</v>
      </c>
      <c r="E6" t="s">
        <v>874</v>
      </c>
      <c r="G6">
        <f t="shared" si="0"/>
        <v>12</v>
      </c>
      <c r="I6" t="str">
        <f t="shared" si="1"/>
        <v>Bhatia.anuj@</v>
      </c>
    </row>
    <row r="7" spans="2:9">
      <c r="B7" s="7" t="s">
        <v>322</v>
      </c>
      <c r="C7" t="s">
        <v>859</v>
      </c>
      <c r="D7" t="s">
        <v>865</v>
      </c>
      <c r="E7" t="s">
        <v>875</v>
      </c>
      <c r="G7">
        <f t="shared" si="0"/>
        <v>13</v>
      </c>
      <c r="I7" t="str">
        <f t="shared" si="1"/>
        <v>Abdul.rahman@</v>
      </c>
    </row>
    <row r="8" spans="2:9">
      <c r="B8" s="7" t="s">
        <v>323</v>
      </c>
      <c r="C8" t="s">
        <v>882</v>
      </c>
      <c r="D8" t="s">
        <v>866</v>
      </c>
      <c r="E8" t="s">
        <v>872</v>
      </c>
      <c r="G8">
        <f t="shared" si="0"/>
        <v>12</v>
      </c>
      <c r="I8" t="str">
        <f t="shared" si="1"/>
        <v>arpit.verma@</v>
      </c>
    </row>
    <row r="9" spans="2:9">
      <c r="B9" s="7" t="s">
        <v>324</v>
      </c>
      <c r="C9" t="s">
        <v>883</v>
      </c>
      <c r="D9" t="s">
        <v>867</v>
      </c>
      <c r="E9" t="s">
        <v>876</v>
      </c>
      <c r="G9">
        <f t="shared" si="0"/>
        <v>14</v>
      </c>
      <c r="I9" t="str">
        <f t="shared" si="1"/>
        <v>tanya.vishnoi@</v>
      </c>
    </row>
    <row r="10" spans="2:9">
      <c r="B10" s="7" t="s">
        <v>325</v>
      </c>
      <c r="C10" t="s">
        <v>870</v>
      </c>
      <c r="D10" t="s">
        <v>868</v>
      </c>
      <c r="E10" t="s">
        <v>877</v>
      </c>
      <c r="G10">
        <f t="shared" si="0"/>
        <v>12</v>
      </c>
      <c r="I10" t="str">
        <f t="shared" si="1"/>
        <v>kumar.ak.95@</v>
      </c>
    </row>
    <row r="11" spans="2:9">
      <c r="B11" s="7" t="s">
        <v>326</v>
      </c>
      <c r="C11" t="s">
        <v>860</v>
      </c>
      <c r="D11" t="s">
        <v>869</v>
      </c>
      <c r="E11" t="s">
        <v>878</v>
      </c>
      <c r="G11">
        <f t="shared" si="0"/>
        <v>20</v>
      </c>
      <c r="I11" t="str">
        <f t="shared" si="1"/>
        <v>Priyanshu.soabhagya@</v>
      </c>
    </row>
    <row r="12" spans="2:9">
      <c r="B12" s="7" t="s">
        <v>327</v>
      </c>
      <c r="C12" t="s">
        <v>884</v>
      </c>
      <c r="D12" t="s">
        <v>870</v>
      </c>
      <c r="E12" t="s">
        <v>879</v>
      </c>
      <c r="G12">
        <f t="shared" si="0"/>
        <v>13</v>
      </c>
      <c r="I12" t="str">
        <f t="shared" si="1"/>
        <v>babblu.kumar@</v>
      </c>
    </row>
    <row r="13" spans="2:9">
      <c r="B13" s="7" t="s">
        <v>328</v>
      </c>
      <c r="C13" t="s">
        <v>885</v>
      </c>
      <c r="D13" t="s">
        <v>871</v>
      </c>
      <c r="E13" t="s">
        <v>880</v>
      </c>
      <c r="G13">
        <f t="shared" si="0"/>
        <v>13</v>
      </c>
      <c r="I13" t="str">
        <f t="shared" si="1"/>
        <v>arzoo.afsar4@</v>
      </c>
    </row>
    <row r="14" spans="2:9">
      <c r="B14" s="7"/>
    </row>
  </sheetData>
  <hyperlinks>
    <hyperlink ref="B3" r:id="rId1" xr:uid="{42BB3EAB-2A7F-43CC-9AEE-124D32724445}"/>
    <hyperlink ref="B4" r:id="rId2" xr:uid="{B7A155DF-B4FB-4D1C-AB84-F1095316D381}"/>
    <hyperlink ref="B8" r:id="rId3" xr:uid="{60CE7E89-A5E1-4860-B497-9B2A74E783C7}"/>
    <hyperlink ref="B13" r:id="rId4" xr:uid="{E556B795-7CB7-42A8-B68D-B1C514E5AFD8}"/>
    <hyperlink ref="B12" r:id="rId5" xr:uid="{15A4E6E9-33D7-4AE8-879E-D688A2B4D0F2}"/>
    <hyperlink ref="B11" r:id="rId6" xr:uid="{B7685E58-6511-4169-A782-7369EFCE60EA}"/>
    <hyperlink ref="B10" r:id="rId7" xr:uid="{0658162C-EE13-4D46-B56F-AFA6A9FB89FE}"/>
    <hyperlink ref="B9" r:id="rId8" xr:uid="{566A65AD-B6C7-44EE-A848-1B31AEEB5817}"/>
    <hyperlink ref="B7" r:id="rId9" xr:uid="{E230C0AC-589E-4933-8BA3-2E544A793CA6}"/>
    <hyperlink ref="B6" r:id="rId10" xr:uid="{DA80AEE5-7185-40DC-988D-689963DEA968}"/>
    <hyperlink ref="B5" r:id="rId11" xr:uid="{654DD31F-F5CB-447B-9009-6330BDAEC061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3878-2A11-4765-8CB4-A76E741FB771}">
  <dimension ref="B2:B88"/>
  <sheetViews>
    <sheetView zoomScale="115" zoomScaleNormal="115" workbookViewId="0">
      <selection activeCell="M21" sqref="M21"/>
    </sheetView>
  </sheetViews>
  <sheetFormatPr defaultRowHeight="14.25"/>
  <sheetData>
    <row r="2" spans="2:2" ht="17.649999999999999">
      <c r="B2" s="3" t="s">
        <v>815</v>
      </c>
    </row>
    <row r="4" spans="2:2">
      <c r="B4" s="5" t="s">
        <v>816</v>
      </c>
    </row>
    <row r="5" spans="2:2">
      <c r="B5" t="s">
        <v>817</v>
      </c>
    </row>
    <row r="6" spans="2:2">
      <c r="B6" s="5" t="s">
        <v>818</v>
      </c>
    </row>
    <row r="7" spans="2:2">
      <c r="B7" t="s">
        <v>819</v>
      </c>
    </row>
    <row r="11" spans="2:2" ht="17.649999999999999">
      <c r="B11" s="3" t="s">
        <v>820</v>
      </c>
    </row>
    <row r="13" spans="2:2">
      <c r="B13" s="5" t="s">
        <v>816</v>
      </c>
    </row>
    <row r="14" spans="2:2">
      <c r="B14" t="s">
        <v>821</v>
      </c>
    </row>
    <row r="15" spans="2:2">
      <c r="B15" s="5" t="s">
        <v>818</v>
      </c>
    </row>
    <row r="16" spans="2:2">
      <c r="B16" t="s">
        <v>822</v>
      </c>
    </row>
    <row r="20" spans="2:2" ht="17.649999999999999">
      <c r="B20" s="3" t="s">
        <v>823</v>
      </c>
    </row>
    <row r="22" spans="2:2">
      <c r="B22" s="5" t="s">
        <v>816</v>
      </c>
    </row>
    <row r="23" spans="2:2">
      <c r="B23" t="s">
        <v>824</v>
      </c>
    </row>
    <row r="24" spans="2:2">
      <c r="B24" s="5" t="s">
        <v>818</v>
      </c>
    </row>
    <row r="25" spans="2:2">
      <c r="B25" t="s">
        <v>825</v>
      </c>
    </row>
    <row r="29" spans="2:2" ht="17.649999999999999">
      <c r="B29" s="3" t="s">
        <v>826</v>
      </c>
    </row>
    <row r="31" spans="2:2">
      <c r="B31" s="5" t="s">
        <v>816</v>
      </c>
    </row>
    <row r="32" spans="2:2">
      <c r="B32" t="s">
        <v>827</v>
      </c>
    </row>
    <row r="33" spans="2:2">
      <c r="B33" s="5" t="s">
        <v>818</v>
      </c>
    </row>
    <row r="34" spans="2:2">
      <c r="B34" t="s">
        <v>828</v>
      </c>
    </row>
    <row r="38" spans="2:2" ht="17.649999999999999">
      <c r="B38" s="3" t="s">
        <v>829</v>
      </c>
    </row>
    <row r="40" spans="2:2">
      <c r="B40" s="5" t="s">
        <v>816</v>
      </c>
    </row>
    <row r="41" spans="2:2">
      <c r="B41" t="s">
        <v>830</v>
      </c>
    </row>
    <row r="42" spans="2:2">
      <c r="B42" s="5" t="s">
        <v>818</v>
      </c>
    </row>
    <row r="43" spans="2:2">
      <c r="B43" t="s">
        <v>831</v>
      </c>
    </row>
    <row r="47" spans="2:2" ht="17.649999999999999">
      <c r="B47" s="3" t="s">
        <v>832</v>
      </c>
    </row>
    <row r="49" spans="2:2">
      <c r="B49" s="5" t="s">
        <v>816</v>
      </c>
    </row>
    <row r="50" spans="2:2">
      <c r="B50" t="s">
        <v>833</v>
      </c>
    </row>
    <row r="51" spans="2:2">
      <c r="B51" s="5" t="s">
        <v>818</v>
      </c>
    </row>
    <row r="52" spans="2:2">
      <c r="B52" t="s">
        <v>834</v>
      </c>
    </row>
    <row r="56" spans="2:2" ht="17.649999999999999">
      <c r="B56" s="3" t="s">
        <v>835</v>
      </c>
    </row>
    <row r="58" spans="2:2">
      <c r="B58" s="5" t="s">
        <v>816</v>
      </c>
    </row>
    <row r="59" spans="2:2">
      <c r="B59" t="s">
        <v>836</v>
      </c>
    </row>
    <row r="60" spans="2:2">
      <c r="B60" s="5" t="s">
        <v>818</v>
      </c>
    </row>
    <row r="61" spans="2:2">
      <c r="B61" t="s">
        <v>837</v>
      </c>
    </row>
    <row r="65" spans="2:2" ht="17.649999999999999">
      <c r="B65" s="3" t="s">
        <v>838</v>
      </c>
    </row>
    <row r="67" spans="2:2">
      <c r="B67" s="5" t="s">
        <v>816</v>
      </c>
    </row>
    <row r="68" spans="2:2">
      <c r="B68" t="s">
        <v>839</v>
      </c>
    </row>
    <row r="69" spans="2:2">
      <c r="B69" s="5" t="s">
        <v>818</v>
      </c>
    </row>
    <row r="70" spans="2:2">
      <c r="B70" t="s">
        <v>840</v>
      </c>
    </row>
    <row r="74" spans="2:2" ht="17.649999999999999">
      <c r="B74" s="3" t="s">
        <v>841</v>
      </c>
    </row>
    <row r="76" spans="2:2">
      <c r="B76" s="5" t="s">
        <v>816</v>
      </c>
    </row>
    <row r="77" spans="2:2">
      <c r="B77" t="s">
        <v>842</v>
      </c>
    </row>
    <row r="78" spans="2:2">
      <c r="B78" s="5" t="s">
        <v>818</v>
      </c>
    </row>
    <row r="79" spans="2:2">
      <c r="B79" t="s">
        <v>843</v>
      </c>
    </row>
    <row r="83" spans="2:2" ht="17.649999999999999">
      <c r="B83" s="3" t="s">
        <v>844</v>
      </c>
    </row>
    <row r="85" spans="2:2">
      <c r="B85" s="5" t="s">
        <v>816</v>
      </c>
    </row>
    <row r="86" spans="2:2">
      <c r="B86" t="s">
        <v>845</v>
      </c>
    </row>
    <row r="87" spans="2:2">
      <c r="B87" s="5" t="s">
        <v>818</v>
      </c>
    </row>
    <row r="88" spans="2:2">
      <c r="B88" t="s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C2FD-2482-4FD3-9492-ECD1A0AA40CB}">
  <dimension ref="B1:B330"/>
  <sheetViews>
    <sheetView topLeftCell="A27" workbookViewId="0">
      <selection activeCell="P73" sqref="P73"/>
    </sheetView>
  </sheetViews>
  <sheetFormatPr defaultRowHeight="14.25"/>
  <sheetData>
    <row r="1" spans="2:2" ht="17.649999999999999">
      <c r="B1" s="3" t="s">
        <v>485</v>
      </c>
    </row>
    <row r="2" spans="2:2">
      <c r="B2" s="6" t="s">
        <v>486</v>
      </c>
    </row>
    <row r="3" spans="2:2">
      <c r="B3" s="6" t="s">
        <v>487</v>
      </c>
    </row>
    <row r="4" spans="2:2">
      <c r="B4" s="6" t="s">
        <v>488</v>
      </c>
    </row>
    <row r="5" spans="2:2">
      <c r="B5" s="6" t="s">
        <v>489</v>
      </c>
    </row>
    <row r="6" spans="2:2">
      <c r="B6" s="6" t="s">
        <v>490</v>
      </c>
    </row>
    <row r="7" spans="2:2">
      <c r="B7" s="6" t="s">
        <v>491</v>
      </c>
    </row>
    <row r="8" spans="2:2">
      <c r="B8" s="6" t="s">
        <v>492</v>
      </c>
    </row>
    <row r="9" spans="2:2">
      <c r="B9" s="6" t="s">
        <v>493</v>
      </c>
    </row>
    <row r="10" spans="2:2">
      <c r="B10" s="6" t="s">
        <v>494</v>
      </c>
    </row>
    <row r="11" spans="2:2">
      <c r="B11" s="6" t="s">
        <v>495</v>
      </c>
    </row>
    <row r="12" spans="2:2" ht="17.649999999999999">
      <c r="B12" s="3" t="s">
        <v>496</v>
      </c>
    </row>
    <row r="13" spans="2:2">
      <c r="B13" s="6" t="s">
        <v>497</v>
      </c>
    </row>
    <row r="14" spans="2:2">
      <c r="B14" s="6" t="s">
        <v>498</v>
      </c>
    </row>
    <row r="15" spans="2:2">
      <c r="B15" s="6" t="s">
        <v>499</v>
      </c>
    </row>
    <row r="16" spans="2:2">
      <c r="B16" s="6" t="s">
        <v>500</v>
      </c>
    </row>
    <row r="17" spans="2:2">
      <c r="B17" s="6" t="s">
        <v>501</v>
      </c>
    </row>
    <row r="18" spans="2:2">
      <c r="B18" s="6" t="s">
        <v>502</v>
      </c>
    </row>
    <row r="19" spans="2:2">
      <c r="B19" s="6" t="s">
        <v>503</v>
      </c>
    </row>
    <row r="20" spans="2:2">
      <c r="B20" s="6" t="s">
        <v>504</v>
      </c>
    </row>
    <row r="21" spans="2:2">
      <c r="B21" s="6" t="s">
        <v>505</v>
      </c>
    </row>
    <row r="22" spans="2:2">
      <c r="B22" s="6" t="s">
        <v>506</v>
      </c>
    </row>
    <row r="23" spans="2:2" ht="17.649999999999999">
      <c r="B23" s="3" t="s">
        <v>507</v>
      </c>
    </row>
    <row r="24" spans="2:2">
      <c r="B24" s="6" t="s">
        <v>508</v>
      </c>
    </row>
    <row r="25" spans="2:2">
      <c r="B25" s="6" t="s">
        <v>509</v>
      </c>
    </row>
    <row r="26" spans="2:2">
      <c r="B26" s="6" t="s">
        <v>510</v>
      </c>
    </row>
    <row r="27" spans="2:2">
      <c r="B27" s="6" t="s">
        <v>511</v>
      </c>
    </row>
    <row r="28" spans="2:2">
      <c r="B28" s="6" t="s">
        <v>512</v>
      </c>
    </row>
    <row r="29" spans="2:2">
      <c r="B29" s="6" t="s">
        <v>513</v>
      </c>
    </row>
    <row r="30" spans="2:2">
      <c r="B30" s="6" t="s">
        <v>514</v>
      </c>
    </row>
    <row r="31" spans="2:2">
      <c r="B31" s="6" t="s">
        <v>515</v>
      </c>
    </row>
    <row r="32" spans="2:2">
      <c r="B32" s="6" t="s">
        <v>516</v>
      </c>
    </row>
    <row r="33" spans="2:2">
      <c r="B33" s="6" t="s">
        <v>517</v>
      </c>
    </row>
    <row r="34" spans="2:2" ht="17.649999999999999">
      <c r="B34" s="3" t="s">
        <v>518</v>
      </c>
    </row>
    <row r="35" spans="2:2">
      <c r="B35" s="4" t="s">
        <v>519</v>
      </c>
    </row>
    <row r="36" spans="2:2">
      <c r="B36" s="4" t="s">
        <v>520</v>
      </c>
    </row>
    <row r="37" spans="2:2">
      <c r="B37" s="4" t="s">
        <v>521</v>
      </c>
    </row>
    <row r="38" spans="2:2">
      <c r="B38" s="4" t="s">
        <v>522</v>
      </c>
    </row>
    <row r="39" spans="2:2">
      <c r="B39" s="4" t="s">
        <v>523</v>
      </c>
    </row>
    <row r="40" spans="2:2">
      <c r="B40" s="4" t="s">
        <v>524</v>
      </c>
    </row>
    <row r="41" spans="2:2">
      <c r="B41" s="4" t="s">
        <v>525</v>
      </c>
    </row>
    <row r="42" spans="2:2">
      <c r="B42" s="4" t="s">
        <v>526</v>
      </c>
    </row>
    <row r="43" spans="2:2">
      <c r="B43" s="4" t="s">
        <v>527</v>
      </c>
    </row>
    <row r="44" spans="2:2">
      <c r="B44" s="4" t="s">
        <v>528</v>
      </c>
    </row>
    <row r="45" spans="2:2" ht="17.649999999999999">
      <c r="B45" s="3" t="s">
        <v>529</v>
      </c>
    </row>
    <row r="46" spans="2:2">
      <c r="B46" s="4" t="s">
        <v>530</v>
      </c>
    </row>
    <row r="47" spans="2:2">
      <c r="B47" s="4" t="s">
        <v>531</v>
      </c>
    </row>
    <row r="48" spans="2:2">
      <c r="B48" s="4" t="s">
        <v>532</v>
      </c>
    </row>
    <row r="49" spans="2:2">
      <c r="B49" s="4" t="s">
        <v>533</v>
      </c>
    </row>
    <row r="50" spans="2:2">
      <c r="B50" s="4" t="s">
        <v>534</v>
      </c>
    </row>
    <row r="51" spans="2:2">
      <c r="B51" s="4" t="s">
        <v>535</v>
      </c>
    </row>
    <row r="52" spans="2:2">
      <c r="B52" s="4" t="s">
        <v>536</v>
      </c>
    </row>
    <row r="53" spans="2:2">
      <c r="B53" s="4" t="s">
        <v>537</v>
      </c>
    </row>
    <row r="54" spans="2:2">
      <c r="B54" s="4" t="s">
        <v>538</v>
      </c>
    </row>
    <row r="55" spans="2:2">
      <c r="B55" s="4" t="s">
        <v>539</v>
      </c>
    </row>
    <row r="56" spans="2:2" ht="17.649999999999999">
      <c r="B56" s="3" t="s">
        <v>540</v>
      </c>
    </row>
    <row r="57" spans="2:2">
      <c r="B57" s="4" t="s">
        <v>541</v>
      </c>
    </row>
    <row r="58" spans="2:2">
      <c r="B58" s="4" t="s">
        <v>542</v>
      </c>
    </row>
    <row r="59" spans="2:2">
      <c r="B59" s="4" t="s">
        <v>543</v>
      </c>
    </row>
    <row r="60" spans="2:2">
      <c r="B60" s="4" t="s">
        <v>544</v>
      </c>
    </row>
    <row r="61" spans="2:2">
      <c r="B61" s="4" t="s">
        <v>545</v>
      </c>
    </row>
    <row r="62" spans="2:2">
      <c r="B62" s="4" t="s">
        <v>546</v>
      </c>
    </row>
    <row r="63" spans="2:2">
      <c r="B63" s="4" t="s">
        <v>547</v>
      </c>
    </row>
    <row r="64" spans="2:2">
      <c r="B64" s="4" t="s">
        <v>548</v>
      </c>
    </row>
    <row r="65" spans="2:2">
      <c r="B65" s="4" t="s">
        <v>549</v>
      </c>
    </row>
    <row r="66" spans="2:2">
      <c r="B66" s="4" t="s">
        <v>550</v>
      </c>
    </row>
    <row r="67" spans="2:2" ht="17.649999999999999">
      <c r="B67" s="3" t="s">
        <v>551</v>
      </c>
    </row>
    <row r="68" spans="2:2">
      <c r="B68" s="4" t="s">
        <v>552</v>
      </c>
    </row>
    <row r="69" spans="2:2">
      <c r="B69" s="4" t="s">
        <v>553</v>
      </c>
    </row>
    <row r="70" spans="2:2">
      <c r="B70" s="4" t="s">
        <v>554</v>
      </c>
    </row>
    <row r="71" spans="2:2">
      <c r="B71" s="4" t="s">
        <v>555</v>
      </c>
    </row>
    <row r="72" spans="2:2">
      <c r="B72" s="4" t="s">
        <v>556</v>
      </c>
    </row>
    <row r="73" spans="2:2">
      <c r="B73" s="4" t="s">
        <v>557</v>
      </c>
    </row>
    <row r="74" spans="2:2">
      <c r="B74" s="4" t="s">
        <v>558</v>
      </c>
    </row>
    <row r="75" spans="2:2">
      <c r="B75" s="4" t="s">
        <v>559</v>
      </c>
    </row>
    <row r="76" spans="2:2">
      <c r="B76" s="4" t="s">
        <v>560</v>
      </c>
    </row>
    <row r="77" spans="2:2">
      <c r="B77" s="4" t="s">
        <v>561</v>
      </c>
    </row>
    <row r="78" spans="2:2" ht="17.649999999999999">
      <c r="B78" s="3" t="s">
        <v>562</v>
      </c>
    </row>
    <row r="79" spans="2:2">
      <c r="B79" s="4" t="s">
        <v>563</v>
      </c>
    </row>
    <row r="80" spans="2:2">
      <c r="B80" s="4" t="s">
        <v>564</v>
      </c>
    </row>
    <row r="81" spans="2:2">
      <c r="B81" s="4" t="s">
        <v>565</v>
      </c>
    </row>
    <row r="82" spans="2:2">
      <c r="B82" s="4" t="s">
        <v>566</v>
      </c>
    </row>
    <row r="83" spans="2:2">
      <c r="B83" s="4" t="s">
        <v>567</v>
      </c>
    </row>
    <row r="84" spans="2:2">
      <c r="B84" s="4" t="s">
        <v>568</v>
      </c>
    </row>
    <row r="85" spans="2:2">
      <c r="B85" s="4" t="s">
        <v>569</v>
      </c>
    </row>
    <row r="86" spans="2:2">
      <c r="B86" s="4" t="s">
        <v>570</v>
      </c>
    </row>
    <row r="87" spans="2:2">
      <c r="B87" s="4" t="s">
        <v>571</v>
      </c>
    </row>
    <row r="88" spans="2:2">
      <c r="B88" s="4" t="s">
        <v>572</v>
      </c>
    </row>
    <row r="89" spans="2:2" ht="17.649999999999999">
      <c r="B89" s="3" t="s">
        <v>573</v>
      </c>
    </row>
    <row r="90" spans="2:2">
      <c r="B90" s="4" t="s">
        <v>574</v>
      </c>
    </row>
    <row r="91" spans="2:2">
      <c r="B91" s="4" t="s">
        <v>575</v>
      </c>
    </row>
    <row r="92" spans="2:2">
      <c r="B92" s="4" t="s">
        <v>576</v>
      </c>
    </row>
    <row r="93" spans="2:2">
      <c r="B93" s="4" t="s">
        <v>577</v>
      </c>
    </row>
    <row r="94" spans="2:2">
      <c r="B94" s="4" t="s">
        <v>578</v>
      </c>
    </row>
    <row r="95" spans="2:2">
      <c r="B95" s="4" t="s">
        <v>579</v>
      </c>
    </row>
    <row r="96" spans="2:2">
      <c r="B96" s="4" t="s">
        <v>580</v>
      </c>
    </row>
    <row r="97" spans="2:2">
      <c r="B97" s="4" t="s">
        <v>581</v>
      </c>
    </row>
    <row r="98" spans="2:2">
      <c r="B98" s="4" t="s">
        <v>582</v>
      </c>
    </row>
    <row r="99" spans="2:2">
      <c r="B99" s="4" t="s">
        <v>583</v>
      </c>
    </row>
    <row r="100" spans="2:2" ht="17.649999999999999">
      <c r="B100" s="3" t="s">
        <v>584</v>
      </c>
    </row>
    <row r="101" spans="2:2">
      <c r="B101" s="4" t="s">
        <v>585</v>
      </c>
    </row>
    <row r="102" spans="2:2">
      <c r="B102" s="4" t="s">
        <v>586</v>
      </c>
    </row>
    <row r="103" spans="2:2">
      <c r="B103" s="4" t="s">
        <v>587</v>
      </c>
    </row>
    <row r="104" spans="2:2">
      <c r="B104" s="4" t="s">
        <v>588</v>
      </c>
    </row>
    <row r="105" spans="2:2">
      <c r="B105" s="4" t="s">
        <v>589</v>
      </c>
    </row>
    <row r="106" spans="2:2">
      <c r="B106" s="4" t="s">
        <v>590</v>
      </c>
    </row>
    <row r="107" spans="2:2">
      <c r="B107" s="4" t="s">
        <v>591</v>
      </c>
    </row>
    <row r="108" spans="2:2">
      <c r="B108" s="4" t="s">
        <v>592</v>
      </c>
    </row>
    <row r="109" spans="2:2">
      <c r="B109" s="4" t="s">
        <v>593</v>
      </c>
    </row>
    <row r="110" spans="2:2">
      <c r="B110" s="4" t="s">
        <v>594</v>
      </c>
    </row>
    <row r="111" spans="2:2" ht="17.649999999999999">
      <c r="B111" s="3" t="s">
        <v>595</v>
      </c>
    </row>
    <row r="112" spans="2:2">
      <c r="B112" s="4" t="s">
        <v>596</v>
      </c>
    </row>
    <row r="113" spans="2:2">
      <c r="B113" s="4" t="s">
        <v>597</v>
      </c>
    </row>
    <row r="114" spans="2:2">
      <c r="B114" s="4" t="s">
        <v>598</v>
      </c>
    </row>
    <row r="115" spans="2:2">
      <c r="B115" s="4" t="s">
        <v>599</v>
      </c>
    </row>
    <row r="116" spans="2:2">
      <c r="B116" s="4" t="s">
        <v>600</v>
      </c>
    </row>
    <row r="117" spans="2:2">
      <c r="B117" s="4" t="s">
        <v>601</v>
      </c>
    </row>
    <row r="118" spans="2:2">
      <c r="B118" s="4" t="s">
        <v>602</v>
      </c>
    </row>
    <row r="119" spans="2:2">
      <c r="B119" s="4" t="s">
        <v>603</v>
      </c>
    </row>
    <row r="120" spans="2:2">
      <c r="B120" s="4" t="s">
        <v>604</v>
      </c>
    </row>
    <row r="121" spans="2:2">
      <c r="B121" s="4" t="s">
        <v>605</v>
      </c>
    </row>
    <row r="122" spans="2:2" ht="17.649999999999999">
      <c r="B122" s="3" t="s">
        <v>606</v>
      </c>
    </row>
    <row r="123" spans="2:2">
      <c r="B123" s="4" t="s">
        <v>607</v>
      </c>
    </row>
    <row r="124" spans="2:2">
      <c r="B124" s="4" t="s">
        <v>608</v>
      </c>
    </row>
    <row r="125" spans="2:2">
      <c r="B125" s="4" t="s">
        <v>609</v>
      </c>
    </row>
    <row r="126" spans="2:2">
      <c r="B126" s="4" t="s">
        <v>610</v>
      </c>
    </row>
    <row r="127" spans="2:2">
      <c r="B127" s="4" t="s">
        <v>611</v>
      </c>
    </row>
    <row r="128" spans="2:2">
      <c r="B128" s="4" t="s">
        <v>612</v>
      </c>
    </row>
    <row r="129" spans="2:2">
      <c r="B129" s="4" t="s">
        <v>613</v>
      </c>
    </row>
    <row r="130" spans="2:2">
      <c r="B130" s="4" t="s">
        <v>614</v>
      </c>
    </row>
    <row r="131" spans="2:2">
      <c r="B131" s="4" t="s">
        <v>615</v>
      </c>
    </row>
    <row r="132" spans="2:2">
      <c r="B132" s="4" t="s">
        <v>616</v>
      </c>
    </row>
    <row r="133" spans="2:2" ht="17.649999999999999">
      <c r="B133" s="3" t="s">
        <v>617</v>
      </c>
    </row>
    <row r="134" spans="2:2">
      <c r="B134" s="4" t="s">
        <v>618</v>
      </c>
    </row>
    <row r="135" spans="2:2">
      <c r="B135" s="4" t="s">
        <v>619</v>
      </c>
    </row>
    <row r="136" spans="2:2">
      <c r="B136" s="4" t="s">
        <v>620</v>
      </c>
    </row>
    <row r="137" spans="2:2">
      <c r="B137" s="4" t="s">
        <v>621</v>
      </c>
    </row>
    <row r="138" spans="2:2">
      <c r="B138" s="4" t="s">
        <v>622</v>
      </c>
    </row>
    <row r="139" spans="2:2">
      <c r="B139" s="4" t="s">
        <v>623</v>
      </c>
    </row>
    <row r="140" spans="2:2">
      <c r="B140" s="4" t="s">
        <v>624</v>
      </c>
    </row>
    <row r="141" spans="2:2">
      <c r="B141" s="4" t="s">
        <v>625</v>
      </c>
    </row>
    <row r="142" spans="2:2">
      <c r="B142" s="4" t="s">
        <v>626</v>
      </c>
    </row>
    <row r="143" spans="2:2">
      <c r="B143" s="4" t="s">
        <v>627</v>
      </c>
    </row>
    <row r="144" spans="2:2" ht="17.649999999999999">
      <c r="B144" s="3" t="s">
        <v>628</v>
      </c>
    </row>
    <row r="145" spans="2:2">
      <c r="B145" s="4" t="s">
        <v>629</v>
      </c>
    </row>
    <row r="146" spans="2:2">
      <c r="B146" s="4" t="s">
        <v>630</v>
      </c>
    </row>
    <row r="147" spans="2:2">
      <c r="B147" s="4" t="s">
        <v>631</v>
      </c>
    </row>
    <row r="148" spans="2:2">
      <c r="B148" s="4" t="s">
        <v>632</v>
      </c>
    </row>
    <row r="149" spans="2:2">
      <c r="B149" s="4" t="s">
        <v>633</v>
      </c>
    </row>
    <row r="150" spans="2:2">
      <c r="B150" s="4" t="s">
        <v>634</v>
      </c>
    </row>
    <row r="151" spans="2:2">
      <c r="B151" s="4" t="s">
        <v>635</v>
      </c>
    </row>
    <row r="152" spans="2:2">
      <c r="B152" s="4" t="s">
        <v>636</v>
      </c>
    </row>
    <row r="153" spans="2:2">
      <c r="B153" s="4" t="s">
        <v>637</v>
      </c>
    </row>
    <row r="154" spans="2:2">
      <c r="B154" s="4" t="s">
        <v>638</v>
      </c>
    </row>
    <row r="155" spans="2:2" ht="17.649999999999999">
      <c r="B155" s="3" t="s">
        <v>639</v>
      </c>
    </row>
    <row r="156" spans="2:2">
      <c r="B156" s="4" t="s">
        <v>640</v>
      </c>
    </row>
    <row r="157" spans="2:2">
      <c r="B157" s="4" t="s">
        <v>641</v>
      </c>
    </row>
    <row r="158" spans="2:2">
      <c r="B158" s="4" t="s">
        <v>642</v>
      </c>
    </row>
    <row r="159" spans="2:2">
      <c r="B159" s="4" t="s">
        <v>643</v>
      </c>
    </row>
    <row r="160" spans="2:2">
      <c r="B160" s="4" t="s">
        <v>644</v>
      </c>
    </row>
    <row r="161" spans="2:2">
      <c r="B161" s="4" t="s">
        <v>645</v>
      </c>
    </row>
    <row r="162" spans="2:2">
      <c r="B162" s="4" t="s">
        <v>646</v>
      </c>
    </row>
    <row r="163" spans="2:2">
      <c r="B163" s="4" t="s">
        <v>647</v>
      </c>
    </row>
    <row r="164" spans="2:2">
      <c r="B164" s="4" t="s">
        <v>648</v>
      </c>
    </row>
    <row r="165" spans="2:2">
      <c r="B165" s="4" t="s">
        <v>649</v>
      </c>
    </row>
    <row r="166" spans="2:2" ht="17.649999999999999">
      <c r="B166" s="3" t="s">
        <v>650</v>
      </c>
    </row>
    <row r="167" spans="2:2">
      <c r="B167" s="4" t="s">
        <v>651</v>
      </c>
    </row>
    <row r="168" spans="2:2">
      <c r="B168" s="4" t="s">
        <v>652</v>
      </c>
    </row>
    <row r="169" spans="2:2">
      <c r="B169" s="4" t="s">
        <v>653</v>
      </c>
    </row>
    <row r="170" spans="2:2">
      <c r="B170" s="4" t="s">
        <v>654</v>
      </c>
    </row>
    <row r="171" spans="2:2">
      <c r="B171" s="4" t="s">
        <v>655</v>
      </c>
    </row>
    <row r="172" spans="2:2">
      <c r="B172" s="4" t="s">
        <v>656</v>
      </c>
    </row>
    <row r="173" spans="2:2">
      <c r="B173" s="4" t="s">
        <v>657</v>
      </c>
    </row>
    <row r="174" spans="2:2">
      <c r="B174" s="4" t="s">
        <v>658</v>
      </c>
    </row>
    <row r="175" spans="2:2">
      <c r="B175" s="4" t="s">
        <v>659</v>
      </c>
    </row>
    <row r="176" spans="2:2">
      <c r="B176" s="4" t="s">
        <v>660</v>
      </c>
    </row>
    <row r="177" spans="2:2" ht="17.649999999999999">
      <c r="B177" s="3" t="s">
        <v>661</v>
      </c>
    </row>
    <row r="178" spans="2:2">
      <c r="B178" s="4" t="s">
        <v>662</v>
      </c>
    </row>
    <row r="179" spans="2:2">
      <c r="B179" s="4" t="s">
        <v>663</v>
      </c>
    </row>
    <row r="180" spans="2:2">
      <c r="B180" s="4" t="s">
        <v>664</v>
      </c>
    </row>
    <row r="181" spans="2:2">
      <c r="B181" s="4" t="s">
        <v>665</v>
      </c>
    </row>
    <row r="182" spans="2:2">
      <c r="B182" s="4" t="s">
        <v>666</v>
      </c>
    </row>
    <row r="183" spans="2:2">
      <c r="B183" s="4" t="s">
        <v>667</v>
      </c>
    </row>
    <row r="184" spans="2:2">
      <c r="B184" s="4" t="s">
        <v>668</v>
      </c>
    </row>
    <row r="185" spans="2:2">
      <c r="B185" s="4" t="s">
        <v>669</v>
      </c>
    </row>
    <row r="186" spans="2:2">
      <c r="B186" s="4" t="s">
        <v>670</v>
      </c>
    </row>
    <row r="187" spans="2:2">
      <c r="B187" s="4" t="s">
        <v>671</v>
      </c>
    </row>
    <row r="188" spans="2:2" ht="17.649999999999999">
      <c r="B188" s="3" t="s">
        <v>672</v>
      </c>
    </row>
    <row r="189" spans="2:2">
      <c r="B189" s="4" t="s">
        <v>673</v>
      </c>
    </row>
    <row r="190" spans="2:2">
      <c r="B190" s="4" t="s">
        <v>674</v>
      </c>
    </row>
    <row r="191" spans="2:2">
      <c r="B191" s="4" t="s">
        <v>675</v>
      </c>
    </row>
    <row r="192" spans="2:2">
      <c r="B192" s="4" t="s">
        <v>676</v>
      </c>
    </row>
    <row r="193" spans="2:2">
      <c r="B193" s="4" t="s">
        <v>677</v>
      </c>
    </row>
    <row r="194" spans="2:2">
      <c r="B194" s="4" t="s">
        <v>678</v>
      </c>
    </row>
    <row r="195" spans="2:2">
      <c r="B195" s="4" t="s">
        <v>679</v>
      </c>
    </row>
    <row r="196" spans="2:2">
      <c r="B196" s="4" t="s">
        <v>680</v>
      </c>
    </row>
    <row r="197" spans="2:2">
      <c r="B197" s="4" t="s">
        <v>681</v>
      </c>
    </row>
    <row r="198" spans="2:2">
      <c r="B198" s="4" t="s">
        <v>682</v>
      </c>
    </row>
    <row r="199" spans="2:2" ht="17.649999999999999">
      <c r="B199" s="3" t="s">
        <v>683</v>
      </c>
    </row>
    <row r="200" spans="2:2">
      <c r="B200" s="4" t="s">
        <v>684</v>
      </c>
    </row>
    <row r="201" spans="2:2">
      <c r="B201" s="4" t="s">
        <v>685</v>
      </c>
    </row>
    <row r="202" spans="2:2">
      <c r="B202" s="4" t="s">
        <v>686</v>
      </c>
    </row>
    <row r="203" spans="2:2">
      <c r="B203" s="4" t="s">
        <v>687</v>
      </c>
    </row>
    <row r="204" spans="2:2">
      <c r="B204" s="4" t="s">
        <v>688</v>
      </c>
    </row>
    <row r="205" spans="2:2">
      <c r="B205" s="4" t="s">
        <v>689</v>
      </c>
    </row>
    <row r="206" spans="2:2">
      <c r="B206" s="4" t="s">
        <v>690</v>
      </c>
    </row>
    <row r="207" spans="2:2">
      <c r="B207" s="4" t="s">
        <v>691</v>
      </c>
    </row>
    <row r="208" spans="2:2">
      <c r="B208" s="4" t="s">
        <v>692</v>
      </c>
    </row>
    <row r="209" spans="2:2">
      <c r="B209" s="4" t="s">
        <v>693</v>
      </c>
    </row>
    <row r="210" spans="2:2" ht="17.649999999999999">
      <c r="B210" s="3" t="s">
        <v>694</v>
      </c>
    </row>
    <row r="211" spans="2:2">
      <c r="B211" s="4" t="s">
        <v>695</v>
      </c>
    </row>
    <row r="212" spans="2:2">
      <c r="B212" s="4" t="s">
        <v>696</v>
      </c>
    </row>
    <row r="213" spans="2:2">
      <c r="B213" s="4" t="s">
        <v>697</v>
      </c>
    </row>
    <row r="214" spans="2:2">
      <c r="B214" s="4" t="s">
        <v>698</v>
      </c>
    </row>
    <row r="215" spans="2:2">
      <c r="B215" s="4" t="s">
        <v>699</v>
      </c>
    </row>
    <row r="216" spans="2:2">
      <c r="B216" s="4" t="s">
        <v>700</v>
      </c>
    </row>
    <row r="217" spans="2:2">
      <c r="B217" s="4" t="s">
        <v>701</v>
      </c>
    </row>
    <row r="218" spans="2:2">
      <c r="B218" s="4" t="s">
        <v>702</v>
      </c>
    </row>
    <row r="219" spans="2:2">
      <c r="B219" s="4" t="s">
        <v>703</v>
      </c>
    </row>
    <row r="220" spans="2:2">
      <c r="B220" s="4" t="s">
        <v>704</v>
      </c>
    </row>
    <row r="221" spans="2:2" ht="17.649999999999999">
      <c r="B221" s="3" t="s">
        <v>705</v>
      </c>
    </row>
    <row r="222" spans="2:2">
      <c r="B222" s="4" t="s">
        <v>706</v>
      </c>
    </row>
    <row r="223" spans="2:2">
      <c r="B223" s="4" t="s">
        <v>707</v>
      </c>
    </row>
    <row r="224" spans="2:2">
      <c r="B224" s="4" t="s">
        <v>708</v>
      </c>
    </row>
    <row r="225" spans="2:2">
      <c r="B225" s="4" t="s">
        <v>709</v>
      </c>
    </row>
    <row r="226" spans="2:2">
      <c r="B226" s="4" t="s">
        <v>710</v>
      </c>
    </row>
    <row r="227" spans="2:2">
      <c r="B227" s="4" t="s">
        <v>711</v>
      </c>
    </row>
    <row r="228" spans="2:2">
      <c r="B228" s="4" t="s">
        <v>712</v>
      </c>
    </row>
    <row r="229" spans="2:2">
      <c r="B229" s="4" t="s">
        <v>713</v>
      </c>
    </row>
    <row r="230" spans="2:2">
      <c r="B230" s="4" t="s">
        <v>714</v>
      </c>
    </row>
    <row r="231" spans="2:2">
      <c r="B231" s="4" t="s">
        <v>715</v>
      </c>
    </row>
    <row r="232" spans="2:2" ht="17.649999999999999">
      <c r="B232" s="3" t="s">
        <v>716</v>
      </c>
    </row>
    <row r="233" spans="2:2">
      <c r="B233" s="4" t="s">
        <v>717</v>
      </c>
    </row>
    <row r="234" spans="2:2">
      <c r="B234" s="4" t="s">
        <v>718</v>
      </c>
    </row>
    <row r="235" spans="2:2">
      <c r="B235" s="4" t="s">
        <v>719</v>
      </c>
    </row>
    <row r="236" spans="2:2">
      <c r="B236" s="4" t="s">
        <v>720</v>
      </c>
    </row>
    <row r="237" spans="2:2">
      <c r="B237" s="4" t="s">
        <v>721</v>
      </c>
    </row>
    <row r="238" spans="2:2">
      <c r="B238" s="4" t="s">
        <v>722</v>
      </c>
    </row>
    <row r="239" spans="2:2">
      <c r="B239" s="4" t="s">
        <v>723</v>
      </c>
    </row>
    <row r="240" spans="2:2">
      <c r="B240" s="4" t="s">
        <v>724</v>
      </c>
    </row>
    <row r="241" spans="2:2">
      <c r="B241" s="4" t="s">
        <v>725</v>
      </c>
    </row>
    <row r="242" spans="2:2">
      <c r="B242" s="4" t="s">
        <v>726</v>
      </c>
    </row>
    <row r="243" spans="2:2" ht="17.649999999999999">
      <c r="B243" s="3" t="s">
        <v>727</v>
      </c>
    </row>
    <row r="244" spans="2:2">
      <c r="B244" s="4" t="s">
        <v>728</v>
      </c>
    </row>
    <row r="245" spans="2:2">
      <c r="B245" s="4" t="s">
        <v>729</v>
      </c>
    </row>
    <row r="246" spans="2:2">
      <c r="B246" s="4" t="s">
        <v>730</v>
      </c>
    </row>
    <row r="247" spans="2:2">
      <c r="B247" s="4" t="s">
        <v>731</v>
      </c>
    </row>
    <row r="248" spans="2:2">
      <c r="B248" s="4" t="s">
        <v>732</v>
      </c>
    </row>
    <row r="249" spans="2:2">
      <c r="B249" s="4" t="s">
        <v>733</v>
      </c>
    </row>
    <row r="250" spans="2:2">
      <c r="B250" s="4" t="s">
        <v>734</v>
      </c>
    </row>
    <row r="251" spans="2:2">
      <c r="B251" s="4" t="s">
        <v>735</v>
      </c>
    </row>
    <row r="252" spans="2:2">
      <c r="B252" s="4" t="s">
        <v>736</v>
      </c>
    </row>
    <row r="253" spans="2:2">
      <c r="B253" s="4" t="s">
        <v>737</v>
      </c>
    </row>
    <row r="254" spans="2:2" ht="17.649999999999999">
      <c r="B254" s="3" t="s">
        <v>738</v>
      </c>
    </row>
    <row r="255" spans="2:2">
      <c r="B255" s="4" t="s">
        <v>739</v>
      </c>
    </row>
    <row r="256" spans="2:2">
      <c r="B256" s="4" t="s">
        <v>740</v>
      </c>
    </row>
    <row r="257" spans="2:2">
      <c r="B257" s="4" t="s">
        <v>741</v>
      </c>
    </row>
    <row r="258" spans="2:2">
      <c r="B258" s="4" t="s">
        <v>742</v>
      </c>
    </row>
    <row r="259" spans="2:2">
      <c r="B259" s="4" t="s">
        <v>743</v>
      </c>
    </row>
    <row r="260" spans="2:2">
      <c r="B260" s="4" t="s">
        <v>744</v>
      </c>
    </row>
    <row r="261" spans="2:2">
      <c r="B261" s="4" t="s">
        <v>745</v>
      </c>
    </row>
    <row r="262" spans="2:2">
      <c r="B262" s="4" t="s">
        <v>746</v>
      </c>
    </row>
    <row r="263" spans="2:2">
      <c r="B263" s="4" t="s">
        <v>747</v>
      </c>
    </row>
    <row r="264" spans="2:2">
      <c r="B264" s="4" t="s">
        <v>748</v>
      </c>
    </row>
    <row r="265" spans="2:2" ht="17.649999999999999">
      <c r="B265" s="3" t="s">
        <v>749</v>
      </c>
    </row>
    <row r="266" spans="2:2">
      <c r="B266" s="4" t="s">
        <v>750</v>
      </c>
    </row>
    <row r="267" spans="2:2">
      <c r="B267" s="4" t="s">
        <v>751</v>
      </c>
    </row>
    <row r="268" spans="2:2">
      <c r="B268" s="4" t="s">
        <v>752</v>
      </c>
    </row>
    <row r="269" spans="2:2">
      <c r="B269" s="4" t="s">
        <v>753</v>
      </c>
    </row>
    <row r="270" spans="2:2">
      <c r="B270" s="4" t="s">
        <v>754</v>
      </c>
    </row>
    <row r="271" spans="2:2">
      <c r="B271" s="4" t="s">
        <v>755</v>
      </c>
    </row>
    <row r="272" spans="2:2">
      <c r="B272" s="4" t="s">
        <v>756</v>
      </c>
    </row>
    <row r="273" spans="2:2">
      <c r="B273" s="4" t="s">
        <v>757</v>
      </c>
    </row>
    <row r="274" spans="2:2">
      <c r="B274" s="4" t="s">
        <v>758</v>
      </c>
    </row>
    <row r="275" spans="2:2">
      <c r="B275" s="4" t="s">
        <v>759</v>
      </c>
    </row>
    <row r="276" spans="2:2" ht="17.649999999999999">
      <c r="B276" s="3" t="s">
        <v>760</v>
      </c>
    </row>
    <row r="277" spans="2:2">
      <c r="B277" s="4" t="s">
        <v>761</v>
      </c>
    </row>
    <row r="278" spans="2:2">
      <c r="B278" s="4" t="s">
        <v>762</v>
      </c>
    </row>
    <row r="279" spans="2:2">
      <c r="B279" s="4" t="s">
        <v>763</v>
      </c>
    </row>
    <row r="280" spans="2:2">
      <c r="B280" s="4" t="s">
        <v>764</v>
      </c>
    </row>
    <row r="281" spans="2:2">
      <c r="B281" s="4" t="s">
        <v>765</v>
      </c>
    </row>
    <row r="282" spans="2:2">
      <c r="B282" s="4" t="s">
        <v>766</v>
      </c>
    </row>
    <row r="283" spans="2:2">
      <c r="B283" s="4" t="s">
        <v>767</v>
      </c>
    </row>
    <row r="284" spans="2:2">
      <c r="B284" s="4" t="s">
        <v>768</v>
      </c>
    </row>
    <row r="285" spans="2:2">
      <c r="B285" s="4" t="s">
        <v>769</v>
      </c>
    </row>
    <row r="286" spans="2:2">
      <c r="B286" s="4" t="s">
        <v>770</v>
      </c>
    </row>
    <row r="287" spans="2:2" ht="17.649999999999999">
      <c r="B287" s="3" t="s">
        <v>771</v>
      </c>
    </row>
    <row r="288" spans="2:2">
      <c r="B288" s="4" t="s">
        <v>772</v>
      </c>
    </row>
    <row r="289" spans="2:2">
      <c r="B289" s="4" t="s">
        <v>773</v>
      </c>
    </row>
    <row r="290" spans="2:2">
      <c r="B290" s="4" t="s">
        <v>774</v>
      </c>
    </row>
    <row r="291" spans="2:2">
      <c r="B291" s="4" t="s">
        <v>775</v>
      </c>
    </row>
    <row r="292" spans="2:2">
      <c r="B292" s="4" t="s">
        <v>776</v>
      </c>
    </row>
    <row r="293" spans="2:2">
      <c r="B293" s="4" t="s">
        <v>777</v>
      </c>
    </row>
    <row r="294" spans="2:2">
      <c r="B294" s="4" t="s">
        <v>778</v>
      </c>
    </row>
    <row r="295" spans="2:2">
      <c r="B295" s="4" t="s">
        <v>779</v>
      </c>
    </row>
    <row r="296" spans="2:2">
      <c r="B296" s="4" t="s">
        <v>780</v>
      </c>
    </row>
    <row r="297" spans="2:2">
      <c r="B297" s="4" t="s">
        <v>781</v>
      </c>
    </row>
    <row r="298" spans="2:2" ht="17.649999999999999">
      <c r="B298" s="3" t="s">
        <v>782</v>
      </c>
    </row>
    <row r="299" spans="2:2">
      <c r="B299" s="4" t="s">
        <v>783</v>
      </c>
    </row>
    <row r="300" spans="2:2">
      <c r="B300" s="4" t="s">
        <v>784</v>
      </c>
    </row>
    <row r="301" spans="2:2">
      <c r="B301" s="4" t="s">
        <v>785</v>
      </c>
    </row>
    <row r="302" spans="2:2">
      <c r="B302" s="4" t="s">
        <v>786</v>
      </c>
    </row>
    <row r="303" spans="2:2">
      <c r="B303" s="4" t="s">
        <v>787</v>
      </c>
    </row>
    <row r="304" spans="2:2">
      <c r="B304" s="4" t="s">
        <v>788</v>
      </c>
    </row>
    <row r="305" spans="2:2">
      <c r="B305" s="4" t="s">
        <v>789</v>
      </c>
    </row>
    <row r="306" spans="2:2">
      <c r="B306" s="4" t="s">
        <v>790</v>
      </c>
    </row>
    <row r="307" spans="2:2">
      <c r="B307" s="4" t="s">
        <v>791</v>
      </c>
    </row>
    <row r="308" spans="2:2">
      <c r="B308" s="4" t="s">
        <v>792</v>
      </c>
    </row>
    <row r="309" spans="2:2" ht="17.649999999999999">
      <c r="B309" s="3" t="s">
        <v>793</v>
      </c>
    </row>
    <row r="310" spans="2:2">
      <c r="B310" s="4" t="s">
        <v>794</v>
      </c>
    </row>
    <row r="311" spans="2:2">
      <c r="B311" s="4" t="s">
        <v>795</v>
      </c>
    </row>
    <row r="312" spans="2:2">
      <c r="B312" s="4" t="s">
        <v>796</v>
      </c>
    </row>
    <row r="313" spans="2:2">
      <c r="B313" s="4" t="s">
        <v>797</v>
      </c>
    </row>
    <row r="314" spans="2:2">
      <c r="B314" s="4" t="s">
        <v>798</v>
      </c>
    </row>
    <row r="315" spans="2:2">
      <c r="B315" s="4" t="s">
        <v>799</v>
      </c>
    </row>
    <row r="316" spans="2:2">
      <c r="B316" s="4" t="s">
        <v>800</v>
      </c>
    </row>
    <row r="317" spans="2:2">
      <c r="B317" s="4" t="s">
        <v>801</v>
      </c>
    </row>
    <row r="318" spans="2:2">
      <c r="B318" s="4" t="s">
        <v>802</v>
      </c>
    </row>
    <row r="319" spans="2:2">
      <c r="B319" s="4" t="s">
        <v>803</v>
      </c>
    </row>
    <row r="320" spans="2:2" ht="17.649999999999999">
      <c r="B320" s="3" t="s">
        <v>804</v>
      </c>
    </row>
    <row r="321" spans="2:2">
      <c r="B321" s="4" t="s">
        <v>805</v>
      </c>
    </row>
    <row r="322" spans="2:2">
      <c r="B322" s="4" t="s">
        <v>806</v>
      </c>
    </row>
    <row r="323" spans="2:2">
      <c r="B323" s="4" t="s">
        <v>807</v>
      </c>
    </row>
    <row r="324" spans="2:2">
      <c r="B324" s="4" t="s">
        <v>808</v>
      </c>
    </row>
    <row r="325" spans="2:2">
      <c r="B325" s="4" t="s">
        <v>809</v>
      </c>
    </row>
    <row r="326" spans="2:2">
      <c r="B326" s="4" t="s">
        <v>810</v>
      </c>
    </row>
    <row r="327" spans="2:2">
      <c r="B327" s="4" t="s">
        <v>811</v>
      </c>
    </row>
    <row r="328" spans="2:2">
      <c r="B328" s="4" t="s">
        <v>812</v>
      </c>
    </row>
    <row r="329" spans="2:2">
      <c r="B329" s="4" t="s">
        <v>813</v>
      </c>
    </row>
    <row r="330" spans="2:2">
      <c r="B330" s="4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5B2B-F3CB-44C2-BB42-5633D53F0FF8}">
  <dimension ref="B2:B366"/>
  <sheetViews>
    <sheetView workbookViewId="0">
      <selection activeCell="S21" sqref="S21"/>
    </sheetView>
  </sheetViews>
  <sheetFormatPr defaultRowHeight="14.25"/>
  <sheetData>
    <row r="2" spans="2:2" ht="17.649999999999999">
      <c r="B2" s="3" t="s">
        <v>200</v>
      </c>
    </row>
    <row r="3" spans="2:2">
      <c r="B3" s="4"/>
    </row>
    <row r="4" spans="2:2">
      <c r="B4" s="4" t="s">
        <v>201</v>
      </c>
    </row>
    <row r="5" spans="2:2">
      <c r="B5" s="4" t="s">
        <v>202</v>
      </c>
    </row>
    <row r="6" spans="2:2">
      <c r="B6" s="4" t="s">
        <v>203</v>
      </c>
    </row>
    <row r="7" spans="2:2">
      <c r="B7" s="4" t="s">
        <v>204</v>
      </c>
    </row>
    <row r="8" spans="2:2">
      <c r="B8" s="4" t="s">
        <v>205</v>
      </c>
    </row>
    <row r="9" spans="2:2">
      <c r="B9" s="4" t="s">
        <v>206</v>
      </c>
    </row>
    <row r="10" spans="2:2">
      <c r="B10" s="4" t="s">
        <v>207</v>
      </c>
    </row>
    <row r="11" spans="2:2">
      <c r="B11" s="4" t="s">
        <v>208</v>
      </c>
    </row>
    <row r="12" spans="2:2">
      <c r="B12" s="4" t="s">
        <v>209</v>
      </c>
    </row>
    <row r="13" spans="2:2">
      <c r="B13" s="4" t="s">
        <v>210</v>
      </c>
    </row>
    <row r="17" spans="2:2" ht="17.649999999999999">
      <c r="B17" s="3" t="s">
        <v>211</v>
      </c>
    </row>
    <row r="18" spans="2:2">
      <c r="B18" s="4"/>
    </row>
    <row r="19" spans="2:2">
      <c r="B19" s="4" t="s">
        <v>212</v>
      </c>
    </row>
    <row r="20" spans="2:2">
      <c r="B20" s="4" t="s">
        <v>213</v>
      </c>
    </row>
    <row r="21" spans="2:2">
      <c r="B21" s="4" t="s">
        <v>214</v>
      </c>
    </row>
    <row r="22" spans="2:2">
      <c r="B22" s="4" t="s">
        <v>215</v>
      </c>
    </row>
    <row r="23" spans="2:2">
      <c r="B23" s="4" t="s">
        <v>216</v>
      </c>
    </row>
    <row r="24" spans="2:2">
      <c r="B24" s="4" t="s">
        <v>217</v>
      </c>
    </row>
    <row r="25" spans="2:2">
      <c r="B25" s="4" t="s">
        <v>218</v>
      </c>
    </row>
    <row r="26" spans="2:2">
      <c r="B26" s="4" t="s">
        <v>219</v>
      </c>
    </row>
    <row r="27" spans="2:2">
      <c r="B27" s="4" t="s">
        <v>220</v>
      </c>
    </row>
    <row r="28" spans="2:2">
      <c r="B28" s="4" t="s">
        <v>221</v>
      </c>
    </row>
    <row r="32" spans="2:2" ht="17.649999999999999">
      <c r="B32" s="3" t="s">
        <v>222</v>
      </c>
    </row>
    <row r="33" spans="2:2">
      <c r="B33" s="4"/>
    </row>
    <row r="34" spans="2:2">
      <c r="B34" s="4" t="s">
        <v>223</v>
      </c>
    </row>
    <row r="35" spans="2:2">
      <c r="B35" s="4" t="s">
        <v>224</v>
      </c>
    </row>
    <row r="36" spans="2:2">
      <c r="B36" s="4" t="s">
        <v>225</v>
      </c>
    </row>
    <row r="37" spans="2:2">
      <c r="B37" s="4" t="s">
        <v>226</v>
      </c>
    </row>
    <row r="38" spans="2:2">
      <c r="B38" s="4" t="s">
        <v>227</v>
      </c>
    </row>
    <row r="39" spans="2:2">
      <c r="B39" s="4" t="s">
        <v>228</v>
      </c>
    </row>
    <row r="40" spans="2:2">
      <c r="B40" s="4" t="s">
        <v>229</v>
      </c>
    </row>
    <row r="41" spans="2:2">
      <c r="B41" s="4" t="s">
        <v>230</v>
      </c>
    </row>
    <row r="42" spans="2:2">
      <c r="B42" s="4" t="s">
        <v>231</v>
      </c>
    </row>
    <row r="43" spans="2:2">
      <c r="B43" s="4" t="s">
        <v>232</v>
      </c>
    </row>
    <row r="47" spans="2:2" ht="17.649999999999999">
      <c r="B47" s="3" t="s">
        <v>233</v>
      </c>
    </row>
    <row r="48" spans="2:2">
      <c r="B48" s="4"/>
    </row>
    <row r="49" spans="2:2">
      <c r="B49" s="4" t="s">
        <v>234</v>
      </c>
    </row>
    <row r="50" spans="2:2">
      <c r="B50" s="4" t="s">
        <v>235</v>
      </c>
    </row>
    <row r="51" spans="2:2">
      <c r="B51" s="4" t="s">
        <v>236</v>
      </c>
    </row>
    <row r="52" spans="2:2">
      <c r="B52" s="4" t="s">
        <v>237</v>
      </c>
    </row>
    <row r="53" spans="2:2">
      <c r="B53" s="4" t="s">
        <v>238</v>
      </c>
    </row>
    <row r="54" spans="2:2">
      <c r="B54" s="4" t="s">
        <v>239</v>
      </c>
    </row>
    <row r="55" spans="2:2">
      <c r="B55" s="4" t="s">
        <v>240</v>
      </c>
    </row>
    <row r="56" spans="2:2">
      <c r="B56" s="4" t="s">
        <v>241</v>
      </c>
    </row>
    <row r="57" spans="2:2">
      <c r="B57" s="4" t="s">
        <v>242</v>
      </c>
    </row>
    <row r="58" spans="2:2">
      <c r="B58" s="4" t="s">
        <v>243</v>
      </c>
    </row>
    <row r="60" spans="2:2" ht="17.649999999999999">
      <c r="B60" s="3" t="s">
        <v>244</v>
      </c>
    </row>
    <row r="61" spans="2:2">
      <c r="B61" s="4"/>
    </row>
    <row r="62" spans="2:2">
      <c r="B62" s="4" t="s">
        <v>245</v>
      </c>
    </row>
    <row r="63" spans="2:2">
      <c r="B63" s="4" t="s">
        <v>246</v>
      </c>
    </row>
    <row r="64" spans="2:2">
      <c r="B64" s="4" t="s">
        <v>247</v>
      </c>
    </row>
    <row r="65" spans="2:2">
      <c r="B65" s="4" t="s">
        <v>248</v>
      </c>
    </row>
    <row r="66" spans="2:2">
      <c r="B66" s="4" t="s">
        <v>249</v>
      </c>
    </row>
    <row r="67" spans="2:2">
      <c r="B67" s="4" t="s">
        <v>250</v>
      </c>
    </row>
    <row r="68" spans="2:2">
      <c r="B68" s="4" t="s">
        <v>251</v>
      </c>
    </row>
    <row r="69" spans="2:2">
      <c r="B69" s="4" t="s">
        <v>252</v>
      </c>
    </row>
    <row r="70" spans="2:2">
      <c r="B70" s="4" t="s">
        <v>253</v>
      </c>
    </row>
    <row r="71" spans="2:2">
      <c r="B71" s="4" t="s">
        <v>254</v>
      </c>
    </row>
    <row r="73" spans="2:2" ht="17.649999999999999">
      <c r="B73" s="3" t="s">
        <v>255</v>
      </c>
    </row>
    <row r="74" spans="2:2">
      <c r="B74" s="4"/>
    </row>
    <row r="75" spans="2:2">
      <c r="B75" s="4" t="s">
        <v>256</v>
      </c>
    </row>
    <row r="76" spans="2:2">
      <c r="B76" s="4" t="s">
        <v>257</v>
      </c>
    </row>
    <row r="77" spans="2:2">
      <c r="B77" s="4" t="s">
        <v>258</v>
      </c>
    </row>
    <row r="78" spans="2:2">
      <c r="B78" s="4" t="s">
        <v>259</v>
      </c>
    </row>
    <row r="79" spans="2:2">
      <c r="B79" s="4" t="s">
        <v>260</v>
      </c>
    </row>
    <row r="80" spans="2:2">
      <c r="B80" s="4" t="s">
        <v>261</v>
      </c>
    </row>
    <row r="81" spans="2:2">
      <c r="B81" s="4" t="s">
        <v>262</v>
      </c>
    </row>
    <row r="82" spans="2:2">
      <c r="B82" s="4" t="s">
        <v>263</v>
      </c>
    </row>
    <row r="83" spans="2:2">
      <c r="B83" s="4" t="s">
        <v>264</v>
      </c>
    </row>
    <row r="87" spans="2:2" ht="17.649999999999999">
      <c r="B87" s="3" t="s">
        <v>265</v>
      </c>
    </row>
    <row r="88" spans="2:2">
      <c r="B88" s="4"/>
    </row>
    <row r="89" spans="2:2">
      <c r="B89" s="4" t="s">
        <v>266</v>
      </c>
    </row>
    <row r="90" spans="2:2">
      <c r="B90" s="4" t="s">
        <v>267</v>
      </c>
    </row>
    <row r="91" spans="2:2">
      <c r="B91" s="4" t="s">
        <v>268</v>
      </c>
    </row>
    <row r="92" spans="2:2">
      <c r="B92" s="4" t="s">
        <v>269</v>
      </c>
    </row>
    <row r="93" spans="2:2">
      <c r="B93" s="4" t="s">
        <v>270</v>
      </c>
    </row>
    <row r="94" spans="2:2">
      <c r="B94" s="4" t="s">
        <v>271</v>
      </c>
    </row>
    <row r="95" spans="2:2">
      <c r="B95" s="4" t="s">
        <v>272</v>
      </c>
    </row>
    <row r="96" spans="2:2">
      <c r="B96" s="4" t="s">
        <v>273</v>
      </c>
    </row>
    <row r="97" spans="2:2">
      <c r="B97" s="4" t="s">
        <v>274</v>
      </c>
    </row>
    <row r="98" spans="2:2">
      <c r="B98" s="4" t="s">
        <v>275</v>
      </c>
    </row>
    <row r="102" spans="2:2" ht="17.649999999999999">
      <c r="B102" s="3" t="s">
        <v>276</v>
      </c>
    </row>
    <row r="103" spans="2:2">
      <c r="B103" s="4"/>
    </row>
    <row r="104" spans="2:2">
      <c r="B104" s="4" t="s">
        <v>277</v>
      </c>
    </row>
    <row r="105" spans="2:2">
      <c r="B105" s="4" t="s">
        <v>278</v>
      </c>
    </row>
    <row r="106" spans="2:2">
      <c r="B106" s="4" t="s">
        <v>279</v>
      </c>
    </row>
    <row r="107" spans="2:2">
      <c r="B107" s="4" t="s">
        <v>280</v>
      </c>
    </row>
    <row r="108" spans="2:2">
      <c r="B108" s="4" t="s">
        <v>281</v>
      </c>
    </row>
    <row r="109" spans="2:2">
      <c r="B109" s="4" t="s">
        <v>282</v>
      </c>
    </row>
    <row r="110" spans="2:2">
      <c r="B110" s="4" t="s">
        <v>283</v>
      </c>
    </row>
    <row r="111" spans="2:2">
      <c r="B111" s="4" t="s">
        <v>284</v>
      </c>
    </row>
    <row r="112" spans="2:2">
      <c r="B112" s="4" t="s">
        <v>285</v>
      </c>
    </row>
    <row r="113" spans="2:2">
      <c r="B113" s="4" t="s">
        <v>286</v>
      </c>
    </row>
    <row r="117" spans="2:2" ht="17.649999999999999">
      <c r="B117" s="3" t="s">
        <v>287</v>
      </c>
    </row>
    <row r="118" spans="2:2">
      <c r="B118" s="4"/>
    </row>
    <row r="119" spans="2:2">
      <c r="B119" s="4" t="s">
        <v>288</v>
      </c>
    </row>
    <row r="120" spans="2:2">
      <c r="B120" s="4" t="s">
        <v>289</v>
      </c>
    </row>
    <row r="121" spans="2:2">
      <c r="B121" s="4" t="s">
        <v>290</v>
      </c>
    </row>
    <row r="122" spans="2:2">
      <c r="B122" s="4" t="s">
        <v>291</v>
      </c>
    </row>
    <row r="123" spans="2:2">
      <c r="B123" s="4" t="s">
        <v>292</v>
      </c>
    </row>
    <row r="124" spans="2:2">
      <c r="B124" s="4" t="s">
        <v>293</v>
      </c>
    </row>
    <row r="125" spans="2:2">
      <c r="B125" s="4" t="s">
        <v>294</v>
      </c>
    </row>
    <row r="126" spans="2:2">
      <c r="B126" s="4" t="s">
        <v>295</v>
      </c>
    </row>
    <row r="127" spans="2:2">
      <c r="B127" s="4" t="s">
        <v>296</v>
      </c>
    </row>
    <row r="128" spans="2:2">
      <c r="B128" s="4" t="s">
        <v>297</v>
      </c>
    </row>
    <row r="132" spans="2:2" ht="17.649999999999999">
      <c r="B132" s="3" t="s">
        <v>298</v>
      </c>
    </row>
    <row r="133" spans="2:2">
      <c r="B133" s="4"/>
    </row>
    <row r="134" spans="2:2">
      <c r="B134" s="4" t="s">
        <v>299</v>
      </c>
    </row>
    <row r="135" spans="2:2">
      <c r="B135" s="4" t="s">
        <v>300</v>
      </c>
    </row>
    <row r="136" spans="2:2">
      <c r="B136" s="4" t="s">
        <v>301</v>
      </c>
    </row>
    <row r="137" spans="2:2">
      <c r="B137" s="4" t="s">
        <v>302</v>
      </c>
    </row>
    <row r="138" spans="2:2">
      <c r="B138" s="4" t="s">
        <v>303</v>
      </c>
    </row>
    <row r="139" spans="2:2">
      <c r="B139" s="4" t="s">
        <v>304</v>
      </c>
    </row>
    <row r="140" spans="2:2">
      <c r="B140" s="4" t="s">
        <v>305</v>
      </c>
    </row>
    <row r="141" spans="2:2">
      <c r="B141" s="4" t="s">
        <v>306</v>
      </c>
    </row>
    <row r="142" spans="2:2">
      <c r="B142" s="4" t="s">
        <v>307</v>
      </c>
    </row>
    <row r="143" spans="2:2">
      <c r="B143" s="4" t="s">
        <v>308</v>
      </c>
    </row>
    <row r="147" spans="2:2" ht="17.649999999999999">
      <c r="B147" s="3" t="s">
        <v>309</v>
      </c>
    </row>
    <row r="148" spans="2:2">
      <c r="B148" s="4"/>
    </row>
    <row r="149" spans="2:2">
      <c r="B149" s="4" t="s">
        <v>310</v>
      </c>
    </row>
    <row r="150" spans="2:2">
      <c r="B150" s="4" t="s">
        <v>311</v>
      </c>
    </row>
    <row r="151" spans="2:2">
      <c r="B151" s="4" t="s">
        <v>312</v>
      </c>
    </row>
    <row r="152" spans="2:2">
      <c r="B152" s="4" t="s">
        <v>313</v>
      </c>
    </row>
    <row r="153" spans="2:2">
      <c r="B153" s="4" t="s">
        <v>314</v>
      </c>
    </row>
    <row r="154" spans="2:2">
      <c r="B154" s="4" t="s">
        <v>315</v>
      </c>
    </row>
    <row r="155" spans="2:2">
      <c r="B155" s="4" t="s">
        <v>316</v>
      </c>
    </row>
    <row r="156" spans="2:2">
      <c r="B156" s="4" t="s">
        <v>317</v>
      </c>
    </row>
    <row r="157" spans="2:2">
      <c r="B157" s="4" t="s">
        <v>329</v>
      </c>
    </row>
    <row r="158" spans="2:2">
      <c r="B158" s="4" t="s">
        <v>330</v>
      </c>
    </row>
    <row r="160" spans="2:2" ht="17.649999999999999">
      <c r="B160" s="3" t="s">
        <v>331</v>
      </c>
    </row>
    <row r="161" spans="2:2">
      <c r="B161" s="4"/>
    </row>
    <row r="162" spans="2:2">
      <c r="B162" s="4" t="s">
        <v>332</v>
      </c>
    </row>
    <row r="163" spans="2:2">
      <c r="B163" s="4" t="s">
        <v>333</v>
      </c>
    </row>
    <row r="164" spans="2:2">
      <c r="B164" s="4" t="s">
        <v>334</v>
      </c>
    </row>
    <row r="165" spans="2:2">
      <c r="B165" s="4" t="s">
        <v>335</v>
      </c>
    </row>
    <row r="166" spans="2:2">
      <c r="B166" s="4" t="s">
        <v>336</v>
      </c>
    </row>
    <row r="167" spans="2:2">
      <c r="B167" s="4" t="s">
        <v>337</v>
      </c>
    </row>
    <row r="168" spans="2:2">
      <c r="B168" s="4" t="s">
        <v>338</v>
      </c>
    </row>
    <row r="169" spans="2:2">
      <c r="B169" s="4" t="s">
        <v>339</v>
      </c>
    </row>
    <row r="170" spans="2:2">
      <c r="B170" s="4" t="s">
        <v>340</v>
      </c>
    </row>
    <row r="171" spans="2:2">
      <c r="B171" s="4" t="s">
        <v>341</v>
      </c>
    </row>
    <row r="175" spans="2:2" ht="17.649999999999999">
      <c r="B175" s="3" t="s">
        <v>342</v>
      </c>
    </row>
    <row r="176" spans="2:2">
      <c r="B176" s="4"/>
    </row>
    <row r="177" spans="2:2">
      <c r="B177" s="4" t="s">
        <v>343</v>
      </c>
    </row>
    <row r="178" spans="2:2">
      <c r="B178" s="4" t="s">
        <v>344</v>
      </c>
    </row>
    <row r="179" spans="2:2">
      <c r="B179" s="4" t="s">
        <v>345</v>
      </c>
    </row>
    <row r="180" spans="2:2">
      <c r="B180" s="4" t="s">
        <v>346</v>
      </c>
    </row>
    <row r="181" spans="2:2">
      <c r="B181" s="4" t="s">
        <v>347</v>
      </c>
    </row>
    <row r="182" spans="2:2">
      <c r="B182" s="4" t="s">
        <v>348</v>
      </c>
    </row>
    <row r="183" spans="2:2">
      <c r="B183" s="4" t="s">
        <v>349</v>
      </c>
    </row>
    <row r="184" spans="2:2">
      <c r="B184" s="4" t="s">
        <v>350</v>
      </c>
    </row>
    <row r="185" spans="2:2">
      <c r="B185" s="4" t="s">
        <v>351</v>
      </c>
    </row>
    <row r="186" spans="2:2">
      <c r="B186" s="4" t="s">
        <v>352</v>
      </c>
    </row>
    <row r="190" spans="2:2" ht="17.649999999999999">
      <c r="B190" s="3" t="s">
        <v>353</v>
      </c>
    </row>
    <row r="191" spans="2:2">
      <c r="B191" s="4"/>
    </row>
    <row r="192" spans="2:2">
      <c r="B192" s="4" t="s">
        <v>354</v>
      </c>
    </row>
    <row r="193" spans="2:2">
      <c r="B193" s="4" t="s">
        <v>355</v>
      </c>
    </row>
    <row r="194" spans="2:2">
      <c r="B194" s="4" t="s">
        <v>356</v>
      </c>
    </row>
    <row r="195" spans="2:2">
      <c r="B195" s="4" t="s">
        <v>357</v>
      </c>
    </row>
    <row r="196" spans="2:2">
      <c r="B196" s="4" t="s">
        <v>358</v>
      </c>
    </row>
    <row r="197" spans="2:2">
      <c r="B197" s="4" t="s">
        <v>359</v>
      </c>
    </row>
    <row r="198" spans="2:2">
      <c r="B198" s="4" t="s">
        <v>360</v>
      </c>
    </row>
    <row r="199" spans="2:2">
      <c r="B199" s="4" t="s">
        <v>361</v>
      </c>
    </row>
    <row r="200" spans="2:2">
      <c r="B200" s="4" t="s">
        <v>362</v>
      </c>
    </row>
    <row r="201" spans="2:2">
      <c r="B201" s="4" t="s">
        <v>363</v>
      </c>
    </row>
    <row r="205" spans="2:2" ht="17.649999999999999">
      <c r="B205" s="3" t="s">
        <v>364</v>
      </c>
    </row>
    <row r="206" spans="2:2">
      <c r="B206" s="4"/>
    </row>
    <row r="207" spans="2:2">
      <c r="B207" s="4" t="s">
        <v>365</v>
      </c>
    </row>
    <row r="208" spans="2:2">
      <c r="B208" s="4" t="s">
        <v>366</v>
      </c>
    </row>
    <row r="209" spans="2:2">
      <c r="B209" s="4" t="s">
        <v>367</v>
      </c>
    </row>
    <row r="210" spans="2:2">
      <c r="B210" s="4" t="s">
        <v>368</v>
      </c>
    </row>
    <row r="211" spans="2:2">
      <c r="B211" s="4" t="s">
        <v>369</v>
      </c>
    </row>
    <row r="212" spans="2:2">
      <c r="B212" s="4" t="s">
        <v>370</v>
      </c>
    </row>
    <row r="213" spans="2:2">
      <c r="B213" s="4" t="s">
        <v>371</v>
      </c>
    </row>
    <row r="214" spans="2:2">
      <c r="B214" s="4" t="s">
        <v>372</v>
      </c>
    </row>
    <row r="215" spans="2:2">
      <c r="B215" s="4" t="s">
        <v>373</v>
      </c>
    </row>
    <row r="216" spans="2:2">
      <c r="B216" s="4" t="s">
        <v>374</v>
      </c>
    </row>
    <row r="220" spans="2:2" ht="17.649999999999999">
      <c r="B220" s="3" t="s">
        <v>375</v>
      </c>
    </row>
    <row r="221" spans="2:2">
      <c r="B221" s="4"/>
    </row>
    <row r="222" spans="2:2">
      <c r="B222" s="4" t="s">
        <v>376</v>
      </c>
    </row>
    <row r="223" spans="2:2">
      <c r="B223" s="4" t="s">
        <v>377</v>
      </c>
    </row>
    <row r="224" spans="2:2">
      <c r="B224" s="4" t="s">
        <v>378</v>
      </c>
    </row>
    <row r="225" spans="2:2">
      <c r="B225" s="4" t="s">
        <v>379</v>
      </c>
    </row>
    <row r="226" spans="2:2">
      <c r="B226" s="4" t="s">
        <v>380</v>
      </c>
    </row>
    <row r="227" spans="2:2">
      <c r="B227" s="4" t="s">
        <v>381</v>
      </c>
    </row>
    <row r="228" spans="2:2">
      <c r="B228" s="4" t="s">
        <v>382</v>
      </c>
    </row>
    <row r="229" spans="2:2">
      <c r="B229" s="4" t="s">
        <v>383</v>
      </c>
    </row>
    <row r="230" spans="2:2">
      <c r="B230" s="4" t="s">
        <v>384</v>
      </c>
    </row>
    <row r="231" spans="2:2">
      <c r="B231" s="4" t="s">
        <v>385</v>
      </c>
    </row>
    <row r="235" spans="2:2" ht="17.649999999999999">
      <c r="B235" s="3" t="s">
        <v>386</v>
      </c>
    </row>
    <row r="236" spans="2:2">
      <c r="B236" s="4"/>
    </row>
    <row r="237" spans="2:2">
      <c r="B237" s="4" t="s">
        <v>387</v>
      </c>
    </row>
    <row r="238" spans="2:2">
      <c r="B238" s="4" t="s">
        <v>388</v>
      </c>
    </row>
    <row r="239" spans="2:2">
      <c r="B239" s="4" t="s">
        <v>389</v>
      </c>
    </row>
    <row r="240" spans="2:2">
      <c r="B240" s="4" t="s">
        <v>390</v>
      </c>
    </row>
    <row r="241" spans="2:2">
      <c r="B241" s="4" t="s">
        <v>391</v>
      </c>
    </row>
    <row r="242" spans="2:2">
      <c r="B242" s="4" t="s">
        <v>392</v>
      </c>
    </row>
    <row r="243" spans="2:2">
      <c r="B243" s="4" t="s">
        <v>393</v>
      </c>
    </row>
    <row r="244" spans="2:2">
      <c r="B244" s="4" t="s">
        <v>394</v>
      </c>
    </row>
    <row r="245" spans="2:2">
      <c r="B245" s="4" t="s">
        <v>395</v>
      </c>
    </row>
    <row r="246" spans="2:2">
      <c r="B246" s="4" t="s">
        <v>396</v>
      </c>
    </row>
    <row r="250" spans="2:2" ht="17.649999999999999">
      <c r="B250" s="3" t="s">
        <v>397</v>
      </c>
    </row>
    <row r="251" spans="2:2">
      <c r="B251" s="4"/>
    </row>
    <row r="252" spans="2:2">
      <c r="B252" s="4" t="s">
        <v>398</v>
      </c>
    </row>
    <row r="253" spans="2:2">
      <c r="B253" s="4" t="s">
        <v>399</v>
      </c>
    </row>
    <row r="254" spans="2:2">
      <c r="B254" s="4" t="s">
        <v>400</v>
      </c>
    </row>
    <row r="255" spans="2:2">
      <c r="B255" s="4" t="s">
        <v>401</v>
      </c>
    </row>
    <row r="256" spans="2:2">
      <c r="B256" s="4" t="s">
        <v>402</v>
      </c>
    </row>
    <row r="257" spans="2:2">
      <c r="B257" s="4" t="s">
        <v>403</v>
      </c>
    </row>
    <row r="258" spans="2:2">
      <c r="B258" s="4" t="s">
        <v>404</v>
      </c>
    </row>
    <row r="259" spans="2:2">
      <c r="B259" s="4" t="s">
        <v>405</v>
      </c>
    </row>
    <row r="260" spans="2:2">
      <c r="B260" s="4" t="s">
        <v>406</v>
      </c>
    </row>
    <row r="261" spans="2:2">
      <c r="B261" s="4" t="s">
        <v>407</v>
      </c>
    </row>
    <row r="265" spans="2:2" ht="17.649999999999999">
      <c r="B265" s="3" t="s">
        <v>408</v>
      </c>
    </row>
    <row r="266" spans="2:2">
      <c r="B266" s="4"/>
    </row>
    <row r="267" spans="2:2">
      <c r="B267" s="4" t="s">
        <v>409</v>
      </c>
    </row>
    <row r="268" spans="2:2">
      <c r="B268" s="4" t="s">
        <v>410</v>
      </c>
    </row>
    <row r="269" spans="2:2">
      <c r="B269" s="4" t="s">
        <v>411</v>
      </c>
    </row>
    <row r="270" spans="2:2">
      <c r="B270" s="4" t="s">
        <v>412</v>
      </c>
    </row>
    <row r="271" spans="2:2">
      <c r="B271" s="4" t="s">
        <v>413</v>
      </c>
    </row>
    <row r="272" spans="2:2">
      <c r="B272" s="4" t="s">
        <v>414</v>
      </c>
    </row>
    <row r="273" spans="2:2">
      <c r="B273" s="4" t="s">
        <v>415</v>
      </c>
    </row>
    <row r="274" spans="2:2">
      <c r="B274" s="4" t="s">
        <v>416</v>
      </c>
    </row>
    <row r="275" spans="2:2">
      <c r="B275" s="4" t="s">
        <v>417</v>
      </c>
    </row>
    <row r="276" spans="2:2">
      <c r="B276" s="4" t="s">
        <v>418</v>
      </c>
    </row>
    <row r="280" spans="2:2" ht="17.649999999999999">
      <c r="B280" s="3" t="s">
        <v>419</v>
      </c>
    </row>
    <row r="281" spans="2:2">
      <c r="B281" s="4"/>
    </row>
    <row r="282" spans="2:2">
      <c r="B282" s="4" t="s">
        <v>420</v>
      </c>
    </row>
    <row r="283" spans="2:2">
      <c r="B283" s="4" t="s">
        <v>421</v>
      </c>
    </row>
    <row r="284" spans="2:2">
      <c r="B284" s="4" t="s">
        <v>422</v>
      </c>
    </row>
    <row r="285" spans="2:2">
      <c r="B285" s="4" t="s">
        <v>423</v>
      </c>
    </row>
    <row r="286" spans="2:2">
      <c r="B286" s="4" t="s">
        <v>424</v>
      </c>
    </row>
    <row r="287" spans="2:2">
      <c r="B287" s="4" t="s">
        <v>425</v>
      </c>
    </row>
    <row r="288" spans="2:2">
      <c r="B288" s="4" t="s">
        <v>426</v>
      </c>
    </row>
    <row r="289" spans="2:2">
      <c r="B289" s="4" t="s">
        <v>427</v>
      </c>
    </row>
    <row r="290" spans="2:2">
      <c r="B290" s="4" t="s">
        <v>428</v>
      </c>
    </row>
    <row r="291" spans="2:2">
      <c r="B291" s="4" t="s">
        <v>429</v>
      </c>
    </row>
    <row r="295" spans="2:2" ht="17.649999999999999">
      <c r="B295" s="3" t="s">
        <v>430</v>
      </c>
    </row>
    <row r="296" spans="2:2">
      <c r="B296" s="4"/>
    </row>
    <row r="297" spans="2:2">
      <c r="B297" s="4" t="s">
        <v>431</v>
      </c>
    </row>
    <row r="298" spans="2:2">
      <c r="B298" s="4" t="s">
        <v>432</v>
      </c>
    </row>
    <row r="299" spans="2:2">
      <c r="B299" s="4" t="s">
        <v>433</v>
      </c>
    </row>
    <row r="300" spans="2:2">
      <c r="B300" s="4" t="s">
        <v>434</v>
      </c>
    </row>
    <row r="301" spans="2:2">
      <c r="B301" s="4" t="s">
        <v>435</v>
      </c>
    </row>
    <row r="302" spans="2:2">
      <c r="B302" s="4" t="s">
        <v>436</v>
      </c>
    </row>
    <row r="303" spans="2:2">
      <c r="B303" s="4" t="s">
        <v>437</v>
      </c>
    </row>
    <row r="304" spans="2:2">
      <c r="B304" s="4" t="s">
        <v>438</v>
      </c>
    </row>
    <row r="305" spans="2:2">
      <c r="B305" s="4" t="s">
        <v>439</v>
      </c>
    </row>
    <row r="306" spans="2:2">
      <c r="B306" s="4" t="s">
        <v>440</v>
      </c>
    </row>
    <row r="310" spans="2:2" ht="17.649999999999999">
      <c r="B310" s="3" t="s">
        <v>441</v>
      </c>
    </row>
    <row r="311" spans="2:2">
      <c r="B311" s="4"/>
    </row>
    <row r="312" spans="2:2">
      <c r="B312" s="4" t="s">
        <v>442</v>
      </c>
    </row>
    <row r="313" spans="2:2">
      <c r="B313" s="4" t="s">
        <v>443</v>
      </c>
    </row>
    <row r="314" spans="2:2">
      <c r="B314" s="4" t="s">
        <v>444</v>
      </c>
    </row>
    <row r="315" spans="2:2">
      <c r="B315" s="4" t="s">
        <v>445</v>
      </c>
    </row>
    <row r="316" spans="2:2">
      <c r="B316" s="4" t="s">
        <v>446</v>
      </c>
    </row>
    <row r="317" spans="2:2">
      <c r="B317" s="4" t="s">
        <v>447</v>
      </c>
    </row>
    <row r="318" spans="2:2">
      <c r="B318" s="4" t="s">
        <v>448</v>
      </c>
    </row>
    <row r="319" spans="2:2">
      <c r="B319" s="4" t="s">
        <v>449</v>
      </c>
    </row>
    <row r="320" spans="2:2">
      <c r="B320" s="4" t="s">
        <v>450</v>
      </c>
    </row>
    <row r="321" spans="2:2">
      <c r="B321" s="4" t="s">
        <v>451</v>
      </c>
    </row>
    <row r="325" spans="2:2" ht="17.649999999999999">
      <c r="B325" s="3" t="s">
        <v>452</v>
      </c>
    </row>
    <row r="326" spans="2:2">
      <c r="B326" s="4"/>
    </row>
    <row r="327" spans="2:2">
      <c r="B327" s="4" t="s">
        <v>453</v>
      </c>
    </row>
    <row r="328" spans="2:2">
      <c r="B328" s="4" t="s">
        <v>454</v>
      </c>
    </row>
    <row r="329" spans="2:2">
      <c r="B329" s="4" t="s">
        <v>455</v>
      </c>
    </row>
    <row r="330" spans="2:2">
      <c r="B330" s="4" t="s">
        <v>456</v>
      </c>
    </row>
    <row r="331" spans="2:2">
      <c r="B331" s="4" t="s">
        <v>457</v>
      </c>
    </row>
    <row r="332" spans="2:2">
      <c r="B332" s="4" t="s">
        <v>458</v>
      </c>
    </row>
    <row r="333" spans="2:2">
      <c r="B333" s="4" t="s">
        <v>459</v>
      </c>
    </row>
    <row r="334" spans="2:2">
      <c r="B334" s="4" t="s">
        <v>460</v>
      </c>
    </row>
    <row r="335" spans="2:2">
      <c r="B335" s="4" t="s">
        <v>461</v>
      </c>
    </row>
    <row r="336" spans="2:2">
      <c r="B336" s="4" t="s">
        <v>462</v>
      </c>
    </row>
    <row r="340" spans="2:2" ht="17.649999999999999">
      <c r="B340" s="3" t="s">
        <v>463</v>
      </c>
    </row>
    <row r="341" spans="2:2">
      <c r="B341" s="4"/>
    </row>
    <row r="342" spans="2:2">
      <c r="B342" s="4" t="s">
        <v>464</v>
      </c>
    </row>
    <row r="343" spans="2:2">
      <c r="B343" s="4" t="s">
        <v>465</v>
      </c>
    </row>
    <row r="344" spans="2:2">
      <c r="B344" s="4" t="s">
        <v>466</v>
      </c>
    </row>
    <row r="345" spans="2:2">
      <c r="B345" s="4" t="s">
        <v>467</v>
      </c>
    </row>
    <row r="346" spans="2:2">
      <c r="B346" s="4" t="s">
        <v>468</v>
      </c>
    </row>
    <row r="347" spans="2:2">
      <c r="B347" s="4" t="s">
        <v>469</v>
      </c>
    </row>
    <row r="348" spans="2:2">
      <c r="B348" s="4" t="s">
        <v>470</v>
      </c>
    </row>
    <row r="349" spans="2:2">
      <c r="B349" s="4" t="s">
        <v>471</v>
      </c>
    </row>
    <row r="350" spans="2:2">
      <c r="B350" s="4" t="s">
        <v>472</v>
      </c>
    </row>
    <row r="351" spans="2:2">
      <c r="B351" s="4" t="s">
        <v>473</v>
      </c>
    </row>
    <row r="355" spans="2:2" ht="17.649999999999999">
      <c r="B355" s="3" t="s">
        <v>474</v>
      </c>
    </row>
    <row r="356" spans="2:2">
      <c r="B356" s="4"/>
    </row>
    <row r="357" spans="2:2">
      <c r="B357" s="4" t="s">
        <v>475</v>
      </c>
    </row>
    <row r="358" spans="2:2">
      <c r="B358" s="4" t="s">
        <v>476</v>
      </c>
    </row>
    <row r="359" spans="2:2">
      <c r="B359" s="4" t="s">
        <v>477</v>
      </c>
    </row>
    <row r="360" spans="2:2">
      <c r="B360" s="4" t="s">
        <v>478</v>
      </c>
    </row>
    <row r="361" spans="2:2">
      <c r="B361" s="4" t="s">
        <v>479</v>
      </c>
    </row>
    <row r="362" spans="2:2">
      <c r="B362" s="4" t="s">
        <v>480</v>
      </c>
    </row>
    <row r="363" spans="2:2">
      <c r="B363" s="4" t="s">
        <v>481</v>
      </c>
    </row>
    <row r="364" spans="2:2">
      <c r="B364" s="4" t="s">
        <v>482</v>
      </c>
    </row>
    <row r="365" spans="2:2">
      <c r="B365" s="4" t="s">
        <v>483</v>
      </c>
    </row>
    <row r="366" spans="2:2">
      <c r="B366" s="4" t="s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Q501"/>
  <sheetViews>
    <sheetView zoomScaleNormal="100" workbookViewId="0">
      <selection activeCell="J1" sqref="J1"/>
    </sheetView>
  </sheetViews>
  <sheetFormatPr defaultRowHeight="14.25"/>
  <cols>
    <col min="2" max="2" width="15.6640625" bestFit="1" customWidth="1"/>
    <col min="3" max="3" width="6.86328125" bestFit="1" customWidth="1"/>
    <col min="4" max="4" width="12.33203125" bestFit="1" customWidth="1"/>
    <col min="5" max="5" width="10.59765625" bestFit="1" customWidth="1"/>
    <col min="6" max="6" width="13.265625" bestFit="1" customWidth="1"/>
    <col min="7" max="7" width="16.73046875" bestFit="1" customWidth="1"/>
    <col min="8" max="8" width="11.1328125" bestFit="1" customWidth="1"/>
    <col min="9" max="9" width="12.59765625" bestFit="1" customWidth="1"/>
    <col min="10" max="10" width="3.796875" bestFit="1" customWidth="1"/>
    <col min="11" max="11" width="6.73046875" bestFit="1" customWidth="1"/>
    <col min="12" max="12" width="16.86328125" bestFit="1" customWidth="1"/>
    <col min="13" max="13" width="18.06640625" bestFit="1" customWidth="1"/>
    <col min="14" max="14" width="16.86328125" bestFit="1" customWidth="1"/>
    <col min="15" max="15" width="17.265625" bestFit="1" customWidth="1"/>
    <col min="16" max="16" width="18.59765625" bestFit="1" customWidth="1"/>
    <col min="17" max="17" width="15.6640625" bestFit="1" customWidth="1"/>
  </cols>
  <sheetData>
    <row r="1" spans="1:17">
      <c r="A1" s="13" t="s">
        <v>160</v>
      </c>
      <c r="B1" s="14" t="s">
        <v>54</v>
      </c>
      <c r="C1" s="14" t="s">
        <v>55</v>
      </c>
      <c r="D1" s="14" t="s">
        <v>56</v>
      </c>
      <c r="E1" s="14" t="s">
        <v>57</v>
      </c>
      <c r="F1" s="14" t="s">
        <v>58</v>
      </c>
      <c r="G1" s="14" t="s">
        <v>59</v>
      </c>
      <c r="H1" s="14" t="s">
        <v>60</v>
      </c>
      <c r="I1" s="14" t="s">
        <v>61</v>
      </c>
      <c r="J1" s="14" t="s">
        <v>62</v>
      </c>
      <c r="K1" s="14" t="s">
        <v>63</v>
      </c>
      <c r="L1" s="14" t="s">
        <v>64</v>
      </c>
      <c r="M1" s="14" t="s">
        <v>65</v>
      </c>
      <c r="N1" s="14" t="s">
        <v>66</v>
      </c>
      <c r="O1" s="14" t="s">
        <v>67</v>
      </c>
      <c r="P1" s="14" t="s">
        <v>68</v>
      </c>
      <c r="Q1" s="15" t="s">
        <v>104</v>
      </c>
    </row>
    <row r="2" spans="1:17">
      <c r="A2" s="16">
        <v>1</v>
      </c>
      <c r="B2" s="17" t="s">
        <v>69</v>
      </c>
      <c r="C2" s="17" t="s">
        <v>70</v>
      </c>
      <c r="D2" s="17" t="s">
        <v>71</v>
      </c>
      <c r="E2" s="17" t="s">
        <v>72</v>
      </c>
      <c r="F2" s="17" t="s">
        <v>73</v>
      </c>
      <c r="G2" s="17" t="s">
        <v>74</v>
      </c>
      <c r="H2" s="17" t="b">
        <f>NOT(G2="Contract")</f>
        <v>1</v>
      </c>
      <c r="I2" s="17" t="s">
        <v>75</v>
      </c>
      <c r="J2" s="17">
        <v>26</v>
      </c>
      <c r="K2" s="17">
        <v>107487</v>
      </c>
      <c r="L2" s="17">
        <v>38</v>
      </c>
      <c r="M2" s="17">
        <v>1</v>
      </c>
      <c r="N2" s="17">
        <v>2</v>
      </c>
      <c r="O2" s="17">
        <v>7</v>
      </c>
      <c r="P2" s="17">
        <v>31</v>
      </c>
      <c r="Q2" s="18">
        <v>43151</v>
      </c>
    </row>
    <row r="3" spans="1:17">
      <c r="A3" s="19">
        <v>2</v>
      </c>
      <c r="B3" s="20" t="s">
        <v>76</v>
      </c>
      <c r="C3" s="20" t="s">
        <v>77</v>
      </c>
      <c r="D3" s="20" t="s">
        <v>78</v>
      </c>
      <c r="E3" s="20" t="s">
        <v>72</v>
      </c>
      <c r="F3" s="20" t="s">
        <v>79</v>
      </c>
      <c r="G3" s="20" t="s">
        <v>80</v>
      </c>
      <c r="H3" s="20" t="b">
        <f t="shared" ref="H3:H66" si="0">NOT(G3="Contract")</f>
        <v>1</v>
      </c>
      <c r="I3" s="20" t="s">
        <v>81</v>
      </c>
      <c r="J3" s="20">
        <v>24</v>
      </c>
      <c r="K3" s="20">
        <v>47438</v>
      </c>
      <c r="L3" s="20">
        <v>27</v>
      </c>
      <c r="M3" s="20">
        <v>4</v>
      </c>
      <c r="N3" s="20">
        <v>11</v>
      </c>
      <c r="O3" s="20">
        <v>1</v>
      </c>
      <c r="P3" s="20">
        <v>44</v>
      </c>
      <c r="Q3" s="21">
        <v>34967</v>
      </c>
    </row>
    <row r="4" spans="1:17">
      <c r="A4" s="16">
        <v>3</v>
      </c>
      <c r="B4" s="17" t="s">
        <v>82</v>
      </c>
      <c r="C4" s="17" t="s">
        <v>70</v>
      </c>
      <c r="D4" s="17" t="s">
        <v>78</v>
      </c>
      <c r="E4" s="17" t="s">
        <v>83</v>
      </c>
      <c r="F4" s="17" t="s">
        <v>84</v>
      </c>
      <c r="G4" s="17" t="s">
        <v>80</v>
      </c>
      <c r="H4" s="17" t="b">
        <f t="shared" si="0"/>
        <v>1</v>
      </c>
      <c r="I4" s="17" t="s">
        <v>85</v>
      </c>
      <c r="J4" s="17">
        <v>44</v>
      </c>
      <c r="K4" s="17">
        <v>78515</v>
      </c>
      <c r="L4" s="17">
        <v>34</v>
      </c>
      <c r="M4" s="17">
        <v>12</v>
      </c>
      <c r="N4" s="17">
        <v>13</v>
      </c>
      <c r="O4" s="17">
        <v>2</v>
      </c>
      <c r="P4" s="17">
        <v>36</v>
      </c>
      <c r="Q4" s="18">
        <v>45009</v>
      </c>
    </row>
    <row r="5" spans="1:17">
      <c r="A5" s="19">
        <v>4</v>
      </c>
      <c r="B5" s="20" t="s">
        <v>69</v>
      </c>
      <c r="C5" s="20" t="s">
        <v>86</v>
      </c>
      <c r="D5" s="20" t="s">
        <v>78</v>
      </c>
      <c r="E5" s="20" t="s">
        <v>72</v>
      </c>
      <c r="F5" s="20" t="s">
        <v>87</v>
      </c>
      <c r="G5" s="20" t="s">
        <v>88</v>
      </c>
      <c r="H5" s="20" t="b">
        <f t="shared" si="0"/>
        <v>0</v>
      </c>
      <c r="I5" s="20" t="s">
        <v>85</v>
      </c>
      <c r="J5" s="20">
        <v>47</v>
      </c>
      <c r="K5" s="20">
        <v>35744</v>
      </c>
      <c r="L5" s="20">
        <v>15</v>
      </c>
      <c r="M5" s="20">
        <v>10</v>
      </c>
      <c r="N5" s="20">
        <v>7</v>
      </c>
      <c r="O5" s="20">
        <v>1</v>
      </c>
      <c r="P5" s="20">
        <v>45</v>
      </c>
      <c r="Q5" s="21">
        <v>34855</v>
      </c>
    </row>
    <row r="6" spans="1:17">
      <c r="A6" s="16">
        <v>5</v>
      </c>
      <c r="B6" s="17" t="s">
        <v>89</v>
      </c>
      <c r="C6" s="17" t="s">
        <v>86</v>
      </c>
      <c r="D6" s="17" t="s">
        <v>71</v>
      </c>
      <c r="E6" s="17" t="s">
        <v>72</v>
      </c>
      <c r="F6" s="17" t="s">
        <v>84</v>
      </c>
      <c r="G6" s="17" t="s">
        <v>80</v>
      </c>
      <c r="H6" s="17" t="b">
        <f t="shared" si="0"/>
        <v>1</v>
      </c>
      <c r="I6" s="17" t="s">
        <v>90</v>
      </c>
      <c r="J6" s="17">
        <v>58</v>
      </c>
      <c r="K6" s="17">
        <v>113820</v>
      </c>
      <c r="L6" s="17">
        <v>32</v>
      </c>
      <c r="M6" s="17">
        <v>13</v>
      </c>
      <c r="N6" s="17">
        <v>14</v>
      </c>
      <c r="O6" s="17">
        <v>9</v>
      </c>
      <c r="P6" s="17">
        <v>33</v>
      </c>
      <c r="Q6" s="18">
        <v>40090</v>
      </c>
    </row>
    <row r="7" spans="1:17">
      <c r="A7" s="19">
        <v>6</v>
      </c>
      <c r="B7" s="20" t="s">
        <v>82</v>
      </c>
      <c r="C7" s="20" t="s">
        <v>86</v>
      </c>
      <c r="D7" s="20" t="s">
        <v>91</v>
      </c>
      <c r="E7" s="20" t="s">
        <v>92</v>
      </c>
      <c r="F7" s="20" t="s">
        <v>79</v>
      </c>
      <c r="G7" s="20" t="s">
        <v>74</v>
      </c>
      <c r="H7" s="20" t="b">
        <f t="shared" si="0"/>
        <v>1</v>
      </c>
      <c r="I7" s="20" t="s">
        <v>93</v>
      </c>
      <c r="J7" s="20">
        <v>45</v>
      </c>
      <c r="K7" s="20">
        <v>72417</v>
      </c>
      <c r="L7" s="20">
        <v>21</v>
      </c>
      <c r="M7" s="20">
        <v>14</v>
      </c>
      <c r="N7" s="20">
        <v>8</v>
      </c>
      <c r="O7" s="20">
        <v>9</v>
      </c>
      <c r="P7" s="20">
        <v>55</v>
      </c>
      <c r="Q7" s="21">
        <v>38463</v>
      </c>
    </row>
    <row r="8" spans="1:17">
      <c r="A8" s="16">
        <v>7</v>
      </c>
      <c r="B8" s="17" t="s">
        <v>82</v>
      </c>
      <c r="C8" s="17" t="s">
        <v>86</v>
      </c>
      <c r="D8" s="17" t="s">
        <v>91</v>
      </c>
      <c r="E8" s="17" t="s">
        <v>94</v>
      </c>
      <c r="F8" s="17" t="s">
        <v>95</v>
      </c>
      <c r="G8" s="17" t="s">
        <v>88</v>
      </c>
      <c r="H8" s="17" t="b">
        <f t="shared" si="0"/>
        <v>0</v>
      </c>
      <c r="I8" s="17" t="s">
        <v>93</v>
      </c>
      <c r="J8" s="17">
        <v>40</v>
      </c>
      <c r="K8" s="17">
        <v>37069</v>
      </c>
      <c r="L8" s="17">
        <v>5</v>
      </c>
      <c r="M8" s="17">
        <v>5</v>
      </c>
      <c r="N8" s="17">
        <v>8</v>
      </c>
      <c r="O8" s="17">
        <v>7</v>
      </c>
      <c r="P8" s="17">
        <v>42</v>
      </c>
      <c r="Q8" s="18">
        <v>35437</v>
      </c>
    </row>
    <row r="9" spans="1:17">
      <c r="A9" s="19">
        <v>8</v>
      </c>
      <c r="B9" s="20" t="s">
        <v>69</v>
      </c>
      <c r="C9" s="20" t="s">
        <v>70</v>
      </c>
      <c r="D9" s="20" t="s">
        <v>91</v>
      </c>
      <c r="E9" s="20" t="s">
        <v>83</v>
      </c>
      <c r="F9" s="20" t="s">
        <v>79</v>
      </c>
      <c r="G9" s="20" t="s">
        <v>88</v>
      </c>
      <c r="H9" s="20" t="b">
        <f t="shared" si="0"/>
        <v>0</v>
      </c>
      <c r="I9" s="20" t="s">
        <v>85</v>
      </c>
      <c r="J9" s="20">
        <v>46</v>
      </c>
      <c r="K9" s="20">
        <v>72359</v>
      </c>
      <c r="L9" s="20">
        <v>6</v>
      </c>
      <c r="M9" s="20">
        <v>4</v>
      </c>
      <c r="N9" s="20">
        <v>11</v>
      </c>
      <c r="O9" s="20">
        <v>3</v>
      </c>
      <c r="P9" s="20">
        <v>25</v>
      </c>
      <c r="Q9" s="21">
        <v>39310</v>
      </c>
    </row>
    <row r="10" spans="1:17">
      <c r="A10" s="16">
        <v>9</v>
      </c>
      <c r="B10" s="17" t="s">
        <v>96</v>
      </c>
      <c r="C10" s="17" t="s">
        <v>77</v>
      </c>
      <c r="D10" s="17" t="s">
        <v>71</v>
      </c>
      <c r="E10" s="17" t="s">
        <v>83</v>
      </c>
      <c r="F10" s="17" t="s">
        <v>97</v>
      </c>
      <c r="G10" s="17" t="s">
        <v>88</v>
      </c>
      <c r="H10" s="17" t="b">
        <f t="shared" si="0"/>
        <v>0</v>
      </c>
      <c r="I10" s="17" t="s">
        <v>93</v>
      </c>
      <c r="J10" s="17">
        <v>42</v>
      </c>
      <c r="K10" s="17">
        <v>49799</v>
      </c>
      <c r="L10" s="17">
        <v>38</v>
      </c>
      <c r="M10" s="17">
        <v>14</v>
      </c>
      <c r="N10" s="17">
        <v>10</v>
      </c>
      <c r="O10" s="17">
        <v>5</v>
      </c>
      <c r="P10" s="17">
        <v>24</v>
      </c>
      <c r="Q10" s="18">
        <v>38113</v>
      </c>
    </row>
    <row r="11" spans="1:17">
      <c r="A11" s="19">
        <v>10</v>
      </c>
      <c r="B11" s="20" t="s">
        <v>89</v>
      </c>
      <c r="C11" s="20" t="s">
        <v>86</v>
      </c>
      <c r="D11" s="20" t="s">
        <v>78</v>
      </c>
      <c r="E11" s="20" t="s">
        <v>92</v>
      </c>
      <c r="F11" s="20" t="s">
        <v>73</v>
      </c>
      <c r="G11" s="20" t="s">
        <v>74</v>
      </c>
      <c r="H11" s="20" t="b">
        <f t="shared" si="0"/>
        <v>1</v>
      </c>
      <c r="I11" s="20" t="s">
        <v>85</v>
      </c>
      <c r="J11" s="20">
        <v>33</v>
      </c>
      <c r="K11" s="20">
        <v>100188</v>
      </c>
      <c r="L11" s="20">
        <v>22</v>
      </c>
      <c r="M11" s="20">
        <v>10</v>
      </c>
      <c r="N11" s="20">
        <v>11</v>
      </c>
      <c r="O11" s="20">
        <v>4</v>
      </c>
      <c r="P11" s="20">
        <v>44</v>
      </c>
      <c r="Q11" s="21">
        <v>39080</v>
      </c>
    </row>
    <row r="12" spans="1:17">
      <c r="A12" s="16">
        <v>11</v>
      </c>
      <c r="B12" s="17" t="s">
        <v>69</v>
      </c>
      <c r="C12" s="17" t="s">
        <v>77</v>
      </c>
      <c r="D12" s="17" t="s">
        <v>91</v>
      </c>
      <c r="E12" s="17" t="s">
        <v>92</v>
      </c>
      <c r="F12" s="17" t="s">
        <v>73</v>
      </c>
      <c r="G12" s="17" t="s">
        <v>80</v>
      </c>
      <c r="H12" s="17" t="b">
        <f t="shared" si="0"/>
        <v>1</v>
      </c>
      <c r="I12" s="17" t="s">
        <v>90</v>
      </c>
      <c r="J12" s="17">
        <v>62</v>
      </c>
      <c r="K12" s="17">
        <v>119859</v>
      </c>
      <c r="L12" s="17">
        <v>18</v>
      </c>
      <c r="M12" s="17">
        <v>17</v>
      </c>
      <c r="N12" s="17">
        <v>13</v>
      </c>
      <c r="O12" s="17">
        <v>7</v>
      </c>
      <c r="P12" s="17">
        <v>37</v>
      </c>
      <c r="Q12" s="18">
        <v>38599</v>
      </c>
    </row>
    <row r="13" spans="1:17">
      <c r="A13" s="19">
        <v>12</v>
      </c>
      <c r="B13" s="20" t="s">
        <v>89</v>
      </c>
      <c r="C13" s="20" t="s">
        <v>70</v>
      </c>
      <c r="D13" s="20" t="s">
        <v>71</v>
      </c>
      <c r="E13" s="20" t="s">
        <v>72</v>
      </c>
      <c r="F13" s="20" t="s">
        <v>84</v>
      </c>
      <c r="G13" s="20" t="s">
        <v>74</v>
      </c>
      <c r="H13" s="20" t="b">
        <f t="shared" si="0"/>
        <v>1</v>
      </c>
      <c r="I13" s="20" t="s">
        <v>98</v>
      </c>
      <c r="J13" s="20">
        <v>54</v>
      </c>
      <c r="K13" s="20">
        <v>37597</v>
      </c>
      <c r="L13" s="20">
        <v>14</v>
      </c>
      <c r="M13" s="20">
        <v>10</v>
      </c>
      <c r="N13" s="20">
        <v>7</v>
      </c>
      <c r="O13" s="20">
        <v>9</v>
      </c>
      <c r="P13" s="20">
        <v>32</v>
      </c>
      <c r="Q13" s="21">
        <v>35388</v>
      </c>
    </row>
    <row r="14" spans="1:17">
      <c r="A14" s="16">
        <v>13</v>
      </c>
      <c r="B14" s="17" t="s">
        <v>89</v>
      </c>
      <c r="C14" s="17" t="s">
        <v>70</v>
      </c>
      <c r="D14" s="17" t="s">
        <v>91</v>
      </c>
      <c r="E14" s="17" t="s">
        <v>83</v>
      </c>
      <c r="F14" s="17" t="s">
        <v>87</v>
      </c>
      <c r="G14" s="17" t="s">
        <v>88</v>
      </c>
      <c r="H14" s="17" t="b">
        <f t="shared" si="0"/>
        <v>0</v>
      </c>
      <c r="I14" s="17" t="s">
        <v>85</v>
      </c>
      <c r="J14" s="17">
        <v>25</v>
      </c>
      <c r="K14" s="17">
        <v>77093</v>
      </c>
      <c r="L14" s="17">
        <v>10</v>
      </c>
      <c r="M14" s="17">
        <v>7</v>
      </c>
      <c r="N14" s="17">
        <v>5</v>
      </c>
      <c r="O14" s="17">
        <v>2</v>
      </c>
      <c r="P14" s="17">
        <v>33</v>
      </c>
      <c r="Q14" s="18">
        <v>41198</v>
      </c>
    </row>
    <row r="15" spans="1:17">
      <c r="A15" s="19">
        <v>14</v>
      </c>
      <c r="B15" s="20" t="s">
        <v>82</v>
      </c>
      <c r="C15" s="20" t="s">
        <v>70</v>
      </c>
      <c r="D15" s="20" t="s">
        <v>99</v>
      </c>
      <c r="E15" s="20" t="s">
        <v>94</v>
      </c>
      <c r="F15" s="20" t="s">
        <v>95</v>
      </c>
      <c r="G15" s="20" t="s">
        <v>74</v>
      </c>
      <c r="H15" s="20" t="b">
        <f t="shared" si="0"/>
        <v>1</v>
      </c>
      <c r="I15" s="20" t="s">
        <v>75</v>
      </c>
      <c r="J15" s="20">
        <v>63</v>
      </c>
      <c r="K15" s="20">
        <v>67226</v>
      </c>
      <c r="L15" s="20">
        <v>13</v>
      </c>
      <c r="M15" s="20">
        <v>16</v>
      </c>
      <c r="N15" s="20">
        <v>1</v>
      </c>
      <c r="O15" s="20">
        <v>8</v>
      </c>
      <c r="P15" s="20">
        <v>47</v>
      </c>
      <c r="Q15" s="21">
        <v>36446</v>
      </c>
    </row>
    <row r="16" spans="1:17">
      <c r="A16" s="16">
        <v>15</v>
      </c>
      <c r="B16" s="17" t="s">
        <v>76</v>
      </c>
      <c r="C16" s="17" t="s">
        <v>86</v>
      </c>
      <c r="D16" s="17" t="s">
        <v>91</v>
      </c>
      <c r="E16" s="17" t="s">
        <v>92</v>
      </c>
      <c r="F16" s="17" t="s">
        <v>100</v>
      </c>
      <c r="G16" s="17" t="s">
        <v>74</v>
      </c>
      <c r="H16" s="17" t="b">
        <f t="shared" si="0"/>
        <v>1</v>
      </c>
      <c r="I16" s="17" t="s">
        <v>93</v>
      </c>
      <c r="J16" s="17">
        <v>28</v>
      </c>
      <c r="K16" s="17">
        <v>102127</v>
      </c>
      <c r="L16" s="17">
        <v>31</v>
      </c>
      <c r="M16" s="17">
        <v>1</v>
      </c>
      <c r="N16" s="17">
        <v>12</v>
      </c>
      <c r="O16" s="17">
        <v>9</v>
      </c>
      <c r="P16" s="17">
        <v>37</v>
      </c>
      <c r="Q16" s="18">
        <v>41986</v>
      </c>
    </row>
    <row r="17" spans="1:17">
      <c r="A17" s="19">
        <v>16</v>
      </c>
      <c r="B17" s="20" t="s">
        <v>89</v>
      </c>
      <c r="C17" s="20" t="s">
        <v>77</v>
      </c>
      <c r="D17" s="20" t="s">
        <v>91</v>
      </c>
      <c r="E17" s="20" t="s">
        <v>94</v>
      </c>
      <c r="F17" s="20" t="s">
        <v>73</v>
      </c>
      <c r="G17" s="20" t="s">
        <v>80</v>
      </c>
      <c r="H17" s="20" t="b">
        <f t="shared" si="0"/>
        <v>1</v>
      </c>
      <c r="I17" s="20" t="s">
        <v>85</v>
      </c>
      <c r="J17" s="20">
        <v>43</v>
      </c>
      <c r="K17" s="20">
        <v>107362</v>
      </c>
      <c r="L17" s="20">
        <v>30</v>
      </c>
      <c r="M17" s="20">
        <v>17</v>
      </c>
      <c r="N17" s="20">
        <v>9</v>
      </c>
      <c r="O17" s="20">
        <v>9</v>
      </c>
      <c r="P17" s="20">
        <v>47</v>
      </c>
      <c r="Q17" s="21">
        <v>35889</v>
      </c>
    </row>
    <row r="18" spans="1:17">
      <c r="A18" s="16">
        <v>17</v>
      </c>
      <c r="B18" s="17" t="s">
        <v>101</v>
      </c>
      <c r="C18" s="17" t="s">
        <v>77</v>
      </c>
      <c r="D18" s="17" t="s">
        <v>78</v>
      </c>
      <c r="E18" s="17" t="s">
        <v>94</v>
      </c>
      <c r="F18" s="17" t="s">
        <v>97</v>
      </c>
      <c r="G18" s="17" t="s">
        <v>80</v>
      </c>
      <c r="H18" s="17" t="b">
        <f t="shared" si="0"/>
        <v>1</v>
      </c>
      <c r="I18" s="17" t="s">
        <v>85</v>
      </c>
      <c r="J18" s="17">
        <v>54</v>
      </c>
      <c r="K18" s="17">
        <v>56417</v>
      </c>
      <c r="L18" s="17">
        <v>3</v>
      </c>
      <c r="M18" s="17">
        <v>9</v>
      </c>
      <c r="N18" s="17">
        <v>13</v>
      </c>
      <c r="O18" s="17">
        <v>7</v>
      </c>
      <c r="P18" s="17">
        <v>46</v>
      </c>
      <c r="Q18" s="18">
        <v>39511</v>
      </c>
    </row>
    <row r="19" spans="1:17">
      <c r="A19" s="19">
        <v>18</v>
      </c>
      <c r="B19" s="20" t="s">
        <v>82</v>
      </c>
      <c r="C19" s="20" t="s">
        <v>77</v>
      </c>
      <c r="D19" s="20" t="s">
        <v>71</v>
      </c>
      <c r="E19" s="20" t="s">
        <v>83</v>
      </c>
      <c r="F19" s="20" t="s">
        <v>84</v>
      </c>
      <c r="G19" s="20" t="s">
        <v>88</v>
      </c>
      <c r="H19" s="20" t="b">
        <f t="shared" si="0"/>
        <v>0</v>
      </c>
      <c r="I19" s="20" t="s">
        <v>90</v>
      </c>
      <c r="J19" s="20">
        <v>38</v>
      </c>
      <c r="K19" s="20">
        <v>48693</v>
      </c>
      <c r="L19" s="20">
        <v>30</v>
      </c>
      <c r="M19" s="20">
        <v>6</v>
      </c>
      <c r="N19" s="20">
        <v>7</v>
      </c>
      <c r="O19" s="20">
        <v>9</v>
      </c>
      <c r="P19" s="20">
        <v>51</v>
      </c>
      <c r="Q19" s="21">
        <v>40870</v>
      </c>
    </row>
    <row r="20" spans="1:17">
      <c r="A20" s="16">
        <v>19</v>
      </c>
      <c r="B20" s="17" t="s">
        <v>96</v>
      </c>
      <c r="C20" s="17" t="s">
        <v>70</v>
      </c>
      <c r="D20" s="17" t="s">
        <v>78</v>
      </c>
      <c r="E20" s="17" t="s">
        <v>83</v>
      </c>
      <c r="F20" s="17" t="s">
        <v>84</v>
      </c>
      <c r="G20" s="17" t="s">
        <v>74</v>
      </c>
      <c r="H20" s="17" t="b">
        <f t="shared" si="0"/>
        <v>1</v>
      </c>
      <c r="I20" s="17" t="s">
        <v>93</v>
      </c>
      <c r="J20" s="17">
        <v>45</v>
      </c>
      <c r="K20" s="17">
        <v>109674</v>
      </c>
      <c r="L20" s="17">
        <v>6</v>
      </c>
      <c r="M20" s="17">
        <v>19</v>
      </c>
      <c r="N20" s="17">
        <v>2</v>
      </c>
      <c r="O20" s="17">
        <v>9</v>
      </c>
      <c r="P20" s="17">
        <v>28</v>
      </c>
      <c r="Q20" s="18">
        <v>41356</v>
      </c>
    </row>
    <row r="21" spans="1:17">
      <c r="A21" s="19">
        <v>20</v>
      </c>
      <c r="B21" s="20" t="s">
        <v>76</v>
      </c>
      <c r="C21" s="20" t="s">
        <v>86</v>
      </c>
      <c r="D21" s="20" t="s">
        <v>78</v>
      </c>
      <c r="E21" s="20" t="s">
        <v>92</v>
      </c>
      <c r="F21" s="20" t="s">
        <v>100</v>
      </c>
      <c r="G21" s="20" t="s">
        <v>74</v>
      </c>
      <c r="H21" s="20" t="b">
        <f t="shared" si="0"/>
        <v>1</v>
      </c>
      <c r="I21" s="20" t="s">
        <v>98</v>
      </c>
      <c r="J21" s="20">
        <v>55</v>
      </c>
      <c r="K21" s="20">
        <v>83161</v>
      </c>
      <c r="L21" s="20">
        <v>29</v>
      </c>
      <c r="M21" s="20">
        <v>13</v>
      </c>
      <c r="N21" s="20">
        <v>6</v>
      </c>
      <c r="O21" s="20">
        <v>3</v>
      </c>
      <c r="P21" s="20">
        <v>59</v>
      </c>
      <c r="Q21" s="21">
        <v>43158</v>
      </c>
    </row>
    <row r="22" spans="1:17">
      <c r="A22" s="16">
        <v>21</v>
      </c>
      <c r="B22" s="17" t="s">
        <v>101</v>
      </c>
      <c r="C22" s="17" t="s">
        <v>70</v>
      </c>
      <c r="D22" s="17" t="s">
        <v>78</v>
      </c>
      <c r="E22" s="17" t="s">
        <v>83</v>
      </c>
      <c r="F22" s="17" t="s">
        <v>97</v>
      </c>
      <c r="G22" s="17" t="s">
        <v>80</v>
      </c>
      <c r="H22" s="17" t="b">
        <f t="shared" si="0"/>
        <v>1</v>
      </c>
      <c r="I22" s="17" t="s">
        <v>90</v>
      </c>
      <c r="J22" s="17">
        <v>49</v>
      </c>
      <c r="K22" s="17">
        <v>32169</v>
      </c>
      <c r="L22" s="17">
        <v>8</v>
      </c>
      <c r="M22" s="17">
        <v>3</v>
      </c>
      <c r="N22" s="17">
        <v>2</v>
      </c>
      <c r="O22" s="17">
        <v>4</v>
      </c>
      <c r="P22" s="17">
        <v>51</v>
      </c>
      <c r="Q22" s="18">
        <v>38089</v>
      </c>
    </row>
    <row r="23" spans="1:17">
      <c r="A23" s="19">
        <v>22</v>
      </c>
      <c r="B23" s="20" t="s">
        <v>101</v>
      </c>
      <c r="C23" s="20" t="s">
        <v>70</v>
      </c>
      <c r="D23" s="20" t="s">
        <v>78</v>
      </c>
      <c r="E23" s="20" t="s">
        <v>83</v>
      </c>
      <c r="F23" s="20" t="s">
        <v>87</v>
      </c>
      <c r="G23" s="20" t="s">
        <v>74</v>
      </c>
      <c r="H23" s="20" t="b">
        <f t="shared" si="0"/>
        <v>1</v>
      </c>
      <c r="I23" s="20" t="s">
        <v>98</v>
      </c>
      <c r="J23" s="20">
        <v>64</v>
      </c>
      <c r="K23" s="20">
        <v>114092</v>
      </c>
      <c r="L23" s="20">
        <v>33</v>
      </c>
      <c r="M23" s="20">
        <v>7</v>
      </c>
      <c r="N23" s="20">
        <v>1</v>
      </c>
      <c r="O23" s="20">
        <v>2</v>
      </c>
      <c r="P23" s="20">
        <v>39</v>
      </c>
      <c r="Q23" s="21">
        <v>45509</v>
      </c>
    </row>
    <row r="24" spans="1:17">
      <c r="A24" s="16">
        <v>23</v>
      </c>
      <c r="B24" s="17" t="s">
        <v>96</v>
      </c>
      <c r="C24" s="17" t="s">
        <v>77</v>
      </c>
      <c r="D24" s="17" t="s">
        <v>78</v>
      </c>
      <c r="E24" s="17" t="s">
        <v>83</v>
      </c>
      <c r="F24" s="17" t="s">
        <v>97</v>
      </c>
      <c r="G24" s="17" t="s">
        <v>74</v>
      </c>
      <c r="H24" s="17" t="b">
        <f t="shared" si="0"/>
        <v>1</v>
      </c>
      <c r="I24" s="17" t="s">
        <v>90</v>
      </c>
      <c r="J24" s="17">
        <v>62</v>
      </c>
      <c r="K24" s="17">
        <v>52052</v>
      </c>
      <c r="L24" s="17">
        <v>17</v>
      </c>
      <c r="M24" s="17">
        <v>9</v>
      </c>
      <c r="N24" s="17">
        <v>14</v>
      </c>
      <c r="O24" s="17">
        <v>3</v>
      </c>
      <c r="P24" s="17">
        <v>47</v>
      </c>
      <c r="Q24" s="18">
        <v>42503</v>
      </c>
    </row>
    <row r="25" spans="1:17">
      <c r="A25" s="19">
        <v>24</v>
      </c>
      <c r="B25" s="20" t="s">
        <v>76</v>
      </c>
      <c r="C25" s="20" t="s">
        <v>70</v>
      </c>
      <c r="D25" s="20" t="s">
        <v>91</v>
      </c>
      <c r="E25" s="20" t="s">
        <v>94</v>
      </c>
      <c r="F25" s="20" t="s">
        <v>87</v>
      </c>
      <c r="G25" s="20" t="s">
        <v>74</v>
      </c>
      <c r="H25" s="20" t="b">
        <f t="shared" si="0"/>
        <v>1</v>
      </c>
      <c r="I25" s="20" t="s">
        <v>93</v>
      </c>
      <c r="J25" s="20">
        <v>60</v>
      </c>
      <c r="K25" s="20">
        <v>101849</v>
      </c>
      <c r="L25" s="20">
        <v>11</v>
      </c>
      <c r="M25" s="20">
        <v>5</v>
      </c>
      <c r="N25" s="20">
        <v>7</v>
      </c>
      <c r="O25" s="20">
        <v>5</v>
      </c>
      <c r="P25" s="20">
        <v>52</v>
      </c>
      <c r="Q25" s="21">
        <v>41283</v>
      </c>
    </row>
    <row r="26" spans="1:17">
      <c r="A26" s="16">
        <v>25</v>
      </c>
      <c r="B26" s="17" t="s">
        <v>82</v>
      </c>
      <c r="C26" s="17" t="s">
        <v>77</v>
      </c>
      <c r="D26" s="17" t="s">
        <v>78</v>
      </c>
      <c r="E26" s="17" t="s">
        <v>92</v>
      </c>
      <c r="F26" s="17" t="s">
        <v>97</v>
      </c>
      <c r="G26" s="17" t="s">
        <v>80</v>
      </c>
      <c r="H26" s="17" t="b">
        <f t="shared" si="0"/>
        <v>1</v>
      </c>
      <c r="I26" s="17" t="s">
        <v>102</v>
      </c>
      <c r="J26" s="17">
        <v>43</v>
      </c>
      <c r="K26" s="17">
        <v>103851</v>
      </c>
      <c r="L26" s="17">
        <v>13</v>
      </c>
      <c r="M26" s="17">
        <v>10</v>
      </c>
      <c r="N26" s="17">
        <v>13</v>
      </c>
      <c r="O26" s="17">
        <v>5</v>
      </c>
      <c r="P26" s="17">
        <v>23</v>
      </c>
      <c r="Q26" s="18">
        <v>38198</v>
      </c>
    </row>
    <row r="27" spans="1:17">
      <c r="A27" s="19">
        <v>26</v>
      </c>
      <c r="B27" s="20" t="s">
        <v>103</v>
      </c>
      <c r="C27" s="20" t="s">
        <v>86</v>
      </c>
      <c r="D27" s="20" t="s">
        <v>78</v>
      </c>
      <c r="E27" s="20" t="s">
        <v>72</v>
      </c>
      <c r="F27" s="20" t="s">
        <v>97</v>
      </c>
      <c r="G27" s="20" t="s">
        <v>88</v>
      </c>
      <c r="H27" s="20" t="b">
        <f t="shared" si="0"/>
        <v>0</v>
      </c>
      <c r="I27" s="20" t="s">
        <v>93</v>
      </c>
      <c r="J27" s="20">
        <v>38</v>
      </c>
      <c r="K27" s="20">
        <v>38036</v>
      </c>
      <c r="L27" s="20">
        <v>11</v>
      </c>
      <c r="M27" s="20">
        <v>17</v>
      </c>
      <c r="N27" s="20">
        <v>2</v>
      </c>
      <c r="O27" s="20">
        <v>6</v>
      </c>
      <c r="P27" s="20">
        <v>53</v>
      </c>
      <c r="Q27" s="21">
        <v>43284</v>
      </c>
    </row>
    <row r="28" spans="1:17">
      <c r="A28" s="16">
        <v>27</v>
      </c>
      <c r="B28" s="17" t="s">
        <v>76</v>
      </c>
      <c r="C28" s="17" t="s">
        <v>77</v>
      </c>
      <c r="D28" s="17" t="s">
        <v>71</v>
      </c>
      <c r="E28" s="17" t="s">
        <v>94</v>
      </c>
      <c r="F28" s="17" t="s">
        <v>79</v>
      </c>
      <c r="G28" s="17" t="s">
        <v>88</v>
      </c>
      <c r="H28" s="17" t="b">
        <f t="shared" si="0"/>
        <v>0</v>
      </c>
      <c r="I28" s="17" t="s">
        <v>93</v>
      </c>
      <c r="J28" s="17">
        <v>55</v>
      </c>
      <c r="K28" s="17">
        <v>61778</v>
      </c>
      <c r="L28" s="17">
        <v>31</v>
      </c>
      <c r="M28" s="17">
        <v>12</v>
      </c>
      <c r="N28" s="17">
        <v>13</v>
      </c>
      <c r="O28" s="17">
        <v>7</v>
      </c>
      <c r="P28" s="17">
        <v>22</v>
      </c>
      <c r="Q28" s="18">
        <v>40290</v>
      </c>
    </row>
    <row r="29" spans="1:17">
      <c r="A29" s="19">
        <v>28</v>
      </c>
      <c r="B29" s="20" t="s">
        <v>96</v>
      </c>
      <c r="C29" s="20" t="s">
        <v>86</v>
      </c>
      <c r="D29" s="20" t="s">
        <v>99</v>
      </c>
      <c r="E29" s="20" t="s">
        <v>83</v>
      </c>
      <c r="F29" s="20" t="s">
        <v>84</v>
      </c>
      <c r="G29" s="20" t="s">
        <v>74</v>
      </c>
      <c r="H29" s="20" t="b">
        <f t="shared" si="0"/>
        <v>1</v>
      </c>
      <c r="I29" s="20" t="s">
        <v>98</v>
      </c>
      <c r="J29" s="20">
        <v>27</v>
      </c>
      <c r="K29" s="20">
        <v>57734</v>
      </c>
      <c r="L29" s="20">
        <v>28</v>
      </c>
      <c r="M29" s="20">
        <v>16</v>
      </c>
      <c r="N29" s="20">
        <v>14</v>
      </c>
      <c r="O29" s="20">
        <v>7</v>
      </c>
      <c r="P29" s="20">
        <v>45</v>
      </c>
      <c r="Q29" s="21">
        <v>41780</v>
      </c>
    </row>
    <row r="30" spans="1:17">
      <c r="A30" s="16">
        <v>29</v>
      </c>
      <c r="B30" s="17" t="s">
        <v>101</v>
      </c>
      <c r="C30" s="17" t="s">
        <v>77</v>
      </c>
      <c r="D30" s="17" t="s">
        <v>91</v>
      </c>
      <c r="E30" s="17" t="s">
        <v>94</v>
      </c>
      <c r="F30" s="17" t="s">
        <v>97</v>
      </c>
      <c r="G30" s="17" t="s">
        <v>88</v>
      </c>
      <c r="H30" s="17" t="b">
        <f t="shared" si="0"/>
        <v>0</v>
      </c>
      <c r="I30" s="17" t="s">
        <v>98</v>
      </c>
      <c r="J30" s="17">
        <v>27</v>
      </c>
      <c r="K30" s="17">
        <v>53173</v>
      </c>
      <c r="L30" s="17">
        <v>6</v>
      </c>
      <c r="M30" s="17">
        <v>3</v>
      </c>
      <c r="N30" s="17">
        <v>14</v>
      </c>
      <c r="O30" s="17">
        <v>1</v>
      </c>
      <c r="P30" s="17">
        <v>27</v>
      </c>
      <c r="Q30" s="18">
        <v>44119</v>
      </c>
    </row>
    <row r="31" spans="1:17">
      <c r="A31" s="19">
        <v>30</v>
      </c>
      <c r="B31" s="20" t="s">
        <v>82</v>
      </c>
      <c r="C31" s="20" t="s">
        <v>70</v>
      </c>
      <c r="D31" s="20" t="s">
        <v>91</v>
      </c>
      <c r="E31" s="20" t="s">
        <v>83</v>
      </c>
      <c r="F31" s="20" t="s">
        <v>100</v>
      </c>
      <c r="G31" s="20" t="s">
        <v>80</v>
      </c>
      <c r="H31" s="20" t="b">
        <f t="shared" si="0"/>
        <v>1</v>
      </c>
      <c r="I31" s="20" t="s">
        <v>93</v>
      </c>
      <c r="J31" s="20">
        <v>55</v>
      </c>
      <c r="K31" s="20">
        <v>60403</v>
      </c>
      <c r="L31" s="20">
        <v>16</v>
      </c>
      <c r="M31" s="20">
        <v>9</v>
      </c>
      <c r="N31" s="20">
        <v>2</v>
      </c>
      <c r="O31" s="20">
        <v>2</v>
      </c>
      <c r="P31" s="20">
        <v>25</v>
      </c>
      <c r="Q31" s="21">
        <v>36252</v>
      </c>
    </row>
    <row r="32" spans="1:17">
      <c r="A32" s="16">
        <v>31</v>
      </c>
      <c r="B32" s="17" t="s">
        <v>76</v>
      </c>
      <c r="C32" s="17" t="s">
        <v>70</v>
      </c>
      <c r="D32" s="17" t="s">
        <v>91</v>
      </c>
      <c r="E32" s="17" t="s">
        <v>83</v>
      </c>
      <c r="F32" s="17" t="s">
        <v>97</v>
      </c>
      <c r="G32" s="17" t="s">
        <v>80</v>
      </c>
      <c r="H32" s="17" t="b">
        <f t="shared" si="0"/>
        <v>1</v>
      </c>
      <c r="I32" s="17" t="s">
        <v>93</v>
      </c>
      <c r="J32" s="17">
        <v>22</v>
      </c>
      <c r="K32" s="17">
        <v>96321</v>
      </c>
      <c r="L32" s="17">
        <v>4</v>
      </c>
      <c r="M32" s="17">
        <v>15</v>
      </c>
      <c r="N32" s="17">
        <v>13</v>
      </c>
      <c r="O32" s="17">
        <v>9</v>
      </c>
      <c r="P32" s="17">
        <v>35</v>
      </c>
      <c r="Q32" s="18">
        <v>35080</v>
      </c>
    </row>
    <row r="33" spans="1:17">
      <c r="A33" s="19">
        <v>32</v>
      </c>
      <c r="B33" s="20" t="s">
        <v>103</v>
      </c>
      <c r="C33" s="20" t="s">
        <v>86</v>
      </c>
      <c r="D33" s="20" t="s">
        <v>78</v>
      </c>
      <c r="E33" s="20" t="s">
        <v>94</v>
      </c>
      <c r="F33" s="20" t="s">
        <v>73</v>
      </c>
      <c r="G33" s="20" t="s">
        <v>88</v>
      </c>
      <c r="H33" s="20" t="b">
        <f t="shared" si="0"/>
        <v>0</v>
      </c>
      <c r="I33" s="20" t="s">
        <v>93</v>
      </c>
      <c r="J33" s="20">
        <v>31</v>
      </c>
      <c r="K33" s="20">
        <v>101675</v>
      </c>
      <c r="L33" s="20">
        <v>35</v>
      </c>
      <c r="M33" s="20">
        <v>5</v>
      </c>
      <c r="N33" s="20">
        <v>11</v>
      </c>
      <c r="O33" s="20">
        <v>2</v>
      </c>
      <c r="P33" s="20">
        <v>43</v>
      </c>
      <c r="Q33" s="21">
        <v>45439</v>
      </c>
    </row>
    <row r="34" spans="1:17">
      <c r="A34" s="16">
        <v>33</v>
      </c>
      <c r="B34" s="17" t="s">
        <v>103</v>
      </c>
      <c r="C34" s="17" t="s">
        <v>86</v>
      </c>
      <c r="D34" s="17" t="s">
        <v>78</v>
      </c>
      <c r="E34" s="17" t="s">
        <v>92</v>
      </c>
      <c r="F34" s="17" t="s">
        <v>84</v>
      </c>
      <c r="G34" s="17" t="s">
        <v>88</v>
      </c>
      <c r="H34" s="17" t="b">
        <f t="shared" si="0"/>
        <v>0</v>
      </c>
      <c r="I34" s="17" t="s">
        <v>98</v>
      </c>
      <c r="J34" s="17">
        <v>42</v>
      </c>
      <c r="K34" s="17">
        <v>36344</v>
      </c>
      <c r="L34" s="17">
        <v>26</v>
      </c>
      <c r="M34" s="17">
        <v>13</v>
      </c>
      <c r="N34" s="17">
        <v>5</v>
      </c>
      <c r="O34" s="17">
        <v>6</v>
      </c>
      <c r="P34" s="17">
        <v>58</v>
      </c>
      <c r="Q34" s="18">
        <v>44546</v>
      </c>
    </row>
    <row r="35" spans="1:17">
      <c r="A35" s="19">
        <v>34</v>
      </c>
      <c r="B35" s="20" t="s">
        <v>89</v>
      </c>
      <c r="C35" s="20" t="s">
        <v>86</v>
      </c>
      <c r="D35" s="20" t="s">
        <v>78</v>
      </c>
      <c r="E35" s="20" t="s">
        <v>83</v>
      </c>
      <c r="F35" s="20" t="s">
        <v>73</v>
      </c>
      <c r="G35" s="20" t="s">
        <v>74</v>
      </c>
      <c r="H35" s="20" t="b">
        <f t="shared" si="0"/>
        <v>1</v>
      </c>
      <c r="I35" s="20" t="s">
        <v>93</v>
      </c>
      <c r="J35" s="20">
        <v>26</v>
      </c>
      <c r="K35" s="20">
        <v>48800</v>
      </c>
      <c r="L35" s="20">
        <v>12</v>
      </c>
      <c r="M35" s="20">
        <v>14</v>
      </c>
      <c r="N35" s="20">
        <v>14</v>
      </c>
      <c r="O35" s="20">
        <v>1</v>
      </c>
      <c r="P35" s="20">
        <v>49</v>
      </c>
      <c r="Q35" s="21">
        <v>44968</v>
      </c>
    </row>
    <row r="36" spans="1:17">
      <c r="A36" s="16">
        <v>35</v>
      </c>
      <c r="B36" s="17" t="s">
        <v>89</v>
      </c>
      <c r="C36" s="17" t="s">
        <v>77</v>
      </c>
      <c r="D36" s="17" t="s">
        <v>71</v>
      </c>
      <c r="E36" s="17" t="s">
        <v>92</v>
      </c>
      <c r="F36" s="17" t="s">
        <v>84</v>
      </c>
      <c r="G36" s="17" t="s">
        <v>88</v>
      </c>
      <c r="H36" s="17" t="b">
        <f t="shared" si="0"/>
        <v>0</v>
      </c>
      <c r="I36" s="17" t="s">
        <v>93</v>
      </c>
      <c r="J36" s="17">
        <v>23</v>
      </c>
      <c r="K36" s="17">
        <v>55372</v>
      </c>
      <c r="L36" s="17">
        <v>11</v>
      </c>
      <c r="M36" s="17">
        <v>15</v>
      </c>
      <c r="N36" s="17">
        <v>5</v>
      </c>
      <c r="O36" s="17">
        <v>3</v>
      </c>
      <c r="P36" s="17">
        <v>32</v>
      </c>
      <c r="Q36" s="18">
        <v>35627</v>
      </c>
    </row>
    <row r="37" spans="1:17">
      <c r="A37" s="19">
        <v>36</v>
      </c>
      <c r="B37" s="20" t="s">
        <v>69</v>
      </c>
      <c r="C37" s="20" t="s">
        <v>77</v>
      </c>
      <c r="D37" s="20" t="s">
        <v>99</v>
      </c>
      <c r="E37" s="20" t="s">
        <v>72</v>
      </c>
      <c r="F37" s="20" t="s">
        <v>73</v>
      </c>
      <c r="G37" s="20" t="s">
        <v>74</v>
      </c>
      <c r="H37" s="20" t="b">
        <f t="shared" si="0"/>
        <v>1</v>
      </c>
      <c r="I37" s="20" t="s">
        <v>81</v>
      </c>
      <c r="J37" s="20">
        <v>43</v>
      </c>
      <c r="K37" s="20">
        <v>91516</v>
      </c>
      <c r="L37" s="20">
        <v>37</v>
      </c>
      <c r="M37" s="20">
        <v>16</v>
      </c>
      <c r="N37" s="20">
        <v>7</v>
      </c>
      <c r="O37" s="20">
        <v>2</v>
      </c>
      <c r="P37" s="20">
        <v>24</v>
      </c>
      <c r="Q37" s="21">
        <v>37249</v>
      </c>
    </row>
    <row r="38" spans="1:17">
      <c r="A38" s="16">
        <v>37</v>
      </c>
      <c r="B38" s="17" t="s">
        <v>96</v>
      </c>
      <c r="C38" s="17" t="s">
        <v>86</v>
      </c>
      <c r="D38" s="17" t="s">
        <v>78</v>
      </c>
      <c r="E38" s="17" t="s">
        <v>83</v>
      </c>
      <c r="F38" s="17" t="s">
        <v>97</v>
      </c>
      <c r="G38" s="17" t="s">
        <v>74</v>
      </c>
      <c r="H38" s="17" t="b">
        <f t="shared" si="0"/>
        <v>1</v>
      </c>
      <c r="I38" s="17" t="s">
        <v>102</v>
      </c>
      <c r="J38" s="17">
        <v>23</v>
      </c>
      <c r="K38" s="17">
        <v>50538</v>
      </c>
      <c r="L38" s="17">
        <v>25</v>
      </c>
      <c r="M38" s="17">
        <v>13</v>
      </c>
      <c r="N38" s="17">
        <v>1</v>
      </c>
      <c r="O38" s="17">
        <v>3</v>
      </c>
      <c r="P38" s="17">
        <v>44</v>
      </c>
      <c r="Q38" s="18">
        <v>43247</v>
      </c>
    </row>
    <row r="39" spans="1:17">
      <c r="A39" s="19">
        <v>38</v>
      </c>
      <c r="B39" s="20" t="s">
        <v>76</v>
      </c>
      <c r="C39" s="20" t="s">
        <v>70</v>
      </c>
      <c r="D39" s="20" t="s">
        <v>99</v>
      </c>
      <c r="E39" s="20" t="s">
        <v>92</v>
      </c>
      <c r="F39" s="20" t="s">
        <v>97</v>
      </c>
      <c r="G39" s="20" t="s">
        <v>80</v>
      </c>
      <c r="H39" s="20" t="b">
        <f t="shared" si="0"/>
        <v>1</v>
      </c>
      <c r="I39" s="20" t="s">
        <v>75</v>
      </c>
      <c r="J39" s="20">
        <v>31</v>
      </c>
      <c r="K39" s="20">
        <v>93918</v>
      </c>
      <c r="L39" s="20">
        <v>18</v>
      </c>
      <c r="M39" s="20">
        <v>17</v>
      </c>
      <c r="N39" s="20">
        <v>8</v>
      </c>
      <c r="O39" s="20">
        <v>5</v>
      </c>
      <c r="P39" s="20">
        <v>39</v>
      </c>
      <c r="Q39" s="21">
        <v>38099</v>
      </c>
    </row>
    <row r="40" spans="1:17">
      <c r="A40" s="16">
        <v>39</v>
      </c>
      <c r="B40" s="17" t="s">
        <v>76</v>
      </c>
      <c r="C40" s="17" t="s">
        <v>77</v>
      </c>
      <c r="D40" s="17" t="s">
        <v>71</v>
      </c>
      <c r="E40" s="17" t="s">
        <v>92</v>
      </c>
      <c r="F40" s="17" t="s">
        <v>79</v>
      </c>
      <c r="G40" s="17" t="s">
        <v>80</v>
      </c>
      <c r="H40" s="17" t="b">
        <f t="shared" si="0"/>
        <v>1</v>
      </c>
      <c r="I40" s="17" t="s">
        <v>102</v>
      </c>
      <c r="J40" s="17">
        <v>55</v>
      </c>
      <c r="K40" s="17">
        <v>44973</v>
      </c>
      <c r="L40" s="17">
        <v>19</v>
      </c>
      <c r="M40" s="17">
        <v>8</v>
      </c>
      <c r="N40" s="17">
        <v>3</v>
      </c>
      <c r="O40" s="17">
        <v>6</v>
      </c>
      <c r="P40" s="17">
        <v>37</v>
      </c>
      <c r="Q40" s="18">
        <v>37009</v>
      </c>
    </row>
    <row r="41" spans="1:17">
      <c r="A41" s="19">
        <v>40</v>
      </c>
      <c r="B41" s="20" t="s">
        <v>69</v>
      </c>
      <c r="C41" s="20" t="s">
        <v>77</v>
      </c>
      <c r="D41" s="20" t="s">
        <v>91</v>
      </c>
      <c r="E41" s="20" t="s">
        <v>72</v>
      </c>
      <c r="F41" s="20" t="s">
        <v>100</v>
      </c>
      <c r="G41" s="20" t="s">
        <v>80</v>
      </c>
      <c r="H41" s="20" t="b">
        <f t="shared" si="0"/>
        <v>1</v>
      </c>
      <c r="I41" s="20" t="s">
        <v>81</v>
      </c>
      <c r="J41" s="20">
        <v>37</v>
      </c>
      <c r="K41" s="20">
        <v>101155</v>
      </c>
      <c r="L41" s="20">
        <v>23</v>
      </c>
      <c r="M41" s="20">
        <v>2</v>
      </c>
      <c r="N41" s="20">
        <v>4</v>
      </c>
      <c r="O41" s="20">
        <v>9</v>
      </c>
      <c r="P41" s="20">
        <v>37</v>
      </c>
      <c r="Q41" s="21">
        <v>44942</v>
      </c>
    </row>
    <row r="42" spans="1:17">
      <c r="A42" s="16">
        <v>41</v>
      </c>
      <c r="B42" s="17" t="s">
        <v>101</v>
      </c>
      <c r="C42" s="17" t="s">
        <v>77</v>
      </c>
      <c r="D42" s="17" t="s">
        <v>78</v>
      </c>
      <c r="E42" s="17" t="s">
        <v>92</v>
      </c>
      <c r="F42" s="17" t="s">
        <v>73</v>
      </c>
      <c r="G42" s="17" t="s">
        <v>80</v>
      </c>
      <c r="H42" s="17" t="b">
        <f t="shared" si="0"/>
        <v>1</v>
      </c>
      <c r="I42" s="17" t="s">
        <v>75</v>
      </c>
      <c r="J42" s="17">
        <v>60</v>
      </c>
      <c r="K42" s="17">
        <v>89500</v>
      </c>
      <c r="L42" s="17">
        <v>38</v>
      </c>
      <c r="M42" s="17">
        <v>5</v>
      </c>
      <c r="N42" s="17">
        <v>9</v>
      </c>
      <c r="O42" s="17">
        <v>4</v>
      </c>
      <c r="P42" s="17">
        <v>21</v>
      </c>
      <c r="Q42" s="18">
        <v>44910</v>
      </c>
    </row>
    <row r="43" spans="1:17">
      <c r="A43" s="19">
        <v>42</v>
      </c>
      <c r="B43" s="20" t="s">
        <v>101</v>
      </c>
      <c r="C43" s="20" t="s">
        <v>86</v>
      </c>
      <c r="D43" s="20" t="s">
        <v>99</v>
      </c>
      <c r="E43" s="20" t="s">
        <v>92</v>
      </c>
      <c r="F43" s="20" t="s">
        <v>87</v>
      </c>
      <c r="G43" s="20" t="s">
        <v>88</v>
      </c>
      <c r="H43" s="20" t="b">
        <f t="shared" si="0"/>
        <v>0</v>
      </c>
      <c r="I43" s="20" t="s">
        <v>90</v>
      </c>
      <c r="J43" s="20">
        <v>43</v>
      </c>
      <c r="K43" s="20">
        <v>66575</v>
      </c>
      <c r="L43" s="20">
        <v>18</v>
      </c>
      <c r="M43" s="20">
        <v>6</v>
      </c>
      <c r="N43" s="20">
        <v>4</v>
      </c>
      <c r="O43" s="20">
        <v>7</v>
      </c>
      <c r="P43" s="20">
        <v>29</v>
      </c>
      <c r="Q43" s="21">
        <v>35095</v>
      </c>
    </row>
    <row r="44" spans="1:17">
      <c r="A44" s="16">
        <v>43</v>
      </c>
      <c r="B44" s="17" t="s">
        <v>69</v>
      </c>
      <c r="C44" s="17" t="s">
        <v>86</v>
      </c>
      <c r="D44" s="17" t="s">
        <v>99</v>
      </c>
      <c r="E44" s="17" t="s">
        <v>72</v>
      </c>
      <c r="F44" s="17" t="s">
        <v>79</v>
      </c>
      <c r="G44" s="17" t="s">
        <v>80</v>
      </c>
      <c r="H44" s="17" t="b">
        <f t="shared" si="0"/>
        <v>1</v>
      </c>
      <c r="I44" s="17" t="s">
        <v>93</v>
      </c>
      <c r="J44" s="17">
        <v>33</v>
      </c>
      <c r="K44" s="17">
        <v>72261</v>
      </c>
      <c r="L44" s="17">
        <v>26</v>
      </c>
      <c r="M44" s="17">
        <v>12</v>
      </c>
      <c r="N44" s="17">
        <v>10</v>
      </c>
      <c r="O44" s="17">
        <v>6</v>
      </c>
      <c r="P44" s="17">
        <v>31</v>
      </c>
      <c r="Q44" s="18">
        <v>37748</v>
      </c>
    </row>
    <row r="45" spans="1:17">
      <c r="A45" s="19">
        <v>44</v>
      </c>
      <c r="B45" s="20" t="s">
        <v>101</v>
      </c>
      <c r="C45" s="20" t="s">
        <v>86</v>
      </c>
      <c r="D45" s="20" t="s">
        <v>78</v>
      </c>
      <c r="E45" s="20" t="s">
        <v>83</v>
      </c>
      <c r="F45" s="20" t="s">
        <v>73</v>
      </c>
      <c r="G45" s="20" t="s">
        <v>88</v>
      </c>
      <c r="H45" s="20" t="b">
        <f t="shared" si="0"/>
        <v>0</v>
      </c>
      <c r="I45" s="20" t="s">
        <v>81</v>
      </c>
      <c r="J45" s="20">
        <v>45</v>
      </c>
      <c r="K45" s="20">
        <v>57716</v>
      </c>
      <c r="L45" s="20">
        <v>6</v>
      </c>
      <c r="M45" s="20">
        <v>18</v>
      </c>
      <c r="N45" s="20">
        <v>12</v>
      </c>
      <c r="O45" s="20">
        <v>2</v>
      </c>
      <c r="P45" s="20">
        <v>32</v>
      </c>
      <c r="Q45" s="21">
        <v>34772</v>
      </c>
    </row>
    <row r="46" spans="1:17">
      <c r="A46" s="16">
        <v>45</v>
      </c>
      <c r="B46" s="17" t="s">
        <v>89</v>
      </c>
      <c r="C46" s="17" t="s">
        <v>86</v>
      </c>
      <c r="D46" s="17" t="s">
        <v>91</v>
      </c>
      <c r="E46" s="17" t="s">
        <v>92</v>
      </c>
      <c r="F46" s="17" t="s">
        <v>73</v>
      </c>
      <c r="G46" s="17" t="s">
        <v>80</v>
      </c>
      <c r="H46" s="17" t="b">
        <f t="shared" si="0"/>
        <v>1</v>
      </c>
      <c r="I46" s="17" t="s">
        <v>90</v>
      </c>
      <c r="J46" s="17">
        <v>61</v>
      </c>
      <c r="K46" s="17">
        <v>33236</v>
      </c>
      <c r="L46" s="17">
        <v>4</v>
      </c>
      <c r="M46" s="17">
        <v>1</v>
      </c>
      <c r="N46" s="17">
        <v>5</v>
      </c>
      <c r="O46" s="17">
        <v>8</v>
      </c>
      <c r="P46" s="17">
        <v>30</v>
      </c>
      <c r="Q46" s="18">
        <v>41938</v>
      </c>
    </row>
    <row r="47" spans="1:17">
      <c r="A47" s="19">
        <v>46</v>
      </c>
      <c r="B47" s="20" t="s">
        <v>76</v>
      </c>
      <c r="C47" s="20" t="s">
        <v>86</v>
      </c>
      <c r="D47" s="20" t="s">
        <v>91</v>
      </c>
      <c r="E47" s="20" t="s">
        <v>92</v>
      </c>
      <c r="F47" s="20" t="s">
        <v>79</v>
      </c>
      <c r="G47" s="20" t="s">
        <v>88</v>
      </c>
      <c r="H47" s="20" t="b">
        <f t="shared" si="0"/>
        <v>0</v>
      </c>
      <c r="I47" s="20" t="s">
        <v>93</v>
      </c>
      <c r="J47" s="20">
        <v>59</v>
      </c>
      <c r="K47" s="20">
        <v>45848</v>
      </c>
      <c r="L47" s="20">
        <v>29</v>
      </c>
      <c r="M47" s="20">
        <v>17</v>
      </c>
      <c r="N47" s="20">
        <v>7</v>
      </c>
      <c r="O47" s="20">
        <v>7</v>
      </c>
      <c r="P47" s="20">
        <v>38</v>
      </c>
      <c r="Q47" s="21">
        <v>42435</v>
      </c>
    </row>
    <row r="48" spans="1:17">
      <c r="A48" s="16">
        <v>47</v>
      </c>
      <c r="B48" s="17" t="s">
        <v>69</v>
      </c>
      <c r="C48" s="17" t="s">
        <v>70</v>
      </c>
      <c r="D48" s="17" t="s">
        <v>91</v>
      </c>
      <c r="E48" s="17" t="s">
        <v>92</v>
      </c>
      <c r="F48" s="17" t="s">
        <v>97</v>
      </c>
      <c r="G48" s="17" t="s">
        <v>74</v>
      </c>
      <c r="H48" s="17" t="b">
        <f t="shared" si="0"/>
        <v>1</v>
      </c>
      <c r="I48" s="17" t="s">
        <v>98</v>
      </c>
      <c r="J48" s="17">
        <v>31</v>
      </c>
      <c r="K48" s="17">
        <v>32352</v>
      </c>
      <c r="L48" s="17">
        <v>34</v>
      </c>
      <c r="M48" s="17">
        <v>11</v>
      </c>
      <c r="N48" s="17">
        <v>4</v>
      </c>
      <c r="O48" s="17">
        <v>7</v>
      </c>
      <c r="P48" s="17">
        <v>54</v>
      </c>
      <c r="Q48" s="18">
        <v>38579</v>
      </c>
    </row>
    <row r="49" spans="1:17">
      <c r="A49" s="19">
        <v>48</v>
      </c>
      <c r="B49" s="20" t="s">
        <v>76</v>
      </c>
      <c r="C49" s="20" t="s">
        <v>70</v>
      </c>
      <c r="D49" s="20" t="s">
        <v>71</v>
      </c>
      <c r="E49" s="20" t="s">
        <v>94</v>
      </c>
      <c r="F49" s="20" t="s">
        <v>73</v>
      </c>
      <c r="G49" s="20" t="s">
        <v>88</v>
      </c>
      <c r="H49" s="20" t="b">
        <f t="shared" si="0"/>
        <v>0</v>
      </c>
      <c r="I49" s="20" t="s">
        <v>85</v>
      </c>
      <c r="J49" s="20">
        <v>56</v>
      </c>
      <c r="K49" s="20">
        <v>31932</v>
      </c>
      <c r="L49" s="20">
        <v>17</v>
      </c>
      <c r="M49" s="20">
        <v>10</v>
      </c>
      <c r="N49" s="20">
        <v>14</v>
      </c>
      <c r="O49" s="20">
        <v>8</v>
      </c>
      <c r="P49" s="20">
        <v>58</v>
      </c>
      <c r="Q49" s="21">
        <v>44865</v>
      </c>
    </row>
    <row r="50" spans="1:17">
      <c r="A50" s="16">
        <v>49</v>
      </c>
      <c r="B50" s="17" t="s">
        <v>103</v>
      </c>
      <c r="C50" s="17" t="s">
        <v>86</v>
      </c>
      <c r="D50" s="17" t="s">
        <v>99</v>
      </c>
      <c r="E50" s="17" t="s">
        <v>72</v>
      </c>
      <c r="F50" s="17" t="s">
        <v>97</v>
      </c>
      <c r="G50" s="17" t="s">
        <v>88</v>
      </c>
      <c r="H50" s="17" t="b">
        <f t="shared" si="0"/>
        <v>0</v>
      </c>
      <c r="I50" s="17" t="s">
        <v>81</v>
      </c>
      <c r="J50" s="17">
        <v>53</v>
      </c>
      <c r="K50" s="17">
        <v>106449</v>
      </c>
      <c r="L50" s="17">
        <v>16</v>
      </c>
      <c r="M50" s="17">
        <v>19</v>
      </c>
      <c r="N50" s="17">
        <v>1</v>
      </c>
      <c r="O50" s="17">
        <v>1</v>
      </c>
      <c r="P50" s="17">
        <v>45</v>
      </c>
      <c r="Q50" s="18">
        <v>43754</v>
      </c>
    </row>
    <row r="51" spans="1:17">
      <c r="A51" s="19">
        <v>50</v>
      </c>
      <c r="B51" s="20" t="s">
        <v>89</v>
      </c>
      <c r="C51" s="20" t="s">
        <v>77</v>
      </c>
      <c r="D51" s="20" t="s">
        <v>99</v>
      </c>
      <c r="E51" s="20" t="s">
        <v>94</v>
      </c>
      <c r="F51" s="20" t="s">
        <v>79</v>
      </c>
      <c r="G51" s="20" t="s">
        <v>80</v>
      </c>
      <c r="H51" s="20" t="b">
        <f t="shared" si="0"/>
        <v>1</v>
      </c>
      <c r="I51" s="20" t="s">
        <v>98</v>
      </c>
      <c r="J51" s="20">
        <v>28</v>
      </c>
      <c r="K51" s="20">
        <v>38556</v>
      </c>
      <c r="L51" s="20">
        <v>2</v>
      </c>
      <c r="M51" s="20">
        <v>14</v>
      </c>
      <c r="N51" s="20">
        <v>9</v>
      </c>
      <c r="O51" s="20">
        <v>1</v>
      </c>
      <c r="P51" s="20">
        <v>33</v>
      </c>
      <c r="Q51" s="21">
        <v>41530</v>
      </c>
    </row>
    <row r="52" spans="1:17">
      <c r="A52" s="16">
        <v>51</v>
      </c>
      <c r="B52" s="17" t="s">
        <v>82</v>
      </c>
      <c r="C52" s="17" t="s">
        <v>86</v>
      </c>
      <c r="D52" s="17" t="s">
        <v>99</v>
      </c>
      <c r="E52" s="17" t="s">
        <v>72</v>
      </c>
      <c r="F52" s="17" t="s">
        <v>97</v>
      </c>
      <c r="G52" s="17" t="s">
        <v>88</v>
      </c>
      <c r="H52" s="17" t="b">
        <f t="shared" si="0"/>
        <v>0</v>
      </c>
      <c r="I52" s="17" t="s">
        <v>81</v>
      </c>
      <c r="J52" s="17">
        <v>42</v>
      </c>
      <c r="K52" s="17">
        <v>116836</v>
      </c>
      <c r="L52" s="17">
        <v>34</v>
      </c>
      <c r="M52" s="17">
        <v>10</v>
      </c>
      <c r="N52" s="17">
        <v>4</v>
      </c>
      <c r="O52" s="17">
        <v>8</v>
      </c>
      <c r="P52" s="17">
        <v>43</v>
      </c>
      <c r="Q52" s="18">
        <v>43247</v>
      </c>
    </row>
    <row r="53" spans="1:17">
      <c r="A53" s="19">
        <v>52</v>
      </c>
      <c r="B53" s="20" t="s">
        <v>89</v>
      </c>
      <c r="C53" s="20" t="s">
        <v>70</v>
      </c>
      <c r="D53" s="20" t="s">
        <v>71</v>
      </c>
      <c r="E53" s="20" t="s">
        <v>83</v>
      </c>
      <c r="F53" s="20" t="s">
        <v>84</v>
      </c>
      <c r="G53" s="20" t="s">
        <v>74</v>
      </c>
      <c r="H53" s="20" t="b">
        <f t="shared" si="0"/>
        <v>1</v>
      </c>
      <c r="I53" s="20" t="s">
        <v>81</v>
      </c>
      <c r="J53" s="20">
        <v>41</v>
      </c>
      <c r="K53" s="20">
        <v>35498</v>
      </c>
      <c r="L53" s="20">
        <v>8</v>
      </c>
      <c r="M53" s="20">
        <v>15</v>
      </c>
      <c r="N53" s="20">
        <v>9</v>
      </c>
      <c r="O53" s="20">
        <v>4</v>
      </c>
      <c r="P53" s="20">
        <v>20</v>
      </c>
      <c r="Q53" s="21">
        <v>45531</v>
      </c>
    </row>
    <row r="54" spans="1:17">
      <c r="A54" s="16">
        <v>53</v>
      </c>
      <c r="B54" s="17" t="s">
        <v>69</v>
      </c>
      <c r="C54" s="17" t="s">
        <v>70</v>
      </c>
      <c r="D54" s="17" t="s">
        <v>99</v>
      </c>
      <c r="E54" s="17" t="s">
        <v>83</v>
      </c>
      <c r="F54" s="17" t="s">
        <v>87</v>
      </c>
      <c r="G54" s="17" t="s">
        <v>74</v>
      </c>
      <c r="H54" s="17" t="b">
        <f t="shared" si="0"/>
        <v>1</v>
      </c>
      <c r="I54" s="17" t="s">
        <v>98</v>
      </c>
      <c r="J54" s="17">
        <v>47</v>
      </c>
      <c r="K54" s="17">
        <v>106118</v>
      </c>
      <c r="L54" s="17">
        <v>13</v>
      </c>
      <c r="M54" s="17">
        <v>19</v>
      </c>
      <c r="N54" s="17">
        <v>6</v>
      </c>
      <c r="O54" s="17">
        <v>5</v>
      </c>
      <c r="P54" s="17">
        <v>41</v>
      </c>
      <c r="Q54" s="18">
        <v>45433</v>
      </c>
    </row>
    <row r="55" spans="1:17">
      <c r="A55" s="19">
        <v>54</v>
      </c>
      <c r="B55" s="20" t="s">
        <v>82</v>
      </c>
      <c r="C55" s="20" t="s">
        <v>77</v>
      </c>
      <c r="D55" s="20" t="s">
        <v>71</v>
      </c>
      <c r="E55" s="20" t="s">
        <v>92</v>
      </c>
      <c r="F55" s="20" t="s">
        <v>95</v>
      </c>
      <c r="G55" s="20" t="s">
        <v>80</v>
      </c>
      <c r="H55" s="20" t="b">
        <f t="shared" si="0"/>
        <v>1</v>
      </c>
      <c r="I55" s="20" t="s">
        <v>75</v>
      </c>
      <c r="J55" s="20">
        <v>25</v>
      </c>
      <c r="K55" s="20">
        <v>80098</v>
      </c>
      <c r="L55" s="20">
        <v>8</v>
      </c>
      <c r="M55" s="20">
        <v>4</v>
      </c>
      <c r="N55" s="20">
        <v>1</v>
      </c>
      <c r="O55" s="20">
        <v>8</v>
      </c>
      <c r="P55" s="20">
        <v>42</v>
      </c>
      <c r="Q55" s="21">
        <v>43360</v>
      </c>
    </row>
    <row r="56" spans="1:17">
      <c r="A56" s="16">
        <v>55</v>
      </c>
      <c r="B56" s="17" t="s">
        <v>103</v>
      </c>
      <c r="C56" s="17" t="s">
        <v>70</v>
      </c>
      <c r="D56" s="17" t="s">
        <v>91</v>
      </c>
      <c r="E56" s="17" t="s">
        <v>72</v>
      </c>
      <c r="F56" s="17" t="s">
        <v>73</v>
      </c>
      <c r="G56" s="17" t="s">
        <v>74</v>
      </c>
      <c r="H56" s="17" t="b">
        <f t="shared" si="0"/>
        <v>1</v>
      </c>
      <c r="I56" s="17" t="s">
        <v>102</v>
      </c>
      <c r="J56" s="17">
        <v>43</v>
      </c>
      <c r="K56" s="17">
        <v>94386</v>
      </c>
      <c r="L56" s="17">
        <v>30</v>
      </c>
      <c r="M56" s="17">
        <v>2</v>
      </c>
      <c r="N56" s="17">
        <v>12</v>
      </c>
      <c r="O56" s="17">
        <v>5</v>
      </c>
      <c r="P56" s="17">
        <v>38</v>
      </c>
      <c r="Q56" s="18">
        <v>45192</v>
      </c>
    </row>
    <row r="57" spans="1:17">
      <c r="A57" s="19">
        <v>56</v>
      </c>
      <c r="B57" s="20" t="s">
        <v>69</v>
      </c>
      <c r="C57" s="20" t="s">
        <v>86</v>
      </c>
      <c r="D57" s="20" t="s">
        <v>78</v>
      </c>
      <c r="E57" s="20" t="s">
        <v>83</v>
      </c>
      <c r="F57" s="20" t="s">
        <v>100</v>
      </c>
      <c r="G57" s="20" t="s">
        <v>88</v>
      </c>
      <c r="H57" s="20" t="b">
        <f t="shared" si="0"/>
        <v>0</v>
      </c>
      <c r="I57" s="20" t="s">
        <v>93</v>
      </c>
      <c r="J57" s="20">
        <v>36</v>
      </c>
      <c r="K57" s="20">
        <v>39569</v>
      </c>
      <c r="L57" s="20">
        <v>32</v>
      </c>
      <c r="M57" s="20">
        <v>9</v>
      </c>
      <c r="N57" s="20">
        <v>3</v>
      </c>
      <c r="O57" s="20">
        <v>4</v>
      </c>
      <c r="P57" s="20">
        <v>37</v>
      </c>
      <c r="Q57" s="21">
        <v>42722</v>
      </c>
    </row>
    <row r="58" spans="1:17">
      <c r="A58" s="16">
        <v>57</v>
      </c>
      <c r="B58" s="17" t="s">
        <v>96</v>
      </c>
      <c r="C58" s="17" t="s">
        <v>77</v>
      </c>
      <c r="D58" s="17" t="s">
        <v>99</v>
      </c>
      <c r="E58" s="17" t="s">
        <v>72</v>
      </c>
      <c r="F58" s="17" t="s">
        <v>87</v>
      </c>
      <c r="G58" s="17" t="s">
        <v>74</v>
      </c>
      <c r="H58" s="17" t="b">
        <f t="shared" si="0"/>
        <v>1</v>
      </c>
      <c r="I58" s="17" t="s">
        <v>81</v>
      </c>
      <c r="J58" s="17">
        <v>61</v>
      </c>
      <c r="K58" s="17">
        <v>86882</v>
      </c>
      <c r="L58" s="17">
        <v>36</v>
      </c>
      <c r="M58" s="17">
        <v>10</v>
      </c>
      <c r="N58" s="17">
        <v>11</v>
      </c>
      <c r="O58" s="17">
        <v>6</v>
      </c>
      <c r="P58" s="17">
        <v>31</v>
      </c>
      <c r="Q58" s="18">
        <v>41495</v>
      </c>
    </row>
    <row r="59" spans="1:17">
      <c r="A59" s="19">
        <v>58</v>
      </c>
      <c r="B59" s="20" t="s">
        <v>76</v>
      </c>
      <c r="C59" s="20" t="s">
        <v>86</v>
      </c>
      <c r="D59" s="20" t="s">
        <v>99</v>
      </c>
      <c r="E59" s="20" t="s">
        <v>83</v>
      </c>
      <c r="F59" s="20" t="s">
        <v>95</v>
      </c>
      <c r="G59" s="20" t="s">
        <v>80</v>
      </c>
      <c r="H59" s="20" t="b">
        <f t="shared" si="0"/>
        <v>1</v>
      </c>
      <c r="I59" s="20" t="s">
        <v>93</v>
      </c>
      <c r="J59" s="20">
        <v>42</v>
      </c>
      <c r="K59" s="20">
        <v>100393</v>
      </c>
      <c r="L59" s="20">
        <v>30</v>
      </c>
      <c r="M59" s="20">
        <v>11</v>
      </c>
      <c r="N59" s="20">
        <v>2</v>
      </c>
      <c r="O59" s="20">
        <v>5</v>
      </c>
      <c r="P59" s="20">
        <v>47</v>
      </c>
      <c r="Q59" s="21">
        <v>44284</v>
      </c>
    </row>
    <row r="60" spans="1:17">
      <c r="A60" s="16">
        <v>59</v>
      </c>
      <c r="B60" s="17" t="s">
        <v>103</v>
      </c>
      <c r="C60" s="17" t="s">
        <v>86</v>
      </c>
      <c r="D60" s="17" t="s">
        <v>91</v>
      </c>
      <c r="E60" s="17" t="s">
        <v>94</v>
      </c>
      <c r="F60" s="17" t="s">
        <v>97</v>
      </c>
      <c r="G60" s="17" t="s">
        <v>88</v>
      </c>
      <c r="H60" s="17" t="b">
        <f t="shared" si="0"/>
        <v>0</v>
      </c>
      <c r="I60" s="17" t="s">
        <v>85</v>
      </c>
      <c r="J60" s="17">
        <v>36</v>
      </c>
      <c r="K60" s="17">
        <v>30340</v>
      </c>
      <c r="L60" s="17">
        <v>1</v>
      </c>
      <c r="M60" s="17">
        <v>14</v>
      </c>
      <c r="N60" s="17">
        <v>9</v>
      </c>
      <c r="O60" s="17">
        <v>7</v>
      </c>
      <c r="P60" s="17">
        <v>47</v>
      </c>
      <c r="Q60" s="18">
        <v>38369</v>
      </c>
    </row>
    <row r="61" spans="1:17">
      <c r="A61" s="19">
        <v>60</v>
      </c>
      <c r="B61" s="20" t="s">
        <v>76</v>
      </c>
      <c r="C61" s="20" t="s">
        <v>77</v>
      </c>
      <c r="D61" s="20" t="s">
        <v>78</v>
      </c>
      <c r="E61" s="20" t="s">
        <v>83</v>
      </c>
      <c r="F61" s="20" t="s">
        <v>73</v>
      </c>
      <c r="G61" s="20" t="s">
        <v>80</v>
      </c>
      <c r="H61" s="20" t="b">
        <f t="shared" si="0"/>
        <v>1</v>
      </c>
      <c r="I61" s="20" t="s">
        <v>98</v>
      </c>
      <c r="J61" s="20">
        <v>43</v>
      </c>
      <c r="K61" s="20">
        <v>73949</v>
      </c>
      <c r="L61" s="20">
        <v>39</v>
      </c>
      <c r="M61" s="20">
        <v>7</v>
      </c>
      <c r="N61" s="20">
        <v>12</v>
      </c>
      <c r="O61" s="20">
        <v>7</v>
      </c>
      <c r="P61" s="20">
        <v>52</v>
      </c>
      <c r="Q61" s="21">
        <v>43234</v>
      </c>
    </row>
    <row r="62" spans="1:17">
      <c r="A62" s="16">
        <v>61</v>
      </c>
      <c r="B62" s="17" t="s">
        <v>101</v>
      </c>
      <c r="C62" s="17" t="s">
        <v>86</v>
      </c>
      <c r="D62" s="17" t="s">
        <v>71</v>
      </c>
      <c r="E62" s="17" t="s">
        <v>94</v>
      </c>
      <c r="F62" s="17" t="s">
        <v>97</v>
      </c>
      <c r="G62" s="17" t="s">
        <v>88</v>
      </c>
      <c r="H62" s="17" t="b">
        <f t="shared" si="0"/>
        <v>0</v>
      </c>
      <c r="I62" s="17" t="s">
        <v>93</v>
      </c>
      <c r="J62" s="17">
        <v>49</v>
      </c>
      <c r="K62" s="17">
        <v>112302</v>
      </c>
      <c r="L62" s="17">
        <v>17</v>
      </c>
      <c r="M62" s="17">
        <v>15</v>
      </c>
      <c r="N62" s="17">
        <v>1</v>
      </c>
      <c r="O62" s="17">
        <v>4</v>
      </c>
      <c r="P62" s="17">
        <v>38</v>
      </c>
      <c r="Q62" s="18">
        <v>38279</v>
      </c>
    </row>
    <row r="63" spans="1:17">
      <c r="A63" s="19">
        <v>62</v>
      </c>
      <c r="B63" s="20" t="s">
        <v>96</v>
      </c>
      <c r="C63" s="20" t="s">
        <v>70</v>
      </c>
      <c r="D63" s="20" t="s">
        <v>78</v>
      </c>
      <c r="E63" s="20" t="s">
        <v>83</v>
      </c>
      <c r="F63" s="20" t="s">
        <v>84</v>
      </c>
      <c r="G63" s="20" t="s">
        <v>74</v>
      </c>
      <c r="H63" s="20" t="b">
        <f t="shared" si="0"/>
        <v>1</v>
      </c>
      <c r="I63" s="20" t="s">
        <v>98</v>
      </c>
      <c r="J63" s="20">
        <v>35</v>
      </c>
      <c r="K63" s="20">
        <v>92443</v>
      </c>
      <c r="L63" s="20">
        <v>20</v>
      </c>
      <c r="M63" s="20">
        <v>19</v>
      </c>
      <c r="N63" s="20">
        <v>13</v>
      </c>
      <c r="O63" s="20">
        <v>5</v>
      </c>
      <c r="P63" s="20">
        <v>47</v>
      </c>
      <c r="Q63" s="21">
        <v>38028</v>
      </c>
    </row>
    <row r="64" spans="1:17">
      <c r="A64" s="16">
        <v>63</v>
      </c>
      <c r="B64" s="17" t="s">
        <v>96</v>
      </c>
      <c r="C64" s="17" t="s">
        <v>86</v>
      </c>
      <c r="D64" s="17" t="s">
        <v>91</v>
      </c>
      <c r="E64" s="17" t="s">
        <v>92</v>
      </c>
      <c r="F64" s="17" t="s">
        <v>79</v>
      </c>
      <c r="G64" s="17" t="s">
        <v>80</v>
      </c>
      <c r="H64" s="17" t="b">
        <f t="shared" si="0"/>
        <v>1</v>
      </c>
      <c r="I64" s="17" t="s">
        <v>93</v>
      </c>
      <c r="J64" s="17">
        <v>48</v>
      </c>
      <c r="K64" s="17">
        <v>104027</v>
      </c>
      <c r="L64" s="17">
        <v>24</v>
      </c>
      <c r="M64" s="17">
        <v>15</v>
      </c>
      <c r="N64" s="17">
        <v>14</v>
      </c>
      <c r="O64" s="17">
        <v>3</v>
      </c>
      <c r="P64" s="17">
        <v>56</v>
      </c>
      <c r="Q64" s="18">
        <v>35597</v>
      </c>
    </row>
    <row r="65" spans="1:17">
      <c r="A65" s="19">
        <v>64</v>
      </c>
      <c r="B65" s="20" t="s">
        <v>103</v>
      </c>
      <c r="C65" s="20" t="s">
        <v>77</v>
      </c>
      <c r="D65" s="20" t="s">
        <v>91</v>
      </c>
      <c r="E65" s="20" t="s">
        <v>94</v>
      </c>
      <c r="F65" s="20" t="s">
        <v>73</v>
      </c>
      <c r="G65" s="20" t="s">
        <v>80</v>
      </c>
      <c r="H65" s="20" t="b">
        <f t="shared" si="0"/>
        <v>1</v>
      </c>
      <c r="I65" s="20" t="s">
        <v>102</v>
      </c>
      <c r="J65" s="20">
        <v>62</v>
      </c>
      <c r="K65" s="20">
        <v>30138</v>
      </c>
      <c r="L65" s="20">
        <v>22</v>
      </c>
      <c r="M65" s="20">
        <v>8</v>
      </c>
      <c r="N65" s="20">
        <v>9</v>
      </c>
      <c r="O65" s="20">
        <v>4</v>
      </c>
      <c r="P65" s="20">
        <v>45</v>
      </c>
      <c r="Q65" s="21">
        <v>35170</v>
      </c>
    </row>
    <row r="66" spans="1:17">
      <c r="A66" s="16">
        <v>65</v>
      </c>
      <c r="B66" s="17" t="s">
        <v>96</v>
      </c>
      <c r="C66" s="17" t="s">
        <v>77</v>
      </c>
      <c r="D66" s="17" t="s">
        <v>78</v>
      </c>
      <c r="E66" s="17" t="s">
        <v>83</v>
      </c>
      <c r="F66" s="17" t="s">
        <v>95</v>
      </c>
      <c r="G66" s="17" t="s">
        <v>88</v>
      </c>
      <c r="H66" s="17" t="b">
        <f t="shared" si="0"/>
        <v>0</v>
      </c>
      <c r="I66" s="17" t="s">
        <v>102</v>
      </c>
      <c r="J66" s="17">
        <v>61</v>
      </c>
      <c r="K66" s="17">
        <v>30358</v>
      </c>
      <c r="L66" s="17">
        <v>29</v>
      </c>
      <c r="M66" s="17">
        <v>11</v>
      </c>
      <c r="N66" s="17">
        <v>9</v>
      </c>
      <c r="O66" s="17">
        <v>4</v>
      </c>
      <c r="P66" s="17">
        <v>54</v>
      </c>
      <c r="Q66" s="18">
        <v>41601</v>
      </c>
    </row>
    <row r="67" spans="1:17">
      <c r="A67" s="19">
        <v>66</v>
      </c>
      <c r="B67" s="20" t="s">
        <v>82</v>
      </c>
      <c r="C67" s="20" t="s">
        <v>77</v>
      </c>
      <c r="D67" s="20" t="s">
        <v>71</v>
      </c>
      <c r="E67" s="20" t="s">
        <v>92</v>
      </c>
      <c r="F67" s="20" t="s">
        <v>95</v>
      </c>
      <c r="G67" s="20" t="s">
        <v>80</v>
      </c>
      <c r="H67" s="20" t="b">
        <f t="shared" ref="H67:H130" si="1">NOT(G67="Contract")</f>
        <v>1</v>
      </c>
      <c r="I67" s="20" t="s">
        <v>102</v>
      </c>
      <c r="J67" s="20">
        <v>49</v>
      </c>
      <c r="K67" s="20">
        <v>105250</v>
      </c>
      <c r="L67" s="20">
        <v>22</v>
      </c>
      <c r="M67" s="20">
        <v>9</v>
      </c>
      <c r="N67" s="20">
        <v>8</v>
      </c>
      <c r="O67" s="20">
        <v>3</v>
      </c>
      <c r="P67" s="20">
        <v>53</v>
      </c>
      <c r="Q67" s="21">
        <v>42223</v>
      </c>
    </row>
    <row r="68" spans="1:17">
      <c r="A68" s="16">
        <v>67</v>
      </c>
      <c r="B68" s="17" t="s">
        <v>96</v>
      </c>
      <c r="C68" s="17" t="s">
        <v>86</v>
      </c>
      <c r="D68" s="17" t="s">
        <v>71</v>
      </c>
      <c r="E68" s="17" t="s">
        <v>94</v>
      </c>
      <c r="F68" s="17" t="s">
        <v>84</v>
      </c>
      <c r="G68" s="17" t="s">
        <v>88</v>
      </c>
      <c r="H68" s="17" t="b">
        <f t="shared" si="1"/>
        <v>0</v>
      </c>
      <c r="I68" s="17" t="s">
        <v>102</v>
      </c>
      <c r="J68" s="17">
        <v>47</v>
      </c>
      <c r="K68" s="17">
        <v>115376</v>
      </c>
      <c r="L68" s="17">
        <v>9</v>
      </c>
      <c r="M68" s="17">
        <v>15</v>
      </c>
      <c r="N68" s="17">
        <v>8</v>
      </c>
      <c r="O68" s="17">
        <v>5</v>
      </c>
      <c r="P68" s="17">
        <v>54</v>
      </c>
      <c r="Q68" s="18">
        <v>41247</v>
      </c>
    </row>
    <row r="69" spans="1:17">
      <c r="A69" s="19">
        <v>68</v>
      </c>
      <c r="B69" s="20" t="s">
        <v>76</v>
      </c>
      <c r="C69" s="20" t="s">
        <v>77</v>
      </c>
      <c r="D69" s="20" t="s">
        <v>99</v>
      </c>
      <c r="E69" s="20" t="s">
        <v>92</v>
      </c>
      <c r="F69" s="20" t="s">
        <v>84</v>
      </c>
      <c r="G69" s="20" t="s">
        <v>88</v>
      </c>
      <c r="H69" s="20" t="b">
        <f t="shared" si="1"/>
        <v>0</v>
      </c>
      <c r="I69" s="20" t="s">
        <v>102</v>
      </c>
      <c r="J69" s="20">
        <v>23</v>
      </c>
      <c r="K69" s="20">
        <v>60654</v>
      </c>
      <c r="L69" s="20">
        <v>37</v>
      </c>
      <c r="M69" s="20">
        <v>1</v>
      </c>
      <c r="N69" s="20">
        <v>11</v>
      </c>
      <c r="O69" s="20">
        <v>5</v>
      </c>
      <c r="P69" s="20">
        <v>59</v>
      </c>
      <c r="Q69" s="21">
        <v>41399</v>
      </c>
    </row>
    <row r="70" spans="1:17">
      <c r="A70" s="16">
        <v>69</v>
      </c>
      <c r="B70" s="17" t="s">
        <v>76</v>
      </c>
      <c r="C70" s="17" t="s">
        <v>77</v>
      </c>
      <c r="D70" s="17" t="s">
        <v>71</v>
      </c>
      <c r="E70" s="17" t="s">
        <v>72</v>
      </c>
      <c r="F70" s="17" t="s">
        <v>73</v>
      </c>
      <c r="G70" s="17" t="s">
        <v>88</v>
      </c>
      <c r="H70" s="17" t="b">
        <f t="shared" si="1"/>
        <v>0</v>
      </c>
      <c r="I70" s="17" t="s">
        <v>102</v>
      </c>
      <c r="J70" s="17">
        <v>46</v>
      </c>
      <c r="K70" s="17">
        <v>55879</v>
      </c>
      <c r="L70" s="17">
        <v>10</v>
      </c>
      <c r="M70" s="17">
        <v>1</v>
      </c>
      <c r="N70" s="17">
        <v>14</v>
      </c>
      <c r="O70" s="17">
        <v>7</v>
      </c>
      <c r="P70" s="17">
        <v>35</v>
      </c>
      <c r="Q70" s="18">
        <v>38856</v>
      </c>
    </row>
    <row r="71" spans="1:17">
      <c r="A71" s="19">
        <v>70</v>
      </c>
      <c r="B71" s="20" t="s">
        <v>69</v>
      </c>
      <c r="C71" s="20" t="s">
        <v>86</v>
      </c>
      <c r="D71" s="20" t="s">
        <v>78</v>
      </c>
      <c r="E71" s="20" t="s">
        <v>72</v>
      </c>
      <c r="F71" s="20" t="s">
        <v>97</v>
      </c>
      <c r="G71" s="20" t="s">
        <v>88</v>
      </c>
      <c r="H71" s="20" t="b">
        <f t="shared" si="1"/>
        <v>0</v>
      </c>
      <c r="I71" s="20" t="s">
        <v>98</v>
      </c>
      <c r="J71" s="20">
        <v>24</v>
      </c>
      <c r="K71" s="20">
        <v>111532</v>
      </c>
      <c r="L71" s="20">
        <v>36</v>
      </c>
      <c r="M71" s="20">
        <v>19</v>
      </c>
      <c r="N71" s="20">
        <v>12</v>
      </c>
      <c r="O71" s="20">
        <v>4</v>
      </c>
      <c r="P71" s="20">
        <v>57</v>
      </c>
      <c r="Q71" s="21">
        <v>41182</v>
      </c>
    </row>
    <row r="72" spans="1:17">
      <c r="A72" s="16">
        <v>71</v>
      </c>
      <c r="B72" s="17" t="s">
        <v>76</v>
      </c>
      <c r="C72" s="17" t="s">
        <v>70</v>
      </c>
      <c r="D72" s="17" t="s">
        <v>91</v>
      </c>
      <c r="E72" s="17" t="s">
        <v>94</v>
      </c>
      <c r="F72" s="17" t="s">
        <v>100</v>
      </c>
      <c r="G72" s="17" t="s">
        <v>74</v>
      </c>
      <c r="H72" s="17" t="b">
        <f t="shared" si="1"/>
        <v>1</v>
      </c>
      <c r="I72" s="17" t="s">
        <v>81</v>
      </c>
      <c r="J72" s="17">
        <v>29</v>
      </c>
      <c r="K72" s="17">
        <v>85778</v>
      </c>
      <c r="L72" s="17">
        <v>37</v>
      </c>
      <c r="M72" s="17">
        <v>3</v>
      </c>
      <c r="N72" s="17">
        <v>1</v>
      </c>
      <c r="O72" s="17">
        <v>4</v>
      </c>
      <c r="P72" s="17">
        <v>32</v>
      </c>
      <c r="Q72" s="18">
        <v>34705</v>
      </c>
    </row>
    <row r="73" spans="1:17">
      <c r="A73" s="19">
        <v>72</v>
      </c>
      <c r="B73" s="20" t="s">
        <v>69</v>
      </c>
      <c r="C73" s="20" t="s">
        <v>86</v>
      </c>
      <c r="D73" s="20" t="s">
        <v>99</v>
      </c>
      <c r="E73" s="20" t="s">
        <v>83</v>
      </c>
      <c r="F73" s="20" t="s">
        <v>95</v>
      </c>
      <c r="G73" s="20" t="s">
        <v>88</v>
      </c>
      <c r="H73" s="20" t="b">
        <f t="shared" si="1"/>
        <v>0</v>
      </c>
      <c r="I73" s="20" t="s">
        <v>93</v>
      </c>
      <c r="J73" s="20">
        <v>54</v>
      </c>
      <c r="K73" s="20">
        <v>67772</v>
      </c>
      <c r="L73" s="20">
        <v>28</v>
      </c>
      <c r="M73" s="20">
        <v>10</v>
      </c>
      <c r="N73" s="20">
        <v>11</v>
      </c>
      <c r="O73" s="20">
        <v>9</v>
      </c>
      <c r="P73" s="20">
        <v>42</v>
      </c>
      <c r="Q73" s="21">
        <v>42384</v>
      </c>
    </row>
    <row r="74" spans="1:17">
      <c r="A74" s="16">
        <v>73</v>
      </c>
      <c r="B74" s="17" t="s">
        <v>76</v>
      </c>
      <c r="C74" s="17" t="s">
        <v>77</v>
      </c>
      <c r="D74" s="17" t="s">
        <v>99</v>
      </c>
      <c r="E74" s="17" t="s">
        <v>94</v>
      </c>
      <c r="F74" s="17" t="s">
        <v>95</v>
      </c>
      <c r="G74" s="17" t="s">
        <v>80</v>
      </c>
      <c r="H74" s="17" t="b">
        <f t="shared" si="1"/>
        <v>1</v>
      </c>
      <c r="I74" s="17" t="s">
        <v>102</v>
      </c>
      <c r="J74" s="17">
        <v>63</v>
      </c>
      <c r="K74" s="17">
        <v>88478</v>
      </c>
      <c r="L74" s="17">
        <v>28</v>
      </c>
      <c r="M74" s="17">
        <v>8</v>
      </c>
      <c r="N74" s="17">
        <v>8</v>
      </c>
      <c r="O74" s="17">
        <v>6</v>
      </c>
      <c r="P74" s="17">
        <v>41</v>
      </c>
      <c r="Q74" s="18">
        <v>41791</v>
      </c>
    </row>
    <row r="75" spans="1:17">
      <c r="A75" s="19">
        <v>74</v>
      </c>
      <c r="B75" s="20" t="s">
        <v>82</v>
      </c>
      <c r="C75" s="20" t="s">
        <v>77</v>
      </c>
      <c r="D75" s="20" t="s">
        <v>91</v>
      </c>
      <c r="E75" s="20" t="s">
        <v>92</v>
      </c>
      <c r="F75" s="20" t="s">
        <v>84</v>
      </c>
      <c r="G75" s="20" t="s">
        <v>74</v>
      </c>
      <c r="H75" s="20" t="b">
        <f t="shared" si="1"/>
        <v>1</v>
      </c>
      <c r="I75" s="20" t="s">
        <v>98</v>
      </c>
      <c r="J75" s="20">
        <v>56</v>
      </c>
      <c r="K75" s="20">
        <v>94353</v>
      </c>
      <c r="L75" s="20">
        <v>21</v>
      </c>
      <c r="M75" s="20">
        <v>15</v>
      </c>
      <c r="N75" s="20">
        <v>10</v>
      </c>
      <c r="O75" s="20">
        <v>4</v>
      </c>
      <c r="P75" s="20">
        <v>35</v>
      </c>
      <c r="Q75" s="21">
        <v>35557</v>
      </c>
    </row>
    <row r="76" spans="1:17">
      <c r="A76" s="16">
        <v>75</v>
      </c>
      <c r="B76" s="17" t="s">
        <v>69</v>
      </c>
      <c r="C76" s="17" t="s">
        <v>86</v>
      </c>
      <c r="D76" s="17" t="s">
        <v>71</v>
      </c>
      <c r="E76" s="17" t="s">
        <v>83</v>
      </c>
      <c r="F76" s="17" t="s">
        <v>87</v>
      </c>
      <c r="G76" s="17" t="s">
        <v>80</v>
      </c>
      <c r="H76" s="17" t="b">
        <f t="shared" si="1"/>
        <v>1</v>
      </c>
      <c r="I76" s="17" t="s">
        <v>98</v>
      </c>
      <c r="J76" s="17">
        <v>27</v>
      </c>
      <c r="K76" s="17">
        <v>56762</v>
      </c>
      <c r="L76" s="17">
        <v>24</v>
      </c>
      <c r="M76" s="17">
        <v>10</v>
      </c>
      <c r="N76" s="17">
        <v>14</v>
      </c>
      <c r="O76" s="17">
        <v>2</v>
      </c>
      <c r="P76" s="17">
        <v>47</v>
      </c>
      <c r="Q76" s="18">
        <v>35939</v>
      </c>
    </row>
    <row r="77" spans="1:17">
      <c r="A77" s="19">
        <v>76</v>
      </c>
      <c r="B77" s="20" t="s">
        <v>89</v>
      </c>
      <c r="C77" s="20" t="s">
        <v>70</v>
      </c>
      <c r="D77" s="20" t="s">
        <v>91</v>
      </c>
      <c r="E77" s="20" t="s">
        <v>72</v>
      </c>
      <c r="F77" s="20" t="s">
        <v>84</v>
      </c>
      <c r="G77" s="20" t="s">
        <v>74</v>
      </c>
      <c r="H77" s="20" t="b">
        <f t="shared" si="1"/>
        <v>1</v>
      </c>
      <c r="I77" s="20" t="s">
        <v>98</v>
      </c>
      <c r="J77" s="20">
        <v>60</v>
      </c>
      <c r="K77" s="20">
        <v>43283</v>
      </c>
      <c r="L77" s="20">
        <v>2</v>
      </c>
      <c r="M77" s="20">
        <v>1</v>
      </c>
      <c r="N77" s="20">
        <v>3</v>
      </c>
      <c r="O77" s="20">
        <v>6</v>
      </c>
      <c r="P77" s="20">
        <v>54</v>
      </c>
      <c r="Q77" s="21">
        <v>41943</v>
      </c>
    </row>
    <row r="78" spans="1:17">
      <c r="A78" s="16">
        <v>77</v>
      </c>
      <c r="B78" s="17" t="s">
        <v>101</v>
      </c>
      <c r="C78" s="17" t="s">
        <v>77</v>
      </c>
      <c r="D78" s="17" t="s">
        <v>71</v>
      </c>
      <c r="E78" s="17" t="s">
        <v>83</v>
      </c>
      <c r="F78" s="17" t="s">
        <v>100</v>
      </c>
      <c r="G78" s="17" t="s">
        <v>88</v>
      </c>
      <c r="H78" s="17" t="b">
        <f t="shared" si="1"/>
        <v>0</v>
      </c>
      <c r="I78" s="17" t="s">
        <v>81</v>
      </c>
      <c r="J78" s="17">
        <v>44</v>
      </c>
      <c r="K78" s="17">
        <v>93922</v>
      </c>
      <c r="L78" s="17">
        <v>8</v>
      </c>
      <c r="M78" s="17">
        <v>18</v>
      </c>
      <c r="N78" s="17">
        <v>11</v>
      </c>
      <c r="O78" s="17">
        <v>2</v>
      </c>
      <c r="P78" s="17">
        <v>27</v>
      </c>
      <c r="Q78" s="18">
        <v>42647</v>
      </c>
    </row>
    <row r="79" spans="1:17">
      <c r="A79" s="19">
        <v>78</v>
      </c>
      <c r="B79" s="20" t="s">
        <v>103</v>
      </c>
      <c r="C79" s="20" t="s">
        <v>77</v>
      </c>
      <c r="D79" s="20" t="s">
        <v>91</v>
      </c>
      <c r="E79" s="20" t="s">
        <v>72</v>
      </c>
      <c r="F79" s="20" t="s">
        <v>97</v>
      </c>
      <c r="G79" s="20" t="s">
        <v>74</v>
      </c>
      <c r="H79" s="20" t="b">
        <f t="shared" si="1"/>
        <v>1</v>
      </c>
      <c r="I79" s="20" t="s">
        <v>93</v>
      </c>
      <c r="J79" s="20">
        <v>46</v>
      </c>
      <c r="K79" s="20">
        <v>69420</v>
      </c>
      <c r="L79" s="20">
        <v>27</v>
      </c>
      <c r="M79" s="20">
        <v>2</v>
      </c>
      <c r="N79" s="20">
        <v>7</v>
      </c>
      <c r="O79" s="20">
        <v>5</v>
      </c>
      <c r="P79" s="20">
        <v>41</v>
      </c>
      <c r="Q79" s="21">
        <v>43916</v>
      </c>
    </row>
    <row r="80" spans="1:17">
      <c r="A80" s="16">
        <v>79</v>
      </c>
      <c r="B80" s="17" t="s">
        <v>76</v>
      </c>
      <c r="C80" s="17" t="s">
        <v>77</v>
      </c>
      <c r="D80" s="17" t="s">
        <v>78</v>
      </c>
      <c r="E80" s="17" t="s">
        <v>83</v>
      </c>
      <c r="F80" s="17" t="s">
        <v>97</v>
      </c>
      <c r="G80" s="17" t="s">
        <v>74</v>
      </c>
      <c r="H80" s="17" t="b">
        <f t="shared" si="1"/>
        <v>1</v>
      </c>
      <c r="I80" s="17" t="s">
        <v>81</v>
      </c>
      <c r="J80" s="17">
        <v>64</v>
      </c>
      <c r="K80" s="17">
        <v>85568</v>
      </c>
      <c r="L80" s="17">
        <v>22</v>
      </c>
      <c r="M80" s="17">
        <v>19</v>
      </c>
      <c r="N80" s="17">
        <v>11</v>
      </c>
      <c r="O80" s="17">
        <v>6</v>
      </c>
      <c r="P80" s="17">
        <v>40</v>
      </c>
      <c r="Q80" s="18">
        <v>40118</v>
      </c>
    </row>
    <row r="81" spans="1:17">
      <c r="A81" s="19">
        <v>80</v>
      </c>
      <c r="B81" s="20" t="s">
        <v>96</v>
      </c>
      <c r="C81" s="20" t="s">
        <v>86</v>
      </c>
      <c r="D81" s="20" t="s">
        <v>71</v>
      </c>
      <c r="E81" s="20" t="s">
        <v>83</v>
      </c>
      <c r="F81" s="20" t="s">
        <v>87</v>
      </c>
      <c r="G81" s="20" t="s">
        <v>80</v>
      </c>
      <c r="H81" s="20" t="b">
        <f t="shared" si="1"/>
        <v>1</v>
      </c>
      <c r="I81" s="20" t="s">
        <v>75</v>
      </c>
      <c r="J81" s="20">
        <v>40</v>
      </c>
      <c r="K81" s="20">
        <v>115090</v>
      </c>
      <c r="L81" s="20">
        <v>37</v>
      </c>
      <c r="M81" s="20">
        <v>13</v>
      </c>
      <c r="N81" s="20">
        <v>1</v>
      </c>
      <c r="O81" s="20">
        <v>4</v>
      </c>
      <c r="P81" s="20">
        <v>45</v>
      </c>
      <c r="Q81" s="21">
        <v>42185</v>
      </c>
    </row>
    <row r="82" spans="1:17">
      <c r="A82" s="16">
        <v>81</v>
      </c>
      <c r="B82" s="17" t="s">
        <v>76</v>
      </c>
      <c r="C82" s="17" t="s">
        <v>77</v>
      </c>
      <c r="D82" s="17" t="s">
        <v>78</v>
      </c>
      <c r="E82" s="17" t="s">
        <v>83</v>
      </c>
      <c r="F82" s="17" t="s">
        <v>95</v>
      </c>
      <c r="G82" s="17" t="s">
        <v>80</v>
      </c>
      <c r="H82" s="17" t="b">
        <f t="shared" si="1"/>
        <v>1</v>
      </c>
      <c r="I82" s="17" t="s">
        <v>90</v>
      </c>
      <c r="J82" s="17">
        <v>26</v>
      </c>
      <c r="K82" s="17">
        <v>50219</v>
      </c>
      <c r="L82" s="17">
        <v>27</v>
      </c>
      <c r="M82" s="17">
        <v>1</v>
      </c>
      <c r="N82" s="17">
        <v>1</v>
      </c>
      <c r="O82" s="17">
        <v>3</v>
      </c>
      <c r="P82" s="17">
        <v>59</v>
      </c>
      <c r="Q82" s="18">
        <v>42511</v>
      </c>
    </row>
    <row r="83" spans="1:17">
      <c r="A83" s="19">
        <v>82</v>
      </c>
      <c r="B83" s="20" t="s">
        <v>96</v>
      </c>
      <c r="C83" s="20" t="s">
        <v>70</v>
      </c>
      <c r="D83" s="20" t="s">
        <v>99</v>
      </c>
      <c r="E83" s="20" t="s">
        <v>92</v>
      </c>
      <c r="F83" s="20" t="s">
        <v>84</v>
      </c>
      <c r="G83" s="20" t="s">
        <v>88</v>
      </c>
      <c r="H83" s="20" t="b">
        <f t="shared" si="1"/>
        <v>0</v>
      </c>
      <c r="I83" s="20" t="s">
        <v>98</v>
      </c>
      <c r="J83" s="20">
        <v>32</v>
      </c>
      <c r="K83" s="20">
        <v>87169</v>
      </c>
      <c r="L83" s="20">
        <v>29</v>
      </c>
      <c r="M83" s="20">
        <v>2</v>
      </c>
      <c r="N83" s="20">
        <v>10</v>
      </c>
      <c r="O83" s="20">
        <v>7</v>
      </c>
      <c r="P83" s="20">
        <v>40</v>
      </c>
      <c r="Q83" s="21">
        <v>43580</v>
      </c>
    </row>
    <row r="84" spans="1:17">
      <c r="A84" s="16">
        <v>83</v>
      </c>
      <c r="B84" s="17" t="s">
        <v>101</v>
      </c>
      <c r="C84" s="17" t="s">
        <v>77</v>
      </c>
      <c r="D84" s="17" t="s">
        <v>91</v>
      </c>
      <c r="E84" s="17" t="s">
        <v>92</v>
      </c>
      <c r="F84" s="17" t="s">
        <v>97</v>
      </c>
      <c r="G84" s="17" t="s">
        <v>74</v>
      </c>
      <c r="H84" s="17" t="b">
        <f t="shared" si="1"/>
        <v>1</v>
      </c>
      <c r="I84" s="17" t="s">
        <v>75</v>
      </c>
      <c r="J84" s="17">
        <v>33</v>
      </c>
      <c r="K84" s="17">
        <v>104965</v>
      </c>
      <c r="L84" s="17">
        <v>3</v>
      </c>
      <c r="M84" s="17">
        <v>16</v>
      </c>
      <c r="N84" s="17">
        <v>13</v>
      </c>
      <c r="O84" s="17">
        <v>2</v>
      </c>
      <c r="P84" s="17">
        <v>44</v>
      </c>
      <c r="Q84" s="18">
        <v>41238</v>
      </c>
    </row>
    <row r="85" spans="1:17">
      <c r="A85" s="19">
        <v>84</v>
      </c>
      <c r="B85" s="20" t="s">
        <v>101</v>
      </c>
      <c r="C85" s="20" t="s">
        <v>77</v>
      </c>
      <c r="D85" s="20" t="s">
        <v>99</v>
      </c>
      <c r="E85" s="20" t="s">
        <v>94</v>
      </c>
      <c r="F85" s="20" t="s">
        <v>100</v>
      </c>
      <c r="G85" s="20" t="s">
        <v>74</v>
      </c>
      <c r="H85" s="20" t="b">
        <f t="shared" si="1"/>
        <v>1</v>
      </c>
      <c r="I85" s="20" t="s">
        <v>85</v>
      </c>
      <c r="J85" s="20">
        <v>31</v>
      </c>
      <c r="K85" s="20">
        <v>76840</v>
      </c>
      <c r="L85" s="20">
        <v>13</v>
      </c>
      <c r="M85" s="20">
        <v>15</v>
      </c>
      <c r="N85" s="20">
        <v>5</v>
      </c>
      <c r="O85" s="20">
        <v>6</v>
      </c>
      <c r="P85" s="20">
        <v>20</v>
      </c>
      <c r="Q85" s="21">
        <v>42718</v>
      </c>
    </row>
    <row r="86" spans="1:17">
      <c r="A86" s="16">
        <v>85</v>
      </c>
      <c r="B86" s="17" t="s">
        <v>101</v>
      </c>
      <c r="C86" s="17" t="s">
        <v>70</v>
      </c>
      <c r="D86" s="17" t="s">
        <v>99</v>
      </c>
      <c r="E86" s="17" t="s">
        <v>94</v>
      </c>
      <c r="F86" s="17" t="s">
        <v>73</v>
      </c>
      <c r="G86" s="17" t="s">
        <v>74</v>
      </c>
      <c r="H86" s="17" t="b">
        <f t="shared" si="1"/>
        <v>1</v>
      </c>
      <c r="I86" s="17" t="s">
        <v>102</v>
      </c>
      <c r="J86" s="17">
        <v>29</v>
      </c>
      <c r="K86" s="17">
        <v>74695</v>
      </c>
      <c r="L86" s="17">
        <v>10</v>
      </c>
      <c r="M86" s="17">
        <v>13</v>
      </c>
      <c r="N86" s="17">
        <v>5</v>
      </c>
      <c r="O86" s="17">
        <v>4</v>
      </c>
      <c r="P86" s="17">
        <v>25</v>
      </c>
      <c r="Q86" s="18">
        <v>45081</v>
      </c>
    </row>
    <row r="87" spans="1:17">
      <c r="A87" s="19">
        <v>86</v>
      </c>
      <c r="B87" s="20" t="s">
        <v>96</v>
      </c>
      <c r="C87" s="20" t="s">
        <v>77</v>
      </c>
      <c r="D87" s="20" t="s">
        <v>99</v>
      </c>
      <c r="E87" s="20" t="s">
        <v>72</v>
      </c>
      <c r="F87" s="20" t="s">
        <v>79</v>
      </c>
      <c r="G87" s="20" t="s">
        <v>88</v>
      </c>
      <c r="H87" s="20" t="b">
        <f t="shared" si="1"/>
        <v>0</v>
      </c>
      <c r="I87" s="20" t="s">
        <v>90</v>
      </c>
      <c r="J87" s="20">
        <v>45</v>
      </c>
      <c r="K87" s="20">
        <v>114754</v>
      </c>
      <c r="L87" s="20">
        <v>36</v>
      </c>
      <c r="M87" s="20">
        <v>16</v>
      </c>
      <c r="N87" s="20">
        <v>8</v>
      </c>
      <c r="O87" s="20">
        <v>6</v>
      </c>
      <c r="P87" s="20">
        <v>42</v>
      </c>
      <c r="Q87" s="21">
        <v>35808</v>
      </c>
    </row>
    <row r="88" spans="1:17">
      <c r="A88" s="16">
        <v>87</v>
      </c>
      <c r="B88" s="17" t="s">
        <v>76</v>
      </c>
      <c r="C88" s="17" t="s">
        <v>86</v>
      </c>
      <c r="D88" s="17" t="s">
        <v>99</v>
      </c>
      <c r="E88" s="17" t="s">
        <v>92</v>
      </c>
      <c r="F88" s="17" t="s">
        <v>79</v>
      </c>
      <c r="G88" s="17" t="s">
        <v>88</v>
      </c>
      <c r="H88" s="17" t="b">
        <f t="shared" si="1"/>
        <v>0</v>
      </c>
      <c r="I88" s="17" t="s">
        <v>102</v>
      </c>
      <c r="J88" s="17">
        <v>49</v>
      </c>
      <c r="K88" s="17">
        <v>107988</v>
      </c>
      <c r="L88" s="17">
        <v>9</v>
      </c>
      <c r="M88" s="17">
        <v>17</v>
      </c>
      <c r="N88" s="17">
        <v>7</v>
      </c>
      <c r="O88" s="17">
        <v>4</v>
      </c>
      <c r="P88" s="17">
        <v>42</v>
      </c>
      <c r="Q88" s="18">
        <v>40476</v>
      </c>
    </row>
    <row r="89" spans="1:17">
      <c r="A89" s="19">
        <v>88</v>
      </c>
      <c r="B89" s="20" t="s">
        <v>101</v>
      </c>
      <c r="C89" s="20" t="s">
        <v>86</v>
      </c>
      <c r="D89" s="20" t="s">
        <v>91</v>
      </c>
      <c r="E89" s="20" t="s">
        <v>72</v>
      </c>
      <c r="F89" s="20" t="s">
        <v>79</v>
      </c>
      <c r="G89" s="20" t="s">
        <v>88</v>
      </c>
      <c r="H89" s="20" t="b">
        <f t="shared" si="1"/>
        <v>0</v>
      </c>
      <c r="I89" s="20" t="s">
        <v>81</v>
      </c>
      <c r="J89" s="20">
        <v>62</v>
      </c>
      <c r="K89" s="20">
        <v>88342</v>
      </c>
      <c r="L89" s="20">
        <v>27</v>
      </c>
      <c r="M89" s="20">
        <v>7</v>
      </c>
      <c r="N89" s="20">
        <v>8</v>
      </c>
      <c r="O89" s="20">
        <v>4</v>
      </c>
      <c r="P89" s="20">
        <v>42</v>
      </c>
      <c r="Q89" s="21">
        <v>35625</v>
      </c>
    </row>
    <row r="90" spans="1:17">
      <c r="A90" s="16">
        <v>89</v>
      </c>
      <c r="B90" s="17" t="s">
        <v>82</v>
      </c>
      <c r="C90" s="17" t="s">
        <v>86</v>
      </c>
      <c r="D90" s="17" t="s">
        <v>99</v>
      </c>
      <c r="E90" s="17" t="s">
        <v>94</v>
      </c>
      <c r="F90" s="17" t="s">
        <v>95</v>
      </c>
      <c r="G90" s="17" t="s">
        <v>88</v>
      </c>
      <c r="H90" s="17" t="b">
        <f t="shared" si="1"/>
        <v>0</v>
      </c>
      <c r="I90" s="17" t="s">
        <v>90</v>
      </c>
      <c r="J90" s="17">
        <v>57</v>
      </c>
      <c r="K90" s="17">
        <v>48951</v>
      </c>
      <c r="L90" s="17">
        <v>34</v>
      </c>
      <c r="M90" s="17">
        <v>17</v>
      </c>
      <c r="N90" s="17">
        <v>6</v>
      </c>
      <c r="O90" s="17">
        <v>4</v>
      </c>
      <c r="P90" s="17">
        <v>51</v>
      </c>
      <c r="Q90" s="18">
        <v>39529</v>
      </c>
    </row>
    <row r="91" spans="1:17">
      <c r="A91" s="19">
        <v>90</v>
      </c>
      <c r="B91" s="20" t="s">
        <v>69</v>
      </c>
      <c r="C91" s="20" t="s">
        <v>70</v>
      </c>
      <c r="D91" s="20" t="s">
        <v>91</v>
      </c>
      <c r="E91" s="20" t="s">
        <v>72</v>
      </c>
      <c r="F91" s="20" t="s">
        <v>84</v>
      </c>
      <c r="G91" s="20" t="s">
        <v>88</v>
      </c>
      <c r="H91" s="20" t="b">
        <f t="shared" si="1"/>
        <v>0</v>
      </c>
      <c r="I91" s="20" t="s">
        <v>93</v>
      </c>
      <c r="J91" s="20">
        <v>58</v>
      </c>
      <c r="K91" s="20">
        <v>31307</v>
      </c>
      <c r="L91" s="20">
        <v>1</v>
      </c>
      <c r="M91" s="20">
        <v>7</v>
      </c>
      <c r="N91" s="20">
        <v>6</v>
      </c>
      <c r="O91" s="20">
        <v>9</v>
      </c>
      <c r="P91" s="20">
        <v>49</v>
      </c>
      <c r="Q91" s="21">
        <v>37733</v>
      </c>
    </row>
    <row r="92" spans="1:17">
      <c r="A92" s="16">
        <v>91</v>
      </c>
      <c r="B92" s="17" t="s">
        <v>96</v>
      </c>
      <c r="C92" s="17" t="s">
        <v>77</v>
      </c>
      <c r="D92" s="17" t="s">
        <v>91</v>
      </c>
      <c r="E92" s="17" t="s">
        <v>94</v>
      </c>
      <c r="F92" s="17" t="s">
        <v>87</v>
      </c>
      <c r="G92" s="17" t="s">
        <v>80</v>
      </c>
      <c r="H92" s="17" t="b">
        <f t="shared" si="1"/>
        <v>1</v>
      </c>
      <c r="I92" s="17" t="s">
        <v>75</v>
      </c>
      <c r="J92" s="17">
        <v>42</v>
      </c>
      <c r="K92" s="17">
        <v>110388</v>
      </c>
      <c r="L92" s="17">
        <v>32</v>
      </c>
      <c r="M92" s="17">
        <v>13</v>
      </c>
      <c r="N92" s="17">
        <v>2</v>
      </c>
      <c r="O92" s="17">
        <v>7</v>
      </c>
      <c r="P92" s="17">
        <v>32</v>
      </c>
      <c r="Q92" s="18">
        <v>42597</v>
      </c>
    </row>
    <row r="93" spans="1:17">
      <c r="A93" s="19">
        <v>92</v>
      </c>
      <c r="B93" s="20" t="s">
        <v>96</v>
      </c>
      <c r="C93" s="20" t="s">
        <v>86</v>
      </c>
      <c r="D93" s="20" t="s">
        <v>78</v>
      </c>
      <c r="E93" s="20" t="s">
        <v>92</v>
      </c>
      <c r="F93" s="20" t="s">
        <v>97</v>
      </c>
      <c r="G93" s="20" t="s">
        <v>74</v>
      </c>
      <c r="H93" s="20" t="b">
        <f t="shared" si="1"/>
        <v>1</v>
      </c>
      <c r="I93" s="20" t="s">
        <v>93</v>
      </c>
      <c r="J93" s="20">
        <v>29</v>
      </c>
      <c r="K93" s="20">
        <v>65428</v>
      </c>
      <c r="L93" s="20">
        <v>25</v>
      </c>
      <c r="M93" s="20">
        <v>5</v>
      </c>
      <c r="N93" s="20">
        <v>6</v>
      </c>
      <c r="O93" s="20">
        <v>3</v>
      </c>
      <c r="P93" s="20">
        <v>37</v>
      </c>
      <c r="Q93" s="21">
        <v>35717</v>
      </c>
    </row>
    <row r="94" spans="1:17">
      <c r="A94" s="16">
        <v>93</v>
      </c>
      <c r="B94" s="17" t="s">
        <v>76</v>
      </c>
      <c r="C94" s="17" t="s">
        <v>70</v>
      </c>
      <c r="D94" s="17" t="s">
        <v>71</v>
      </c>
      <c r="E94" s="17" t="s">
        <v>83</v>
      </c>
      <c r="F94" s="17" t="s">
        <v>73</v>
      </c>
      <c r="G94" s="17" t="s">
        <v>74</v>
      </c>
      <c r="H94" s="17" t="b">
        <f t="shared" si="1"/>
        <v>1</v>
      </c>
      <c r="I94" s="17" t="s">
        <v>81</v>
      </c>
      <c r="J94" s="17">
        <v>30</v>
      </c>
      <c r="K94" s="17">
        <v>105774</v>
      </c>
      <c r="L94" s="17">
        <v>29</v>
      </c>
      <c r="M94" s="17">
        <v>17</v>
      </c>
      <c r="N94" s="17">
        <v>5</v>
      </c>
      <c r="O94" s="17">
        <v>3</v>
      </c>
      <c r="P94" s="17">
        <v>42</v>
      </c>
      <c r="Q94" s="18">
        <v>38930</v>
      </c>
    </row>
    <row r="95" spans="1:17">
      <c r="A95" s="19">
        <v>94</v>
      </c>
      <c r="B95" s="20" t="s">
        <v>96</v>
      </c>
      <c r="C95" s="20" t="s">
        <v>77</v>
      </c>
      <c r="D95" s="20" t="s">
        <v>71</v>
      </c>
      <c r="E95" s="20" t="s">
        <v>92</v>
      </c>
      <c r="F95" s="20" t="s">
        <v>100</v>
      </c>
      <c r="G95" s="20" t="s">
        <v>74</v>
      </c>
      <c r="H95" s="20" t="b">
        <f t="shared" si="1"/>
        <v>1</v>
      </c>
      <c r="I95" s="20" t="s">
        <v>102</v>
      </c>
      <c r="J95" s="20">
        <v>36</v>
      </c>
      <c r="K95" s="20">
        <v>68975</v>
      </c>
      <c r="L95" s="20">
        <v>7</v>
      </c>
      <c r="M95" s="20">
        <v>3</v>
      </c>
      <c r="N95" s="20">
        <v>13</v>
      </c>
      <c r="O95" s="20">
        <v>6</v>
      </c>
      <c r="P95" s="20">
        <v>34</v>
      </c>
      <c r="Q95" s="21">
        <v>39177</v>
      </c>
    </row>
    <row r="96" spans="1:17">
      <c r="A96" s="16">
        <v>95</v>
      </c>
      <c r="B96" s="17" t="s">
        <v>96</v>
      </c>
      <c r="C96" s="17" t="s">
        <v>70</v>
      </c>
      <c r="D96" s="17" t="s">
        <v>91</v>
      </c>
      <c r="E96" s="17" t="s">
        <v>72</v>
      </c>
      <c r="F96" s="17" t="s">
        <v>73</v>
      </c>
      <c r="G96" s="17" t="s">
        <v>74</v>
      </c>
      <c r="H96" s="17" t="b">
        <f t="shared" si="1"/>
        <v>1</v>
      </c>
      <c r="I96" s="17" t="s">
        <v>90</v>
      </c>
      <c r="J96" s="17">
        <v>61</v>
      </c>
      <c r="K96" s="17">
        <v>31140</v>
      </c>
      <c r="L96" s="17">
        <v>3</v>
      </c>
      <c r="M96" s="17">
        <v>7</v>
      </c>
      <c r="N96" s="17">
        <v>3</v>
      </c>
      <c r="O96" s="17">
        <v>6</v>
      </c>
      <c r="P96" s="17">
        <v>52</v>
      </c>
      <c r="Q96" s="18">
        <v>43012</v>
      </c>
    </row>
    <row r="97" spans="1:17">
      <c r="A97" s="19">
        <v>96</v>
      </c>
      <c r="B97" s="20" t="s">
        <v>101</v>
      </c>
      <c r="C97" s="20" t="s">
        <v>86</v>
      </c>
      <c r="D97" s="20" t="s">
        <v>78</v>
      </c>
      <c r="E97" s="20" t="s">
        <v>72</v>
      </c>
      <c r="F97" s="20" t="s">
        <v>100</v>
      </c>
      <c r="G97" s="20" t="s">
        <v>74</v>
      </c>
      <c r="H97" s="20" t="b">
        <f t="shared" si="1"/>
        <v>1</v>
      </c>
      <c r="I97" s="20" t="s">
        <v>93</v>
      </c>
      <c r="J97" s="20">
        <v>39</v>
      </c>
      <c r="K97" s="20">
        <v>54842</v>
      </c>
      <c r="L97" s="20">
        <v>20</v>
      </c>
      <c r="M97" s="20">
        <v>17</v>
      </c>
      <c r="N97" s="20">
        <v>6</v>
      </c>
      <c r="O97" s="20">
        <v>4</v>
      </c>
      <c r="P97" s="20">
        <v>40</v>
      </c>
      <c r="Q97" s="21">
        <v>36266</v>
      </c>
    </row>
    <row r="98" spans="1:17">
      <c r="A98" s="16">
        <v>97</v>
      </c>
      <c r="B98" s="17" t="s">
        <v>76</v>
      </c>
      <c r="C98" s="17" t="s">
        <v>86</v>
      </c>
      <c r="D98" s="17" t="s">
        <v>91</v>
      </c>
      <c r="E98" s="17" t="s">
        <v>92</v>
      </c>
      <c r="F98" s="17" t="s">
        <v>95</v>
      </c>
      <c r="G98" s="17" t="s">
        <v>74</v>
      </c>
      <c r="H98" s="17" t="b">
        <f t="shared" si="1"/>
        <v>1</v>
      </c>
      <c r="I98" s="17" t="s">
        <v>93</v>
      </c>
      <c r="J98" s="17">
        <v>63</v>
      </c>
      <c r="K98" s="17">
        <v>56421</v>
      </c>
      <c r="L98" s="17">
        <v>20</v>
      </c>
      <c r="M98" s="17">
        <v>7</v>
      </c>
      <c r="N98" s="17">
        <v>8</v>
      </c>
      <c r="O98" s="17">
        <v>9</v>
      </c>
      <c r="P98" s="17">
        <v>58</v>
      </c>
      <c r="Q98" s="18">
        <v>44638</v>
      </c>
    </row>
    <row r="99" spans="1:17">
      <c r="A99" s="19">
        <v>98</v>
      </c>
      <c r="B99" s="20" t="s">
        <v>101</v>
      </c>
      <c r="C99" s="20" t="s">
        <v>86</v>
      </c>
      <c r="D99" s="20" t="s">
        <v>91</v>
      </c>
      <c r="E99" s="20" t="s">
        <v>92</v>
      </c>
      <c r="F99" s="20" t="s">
        <v>84</v>
      </c>
      <c r="G99" s="20" t="s">
        <v>74</v>
      </c>
      <c r="H99" s="20" t="b">
        <f t="shared" si="1"/>
        <v>1</v>
      </c>
      <c r="I99" s="20" t="s">
        <v>102</v>
      </c>
      <c r="J99" s="20">
        <v>41</v>
      </c>
      <c r="K99" s="20">
        <v>31708</v>
      </c>
      <c r="L99" s="20">
        <v>30</v>
      </c>
      <c r="M99" s="20">
        <v>1</v>
      </c>
      <c r="N99" s="20">
        <v>9</v>
      </c>
      <c r="O99" s="20">
        <v>4</v>
      </c>
      <c r="P99" s="20">
        <v>42</v>
      </c>
      <c r="Q99" s="21">
        <v>44403</v>
      </c>
    </row>
    <row r="100" spans="1:17">
      <c r="A100" s="16">
        <v>99</v>
      </c>
      <c r="B100" s="17" t="s">
        <v>69</v>
      </c>
      <c r="C100" s="17" t="s">
        <v>70</v>
      </c>
      <c r="D100" s="17" t="s">
        <v>91</v>
      </c>
      <c r="E100" s="17" t="s">
        <v>94</v>
      </c>
      <c r="F100" s="17" t="s">
        <v>79</v>
      </c>
      <c r="G100" s="17" t="s">
        <v>74</v>
      </c>
      <c r="H100" s="17" t="b">
        <f t="shared" si="1"/>
        <v>1</v>
      </c>
      <c r="I100" s="17" t="s">
        <v>90</v>
      </c>
      <c r="J100" s="17">
        <v>27</v>
      </c>
      <c r="K100" s="17">
        <v>33630</v>
      </c>
      <c r="L100" s="17">
        <v>35</v>
      </c>
      <c r="M100" s="17">
        <v>17</v>
      </c>
      <c r="N100" s="17">
        <v>1</v>
      </c>
      <c r="O100" s="17">
        <v>9</v>
      </c>
      <c r="P100" s="17">
        <v>46</v>
      </c>
      <c r="Q100" s="18">
        <v>36280</v>
      </c>
    </row>
    <row r="101" spans="1:17">
      <c r="A101" s="19">
        <v>100</v>
      </c>
      <c r="B101" s="20" t="s">
        <v>69</v>
      </c>
      <c r="C101" s="20" t="s">
        <v>70</v>
      </c>
      <c r="D101" s="20" t="s">
        <v>78</v>
      </c>
      <c r="E101" s="20" t="s">
        <v>72</v>
      </c>
      <c r="F101" s="20" t="s">
        <v>84</v>
      </c>
      <c r="G101" s="20" t="s">
        <v>80</v>
      </c>
      <c r="H101" s="20" t="b">
        <f t="shared" si="1"/>
        <v>1</v>
      </c>
      <c r="I101" s="20" t="s">
        <v>75</v>
      </c>
      <c r="J101" s="20">
        <v>33</v>
      </c>
      <c r="K101" s="20">
        <v>49595</v>
      </c>
      <c r="L101" s="20">
        <v>35</v>
      </c>
      <c r="M101" s="20">
        <v>17</v>
      </c>
      <c r="N101" s="20">
        <v>3</v>
      </c>
      <c r="O101" s="20">
        <v>4</v>
      </c>
      <c r="P101" s="20">
        <v>37</v>
      </c>
      <c r="Q101" s="21">
        <v>43395</v>
      </c>
    </row>
    <row r="102" spans="1:17">
      <c r="A102" s="16">
        <v>101</v>
      </c>
      <c r="B102" s="17" t="s">
        <v>101</v>
      </c>
      <c r="C102" s="17" t="s">
        <v>86</v>
      </c>
      <c r="D102" s="17" t="s">
        <v>71</v>
      </c>
      <c r="E102" s="17" t="s">
        <v>72</v>
      </c>
      <c r="F102" s="17" t="s">
        <v>95</v>
      </c>
      <c r="G102" s="17" t="s">
        <v>74</v>
      </c>
      <c r="H102" s="17" t="b">
        <f t="shared" si="1"/>
        <v>1</v>
      </c>
      <c r="I102" s="17" t="s">
        <v>102</v>
      </c>
      <c r="J102" s="17">
        <v>23</v>
      </c>
      <c r="K102" s="17">
        <v>106021</v>
      </c>
      <c r="L102" s="17">
        <v>39</v>
      </c>
      <c r="M102" s="17">
        <v>11</v>
      </c>
      <c r="N102" s="17">
        <v>3</v>
      </c>
      <c r="O102" s="17">
        <v>2</v>
      </c>
      <c r="P102" s="17">
        <v>43</v>
      </c>
      <c r="Q102" s="18">
        <v>40819</v>
      </c>
    </row>
    <row r="103" spans="1:17">
      <c r="A103" s="19">
        <v>102</v>
      </c>
      <c r="B103" s="20" t="s">
        <v>69</v>
      </c>
      <c r="C103" s="20" t="s">
        <v>70</v>
      </c>
      <c r="D103" s="20" t="s">
        <v>78</v>
      </c>
      <c r="E103" s="20" t="s">
        <v>92</v>
      </c>
      <c r="F103" s="20" t="s">
        <v>87</v>
      </c>
      <c r="G103" s="20" t="s">
        <v>80</v>
      </c>
      <c r="H103" s="20" t="b">
        <f t="shared" si="1"/>
        <v>1</v>
      </c>
      <c r="I103" s="20" t="s">
        <v>93</v>
      </c>
      <c r="J103" s="20">
        <v>28</v>
      </c>
      <c r="K103" s="20">
        <v>58308</v>
      </c>
      <c r="L103" s="20">
        <v>27</v>
      </c>
      <c r="M103" s="20">
        <v>3</v>
      </c>
      <c r="N103" s="20">
        <v>11</v>
      </c>
      <c r="O103" s="20">
        <v>2</v>
      </c>
      <c r="P103" s="20">
        <v>59</v>
      </c>
      <c r="Q103" s="21">
        <v>37089</v>
      </c>
    </row>
    <row r="104" spans="1:17">
      <c r="A104" s="16">
        <v>103</v>
      </c>
      <c r="B104" s="17" t="s">
        <v>76</v>
      </c>
      <c r="C104" s="17" t="s">
        <v>86</v>
      </c>
      <c r="D104" s="17" t="s">
        <v>99</v>
      </c>
      <c r="E104" s="17" t="s">
        <v>83</v>
      </c>
      <c r="F104" s="17" t="s">
        <v>87</v>
      </c>
      <c r="G104" s="17" t="s">
        <v>88</v>
      </c>
      <c r="H104" s="17" t="b">
        <f t="shared" si="1"/>
        <v>0</v>
      </c>
      <c r="I104" s="17" t="s">
        <v>75</v>
      </c>
      <c r="J104" s="17">
        <v>37</v>
      </c>
      <c r="K104" s="17">
        <v>74789</v>
      </c>
      <c r="L104" s="17">
        <v>26</v>
      </c>
      <c r="M104" s="17">
        <v>15</v>
      </c>
      <c r="N104" s="17">
        <v>8</v>
      </c>
      <c r="O104" s="17">
        <v>5</v>
      </c>
      <c r="P104" s="17">
        <v>26</v>
      </c>
      <c r="Q104" s="18">
        <v>36789</v>
      </c>
    </row>
    <row r="105" spans="1:17">
      <c r="A105" s="19">
        <v>104</v>
      </c>
      <c r="B105" s="20" t="s">
        <v>103</v>
      </c>
      <c r="C105" s="20" t="s">
        <v>86</v>
      </c>
      <c r="D105" s="20" t="s">
        <v>78</v>
      </c>
      <c r="E105" s="20" t="s">
        <v>72</v>
      </c>
      <c r="F105" s="20" t="s">
        <v>95</v>
      </c>
      <c r="G105" s="20" t="s">
        <v>74</v>
      </c>
      <c r="H105" s="20" t="b">
        <f t="shared" si="1"/>
        <v>1</v>
      </c>
      <c r="I105" s="20" t="s">
        <v>75</v>
      </c>
      <c r="J105" s="20">
        <v>24</v>
      </c>
      <c r="K105" s="20">
        <v>85690</v>
      </c>
      <c r="L105" s="20">
        <v>14</v>
      </c>
      <c r="M105" s="20">
        <v>11</v>
      </c>
      <c r="N105" s="20">
        <v>1</v>
      </c>
      <c r="O105" s="20">
        <v>4</v>
      </c>
      <c r="P105" s="20">
        <v>39</v>
      </c>
      <c r="Q105" s="21">
        <v>42183</v>
      </c>
    </row>
    <row r="106" spans="1:17">
      <c r="A106" s="16">
        <v>105</v>
      </c>
      <c r="B106" s="17" t="s">
        <v>101</v>
      </c>
      <c r="C106" s="17" t="s">
        <v>77</v>
      </c>
      <c r="D106" s="17" t="s">
        <v>78</v>
      </c>
      <c r="E106" s="17" t="s">
        <v>83</v>
      </c>
      <c r="F106" s="17" t="s">
        <v>100</v>
      </c>
      <c r="G106" s="17" t="s">
        <v>88</v>
      </c>
      <c r="H106" s="17" t="b">
        <f t="shared" si="1"/>
        <v>0</v>
      </c>
      <c r="I106" s="17" t="s">
        <v>102</v>
      </c>
      <c r="J106" s="17">
        <v>24</v>
      </c>
      <c r="K106" s="17">
        <v>56086</v>
      </c>
      <c r="L106" s="17">
        <v>17</v>
      </c>
      <c r="M106" s="17">
        <v>16</v>
      </c>
      <c r="N106" s="17">
        <v>5</v>
      </c>
      <c r="O106" s="17">
        <v>7</v>
      </c>
      <c r="P106" s="17">
        <v>46</v>
      </c>
      <c r="Q106" s="18">
        <v>41891</v>
      </c>
    </row>
    <row r="107" spans="1:17">
      <c r="A107" s="19">
        <v>106</v>
      </c>
      <c r="B107" s="20" t="s">
        <v>82</v>
      </c>
      <c r="C107" s="20" t="s">
        <v>70</v>
      </c>
      <c r="D107" s="20" t="s">
        <v>78</v>
      </c>
      <c r="E107" s="20" t="s">
        <v>92</v>
      </c>
      <c r="F107" s="20" t="s">
        <v>97</v>
      </c>
      <c r="G107" s="20" t="s">
        <v>88</v>
      </c>
      <c r="H107" s="20" t="b">
        <f t="shared" si="1"/>
        <v>0</v>
      </c>
      <c r="I107" s="20" t="s">
        <v>93</v>
      </c>
      <c r="J107" s="20">
        <v>48</v>
      </c>
      <c r="K107" s="20">
        <v>46859</v>
      </c>
      <c r="L107" s="20">
        <v>18</v>
      </c>
      <c r="M107" s="20">
        <v>9</v>
      </c>
      <c r="N107" s="20">
        <v>3</v>
      </c>
      <c r="O107" s="20">
        <v>5</v>
      </c>
      <c r="P107" s="20">
        <v>25</v>
      </c>
      <c r="Q107" s="21">
        <v>38412</v>
      </c>
    </row>
    <row r="108" spans="1:17">
      <c r="A108" s="16">
        <v>107</v>
      </c>
      <c r="B108" s="17" t="s">
        <v>82</v>
      </c>
      <c r="C108" s="17" t="s">
        <v>86</v>
      </c>
      <c r="D108" s="17" t="s">
        <v>78</v>
      </c>
      <c r="E108" s="17" t="s">
        <v>92</v>
      </c>
      <c r="F108" s="17" t="s">
        <v>97</v>
      </c>
      <c r="G108" s="17" t="s">
        <v>88</v>
      </c>
      <c r="H108" s="17" t="b">
        <f t="shared" si="1"/>
        <v>0</v>
      </c>
      <c r="I108" s="17" t="s">
        <v>81</v>
      </c>
      <c r="J108" s="17">
        <v>64</v>
      </c>
      <c r="K108" s="17">
        <v>37684</v>
      </c>
      <c r="L108" s="17">
        <v>29</v>
      </c>
      <c r="M108" s="17">
        <v>1</v>
      </c>
      <c r="N108" s="17">
        <v>2</v>
      </c>
      <c r="O108" s="17">
        <v>6</v>
      </c>
      <c r="P108" s="17">
        <v>46</v>
      </c>
      <c r="Q108" s="18">
        <v>37569</v>
      </c>
    </row>
    <row r="109" spans="1:17">
      <c r="A109" s="19">
        <v>108</v>
      </c>
      <c r="B109" s="20" t="s">
        <v>96</v>
      </c>
      <c r="C109" s="20" t="s">
        <v>86</v>
      </c>
      <c r="D109" s="20" t="s">
        <v>71</v>
      </c>
      <c r="E109" s="20" t="s">
        <v>94</v>
      </c>
      <c r="F109" s="20" t="s">
        <v>100</v>
      </c>
      <c r="G109" s="20" t="s">
        <v>80</v>
      </c>
      <c r="H109" s="20" t="b">
        <f t="shared" si="1"/>
        <v>1</v>
      </c>
      <c r="I109" s="20" t="s">
        <v>93</v>
      </c>
      <c r="J109" s="20">
        <v>61</v>
      </c>
      <c r="K109" s="20">
        <v>31207</v>
      </c>
      <c r="L109" s="20">
        <v>20</v>
      </c>
      <c r="M109" s="20">
        <v>16</v>
      </c>
      <c r="N109" s="20">
        <v>8</v>
      </c>
      <c r="O109" s="20">
        <v>4</v>
      </c>
      <c r="P109" s="20">
        <v>28</v>
      </c>
      <c r="Q109" s="21">
        <v>43583</v>
      </c>
    </row>
    <row r="110" spans="1:17">
      <c r="A110" s="16">
        <v>109</v>
      </c>
      <c r="B110" s="17" t="s">
        <v>69</v>
      </c>
      <c r="C110" s="17" t="s">
        <v>70</v>
      </c>
      <c r="D110" s="17" t="s">
        <v>99</v>
      </c>
      <c r="E110" s="17" t="s">
        <v>72</v>
      </c>
      <c r="F110" s="17" t="s">
        <v>87</v>
      </c>
      <c r="G110" s="17" t="s">
        <v>88</v>
      </c>
      <c r="H110" s="17" t="b">
        <f t="shared" si="1"/>
        <v>0</v>
      </c>
      <c r="I110" s="17" t="s">
        <v>98</v>
      </c>
      <c r="J110" s="17">
        <v>59</v>
      </c>
      <c r="K110" s="17">
        <v>76099</v>
      </c>
      <c r="L110" s="17">
        <v>27</v>
      </c>
      <c r="M110" s="17">
        <v>9</v>
      </c>
      <c r="N110" s="17">
        <v>3</v>
      </c>
      <c r="O110" s="17">
        <v>2</v>
      </c>
      <c r="P110" s="17">
        <v>50</v>
      </c>
      <c r="Q110" s="18">
        <v>43354</v>
      </c>
    </row>
    <row r="111" spans="1:17">
      <c r="A111" s="19">
        <v>110</v>
      </c>
      <c r="B111" s="20" t="s">
        <v>82</v>
      </c>
      <c r="C111" s="20" t="s">
        <v>77</v>
      </c>
      <c r="D111" s="20" t="s">
        <v>71</v>
      </c>
      <c r="E111" s="20" t="s">
        <v>83</v>
      </c>
      <c r="F111" s="20" t="s">
        <v>87</v>
      </c>
      <c r="G111" s="20" t="s">
        <v>88</v>
      </c>
      <c r="H111" s="20" t="b">
        <f t="shared" si="1"/>
        <v>0</v>
      </c>
      <c r="I111" s="20" t="s">
        <v>90</v>
      </c>
      <c r="J111" s="20">
        <v>54</v>
      </c>
      <c r="K111" s="20">
        <v>97496</v>
      </c>
      <c r="L111" s="20">
        <v>18</v>
      </c>
      <c r="M111" s="20">
        <v>19</v>
      </c>
      <c r="N111" s="20">
        <v>7</v>
      </c>
      <c r="O111" s="20">
        <v>9</v>
      </c>
      <c r="P111" s="20">
        <v>40</v>
      </c>
      <c r="Q111" s="21">
        <v>37063</v>
      </c>
    </row>
    <row r="112" spans="1:17">
      <c r="A112" s="16">
        <v>111</v>
      </c>
      <c r="B112" s="17" t="s">
        <v>96</v>
      </c>
      <c r="C112" s="17" t="s">
        <v>77</v>
      </c>
      <c r="D112" s="17" t="s">
        <v>71</v>
      </c>
      <c r="E112" s="17" t="s">
        <v>94</v>
      </c>
      <c r="F112" s="17" t="s">
        <v>87</v>
      </c>
      <c r="G112" s="17" t="s">
        <v>88</v>
      </c>
      <c r="H112" s="17" t="b">
        <f t="shared" si="1"/>
        <v>0</v>
      </c>
      <c r="I112" s="17" t="s">
        <v>85</v>
      </c>
      <c r="J112" s="17">
        <v>49</v>
      </c>
      <c r="K112" s="17">
        <v>96093</v>
      </c>
      <c r="L112" s="17">
        <v>4</v>
      </c>
      <c r="M112" s="17">
        <v>12</v>
      </c>
      <c r="N112" s="17">
        <v>12</v>
      </c>
      <c r="O112" s="17">
        <v>7</v>
      </c>
      <c r="P112" s="17">
        <v>45</v>
      </c>
      <c r="Q112" s="18">
        <v>36755</v>
      </c>
    </row>
    <row r="113" spans="1:17">
      <c r="A113" s="19">
        <v>112</v>
      </c>
      <c r="B113" s="20" t="s">
        <v>103</v>
      </c>
      <c r="C113" s="20" t="s">
        <v>86</v>
      </c>
      <c r="D113" s="20" t="s">
        <v>78</v>
      </c>
      <c r="E113" s="20" t="s">
        <v>72</v>
      </c>
      <c r="F113" s="20" t="s">
        <v>84</v>
      </c>
      <c r="G113" s="20" t="s">
        <v>74</v>
      </c>
      <c r="H113" s="20" t="b">
        <f t="shared" si="1"/>
        <v>1</v>
      </c>
      <c r="I113" s="20" t="s">
        <v>81</v>
      </c>
      <c r="J113" s="20">
        <v>22</v>
      </c>
      <c r="K113" s="20">
        <v>59689</v>
      </c>
      <c r="L113" s="20">
        <v>1</v>
      </c>
      <c r="M113" s="20">
        <v>19</v>
      </c>
      <c r="N113" s="20">
        <v>11</v>
      </c>
      <c r="O113" s="20">
        <v>4</v>
      </c>
      <c r="P113" s="20">
        <v>59</v>
      </c>
      <c r="Q113" s="21">
        <v>41741</v>
      </c>
    </row>
    <row r="114" spans="1:17">
      <c r="A114" s="16">
        <v>113</v>
      </c>
      <c r="B114" s="17" t="s">
        <v>76</v>
      </c>
      <c r="C114" s="17" t="s">
        <v>70</v>
      </c>
      <c r="D114" s="17" t="s">
        <v>91</v>
      </c>
      <c r="E114" s="17" t="s">
        <v>94</v>
      </c>
      <c r="F114" s="17" t="s">
        <v>87</v>
      </c>
      <c r="G114" s="17" t="s">
        <v>74</v>
      </c>
      <c r="H114" s="17" t="b">
        <f t="shared" si="1"/>
        <v>1</v>
      </c>
      <c r="I114" s="17" t="s">
        <v>75</v>
      </c>
      <c r="J114" s="17">
        <v>29</v>
      </c>
      <c r="K114" s="17">
        <v>78651</v>
      </c>
      <c r="L114" s="17">
        <v>1</v>
      </c>
      <c r="M114" s="17">
        <v>9</v>
      </c>
      <c r="N114" s="17">
        <v>1</v>
      </c>
      <c r="O114" s="17">
        <v>3</v>
      </c>
      <c r="P114" s="17">
        <v>32</v>
      </c>
      <c r="Q114" s="18">
        <v>40567</v>
      </c>
    </row>
    <row r="115" spans="1:17">
      <c r="A115" s="19">
        <v>114</v>
      </c>
      <c r="B115" s="20" t="s">
        <v>76</v>
      </c>
      <c r="C115" s="20" t="s">
        <v>77</v>
      </c>
      <c r="D115" s="20" t="s">
        <v>91</v>
      </c>
      <c r="E115" s="20" t="s">
        <v>92</v>
      </c>
      <c r="F115" s="20" t="s">
        <v>73</v>
      </c>
      <c r="G115" s="20" t="s">
        <v>80</v>
      </c>
      <c r="H115" s="20" t="b">
        <f t="shared" si="1"/>
        <v>1</v>
      </c>
      <c r="I115" s="20" t="s">
        <v>81</v>
      </c>
      <c r="J115" s="20">
        <v>58</v>
      </c>
      <c r="K115" s="20">
        <v>43893</v>
      </c>
      <c r="L115" s="20">
        <v>26</v>
      </c>
      <c r="M115" s="20">
        <v>7</v>
      </c>
      <c r="N115" s="20">
        <v>6</v>
      </c>
      <c r="O115" s="20">
        <v>3</v>
      </c>
      <c r="P115" s="20">
        <v>42</v>
      </c>
      <c r="Q115" s="21">
        <v>41744</v>
      </c>
    </row>
    <row r="116" spans="1:17">
      <c r="A116" s="16">
        <v>115</v>
      </c>
      <c r="B116" s="17" t="s">
        <v>76</v>
      </c>
      <c r="C116" s="17" t="s">
        <v>70</v>
      </c>
      <c r="D116" s="17" t="s">
        <v>71</v>
      </c>
      <c r="E116" s="17" t="s">
        <v>72</v>
      </c>
      <c r="F116" s="17" t="s">
        <v>79</v>
      </c>
      <c r="G116" s="17" t="s">
        <v>80</v>
      </c>
      <c r="H116" s="17" t="b">
        <f t="shared" si="1"/>
        <v>1</v>
      </c>
      <c r="I116" s="17" t="s">
        <v>90</v>
      </c>
      <c r="J116" s="17">
        <v>53</v>
      </c>
      <c r="K116" s="17">
        <v>96418</v>
      </c>
      <c r="L116" s="17">
        <v>20</v>
      </c>
      <c r="M116" s="17">
        <v>14</v>
      </c>
      <c r="N116" s="17">
        <v>3</v>
      </c>
      <c r="O116" s="17">
        <v>9</v>
      </c>
      <c r="P116" s="17">
        <v>39</v>
      </c>
      <c r="Q116" s="18">
        <v>45152</v>
      </c>
    </row>
    <row r="117" spans="1:17">
      <c r="A117" s="19">
        <v>116</v>
      </c>
      <c r="B117" s="20" t="s">
        <v>82</v>
      </c>
      <c r="C117" s="20" t="s">
        <v>70</v>
      </c>
      <c r="D117" s="20" t="s">
        <v>71</v>
      </c>
      <c r="E117" s="20" t="s">
        <v>94</v>
      </c>
      <c r="F117" s="20" t="s">
        <v>87</v>
      </c>
      <c r="G117" s="20" t="s">
        <v>74</v>
      </c>
      <c r="H117" s="20" t="b">
        <f t="shared" si="1"/>
        <v>1</v>
      </c>
      <c r="I117" s="20" t="s">
        <v>75</v>
      </c>
      <c r="J117" s="20">
        <v>64</v>
      </c>
      <c r="K117" s="20">
        <v>90011</v>
      </c>
      <c r="L117" s="20">
        <v>23</v>
      </c>
      <c r="M117" s="20">
        <v>19</v>
      </c>
      <c r="N117" s="20">
        <v>8</v>
      </c>
      <c r="O117" s="20">
        <v>5</v>
      </c>
      <c r="P117" s="20">
        <v>56</v>
      </c>
      <c r="Q117" s="21">
        <v>42314</v>
      </c>
    </row>
    <row r="118" spans="1:17">
      <c r="A118" s="16">
        <v>117</v>
      </c>
      <c r="B118" s="17" t="s">
        <v>103</v>
      </c>
      <c r="C118" s="17" t="s">
        <v>86</v>
      </c>
      <c r="D118" s="17" t="s">
        <v>78</v>
      </c>
      <c r="E118" s="17" t="s">
        <v>94</v>
      </c>
      <c r="F118" s="17" t="s">
        <v>100</v>
      </c>
      <c r="G118" s="17" t="s">
        <v>80</v>
      </c>
      <c r="H118" s="17" t="b">
        <f t="shared" si="1"/>
        <v>1</v>
      </c>
      <c r="I118" s="17" t="s">
        <v>90</v>
      </c>
      <c r="J118" s="17">
        <v>58</v>
      </c>
      <c r="K118" s="17">
        <v>68635</v>
      </c>
      <c r="L118" s="17">
        <v>10</v>
      </c>
      <c r="M118" s="17">
        <v>19</v>
      </c>
      <c r="N118" s="17">
        <v>6</v>
      </c>
      <c r="O118" s="17">
        <v>3</v>
      </c>
      <c r="P118" s="17">
        <v>47</v>
      </c>
      <c r="Q118" s="18">
        <v>38802</v>
      </c>
    </row>
    <row r="119" spans="1:17">
      <c r="A119" s="19">
        <v>118</v>
      </c>
      <c r="B119" s="20" t="s">
        <v>82</v>
      </c>
      <c r="C119" s="20" t="s">
        <v>77</v>
      </c>
      <c r="D119" s="20" t="s">
        <v>71</v>
      </c>
      <c r="E119" s="20" t="s">
        <v>83</v>
      </c>
      <c r="F119" s="20" t="s">
        <v>79</v>
      </c>
      <c r="G119" s="20" t="s">
        <v>74</v>
      </c>
      <c r="H119" s="20" t="b">
        <f t="shared" si="1"/>
        <v>1</v>
      </c>
      <c r="I119" s="20" t="s">
        <v>75</v>
      </c>
      <c r="J119" s="20">
        <v>25</v>
      </c>
      <c r="K119" s="20">
        <v>86115</v>
      </c>
      <c r="L119" s="20">
        <v>11</v>
      </c>
      <c r="M119" s="20">
        <v>2</v>
      </c>
      <c r="N119" s="20">
        <v>12</v>
      </c>
      <c r="O119" s="20">
        <v>5</v>
      </c>
      <c r="P119" s="20">
        <v>36</v>
      </c>
      <c r="Q119" s="21">
        <v>36763</v>
      </c>
    </row>
    <row r="120" spans="1:17">
      <c r="A120" s="16">
        <v>119</v>
      </c>
      <c r="B120" s="17" t="s">
        <v>69</v>
      </c>
      <c r="C120" s="17" t="s">
        <v>86</v>
      </c>
      <c r="D120" s="17" t="s">
        <v>78</v>
      </c>
      <c r="E120" s="17" t="s">
        <v>94</v>
      </c>
      <c r="F120" s="17" t="s">
        <v>84</v>
      </c>
      <c r="G120" s="17" t="s">
        <v>88</v>
      </c>
      <c r="H120" s="17" t="b">
        <f t="shared" si="1"/>
        <v>0</v>
      </c>
      <c r="I120" s="17" t="s">
        <v>81</v>
      </c>
      <c r="J120" s="17">
        <v>51</v>
      </c>
      <c r="K120" s="17">
        <v>108405</v>
      </c>
      <c r="L120" s="17">
        <v>5</v>
      </c>
      <c r="M120" s="17">
        <v>9</v>
      </c>
      <c r="N120" s="17">
        <v>2</v>
      </c>
      <c r="O120" s="17">
        <v>2</v>
      </c>
      <c r="P120" s="17">
        <v>47</v>
      </c>
      <c r="Q120" s="18">
        <v>42891</v>
      </c>
    </row>
    <row r="121" spans="1:17">
      <c r="A121" s="19">
        <v>120</v>
      </c>
      <c r="B121" s="20" t="s">
        <v>82</v>
      </c>
      <c r="C121" s="20" t="s">
        <v>77</v>
      </c>
      <c r="D121" s="20" t="s">
        <v>91</v>
      </c>
      <c r="E121" s="20" t="s">
        <v>72</v>
      </c>
      <c r="F121" s="20" t="s">
        <v>100</v>
      </c>
      <c r="G121" s="20" t="s">
        <v>88</v>
      </c>
      <c r="H121" s="20" t="b">
        <f t="shared" si="1"/>
        <v>0</v>
      </c>
      <c r="I121" s="20" t="s">
        <v>75</v>
      </c>
      <c r="J121" s="20">
        <v>27</v>
      </c>
      <c r="K121" s="20">
        <v>102702</v>
      </c>
      <c r="L121" s="20">
        <v>1</v>
      </c>
      <c r="M121" s="20">
        <v>13</v>
      </c>
      <c r="N121" s="20">
        <v>6</v>
      </c>
      <c r="O121" s="20">
        <v>4</v>
      </c>
      <c r="P121" s="20">
        <v>21</v>
      </c>
      <c r="Q121" s="21">
        <v>40137</v>
      </c>
    </row>
    <row r="122" spans="1:17">
      <c r="A122" s="16">
        <v>121</v>
      </c>
      <c r="B122" s="17" t="s">
        <v>103</v>
      </c>
      <c r="C122" s="17" t="s">
        <v>77</v>
      </c>
      <c r="D122" s="17" t="s">
        <v>91</v>
      </c>
      <c r="E122" s="17" t="s">
        <v>72</v>
      </c>
      <c r="F122" s="17" t="s">
        <v>79</v>
      </c>
      <c r="G122" s="17" t="s">
        <v>80</v>
      </c>
      <c r="H122" s="17" t="b">
        <f t="shared" si="1"/>
        <v>1</v>
      </c>
      <c r="I122" s="17" t="s">
        <v>75</v>
      </c>
      <c r="J122" s="17">
        <v>40</v>
      </c>
      <c r="K122" s="17">
        <v>108518</v>
      </c>
      <c r="L122" s="17">
        <v>17</v>
      </c>
      <c r="M122" s="17">
        <v>15</v>
      </c>
      <c r="N122" s="17">
        <v>7</v>
      </c>
      <c r="O122" s="17">
        <v>2</v>
      </c>
      <c r="P122" s="17">
        <v>44</v>
      </c>
      <c r="Q122" s="18">
        <v>36680</v>
      </c>
    </row>
    <row r="123" spans="1:17">
      <c r="A123" s="19">
        <v>122</v>
      </c>
      <c r="B123" s="20" t="s">
        <v>103</v>
      </c>
      <c r="C123" s="20" t="s">
        <v>77</v>
      </c>
      <c r="D123" s="20" t="s">
        <v>99</v>
      </c>
      <c r="E123" s="20" t="s">
        <v>83</v>
      </c>
      <c r="F123" s="20" t="s">
        <v>100</v>
      </c>
      <c r="G123" s="20" t="s">
        <v>74</v>
      </c>
      <c r="H123" s="20" t="b">
        <f t="shared" si="1"/>
        <v>1</v>
      </c>
      <c r="I123" s="20" t="s">
        <v>98</v>
      </c>
      <c r="J123" s="20">
        <v>53</v>
      </c>
      <c r="K123" s="20">
        <v>102805</v>
      </c>
      <c r="L123" s="20">
        <v>22</v>
      </c>
      <c r="M123" s="20">
        <v>3</v>
      </c>
      <c r="N123" s="20">
        <v>5</v>
      </c>
      <c r="O123" s="20">
        <v>2</v>
      </c>
      <c r="P123" s="20">
        <v>25</v>
      </c>
      <c r="Q123" s="21">
        <v>37585</v>
      </c>
    </row>
    <row r="124" spans="1:17">
      <c r="A124" s="16">
        <v>123</v>
      </c>
      <c r="B124" s="17" t="s">
        <v>69</v>
      </c>
      <c r="C124" s="17" t="s">
        <v>77</v>
      </c>
      <c r="D124" s="17" t="s">
        <v>91</v>
      </c>
      <c r="E124" s="17" t="s">
        <v>72</v>
      </c>
      <c r="F124" s="17" t="s">
        <v>84</v>
      </c>
      <c r="G124" s="17" t="s">
        <v>74</v>
      </c>
      <c r="H124" s="17" t="b">
        <f t="shared" si="1"/>
        <v>1</v>
      </c>
      <c r="I124" s="17" t="s">
        <v>93</v>
      </c>
      <c r="J124" s="17">
        <v>30</v>
      </c>
      <c r="K124" s="17">
        <v>88954</v>
      </c>
      <c r="L124" s="17">
        <v>34</v>
      </c>
      <c r="M124" s="17">
        <v>11</v>
      </c>
      <c r="N124" s="17">
        <v>3</v>
      </c>
      <c r="O124" s="17">
        <v>8</v>
      </c>
      <c r="P124" s="17">
        <v>30</v>
      </c>
      <c r="Q124" s="18">
        <v>43149</v>
      </c>
    </row>
    <row r="125" spans="1:17">
      <c r="A125" s="19">
        <v>124</v>
      </c>
      <c r="B125" s="20" t="s">
        <v>103</v>
      </c>
      <c r="C125" s="20" t="s">
        <v>77</v>
      </c>
      <c r="D125" s="20" t="s">
        <v>71</v>
      </c>
      <c r="E125" s="20" t="s">
        <v>92</v>
      </c>
      <c r="F125" s="20" t="s">
        <v>73</v>
      </c>
      <c r="G125" s="20" t="s">
        <v>80</v>
      </c>
      <c r="H125" s="20" t="b">
        <f t="shared" si="1"/>
        <v>1</v>
      </c>
      <c r="I125" s="20" t="s">
        <v>93</v>
      </c>
      <c r="J125" s="20">
        <v>33</v>
      </c>
      <c r="K125" s="20">
        <v>58064</v>
      </c>
      <c r="L125" s="20">
        <v>29</v>
      </c>
      <c r="M125" s="20">
        <v>14</v>
      </c>
      <c r="N125" s="20">
        <v>4</v>
      </c>
      <c r="O125" s="20">
        <v>1</v>
      </c>
      <c r="P125" s="20">
        <v>57</v>
      </c>
      <c r="Q125" s="21">
        <v>43869</v>
      </c>
    </row>
    <row r="126" spans="1:17">
      <c r="A126" s="16">
        <v>125</v>
      </c>
      <c r="B126" s="17" t="s">
        <v>103</v>
      </c>
      <c r="C126" s="17" t="s">
        <v>70</v>
      </c>
      <c r="D126" s="17" t="s">
        <v>91</v>
      </c>
      <c r="E126" s="17" t="s">
        <v>72</v>
      </c>
      <c r="F126" s="17" t="s">
        <v>84</v>
      </c>
      <c r="G126" s="17" t="s">
        <v>74</v>
      </c>
      <c r="H126" s="17" t="b">
        <f t="shared" si="1"/>
        <v>1</v>
      </c>
      <c r="I126" s="17" t="s">
        <v>85</v>
      </c>
      <c r="J126" s="17">
        <v>32</v>
      </c>
      <c r="K126" s="17">
        <v>109063</v>
      </c>
      <c r="L126" s="17">
        <v>4</v>
      </c>
      <c r="M126" s="17">
        <v>8</v>
      </c>
      <c r="N126" s="17">
        <v>4</v>
      </c>
      <c r="O126" s="17">
        <v>7</v>
      </c>
      <c r="P126" s="17">
        <v>25</v>
      </c>
      <c r="Q126" s="18">
        <v>40205</v>
      </c>
    </row>
    <row r="127" spans="1:17">
      <c r="A127" s="19">
        <v>126</v>
      </c>
      <c r="B127" s="20" t="s">
        <v>76</v>
      </c>
      <c r="C127" s="20" t="s">
        <v>86</v>
      </c>
      <c r="D127" s="20" t="s">
        <v>78</v>
      </c>
      <c r="E127" s="20" t="s">
        <v>72</v>
      </c>
      <c r="F127" s="20" t="s">
        <v>84</v>
      </c>
      <c r="G127" s="20" t="s">
        <v>88</v>
      </c>
      <c r="H127" s="20" t="b">
        <f t="shared" si="1"/>
        <v>0</v>
      </c>
      <c r="I127" s="20" t="s">
        <v>85</v>
      </c>
      <c r="J127" s="20">
        <v>37</v>
      </c>
      <c r="K127" s="20">
        <v>32454</v>
      </c>
      <c r="L127" s="20">
        <v>5</v>
      </c>
      <c r="M127" s="20">
        <v>18</v>
      </c>
      <c r="N127" s="20">
        <v>6</v>
      </c>
      <c r="O127" s="20">
        <v>5</v>
      </c>
      <c r="P127" s="20">
        <v>30</v>
      </c>
      <c r="Q127" s="21">
        <v>38822</v>
      </c>
    </row>
    <row r="128" spans="1:17">
      <c r="A128" s="16">
        <v>127</v>
      </c>
      <c r="B128" s="17" t="s">
        <v>69</v>
      </c>
      <c r="C128" s="17" t="s">
        <v>70</v>
      </c>
      <c r="D128" s="17" t="s">
        <v>91</v>
      </c>
      <c r="E128" s="17" t="s">
        <v>94</v>
      </c>
      <c r="F128" s="17" t="s">
        <v>100</v>
      </c>
      <c r="G128" s="17" t="s">
        <v>80</v>
      </c>
      <c r="H128" s="17" t="b">
        <f t="shared" si="1"/>
        <v>1</v>
      </c>
      <c r="I128" s="17" t="s">
        <v>98</v>
      </c>
      <c r="J128" s="17">
        <v>22</v>
      </c>
      <c r="K128" s="17">
        <v>50878</v>
      </c>
      <c r="L128" s="17">
        <v>11</v>
      </c>
      <c r="M128" s="17">
        <v>19</v>
      </c>
      <c r="N128" s="17">
        <v>10</v>
      </c>
      <c r="O128" s="17">
        <v>8</v>
      </c>
      <c r="P128" s="17">
        <v>33</v>
      </c>
      <c r="Q128" s="18">
        <v>45180</v>
      </c>
    </row>
    <row r="129" spans="1:17">
      <c r="A129" s="19">
        <v>128</v>
      </c>
      <c r="B129" s="20" t="s">
        <v>89</v>
      </c>
      <c r="C129" s="20" t="s">
        <v>77</v>
      </c>
      <c r="D129" s="20" t="s">
        <v>99</v>
      </c>
      <c r="E129" s="20" t="s">
        <v>94</v>
      </c>
      <c r="F129" s="20" t="s">
        <v>95</v>
      </c>
      <c r="G129" s="20" t="s">
        <v>80</v>
      </c>
      <c r="H129" s="20" t="b">
        <f t="shared" si="1"/>
        <v>1</v>
      </c>
      <c r="I129" s="20" t="s">
        <v>85</v>
      </c>
      <c r="J129" s="20">
        <v>42</v>
      </c>
      <c r="K129" s="20">
        <v>81098</v>
      </c>
      <c r="L129" s="20">
        <v>21</v>
      </c>
      <c r="M129" s="20">
        <v>16</v>
      </c>
      <c r="N129" s="20">
        <v>1</v>
      </c>
      <c r="O129" s="20">
        <v>1</v>
      </c>
      <c r="P129" s="20">
        <v>21</v>
      </c>
      <c r="Q129" s="21">
        <v>40916</v>
      </c>
    </row>
    <row r="130" spans="1:17">
      <c r="A130" s="16">
        <v>129</v>
      </c>
      <c r="B130" s="17" t="s">
        <v>89</v>
      </c>
      <c r="C130" s="17" t="s">
        <v>86</v>
      </c>
      <c r="D130" s="17" t="s">
        <v>91</v>
      </c>
      <c r="E130" s="17" t="s">
        <v>72</v>
      </c>
      <c r="F130" s="17" t="s">
        <v>97</v>
      </c>
      <c r="G130" s="17" t="s">
        <v>74</v>
      </c>
      <c r="H130" s="17" t="b">
        <f t="shared" si="1"/>
        <v>1</v>
      </c>
      <c r="I130" s="17" t="s">
        <v>90</v>
      </c>
      <c r="J130" s="17">
        <v>51</v>
      </c>
      <c r="K130" s="17">
        <v>92154</v>
      </c>
      <c r="L130" s="17">
        <v>35</v>
      </c>
      <c r="M130" s="17">
        <v>2</v>
      </c>
      <c r="N130" s="17">
        <v>11</v>
      </c>
      <c r="O130" s="17">
        <v>7</v>
      </c>
      <c r="P130" s="17">
        <v>59</v>
      </c>
      <c r="Q130" s="18">
        <v>40734</v>
      </c>
    </row>
    <row r="131" spans="1:17">
      <c r="A131" s="19">
        <v>130</v>
      </c>
      <c r="B131" s="20" t="s">
        <v>103</v>
      </c>
      <c r="C131" s="20" t="s">
        <v>77</v>
      </c>
      <c r="D131" s="20" t="s">
        <v>78</v>
      </c>
      <c r="E131" s="20" t="s">
        <v>83</v>
      </c>
      <c r="F131" s="20" t="s">
        <v>87</v>
      </c>
      <c r="G131" s="20" t="s">
        <v>80</v>
      </c>
      <c r="H131" s="20" t="b">
        <f t="shared" ref="H131:H194" si="2">NOT(G131="Contract")</f>
        <v>1</v>
      </c>
      <c r="I131" s="20" t="s">
        <v>81</v>
      </c>
      <c r="J131" s="20">
        <v>34</v>
      </c>
      <c r="K131" s="20">
        <v>42991</v>
      </c>
      <c r="L131" s="20">
        <v>12</v>
      </c>
      <c r="M131" s="20">
        <v>8</v>
      </c>
      <c r="N131" s="20">
        <v>4</v>
      </c>
      <c r="O131" s="20">
        <v>5</v>
      </c>
      <c r="P131" s="20">
        <v>22</v>
      </c>
      <c r="Q131" s="21">
        <v>36314</v>
      </c>
    </row>
    <row r="132" spans="1:17">
      <c r="A132" s="16">
        <v>131</v>
      </c>
      <c r="B132" s="17" t="s">
        <v>89</v>
      </c>
      <c r="C132" s="17" t="s">
        <v>86</v>
      </c>
      <c r="D132" s="17" t="s">
        <v>78</v>
      </c>
      <c r="E132" s="17" t="s">
        <v>94</v>
      </c>
      <c r="F132" s="17" t="s">
        <v>87</v>
      </c>
      <c r="G132" s="17" t="s">
        <v>74</v>
      </c>
      <c r="H132" s="17" t="b">
        <f t="shared" si="2"/>
        <v>1</v>
      </c>
      <c r="I132" s="17" t="s">
        <v>102</v>
      </c>
      <c r="J132" s="17">
        <v>55</v>
      </c>
      <c r="K132" s="17">
        <v>98344</v>
      </c>
      <c r="L132" s="17">
        <v>26</v>
      </c>
      <c r="M132" s="17">
        <v>6</v>
      </c>
      <c r="N132" s="17">
        <v>10</v>
      </c>
      <c r="O132" s="17">
        <v>4</v>
      </c>
      <c r="P132" s="17">
        <v>54</v>
      </c>
      <c r="Q132" s="18">
        <v>42360</v>
      </c>
    </row>
    <row r="133" spans="1:17">
      <c r="A133" s="19">
        <v>132</v>
      </c>
      <c r="B133" s="20" t="s">
        <v>89</v>
      </c>
      <c r="C133" s="20" t="s">
        <v>70</v>
      </c>
      <c r="D133" s="20" t="s">
        <v>71</v>
      </c>
      <c r="E133" s="20" t="s">
        <v>83</v>
      </c>
      <c r="F133" s="20" t="s">
        <v>73</v>
      </c>
      <c r="G133" s="20" t="s">
        <v>74</v>
      </c>
      <c r="H133" s="20" t="b">
        <f t="shared" si="2"/>
        <v>1</v>
      </c>
      <c r="I133" s="20" t="s">
        <v>90</v>
      </c>
      <c r="J133" s="20">
        <v>25</v>
      </c>
      <c r="K133" s="20">
        <v>66593</v>
      </c>
      <c r="L133" s="20">
        <v>19</v>
      </c>
      <c r="M133" s="20">
        <v>12</v>
      </c>
      <c r="N133" s="20">
        <v>13</v>
      </c>
      <c r="O133" s="20">
        <v>7</v>
      </c>
      <c r="P133" s="20">
        <v>52</v>
      </c>
      <c r="Q133" s="21">
        <v>41630</v>
      </c>
    </row>
    <row r="134" spans="1:17">
      <c r="A134" s="16">
        <v>133</v>
      </c>
      <c r="B134" s="17" t="s">
        <v>103</v>
      </c>
      <c r="C134" s="17" t="s">
        <v>86</v>
      </c>
      <c r="D134" s="17" t="s">
        <v>91</v>
      </c>
      <c r="E134" s="17" t="s">
        <v>72</v>
      </c>
      <c r="F134" s="17" t="s">
        <v>73</v>
      </c>
      <c r="G134" s="17" t="s">
        <v>74</v>
      </c>
      <c r="H134" s="17" t="b">
        <f t="shared" si="2"/>
        <v>1</v>
      </c>
      <c r="I134" s="17" t="s">
        <v>102</v>
      </c>
      <c r="J134" s="17">
        <v>49</v>
      </c>
      <c r="K134" s="17">
        <v>66304</v>
      </c>
      <c r="L134" s="17">
        <v>7</v>
      </c>
      <c r="M134" s="17">
        <v>15</v>
      </c>
      <c r="N134" s="17">
        <v>4</v>
      </c>
      <c r="O134" s="17">
        <v>2</v>
      </c>
      <c r="P134" s="17">
        <v>43</v>
      </c>
      <c r="Q134" s="18">
        <v>42197</v>
      </c>
    </row>
    <row r="135" spans="1:17">
      <c r="A135" s="19">
        <v>134</v>
      </c>
      <c r="B135" s="20" t="s">
        <v>89</v>
      </c>
      <c r="C135" s="20" t="s">
        <v>86</v>
      </c>
      <c r="D135" s="20" t="s">
        <v>78</v>
      </c>
      <c r="E135" s="20" t="s">
        <v>72</v>
      </c>
      <c r="F135" s="20" t="s">
        <v>87</v>
      </c>
      <c r="G135" s="20" t="s">
        <v>74</v>
      </c>
      <c r="H135" s="20" t="b">
        <f t="shared" si="2"/>
        <v>1</v>
      </c>
      <c r="I135" s="20" t="s">
        <v>102</v>
      </c>
      <c r="J135" s="20">
        <v>59</v>
      </c>
      <c r="K135" s="20">
        <v>60386</v>
      </c>
      <c r="L135" s="20">
        <v>7</v>
      </c>
      <c r="M135" s="20">
        <v>8</v>
      </c>
      <c r="N135" s="20">
        <v>10</v>
      </c>
      <c r="O135" s="20">
        <v>1</v>
      </c>
      <c r="P135" s="20">
        <v>38</v>
      </c>
      <c r="Q135" s="21">
        <v>39130</v>
      </c>
    </row>
    <row r="136" spans="1:17">
      <c r="A136" s="16">
        <v>135</v>
      </c>
      <c r="B136" s="17" t="s">
        <v>82</v>
      </c>
      <c r="C136" s="17" t="s">
        <v>86</v>
      </c>
      <c r="D136" s="17" t="s">
        <v>99</v>
      </c>
      <c r="E136" s="17" t="s">
        <v>92</v>
      </c>
      <c r="F136" s="17" t="s">
        <v>97</v>
      </c>
      <c r="G136" s="17" t="s">
        <v>74</v>
      </c>
      <c r="H136" s="17" t="b">
        <f t="shared" si="2"/>
        <v>1</v>
      </c>
      <c r="I136" s="17" t="s">
        <v>98</v>
      </c>
      <c r="J136" s="17">
        <v>52</v>
      </c>
      <c r="K136" s="17">
        <v>85220</v>
      </c>
      <c r="L136" s="17">
        <v>26</v>
      </c>
      <c r="M136" s="17">
        <v>4</v>
      </c>
      <c r="N136" s="17">
        <v>1</v>
      </c>
      <c r="O136" s="17">
        <v>1</v>
      </c>
      <c r="P136" s="17">
        <v>37</v>
      </c>
      <c r="Q136" s="18">
        <v>41852</v>
      </c>
    </row>
    <row r="137" spans="1:17">
      <c r="A137" s="19">
        <v>136</v>
      </c>
      <c r="B137" s="20" t="s">
        <v>96</v>
      </c>
      <c r="C137" s="20" t="s">
        <v>86</v>
      </c>
      <c r="D137" s="20" t="s">
        <v>71</v>
      </c>
      <c r="E137" s="20" t="s">
        <v>94</v>
      </c>
      <c r="F137" s="20" t="s">
        <v>87</v>
      </c>
      <c r="G137" s="20" t="s">
        <v>80</v>
      </c>
      <c r="H137" s="20" t="b">
        <f t="shared" si="2"/>
        <v>1</v>
      </c>
      <c r="I137" s="20" t="s">
        <v>90</v>
      </c>
      <c r="J137" s="20">
        <v>48</v>
      </c>
      <c r="K137" s="20">
        <v>99338</v>
      </c>
      <c r="L137" s="20">
        <v>5</v>
      </c>
      <c r="M137" s="20">
        <v>15</v>
      </c>
      <c r="N137" s="20">
        <v>9</v>
      </c>
      <c r="O137" s="20">
        <v>1</v>
      </c>
      <c r="P137" s="20">
        <v>43</v>
      </c>
      <c r="Q137" s="21">
        <v>35417</v>
      </c>
    </row>
    <row r="138" spans="1:17">
      <c r="A138" s="16">
        <v>137</v>
      </c>
      <c r="B138" s="17" t="s">
        <v>69</v>
      </c>
      <c r="C138" s="17" t="s">
        <v>86</v>
      </c>
      <c r="D138" s="17" t="s">
        <v>99</v>
      </c>
      <c r="E138" s="17" t="s">
        <v>72</v>
      </c>
      <c r="F138" s="17" t="s">
        <v>95</v>
      </c>
      <c r="G138" s="17" t="s">
        <v>88</v>
      </c>
      <c r="H138" s="17" t="b">
        <f t="shared" si="2"/>
        <v>0</v>
      </c>
      <c r="I138" s="17" t="s">
        <v>98</v>
      </c>
      <c r="J138" s="17">
        <v>26</v>
      </c>
      <c r="K138" s="17">
        <v>51083</v>
      </c>
      <c r="L138" s="17">
        <v>21</v>
      </c>
      <c r="M138" s="17">
        <v>17</v>
      </c>
      <c r="N138" s="17">
        <v>4</v>
      </c>
      <c r="O138" s="17">
        <v>5</v>
      </c>
      <c r="P138" s="17">
        <v>54</v>
      </c>
      <c r="Q138" s="18">
        <v>39626</v>
      </c>
    </row>
    <row r="139" spans="1:17">
      <c r="A139" s="19">
        <v>138</v>
      </c>
      <c r="B139" s="20" t="s">
        <v>96</v>
      </c>
      <c r="C139" s="20" t="s">
        <v>77</v>
      </c>
      <c r="D139" s="20" t="s">
        <v>91</v>
      </c>
      <c r="E139" s="20" t="s">
        <v>92</v>
      </c>
      <c r="F139" s="20" t="s">
        <v>97</v>
      </c>
      <c r="G139" s="20" t="s">
        <v>88</v>
      </c>
      <c r="H139" s="20" t="b">
        <f t="shared" si="2"/>
        <v>0</v>
      </c>
      <c r="I139" s="20" t="s">
        <v>75</v>
      </c>
      <c r="J139" s="20">
        <v>46</v>
      </c>
      <c r="K139" s="20">
        <v>48354</v>
      </c>
      <c r="L139" s="20">
        <v>14</v>
      </c>
      <c r="M139" s="20">
        <v>13</v>
      </c>
      <c r="N139" s="20">
        <v>7</v>
      </c>
      <c r="O139" s="20">
        <v>7</v>
      </c>
      <c r="P139" s="20">
        <v>20</v>
      </c>
      <c r="Q139" s="21">
        <v>44600</v>
      </c>
    </row>
    <row r="140" spans="1:17">
      <c r="A140" s="16">
        <v>139</v>
      </c>
      <c r="B140" s="17" t="s">
        <v>103</v>
      </c>
      <c r="C140" s="17" t="s">
        <v>86</v>
      </c>
      <c r="D140" s="17" t="s">
        <v>91</v>
      </c>
      <c r="E140" s="17" t="s">
        <v>94</v>
      </c>
      <c r="F140" s="17" t="s">
        <v>73</v>
      </c>
      <c r="G140" s="17" t="s">
        <v>80</v>
      </c>
      <c r="H140" s="17" t="b">
        <f t="shared" si="2"/>
        <v>1</v>
      </c>
      <c r="I140" s="17" t="s">
        <v>102</v>
      </c>
      <c r="J140" s="17">
        <v>24</v>
      </c>
      <c r="K140" s="17">
        <v>52190</v>
      </c>
      <c r="L140" s="17">
        <v>4</v>
      </c>
      <c r="M140" s="17">
        <v>18</v>
      </c>
      <c r="N140" s="17">
        <v>12</v>
      </c>
      <c r="O140" s="17">
        <v>2</v>
      </c>
      <c r="P140" s="17">
        <v>55</v>
      </c>
      <c r="Q140" s="18">
        <v>40948</v>
      </c>
    </row>
    <row r="141" spans="1:17">
      <c r="A141" s="19">
        <v>140</v>
      </c>
      <c r="B141" s="20" t="s">
        <v>76</v>
      </c>
      <c r="C141" s="20" t="s">
        <v>86</v>
      </c>
      <c r="D141" s="20" t="s">
        <v>91</v>
      </c>
      <c r="E141" s="20" t="s">
        <v>72</v>
      </c>
      <c r="F141" s="20" t="s">
        <v>79</v>
      </c>
      <c r="G141" s="20" t="s">
        <v>80</v>
      </c>
      <c r="H141" s="20" t="b">
        <f t="shared" si="2"/>
        <v>1</v>
      </c>
      <c r="I141" s="20" t="s">
        <v>81</v>
      </c>
      <c r="J141" s="20">
        <v>54</v>
      </c>
      <c r="K141" s="20">
        <v>36142</v>
      </c>
      <c r="L141" s="20">
        <v>23</v>
      </c>
      <c r="M141" s="20">
        <v>2</v>
      </c>
      <c r="N141" s="20">
        <v>14</v>
      </c>
      <c r="O141" s="20">
        <v>8</v>
      </c>
      <c r="P141" s="20">
        <v>44</v>
      </c>
      <c r="Q141" s="21">
        <v>35547</v>
      </c>
    </row>
    <row r="142" spans="1:17">
      <c r="A142" s="16">
        <v>141</v>
      </c>
      <c r="B142" s="17" t="s">
        <v>69</v>
      </c>
      <c r="C142" s="17" t="s">
        <v>70</v>
      </c>
      <c r="D142" s="17" t="s">
        <v>71</v>
      </c>
      <c r="E142" s="17" t="s">
        <v>72</v>
      </c>
      <c r="F142" s="17" t="s">
        <v>100</v>
      </c>
      <c r="G142" s="17" t="s">
        <v>88</v>
      </c>
      <c r="H142" s="17" t="b">
        <f t="shared" si="2"/>
        <v>0</v>
      </c>
      <c r="I142" s="17" t="s">
        <v>85</v>
      </c>
      <c r="J142" s="17">
        <v>25</v>
      </c>
      <c r="K142" s="17">
        <v>58398</v>
      </c>
      <c r="L142" s="17">
        <v>20</v>
      </c>
      <c r="M142" s="17">
        <v>13</v>
      </c>
      <c r="N142" s="17">
        <v>3</v>
      </c>
      <c r="O142" s="17">
        <v>4</v>
      </c>
      <c r="P142" s="17">
        <v>53</v>
      </c>
      <c r="Q142" s="18">
        <v>44226</v>
      </c>
    </row>
    <row r="143" spans="1:17">
      <c r="A143" s="19">
        <v>142</v>
      </c>
      <c r="B143" s="20" t="s">
        <v>103</v>
      </c>
      <c r="C143" s="20" t="s">
        <v>86</v>
      </c>
      <c r="D143" s="20" t="s">
        <v>78</v>
      </c>
      <c r="E143" s="20" t="s">
        <v>94</v>
      </c>
      <c r="F143" s="20" t="s">
        <v>95</v>
      </c>
      <c r="G143" s="20" t="s">
        <v>88</v>
      </c>
      <c r="H143" s="20" t="b">
        <f t="shared" si="2"/>
        <v>0</v>
      </c>
      <c r="I143" s="20" t="s">
        <v>81</v>
      </c>
      <c r="J143" s="20">
        <v>46</v>
      </c>
      <c r="K143" s="20">
        <v>81971</v>
      </c>
      <c r="L143" s="20">
        <v>15</v>
      </c>
      <c r="M143" s="20">
        <v>13</v>
      </c>
      <c r="N143" s="20">
        <v>10</v>
      </c>
      <c r="O143" s="20">
        <v>3</v>
      </c>
      <c r="P143" s="20">
        <v>44</v>
      </c>
      <c r="Q143" s="21">
        <v>34903</v>
      </c>
    </row>
    <row r="144" spans="1:17">
      <c r="A144" s="16">
        <v>143</v>
      </c>
      <c r="B144" s="17" t="s">
        <v>76</v>
      </c>
      <c r="C144" s="17" t="s">
        <v>70</v>
      </c>
      <c r="D144" s="17" t="s">
        <v>71</v>
      </c>
      <c r="E144" s="17" t="s">
        <v>94</v>
      </c>
      <c r="F144" s="17" t="s">
        <v>95</v>
      </c>
      <c r="G144" s="17" t="s">
        <v>88</v>
      </c>
      <c r="H144" s="17" t="b">
        <f t="shared" si="2"/>
        <v>0</v>
      </c>
      <c r="I144" s="17" t="s">
        <v>85</v>
      </c>
      <c r="J144" s="17">
        <v>41</v>
      </c>
      <c r="K144" s="17">
        <v>71862</v>
      </c>
      <c r="L144" s="17">
        <v>29</v>
      </c>
      <c r="M144" s="17">
        <v>15</v>
      </c>
      <c r="N144" s="17">
        <v>12</v>
      </c>
      <c r="O144" s="17">
        <v>8</v>
      </c>
      <c r="P144" s="17">
        <v>35</v>
      </c>
      <c r="Q144" s="18">
        <v>40836</v>
      </c>
    </row>
    <row r="145" spans="1:17">
      <c r="A145" s="19">
        <v>144</v>
      </c>
      <c r="B145" s="20" t="s">
        <v>96</v>
      </c>
      <c r="C145" s="20" t="s">
        <v>77</v>
      </c>
      <c r="D145" s="20" t="s">
        <v>99</v>
      </c>
      <c r="E145" s="20" t="s">
        <v>94</v>
      </c>
      <c r="F145" s="20" t="s">
        <v>73</v>
      </c>
      <c r="G145" s="20" t="s">
        <v>88</v>
      </c>
      <c r="H145" s="20" t="b">
        <f t="shared" si="2"/>
        <v>0</v>
      </c>
      <c r="I145" s="20" t="s">
        <v>102</v>
      </c>
      <c r="J145" s="20">
        <v>55</v>
      </c>
      <c r="K145" s="20">
        <v>83410</v>
      </c>
      <c r="L145" s="20">
        <v>8</v>
      </c>
      <c r="M145" s="20">
        <v>10</v>
      </c>
      <c r="N145" s="20">
        <v>3</v>
      </c>
      <c r="O145" s="20">
        <v>2</v>
      </c>
      <c r="P145" s="20">
        <v>53</v>
      </c>
      <c r="Q145" s="21">
        <v>39246</v>
      </c>
    </row>
    <row r="146" spans="1:17">
      <c r="A146" s="16">
        <v>145</v>
      </c>
      <c r="B146" s="17" t="s">
        <v>103</v>
      </c>
      <c r="C146" s="17" t="s">
        <v>86</v>
      </c>
      <c r="D146" s="17" t="s">
        <v>71</v>
      </c>
      <c r="E146" s="17" t="s">
        <v>72</v>
      </c>
      <c r="F146" s="17" t="s">
        <v>73</v>
      </c>
      <c r="G146" s="17" t="s">
        <v>88</v>
      </c>
      <c r="H146" s="17" t="b">
        <f t="shared" si="2"/>
        <v>0</v>
      </c>
      <c r="I146" s="17" t="s">
        <v>102</v>
      </c>
      <c r="J146" s="17">
        <v>47</v>
      </c>
      <c r="K146" s="17">
        <v>49503</v>
      </c>
      <c r="L146" s="17">
        <v>19</v>
      </c>
      <c r="M146" s="17">
        <v>3</v>
      </c>
      <c r="N146" s="17">
        <v>14</v>
      </c>
      <c r="O146" s="17">
        <v>3</v>
      </c>
      <c r="P146" s="17">
        <v>48</v>
      </c>
      <c r="Q146" s="18">
        <v>42433</v>
      </c>
    </row>
    <row r="147" spans="1:17">
      <c r="A147" s="19">
        <v>146</v>
      </c>
      <c r="B147" s="20" t="s">
        <v>69</v>
      </c>
      <c r="C147" s="20" t="s">
        <v>70</v>
      </c>
      <c r="D147" s="20" t="s">
        <v>99</v>
      </c>
      <c r="E147" s="20" t="s">
        <v>72</v>
      </c>
      <c r="F147" s="20" t="s">
        <v>84</v>
      </c>
      <c r="G147" s="20" t="s">
        <v>74</v>
      </c>
      <c r="H147" s="20" t="b">
        <f t="shared" si="2"/>
        <v>1</v>
      </c>
      <c r="I147" s="20" t="s">
        <v>102</v>
      </c>
      <c r="J147" s="20">
        <v>26</v>
      </c>
      <c r="K147" s="20">
        <v>78456</v>
      </c>
      <c r="L147" s="20">
        <v>39</v>
      </c>
      <c r="M147" s="20">
        <v>19</v>
      </c>
      <c r="N147" s="20">
        <v>8</v>
      </c>
      <c r="O147" s="20">
        <v>3</v>
      </c>
      <c r="P147" s="20">
        <v>38</v>
      </c>
      <c r="Q147" s="21">
        <v>41393</v>
      </c>
    </row>
    <row r="148" spans="1:17">
      <c r="A148" s="16">
        <v>147</v>
      </c>
      <c r="B148" s="17" t="s">
        <v>69</v>
      </c>
      <c r="C148" s="17" t="s">
        <v>70</v>
      </c>
      <c r="D148" s="17" t="s">
        <v>71</v>
      </c>
      <c r="E148" s="17" t="s">
        <v>92</v>
      </c>
      <c r="F148" s="17" t="s">
        <v>95</v>
      </c>
      <c r="G148" s="17" t="s">
        <v>80</v>
      </c>
      <c r="H148" s="17" t="b">
        <f t="shared" si="2"/>
        <v>1</v>
      </c>
      <c r="I148" s="17" t="s">
        <v>98</v>
      </c>
      <c r="J148" s="17">
        <v>56</v>
      </c>
      <c r="K148" s="17">
        <v>112035</v>
      </c>
      <c r="L148" s="17">
        <v>28</v>
      </c>
      <c r="M148" s="17">
        <v>3</v>
      </c>
      <c r="N148" s="17">
        <v>8</v>
      </c>
      <c r="O148" s="17">
        <v>1</v>
      </c>
      <c r="P148" s="17">
        <v>42</v>
      </c>
      <c r="Q148" s="18">
        <v>35115</v>
      </c>
    </row>
    <row r="149" spans="1:17">
      <c r="A149" s="19">
        <v>148</v>
      </c>
      <c r="B149" s="20" t="s">
        <v>101</v>
      </c>
      <c r="C149" s="20" t="s">
        <v>77</v>
      </c>
      <c r="D149" s="20" t="s">
        <v>78</v>
      </c>
      <c r="E149" s="20" t="s">
        <v>83</v>
      </c>
      <c r="F149" s="20" t="s">
        <v>84</v>
      </c>
      <c r="G149" s="20" t="s">
        <v>74</v>
      </c>
      <c r="H149" s="20" t="b">
        <f t="shared" si="2"/>
        <v>1</v>
      </c>
      <c r="I149" s="20" t="s">
        <v>90</v>
      </c>
      <c r="J149" s="20">
        <v>49</v>
      </c>
      <c r="K149" s="20">
        <v>38016</v>
      </c>
      <c r="L149" s="20">
        <v>27</v>
      </c>
      <c r="M149" s="20">
        <v>14</v>
      </c>
      <c r="N149" s="20">
        <v>11</v>
      </c>
      <c r="O149" s="20">
        <v>6</v>
      </c>
      <c r="P149" s="20">
        <v>38</v>
      </c>
      <c r="Q149" s="21">
        <v>40335</v>
      </c>
    </row>
    <row r="150" spans="1:17">
      <c r="A150" s="16">
        <v>149</v>
      </c>
      <c r="B150" s="17" t="s">
        <v>82</v>
      </c>
      <c r="C150" s="17" t="s">
        <v>86</v>
      </c>
      <c r="D150" s="17" t="s">
        <v>99</v>
      </c>
      <c r="E150" s="17" t="s">
        <v>94</v>
      </c>
      <c r="F150" s="17" t="s">
        <v>84</v>
      </c>
      <c r="G150" s="17" t="s">
        <v>88</v>
      </c>
      <c r="H150" s="17" t="b">
        <f t="shared" si="2"/>
        <v>0</v>
      </c>
      <c r="I150" s="17" t="s">
        <v>85</v>
      </c>
      <c r="J150" s="17">
        <v>50</v>
      </c>
      <c r="K150" s="17">
        <v>32384</v>
      </c>
      <c r="L150" s="17">
        <v>4</v>
      </c>
      <c r="M150" s="17">
        <v>8</v>
      </c>
      <c r="N150" s="17">
        <v>12</v>
      </c>
      <c r="O150" s="17">
        <v>2</v>
      </c>
      <c r="P150" s="17">
        <v>44</v>
      </c>
      <c r="Q150" s="18">
        <v>44588</v>
      </c>
    </row>
    <row r="151" spans="1:17">
      <c r="A151" s="19">
        <v>150</v>
      </c>
      <c r="B151" s="20" t="s">
        <v>89</v>
      </c>
      <c r="C151" s="20" t="s">
        <v>86</v>
      </c>
      <c r="D151" s="20" t="s">
        <v>91</v>
      </c>
      <c r="E151" s="20" t="s">
        <v>72</v>
      </c>
      <c r="F151" s="20" t="s">
        <v>100</v>
      </c>
      <c r="G151" s="20" t="s">
        <v>88</v>
      </c>
      <c r="H151" s="20" t="b">
        <f t="shared" si="2"/>
        <v>0</v>
      </c>
      <c r="I151" s="20" t="s">
        <v>90</v>
      </c>
      <c r="J151" s="20">
        <v>30</v>
      </c>
      <c r="K151" s="20">
        <v>92320</v>
      </c>
      <c r="L151" s="20">
        <v>15</v>
      </c>
      <c r="M151" s="20">
        <v>4</v>
      </c>
      <c r="N151" s="20">
        <v>1</v>
      </c>
      <c r="O151" s="20">
        <v>1</v>
      </c>
      <c r="P151" s="20">
        <v>35</v>
      </c>
      <c r="Q151" s="21">
        <v>36735</v>
      </c>
    </row>
    <row r="152" spans="1:17">
      <c r="A152" s="16">
        <v>151</v>
      </c>
      <c r="B152" s="17" t="s">
        <v>76</v>
      </c>
      <c r="C152" s="17" t="s">
        <v>70</v>
      </c>
      <c r="D152" s="17" t="s">
        <v>91</v>
      </c>
      <c r="E152" s="17" t="s">
        <v>72</v>
      </c>
      <c r="F152" s="17" t="s">
        <v>84</v>
      </c>
      <c r="G152" s="17" t="s">
        <v>88</v>
      </c>
      <c r="H152" s="17" t="b">
        <f t="shared" si="2"/>
        <v>0</v>
      </c>
      <c r="I152" s="17" t="s">
        <v>98</v>
      </c>
      <c r="J152" s="17">
        <v>59</v>
      </c>
      <c r="K152" s="17">
        <v>45072</v>
      </c>
      <c r="L152" s="17">
        <v>35</v>
      </c>
      <c r="M152" s="17">
        <v>11</v>
      </c>
      <c r="N152" s="17">
        <v>10</v>
      </c>
      <c r="O152" s="17">
        <v>2</v>
      </c>
      <c r="P152" s="17">
        <v>28</v>
      </c>
      <c r="Q152" s="18">
        <v>39435</v>
      </c>
    </row>
    <row r="153" spans="1:17">
      <c r="A153" s="19">
        <v>152</v>
      </c>
      <c r="B153" s="20" t="s">
        <v>101</v>
      </c>
      <c r="C153" s="20" t="s">
        <v>86</v>
      </c>
      <c r="D153" s="20" t="s">
        <v>71</v>
      </c>
      <c r="E153" s="20" t="s">
        <v>94</v>
      </c>
      <c r="F153" s="20" t="s">
        <v>97</v>
      </c>
      <c r="G153" s="20" t="s">
        <v>74</v>
      </c>
      <c r="H153" s="20" t="b">
        <f t="shared" si="2"/>
        <v>1</v>
      </c>
      <c r="I153" s="20" t="s">
        <v>98</v>
      </c>
      <c r="J153" s="20">
        <v>27</v>
      </c>
      <c r="K153" s="20">
        <v>110018</v>
      </c>
      <c r="L153" s="20">
        <v>37</v>
      </c>
      <c r="M153" s="20">
        <v>11</v>
      </c>
      <c r="N153" s="20">
        <v>2</v>
      </c>
      <c r="O153" s="20">
        <v>6</v>
      </c>
      <c r="P153" s="20">
        <v>20</v>
      </c>
      <c r="Q153" s="21">
        <v>40530</v>
      </c>
    </row>
    <row r="154" spans="1:17">
      <c r="A154" s="16">
        <v>153</v>
      </c>
      <c r="B154" s="17" t="s">
        <v>89</v>
      </c>
      <c r="C154" s="17" t="s">
        <v>70</v>
      </c>
      <c r="D154" s="17" t="s">
        <v>91</v>
      </c>
      <c r="E154" s="17" t="s">
        <v>83</v>
      </c>
      <c r="F154" s="17" t="s">
        <v>87</v>
      </c>
      <c r="G154" s="17" t="s">
        <v>74</v>
      </c>
      <c r="H154" s="17" t="b">
        <f t="shared" si="2"/>
        <v>1</v>
      </c>
      <c r="I154" s="17" t="s">
        <v>93</v>
      </c>
      <c r="J154" s="17">
        <v>40</v>
      </c>
      <c r="K154" s="17">
        <v>70510</v>
      </c>
      <c r="L154" s="17">
        <v>1</v>
      </c>
      <c r="M154" s="17">
        <v>11</v>
      </c>
      <c r="N154" s="17">
        <v>8</v>
      </c>
      <c r="O154" s="17">
        <v>4</v>
      </c>
      <c r="P154" s="17">
        <v>38</v>
      </c>
      <c r="Q154" s="18">
        <v>38666</v>
      </c>
    </row>
    <row r="155" spans="1:17">
      <c r="A155" s="19">
        <v>154</v>
      </c>
      <c r="B155" s="20" t="s">
        <v>89</v>
      </c>
      <c r="C155" s="20" t="s">
        <v>86</v>
      </c>
      <c r="D155" s="20" t="s">
        <v>99</v>
      </c>
      <c r="E155" s="20" t="s">
        <v>94</v>
      </c>
      <c r="F155" s="20" t="s">
        <v>79</v>
      </c>
      <c r="G155" s="20" t="s">
        <v>88</v>
      </c>
      <c r="H155" s="20" t="b">
        <f t="shared" si="2"/>
        <v>0</v>
      </c>
      <c r="I155" s="20" t="s">
        <v>81</v>
      </c>
      <c r="J155" s="20">
        <v>32</v>
      </c>
      <c r="K155" s="20">
        <v>78933</v>
      </c>
      <c r="L155" s="20">
        <v>3</v>
      </c>
      <c r="M155" s="20">
        <v>2</v>
      </c>
      <c r="N155" s="20">
        <v>1</v>
      </c>
      <c r="O155" s="20">
        <v>6</v>
      </c>
      <c r="P155" s="20">
        <v>52</v>
      </c>
      <c r="Q155" s="21">
        <v>43384</v>
      </c>
    </row>
    <row r="156" spans="1:17">
      <c r="A156" s="16">
        <v>155</v>
      </c>
      <c r="B156" s="17" t="s">
        <v>103</v>
      </c>
      <c r="C156" s="17" t="s">
        <v>70</v>
      </c>
      <c r="D156" s="17" t="s">
        <v>91</v>
      </c>
      <c r="E156" s="17" t="s">
        <v>83</v>
      </c>
      <c r="F156" s="17" t="s">
        <v>73</v>
      </c>
      <c r="G156" s="17" t="s">
        <v>74</v>
      </c>
      <c r="H156" s="17" t="b">
        <f t="shared" si="2"/>
        <v>1</v>
      </c>
      <c r="I156" s="17" t="s">
        <v>81</v>
      </c>
      <c r="J156" s="17">
        <v>23</v>
      </c>
      <c r="K156" s="17">
        <v>51826</v>
      </c>
      <c r="L156" s="17">
        <v>24</v>
      </c>
      <c r="M156" s="17">
        <v>17</v>
      </c>
      <c r="N156" s="17">
        <v>12</v>
      </c>
      <c r="O156" s="17">
        <v>9</v>
      </c>
      <c r="P156" s="17">
        <v>53</v>
      </c>
      <c r="Q156" s="18">
        <v>42258</v>
      </c>
    </row>
    <row r="157" spans="1:17">
      <c r="A157" s="19">
        <v>156</v>
      </c>
      <c r="B157" s="20" t="s">
        <v>89</v>
      </c>
      <c r="C157" s="20" t="s">
        <v>86</v>
      </c>
      <c r="D157" s="20" t="s">
        <v>78</v>
      </c>
      <c r="E157" s="20" t="s">
        <v>72</v>
      </c>
      <c r="F157" s="20" t="s">
        <v>97</v>
      </c>
      <c r="G157" s="20" t="s">
        <v>74</v>
      </c>
      <c r="H157" s="20" t="b">
        <f t="shared" si="2"/>
        <v>1</v>
      </c>
      <c r="I157" s="20" t="s">
        <v>75</v>
      </c>
      <c r="J157" s="20">
        <v>30</v>
      </c>
      <c r="K157" s="20">
        <v>98026</v>
      </c>
      <c r="L157" s="20">
        <v>27</v>
      </c>
      <c r="M157" s="20">
        <v>9</v>
      </c>
      <c r="N157" s="20">
        <v>8</v>
      </c>
      <c r="O157" s="20">
        <v>8</v>
      </c>
      <c r="P157" s="20">
        <v>35</v>
      </c>
      <c r="Q157" s="21">
        <v>43518</v>
      </c>
    </row>
    <row r="158" spans="1:17">
      <c r="A158" s="16">
        <v>157</v>
      </c>
      <c r="B158" s="17" t="s">
        <v>82</v>
      </c>
      <c r="C158" s="17" t="s">
        <v>77</v>
      </c>
      <c r="D158" s="17" t="s">
        <v>78</v>
      </c>
      <c r="E158" s="17" t="s">
        <v>83</v>
      </c>
      <c r="F158" s="17" t="s">
        <v>79</v>
      </c>
      <c r="G158" s="17" t="s">
        <v>88</v>
      </c>
      <c r="H158" s="17" t="b">
        <f t="shared" si="2"/>
        <v>0</v>
      </c>
      <c r="I158" s="17" t="s">
        <v>98</v>
      </c>
      <c r="J158" s="17">
        <v>42</v>
      </c>
      <c r="K158" s="17">
        <v>55518</v>
      </c>
      <c r="L158" s="17">
        <v>36</v>
      </c>
      <c r="M158" s="17">
        <v>2</v>
      </c>
      <c r="N158" s="17">
        <v>8</v>
      </c>
      <c r="O158" s="17">
        <v>1</v>
      </c>
      <c r="P158" s="17">
        <v>59</v>
      </c>
      <c r="Q158" s="18">
        <v>37081</v>
      </c>
    </row>
    <row r="159" spans="1:17">
      <c r="A159" s="19">
        <v>158</v>
      </c>
      <c r="B159" s="20" t="s">
        <v>69</v>
      </c>
      <c r="C159" s="20" t="s">
        <v>86</v>
      </c>
      <c r="D159" s="20" t="s">
        <v>71</v>
      </c>
      <c r="E159" s="20" t="s">
        <v>92</v>
      </c>
      <c r="F159" s="20" t="s">
        <v>95</v>
      </c>
      <c r="G159" s="20" t="s">
        <v>74</v>
      </c>
      <c r="H159" s="20" t="b">
        <f t="shared" si="2"/>
        <v>1</v>
      </c>
      <c r="I159" s="20" t="s">
        <v>85</v>
      </c>
      <c r="J159" s="20">
        <v>45</v>
      </c>
      <c r="K159" s="20">
        <v>54045</v>
      </c>
      <c r="L159" s="20">
        <v>34</v>
      </c>
      <c r="M159" s="20">
        <v>15</v>
      </c>
      <c r="N159" s="20">
        <v>2</v>
      </c>
      <c r="O159" s="20">
        <v>8</v>
      </c>
      <c r="P159" s="20">
        <v>37</v>
      </c>
      <c r="Q159" s="21">
        <v>44246</v>
      </c>
    </row>
    <row r="160" spans="1:17">
      <c r="A160" s="16">
        <v>159</v>
      </c>
      <c r="B160" s="17" t="s">
        <v>101</v>
      </c>
      <c r="C160" s="17" t="s">
        <v>86</v>
      </c>
      <c r="D160" s="17" t="s">
        <v>99</v>
      </c>
      <c r="E160" s="17" t="s">
        <v>72</v>
      </c>
      <c r="F160" s="17" t="s">
        <v>95</v>
      </c>
      <c r="G160" s="17" t="s">
        <v>80</v>
      </c>
      <c r="H160" s="17" t="b">
        <f t="shared" si="2"/>
        <v>1</v>
      </c>
      <c r="I160" s="17" t="s">
        <v>93</v>
      </c>
      <c r="J160" s="17">
        <v>55</v>
      </c>
      <c r="K160" s="17">
        <v>80876</v>
      </c>
      <c r="L160" s="17">
        <v>29</v>
      </c>
      <c r="M160" s="17">
        <v>16</v>
      </c>
      <c r="N160" s="17">
        <v>4</v>
      </c>
      <c r="O160" s="17">
        <v>9</v>
      </c>
      <c r="P160" s="17">
        <v>53</v>
      </c>
      <c r="Q160" s="18">
        <v>38488</v>
      </c>
    </row>
    <row r="161" spans="1:17">
      <c r="A161" s="19">
        <v>160</v>
      </c>
      <c r="B161" s="20" t="s">
        <v>89</v>
      </c>
      <c r="C161" s="20" t="s">
        <v>77</v>
      </c>
      <c r="D161" s="20" t="s">
        <v>78</v>
      </c>
      <c r="E161" s="20" t="s">
        <v>92</v>
      </c>
      <c r="F161" s="20" t="s">
        <v>95</v>
      </c>
      <c r="G161" s="20" t="s">
        <v>80</v>
      </c>
      <c r="H161" s="20" t="b">
        <f t="shared" si="2"/>
        <v>1</v>
      </c>
      <c r="I161" s="20" t="s">
        <v>93</v>
      </c>
      <c r="J161" s="20">
        <v>43</v>
      </c>
      <c r="K161" s="20">
        <v>81919</v>
      </c>
      <c r="L161" s="20">
        <v>24</v>
      </c>
      <c r="M161" s="20">
        <v>4</v>
      </c>
      <c r="N161" s="20">
        <v>6</v>
      </c>
      <c r="O161" s="20">
        <v>6</v>
      </c>
      <c r="P161" s="20">
        <v>44</v>
      </c>
      <c r="Q161" s="21">
        <v>40556</v>
      </c>
    </row>
    <row r="162" spans="1:17">
      <c r="A162" s="16">
        <v>161</v>
      </c>
      <c r="B162" s="17" t="s">
        <v>103</v>
      </c>
      <c r="C162" s="17" t="s">
        <v>86</v>
      </c>
      <c r="D162" s="17" t="s">
        <v>78</v>
      </c>
      <c r="E162" s="17" t="s">
        <v>94</v>
      </c>
      <c r="F162" s="17" t="s">
        <v>97</v>
      </c>
      <c r="G162" s="17" t="s">
        <v>80</v>
      </c>
      <c r="H162" s="17" t="b">
        <f t="shared" si="2"/>
        <v>1</v>
      </c>
      <c r="I162" s="17" t="s">
        <v>90</v>
      </c>
      <c r="J162" s="17">
        <v>24</v>
      </c>
      <c r="K162" s="17">
        <v>57103</v>
      </c>
      <c r="L162" s="17">
        <v>24</v>
      </c>
      <c r="M162" s="17">
        <v>8</v>
      </c>
      <c r="N162" s="17">
        <v>12</v>
      </c>
      <c r="O162" s="17">
        <v>5</v>
      </c>
      <c r="P162" s="17">
        <v>25</v>
      </c>
      <c r="Q162" s="18">
        <v>38770</v>
      </c>
    </row>
    <row r="163" spans="1:17">
      <c r="A163" s="19">
        <v>162</v>
      </c>
      <c r="B163" s="20" t="s">
        <v>82</v>
      </c>
      <c r="C163" s="20" t="s">
        <v>77</v>
      </c>
      <c r="D163" s="20" t="s">
        <v>99</v>
      </c>
      <c r="E163" s="20" t="s">
        <v>94</v>
      </c>
      <c r="F163" s="20" t="s">
        <v>97</v>
      </c>
      <c r="G163" s="20" t="s">
        <v>80</v>
      </c>
      <c r="H163" s="20" t="b">
        <f t="shared" si="2"/>
        <v>1</v>
      </c>
      <c r="I163" s="20" t="s">
        <v>81</v>
      </c>
      <c r="J163" s="20">
        <v>33</v>
      </c>
      <c r="K163" s="20">
        <v>66188</v>
      </c>
      <c r="L163" s="20">
        <v>4</v>
      </c>
      <c r="M163" s="20">
        <v>9</v>
      </c>
      <c r="N163" s="20">
        <v>11</v>
      </c>
      <c r="O163" s="20">
        <v>6</v>
      </c>
      <c r="P163" s="20">
        <v>40</v>
      </c>
      <c r="Q163" s="21">
        <v>34798</v>
      </c>
    </row>
    <row r="164" spans="1:17">
      <c r="A164" s="16">
        <v>163</v>
      </c>
      <c r="B164" s="17" t="s">
        <v>96</v>
      </c>
      <c r="C164" s="17" t="s">
        <v>86</v>
      </c>
      <c r="D164" s="17" t="s">
        <v>91</v>
      </c>
      <c r="E164" s="17" t="s">
        <v>94</v>
      </c>
      <c r="F164" s="17" t="s">
        <v>73</v>
      </c>
      <c r="G164" s="17" t="s">
        <v>88</v>
      </c>
      <c r="H164" s="17" t="b">
        <f t="shared" si="2"/>
        <v>0</v>
      </c>
      <c r="I164" s="17" t="s">
        <v>98</v>
      </c>
      <c r="J164" s="17">
        <v>49</v>
      </c>
      <c r="K164" s="17">
        <v>35845</v>
      </c>
      <c r="L164" s="17">
        <v>3</v>
      </c>
      <c r="M164" s="17">
        <v>5</v>
      </c>
      <c r="N164" s="17">
        <v>9</v>
      </c>
      <c r="O164" s="17">
        <v>6</v>
      </c>
      <c r="P164" s="17">
        <v>25</v>
      </c>
      <c r="Q164" s="18">
        <v>44598</v>
      </c>
    </row>
    <row r="165" spans="1:17">
      <c r="A165" s="19">
        <v>164</v>
      </c>
      <c r="B165" s="20" t="s">
        <v>69</v>
      </c>
      <c r="C165" s="20" t="s">
        <v>70</v>
      </c>
      <c r="D165" s="20" t="s">
        <v>91</v>
      </c>
      <c r="E165" s="20" t="s">
        <v>83</v>
      </c>
      <c r="F165" s="20" t="s">
        <v>87</v>
      </c>
      <c r="G165" s="20" t="s">
        <v>88</v>
      </c>
      <c r="H165" s="20" t="b">
        <f t="shared" si="2"/>
        <v>0</v>
      </c>
      <c r="I165" s="20" t="s">
        <v>75</v>
      </c>
      <c r="J165" s="20">
        <v>51</v>
      </c>
      <c r="K165" s="20">
        <v>116698</v>
      </c>
      <c r="L165" s="20">
        <v>34</v>
      </c>
      <c r="M165" s="20">
        <v>16</v>
      </c>
      <c r="N165" s="20">
        <v>8</v>
      </c>
      <c r="O165" s="20">
        <v>9</v>
      </c>
      <c r="P165" s="20">
        <v>51</v>
      </c>
      <c r="Q165" s="21">
        <v>35869</v>
      </c>
    </row>
    <row r="166" spans="1:17">
      <c r="A166" s="16">
        <v>165</v>
      </c>
      <c r="B166" s="17" t="s">
        <v>69</v>
      </c>
      <c r="C166" s="17" t="s">
        <v>70</v>
      </c>
      <c r="D166" s="17" t="s">
        <v>71</v>
      </c>
      <c r="E166" s="17" t="s">
        <v>72</v>
      </c>
      <c r="F166" s="17" t="s">
        <v>84</v>
      </c>
      <c r="G166" s="17" t="s">
        <v>88</v>
      </c>
      <c r="H166" s="17" t="b">
        <f t="shared" si="2"/>
        <v>0</v>
      </c>
      <c r="I166" s="17" t="s">
        <v>98</v>
      </c>
      <c r="J166" s="17">
        <v>47</v>
      </c>
      <c r="K166" s="17">
        <v>66674</v>
      </c>
      <c r="L166" s="17">
        <v>23</v>
      </c>
      <c r="M166" s="17">
        <v>13</v>
      </c>
      <c r="N166" s="17">
        <v>12</v>
      </c>
      <c r="O166" s="17">
        <v>4</v>
      </c>
      <c r="P166" s="17">
        <v>58</v>
      </c>
      <c r="Q166" s="18">
        <v>40160</v>
      </c>
    </row>
    <row r="167" spans="1:17">
      <c r="A167" s="19">
        <v>166</v>
      </c>
      <c r="B167" s="20" t="s">
        <v>101</v>
      </c>
      <c r="C167" s="20" t="s">
        <v>86</v>
      </c>
      <c r="D167" s="20" t="s">
        <v>91</v>
      </c>
      <c r="E167" s="20" t="s">
        <v>94</v>
      </c>
      <c r="F167" s="20" t="s">
        <v>95</v>
      </c>
      <c r="G167" s="20" t="s">
        <v>80</v>
      </c>
      <c r="H167" s="20" t="b">
        <f t="shared" si="2"/>
        <v>1</v>
      </c>
      <c r="I167" s="20" t="s">
        <v>90</v>
      </c>
      <c r="J167" s="20">
        <v>42</v>
      </c>
      <c r="K167" s="20">
        <v>49337</v>
      </c>
      <c r="L167" s="20">
        <v>23</v>
      </c>
      <c r="M167" s="20">
        <v>7</v>
      </c>
      <c r="N167" s="20">
        <v>8</v>
      </c>
      <c r="O167" s="20">
        <v>2</v>
      </c>
      <c r="P167" s="20">
        <v>50</v>
      </c>
      <c r="Q167" s="21">
        <v>35164</v>
      </c>
    </row>
    <row r="168" spans="1:17">
      <c r="A168" s="16">
        <v>167</v>
      </c>
      <c r="B168" s="17" t="s">
        <v>69</v>
      </c>
      <c r="C168" s="17" t="s">
        <v>86</v>
      </c>
      <c r="D168" s="17" t="s">
        <v>99</v>
      </c>
      <c r="E168" s="17" t="s">
        <v>94</v>
      </c>
      <c r="F168" s="17" t="s">
        <v>100</v>
      </c>
      <c r="G168" s="17" t="s">
        <v>80</v>
      </c>
      <c r="H168" s="17" t="b">
        <f t="shared" si="2"/>
        <v>1</v>
      </c>
      <c r="I168" s="17" t="s">
        <v>102</v>
      </c>
      <c r="J168" s="17">
        <v>49</v>
      </c>
      <c r="K168" s="17">
        <v>52313</v>
      </c>
      <c r="L168" s="17">
        <v>5</v>
      </c>
      <c r="M168" s="17">
        <v>17</v>
      </c>
      <c r="N168" s="17">
        <v>7</v>
      </c>
      <c r="O168" s="17">
        <v>9</v>
      </c>
      <c r="P168" s="17">
        <v>29</v>
      </c>
      <c r="Q168" s="18">
        <v>37888</v>
      </c>
    </row>
    <row r="169" spans="1:17">
      <c r="A169" s="19">
        <v>168</v>
      </c>
      <c r="B169" s="20" t="s">
        <v>89</v>
      </c>
      <c r="C169" s="20" t="s">
        <v>86</v>
      </c>
      <c r="D169" s="20" t="s">
        <v>78</v>
      </c>
      <c r="E169" s="20" t="s">
        <v>72</v>
      </c>
      <c r="F169" s="20" t="s">
        <v>87</v>
      </c>
      <c r="G169" s="20" t="s">
        <v>74</v>
      </c>
      <c r="H169" s="20" t="b">
        <f t="shared" si="2"/>
        <v>1</v>
      </c>
      <c r="I169" s="20" t="s">
        <v>98</v>
      </c>
      <c r="J169" s="20">
        <v>47</v>
      </c>
      <c r="K169" s="20">
        <v>56943</v>
      </c>
      <c r="L169" s="20">
        <v>31</v>
      </c>
      <c r="M169" s="20">
        <v>3</v>
      </c>
      <c r="N169" s="20">
        <v>14</v>
      </c>
      <c r="O169" s="20">
        <v>2</v>
      </c>
      <c r="P169" s="20">
        <v>49</v>
      </c>
      <c r="Q169" s="21">
        <v>37498</v>
      </c>
    </row>
    <row r="170" spans="1:17">
      <c r="A170" s="16">
        <v>169</v>
      </c>
      <c r="B170" s="17" t="s">
        <v>103</v>
      </c>
      <c r="C170" s="17" t="s">
        <v>70</v>
      </c>
      <c r="D170" s="17" t="s">
        <v>91</v>
      </c>
      <c r="E170" s="17" t="s">
        <v>94</v>
      </c>
      <c r="F170" s="17" t="s">
        <v>100</v>
      </c>
      <c r="G170" s="17" t="s">
        <v>74</v>
      </c>
      <c r="H170" s="17" t="b">
        <f t="shared" si="2"/>
        <v>1</v>
      </c>
      <c r="I170" s="17" t="s">
        <v>90</v>
      </c>
      <c r="J170" s="17">
        <v>54</v>
      </c>
      <c r="K170" s="17">
        <v>107949</v>
      </c>
      <c r="L170" s="17">
        <v>6</v>
      </c>
      <c r="M170" s="17">
        <v>5</v>
      </c>
      <c r="N170" s="17">
        <v>13</v>
      </c>
      <c r="O170" s="17">
        <v>9</v>
      </c>
      <c r="P170" s="17">
        <v>37</v>
      </c>
      <c r="Q170" s="18">
        <v>35145</v>
      </c>
    </row>
    <row r="171" spans="1:17">
      <c r="A171" s="19">
        <v>170</v>
      </c>
      <c r="B171" s="20" t="s">
        <v>69</v>
      </c>
      <c r="C171" s="20" t="s">
        <v>86</v>
      </c>
      <c r="D171" s="20" t="s">
        <v>71</v>
      </c>
      <c r="E171" s="20" t="s">
        <v>92</v>
      </c>
      <c r="F171" s="20" t="s">
        <v>73</v>
      </c>
      <c r="G171" s="20" t="s">
        <v>80</v>
      </c>
      <c r="H171" s="20" t="b">
        <f t="shared" si="2"/>
        <v>1</v>
      </c>
      <c r="I171" s="20" t="s">
        <v>102</v>
      </c>
      <c r="J171" s="20">
        <v>42</v>
      </c>
      <c r="K171" s="20">
        <v>30276</v>
      </c>
      <c r="L171" s="20">
        <v>37</v>
      </c>
      <c r="M171" s="20">
        <v>19</v>
      </c>
      <c r="N171" s="20">
        <v>9</v>
      </c>
      <c r="O171" s="20">
        <v>2</v>
      </c>
      <c r="P171" s="20">
        <v>43</v>
      </c>
      <c r="Q171" s="21">
        <v>38785</v>
      </c>
    </row>
    <row r="172" spans="1:17">
      <c r="A172" s="16">
        <v>171</v>
      </c>
      <c r="B172" s="17" t="s">
        <v>69</v>
      </c>
      <c r="C172" s="17" t="s">
        <v>70</v>
      </c>
      <c r="D172" s="17" t="s">
        <v>91</v>
      </c>
      <c r="E172" s="17" t="s">
        <v>72</v>
      </c>
      <c r="F172" s="17" t="s">
        <v>73</v>
      </c>
      <c r="G172" s="17" t="s">
        <v>80</v>
      </c>
      <c r="H172" s="17" t="b">
        <f t="shared" si="2"/>
        <v>1</v>
      </c>
      <c r="I172" s="17" t="s">
        <v>102</v>
      </c>
      <c r="J172" s="17">
        <v>56</v>
      </c>
      <c r="K172" s="17">
        <v>81151</v>
      </c>
      <c r="L172" s="17">
        <v>10</v>
      </c>
      <c r="M172" s="17">
        <v>12</v>
      </c>
      <c r="N172" s="17">
        <v>2</v>
      </c>
      <c r="O172" s="17">
        <v>8</v>
      </c>
      <c r="P172" s="17">
        <v>28</v>
      </c>
      <c r="Q172" s="18">
        <v>40645</v>
      </c>
    </row>
    <row r="173" spans="1:17">
      <c r="A173" s="19">
        <v>172</v>
      </c>
      <c r="B173" s="20" t="s">
        <v>96</v>
      </c>
      <c r="C173" s="20" t="s">
        <v>77</v>
      </c>
      <c r="D173" s="20" t="s">
        <v>99</v>
      </c>
      <c r="E173" s="20" t="s">
        <v>72</v>
      </c>
      <c r="F173" s="20" t="s">
        <v>73</v>
      </c>
      <c r="G173" s="20" t="s">
        <v>80</v>
      </c>
      <c r="H173" s="20" t="b">
        <f t="shared" si="2"/>
        <v>1</v>
      </c>
      <c r="I173" s="20" t="s">
        <v>75</v>
      </c>
      <c r="J173" s="20">
        <v>55</v>
      </c>
      <c r="K173" s="20">
        <v>47611</v>
      </c>
      <c r="L173" s="20">
        <v>7</v>
      </c>
      <c r="M173" s="20">
        <v>7</v>
      </c>
      <c r="N173" s="20">
        <v>3</v>
      </c>
      <c r="O173" s="20">
        <v>9</v>
      </c>
      <c r="P173" s="20">
        <v>50</v>
      </c>
      <c r="Q173" s="21">
        <v>43560</v>
      </c>
    </row>
    <row r="174" spans="1:17">
      <c r="A174" s="16">
        <v>173</v>
      </c>
      <c r="B174" s="17" t="s">
        <v>96</v>
      </c>
      <c r="C174" s="17" t="s">
        <v>70</v>
      </c>
      <c r="D174" s="17" t="s">
        <v>71</v>
      </c>
      <c r="E174" s="17" t="s">
        <v>72</v>
      </c>
      <c r="F174" s="17" t="s">
        <v>79</v>
      </c>
      <c r="G174" s="17" t="s">
        <v>80</v>
      </c>
      <c r="H174" s="17" t="b">
        <f t="shared" si="2"/>
        <v>1</v>
      </c>
      <c r="I174" s="17" t="s">
        <v>85</v>
      </c>
      <c r="J174" s="17">
        <v>62</v>
      </c>
      <c r="K174" s="17">
        <v>41944</v>
      </c>
      <c r="L174" s="17">
        <v>39</v>
      </c>
      <c r="M174" s="17">
        <v>9</v>
      </c>
      <c r="N174" s="17">
        <v>10</v>
      </c>
      <c r="O174" s="17">
        <v>9</v>
      </c>
      <c r="P174" s="17">
        <v>34</v>
      </c>
      <c r="Q174" s="18">
        <v>39241</v>
      </c>
    </row>
    <row r="175" spans="1:17">
      <c r="A175" s="19">
        <v>174</v>
      </c>
      <c r="B175" s="20" t="s">
        <v>76</v>
      </c>
      <c r="C175" s="20" t="s">
        <v>70</v>
      </c>
      <c r="D175" s="20" t="s">
        <v>91</v>
      </c>
      <c r="E175" s="20" t="s">
        <v>92</v>
      </c>
      <c r="F175" s="20" t="s">
        <v>100</v>
      </c>
      <c r="G175" s="20" t="s">
        <v>74</v>
      </c>
      <c r="H175" s="20" t="b">
        <f t="shared" si="2"/>
        <v>1</v>
      </c>
      <c r="I175" s="20" t="s">
        <v>81</v>
      </c>
      <c r="J175" s="20">
        <v>39</v>
      </c>
      <c r="K175" s="20">
        <v>82887</v>
      </c>
      <c r="L175" s="20">
        <v>38</v>
      </c>
      <c r="M175" s="20">
        <v>6</v>
      </c>
      <c r="N175" s="20">
        <v>8</v>
      </c>
      <c r="O175" s="20">
        <v>9</v>
      </c>
      <c r="P175" s="20">
        <v>23</v>
      </c>
      <c r="Q175" s="21">
        <v>41371</v>
      </c>
    </row>
    <row r="176" spans="1:17">
      <c r="A176" s="16">
        <v>175</v>
      </c>
      <c r="B176" s="17" t="s">
        <v>82</v>
      </c>
      <c r="C176" s="17" t="s">
        <v>77</v>
      </c>
      <c r="D176" s="17" t="s">
        <v>71</v>
      </c>
      <c r="E176" s="17" t="s">
        <v>72</v>
      </c>
      <c r="F176" s="17" t="s">
        <v>87</v>
      </c>
      <c r="G176" s="17" t="s">
        <v>80</v>
      </c>
      <c r="H176" s="17" t="b">
        <f t="shared" si="2"/>
        <v>1</v>
      </c>
      <c r="I176" s="17" t="s">
        <v>98</v>
      </c>
      <c r="J176" s="17">
        <v>32</v>
      </c>
      <c r="K176" s="17">
        <v>111442</v>
      </c>
      <c r="L176" s="17">
        <v>21</v>
      </c>
      <c r="M176" s="17">
        <v>17</v>
      </c>
      <c r="N176" s="17">
        <v>14</v>
      </c>
      <c r="O176" s="17">
        <v>2</v>
      </c>
      <c r="P176" s="17">
        <v>59</v>
      </c>
      <c r="Q176" s="18">
        <v>40927</v>
      </c>
    </row>
    <row r="177" spans="1:17">
      <c r="A177" s="19">
        <v>176</v>
      </c>
      <c r="B177" s="20" t="s">
        <v>89</v>
      </c>
      <c r="C177" s="20" t="s">
        <v>70</v>
      </c>
      <c r="D177" s="20" t="s">
        <v>99</v>
      </c>
      <c r="E177" s="20" t="s">
        <v>92</v>
      </c>
      <c r="F177" s="20" t="s">
        <v>87</v>
      </c>
      <c r="G177" s="20" t="s">
        <v>74</v>
      </c>
      <c r="H177" s="20" t="b">
        <f t="shared" si="2"/>
        <v>1</v>
      </c>
      <c r="I177" s="20" t="s">
        <v>102</v>
      </c>
      <c r="J177" s="20">
        <v>44</v>
      </c>
      <c r="K177" s="20">
        <v>79847</v>
      </c>
      <c r="L177" s="20">
        <v>20</v>
      </c>
      <c r="M177" s="20">
        <v>16</v>
      </c>
      <c r="N177" s="20">
        <v>6</v>
      </c>
      <c r="O177" s="20">
        <v>4</v>
      </c>
      <c r="P177" s="20">
        <v>28</v>
      </c>
      <c r="Q177" s="21">
        <v>44333</v>
      </c>
    </row>
    <row r="178" spans="1:17">
      <c r="A178" s="16">
        <v>177</v>
      </c>
      <c r="B178" s="17" t="s">
        <v>69</v>
      </c>
      <c r="C178" s="17" t="s">
        <v>86</v>
      </c>
      <c r="D178" s="17" t="s">
        <v>78</v>
      </c>
      <c r="E178" s="17" t="s">
        <v>72</v>
      </c>
      <c r="F178" s="17" t="s">
        <v>97</v>
      </c>
      <c r="G178" s="17" t="s">
        <v>80</v>
      </c>
      <c r="H178" s="17" t="b">
        <f t="shared" si="2"/>
        <v>1</v>
      </c>
      <c r="I178" s="17" t="s">
        <v>98</v>
      </c>
      <c r="J178" s="17">
        <v>43</v>
      </c>
      <c r="K178" s="17">
        <v>88653</v>
      </c>
      <c r="L178" s="17">
        <v>3</v>
      </c>
      <c r="M178" s="17">
        <v>3</v>
      </c>
      <c r="N178" s="17">
        <v>10</v>
      </c>
      <c r="O178" s="17">
        <v>7</v>
      </c>
      <c r="P178" s="17">
        <v>28</v>
      </c>
      <c r="Q178" s="18">
        <v>42373</v>
      </c>
    </row>
    <row r="179" spans="1:17">
      <c r="A179" s="19">
        <v>178</v>
      </c>
      <c r="B179" s="20" t="s">
        <v>69</v>
      </c>
      <c r="C179" s="20" t="s">
        <v>86</v>
      </c>
      <c r="D179" s="20" t="s">
        <v>99</v>
      </c>
      <c r="E179" s="20" t="s">
        <v>83</v>
      </c>
      <c r="F179" s="20" t="s">
        <v>97</v>
      </c>
      <c r="G179" s="20" t="s">
        <v>80</v>
      </c>
      <c r="H179" s="20" t="b">
        <f t="shared" si="2"/>
        <v>1</v>
      </c>
      <c r="I179" s="20" t="s">
        <v>85</v>
      </c>
      <c r="J179" s="20">
        <v>38</v>
      </c>
      <c r="K179" s="20">
        <v>116072</v>
      </c>
      <c r="L179" s="20">
        <v>22</v>
      </c>
      <c r="M179" s="20">
        <v>4</v>
      </c>
      <c r="N179" s="20">
        <v>9</v>
      </c>
      <c r="O179" s="20">
        <v>2</v>
      </c>
      <c r="P179" s="20">
        <v>45</v>
      </c>
      <c r="Q179" s="21">
        <v>42634</v>
      </c>
    </row>
    <row r="180" spans="1:17">
      <c r="A180" s="16">
        <v>179</v>
      </c>
      <c r="B180" s="17" t="s">
        <v>103</v>
      </c>
      <c r="C180" s="17" t="s">
        <v>70</v>
      </c>
      <c r="D180" s="17" t="s">
        <v>99</v>
      </c>
      <c r="E180" s="17" t="s">
        <v>94</v>
      </c>
      <c r="F180" s="17" t="s">
        <v>95</v>
      </c>
      <c r="G180" s="17" t="s">
        <v>80</v>
      </c>
      <c r="H180" s="17" t="b">
        <f t="shared" si="2"/>
        <v>1</v>
      </c>
      <c r="I180" s="17" t="s">
        <v>81</v>
      </c>
      <c r="J180" s="17">
        <v>26</v>
      </c>
      <c r="K180" s="17">
        <v>86622</v>
      </c>
      <c r="L180" s="17">
        <v>4</v>
      </c>
      <c r="M180" s="17">
        <v>10</v>
      </c>
      <c r="N180" s="17">
        <v>10</v>
      </c>
      <c r="O180" s="17">
        <v>1</v>
      </c>
      <c r="P180" s="17">
        <v>23</v>
      </c>
      <c r="Q180" s="18">
        <v>34811</v>
      </c>
    </row>
    <row r="181" spans="1:17">
      <c r="A181" s="19">
        <v>180</v>
      </c>
      <c r="B181" s="20" t="s">
        <v>76</v>
      </c>
      <c r="C181" s="20" t="s">
        <v>86</v>
      </c>
      <c r="D181" s="20" t="s">
        <v>99</v>
      </c>
      <c r="E181" s="20" t="s">
        <v>83</v>
      </c>
      <c r="F181" s="20" t="s">
        <v>97</v>
      </c>
      <c r="G181" s="20" t="s">
        <v>74</v>
      </c>
      <c r="H181" s="20" t="b">
        <f t="shared" si="2"/>
        <v>1</v>
      </c>
      <c r="I181" s="20" t="s">
        <v>85</v>
      </c>
      <c r="J181" s="20">
        <v>32</v>
      </c>
      <c r="K181" s="20">
        <v>57810</v>
      </c>
      <c r="L181" s="20">
        <v>28</v>
      </c>
      <c r="M181" s="20">
        <v>5</v>
      </c>
      <c r="N181" s="20">
        <v>4</v>
      </c>
      <c r="O181" s="20">
        <v>3</v>
      </c>
      <c r="P181" s="20">
        <v>36</v>
      </c>
      <c r="Q181" s="21">
        <v>40903</v>
      </c>
    </row>
    <row r="182" spans="1:17">
      <c r="A182" s="16">
        <v>181</v>
      </c>
      <c r="B182" s="17" t="s">
        <v>82</v>
      </c>
      <c r="C182" s="17" t="s">
        <v>70</v>
      </c>
      <c r="D182" s="17" t="s">
        <v>99</v>
      </c>
      <c r="E182" s="17" t="s">
        <v>94</v>
      </c>
      <c r="F182" s="17" t="s">
        <v>73</v>
      </c>
      <c r="G182" s="17" t="s">
        <v>74</v>
      </c>
      <c r="H182" s="17" t="b">
        <f t="shared" si="2"/>
        <v>1</v>
      </c>
      <c r="I182" s="17" t="s">
        <v>81</v>
      </c>
      <c r="J182" s="17">
        <v>51</v>
      </c>
      <c r="K182" s="17">
        <v>107842</v>
      </c>
      <c r="L182" s="17">
        <v>12</v>
      </c>
      <c r="M182" s="17">
        <v>10</v>
      </c>
      <c r="N182" s="17">
        <v>8</v>
      </c>
      <c r="O182" s="17">
        <v>4</v>
      </c>
      <c r="P182" s="17">
        <v>35</v>
      </c>
      <c r="Q182" s="18">
        <v>39643</v>
      </c>
    </row>
    <row r="183" spans="1:17">
      <c r="A183" s="19">
        <v>182</v>
      </c>
      <c r="B183" s="20" t="s">
        <v>76</v>
      </c>
      <c r="C183" s="20" t="s">
        <v>86</v>
      </c>
      <c r="D183" s="20" t="s">
        <v>78</v>
      </c>
      <c r="E183" s="20" t="s">
        <v>92</v>
      </c>
      <c r="F183" s="20" t="s">
        <v>87</v>
      </c>
      <c r="G183" s="20" t="s">
        <v>88</v>
      </c>
      <c r="H183" s="20" t="b">
        <f t="shared" si="2"/>
        <v>0</v>
      </c>
      <c r="I183" s="20" t="s">
        <v>93</v>
      </c>
      <c r="J183" s="20">
        <v>36</v>
      </c>
      <c r="K183" s="20">
        <v>40503</v>
      </c>
      <c r="L183" s="20">
        <v>38</v>
      </c>
      <c r="M183" s="20">
        <v>12</v>
      </c>
      <c r="N183" s="20">
        <v>10</v>
      </c>
      <c r="O183" s="20">
        <v>8</v>
      </c>
      <c r="P183" s="20">
        <v>34</v>
      </c>
      <c r="Q183" s="21">
        <v>42793</v>
      </c>
    </row>
    <row r="184" spans="1:17">
      <c r="A184" s="16">
        <v>183</v>
      </c>
      <c r="B184" s="17" t="s">
        <v>101</v>
      </c>
      <c r="C184" s="17" t="s">
        <v>86</v>
      </c>
      <c r="D184" s="17" t="s">
        <v>78</v>
      </c>
      <c r="E184" s="17" t="s">
        <v>83</v>
      </c>
      <c r="F184" s="17" t="s">
        <v>100</v>
      </c>
      <c r="G184" s="17" t="s">
        <v>80</v>
      </c>
      <c r="H184" s="17" t="b">
        <f t="shared" si="2"/>
        <v>1</v>
      </c>
      <c r="I184" s="17" t="s">
        <v>81</v>
      </c>
      <c r="J184" s="17">
        <v>48</v>
      </c>
      <c r="K184" s="17">
        <v>114761</v>
      </c>
      <c r="L184" s="17">
        <v>36</v>
      </c>
      <c r="M184" s="17">
        <v>10</v>
      </c>
      <c r="N184" s="17">
        <v>3</v>
      </c>
      <c r="O184" s="17">
        <v>6</v>
      </c>
      <c r="P184" s="17">
        <v>54</v>
      </c>
      <c r="Q184" s="18">
        <v>45153</v>
      </c>
    </row>
    <row r="185" spans="1:17">
      <c r="A185" s="19">
        <v>184</v>
      </c>
      <c r="B185" s="20" t="s">
        <v>82</v>
      </c>
      <c r="C185" s="20" t="s">
        <v>70</v>
      </c>
      <c r="D185" s="20" t="s">
        <v>71</v>
      </c>
      <c r="E185" s="20" t="s">
        <v>72</v>
      </c>
      <c r="F185" s="20" t="s">
        <v>73</v>
      </c>
      <c r="G185" s="20" t="s">
        <v>88</v>
      </c>
      <c r="H185" s="20" t="b">
        <f t="shared" si="2"/>
        <v>0</v>
      </c>
      <c r="I185" s="20" t="s">
        <v>75</v>
      </c>
      <c r="J185" s="20">
        <v>56</v>
      </c>
      <c r="K185" s="20">
        <v>66976</v>
      </c>
      <c r="L185" s="20">
        <v>5</v>
      </c>
      <c r="M185" s="20">
        <v>13</v>
      </c>
      <c r="N185" s="20">
        <v>3</v>
      </c>
      <c r="O185" s="20">
        <v>2</v>
      </c>
      <c r="P185" s="20">
        <v>24</v>
      </c>
      <c r="Q185" s="21">
        <v>34905</v>
      </c>
    </row>
    <row r="186" spans="1:17">
      <c r="A186" s="16">
        <v>185</v>
      </c>
      <c r="B186" s="17" t="s">
        <v>69</v>
      </c>
      <c r="C186" s="17" t="s">
        <v>86</v>
      </c>
      <c r="D186" s="17" t="s">
        <v>91</v>
      </c>
      <c r="E186" s="17" t="s">
        <v>94</v>
      </c>
      <c r="F186" s="17" t="s">
        <v>79</v>
      </c>
      <c r="G186" s="17" t="s">
        <v>88</v>
      </c>
      <c r="H186" s="17" t="b">
        <f t="shared" si="2"/>
        <v>0</v>
      </c>
      <c r="I186" s="17" t="s">
        <v>85</v>
      </c>
      <c r="J186" s="17">
        <v>54</v>
      </c>
      <c r="K186" s="17">
        <v>41590</v>
      </c>
      <c r="L186" s="17">
        <v>13</v>
      </c>
      <c r="M186" s="17">
        <v>11</v>
      </c>
      <c r="N186" s="17">
        <v>8</v>
      </c>
      <c r="O186" s="17">
        <v>9</v>
      </c>
      <c r="P186" s="17">
        <v>24</v>
      </c>
      <c r="Q186" s="18">
        <v>45512</v>
      </c>
    </row>
    <row r="187" spans="1:17">
      <c r="A187" s="19">
        <v>186</v>
      </c>
      <c r="B187" s="20" t="s">
        <v>69</v>
      </c>
      <c r="C187" s="20" t="s">
        <v>70</v>
      </c>
      <c r="D187" s="20" t="s">
        <v>78</v>
      </c>
      <c r="E187" s="20" t="s">
        <v>94</v>
      </c>
      <c r="F187" s="20" t="s">
        <v>97</v>
      </c>
      <c r="G187" s="20" t="s">
        <v>74</v>
      </c>
      <c r="H187" s="20" t="b">
        <f t="shared" si="2"/>
        <v>1</v>
      </c>
      <c r="I187" s="20" t="s">
        <v>102</v>
      </c>
      <c r="J187" s="20">
        <v>41</v>
      </c>
      <c r="K187" s="20">
        <v>40886</v>
      </c>
      <c r="L187" s="20">
        <v>23</v>
      </c>
      <c r="M187" s="20">
        <v>16</v>
      </c>
      <c r="N187" s="20">
        <v>5</v>
      </c>
      <c r="O187" s="20">
        <v>2</v>
      </c>
      <c r="P187" s="20">
        <v>39</v>
      </c>
      <c r="Q187" s="21">
        <v>36815</v>
      </c>
    </row>
    <row r="188" spans="1:17">
      <c r="A188" s="16">
        <v>187</v>
      </c>
      <c r="B188" s="17" t="s">
        <v>82</v>
      </c>
      <c r="C188" s="17" t="s">
        <v>86</v>
      </c>
      <c r="D188" s="17" t="s">
        <v>78</v>
      </c>
      <c r="E188" s="17" t="s">
        <v>83</v>
      </c>
      <c r="F188" s="17" t="s">
        <v>73</v>
      </c>
      <c r="G188" s="17" t="s">
        <v>74</v>
      </c>
      <c r="H188" s="17" t="b">
        <f t="shared" si="2"/>
        <v>1</v>
      </c>
      <c r="I188" s="17" t="s">
        <v>93</v>
      </c>
      <c r="J188" s="17">
        <v>37</v>
      </c>
      <c r="K188" s="17">
        <v>42866</v>
      </c>
      <c r="L188" s="17">
        <v>30</v>
      </c>
      <c r="M188" s="17">
        <v>8</v>
      </c>
      <c r="N188" s="17">
        <v>3</v>
      </c>
      <c r="O188" s="17">
        <v>5</v>
      </c>
      <c r="P188" s="17">
        <v>34</v>
      </c>
      <c r="Q188" s="18">
        <v>38408</v>
      </c>
    </row>
    <row r="189" spans="1:17">
      <c r="A189" s="19">
        <v>188</v>
      </c>
      <c r="B189" s="20" t="s">
        <v>69</v>
      </c>
      <c r="C189" s="20" t="s">
        <v>86</v>
      </c>
      <c r="D189" s="20" t="s">
        <v>91</v>
      </c>
      <c r="E189" s="20" t="s">
        <v>92</v>
      </c>
      <c r="F189" s="20" t="s">
        <v>73</v>
      </c>
      <c r="G189" s="20" t="s">
        <v>88</v>
      </c>
      <c r="H189" s="20" t="b">
        <f t="shared" si="2"/>
        <v>0</v>
      </c>
      <c r="I189" s="20" t="s">
        <v>75</v>
      </c>
      <c r="J189" s="20">
        <v>55</v>
      </c>
      <c r="K189" s="20">
        <v>96624</v>
      </c>
      <c r="L189" s="20">
        <v>37</v>
      </c>
      <c r="M189" s="20">
        <v>8</v>
      </c>
      <c r="N189" s="20">
        <v>10</v>
      </c>
      <c r="O189" s="20">
        <v>4</v>
      </c>
      <c r="P189" s="20">
        <v>37</v>
      </c>
      <c r="Q189" s="21">
        <v>39806</v>
      </c>
    </row>
    <row r="190" spans="1:17">
      <c r="A190" s="16">
        <v>189</v>
      </c>
      <c r="B190" s="17" t="s">
        <v>89</v>
      </c>
      <c r="C190" s="17" t="s">
        <v>77</v>
      </c>
      <c r="D190" s="17" t="s">
        <v>78</v>
      </c>
      <c r="E190" s="17" t="s">
        <v>83</v>
      </c>
      <c r="F190" s="17" t="s">
        <v>79</v>
      </c>
      <c r="G190" s="17" t="s">
        <v>80</v>
      </c>
      <c r="H190" s="17" t="b">
        <f t="shared" si="2"/>
        <v>1</v>
      </c>
      <c r="I190" s="17" t="s">
        <v>98</v>
      </c>
      <c r="J190" s="17">
        <v>23</v>
      </c>
      <c r="K190" s="17">
        <v>98899</v>
      </c>
      <c r="L190" s="17">
        <v>25</v>
      </c>
      <c r="M190" s="17">
        <v>8</v>
      </c>
      <c r="N190" s="17">
        <v>11</v>
      </c>
      <c r="O190" s="17">
        <v>7</v>
      </c>
      <c r="P190" s="17">
        <v>21</v>
      </c>
      <c r="Q190" s="18">
        <v>42932</v>
      </c>
    </row>
    <row r="191" spans="1:17">
      <c r="A191" s="19">
        <v>190</v>
      </c>
      <c r="B191" s="20" t="s">
        <v>82</v>
      </c>
      <c r="C191" s="20" t="s">
        <v>77</v>
      </c>
      <c r="D191" s="20" t="s">
        <v>99</v>
      </c>
      <c r="E191" s="20" t="s">
        <v>92</v>
      </c>
      <c r="F191" s="20" t="s">
        <v>84</v>
      </c>
      <c r="G191" s="20" t="s">
        <v>74</v>
      </c>
      <c r="H191" s="20" t="b">
        <f t="shared" si="2"/>
        <v>1</v>
      </c>
      <c r="I191" s="20" t="s">
        <v>85</v>
      </c>
      <c r="J191" s="20">
        <v>56</v>
      </c>
      <c r="K191" s="20">
        <v>62792</v>
      </c>
      <c r="L191" s="20">
        <v>27</v>
      </c>
      <c r="M191" s="20">
        <v>13</v>
      </c>
      <c r="N191" s="20">
        <v>1</v>
      </c>
      <c r="O191" s="20">
        <v>8</v>
      </c>
      <c r="P191" s="20">
        <v>48</v>
      </c>
      <c r="Q191" s="21">
        <v>37778</v>
      </c>
    </row>
    <row r="192" spans="1:17">
      <c r="A192" s="16">
        <v>191</v>
      </c>
      <c r="B192" s="17" t="s">
        <v>76</v>
      </c>
      <c r="C192" s="17" t="s">
        <v>70</v>
      </c>
      <c r="D192" s="17" t="s">
        <v>99</v>
      </c>
      <c r="E192" s="17" t="s">
        <v>92</v>
      </c>
      <c r="F192" s="17" t="s">
        <v>87</v>
      </c>
      <c r="G192" s="17" t="s">
        <v>80</v>
      </c>
      <c r="H192" s="17" t="b">
        <f t="shared" si="2"/>
        <v>1</v>
      </c>
      <c r="I192" s="17" t="s">
        <v>90</v>
      </c>
      <c r="J192" s="17">
        <v>61</v>
      </c>
      <c r="K192" s="17">
        <v>39764</v>
      </c>
      <c r="L192" s="17">
        <v>14</v>
      </c>
      <c r="M192" s="17">
        <v>2</v>
      </c>
      <c r="N192" s="17">
        <v>3</v>
      </c>
      <c r="O192" s="17">
        <v>5</v>
      </c>
      <c r="P192" s="17">
        <v>32</v>
      </c>
      <c r="Q192" s="18">
        <v>40797</v>
      </c>
    </row>
    <row r="193" spans="1:17">
      <c r="A193" s="19">
        <v>192</v>
      </c>
      <c r="B193" s="20" t="s">
        <v>82</v>
      </c>
      <c r="C193" s="20" t="s">
        <v>77</v>
      </c>
      <c r="D193" s="20" t="s">
        <v>91</v>
      </c>
      <c r="E193" s="20" t="s">
        <v>94</v>
      </c>
      <c r="F193" s="20" t="s">
        <v>100</v>
      </c>
      <c r="G193" s="20" t="s">
        <v>80</v>
      </c>
      <c r="H193" s="20" t="b">
        <f t="shared" si="2"/>
        <v>1</v>
      </c>
      <c r="I193" s="20" t="s">
        <v>90</v>
      </c>
      <c r="J193" s="20">
        <v>49</v>
      </c>
      <c r="K193" s="20">
        <v>116156</v>
      </c>
      <c r="L193" s="20">
        <v>36</v>
      </c>
      <c r="M193" s="20">
        <v>12</v>
      </c>
      <c r="N193" s="20">
        <v>12</v>
      </c>
      <c r="O193" s="20">
        <v>5</v>
      </c>
      <c r="P193" s="20">
        <v>23</v>
      </c>
      <c r="Q193" s="21">
        <v>34823</v>
      </c>
    </row>
    <row r="194" spans="1:17">
      <c r="A194" s="16">
        <v>193</v>
      </c>
      <c r="B194" s="17" t="s">
        <v>69</v>
      </c>
      <c r="C194" s="17" t="s">
        <v>70</v>
      </c>
      <c r="D194" s="17" t="s">
        <v>71</v>
      </c>
      <c r="E194" s="17" t="s">
        <v>83</v>
      </c>
      <c r="F194" s="17" t="s">
        <v>95</v>
      </c>
      <c r="G194" s="17" t="s">
        <v>88</v>
      </c>
      <c r="H194" s="17" t="b">
        <f t="shared" si="2"/>
        <v>0</v>
      </c>
      <c r="I194" s="17" t="s">
        <v>102</v>
      </c>
      <c r="J194" s="17">
        <v>60</v>
      </c>
      <c r="K194" s="17">
        <v>72727</v>
      </c>
      <c r="L194" s="17">
        <v>39</v>
      </c>
      <c r="M194" s="17">
        <v>10</v>
      </c>
      <c r="N194" s="17">
        <v>9</v>
      </c>
      <c r="O194" s="17">
        <v>2</v>
      </c>
      <c r="P194" s="17">
        <v>29</v>
      </c>
      <c r="Q194" s="18">
        <v>41479</v>
      </c>
    </row>
    <row r="195" spans="1:17">
      <c r="A195" s="19">
        <v>194</v>
      </c>
      <c r="B195" s="20" t="s">
        <v>89</v>
      </c>
      <c r="C195" s="20" t="s">
        <v>77</v>
      </c>
      <c r="D195" s="20" t="s">
        <v>71</v>
      </c>
      <c r="E195" s="20" t="s">
        <v>83</v>
      </c>
      <c r="F195" s="20" t="s">
        <v>84</v>
      </c>
      <c r="G195" s="20" t="s">
        <v>88</v>
      </c>
      <c r="H195" s="20" t="b">
        <f t="shared" ref="H195:H258" si="3">NOT(G195="Contract")</f>
        <v>0</v>
      </c>
      <c r="I195" s="20" t="s">
        <v>81</v>
      </c>
      <c r="J195" s="20">
        <v>27</v>
      </c>
      <c r="K195" s="20">
        <v>108471</v>
      </c>
      <c r="L195" s="20">
        <v>16</v>
      </c>
      <c r="M195" s="20">
        <v>12</v>
      </c>
      <c r="N195" s="20">
        <v>5</v>
      </c>
      <c r="O195" s="20">
        <v>8</v>
      </c>
      <c r="P195" s="20">
        <v>50</v>
      </c>
      <c r="Q195" s="21">
        <v>34734</v>
      </c>
    </row>
    <row r="196" spans="1:17">
      <c r="A196" s="16">
        <v>195</v>
      </c>
      <c r="B196" s="17" t="s">
        <v>89</v>
      </c>
      <c r="C196" s="17" t="s">
        <v>86</v>
      </c>
      <c r="D196" s="17" t="s">
        <v>91</v>
      </c>
      <c r="E196" s="17" t="s">
        <v>92</v>
      </c>
      <c r="F196" s="17" t="s">
        <v>97</v>
      </c>
      <c r="G196" s="17" t="s">
        <v>88</v>
      </c>
      <c r="H196" s="17" t="b">
        <f t="shared" si="3"/>
        <v>0</v>
      </c>
      <c r="I196" s="17" t="s">
        <v>102</v>
      </c>
      <c r="J196" s="17">
        <v>30</v>
      </c>
      <c r="K196" s="17">
        <v>38068</v>
      </c>
      <c r="L196" s="17">
        <v>22</v>
      </c>
      <c r="M196" s="17">
        <v>11</v>
      </c>
      <c r="N196" s="17">
        <v>12</v>
      </c>
      <c r="O196" s="17">
        <v>2</v>
      </c>
      <c r="P196" s="17">
        <v>27</v>
      </c>
      <c r="Q196" s="18">
        <v>36869</v>
      </c>
    </row>
    <row r="197" spans="1:17">
      <c r="A197" s="19">
        <v>196</v>
      </c>
      <c r="B197" s="20" t="s">
        <v>101</v>
      </c>
      <c r="C197" s="20" t="s">
        <v>70</v>
      </c>
      <c r="D197" s="20" t="s">
        <v>91</v>
      </c>
      <c r="E197" s="20" t="s">
        <v>83</v>
      </c>
      <c r="F197" s="20" t="s">
        <v>73</v>
      </c>
      <c r="G197" s="20" t="s">
        <v>88</v>
      </c>
      <c r="H197" s="20" t="b">
        <f t="shared" si="3"/>
        <v>0</v>
      </c>
      <c r="I197" s="20" t="s">
        <v>90</v>
      </c>
      <c r="J197" s="20">
        <v>41</v>
      </c>
      <c r="K197" s="20">
        <v>37295</v>
      </c>
      <c r="L197" s="20">
        <v>21</v>
      </c>
      <c r="M197" s="20">
        <v>15</v>
      </c>
      <c r="N197" s="20">
        <v>10</v>
      </c>
      <c r="O197" s="20">
        <v>6</v>
      </c>
      <c r="P197" s="20">
        <v>22</v>
      </c>
      <c r="Q197" s="21">
        <v>42692</v>
      </c>
    </row>
    <row r="198" spans="1:17">
      <c r="A198" s="16">
        <v>197</v>
      </c>
      <c r="B198" s="17" t="s">
        <v>76</v>
      </c>
      <c r="C198" s="17" t="s">
        <v>70</v>
      </c>
      <c r="D198" s="17" t="s">
        <v>99</v>
      </c>
      <c r="E198" s="17" t="s">
        <v>72</v>
      </c>
      <c r="F198" s="17" t="s">
        <v>79</v>
      </c>
      <c r="G198" s="17" t="s">
        <v>74</v>
      </c>
      <c r="H198" s="17" t="b">
        <f t="shared" si="3"/>
        <v>1</v>
      </c>
      <c r="I198" s="17" t="s">
        <v>98</v>
      </c>
      <c r="J198" s="17">
        <v>22</v>
      </c>
      <c r="K198" s="17">
        <v>71160</v>
      </c>
      <c r="L198" s="17">
        <v>21</v>
      </c>
      <c r="M198" s="17">
        <v>16</v>
      </c>
      <c r="N198" s="17">
        <v>2</v>
      </c>
      <c r="O198" s="17">
        <v>8</v>
      </c>
      <c r="P198" s="17">
        <v>28</v>
      </c>
      <c r="Q198" s="18">
        <v>37145</v>
      </c>
    </row>
    <row r="199" spans="1:17">
      <c r="A199" s="19">
        <v>198</v>
      </c>
      <c r="B199" s="20" t="s">
        <v>96</v>
      </c>
      <c r="C199" s="20" t="s">
        <v>86</v>
      </c>
      <c r="D199" s="20" t="s">
        <v>71</v>
      </c>
      <c r="E199" s="20" t="s">
        <v>72</v>
      </c>
      <c r="F199" s="20" t="s">
        <v>79</v>
      </c>
      <c r="G199" s="20" t="s">
        <v>74</v>
      </c>
      <c r="H199" s="20" t="b">
        <f t="shared" si="3"/>
        <v>1</v>
      </c>
      <c r="I199" s="20" t="s">
        <v>93</v>
      </c>
      <c r="J199" s="20">
        <v>29</v>
      </c>
      <c r="K199" s="20">
        <v>41390</v>
      </c>
      <c r="L199" s="20">
        <v>8</v>
      </c>
      <c r="M199" s="20">
        <v>17</v>
      </c>
      <c r="N199" s="20">
        <v>7</v>
      </c>
      <c r="O199" s="20">
        <v>6</v>
      </c>
      <c r="P199" s="20">
        <v>49</v>
      </c>
      <c r="Q199" s="21">
        <v>37352</v>
      </c>
    </row>
    <row r="200" spans="1:17">
      <c r="A200" s="16">
        <v>199</v>
      </c>
      <c r="B200" s="17" t="s">
        <v>96</v>
      </c>
      <c r="C200" s="17" t="s">
        <v>70</v>
      </c>
      <c r="D200" s="17" t="s">
        <v>78</v>
      </c>
      <c r="E200" s="17" t="s">
        <v>83</v>
      </c>
      <c r="F200" s="17" t="s">
        <v>87</v>
      </c>
      <c r="G200" s="17" t="s">
        <v>88</v>
      </c>
      <c r="H200" s="17" t="b">
        <f t="shared" si="3"/>
        <v>0</v>
      </c>
      <c r="I200" s="17" t="s">
        <v>93</v>
      </c>
      <c r="J200" s="17">
        <v>44</v>
      </c>
      <c r="K200" s="17">
        <v>50131</v>
      </c>
      <c r="L200" s="17">
        <v>16</v>
      </c>
      <c r="M200" s="17">
        <v>2</v>
      </c>
      <c r="N200" s="17">
        <v>2</v>
      </c>
      <c r="O200" s="17">
        <v>4</v>
      </c>
      <c r="P200" s="17">
        <v>30</v>
      </c>
      <c r="Q200" s="18">
        <v>39595</v>
      </c>
    </row>
    <row r="201" spans="1:17">
      <c r="A201" s="19">
        <v>200</v>
      </c>
      <c r="B201" s="20" t="s">
        <v>82</v>
      </c>
      <c r="C201" s="20" t="s">
        <v>70</v>
      </c>
      <c r="D201" s="20" t="s">
        <v>99</v>
      </c>
      <c r="E201" s="20" t="s">
        <v>83</v>
      </c>
      <c r="F201" s="20" t="s">
        <v>84</v>
      </c>
      <c r="G201" s="20" t="s">
        <v>74</v>
      </c>
      <c r="H201" s="20" t="b">
        <f t="shared" si="3"/>
        <v>1</v>
      </c>
      <c r="I201" s="20" t="s">
        <v>85</v>
      </c>
      <c r="J201" s="20">
        <v>24</v>
      </c>
      <c r="K201" s="20">
        <v>105969</v>
      </c>
      <c r="L201" s="20">
        <v>31</v>
      </c>
      <c r="M201" s="20">
        <v>18</v>
      </c>
      <c r="N201" s="20">
        <v>4</v>
      </c>
      <c r="O201" s="20">
        <v>4</v>
      </c>
      <c r="P201" s="20">
        <v>54</v>
      </c>
      <c r="Q201" s="21">
        <v>45398</v>
      </c>
    </row>
    <row r="202" spans="1:17">
      <c r="A202" s="16">
        <v>201</v>
      </c>
      <c r="B202" s="17" t="s">
        <v>101</v>
      </c>
      <c r="C202" s="17" t="s">
        <v>77</v>
      </c>
      <c r="D202" s="17" t="s">
        <v>91</v>
      </c>
      <c r="E202" s="17" t="s">
        <v>92</v>
      </c>
      <c r="F202" s="17" t="s">
        <v>95</v>
      </c>
      <c r="G202" s="17" t="s">
        <v>88</v>
      </c>
      <c r="H202" s="17" t="b">
        <f t="shared" si="3"/>
        <v>0</v>
      </c>
      <c r="I202" s="17" t="s">
        <v>93</v>
      </c>
      <c r="J202" s="17">
        <v>25</v>
      </c>
      <c r="K202" s="17">
        <v>45038</v>
      </c>
      <c r="L202" s="17">
        <v>10</v>
      </c>
      <c r="M202" s="17">
        <v>12</v>
      </c>
      <c r="N202" s="17">
        <v>12</v>
      </c>
      <c r="O202" s="17">
        <v>6</v>
      </c>
      <c r="P202" s="17">
        <v>56</v>
      </c>
      <c r="Q202" s="18">
        <v>37152</v>
      </c>
    </row>
    <row r="203" spans="1:17">
      <c r="A203" s="19">
        <v>202</v>
      </c>
      <c r="B203" s="20" t="s">
        <v>103</v>
      </c>
      <c r="C203" s="20" t="s">
        <v>70</v>
      </c>
      <c r="D203" s="20" t="s">
        <v>71</v>
      </c>
      <c r="E203" s="20" t="s">
        <v>72</v>
      </c>
      <c r="F203" s="20" t="s">
        <v>87</v>
      </c>
      <c r="G203" s="20" t="s">
        <v>80</v>
      </c>
      <c r="H203" s="20" t="b">
        <f t="shared" si="3"/>
        <v>1</v>
      </c>
      <c r="I203" s="20" t="s">
        <v>85</v>
      </c>
      <c r="J203" s="20">
        <v>46</v>
      </c>
      <c r="K203" s="20">
        <v>82327</v>
      </c>
      <c r="L203" s="20">
        <v>32</v>
      </c>
      <c r="M203" s="20">
        <v>19</v>
      </c>
      <c r="N203" s="20">
        <v>7</v>
      </c>
      <c r="O203" s="20">
        <v>4</v>
      </c>
      <c r="P203" s="20">
        <v>32</v>
      </c>
      <c r="Q203" s="21">
        <v>40574</v>
      </c>
    </row>
    <row r="204" spans="1:17">
      <c r="A204" s="16">
        <v>203</v>
      </c>
      <c r="B204" s="17" t="s">
        <v>82</v>
      </c>
      <c r="C204" s="17" t="s">
        <v>86</v>
      </c>
      <c r="D204" s="17" t="s">
        <v>78</v>
      </c>
      <c r="E204" s="17" t="s">
        <v>72</v>
      </c>
      <c r="F204" s="17" t="s">
        <v>73</v>
      </c>
      <c r="G204" s="17" t="s">
        <v>80</v>
      </c>
      <c r="H204" s="17" t="b">
        <f t="shared" si="3"/>
        <v>1</v>
      </c>
      <c r="I204" s="17" t="s">
        <v>85</v>
      </c>
      <c r="J204" s="17">
        <v>59</v>
      </c>
      <c r="K204" s="17">
        <v>107064</v>
      </c>
      <c r="L204" s="17">
        <v>34</v>
      </c>
      <c r="M204" s="17">
        <v>18</v>
      </c>
      <c r="N204" s="17">
        <v>4</v>
      </c>
      <c r="O204" s="17">
        <v>8</v>
      </c>
      <c r="P204" s="17">
        <v>55</v>
      </c>
      <c r="Q204" s="18">
        <v>35705</v>
      </c>
    </row>
    <row r="205" spans="1:17">
      <c r="A205" s="19">
        <v>204</v>
      </c>
      <c r="B205" s="20" t="s">
        <v>101</v>
      </c>
      <c r="C205" s="20" t="s">
        <v>77</v>
      </c>
      <c r="D205" s="20" t="s">
        <v>78</v>
      </c>
      <c r="E205" s="20" t="s">
        <v>94</v>
      </c>
      <c r="F205" s="20" t="s">
        <v>87</v>
      </c>
      <c r="G205" s="20" t="s">
        <v>80</v>
      </c>
      <c r="H205" s="20" t="b">
        <f t="shared" si="3"/>
        <v>1</v>
      </c>
      <c r="I205" s="20" t="s">
        <v>85</v>
      </c>
      <c r="J205" s="20">
        <v>36</v>
      </c>
      <c r="K205" s="20">
        <v>51281</v>
      </c>
      <c r="L205" s="20">
        <v>9</v>
      </c>
      <c r="M205" s="20">
        <v>17</v>
      </c>
      <c r="N205" s="20">
        <v>7</v>
      </c>
      <c r="O205" s="20">
        <v>9</v>
      </c>
      <c r="P205" s="20">
        <v>32</v>
      </c>
      <c r="Q205" s="21">
        <v>38857</v>
      </c>
    </row>
    <row r="206" spans="1:17">
      <c r="A206" s="16">
        <v>205</v>
      </c>
      <c r="B206" s="17" t="s">
        <v>76</v>
      </c>
      <c r="C206" s="17" t="s">
        <v>77</v>
      </c>
      <c r="D206" s="17" t="s">
        <v>99</v>
      </c>
      <c r="E206" s="17" t="s">
        <v>92</v>
      </c>
      <c r="F206" s="17" t="s">
        <v>100</v>
      </c>
      <c r="G206" s="17" t="s">
        <v>88</v>
      </c>
      <c r="H206" s="17" t="b">
        <f t="shared" si="3"/>
        <v>0</v>
      </c>
      <c r="I206" s="17" t="s">
        <v>90</v>
      </c>
      <c r="J206" s="17">
        <v>42</v>
      </c>
      <c r="K206" s="17">
        <v>84189</v>
      </c>
      <c r="L206" s="17">
        <v>17</v>
      </c>
      <c r="M206" s="17">
        <v>6</v>
      </c>
      <c r="N206" s="17">
        <v>7</v>
      </c>
      <c r="O206" s="17">
        <v>1</v>
      </c>
      <c r="P206" s="17">
        <v>31</v>
      </c>
      <c r="Q206" s="18">
        <v>42749</v>
      </c>
    </row>
    <row r="207" spans="1:17">
      <c r="A207" s="19">
        <v>206</v>
      </c>
      <c r="B207" s="20" t="s">
        <v>76</v>
      </c>
      <c r="C207" s="20" t="s">
        <v>86</v>
      </c>
      <c r="D207" s="20" t="s">
        <v>71</v>
      </c>
      <c r="E207" s="20" t="s">
        <v>94</v>
      </c>
      <c r="F207" s="20" t="s">
        <v>79</v>
      </c>
      <c r="G207" s="20" t="s">
        <v>80</v>
      </c>
      <c r="H207" s="20" t="b">
        <f t="shared" si="3"/>
        <v>1</v>
      </c>
      <c r="I207" s="20" t="s">
        <v>90</v>
      </c>
      <c r="J207" s="20">
        <v>56</v>
      </c>
      <c r="K207" s="20">
        <v>78511</v>
      </c>
      <c r="L207" s="20">
        <v>11</v>
      </c>
      <c r="M207" s="20">
        <v>15</v>
      </c>
      <c r="N207" s="20">
        <v>1</v>
      </c>
      <c r="O207" s="20">
        <v>4</v>
      </c>
      <c r="P207" s="20">
        <v>56</v>
      </c>
      <c r="Q207" s="21">
        <v>38457</v>
      </c>
    </row>
    <row r="208" spans="1:17">
      <c r="A208" s="16">
        <v>207</v>
      </c>
      <c r="B208" s="17" t="s">
        <v>76</v>
      </c>
      <c r="C208" s="17" t="s">
        <v>86</v>
      </c>
      <c r="D208" s="17" t="s">
        <v>71</v>
      </c>
      <c r="E208" s="17" t="s">
        <v>72</v>
      </c>
      <c r="F208" s="17" t="s">
        <v>79</v>
      </c>
      <c r="G208" s="17" t="s">
        <v>74</v>
      </c>
      <c r="H208" s="17" t="b">
        <f t="shared" si="3"/>
        <v>1</v>
      </c>
      <c r="I208" s="17" t="s">
        <v>81</v>
      </c>
      <c r="J208" s="17">
        <v>35</v>
      </c>
      <c r="K208" s="17">
        <v>38605</v>
      </c>
      <c r="L208" s="17">
        <v>32</v>
      </c>
      <c r="M208" s="17">
        <v>3</v>
      </c>
      <c r="N208" s="17">
        <v>6</v>
      </c>
      <c r="O208" s="17">
        <v>4</v>
      </c>
      <c r="P208" s="17">
        <v>29</v>
      </c>
      <c r="Q208" s="18">
        <v>35698</v>
      </c>
    </row>
    <row r="209" spans="1:17">
      <c r="A209" s="19">
        <v>208</v>
      </c>
      <c r="B209" s="20" t="s">
        <v>76</v>
      </c>
      <c r="C209" s="20" t="s">
        <v>77</v>
      </c>
      <c r="D209" s="20" t="s">
        <v>91</v>
      </c>
      <c r="E209" s="20" t="s">
        <v>92</v>
      </c>
      <c r="F209" s="20" t="s">
        <v>97</v>
      </c>
      <c r="G209" s="20" t="s">
        <v>80</v>
      </c>
      <c r="H209" s="20" t="b">
        <f t="shared" si="3"/>
        <v>1</v>
      </c>
      <c r="I209" s="20" t="s">
        <v>75</v>
      </c>
      <c r="J209" s="20">
        <v>57</v>
      </c>
      <c r="K209" s="20">
        <v>31381</v>
      </c>
      <c r="L209" s="20">
        <v>10</v>
      </c>
      <c r="M209" s="20">
        <v>6</v>
      </c>
      <c r="N209" s="20">
        <v>9</v>
      </c>
      <c r="O209" s="20">
        <v>2</v>
      </c>
      <c r="P209" s="20">
        <v>28</v>
      </c>
      <c r="Q209" s="21">
        <v>38348</v>
      </c>
    </row>
    <row r="210" spans="1:17">
      <c r="A210" s="16">
        <v>209</v>
      </c>
      <c r="B210" s="17" t="s">
        <v>76</v>
      </c>
      <c r="C210" s="17" t="s">
        <v>70</v>
      </c>
      <c r="D210" s="17" t="s">
        <v>71</v>
      </c>
      <c r="E210" s="17" t="s">
        <v>83</v>
      </c>
      <c r="F210" s="17" t="s">
        <v>97</v>
      </c>
      <c r="G210" s="17" t="s">
        <v>80</v>
      </c>
      <c r="H210" s="17" t="b">
        <f t="shared" si="3"/>
        <v>1</v>
      </c>
      <c r="I210" s="17" t="s">
        <v>85</v>
      </c>
      <c r="J210" s="17">
        <v>33</v>
      </c>
      <c r="K210" s="17">
        <v>96634</v>
      </c>
      <c r="L210" s="17">
        <v>22</v>
      </c>
      <c r="M210" s="17">
        <v>3</v>
      </c>
      <c r="N210" s="17">
        <v>2</v>
      </c>
      <c r="O210" s="17">
        <v>6</v>
      </c>
      <c r="P210" s="17">
        <v>26</v>
      </c>
      <c r="Q210" s="18">
        <v>44943</v>
      </c>
    </row>
    <row r="211" spans="1:17">
      <c r="A211" s="19">
        <v>210</v>
      </c>
      <c r="B211" s="20" t="s">
        <v>101</v>
      </c>
      <c r="C211" s="20" t="s">
        <v>77</v>
      </c>
      <c r="D211" s="20" t="s">
        <v>71</v>
      </c>
      <c r="E211" s="20" t="s">
        <v>92</v>
      </c>
      <c r="F211" s="20" t="s">
        <v>95</v>
      </c>
      <c r="G211" s="20" t="s">
        <v>80</v>
      </c>
      <c r="H211" s="20" t="b">
        <f t="shared" si="3"/>
        <v>1</v>
      </c>
      <c r="I211" s="20" t="s">
        <v>85</v>
      </c>
      <c r="J211" s="20">
        <v>38</v>
      </c>
      <c r="K211" s="20">
        <v>49810</v>
      </c>
      <c r="L211" s="20">
        <v>17</v>
      </c>
      <c r="M211" s="20">
        <v>1</v>
      </c>
      <c r="N211" s="20">
        <v>14</v>
      </c>
      <c r="O211" s="20">
        <v>3</v>
      </c>
      <c r="P211" s="20">
        <v>21</v>
      </c>
      <c r="Q211" s="21">
        <v>40465</v>
      </c>
    </row>
    <row r="212" spans="1:17">
      <c r="A212" s="16">
        <v>211</v>
      </c>
      <c r="B212" s="17" t="s">
        <v>101</v>
      </c>
      <c r="C212" s="17" t="s">
        <v>86</v>
      </c>
      <c r="D212" s="17" t="s">
        <v>99</v>
      </c>
      <c r="E212" s="17" t="s">
        <v>83</v>
      </c>
      <c r="F212" s="17" t="s">
        <v>73</v>
      </c>
      <c r="G212" s="17" t="s">
        <v>74</v>
      </c>
      <c r="H212" s="17" t="b">
        <f t="shared" si="3"/>
        <v>1</v>
      </c>
      <c r="I212" s="17" t="s">
        <v>75</v>
      </c>
      <c r="J212" s="17">
        <v>60</v>
      </c>
      <c r="K212" s="17">
        <v>54322</v>
      </c>
      <c r="L212" s="17">
        <v>4</v>
      </c>
      <c r="M212" s="17">
        <v>13</v>
      </c>
      <c r="N212" s="17">
        <v>3</v>
      </c>
      <c r="O212" s="17">
        <v>7</v>
      </c>
      <c r="P212" s="17">
        <v>42</v>
      </c>
      <c r="Q212" s="18">
        <v>34865</v>
      </c>
    </row>
    <row r="213" spans="1:17">
      <c r="A213" s="19">
        <v>212</v>
      </c>
      <c r="B213" s="20" t="s">
        <v>89</v>
      </c>
      <c r="C213" s="20" t="s">
        <v>77</v>
      </c>
      <c r="D213" s="20" t="s">
        <v>71</v>
      </c>
      <c r="E213" s="20" t="s">
        <v>83</v>
      </c>
      <c r="F213" s="20" t="s">
        <v>100</v>
      </c>
      <c r="G213" s="20" t="s">
        <v>88</v>
      </c>
      <c r="H213" s="20" t="b">
        <f t="shared" si="3"/>
        <v>0</v>
      </c>
      <c r="I213" s="20" t="s">
        <v>102</v>
      </c>
      <c r="J213" s="20">
        <v>30</v>
      </c>
      <c r="K213" s="20">
        <v>71869</v>
      </c>
      <c r="L213" s="20">
        <v>25</v>
      </c>
      <c r="M213" s="20">
        <v>14</v>
      </c>
      <c r="N213" s="20">
        <v>10</v>
      </c>
      <c r="O213" s="20">
        <v>5</v>
      </c>
      <c r="P213" s="20">
        <v>58</v>
      </c>
      <c r="Q213" s="21">
        <v>36644</v>
      </c>
    </row>
    <row r="214" spans="1:17">
      <c r="A214" s="16">
        <v>213</v>
      </c>
      <c r="B214" s="17" t="s">
        <v>96</v>
      </c>
      <c r="C214" s="17" t="s">
        <v>86</v>
      </c>
      <c r="D214" s="17" t="s">
        <v>78</v>
      </c>
      <c r="E214" s="17" t="s">
        <v>92</v>
      </c>
      <c r="F214" s="17" t="s">
        <v>84</v>
      </c>
      <c r="G214" s="17" t="s">
        <v>74</v>
      </c>
      <c r="H214" s="17" t="b">
        <f t="shared" si="3"/>
        <v>1</v>
      </c>
      <c r="I214" s="17" t="s">
        <v>85</v>
      </c>
      <c r="J214" s="17">
        <v>56</v>
      </c>
      <c r="K214" s="17">
        <v>62955</v>
      </c>
      <c r="L214" s="17">
        <v>21</v>
      </c>
      <c r="M214" s="17">
        <v>13</v>
      </c>
      <c r="N214" s="17">
        <v>5</v>
      </c>
      <c r="O214" s="17">
        <v>4</v>
      </c>
      <c r="P214" s="17">
        <v>59</v>
      </c>
      <c r="Q214" s="18">
        <v>35034</v>
      </c>
    </row>
    <row r="215" spans="1:17">
      <c r="A215" s="19">
        <v>214</v>
      </c>
      <c r="B215" s="20" t="s">
        <v>69</v>
      </c>
      <c r="C215" s="20" t="s">
        <v>77</v>
      </c>
      <c r="D215" s="20" t="s">
        <v>99</v>
      </c>
      <c r="E215" s="20" t="s">
        <v>83</v>
      </c>
      <c r="F215" s="20" t="s">
        <v>87</v>
      </c>
      <c r="G215" s="20" t="s">
        <v>88</v>
      </c>
      <c r="H215" s="20" t="b">
        <f t="shared" si="3"/>
        <v>0</v>
      </c>
      <c r="I215" s="20" t="s">
        <v>81</v>
      </c>
      <c r="J215" s="20">
        <v>34</v>
      </c>
      <c r="K215" s="20">
        <v>91388</v>
      </c>
      <c r="L215" s="20">
        <v>37</v>
      </c>
      <c r="M215" s="20">
        <v>4</v>
      </c>
      <c r="N215" s="20">
        <v>9</v>
      </c>
      <c r="O215" s="20">
        <v>5</v>
      </c>
      <c r="P215" s="20">
        <v>58</v>
      </c>
      <c r="Q215" s="21">
        <v>40586</v>
      </c>
    </row>
    <row r="216" spans="1:17">
      <c r="A216" s="16">
        <v>215</v>
      </c>
      <c r="B216" s="17" t="s">
        <v>76</v>
      </c>
      <c r="C216" s="17" t="s">
        <v>70</v>
      </c>
      <c r="D216" s="17" t="s">
        <v>99</v>
      </c>
      <c r="E216" s="17" t="s">
        <v>94</v>
      </c>
      <c r="F216" s="17" t="s">
        <v>95</v>
      </c>
      <c r="G216" s="17" t="s">
        <v>88</v>
      </c>
      <c r="H216" s="17" t="b">
        <f t="shared" si="3"/>
        <v>0</v>
      </c>
      <c r="I216" s="17" t="s">
        <v>93</v>
      </c>
      <c r="J216" s="17">
        <v>36</v>
      </c>
      <c r="K216" s="17">
        <v>40207</v>
      </c>
      <c r="L216" s="17">
        <v>38</v>
      </c>
      <c r="M216" s="17">
        <v>7</v>
      </c>
      <c r="N216" s="17">
        <v>4</v>
      </c>
      <c r="O216" s="17">
        <v>8</v>
      </c>
      <c r="P216" s="17">
        <v>40</v>
      </c>
      <c r="Q216" s="18">
        <v>43886</v>
      </c>
    </row>
    <row r="217" spans="1:17">
      <c r="A217" s="19">
        <v>216</v>
      </c>
      <c r="B217" s="20" t="s">
        <v>103</v>
      </c>
      <c r="C217" s="20" t="s">
        <v>77</v>
      </c>
      <c r="D217" s="20" t="s">
        <v>91</v>
      </c>
      <c r="E217" s="20" t="s">
        <v>72</v>
      </c>
      <c r="F217" s="20" t="s">
        <v>73</v>
      </c>
      <c r="G217" s="20" t="s">
        <v>80</v>
      </c>
      <c r="H217" s="20" t="b">
        <f t="shared" si="3"/>
        <v>1</v>
      </c>
      <c r="I217" s="20" t="s">
        <v>93</v>
      </c>
      <c r="J217" s="20">
        <v>39</v>
      </c>
      <c r="K217" s="20">
        <v>117329</v>
      </c>
      <c r="L217" s="20">
        <v>1</v>
      </c>
      <c r="M217" s="20">
        <v>10</v>
      </c>
      <c r="N217" s="20">
        <v>1</v>
      </c>
      <c r="O217" s="20">
        <v>3</v>
      </c>
      <c r="P217" s="20">
        <v>42</v>
      </c>
      <c r="Q217" s="21">
        <v>42069</v>
      </c>
    </row>
    <row r="218" spans="1:17">
      <c r="A218" s="16">
        <v>217</v>
      </c>
      <c r="B218" s="17" t="s">
        <v>69</v>
      </c>
      <c r="C218" s="17" t="s">
        <v>77</v>
      </c>
      <c r="D218" s="17" t="s">
        <v>71</v>
      </c>
      <c r="E218" s="17" t="s">
        <v>83</v>
      </c>
      <c r="F218" s="17" t="s">
        <v>97</v>
      </c>
      <c r="G218" s="17" t="s">
        <v>88</v>
      </c>
      <c r="H218" s="17" t="b">
        <f t="shared" si="3"/>
        <v>0</v>
      </c>
      <c r="I218" s="17" t="s">
        <v>98</v>
      </c>
      <c r="J218" s="17">
        <v>54</v>
      </c>
      <c r="K218" s="17">
        <v>97628</v>
      </c>
      <c r="L218" s="17">
        <v>25</v>
      </c>
      <c r="M218" s="17">
        <v>7</v>
      </c>
      <c r="N218" s="17">
        <v>4</v>
      </c>
      <c r="O218" s="17">
        <v>7</v>
      </c>
      <c r="P218" s="17">
        <v>48</v>
      </c>
      <c r="Q218" s="18">
        <v>34764</v>
      </c>
    </row>
    <row r="219" spans="1:17">
      <c r="A219" s="19">
        <v>218</v>
      </c>
      <c r="B219" s="20" t="s">
        <v>101</v>
      </c>
      <c r="C219" s="20" t="s">
        <v>86</v>
      </c>
      <c r="D219" s="20" t="s">
        <v>91</v>
      </c>
      <c r="E219" s="20" t="s">
        <v>94</v>
      </c>
      <c r="F219" s="20" t="s">
        <v>87</v>
      </c>
      <c r="G219" s="20" t="s">
        <v>74</v>
      </c>
      <c r="H219" s="20" t="b">
        <f t="shared" si="3"/>
        <v>1</v>
      </c>
      <c r="I219" s="20" t="s">
        <v>98</v>
      </c>
      <c r="J219" s="20">
        <v>27</v>
      </c>
      <c r="K219" s="20">
        <v>58220</v>
      </c>
      <c r="L219" s="20">
        <v>36</v>
      </c>
      <c r="M219" s="20">
        <v>15</v>
      </c>
      <c r="N219" s="20">
        <v>6</v>
      </c>
      <c r="O219" s="20">
        <v>6</v>
      </c>
      <c r="P219" s="20">
        <v>33</v>
      </c>
      <c r="Q219" s="21">
        <v>39184</v>
      </c>
    </row>
    <row r="220" spans="1:17">
      <c r="A220" s="16">
        <v>219</v>
      </c>
      <c r="B220" s="17" t="s">
        <v>103</v>
      </c>
      <c r="C220" s="17" t="s">
        <v>86</v>
      </c>
      <c r="D220" s="17" t="s">
        <v>78</v>
      </c>
      <c r="E220" s="17" t="s">
        <v>83</v>
      </c>
      <c r="F220" s="17" t="s">
        <v>97</v>
      </c>
      <c r="G220" s="17" t="s">
        <v>74</v>
      </c>
      <c r="H220" s="17" t="b">
        <f t="shared" si="3"/>
        <v>1</v>
      </c>
      <c r="I220" s="17" t="s">
        <v>93</v>
      </c>
      <c r="J220" s="17">
        <v>48</v>
      </c>
      <c r="K220" s="17">
        <v>114050</v>
      </c>
      <c r="L220" s="17">
        <v>17</v>
      </c>
      <c r="M220" s="17">
        <v>15</v>
      </c>
      <c r="N220" s="17">
        <v>5</v>
      </c>
      <c r="O220" s="17">
        <v>1</v>
      </c>
      <c r="P220" s="17">
        <v>45</v>
      </c>
      <c r="Q220" s="18">
        <v>43774</v>
      </c>
    </row>
    <row r="221" spans="1:17">
      <c r="A221" s="19">
        <v>220</v>
      </c>
      <c r="B221" s="20" t="s">
        <v>103</v>
      </c>
      <c r="C221" s="20" t="s">
        <v>86</v>
      </c>
      <c r="D221" s="20" t="s">
        <v>99</v>
      </c>
      <c r="E221" s="20" t="s">
        <v>72</v>
      </c>
      <c r="F221" s="20" t="s">
        <v>87</v>
      </c>
      <c r="G221" s="20" t="s">
        <v>88</v>
      </c>
      <c r="H221" s="20" t="b">
        <f t="shared" si="3"/>
        <v>0</v>
      </c>
      <c r="I221" s="20" t="s">
        <v>93</v>
      </c>
      <c r="J221" s="20">
        <v>44</v>
      </c>
      <c r="K221" s="20">
        <v>104085</v>
      </c>
      <c r="L221" s="20">
        <v>24</v>
      </c>
      <c r="M221" s="20">
        <v>4</v>
      </c>
      <c r="N221" s="20">
        <v>14</v>
      </c>
      <c r="O221" s="20">
        <v>7</v>
      </c>
      <c r="P221" s="20">
        <v>24</v>
      </c>
      <c r="Q221" s="21">
        <v>36867</v>
      </c>
    </row>
    <row r="222" spans="1:17">
      <c r="A222" s="16">
        <v>221</v>
      </c>
      <c r="B222" s="17" t="s">
        <v>103</v>
      </c>
      <c r="C222" s="17" t="s">
        <v>77</v>
      </c>
      <c r="D222" s="17" t="s">
        <v>99</v>
      </c>
      <c r="E222" s="17" t="s">
        <v>94</v>
      </c>
      <c r="F222" s="17" t="s">
        <v>84</v>
      </c>
      <c r="G222" s="17" t="s">
        <v>80</v>
      </c>
      <c r="H222" s="17" t="b">
        <f t="shared" si="3"/>
        <v>1</v>
      </c>
      <c r="I222" s="17" t="s">
        <v>90</v>
      </c>
      <c r="J222" s="17">
        <v>48</v>
      </c>
      <c r="K222" s="17">
        <v>52031</v>
      </c>
      <c r="L222" s="17">
        <v>2</v>
      </c>
      <c r="M222" s="17">
        <v>6</v>
      </c>
      <c r="N222" s="17">
        <v>13</v>
      </c>
      <c r="O222" s="17">
        <v>7</v>
      </c>
      <c r="P222" s="17">
        <v>50</v>
      </c>
      <c r="Q222" s="18">
        <v>41889</v>
      </c>
    </row>
    <row r="223" spans="1:17">
      <c r="A223" s="19">
        <v>222</v>
      </c>
      <c r="B223" s="20" t="s">
        <v>89</v>
      </c>
      <c r="C223" s="20" t="s">
        <v>70</v>
      </c>
      <c r="D223" s="20" t="s">
        <v>99</v>
      </c>
      <c r="E223" s="20" t="s">
        <v>72</v>
      </c>
      <c r="F223" s="20" t="s">
        <v>73</v>
      </c>
      <c r="G223" s="20" t="s">
        <v>80</v>
      </c>
      <c r="H223" s="20" t="b">
        <f t="shared" si="3"/>
        <v>1</v>
      </c>
      <c r="I223" s="20" t="s">
        <v>81</v>
      </c>
      <c r="J223" s="20">
        <v>55</v>
      </c>
      <c r="K223" s="20">
        <v>100721</v>
      </c>
      <c r="L223" s="20">
        <v>15</v>
      </c>
      <c r="M223" s="20">
        <v>5</v>
      </c>
      <c r="N223" s="20">
        <v>1</v>
      </c>
      <c r="O223" s="20">
        <v>1</v>
      </c>
      <c r="P223" s="20">
        <v>44</v>
      </c>
      <c r="Q223" s="21">
        <v>43739</v>
      </c>
    </row>
    <row r="224" spans="1:17">
      <c r="A224" s="16">
        <v>223</v>
      </c>
      <c r="B224" s="17" t="s">
        <v>101</v>
      </c>
      <c r="C224" s="17" t="s">
        <v>86</v>
      </c>
      <c r="D224" s="17" t="s">
        <v>78</v>
      </c>
      <c r="E224" s="17" t="s">
        <v>72</v>
      </c>
      <c r="F224" s="17" t="s">
        <v>87</v>
      </c>
      <c r="G224" s="17" t="s">
        <v>74</v>
      </c>
      <c r="H224" s="17" t="b">
        <f t="shared" si="3"/>
        <v>1</v>
      </c>
      <c r="I224" s="17" t="s">
        <v>75</v>
      </c>
      <c r="J224" s="17">
        <v>59</v>
      </c>
      <c r="K224" s="17">
        <v>110807</v>
      </c>
      <c r="L224" s="17">
        <v>32</v>
      </c>
      <c r="M224" s="17">
        <v>12</v>
      </c>
      <c r="N224" s="17">
        <v>4</v>
      </c>
      <c r="O224" s="17">
        <v>9</v>
      </c>
      <c r="P224" s="17">
        <v>50</v>
      </c>
      <c r="Q224" s="18">
        <v>44366</v>
      </c>
    </row>
    <row r="225" spans="1:17">
      <c r="A225" s="19">
        <v>224</v>
      </c>
      <c r="B225" s="20" t="s">
        <v>103</v>
      </c>
      <c r="C225" s="20" t="s">
        <v>86</v>
      </c>
      <c r="D225" s="20" t="s">
        <v>78</v>
      </c>
      <c r="E225" s="20" t="s">
        <v>94</v>
      </c>
      <c r="F225" s="20" t="s">
        <v>100</v>
      </c>
      <c r="G225" s="20" t="s">
        <v>80</v>
      </c>
      <c r="H225" s="20" t="b">
        <f t="shared" si="3"/>
        <v>1</v>
      </c>
      <c r="I225" s="20" t="s">
        <v>98</v>
      </c>
      <c r="J225" s="20">
        <v>35</v>
      </c>
      <c r="K225" s="20">
        <v>101312</v>
      </c>
      <c r="L225" s="20">
        <v>39</v>
      </c>
      <c r="M225" s="20">
        <v>1</v>
      </c>
      <c r="N225" s="20">
        <v>6</v>
      </c>
      <c r="O225" s="20">
        <v>6</v>
      </c>
      <c r="P225" s="20">
        <v>39</v>
      </c>
      <c r="Q225" s="21">
        <v>37695</v>
      </c>
    </row>
    <row r="226" spans="1:17">
      <c r="A226" s="16">
        <v>225</v>
      </c>
      <c r="B226" s="17" t="s">
        <v>76</v>
      </c>
      <c r="C226" s="17" t="s">
        <v>77</v>
      </c>
      <c r="D226" s="17" t="s">
        <v>91</v>
      </c>
      <c r="E226" s="17" t="s">
        <v>94</v>
      </c>
      <c r="F226" s="17" t="s">
        <v>95</v>
      </c>
      <c r="G226" s="17" t="s">
        <v>88</v>
      </c>
      <c r="H226" s="17" t="b">
        <f t="shared" si="3"/>
        <v>0</v>
      </c>
      <c r="I226" s="17" t="s">
        <v>90</v>
      </c>
      <c r="J226" s="17">
        <v>57</v>
      </c>
      <c r="K226" s="17">
        <v>89766</v>
      </c>
      <c r="L226" s="17">
        <v>6</v>
      </c>
      <c r="M226" s="17">
        <v>8</v>
      </c>
      <c r="N226" s="17">
        <v>13</v>
      </c>
      <c r="O226" s="17">
        <v>2</v>
      </c>
      <c r="P226" s="17">
        <v>36</v>
      </c>
      <c r="Q226" s="18">
        <v>36640</v>
      </c>
    </row>
    <row r="227" spans="1:17">
      <c r="A227" s="19">
        <v>226</v>
      </c>
      <c r="B227" s="20" t="s">
        <v>82</v>
      </c>
      <c r="C227" s="20" t="s">
        <v>86</v>
      </c>
      <c r="D227" s="20" t="s">
        <v>91</v>
      </c>
      <c r="E227" s="20" t="s">
        <v>94</v>
      </c>
      <c r="F227" s="20" t="s">
        <v>79</v>
      </c>
      <c r="G227" s="20" t="s">
        <v>88</v>
      </c>
      <c r="H227" s="20" t="b">
        <f t="shared" si="3"/>
        <v>0</v>
      </c>
      <c r="I227" s="20" t="s">
        <v>90</v>
      </c>
      <c r="J227" s="20">
        <v>29</v>
      </c>
      <c r="K227" s="20">
        <v>42449</v>
      </c>
      <c r="L227" s="20">
        <v>1</v>
      </c>
      <c r="M227" s="20">
        <v>1</v>
      </c>
      <c r="N227" s="20">
        <v>10</v>
      </c>
      <c r="O227" s="20">
        <v>5</v>
      </c>
      <c r="P227" s="20">
        <v>21</v>
      </c>
      <c r="Q227" s="21">
        <v>38303</v>
      </c>
    </row>
    <row r="228" spans="1:17">
      <c r="A228" s="16">
        <v>227</v>
      </c>
      <c r="B228" s="17" t="s">
        <v>103</v>
      </c>
      <c r="C228" s="17" t="s">
        <v>70</v>
      </c>
      <c r="D228" s="17" t="s">
        <v>91</v>
      </c>
      <c r="E228" s="17" t="s">
        <v>92</v>
      </c>
      <c r="F228" s="17" t="s">
        <v>100</v>
      </c>
      <c r="G228" s="17" t="s">
        <v>74</v>
      </c>
      <c r="H228" s="17" t="b">
        <f t="shared" si="3"/>
        <v>1</v>
      </c>
      <c r="I228" s="17" t="s">
        <v>75</v>
      </c>
      <c r="J228" s="17">
        <v>56</v>
      </c>
      <c r="K228" s="17">
        <v>119833</v>
      </c>
      <c r="L228" s="17">
        <v>23</v>
      </c>
      <c r="M228" s="17">
        <v>5</v>
      </c>
      <c r="N228" s="17">
        <v>10</v>
      </c>
      <c r="O228" s="17">
        <v>4</v>
      </c>
      <c r="P228" s="17">
        <v>44</v>
      </c>
      <c r="Q228" s="18">
        <v>37942</v>
      </c>
    </row>
    <row r="229" spans="1:17">
      <c r="A229" s="19">
        <v>228</v>
      </c>
      <c r="B229" s="20" t="s">
        <v>89</v>
      </c>
      <c r="C229" s="20" t="s">
        <v>70</v>
      </c>
      <c r="D229" s="20" t="s">
        <v>71</v>
      </c>
      <c r="E229" s="20" t="s">
        <v>94</v>
      </c>
      <c r="F229" s="20" t="s">
        <v>100</v>
      </c>
      <c r="G229" s="20" t="s">
        <v>88</v>
      </c>
      <c r="H229" s="20" t="b">
        <f t="shared" si="3"/>
        <v>0</v>
      </c>
      <c r="I229" s="20" t="s">
        <v>90</v>
      </c>
      <c r="J229" s="20">
        <v>40</v>
      </c>
      <c r="K229" s="20">
        <v>86699</v>
      </c>
      <c r="L229" s="20">
        <v>39</v>
      </c>
      <c r="M229" s="20">
        <v>6</v>
      </c>
      <c r="N229" s="20">
        <v>14</v>
      </c>
      <c r="O229" s="20">
        <v>7</v>
      </c>
      <c r="P229" s="20">
        <v>32</v>
      </c>
      <c r="Q229" s="21">
        <v>45188</v>
      </c>
    </row>
    <row r="230" spans="1:17">
      <c r="A230" s="16">
        <v>229</v>
      </c>
      <c r="B230" s="17" t="s">
        <v>69</v>
      </c>
      <c r="C230" s="17" t="s">
        <v>86</v>
      </c>
      <c r="D230" s="17" t="s">
        <v>99</v>
      </c>
      <c r="E230" s="17" t="s">
        <v>94</v>
      </c>
      <c r="F230" s="17" t="s">
        <v>95</v>
      </c>
      <c r="G230" s="17" t="s">
        <v>74</v>
      </c>
      <c r="H230" s="17" t="b">
        <f t="shared" si="3"/>
        <v>1</v>
      </c>
      <c r="I230" s="17" t="s">
        <v>81</v>
      </c>
      <c r="J230" s="17">
        <v>51</v>
      </c>
      <c r="K230" s="17">
        <v>111253</v>
      </c>
      <c r="L230" s="17">
        <v>17</v>
      </c>
      <c r="M230" s="17">
        <v>3</v>
      </c>
      <c r="N230" s="17">
        <v>4</v>
      </c>
      <c r="O230" s="17">
        <v>8</v>
      </c>
      <c r="P230" s="17">
        <v>58</v>
      </c>
      <c r="Q230" s="18">
        <v>43204</v>
      </c>
    </row>
    <row r="231" spans="1:17">
      <c r="A231" s="19">
        <v>230</v>
      </c>
      <c r="B231" s="20" t="s">
        <v>101</v>
      </c>
      <c r="C231" s="20" t="s">
        <v>86</v>
      </c>
      <c r="D231" s="20" t="s">
        <v>99</v>
      </c>
      <c r="E231" s="20" t="s">
        <v>94</v>
      </c>
      <c r="F231" s="20" t="s">
        <v>79</v>
      </c>
      <c r="G231" s="20" t="s">
        <v>88</v>
      </c>
      <c r="H231" s="20" t="b">
        <f t="shared" si="3"/>
        <v>0</v>
      </c>
      <c r="I231" s="20" t="s">
        <v>93</v>
      </c>
      <c r="J231" s="20">
        <v>35</v>
      </c>
      <c r="K231" s="20">
        <v>76092</v>
      </c>
      <c r="L231" s="20">
        <v>34</v>
      </c>
      <c r="M231" s="20">
        <v>15</v>
      </c>
      <c r="N231" s="20">
        <v>14</v>
      </c>
      <c r="O231" s="20">
        <v>1</v>
      </c>
      <c r="P231" s="20">
        <v>47</v>
      </c>
      <c r="Q231" s="21">
        <v>39660</v>
      </c>
    </row>
    <row r="232" spans="1:17">
      <c r="A232" s="16">
        <v>231</v>
      </c>
      <c r="B232" s="17" t="s">
        <v>89</v>
      </c>
      <c r="C232" s="17" t="s">
        <v>77</v>
      </c>
      <c r="D232" s="17" t="s">
        <v>91</v>
      </c>
      <c r="E232" s="17" t="s">
        <v>94</v>
      </c>
      <c r="F232" s="17" t="s">
        <v>100</v>
      </c>
      <c r="G232" s="17" t="s">
        <v>74</v>
      </c>
      <c r="H232" s="17" t="b">
        <f t="shared" si="3"/>
        <v>1</v>
      </c>
      <c r="I232" s="17" t="s">
        <v>85</v>
      </c>
      <c r="J232" s="17">
        <v>41</v>
      </c>
      <c r="K232" s="17">
        <v>93671</v>
      </c>
      <c r="L232" s="17">
        <v>29</v>
      </c>
      <c r="M232" s="17">
        <v>5</v>
      </c>
      <c r="N232" s="17">
        <v>9</v>
      </c>
      <c r="O232" s="17">
        <v>5</v>
      </c>
      <c r="P232" s="17">
        <v>25</v>
      </c>
      <c r="Q232" s="18">
        <v>35357</v>
      </c>
    </row>
    <row r="233" spans="1:17">
      <c r="A233" s="19">
        <v>232</v>
      </c>
      <c r="B233" s="20" t="s">
        <v>103</v>
      </c>
      <c r="C233" s="20" t="s">
        <v>70</v>
      </c>
      <c r="D233" s="20" t="s">
        <v>99</v>
      </c>
      <c r="E233" s="20" t="s">
        <v>83</v>
      </c>
      <c r="F233" s="20" t="s">
        <v>87</v>
      </c>
      <c r="G233" s="20" t="s">
        <v>80</v>
      </c>
      <c r="H233" s="20" t="b">
        <f t="shared" si="3"/>
        <v>1</v>
      </c>
      <c r="I233" s="20" t="s">
        <v>75</v>
      </c>
      <c r="J233" s="20">
        <v>46</v>
      </c>
      <c r="K233" s="20">
        <v>40350</v>
      </c>
      <c r="L233" s="20">
        <v>9</v>
      </c>
      <c r="M233" s="20">
        <v>14</v>
      </c>
      <c r="N233" s="20">
        <v>5</v>
      </c>
      <c r="O233" s="20">
        <v>3</v>
      </c>
      <c r="P233" s="20">
        <v>22</v>
      </c>
      <c r="Q233" s="21">
        <v>41792</v>
      </c>
    </row>
    <row r="234" spans="1:17">
      <c r="A234" s="16">
        <v>233</v>
      </c>
      <c r="B234" s="17" t="s">
        <v>101</v>
      </c>
      <c r="C234" s="17" t="s">
        <v>70</v>
      </c>
      <c r="D234" s="17" t="s">
        <v>91</v>
      </c>
      <c r="E234" s="17" t="s">
        <v>92</v>
      </c>
      <c r="F234" s="17" t="s">
        <v>87</v>
      </c>
      <c r="G234" s="17" t="s">
        <v>88</v>
      </c>
      <c r="H234" s="17" t="b">
        <f t="shared" si="3"/>
        <v>0</v>
      </c>
      <c r="I234" s="17" t="s">
        <v>93</v>
      </c>
      <c r="J234" s="17">
        <v>61</v>
      </c>
      <c r="K234" s="17">
        <v>98487</v>
      </c>
      <c r="L234" s="17">
        <v>13</v>
      </c>
      <c r="M234" s="17">
        <v>18</v>
      </c>
      <c r="N234" s="17">
        <v>8</v>
      </c>
      <c r="O234" s="17">
        <v>1</v>
      </c>
      <c r="P234" s="17">
        <v>54</v>
      </c>
      <c r="Q234" s="18">
        <v>43107</v>
      </c>
    </row>
    <row r="235" spans="1:17">
      <c r="A235" s="19">
        <v>234</v>
      </c>
      <c r="B235" s="20" t="s">
        <v>82</v>
      </c>
      <c r="C235" s="20" t="s">
        <v>86</v>
      </c>
      <c r="D235" s="20" t="s">
        <v>71</v>
      </c>
      <c r="E235" s="20" t="s">
        <v>72</v>
      </c>
      <c r="F235" s="20" t="s">
        <v>87</v>
      </c>
      <c r="G235" s="20" t="s">
        <v>88</v>
      </c>
      <c r="H235" s="20" t="b">
        <f t="shared" si="3"/>
        <v>0</v>
      </c>
      <c r="I235" s="20" t="s">
        <v>93</v>
      </c>
      <c r="J235" s="20">
        <v>45</v>
      </c>
      <c r="K235" s="20">
        <v>47622</v>
      </c>
      <c r="L235" s="20">
        <v>6</v>
      </c>
      <c r="M235" s="20">
        <v>16</v>
      </c>
      <c r="N235" s="20">
        <v>9</v>
      </c>
      <c r="O235" s="20">
        <v>3</v>
      </c>
      <c r="P235" s="20">
        <v>37</v>
      </c>
      <c r="Q235" s="21">
        <v>44969</v>
      </c>
    </row>
    <row r="236" spans="1:17">
      <c r="A236" s="16">
        <v>235</v>
      </c>
      <c r="B236" s="17" t="s">
        <v>103</v>
      </c>
      <c r="C236" s="17" t="s">
        <v>77</v>
      </c>
      <c r="D236" s="17" t="s">
        <v>71</v>
      </c>
      <c r="E236" s="17" t="s">
        <v>94</v>
      </c>
      <c r="F236" s="17" t="s">
        <v>79</v>
      </c>
      <c r="G236" s="17" t="s">
        <v>74</v>
      </c>
      <c r="H236" s="17" t="b">
        <f t="shared" si="3"/>
        <v>1</v>
      </c>
      <c r="I236" s="17" t="s">
        <v>102</v>
      </c>
      <c r="J236" s="17">
        <v>35</v>
      </c>
      <c r="K236" s="17">
        <v>100263</v>
      </c>
      <c r="L236" s="17">
        <v>6</v>
      </c>
      <c r="M236" s="17">
        <v>6</v>
      </c>
      <c r="N236" s="17">
        <v>10</v>
      </c>
      <c r="O236" s="17">
        <v>6</v>
      </c>
      <c r="P236" s="17">
        <v>30</v>
      </c>
      <c r="Q236" s="18">
        <v>38136</v>
      </c>
    </row>
    <row r="237" spans="1:17">
      <c r="A237" s="19">
        <v>236</v>
      </c>
      <c r="B237" s="20" t="s">
        <v>89</v>
      </c>
      <c r="C237" s="20" t="s">
        <v>70</v>
      </c>
      <c r="D237" s="20" t="s">
        <v>78</v>
      </c>
      <c r="E237" s="20" t="s">
        <v>83</v>
      </c>
      <c r="F237" s="20" t="s">
        <v>100</v>
      </c>
      <c r="G237" s="20" t="s">
        <v>74</v>
      </c>
      <c r="H237" s="20" t="b">
        <f t="shared" si="3"/>
        <v>1</v>
      </c>
      <c r="I237" s="20" t="s">
        <v>75</v>
      </c>
      <c r="J237" s="20">
        <v>47</v>
      </c>
      <c r="K237" s="20">
        <v>83117</v>
      </c>
      <c r="L237" s="20">
        <v>20</v>
      </c>
      <c r="M237" s="20">
        <v>14</v>
      </c>
      <c r="N237" s="20">
        <v>5</v>
      </c>
      <c r="O237" s="20">
        <v>7</v>
      </c>
      <c r="P237" s="20">
        <v>39</v>
      </c>
      <c r="Q237" s="21">
        <v>38763</v>
      </c>
    </row>
    <row r="238" spans="1:17">
      <c r="A238" s="16">
        <v>237</v>
      </c>
      <c r="B238" s="17" t="s">
        <v>96</v>
      </c>
      <c r="C238" s="17" t="s">
        <v>70</v>
      </c>
      <c r="D238" s="17" t="s">
        <v>71</v>
      </c>
      <c r="E238" s="17" t="s">
        <v>83</v>
      </c>
      <c r="F238" s="17" t="s">
        <v>79</v>
      </c>
      <c r="G238" s="17" t="s">
        <v>88</v>
      </c>
      <c r="H238" s="17" t="b">
        <f t="shared" si="3"/>
        <v>0</v>
      </c>
      <c r="I238" s="17" t="s">
        <v>90</v>
      </c>
      <c r="J238" s="17">
        <v>59</v>
      </c>
      <c r="K238" s="17">
        <v>88394</v>
      </c>
      <c r="L238" s="17">
        <v>3</v>
      </c>
      <c r="M238" s="17">
        <v>8</v>
      </c>
      <c r="N238" s="17">
        <v>6</v>
      </c>
      <c r="O238" s="17">
        <v>8</v>
      </c>
      <c r="P238" s="17">
        <v>24</v>
      </c>
      <c r="Q238" s="18">
        <v>39398</v>
      </c>
    </row>
    <row r="239" spans="1:17">
      <c r="A239" s="19">
        <v>238</v>
      </c>
      <c r="B239" s="20" t="s">
        <v>76</v>
      </c>
      <c r="C239" s="20" t="s">
        <v>77</v>
      </c>
      <c r="D239" s="20" t="s">
        <v>91</v>
      </c>
      <c r="E239" s="20" t="s">
        <v>83</v>
      </c>
      <c r="F239" s="20" t="s">
        <v>87</v>
      </c>
      <c r="G239" s="20" t="s">
        <v>74</v>
      </c>
      <c r="H239" s="20" t="b">
        <f t="shared" si="3"/>
        <v>1</v>
      </c>
      <c r="I239" s="20" t="s">
        <v>85</v>
      </c>
      <c r="J239" s="20">
        <v>44</v>
      </c>
      <c r="K239" s="20">
        <v>53782</v>
      </c>
      <c r="L239" s="20">
        <v>17</v>
      </c>
      <c r="M239" s="20">
        <v>7</v>
      </c>
      <c r="N239" s="20">
        <v>1</v>
      </c>
      <c r="O239" s="20">
        <v>4</v>
      </c>
      <c r="P239" s="20">
        <v>38</v>
      </c>
      <c r="Q239" s="21">
        <v>39252</v>
      </c>
    </row>
    <row r="240" spans="1:17">
      <c r="A240" s="16">
        <v>239</v>
      </c>
      <c r="B240" s="17" t="s">
        <v>69</v>
      </c>
      <c r="C240" s="17" t="s">
        <v>77</v>
      </c>
      <c r="D240" s="17" t="s">
        <v>71</v>
      </c>
      <c r="E240" s="17" t="s">
        <v>72</v>
      </c>
      <c r="F240" s="17" t="s">
        <v>95</v>
      </c>
      <c r="G240" s="17" t="s">
        <v>88</v>
      </c>
      <c r="H240" s="17" t="b">
        <f t="shared" si="3"/>
        <v>0</v>
      </c>
      <c r="I240" s="17" t="s">
        <v>75</v>
      </c>
      <c r="J240" s="17">
        <v>43</v>
      </c>
      <c r="K240" s="17">
        <v>58454</v>
      </c>
      <c r="L240" s="17">
        <v>12</v>
      </c>
      <c r="M240" s="17">
        <v>8</v>
      </c>
      <c r="N240" s="17">
        <v>11</v>
      </c>
      <c r="O240" s="17">
        <v>3</v>
      </c>
      <c r="P240" s="17">
        <v>41</v>
      </c>
      <c r="Q240" s="18">
        <v>41732</v>
      </c>
    </row>
    <row r="241" spans="1:17">
      <c r="A241" s="19">
        <v>240</v>
      </c>
      <c r="B241" s="20" t="s">
        <v>89</v>
      </c>
      <c r="C241" s="20" t="s">
        <v>70</v>
      </c>
      <c r="D241" s="20" t="s">
        <v>78</v>
      </c>
      <c r="E241" s="20" t="s">
        <v>94</v>
      </c>
      <c r="F241" s="20" t="s">
        <v>100</v>
      </c>
      <c r="G241" s="20" t="s">
        <v>80</v>
      </c>
      <c r="H241" s="20" t="b">
        <f t="shared" si="3"/>
        <v>1</v>
      </c>
      <c r="I241" s="20" t="s">
        <v>90</v>
      </c>
      <c r="J241" s="20">
        <v>40</v>
      </c>
      <c r="K241" s="20">
        <v>97904</v>
      </c>
      <c r="L241" s="20">
        <v>1</v>
      </c>
      <c r="M241" s="20">
        <v>13</v>
      </c>
      <c r="N241" s="20">
        <v>12</v>
      </c>
      <c r="O241" s="20">
        <v>5</v>
      </c>
      <c r="P241" s="20">
        <v>38</v>
      </c>
      <c r="Q241" s="21">
        <v>41361</v>
      </c>
    </row>
    <row r="242" spans="1:17">
      <c r="A242" s="16">
        <v>241</v>
      </c>
      <c r="B242" s="17" t="s">
        <v>101</v>
      </c>
      <c r="C242" s="17" t="s">
        <v>70</v>
      </c>
      <c r="D242" s="17" t="s">
        <v>99</v>
      </c>
      <c r="E242" s="17" t="s">
        <v>92</v>
      </c>
      <c r="F242" s="17" t="s">
        <v>100</v>
      </c>
      <c r="G242" s="17" t="s">
        <v>74</v>
      </c>
      <c r="H242" s="17" t="b">
        <f t="shared" si="3"/>
        <v>1</v>
      </c>
      <c r="I242" s="17" t="s">
        <v>93</v>
      </c>
      <c r="J242" s="17">
        <v>24</v>
      </c>
      <c r="K242" s="17">
        <v>45592</v>
      </c>
      <c r="L242" s="17">
        <v>17</v>
      </c>
      <c r="M242" s="17">
        <v>6</v>
      </c>
      <c r="N242" s="17">
        <v>7</v>
      </c>
      <c r="O242" s="17">
        <v>9</v>
      </c>
      <c r="P242" s="17">
        <v>35</v>
      </c>
      <c r="Q242" s="18">
        <v>39289</v>
      </c>
    </row>
    <row r="243" spans="1:17">
      <c r="A243" s="19">
        <v>242</v>
      </c>
      <c r="B243" s="20" t="s">
        <v>103</v>
      </c>
      <c r="C243" s="20" t="s">
        <v>77</v>
      </c>
      <c r="D243" s="20" t="s">
        <v>91</v>
      </c>
      <c r="E243" s="20" t="s">
        <v>92</v>
      </c>
      <c r="F243" s="20" t="s">
        <v>97</v>
      </c>
      <c r="G243" s="20" t="s">
        <v>88</v>
      </c>
      <c r="H243" s="20" t="b">
        <f t="shared" si="3"/>
        <v>0</v>
      </c>
      <c r="I243" s="20" t="s">
        <v>85</v>
      </c>
      <c r="J243" s="20">
        <v>63</v>
      </c>
      <c r="K243" s="20">
        <v>52173</v>
      </c>
      <c r="L243" s="20">
        <v>3</v>
      </c>
      <c r="M243" s="20">
        <v>18</v>
      </c>
      <c r="N243" s="20">
        <v>4</v>
      </c>
      <c r="O243" s="20">
        <v>6</v>
      </c>
      <c r="P243" s="20">
        <v>43</v>
      </c>
      <c r="Q243" s="21">
        <v>43676</v>
      </c>
    </row>
    <row r="244" spans="1:17">
      <c r="A244" s="16">
        <v>243</v>
      </c>
      <c r="B244" s="17" t="s">
        <v>76</v>
      </c>
      <c r="C244" s="17" t="s">
        <v>70</v>
      </c>
      <c r="D244" s="17" t="s">
        <v>99</v>
      </c>
      <c r="E244" s="17" t="s">
        <v>83</v>
      </c>
      <c r="F244" s="17" t="s">
        <v>97</v>
      </c>
      <c r="G244" s="17" t="s">
        <v>80</v>
      </c>
      <c r="H244" s="17" t="b">
        <f t="shared" si="3"/>
        <v>1</v>
      </c>
      <c r="I244" s="17" t="s">
        <v>90</v>
      </c>
      <c r="J244" s="17">
        <v>40</v>
      </c>
      <c r="K244" s="17">
        <v>63204</v>
      </c>
      <c r="L244" s="17">
        <v>26</v>
      </c>
      <c r="M244" s="17">
        <v>2</v>
      </c>
      <c r="N244" s="17">
        <v>11</v>
      </c>
      <c r="O244" s="17">
        <v>9</v>
      </c>
      <c r="P244" s="17">
        <v>23</v>
      </c>
      <c r="Q244" s="18">
        <v>44119</v>
      </c>
    </row>
    <row r="245" spans="1:17">
      <c r="A245" s="19">
        <v>244</v>
      </c>
      <c r="B245" s="20" t="s">
        <v>103</v>
      </c>
      <c r="C245" s="20" t="s">
        <v>86</v>
      </c>
      <c r="D245" s="20" t="s">
        <v>78</v>
      </c>
      <c r="E245" s="20" t="s">
        <v>72</v>
      </c>
      <c r="F245" s="20" t="s">
        <v>84</v>
      </c>
      <c r="G245" s="20" t="s">
        <v>80</v>
      </c>
      <c r="H245" s="20" t="b">
        <f t="shared" si="3"/>
        <v>1</v>
      </c>
      <c r="I245" s="20" t="s">
        <v>81</v>
      </c>
      <c r="J245" s="20">
        <v>30</v>
      </c>
      <c r="K245" s="20">
        <v>65596</v>
      </c>
      <c r="L245" s="20">
        <v>15</v>
      </c>
      <c r="M245" s="20">
        <v>8</v>
      </c>
      <c r="N245" s="20">
        <v>2</v>
      </c>
      <c r="O245" s="20">
        <v>6</v>
      </c>
      <c r="P245" s="20">
        <v>34</v>
      </c>
      <c r="Q245" s="21">
        <v>35813</v>
      </c>
    </row>
    <row r="246" spans="1:17">
      <c r="A246" s="16">
        <v>245</v>
      </c>
      <c r="B246" s="17" t="s">
        <v>101</v>
      </c>
      <c r="C246" s="17" t="s">
        <v>86</v>
      </c>
      <c r="D246" s="17" t="s">
        <v>78</v>
      </c>
      <c r="E246" s="17" t="s">
        <v>72</v>
      </c>
      <c r="F246" s="17" t="s">
        <v>73</v>
      </c>
      <c r="G246" s="17" t="s">
        <v>88</v>
      </c>
      <c r="H246" s="17" t="b">
        <f t="shared" si="3"/>
        <v>0</v>
      </c>
      <c r="I246" s="17" t="s">
        <v>90</v>
      </c>
      <c r="J246" s="17">
        <v>49</v>
      </c>
      <c r="K246" s="17">
        <v>64324</v>
      </c>
      <c r="L246" s="17">
        <v>36</v>
      </c>
      <c r="M246" s="17">
        <v>11</v>
      </c>
      <c r="N246" s="17">
        <v>5</v>
      </c>
      <c r="O246" s="17">
        <v>2</v>
      </c>
      <c r="P246" s="17">
        <v>44</v>
      </c>
      <c r="Q246" s="18">
        <v>44490</v>
      </c>
    </row>
    <row r="247" spans="1:17">
      <c r="A247" s="19">
        <v>246</v>
      </c>
      <c r="B247" s="20" t="s">
        <v>103</v>
      </c>
      <c r="C247" s="20" t="s">
        <v>77</v>
      </c>
      <c r="D247" s="20" t="s">
        <v>78</v>
      </c>
      <c r="E247" s="20" t="s">
        <v>72</v>
      </c>
      <c r="F247" s="20" t="s">
        <v>97</v>
      </c>
      <c r="G247" s="20" t="s">
        <v>74</v>
      </c>
      <c r="H247" s="20" t="b">
        <f t="shared" si="3"/>
        <v>1</v>
      </c>
      <c r="I247" s="20" t="s">
        <v>102</v>
      </c>
      <c r="J247" s="20">
        <v>41</v>
      </c>
      <c r="K247" s="20">
        <v>91202</v>
      </c>
      <c r="L247" s="20">
        <v>32</v>
      </c>
      <c r="M247" s="20">
        <v>1</v>
      </c>
      <c r="N247" s="20">
        <v>12</v>
      </c>
      <c r="O247" s="20">
        <v>5</v>
      </c>
      <c r="P247" s="20">
        <v>54</v>
      </c>
      <c r="Q247" s="21">
        <v>35117</v>
      </c>
    </row>
    <row r="248" spans="1:17">
      <c r="A248" s="16">
        <v>247</v>
      </c>
      <c r="B248" s="17" t="s">
        <v>96</v>
      </c>
      <c r="C248" s="17" t="s">
        <v>77</v>
      </c>
      <c r="D248" s="17" t="s">
        <v>99</v>
      </c>
      <c r="E248" s="17" t="s">
        <v>92</v>
      </c>
      <c r="F248" s="17" t="s">
        <v>79</v>
      </c>
      <c r="G248" s="17" t="s">
        <v>88</v>
      </c>
      <c r="H248" s="17" t="b">
        <f t="shared" si="3"/>
        <v>0</v>
      </c>
      <c r="I248" s="17" t="s">
        <v>93</v>
      </c>
      <c r="J248" s="17">
        <v>28</v>
      </c>
      <c r="K248" s="17">
        <v>119400</v>
      </c>
      <c r="L248" s="17">
        <v>32</v>
      </c>
      <c r="M248" s="17">
        <v>6</v>
      </c>
      <c r="N248" s="17">
        <v>3</v>
      </c>
      <c r="O248" s="17">
        <v>9</v>
      </c>
      <c r="P248" s="17">
        <v>33</v>
      </c>
      <c r="Q248" s="18">
        <v>45380</v>
      </c>
    </row>
    <row r="249" spans="1:17">
      <c r="A249" s="19">
        <v>248</v>
      </c>
      <c r="B249" s="20" t="s">
        <v>76</v>
      </c>
      <c r="C249" s="20" t="s">
        <v>77</v>
      </c>
      <c r="D249" s="20" t="s">
        <v>99</v>
      </c>
      <c r="E249" s="20" t="s">
        <v>83</v>
      </c>
      <c r="F249" s="20" t="s">
        <v>97</v>
      </c>
      <c r="G249" s="20" t="s">
        <v>80</v>
      </c>
      <c r="H249" s="20" t="b">
        <f t="shared" si="3"/>
        <v>1</v>
      </c>
      <c r="I249" s="20" t="s">
        <v>90</v>
      </c>
      <c r="J249" s="20">
        <v>35</v>
      </c>
      <c r="K249" s="20">
        <v>60750</v>
      </c>
      <c r="L249" s="20">
        <v>4</v>
      </c>
      <c r="M249" s="20">
        <v>16</v>
      </c>
      <c r="N249" s="20">
        <v>6</v>
      </c>
      <c r="O249" s="20">
        <v>8</v>
      </c>
      <c r="P249" s="20">
        <v>38</v>
      </c>
      <c r="Q249" s="21">
        <v>36978</v>
      </c>
    </row>
    <row r="250" spans="1:17">
      <c r="A250" s="16">
        <v>249</v>
      </c>
      <c r="B250" s="17" t="s">
        <v>76</v>
      </c>
      <c r="C250" s="17" t="s">
        <v>86</v>
      </c>
      <c r="D250" s="17" t="s">
        <v>99</v>
      </c>
      <c r="E250" s="17" t="s">
        <v>94</v>
      </c>
      <c r="F250" s="17" t="s">
        <v>84</v>
      </c>
      <c r="G250" s="17" t="s">
        <v>88</v>
      </c>
      <c r="H250" s="17" t="b">
        <f t="shared" si="3"/>
        <v>0</v>
      </c>
      <c r="I250" s="17" t="s">
        <v>98</v>
      </c>
      <c r="J250" s="17">
        <v>30</v>
      </c>
      <c r="K250" s="17">
        <v>106112</v>
      </c>
      <c r="L250" s="17">
        <v>18</v>
      </c>
      <c r="M250" s="17">
        <v>12</v>
      </c>
      <c r="N250" s="17">
        <v>8</v>
      </c>
      <c r="O250" s="17">
        <v>7</v>
      </c>
      <c r="P250" s="17">
        <v>57</v>
      </c>
      <c r="Q250" s="18">
        <v>40704</v>
      </c>
    </row>
    <row r="251" spans="1:17">
      <c r="A251" s="19">
        <v>250</v>
      </c>
      <c r="B251" s="20" t="s">
        <v>101</v>
      </c>
      <c r="C251" s="20" t="s">
        <v>70</v>
      </c>
      <c r="D251" s="20" t="s">
        <v>99</v>
      </c>
      <c r="E251" s="20" t="s">
        <v>92</v>
      </c>
      <c r="F251" s="20" t="s">
        <v>100</v>
      </c>
      <c r="G251" s="20" t="s">
        <v>74</v>
      </c>
      <c r="H251" s="20" t="b">
        <f t="shared" si="3"/>
        <v>1</v>
      </c>
      <c r="I251" s="20" t="s">
        <v>98</v>
      </c>
      <c r="J251" s="20">
        <v>40</v>
      </c>
      <c r="K251" s="20">
        <v>46566</v>
      </c>
      <c r="L251" s="20">
        <v>19</v>
      </c>
      <c r="M251" s="20">
        <v>11</v>
      </c>
      <c r="N251" s="20">
        <v>7</v>
      </c>
      <c r="O251" s="20">
        <v>1</v>
      </c>
      <c r="P251" s="20">
        <v>55</v>
      </c>
      <c r="Q251" s="21">
        <v>35297</v>
      </c>
    </row>
    <row r="252" spans="1:17">
      <c r="A252" s="16">
        <v>251</v>
      </c>
      <c r="B252" s="17" t="s">
        <v>69</v>
      </c>
      <c r="C252" s="17" t="s">
        <v>86</v>
      </c>
      <c r="D252" s="17" t="s">
        <v>78</v>
      </c>
      <c r="E252" s="17" t="s">
        <v>83</v>
      </c>
      <c r="F252" s="17" t="s">
        <v>84</v>
      </c>
      <c r="G252" s="17" t="s">
        <v>80</v>
      </c>
      <c r="H252" s="17" t="b">
        <f t="shared" si="3"/>
        <v>1</v>
      </c>
      <c r="I252" s="17" t="s">
        <v>102</v>
      </c>
      <c r="J252" s="17">
        <v>35</v>
      </c>
      <c r="K252" s="17">
        <v>37190</v>
      </c>
      <c r="L252" s="17">
        <v>35</v>
      </c>
      <c r="M252" s="17">
        <v>10</v>
      </c>
      <c r="N252" s="17">
        <v>3</v>
      </c>
      <c r="O252" s="17">
        <v>4</v>
      </c>
      <c r="P252" s="17">
        <v>26</v>
      </c>
      <c r="Q252" s="18">
        <v>39431</v>
      </c>
    </row>
    <row r="253" spans="1:17">
      <c r="A253" s="19">
        <v>252</v>
      </c>
      <c r="B253" s="20" t="s">
        <v>96</v>
      </c>
      <c r="C253" s="20" t="s">
        <v>70</v>
      </c>
      <c r="D253" s="20" t="s">
        <v>78</v>
      </c>
      <c r="E253" s="20" t="s">
        <v>83</v>
      </c>
      <c r="F253" s="20" t="s">
        <v>100</v>
      </c>
      <c r="G253" s="20" t="s">
        <v>88</v>
      </c>
      <c r="H253" s="20" t="b">
        <f t="shared" si="3"/>
        <v>0</v>
      </c>
      <c r="I253" s="20" t="s">
        <v>81</v>
      </c>
      <c r="J253" s="20">
        <v>59</v>
      </c>
      <c r="K253" s="20">
        <v>118607</v>
      </c>
      <c r="L253" s="20">
        <v>14</v>
      </c>
      <c r="M253" s="20">
        <v>3</v>
      </c>
      <c r="N253" s="20">
        <v>8</v>
      </c>
      <c r="O253" s="20">
        <v>7</v>
      </c>
      <c r="P253" s="20">
        <v>49</v>
      </c>
      <c r="Q253" s="21">
        <v>38535</v>
      </c>
    </row>
    <row r="254" spans="1:17">
      <c r="A254" s="16">
        <v>253</v>
      </c>
      <c r="B254" s="17" t="s">
        <v>89</v>
      </c>
      <c r="C254" s="17" t="s">
        <v>86</v>
      </c>
      <c r="D254" s="17" t="s">
        <v>91</v>
      </c>
      <c r="E254" s="17" t="s">
        <v>94</v>
      </c>
      <c r="F254" s="17" t="s">
        <v>95</v>
      </c>
      <c r="G254" s="17" t="s">
        <v>74</v>
      </c>
      <c r="H254" s="17" t="b">
        <f t="shared" si="3"/>
        <v>1</v>
      </c>
      <c r="I254" s="17" t="s">
        <v>93</v>
      </c>
      <c r="J254" s="17">
        <v>57</v>
      </c>
      <c r="K254" s="17">
        <v>68333</v>
      </c>
      <c r="L254" s="17">
        <v>33</v>
      </c>
      <c r="M254" s="17">
        <v>13</v>
      </c>
      <c r="N254" s="17">
        <v>2</v>
      </c>
      <c r="O254" s="17">
        <v>7</v>
      </c>
      <c r="P254" s="17">
        <v>38</v>
      </c>
      <c r="Q254" s="18">
        <v>38494</v>
      </c>
    </row>
    <row r="255" spans="1:17">
      <c r="A255" s="19">
        <v>254</v>
      </c>
      <c r="B255" s="20" t="s">
        <v>103</v>
      </c>
      <c r="C255" s="20" t="s">
        <v>70</v>
      </c>
      <c r="D255" s="20" t="s">
        <v>91</v>
      </c>
      <c r="E255" s="20" t="s">
        <v>94</v>
      </c>
      <c r="F255" s="20" t="s">
        <v>95</v>
      </c>
      <c r="G255" s="20" t="s">
        <v>80</v>
      </c>
      <c r="H255" s="20" t="b">
        <f t="shared" si="3"/>
        <v>1</v>
      </c>
      <c r="I255" s="20" t="s">
        <v>75</v>
      </c>
      <c r="J255" s="20">
        <v>61</v>
      </c>
      <c r="K255" s="20">
        <v>110905</v>
      </c>
      <c r="L255" s="20">
        <v>14</v>
      </c>
      <c r="M255" s="20">
        <v>3</v>
      </c>
      <c r="N255" s="20">
        <v>10</v>
      </c>
      <c r="O255" s="20">
        <v>6</v>
      </c>
      <c r="P255" s="20">
        <v>44</v>
      </c>
      <c r="Q255" s="21">
        <v>40924</v>
      </c>
    </row>
    <row r="256" spans="1:17">
      <c r="A256" s="16">
        <v>255</v>
      </c>
      <c r="B256" s="17" t="s">
        <v>82</v>
      </c>
      <c r="C256" s="17" t="s">
        <v>86</v>
      </c>
      <c r="D256" s="17" t="s">
        <v>99</v>
      </c>
      <c r="E256" s="17" t="s">
        <v>94</v>
      </c>
      <c r="F256" s="17" t="s">
        <v>100</v>
      </c>
      <c r="G256" s="17" t="s">
        <v>74</v>
      </c>
      <c r="H256" s="17" t="b">
        <f t="shared" si="3"/>
        <v>1</v>
      </c>
      <c r="I256" s="17" t="s">
        <v>102</v>
      </c>
      <c r="J256" s="17">
        <v>38</v>
      </c>
      <c r="K256" s="17">
        <v>119571</v>
      </c>
      <c r="L256" s="17">
        <v>34</v>
      </c>
      <c r="M256" s="17">
        <v>15</v>
      </c>
      <c r="N256" s="17">
        <v>9</v>
      </c>
      <c r="O256" s="17">
        <v>8</v>
      </c>
      <c r="P256" s="17">
        <v>35</v>
      </c>
      <c r="Q256" s="18">
        <v>35209</v>
      </c>
    </row>
    <row r="257" spans="1:17">
      <c r="A257" s="19">
        <v>256</v>
      </c>
      <c r="B257" s="20" t="s">
        <v>103</v>
      </c>
      <c r="C257" s="20" t="s">
        <v>77</v>
      </c>
      <c r="D257" s="20" t="s">
        <v>71</v>
      </c>
      <c r="E257" s="20" t="s">
        <v>72</v>
      </c>
      <c r="F257" s="20" t="s">
        <v>73</v>
      </c>
      <c r="G257" s="20" t="s">
        <v>80</v>
      </c>
      <c r="H257" s="20" t="b">
        <f t="shared" si="3"/>
        <v>1</v>
      </c>
      <c r="I257" s="20" t="s">
        <v>81</v>
      </c>
      <c r="J257" s="20">
        <v>51</v>
      </c>
      <c r="K257" s="20">
        <v>31589</v>
      </c>
      <c r="L257" s="20">
        <v>4</v>
      </c>
      <c r="M257" s="20">
        <v>16</v>
      </c>
      <c r="N257" s="20">
        <v>4</v>
      </c>
      <c r="O257" s="20">
        <v>6</v>
      </c>
      <c r="P257" s="20">
        <v>59</v>
      </c>
      <c r="Q257" s="21">
        <v>39286</v>
      </c>
    </row>
    <row r="258" spans="1:17">
      <c r="A258" s="16">
        <v>257</v>
      </c>
      <c r="B258" s="17" t="s">
        <v>103</v>
      </c>
      <c r="C258" s="17" t="s">
        <v>86</v>
      </c>
      <c r="D258" s="17" t="s">
        <v>71</v>
      </c>
      <c r="E258" s="17" t="s">
        <v>94</v>
      </c>
      <c r="F258" s="17" t="s">
        <v>97</v>
      </c>
      <c r="G258" s="17" t="s">
        <v>88</v>
      </c>
      <c r="H258" s="17" t="b">
        <f t="shared" si="3"/>
        <v>0</v>
      </c>
      <c r="I258" s="17" t="s">
        <v>75</v>
      </c>
      <c r="J258" s="17">
        <v>30</v>
      </c>
      <c r="K258" s="17">
        <v>55235</v>
      </c>
      <c r="L258" s="17">
        <v>24</v>
      </c>
      <c r="M258" s="17">
        <v>13</v>
      </c>
      <c r="N258" s="17">
        <v>1</v>
      </c>
      <c r="O258" s="17">
        <v>3</v>
      </c>
      <c r="P258" s="17">
        <v>27</v>
      </c>
      <c r="Q258" s="18">
        <v>40311</v>
      </c>
    </row>
    <row r="259" spans="1:17">
      <c r="A259" s="19">
        <v>258</v>
      </c>
      <c r="B259" s="20" t="s">
        <v>89</v>
      </c>
      <c r="C259" s="20" t="s">
        <v>70</v>
      </c>
      <c r="D259" s="20" t="s">
        <v>78</v>
      </c>
      <c r="E259" s="20" t="s">
        <v>83</v>
      </c>
      <c r="F259" s="20" t="s">
        <v>79</v>
      </c>
      <c r="G259" s="20" t="s">
        <v>74</v>
      </c>
      <c r="H259" s="20" t="b">
        <f t="shared" ref="H259:H322" si="4">NOT(G259="Contract")</f>
        <v>1</v>
      </c>
      <c r="I259" s="20" t="s">
        <v>98</v>
      </c>
      <c r="J259" s="20">
        <v>54</v>
      </c>
      <c r="K259" s="20">
        <v>30159</v>
      </c>
      <c r="L259" s="20">
        <v>29</v>
      </c>
      <c r="M259" s="20">
        <v>17</v>
      </c>
      <c r="N259" s="20">
        <v>8</v>
      </c>
      <c r="O259" s="20">
        <v>4</v>
      </c>
      <c r="P259" s="20">
        <v>37</v>
      </c>
      <c r="Q259" s="21">
        <v>37793</v>
      </c>
    </row>
    <row r="260" spans="1:17">
      <c r="A260" s="16">
        <v>259</v>
      </c>
      <c r="B260" s="17" t="s">
        <v>103</v>
      </c>
      <c r="C260" s="17" t="s">
        <v>86</v>
      </c>
      <c r="D260" s="17" t="s">
        <v>78</v>
      </c>
      <c r="E260" s="17" t="s">
        <v>94</v>
      </c>
      <c r="F260" s="17" t="s">
        <v>79</v>
      </c>
      <c r="G260" s="17" t="s">
        <v>80</v>
      </c>
      <c r="H260" s="17" t="b">
        <f t="shared" si="4"/>
        <v>1</v>
      </c>
      <c r="I260" s="17" t="s">
        <v>98</v>
      </c>
      <c r="J260" s="17">
        <v>46</v>
      </c>
      <c r="K260" s="17">
        <v>42145</v>
      </c>
      <c r="L260" s="17">
        <v>19</v>
      </c>
      <c r="M260" s="17">
        <v>3</v>
      </c>
      <c r="N260" s="17">
        <v>7</v>
      </c>
      <c r="O260" s="17">
        <v>3</v>
      </c>
      <c r="P260" s="17">
        <v>47</v>
      </c>
      <c r="Q260" s="18">
        <v>41833</v>
      </c>
    </row>
    <row r="261" spans="1:17">
      <c r="A261" s="19">
        <v>260</v>
      </c>
      <c r="B261" s="20" t="s">
        <v>96</v>
      </c>
      <c r="C261" s="20" t="s">
        <v>86</v>
      </c>
      <c r="D261" s="20" t="s">
        <v>78</v>
      </c>
      <c r="E261" s="20" t="s">
        <v>83</v>
      </c>
      <c r="F261" s="20" t="s">
        <v>87</v>
      </c>
      <c r="G261" s="20" t="s">
        <v>74</v>
      </c>
      <c r="H261" s="20" t="b">
        <f t="shared" si="4"/>
        <v>1</v>
      </c>
      <c r="I261" s="20" t="s">
        <v>75</v>
      </c>
      <c r="J261" s="20">
        <v>35</v>
      </c>
      <c r="K261" s="20">
        <v>110909</v>
      </c>
      <c r="L261" s="20">
        <v>6</v>
      </c>
      <c r="M261" s="20">
        <v>11</v>
      </c>
      <c r="N261" s="20">
        <v>11</v>
      </c>
      <c r="O261" s="20">
        <v>1</v>
      </c>
      <c r="P261" s="20">
        <v>35</v>
      </c>
      <c r="Q261" s="21">
        <v>38975</v>
      </c>
    </row>
    <row r="262" spans="1:17">
      <c r="A262" s="16">
        <v>261</v>
      </c>
      <c r="B262" s="17" t="s">
        <v>96</v>
      </c>
      <c r="C262" s="17" t="s">
        <v>86</v>
      </c>
      <c r="D262" s="17" t="s">
        <v>91</v>
      </c>
      <c r="E262" s="17" t="s">
        <v>92</v>
      </c>
      <c r="F262" s="17" t="s">
        <v>100</v>
      </c>
      <c r="G262" s="17" t="s">
        <v>74</v>
      </c>
      <c r="H262" s="17" t="b">
        <f t="shared" si="4"/>
        <v>1</v>
      </c>
      <c r="I262" s="17" t="s">
        <v>102</v>
      </c>
      <c r="J262" s="17">
        <v>32</v>
      </c>
      <c r="K262" s="17">
        <v>61921</v>
      </c>
      <c r="L262" s="17">
        <v>33</v>
      </c>
      <c r="M262" s="17">
        <v>19</v>
      </c>
      <c r="N262" s="17">
        <v>13</v>
      </c>
      <c r="O262" s="17">
        <v>5</v>
      </c>
      <c r="P262" s="17">
        <v>38</v>
      </c>
      <c r="Q262" s="18">
        <v>44584</v>
      </c>
    </row>
    <row r="263" spans="1:17">
      <c r="A263" s="19">
        <v>262</v>
      </c>
      <c r="B263" s="20" t="s">
        <v>76</v>
      </c>
      <c r="C263" s="20" t="s">
        <v>77</v>
      </c>
      <c r="D263" s="20" t="s">
        <v>91</v>
      </c>
      <c r="E263" s="20" t="s">
        <v>72</v>
      </c>
      <c r="F263" s="20" t="s">
        <v>79</v>
      </c>
      <c r="G263" s="20" t="s">
        <v>88</v>
      </c>
      <c r="H263" s="20" t="b">
        <f t="shared" si="4"/>
        <v>0</v>
      </c>
      <c r="I263" s="20" t="s">
        <v>98</v>
      </c>
      <c r="J263" s="20">
        <v>56</v>
      </c>
      <c r="K263" s="20">
        <v>46237</v>
      </c>
      <c r="L263" s="20">
        <v>19</v>
      </c>
      <c r="M263" s="20">
        <v>11</v>
      </c>
      <c r="N263" s="20">
        <v>5</v>
      </c>
      <c r="O263" s="20">
        <v>1</v>
      </c>
      <c r="P263" s="20">
        <v>36</v>
      </c>
      <c r="Q263" s="21">
        <v>44387</v>
      </c>
    </row>
    <row r="264" spans="1:17">
      <c r="A264" s="16">
        <v>263</v>
      </c>
      <c r="B264" s="17" t="s">
        <v>101</v>
      </c>
      <c r="C264" s="17" t="s">
        <v>86</v>
      </c>
      <c r="D264" s="17" t="s">
        <v>78</v>
      </c>
      <c r="E264" s="17" t="s">
        <v>92</v>
      </c>
      <c r="F264" s="17" t="s">
        <v>73</v>
      </c>
      <c r="G264" s="17" t="s">
        <v>74</v>
      </c>
      <c r="H264" s="17" t="b">
        <f t="shared" si="4"/>
        <v>1</v>
      </c>
      <c r="I264" s="17" t="s">
        <v>93</v>
      </c>
      <c r="J264" s="17">
        <v>62</v>
      </c>
      <c r="K264" s="17">
        <v>38244</v>
      </c>
      <c r="L264" s="17">
        <v>1</v>
      </c>
      <c r="M264" s="17">
        <v>16</v>
      </c>
      <c r="N264" s="17">
        <v>10</v>
      </c>
      <c r="O264" s="17">
        <v>1</v>
      </c>
      <c r="P264" s="17">
        <v>32</v>
      </c>
      <c r="Q264" s="18">
        <v>38367</v>
      </c>
    </row>
    <row r="265" spans="1:17">
      <c r="A265" s="19">
        <v>264</v>
      </c>
      <c r="B265" s="20" t="s">
        <v>69</v>
      </c>
      <c r="C265" s="20" t="s">
        <v>77</v>
      </c>
      <c r="D265" s="20" t="s">
        <v>78</v>
      </c>
      <c r="E265" s="20" t="s">
        <v>92</v>
      </c>
      <c r="F265" s="20" t="s">
        <v>100</v>
      </c>
      <c r="G265" s="20" t="s">
        <v>80</v>
      </c>
      <c r="H265" s="20" t="b">
        <f t="shared" si="4"/>
        <v>1</v>
      </c>
      <c r="I265" s="20" t="s">
        <v>85</v>
      </c>
      <c r="J265" s="20">
        <v>35</v>
      </c>
      <c r="K265" s="20">
        <v>44743</v>
      </c>
      <c r="L265" s="20">
        <v>5</v>
      </c>
      <c r="M265" s="20">
        <v>3</v>
      </c>
      <c r="N265" s="20">
        <v>13</v>
      </c>
      <c r="O265" s="20">
        <v>2</v>
      </c>
      <c r="P265" s="20">
        <v>26</v>
      </c>
      <c r="Q265" s="21">
        <v>37146</v>
      </c>
    </row>
    <row r="266" spans="1:17">
      <c r="A266" s="16">
        <v>265</v>
      </c>
      <c r="B266" s="17" t="s">
        <v>82</v>
      </c>
      <c r="C266" s="17" t="s">
        <v>77</v>
      </c>
      <c r="D266" s="17" t="s">
        <v>78</v>
      </c>
      <c r="E266" s="17" t="s">
        <v>83</v>
      </c>
      <c r="F266" s="17" t="s">
        <v>73</v>
      </c>
      <c r="G266" s="17" t="s">
        <v>80</v>
      </c>
      <c r="H266" s="17" t="b">
        <f t="shared" si="4"/>
        <v>1</v>
      </c>
      <c r="I266" s="17" t="s">
        <v>90</v>
      </c>
      <c r="J266" s="17">
        <v>51</v>
      </c>
      <c r="K266" s="17">
        <v>76101</v>
      </c>
      <c r="L266" s="17">
        <v>27</v>
      </c>
      <c r="M266" s="17">
        <v>6</v>
      </c>
      <c r="N266" s="17">
        <v>5</v>
      </c>
      <c r="O266" s="17">
        <v>4</v>
      </c>
      <c r="P266" s="17">
        <v>46</v>
      </c>
      <c r="Q266" s="18">
        <v>38887</v>
      </c>
    </row>
    <row r="267" spans="1:17">
      <c r="A267" s="19">
        <v>266</v>
      </c>
      <c r="B267" s="20" t="s">
        <v>103</v>
      </c>
      <c r="C267" s="20" t="s">
        <v>86</v>
      </c>
      <c r="D267" s="20" t="s">
        <v>71</v>
      </c>
      <c r="E267" s="20" t="s">
        <v>92</v>
      </c>
      <c r="F267" s="20" t="s">
        <v>79</v>
      </c>
      <c r="G267" s="20" t="s">
        <v>80</v>
      </c>
      <c r="H267" s="20" t="b">
        <f t="shared" si="4"/>
        <v>1</v>
      </c>
      <c r="I267" s="20" t="s">
        <v>75</v>
      </c>
      <c r="J267" s="20">
        <v>62</v>
      </c>
      <c r="K267" s="20">
        <v>114227</v>
      </c>
      <c r="L267" s="20">
        <v>16</v>
      </c>
      <c r="M267" s="20">
        <v>14</v>
      </c>
      <c r="N267" s="20">
        <v>7</v>
      </c>
      <c r="O267" s="20">
        <v>6</v>
      </c>
      <c r="P267" s="20">
        <v>29</v>
      </c>
      <c r="Q267" s="21">
        <v>41968</v>
      </c>
    </row>
    <row r="268" spans="1:17">
      <c r="A268" s="16">
        <v>267</v>
      </c>
      <c r="B268" s="17" t="s">
        <v>103</v>
      </c>
      <c r="C268" s="17" t="s">
        <v>86</v>
      </c>
      <c r="D268" s="17" t="s">
        <v>91</v>
      </c>
      <c r="E268" s="17" t="s">
        <v>83</v>
      </c>
      <c r="F268" s="17" t="s">
        <v>79</v>
      </c>
      <c r="G268" s="17" t="s">
        <v>80</v>
      </c>
      <c r="H268" s="17" t="b">
        <f t="shared" si="4"/>
        <v>1</v>
      </c>
      <c r="I268" s="17" t="s">
        <v>75</v>
      </c>
      <c r="J268" s="17">
        <v>25</v>
      </c>
      <c r="K268" s="17">
        <v>86378</v>
      </c>
      <c r="L268" s="17">
        <v>6</v>
      </c>
      <c r="M268" s="17">
        <v>18</v>
      </c>
      <c r="N268" s="17">
        <v>5</v>
      </c>
      <c r="O268" s="17">
        <v>8</v>
      </c>
      <c r="P268" s="17">
        <v>53</v>
      </c>
      <c r="Q268" s="18">
        <v>43461</v>
      </c>
    </row>
    <row r="269" spans="1:17">
      <c r="A269" s="19">
        <v>268</v>
      </c>
      <c r="B269" s="20" t="s">
        <v>89</v>
      </c>
      <c r="C269" s="20" t="s">
        <v>86</v>
      </c>
      <c r="D269" s="20" t="s">
        <v>71</v>
      </c>
      <c r="E269" s="20" t="s">
        <v>94</v>
      </c>
      <c r="F269" s="20" t="s">
        <v>87</v>
      </c>
      <c r="G269" s="20" t="s">
        <v>88</v>
      </c>
      <c r="H269" s="20" t="b">
        <f t="shared" si="4"/>
        <v>0</v>
      </c>
      <c r="I269" s="20" t="s">
        <v>98</v>
      </c>
      <c r="J269" s="20">
        <v>25</v>
      </c>
      <c r="K269" s="20">
        <v>101126</v>
      </c>
      <c r="L269" s="20">
        <v>13</v>
      </c>
      <c r="M269" s="20">
        <v>17</v>
      </c>
      <c r="N269" s="20">
        <v>8</v>
      </c>
      <c r="O269" s="20">
        <v>3</v>
      </c>
      <c r="P269" s="20">
        <v>55</v>
      </c>
      <c r="Q269" s="21">
        <v>40559</v>
      </c>
    </row>
    <row r="270" spans="1:17">
      <c r="A270" s="16">
        <v>269</v>
      </c>
      <c r="B270" s="17" t="s">
        <v>101</v>
      </c>
      <c r="C270" s="17" t="s">
        <v>70</v>
      </c>
      <c r="D270" s="17" t="s">
        <v>71</v>
      </c>
      <c r="E270" s="17" t="s">
        <v>94</v>
      </c>
      <c r="F270" s="17" t="s">
        <v>79</v>
      </c>
      <c r="G270" s="17" t="s">
        <v>74</v>
      </c>
      <c r="H270" s="17" t="b">
        <f t="shared" si="4"/>
        <v>1</v>
      </c>
      <c r="I270" s="17" t="s">
        <v>102</v>
      </c>
      <c r="J270" s="17">
        <v>49</v>
      </c>
      <c r="K270" s="17">
        <v>86071</v>
      </c>
      <c r="L270" s="17">
        <v>35</v>
      </c>
      <c r="M270" s="17">
        <v>4</v>
      </c>
      <c r="N270" s="17">
        <v>11</v>
      </c>
      <c r="O270" s="17">
        <v>1</v>
      </c>
      <c r="P270" s="17">
        <v>44</v>
      </c>
      <c r="Q270" s="18">
        <v>37800</v>
      </c>
    </row>
    <row r="271" spans="1:17">
      <c r="A271" s="19">
        <v>270</v>
      </c>
      <c r="B271" s="20" t="s">
        <v>96</v>
      </c>
      <c r="C271" s="20" t="s">
        <v>86</v>
      </c>
      <c r="D271" s="20" t="s">
        <v>78</v>
      </c>
      <c r="E271" s="20" t="s">
        <v>83</v>
      </c>
      <c r="F271" s="20" t="s">
        <v>100</v>
      </c>
      <c r="G271" s="20" t="s">
        <v>88</v>
      </c>
      <c r="H271" s="20" t="b">
        <f t="shared" si="4"/>
        <v>0</v>
      </c>
      <c r="I271" s="20" t="s">
        <v>93</v>
      </c>
      <c r="J271" s="20">
        <v>29</v>
      </c>
      <c r="K271" s="20">
        <v>101121</v>
      </c>
      <c r="L271" s="20">
        <v>19</v>
      </c>
      <c r="M271" s="20">
        <v>15</v>
      </c>
      <c r="N271" s="20">
        <v>13</v>
      </c>
      <c r="O271" s="20">
        <v>3</v>
      </c>
      <c r="P271" s="20">
        <v>25</v>
      </c>
      <c r="Q271" s="21">
        <v>41131</v>
      </c>
    </row>
    <row r="272" spans="1:17">
      <c r="A272" s="16">
        <v>271</v>
      </c>
      <c r="B272" s="17" t="s">
        <v>82</v>
      </c>
      <c r="C272" s="17" t="s">
        <v>77</v>
      </c>
      <c r="D272" s="17" t="s">
        <v>78</v>
      </c>
      <c r="E272" s="17" t="s">
        <v>94</v>
      </c>
      <c r="F272" s="17" t="s">
        <v>95</v>
      </c>
      <c r="G272" s="17" t="s">
        <v>74</v>
      </c>
      <c r="H272" s="17" t="b">
        <f t="shared" si="4"/>
        <v>1</v>
      </c>
      <c r="I272" s="17" t="s">
        <v>102</v>
      </c>
      <c r="J272" s="17">
        <v>23</v>
      </c>
      <c r="K272" s="17">
        <v>104763</v>
      </c>
      <c r="L272" s="17">
        <v>12</v>
      </c>
      <c r="M272" s="17">
        <v>11</v>
      </c>
      <c r="N272" s="17">
        <v>6</v>
      </c>
      <c r="O272" s="17">
        <v>3</v>
      </c>
      <c r="P272" s="17">
        <v>43</v>
      </c>
      <c r="Q272" s="18">
        <v>40571</v>
      </c>
    </row>
    <row r="273" spans="1:17">
      <c r="A273" s="19">
        <v>272</v>
      </c>
      <c r="B273" s="20" t="s">
        <v>76</v>
      </c>
      <c r="C273" s="20" t="s">
        <v>86</v>
      </c>
      <c r="D273" s="20" t="s">
        <v>99</v>
      </c>
      <c r="E273" s="20" t="s">
        <v>72</v>
      </c>
      <c r="F273" s="20" t="s">
        <v>100</v>
      </c>
      <c r="G273" s="20" t="s">
        <v>74</v>
      </c>
      <c r="H273" s="20" t="b">
        <f t="shared" si="4"/>
        <v>1</v>
      </c>
      <c r="I273" s="20" t="s">
        <v>81</v>
      </c>
      <c r="J273" s="20">
        <v>62</v>
      </c>
      <c r="K273" s="20">
        <v>42237</v>
      </c>
      <c r="L273" s="20">
        <v>16</v>
      </c>
      <c r="M273" s="20">
        <v>3</v>
      </c>
      <c r="N273" s="20">
        <v>13</v>
      </c>
      <c r="O273" s="20">
        <v>5</v>
      </c>
      <c r="P273" s="20">
        <v>37</v>
      </c>
      <c r="Q273" s="21">
        <v>40873</v>
      </c>
    </row>
    <row r="274" spans="1:17">
      <c r="A274" s="16">
        <v>273</v>
      </c>
      <c r="B274" s="17" t="s">
        <v>96</v>
      </c>
      <c r="C274" s="17" t="s">
        <v>70</v>
      </c>
      <c r="D274" s="17" t="s">
        <v>99</v>
      </c>
      <c r="E274" s="17" t="s">
        <v>92</v>
      </c>
      <c r="F274" s="17" t="s">
        <v>100</v>
      </c>
      <c r="G274" s="17" t="s">
        <v>74</v>
      </c>
      <c r="H274" s="17" t="b">
        <f t="shared" si="4"/>
        <v>1</v>
      </c>
      <c r="I274" s="17" t="s">
        <v>81</v>
      </c>
      <c r="J274" s="17">
        <v>43</v>
      </c>
      <c r="K274" s="17">
        <v>45649</v>
      </c>
      <c r="L274" s="17">
        <v>10</v>
      </c>
      <c r="M274" s="17">
        <v>3</v>
      </c>
      <c r="N274" s="17">
        <v>5</v>
      </c>
      <c r="O274" s="17">
        <v>4</v>
      </c>
      <c r="P274" s="17">
        <v>42</v>
      </c>
      <c r="Q274" s="18">
        <v>43345</v>
      </c>
    </row>
    <row r="275" spans="1:17">
      <c r="A275" s="19">
        <v>274</v>
      </c>
      <c r="B275" s="20" t="s">
        <v>101</v>
      </c>
      <c r="C275" s="20" t="s">
        <v>86</v>
      </c>
      <c r="D275" s="20" t="s">
        <v>71</v>
      </c>
      <c r="E275" s="20" t="s">
        <v>72</v>
      </c>
      <c r="F275" s="20" t="s">
        <v>87</v>
      </c>
      <c r="G275" s="20" t="s">
        <v>88</v>
      </c>
      <c r="H275" s="20" t="b">
        <f t="shared" si="4"/>
        <v>0</v>
      </c>
      <c r="I275" s="20" t="s">
        <v>85</v>
      </c>
      <c r="J275" s="20">
        <v>62</v>
      </c>
      <c r="K275" s="20">
        <v>67713</v>
      </c>
      <c r="L275" s="20">
        <v>25</v>
      </c>
      <c r="M275" s="20">
        <v>16</v>
      </c>
      <c r="N275" s="20">
        <v>9</v>
      </c>
      <c r="O275" s="20">
        <v>4</v>
      </c>
      <c r="P275" s="20">
        <v>25</v>
      </c>
      <c r="Q275" s="21">
        <v>36213</v>
      </c>
    </row>
    <row r="276" spans="1:17">
      <c r="A276" s="16">
        <v>275</v>
      </c>
      <c r="B276" s="17" t="s">
        <v>69</v>
      </c>
      <c r="C276" s="17" t="s">
        <v>70</v>
      </c>
      <c r="D276" s="17" t="s">
        <v>91</v>
      </c>
      <c r="E276" s="17" t="s">
        <v>92</v>
      </c>
      <c r="F276" s="17" t="s">
        <v>87</v>
      </c>
      <c r="G276" s="17" t="s">
        <v>74</v>
      </c>
      <c r="H276" s="17" t="b">
        <f t="shared" si="4"/>
        <v>1</v>
      </c>
      <c r="I276" s="17" t="s">
        <v>98</v>
      </c>
      <c r="J276" s="17">
        <v>37</v>
      </c>
      <c r="K276" s="17">
        <v>103463</v>
      </c>
      <c r="L276" s="17">
        <v>20</v>
      </c>
      <c r="M276" s="17">
        <v>5</v>
      </c>
      <c r="N276" s="17">
        <v>11</v>
      </c>
      <c r="O276" s="17">
        <v>9</v>
      </c>
      <c r="P276" s="17">
        <v>48</v>
      </c>
      <c r="Q276" s="18">
        <v>39769</v>
      </c>
    </row>
    <row r="277" spans="1:17">
      <c r="A277" s="19">
        <v>276</v>
      </c>
      <c r="B277" s="20" t="s">
        <v>76</v>
      </c>
      <c r="C277" s="20" t="s">
        <v>70</v>
      </c>
      <c r="D277" s="20" t="s">
        <v>78</v>
      </c>
      <c r="E277" s="20" t="s">
        <v>94</v>
      </c>
      <c r="F277" s="20" t="s">
        <v>79</v>
      </c>
      <c r="G277" s="20" t="s">
        <v>88</v>
      </c>
      <c r="H277" s="20" t="b">
        <f t="shared" si="4"/>
        <v>0</v>
      </c>
      <c r="I277" s="20" t="s">
        <v>98</v>
      </c>
      <c r="J277" s="20">
        <v>50</v>
      </c>
      <c r="K277" s="20">
        <v>75409</v>
      </c>
      <c r="L277" s="20">
        <v>31</v>
      </c>
      <c r="M277" s="20">
        <v>10</v>
      </c>
      <c r="N277" s="20">
        <v>2</v>
      </c>
      <c r="O277" s="20">
        <v>7</v>
      </c>
      <c r="P277" s="20">
        <v>44</v>
      </c>
      <c r="Q277" s="21">
        <v>42299</v>
      </c>
    </row>
    <row r="278" spans="1:17">
      <c r="A278" s="16">
        <v>277</v>
      </c>
      <c r="B278" s="17" t="s">
        <v>69</v>
      </c>
      <c r="C278" s="17" t="s">
        <v>86</v>
      </c>
      <c r="D278" s="17" t="s">
        <v>78</v>
      </c>
      <c r="E278" s="17" t="s">
        <v>72</v>
      </c>
      <c r="F278" s="17" t="s">
        <v>84</v>
      </c>
      <c r="G278" s="17" t="s">
        <v>80</v>
      </c>
      <c r="H278" s="17" t="b">
        <f t="shared" si="4"/>
        <v>1</v>
      </c>
      <c r="I278" s="17" t="s">
        <v>98</v>
      </c>
      <c r="J278" s="17">
        <v>51</v>
      </c>
      <c r="K278" s="17">
        <v>78766</v>
      </c>
      <c r="L278" s="17">
        <v>4</v>
      </c>
      <c r="M278" s="17">
        <v>19</v>
      </c>
      <c r="N278" s="17">
        <v>1</v>
      </c>
      <c r="O278" s="17">
        <v>4</v>
      </c>
      <c r="P278" s="17">
        <v>36</v>
      </c>
      <c r="Q278" s="18">
        <v>41093</v>
      </c>
    </row>
    <row r="279" spans="1:17">
      <c r="A279" s="19">
        <v>278</v>
      </c>
      <c r="B279" s="20" t="s">
        <v>89</v>
      </c>
      <c r="C279" s="20" t="s">
        <v>77</v>
      </c>
      <c r="D279" s="20" t="s">
        <v>71</v>
      </c>
      <c r="E279" s="20" t="s">
        <v>94</v>
      </c>
      <c r="F279" s="20" t="s">
        <v>84</v>
      </c>
      <c r="G279" s="20" t="s">
        <v>80</v>
      </c>
      <c r="H279" s="20" t="b">
        <f t="shared" si="4"/>
        <v>1</v>
      </c>
      <c r="I279" s="20" t="s">
        <v>85</v>
      </c>
      <c r="J279" s="20">
        <v>33</v>
      </c>
      <c r="K279" s="20">
        <v>76154</v>
      </c>
      <c r="L279" s="20">
        <v>23</v>
      </c>
      <c r="M279" s="20">
        <v>4</v>
      </c>
      <c r="N279" s="20">
        <v>8</v>
      </c>
      <c r="O279" s="20">
        <v>3</v>
      </c>
      <c r="P279" s="20">
        <v>43</v>
      </c>
      <c r="Q279" s="21">
        <v>41769</v>
      </c>
    </row>
    <row r="280" spans="1:17">
      <c r="A280" s="16">
        <v>279</v>
      </c>
      <c r="B280" s="17" t="s">
        <v>89</v>
      </c>
      <c r="C280" s="17" t="s">
        <v>70</v>
      </c>
      <c r="D280" s="17" t="s">
        <v>99</v>
      </c>
      <c r="E280" s="17" t="s">
        <v>92</v>
      </c>
      <c r="F280" s="17" t="s">
        <v>87</v>
      </c>
      <c r="G280" s="17" t="s">
        <v>74</v>
      </c>
      <c r="H280" s="17" t="b">
        <f t="shared" si="4"/>
        <v>1</v>
      </c>
      <c r="I280" s="17" t="s">
        <v>81</v>
      </c>
      <c r="J280" s="17">
        <v>56</v>
      </c>
      <c r="K280" s="17">
        <v>37016</v>
      </c>
      <c r="L280" s="17">
        <v>2</v>
      </c>
      <c r="M280" s="17">
        <v>19</v>
      </c>
      <c r="N280" s="17">
        <v>12</v>
      </c>
      <c r="O280" s="17">
        <v>6</v>
      </c>
      <c r="P280" s="17">
        <v>30</v>
      </c>
      <c r="Q280" s="18">
        <v>37689</v>
      </c>
    </row>
    <row r="281" spans="1:17">
      <c r="A281" s="19">
        <v>280</v>
      </c>
      <c r="B281" s="20" t="s">
        <v>103</v>
      </c>
      <c r="C281" s="20" t="s">
        <v>86</v>
      </c>
      <c r="D281" s="20" t="s">
        <v>91</v>
      </c>
      <c r="E281" s="20" t="s">
        <v>83</v>
      </c>
      <c r="F281" s="20" t="s">
        <v>79</v>
      </c>
      <c r="G281" s="20" t="s">
        <v>88</v>
      </c>
      <c r="H281" s="20" t="b">
        <f t="shared" si="4"/>
        <v>0</v>
      </c>
      <c r="I281" s="20" t="s">
        <v>102</v>
      </c>
      <c r="J281" s="20">
        <v>32</v>
      </c>
      <c r="K281" s="20">
        <v>109563</v>
      </c>
      <c r="L281" s="20">
        <v>22</v>
      </c>
      <c r="M281" s="20">
        <v>11</v>
      </c>
      <c r="N281" s="20">
        <v>3</v>
      </c>
      <c r="O281" s="20">
        <v>3</v>
      </c>
      <c r="P281" s="20">
        <v>45</v>
      </c>
      <c r="Q281" s="21">
        <v>39120</v>
      </c>
    </row>
    <row r="282" spans="1:17">
      <c r="A282" s="16">
        <v>281</v>
      </c>
      <c r="B282" s="17" t="s">
        <v>69</v>
      </c>
      <c r="C282" s="17" t="s">
        <v>86</v>
      </c>
      <c r="D282" s="17" t="s">
        <v>99</v>
      </c>
      <c r="E282" s="17" t="s">
        <v>83</v>
      </c>
      <c r="F282" s="17" t="s">
        <v>84</v>
      </c>
      <c r="G282" s="17" t="s">
        <v>80</v>
      </c>
      <c r="H282" s="17" t="b">
        <f t="shared" si="4"/>
        <v>1</v>
      </c>
      <c r="I282" s="17" t="s">
        <v>85</v>
      </c>
      <c r="J282" s="17">
        <v>42</v>
      </c>
      <c r="K282" s="17">
        <v>78688</v>
      </c>
      <c r="L282" s="17">
        <v>37</v>
      </c>
      <c r="M282" s="17">
        <v>2</v>
      </c>
      <c r="N282" s="17">
        <v>14</v>
      </c>
      <c r="O282" s="17">
        <v>6</v>
      </c>
      <c r="P282" s="17">
        <v>53</v>
      </c>
      <c r="Q282" s="18">
        <v>39177</v>
      </c>
    </row>
    <row r="283" spans="1:17">
      <c r="A283" s="19">
        <v>282</v>
      </c>
      <c r="B283" s="20" t="s">
        <v>101</v>
      </c>
      <c r="C283" s="20" t="s">
        <v>77</v>
      </c>
      <c r="D283" s="20" t="s">
        <v>99</v>
      </c>
      <c r="E283" s="20" t="s">
        <v>72</v>
      </c>
      <c r="F283" s="20" t="s">
        <v>79</v>
      </c>
      <c r="G283" s="20" t="s">
        <v>88</v>
      </c>
      <c r="H283" s="20" t="b">
        <f t="shared" si="4"/>
        <v>0</v>
      </c>
      <c r="I283" s="20" t="s">
        <v>85</v>
      </c>
      <c r="J283" s="20">
        <v>42</v>
      </c>
      <c r="K283" s="20">
        <v>119678</v>
      </c>
      <c r="L283" s="20">
        <v>8</v>
      </c>
      <c r="M283" s="20">
        <v>10</v>
      </c>
      <c r="N283" s="20">
        <v>11</v>
      </c>
      <c r="O283" s="20">
        <v>9</v>
      </c>
      <c r="P283" s="20">
        <v>47</v>
      </c>
      <c r="Q283" s="21">
        <v>42095</v>
      </c>
    </row>
    <row r="284" spans="1:17">
      <c r="A284" s="16">
        <v>283</v>
      </c>
      <c r="B284" s="17" t="s">
        <v>82</v>
      </c>
      <c r="C284" s="17" t="s">
        <v>70</v>
      </c>
      <c r="D284" s="17" t="s">
        <v>99</v>
      </c>
      <c r="E284" s="17" t="s">
        <v>94</v>
      </c>
      <c r="F284" s="17" t="s">
        <v>79</v>
      </c>
      <c r="G284" s="17" t="s">
        <v>88</v>
      </c>
      <c r="H284" s="17" t="b">
        <f t="shared" si="4"/>
        <v>0</v>
      </c>
      <c r="I284" s="17" t="s">
        <v>102</v>
      </c>
      <c r="J284" s="17">
        <v>26</v>
      </c>
      <c r="K284" s="17">
        <v>84238</v>
      </c>
      <c r="L284" s="17">
        <v>7</v>
      </c>
      <c r="M284" s="17">
        <v>11</v>
      </c>
      <c r="N284" s="17">
        <v>12</v>
      </c>
      <c r="O284" s="17">
        <v>6</v>
      </c>
      <c r="P284" s="17">
        <v>22</v>
      </c>
      <c r="Q284" s="18">
        <v>34986</v>
      </c>
    </row>
    <row r="285" spans="1:17">
      <c r="A285" s="19">
        <v>284</v>
      </c>
      <c r="B285" s="20" t="s">
        <v>76</v>
      </c>
      <c r="C285" s="20" t="s">
        <v>70</v>
      </c>
      <c r="D285" s="20" t="s">
        <v>99</v>
      </c>
      <c r="E285" s="20" t="s">
        <v>94</v>
      </c>
      <c r="F285" s="20" t="s">
        <v>79</v>
      </c>
      <c r="G285" s="20" t="s">
        <v>74</v>
      </c>
      <c r="H285" s="20" t="b">
        <f t="shared" si="4"/>
        <v>1</v>
      </c>
      <c r="I285" s="20" t="s">
        <v>98</v>
      </c>
      <c r="J285" s="20">
        <v>41</v>
      </c>
      <c r="K285" s="20">
        <v>88608</v>
      </c>
      <c r="L285" s="20">
        <v>14</v>
      </c>
      <c r="M285" s="20">
        <v>16</v>
      </c>
      <c r="N285" s="20">
        <v>12</v>
      </c>
      <c r="O285" s="20">
        <v>4</v>
      </c>
      <c r="P285" s="20">
        <v>30</v>
      </c>
      <c r="Q285" s="21">
        <v>44049</v>
      </c>
    </row>
    <row r="286" spans="1:17">
      <c r="A286" s="16">
        <v>285</v>
      </c>
      <c r="B286" s="17" t="s">
        <v>96</v>
      </c>
      <c r="C286" s="17" t="s">
        <v>86</v>
      </c>
      <c r="D286" s="17" t="s">
        <v>78</v>
      </c>
      <c r="E286" s="17" t="s">
        <v>72</v>
      </c>
      <c r="F286" s="17" t="s">
        <v>97</v>
      </c>
      <c r="G286" s="17" t="s">
        <v>80</v>
      </c>
      <c r="H286" s="17" t="b">
        <f t="shared" si="4"/>
        <v>1</v>
      </c>
      <c r="I286" s="17" t="s">
        <v>93</v>
      </c>
      <c r="J286" s="17">
        <v>58</v>
      </c>
      <c r="K286" s="17">
        <v>119081</v>
      </c>
      <c r="L286" s="17">
        <v>3</v>
      </c>
      <c r="M286" s="17">
        <v>19</v>
      </c>
      <c r="N286" s="17">
        <v>12</v>
      </c>
      <c r="O286" s="17">
        <v>5</v>
      </c>
      <c r="P286" s="17">
        <v>57</v>
      </c>
      <c r="Q286" s="18">
        <v>40417</v>
      </c>
    </row>
    <row r="287" spans="1:17">
      <c r="A287" s="19">
        <v>286</v>
      </c>
      <c r="B287" s="20" t="s">
        <v>101</v>
      </c>
      <c r="C287" s="20" t="s">
        <v>86</v>
      </c>
      <c r="D287" s="20" t="s">
        <v>78</v>
      </c>
      <c r="E287" s="20" t="s">
        <v>83</v>
      </c>
      <c r="F287" s="20" t="s">
        <v>100</v>
      </c>
      <c r="G287" s="20" t="s">
        <v>74</v>
      </c>
      <c r="H287" s="20" t="b">
        <f t="shared" si="4"/>
        <v>1</v>
      </c>
      <c r="I287" s="20" t="s">
        <v>102</v>
      </c>
      <c r="J287" s="20">
        <v>24</v>
      </c>
      <c r="K287" s="20">
        <v>61897</v>
      </c>
      <c r="L287" s="20">
        <v>16</v>
      </c>
      <c r="M287" s="20">
        <v>11</v>
      </c>
      <c r="N287" s="20">
        <v>7</v>
      </c>
      <c r="O287" s="20">
        <v>6</v>
      </c>
      <c r="P287" s="20">
        <v>33</v>
      </c>
      <c r="Q287" s="21">
        <v>44821</v>
      </c>
    </row>
    <row r="288" spans="1:17">
      <c r="A288" s="16">
        <v>287</v>
      </c>
      <c r="B288" s="17" t="s">
        <v>101</v>
      </c>
      <c r="C288" s="17" t="s">
        <v>77</v>
      </c>
      <c r="D288" s="17" t="s">
        <v>99</v>
      </c>
      <c r="E288" s="17" t="s">
        <v>92</v>
      </c>
      <c r="F288" s="17" t="s">
        <v>79</v>
      </c>
      <c r="G288" s="17" t="s">
        <v>74</v>
      </c>
      <c r="H288" s="17" t="b">
        <f t="shared" si="4"/>
        <v>1</v>
      </c>
      <c r="I288" s="17" t="s">
        <v>81</v>
      </c>
      <c r="J288" s="17">
        <v>54</v>
      </c>
      <c r="K288" s="17">
        <v>80961</v>
      </c>
      <c r="L288" s="17">
        <v>19</v>
      </c>
      <c r="M288" s="17">
        <v>14</v>
      </c>
      <c r="N288" s="17">
        <v>10</v>
      </c>
      <c r="O288" s="17">
        <v>3</v>
      </c>
      <c r="P288" s="17">
        <v>45</v>
      </c>
      <c r="Q288" s="18">
        <v>37957</v>
      </c>
    </row>
    <row r="289" spans="1:17">
      <c r="A289" s="19">
        <v>288</v>
      </c>
      <c r="B289" s="20" t="s">
        <v>89</v>
      </c>
      <c r="C289" s="20" t="s">
        <v>77</v>
      </c>
      <c r="D289" s="20" t="s">
        <v>91</v>
      </c>
      <c r="E289" s="20" t="s">
        <v>72</v>
      </c>
      <c r="F289" s="20" t="s">
        <v>97</v>
      </c>
      <c r="G289" s="20" t="s">
        <v>80</v>
      </c>
      <c r="H289" s="20" t="b">
        <f t="shared" si="4"/>
        <v>1</v>
      </c>
      <c r="I289" s="20" t="s">
        <v>75</v>
      </c>
      <c r="J289" s="20">
        <v>30</v>
      </c>
      <c r="K289" s="20">
        <v>98703</v>
      </c>
      <c r="L289" s="20">
        <v>18</v>
      </c>
      <c r="M289" s="20">
        <v>2</v>
      </c>
      <c r="N289" s="20">
        <v>13</v>
      </c>
      <c r="O289" s="20">
        <v>8</v>
      </c>
      <c r="P289" s="20">
        <v>40</v>
      </c>
      <c r="Q289" s="21">
        <v>36887</v>
      </c>
    </row>
    <row r="290" spans="1:17">
      <c r="A290" s="16">
        <v>289</v>
      </c>
      <c r="B290" s="17" t="s">
        <v>69</v>
      </c>
      <c r="C290" s="17" t="s">
        <v>70</v>
      </c>
      <c r="D290" s="17" t="s">
        <v>71</v>
      </c>
      <c r="E290" s="17" t="s">
        <v>92</v>
      </c>
      <c r="F290" s="17" t="s">
        <v>87</v>
      </c>
      <c r="G290" s="17" t="s">
        <v>80</v>
      </c>
      <c r="H290" s="17" t="b">
        <f t="shared" si="4"/>
        <v>1</v>
      </c>
      <c r="I290" s="17" t="s">
        <v>75</v>
      </c>
      <c r="J290" s="17">
        <v>30</v>
      </c>
      <c r="K290" s="17">
        <v>74757</v>
      </c>
      <c r="L290" s="17">
        <v>16</v>
      </c>
      <c r="M290" s="17">
        <v>5</v>
      </c>
      <c r="N290" s="17">
        <v>11</v>
      </c>
      <c r="O290" s="17">
        <v>4</v>
      </c>
      <c r="P290" s="17">
        <v>58</v>
      </c>
      <c r="Q290" s="18">
        <v>42585</v>
      </c>
    </row>
    <row r="291" spans="1:17">
      <c r="A291" s="19">
        <v>290</v>
      </c>
      <c r="B291" s="20" t="s">
        <v>103</v>
      </c>
      <c r="C291" s="20" t="s">
        <v>70</v>
      </c>
      <c r="D291" s="20" t="s">
        <v>91</v>
      </c>
      <c r="E291" s="20" t="s">
        <v>83</v>
      </c>
      <c r="F291" s="20" t="s">
        <v>84</v>
      </c>
      <c r="G291" s="20" t="s">
        <v>88</v>
      </c>
      <c r="H291" s="20" t="b">
        <f t="shared" si="4"/>
        <v>0</v>
      </c>
      <c r="I291" s="20" t="s">
        <v>90</v>
      </c>
      <c r="J291" s="20">
        <v>25</v>
      </c>
      <c r="K291" s="20">
        <v>56917</v>
      </c>
      <c r="L291" s="20">
        <v>8</v>
      </c>
      <c r="M291" s="20">
        <v>5</v>
      </c>
      <c r="N291" s="20">
        <v>8</v>
      </c>
      <c r="O291" s="20">
        <v>8</v>
      </c>
      <c r="P291" s="20">
        <v>49</v>
      </c>
      <c r="Q291" s="21">
        <v>35315</v>
      </c>
    </row>
    <row r="292" spans="1:17">
      <c r="A292" s="16">
        <v>291</v>
      </c>
      <c r="B292" s="17" t="s">
        <v>103</v>
      </c>
      <c r="C292" s="17" t="s">
        <v>86</v>
      </c>
      <c r="D292" s="17" t="s">
        <v>91</v>
      </c>
      <c r="E292" s="17" t="s">
        <v>94</v>
      </c>
      <c r="F292" s="17" t="s">
        <v>100</v>
      </c>
      <c r="G292" s="17" t="s">
        <v>80</v>
      </c>
      <c r="H292" s="17" t="b">
        <f t="shared" si="4"/>
        <v>1</v>
      </c>
      <c r="I292" s="17" t="s">
        <v>90</v>
      </c>
      <c r="J292" s="17">
        <v>56</v>
      </c>
      <c r="K292" s="17">
        <v>52736</v>
      </c>
      <c r="L292" s="17">
        <v>33</v>
      </c>
      <c r="M292" s="17">
        <v>19</v>
      </c>
      <c r="N292" s="17">
        <v>13</v>
      </c>
      <c r="O292" s="17">
        <v>3</v>
      </c>
      <c r="P292" s="17">
        <v>27</v>
      </c>
      <c r="Q292" s="18">
        <v>37811</v>
      </c>
    </row>
    <row r="293" spans="1:17">
      <c r="A293" s="19">
        <v>292</v>
      </c>
      <c r="B293" s="20" t="s">
        <v>76</v>
      </c>
      <c r="C293" s="20" t="s">
        <v>70</v>
      </c>
      <c r="D293" s="20" t="s">
        <v>91</v>
      </c>
      <c r="E293" s="20" t="s">
        <v>83</v>
      </c>
      <c r="F293" s="20" t="s">
        <v>95</v>
      </c>
      <c r="G293" s="20" t="s">
        <v>88</v>
      </c>
      <c r="H293" s="20" t="b">
        <f t="shared" si="4"/>
        <v>0</v>
      </c>
      <c r="I293" s="20" t="s">
        <v>85</v>
      </c>
      <c r="J293" s="20">
        <v>38</v>
      </c>
      <c r="K293" s="20">
        <v>57990</v>
      </c>
      <c r="L293" s="20">
        <v>12</v>
      </c>
      <c r="M293" s="20">
        <v>12</v>
      </c>
      <c r="N293" s="20">
        <v>13</v>
      </c>
      <c r="O293" s="20">
        <v>7</v>
      </c>
      <c r="P293" s="20">
        <v>39</v>
      </c>
      <c r="Q293" s="21">
        <v>41062</v>
      </c>
    </row>
    <row r="294" spans="1:17">
      <c r="A294" s="16">
        <v>293</v>
      </c>
      <c r="B294" s="17" t="s">
        <v>89</v>
      </c>
      <c r="C294" s="17" t="s">
        <v>77</v>
      </c>
      <c r="D294" s="17" t="s">
        <v>99</v>
      </c>
      <c r="E294" s="17" t="s">
        <v>72</v>
      </c>
      <c r="F294" s="17" t="s">
        <v>84</v>
      </c>
      <c r="G294" s="17" t="s">
        <v>88</v>
      </c>
      <c r="H294" s="17" t="b">
        <f t="shared" si="4"/>
        <v>0</v>
      </c>
      <c r="I294" s="17" t="s">
        <v>75</v>
      </c>
      <c r="J294" s="17">
        <v>55</v>
      </c>
      <c r="K294" s="17">
        <v>92551</v>
      </c>
      <c r="L294" s="17">
        <v>11</v>
      </c>
      <c r="M294" s="17">
        <v>18</v>
      </c>
      <c r="N294" s="17">
        <v>6</v>
      </c>
      <c r="O294" s="17">
        <v>9</v>
      </c>
      <c r="P294" s="17">
        <v>51</v>
      </c>
      <c r="Q294" s="18">
        <v>43985</v>
      </c>
    </row>
    <row r="295" spans="1:17">
      <c r="A295" s="19">
        <v>294</v>
      </c>
      <c r="B295" s="20" t="s">
        <v>101</v>
      </c>
      <c r="C295" s="20" t="s">
        <v>77</v>
      </c>
      <c r="D295" s="20" t="s">
        <v>78</v>
      </c>
      <c r="E295" s="20" t="s">
        <v>94</v>
      </c>
      <c r="F295" s="20" t="s">
        <v>100</v>
      </c>
      <c r="G295" s="20" t="s">
        <v>88</v>
      </c>
      <c r="H295" s="20" t="b">
        <f t="shared" si="4"/>
        <v>0</v>
      </c>
      <c r="I295" s="20" t="s">
        <v>93</v>
      </c>
      <c r="J295" s="20">
        <v>45</v>
      </c>
      <c r="K295" s="20">
        <v>88161</v>
      </c>
      <c r="L295" s="20">
        <v>5</v>
      </c>
      <c r="M295" s="20">
        <v>4</v>
      </c>
      <c r="N295" s="20">
        <v>12</v>
      </c>
      <c r="O295" s="20">
        <v>4</v>
      </c>
      <c r="P295" s="20">
        <v>41</v>
      </c>
      <c r="Q295" s="21">
        <v>35306</v>
      </c>
    </row>
    <row r="296" spans="1:17">
      <c r="A296" s="16">
        <v>295</v>
      </c>
      <c r="B296" s="17" t="s">
        <v>82</v>
      </c>
      <c r="C296" s="17" t="s">
        <v>86</v>
      </c>
      <c r="D296" s="17" t="s">
        <v>91</v>
      </c>
      <c r="E296" s="17" t="s">
        <v>72</v>
      </c>
      <c r="F296" s="17" t="s">
        <v>95</v>
      </c>
      <c r="G296" s="17" t="s">
        <v>80</v>
      </c>
      <c r="H296" s="17" t="b">
        <f t="shared" si="4"/>
        <v>1</v>
      </c>
      <c r="I296" s="17" t="s">
        <v>98</v>
      </c>
      <c r="J296" s="17">
        <v>53</v>
      </c>
      <c r="K296" s="17">
        <v>109623</v>
      </c>
      <c r="L296" s="17">
        <v>27</v>
      </c>
      <c r="M296" s="17">
        <v>17</v>
      </c>
      <c r="N296" s="17">
        <v>10</v>
      </c>
      <c r="O296" s="17">
        <v>8</v>
      </c>
      <c r="P296" s="17">
        <v>26</v>
      </c>
      <c r="Q296" s="18">
        <v>35126</v>
      </c>
    </row>
    <row r="297" spans="1:17">
      <c r="A297" s="19">
        <v>296</v>
      </c>
      <c r="B297" s="20" t="s">
        <v>89</v>
      </c>
      <c r="C297" s="20" t="s">
        <v>77</v>
      </c>
      <c r="D297" s="20" t="s">
        <v>99</v>
      </c>
      <c r="E297" s="20" t="s">
        <v>72</v>
      </c>
      <c r="F297" s="20" t="s">
        <v>84</v>
      </c>
      <c r="G297" s="20" t="s">
        <v>74</v>
      </c>
      <c r="H297" s="20" t="b">
        <f t="shared" si="4"/>
        <v>1</v>
      </c>
      <c r="I297" s="20" t="s">
        <v>81</v>
      </c>
      <c r="J297" s="20">
        <v>22</v>
      </c>
      <c r="K297" s="20">
        <v>52440</v>
      </c>
      <c r="L297" s="20">
        <v>12</v>
      </c>
      <c r="M297" s="20">
        <v>10</v>
      </c>
      <c r="N297" s="20">
        <v>14</v>
      </c>
      <c r="O297" s="20">
        <v>3</v>
      </c>
      <c r="P297" s="20">
        <v>28</v>
      </c>
      <c r="Q297" s="21">
        <v>41662</v>
      </c>
    </row>
    <row r="298" spans="1:17">
      <c r="A298" s="16">
        <v>297</v>
      </c>
      <c r="B298" s="17" t="s">
        <v>76</v>
      </c>
      <c r="C298" s="17" t="s">
        <v>77</v>
      </c>
      <c r="D298" s="17" t="s">
        <v>91</v>
      </c>
      <c r="E298" s="17" t="s">
        <v>83</v>
      </c>
      <c r="F298" s="17" t="s">
        <v>100</v>
      </c>
      <c r="G298" s="17" t="s">
        <v>88</v>
      </c>
      <c r="H298" s="17" t="b">
        <f t="shared" si="4"/>
        <v>0</v>
      </c>
      <c r="I298" s="17" t="s">
        <v>90</v>
      </c>
      <c r="J298" s="17">
        <v>29</v>
      </c>
      <c r="K298" s="17">
        <v>65205</v>
      </c>
      <c r="L298" s="17">
        <v>17</v>
      </c>
      <c r="M298" s="17">
        <v>6</v>
      </c>
      <c r="N298" s="17">
        <v>9</v>
      </c>
      <c r="O298" s="17">
        <v>7</v>
      </c>
      <c r="P298" s="17">
        <v>20</v>
      </c>
      <c r="Q298" s="18">
        <v>40945</v>
      </c>
    </row>
    <row r="299" spans="1:17">
      <c r="A299" s="19">
        <v>298</v>
      </c>
      <c r="B299" s="20" t="s">
        <v>76</v>
      </c>
      <c r="C299" s="20" t="s">
        <v>77</v>
      </c>
      <c r="D299" s="20" t="s">
        <v>91</v>
      </c>
      <c r="E299" s="20" t="s">
        <v>72</v>
      </c>
      <c r="F299" s="20" t="s">
        <v>84</v>
      </c>
      <c r="G299" s="20" t="s">
        <v>74</v>
      </c>
      <c r="H299" s="20" t="b">
        <f t="shared" si="4"/>
        <v>1</v>
      </c>
      <c r="I299" s="20" t="s">
        <v>93</v>
      </c>
      <c r="J299" s="20">
        <v>44</v>
      </c>
      <c r="K299" s="20">
        <v>110811</v>
      </c>
      <c r="L299" s="20">
        <v>6</v>
      </c>
      <c r="M299" s="20">
        <v>14</v>
      </c>
      <c r="N299" s="20">
        <v>7</v>
      </c>
      <c r="O299" s="20">
        <v>3</v>
      </c>
      <c r="P299" s="20">
        <v>48</v>
      </c>
      <c r="Q299" s="21">
        <v>43237</v>
      </c>
    </row>
    <row r="300" spans="1:17">
      <c r="A300" s="16">
        <v>299</v>
      </c>
      <c r="B300" s="17" t="s">
        <v>89</v>
      </c>
      <c r="C300" s="17" t="s">
        <v>77</v>
      </c>
      <c r="D300" s="17" t="s">
        <v>99</v>
      </c>
      <c r="E300" s="17" t="s">
        <v>83</v>
      </c>
      <c r="F300" s="17" t="s">
        <v>84</v>
      </c>
      <c r="G300" s="17" t="s">
        <v>74</v>
      </c>
      <c r="H300" s="17" t="b">
        <f t="shared" si="4"/>
        <v>1</v>
      </c>
      <c r="I300" s="17" t="s">
        <v>81</v>
      </c>
      <c r="J300" s="17">
        <v>61</v>
      </c>
      <c r="K300" s="17">
        <v>85103</v>
      </c>
      <c r="L300" s="17">
        <v>33</v>
      </c>
      <c r="M300" s="17">
        <v>11</v>
      </c>
      <c r="N300" s="17">
        <v>10</v>
      </c>
      <c r="O300" s="17">
        <v>7</v>
      </c>
      <c r="P300" s="17">
        <v>27</v>
      </c>
      <c r="Q300" s="18">
        <v>36890</v>
      </c>
    </row>
    <row r="301" spans="1:17">
      <c r="A301" s="19">
        <v>300</v>
      </c>
      <c r="B301" s="20" t="s">
        <v>76</v>
      </c>
      <c r="C301" s="20" t="s">
        <v>86</v>
      </c>
      <c r="D301" s="20" t="s">
        <v>78</v>
      </c>
      <c r="E301" s="20" t="s">
        <v>94</v>
      </c>
      <c r="F301" s="20" t="s">
        <v>95</v>
      </c>
      <c r="G301" s="20" t="s">
        <v>80</v>
      </c>
      <c r="H301" s="20" t="b">
        <f t="shared" si="4"/>
        <v>1</v>
      </c>
      <c r="I301" s="20" t="s">
        <v>81</v>
      </c>
      <c r="J301" s="20">
        <v>33</v>
      </c>
      <c r="K301" s="20">
        <v>100812</v>
      </c>
      <c r="L301" s="20">
        <v>5</v>
      </c>
      <c r="M301" s="20">
        <v>11</v>
      </c>
      <c r="N301" s="20">
        <v>5</v>
      </c>
      <c r="O301" s="20">
        <v>6</v>
      </c>
      <c r="P301" s="20">
        <v>23</v>
      </c>
      <c r="Q301" s="21">
        <v>41000</v>
      </c>
    </row>
    <row r="302" spans="1:17">
      <c r="A302" s="16">
        <v>301</v>
      </c>
      <c r="B302" s="17" t="s">
        <v>89</v>
      </c>
      <c r="C302" s="17" t="s">
        <v>86</v>
      </c>
      <c r="D302" s="17" t="s">
        <v>78</v>
      </c>
      <c r="E302" s="17" t="s">
        <v>83</v>
      </c>
      <c r="F302" s="17" t="s">
        <v>84</v>
      </c>
      <c r="G302" s="17" t="s">
        <v>74</v>
      </c>
      <c r="H302" s="17" t="b">
        <f t="shared" si="4"/>
        <v>1</v>
      </c>
      <c r="I302" s="17" t="s">
        <v>98</v>
      </c>
      <c r="J302" s="17">
        <v>33</v>
      </c>
      <c r="K302" s="17">
        <v>71627</v>
      </c>
      <c r="L302" s="17">
        <v>28</v>
      </c>
      <c r="M302" s="17">
        <v>18</v>
      </c>
      <c r="N302" s="17">
        <v>8</v>
      </c>
      <c r="O302" s="17">
        <v>2</v>
      </c>
      <c r="P302" s="17">
        <v>54</v>
      </c>
      <c r="Q302" s="18">
        <v>39433</v>
      </c>
    </row>
    <row r="303" spans="1:17">
      <c r="A303" s="19">
        <v>302</v>
      </c>
      <c r="B303" s="20" t="s">
        <v>96</v>
      </c>
      <c r="C303" s="20" t="s">
        <v>70</v>
      </c>
      <c r="D303" s="20" t="s">
        <v>71</v>
      </c>
      <c r="E303" s="20" t="s">
        <v>94</v>
      </c>
      <c r="F303" s="20" t="s">
        <v>84</v>
      </c>
      <c r="G303" s="20" t="s">
        <v>74</v>
      </c>
      <c r="H303" s="20" t="b">
        <f t="shared" si="4"/>
        <v>1</v>
      </c>
      <c r="I303" s="20" t="s">
        <v>85</v>
      </c>
      <c r="J303" s="20">
        <v>36</v>
      </c>
      <c r="K303" s="20">
        <v>49008</v>
      </c>
      <c r="L303" s="20">
        <v>14</v>
      </c>
      <c r="M303" s="20">
        <v>18</v>
      </c>
      <c r="N303" s="20">
        <v>2</v>
      </c>
      <c r="O303" s="20">
        <v>3</v>
      </c>
      <c r="P303" s="20">
        <v>22</v>
      </c>
      <c r="Q303" s="21">
        <v>40368</v>
      </c>
    </row>
    <row r="304" spans="1:17">
      <c r="A304" s="16">
        <v>303</v>
      </c>
      <c r="B304" s="17" t="s">
        <v>89</v>
      </c>
      <c r="C304" s="17" t="s">
        <v>77</v>
      </c>
      <c r="D304" s="17" t="s">
        <v>99</v>
      </c>
      <c r="E304" s="17" t="s">
        <v>83</v>
      </c>
      <c r="F304" s="17" t="s">
        <v>95</v>
      </c>
      <c r="G304" s="17" t="s">
        <v>80</v>
      </c>
      <c r="H304" s="17" t="b">
        <f t="shared" si="4"/>
        <v>1</v>
      </c>
      <c r="I304" s="17" t="s">
        <v>75</v>
      </c>
      <c r="J304" s="17">
        <v>62</v>
      </c>
      <c r="K304" s="17">
        <v>101274</v>
      </c>
      <c r="L304" s="17">
        <v>5</v>
      </c>
      <c r="M304" s="17">
        <v>11</v>
      </c>
      <c r="N304" s="17">
        <v>7</v>
      </c>
      <c r="O304" s="17">
        <v>6</v>
      </c>
      <c r="P304" s="17">
        <v>59</v>
      </c>
      <c r="Q304" s="18">
        <v>36864</v>
      </c>
    </row>
    <row r="305" spans="1:17">
      <c r="A305" s="19">
        <v>304</v>
      </c>
      <c r="B305" s="20" t="s">
        <v>69</v>
      </c>
      <c r="C305" s="20" t="s">
        <v>70</v>
      </c>
      <c r="D305" s="20" t="s">
        <v>71</v>
      </c>
      <c r="E305" s="20" t="s">
        <v>92</v>
      </c>
      <c r="F305" s="20" t="s">
        <v>87</v>
      </c>
      <c r="G305" s="20" t="s">
        <v>88</v>
      </c>
      <c r="H305" s="20" t="b">
        <f t="shared" si="4"/>
        <v>0</v>
      </c>
      <c r="I305" s="20" t="s">
        <v>98</v>
      </c>
      <c r="J305" s="20">
        <v>40</v>
      </c>
      <c r="K305" s="20">
        <v>62402</v>
      </c>
      <c r="L305" s="20">
        <v>33</v>
      </c>
      <c r="M305" s="20">
        <v>12</v>
      </c>
      <c r="N305" s="20">
        <v>4</v>
      </c>
      <c r="O305" s="20">
        <v>4</v>
      </c>
      <c r="P305" s="20">
        <v>26</v>
      </c>
      <c r="Q305" s="21">
        <v>34963</v>
      </c>
    </row>
    <row r="306" spans="1:17">
      <c r="A306" s="16">
        <v>305</v>
      </c>
      <c r="B306" s="17" t="s">
        <v>89</v>
      </c>
      <c r="C306" s="17" t="s">
        <v>86</v>
      </c>
      <c r="D306" s="17" t="s">
        <v>71</v>
      </c>
      <c r="E306" s="17" t="s">
        <v>92</v>
      </c>
      <c r="F306" s="17" t="s">
        <v>79</v>
      </c>
      <c r="G306" s="17" t="s">
        <v>74</v>
      </c>
      <c r="H306" s="17" t="b">
        <f t="shared" si="4"/>
        <v>1</v>
      </c>
      <c r="I306" s="17" t="s">
        <v>93</v>
      </c>
      <c r="J306" s="17">
        <v>47</v>
      </c>
      <c r="K306" s="17">
        <v>83384</v>
      </c>
      <c r="L306" s="17">
        <v>19</v>
      </c>
      <c r="M306" s="17">
        <v>5</v>
      </c>
      <c r="N306" s="17">
        <v>9</v>
      </c>
      <c r="O306" s="17">
        <v>6</v>
      </c>
      <c r="P306" s="17">
        <v>46</v>
      </c>
      <c r="Q306" s="18">
        <v>42235</v>
      </c>
    </row>
    <row r="307" spans="1:17">
      <c r="A307" s="19">
        <v>306</v>
      </c>
      <c r="B307" s="20" t="s">
        <v>76</v>
      </c>
      <c r="C307" s="20" t="s">
        <v>86</v>
      </c>
      <c r="D307" s="20" t="s">
        <v>71</v>
      </c>
      <c r="E307" s="20" t="s">
        <v>72</v>
      </c>
      <c r="F307" s="20" t="s">
        <v>73</v>
      </c>
      <c r="G307" s="20" t="s">
        <v>80</v>
      </c>
      <c r="H307" s="20" t="b">
        <f t="shared" si="4"/>
        <v>1</v>
      </c>
      <c r="I307" s="20" t="s">
        <v>85</v>
      </c>
      <c r="J307" s="20">
        <v>50</v>
      </c>
      <c r="K307" s="20">
        <v>35793</v>
      </c>
      <c r="L307" s="20">
        <v>22</v>
      </c>
      <c r="M307" s="20">
        <v>9</v>
      </c>
      <c r="N307" s="20">
        <v>12</v>
      </c>
      <c r="O307" s="20">
        <v>1</v>
      </c>
      <c r="P307" s="20">
        <v>20</v>
      </c>
      <c r="Q307" s="21">
        <v>44724</v>
      </c>
    </row>
    <row r="308" spans="1:17">
      <c r="A308" s="16">
        <v>307</v>
      </c>
      <c r="B308" s="17" t="s">
        <v>69</v>
      </c>
      <c r="C308" s="17" t="s">
        <v>86</v>
      </c>
      <c r="D308" s="17" t="s">
        <v>78</v>
      </c>
      <c r="E308" s="17" t="s">
        <v>83</v>
      </c>
      <c r="F308" s="17" t="s">
        <v>97</v>
      </c>
      <c r="G308" s="17" t="s">
        <v>74</v>
      </c>
      <c r="H308" s="17" t="b">
        <f t="shared" si="4"/>
        <v>1</v>
      </c>
      <c r="I308" s="17" t="s">
        <v>93</v>
      </c>
      <c r="J308" s="17">
        <v>43</v>
      </c>
      <c r="K308" s="17">
        <v>35571</v>
      </c>
      <c r="L308" s="17">
        <v>5</v>
      </c>
      <c r="M308" s="17">
        <v>9</v>
      </c>
      <c r="N308" s="17">
        <v>1</v>
      </c>
      <c r="O308" s="17">
        <v>1</v>
      </c>
      <c r="P308" s="17">
        <v>46</v>
      </c>
      <c r="Q308" s="18">
        <v>43722</v>
      </c>
    </row>
    <row r="309" spans="1:17">
      <c r="A309" s="19">
        <v>308</v>
      </c>
      <c r="B309" s="20" t="s">
        <v>76</v>
      </c>
      <c r="C309" s="20" t="s">
        <v>86</v>
      </c>
      <c r="D309" s="20" t="s">
        <v>99</v>
      </c>
      <c r="E309" s="20" t="s">
        <v>83</v>
      </c>
      <c r="F309" s="20" t="s">
        <v>73</v>
      </c>
      <c r="G309" s="20" t="s">
        <v>74</v>
      </c>
      <c r="H309" s="20" t="b">
        <f t="shared" si="4"/>
        <v>1</v>
      </c>
      <c r="I309" s="20" t="s">
        <v>85</v>
      </c>
      <c r="J309" s="20">
        <v>61</v>
      </c>
      <c r="K309" s="20">
        <v>46209</v>
      </c>
      <c r="L309" s="20">
        <v>2</v>
      </c>
      <c r="M309" s="20">
        <v>10</v>
      </c>
      <c r="N309" s="20">
        <v>7</v>
      </c>
      <c r="O309" s="20">
        <v>3</v>
      </c>
      <c r="P309" s="20">
        <v>35</v>
      </c>
      <c r="Q309" s="21">
        <v>43269</v>
      </c>
    </row>
    <row r="310" spans="1:17">
      <c r="A310" s="16">
        <v>309</v>
      </c>
      <c r="B310" s="17" t="s">
        <v>103</v>
      </c>
      <c r="C310" s="17" t="s">
        <v>86</v>
      </c>
      <c r="D310" s="17" t="s">
        <v>71</v>
      </c>
      <c r="E310" s="17" t="s">
        <v>94</v>
      </c>
      <c r="F310" s="17" t="s">
        <v>73</v>
      </c>
      <c r="G310" s="17" t="s">
        <v>88</v>
      </c>
      <c r="H310" s="17" t="b">
        <f t="shared" si="4"/>
        <v>0</v>
      </c>
      <c r="I310" s="17" t="s">
        <v>90</v>
      </c>
      <c r="J310" s="17">
        <v>42</v>
      </c>
      <c r="K310" s="17">
        <v>73148</v>
      </c>
      <c r="L310" s="17">
        <v>30</v>
      </c>
      <c r="M310" s="17">
        <v>19</v>
      </c>
      <c r="N310" s="17">
        <v>6</v>
      </c>
      <c r="O310" s="17">
        <v>8</v>
      </c>
      <c r="P310" s="17">
        <v>57</v>
      </c>
      <c r="Q310" s="18">
        <v>36872</v>
      </c>
    </row>
    <row r="311" spans="1:17">
      <c r="A311" s="19">
        <v>310</v>
      </c>
      <c r="B311" s="20" t="s">
        <v>103</v>
      </c>
      <c r="C311" s="20" t="s">
        <v>86</v>
      </c>
      <c r="D311" s="20" t="s">
        <v>99</v>
      </c>
      <c r="E311" s="20" t="s">
        <v>72</v>
      </c>
      <c r="F311" s="20" t="s">
        <v>100</v>
      </c>
      <c r="G311" s="20" t="s">
        <v>74</v>
      </c>
      <c r="H311" s="20" t="b">
        <f t="shared" si="4"/>
        <v>1</v>
      </c>
      <c r="I311" s="20" t="s">
        <v>93</v>
      </c>
      <c r="J311" s="20">
        <v>59</v>
      </c>
      <c r="K311" s="20">
        <v>32224</v>
      </c>
      <c r="L311" s="20">
        <v>39</v>
      </c>
      <c r="M311" s="20">
        <v>1</v>
      </c>
      <c r="N311" s="20">
        <v>8</v>
      </c>
      <c r="O311" s="20">
        <v>8</v>
      </c>
      <c r="P311" s="20">
        <v>26</v>
      </c>
      <c r="Q311" s="21">
        <v>39150</v>
      </c>
    </row>
    <row r="312" spans="1:17">
      <c r="A312" s="16">
        <v>311</v>
      </c>
      <c r="B312" s="17" t="s">
        <v>69</v>
      </c>
      <c r="C312" s="17" t="s">
        <v>86</v>
      </c>
      <c r="D312" s="17" t="s">
        <v>99</v>
      </c>
      <c r="E312" s="17" t="s">
        <v>83</v>
      </c>
      <c r="F312" s="17" t="s">
        <v>79</v>
      </c>
      <c r="G312" s="17" t="s">
        <v>80</v>
      </c>
      <c r="H312" s="17" t="b">
        <f t="shared" si="4"/>
        <v>1</v>
      </c>
      <c r="I312" s="17" t="s">
        <v>98</v>
      </c>
      <c r="J312" s="17">
        <v>41</v>
      </c>
      <c r="K312" s="17">
        <v>78695</v>
      </c>
      <c r="L312" s="17">
        <v>4</v>
      </c>
      <c r="M312" s="17">
        <v>7</v>
      </c>
      <c r="N312" s="17">
        <v>5</v>
      </c>
      <c r="O312" s="17">
        <v>4</v>
      </c>
      <c r="P312" s="17">
        <v>42</v>
      </c>
      <c r="Q312" s="18">
        <v>44113</v>
      </c>
    </row>
    <row r="313" spans="1:17">
      <c r="A313" s="19">
        <v>312</v>
      </c>
      <c r="B313" s="20" t="s">
        <v>96</v>
      </c>
      <c r="C313" s="20" t="s">
        <v>77</v>
      </c>
      <c r="D313" s="20" t="s">
        <v>78</v>
      </c>
      <c r="E313" s="20" t="s">
        <v>72</v>
      </c>
      <c r="F313" s="20" t="s">
        <v>100</v>
      </c>
      <c r="G313" s="20" t="s">
        <v>74</v>
      </c>
      <c r="H313" s="20" t="b">
        <f t="shared" si="4"/>
        <v>1</v>
      </c>
      <c r="I313" s="20" t="s">
        <v>85</v>
      </c>
      <c r="J313" s="20">
        <v>50</v>
      </c>
      <c r="K313" s="20">
        <v>62441</v>
      </c>
      <c r="L313" s="20">
        <v>33</v>
      </c>
      <c r="M313" s="20">
        <v>4</v>
      </c>
      <c r="N313" s="20">
        <v>1</v>
      </c>
      <c r="O313" s="20">
        <v>6</v>
      </c>
      <c r="P313" s="20">
        <v>30</v>
      </c>
      <c r="Q313" s="21">
        <v>44923</v>
      </c>
    </row>
    <row r="314" spans="1:17">
      <c r="A314" s="16">
        <v>313</v>
      </c>
      <c r="B314" s="17" t="s">
        <v>103</v>
      </c>
      <c r="C314" s="17" t="s">
        <v>70</v>
      </c>
      <c r="D314" s="17" t="s">
        <v>71</v>
      </c>
      <c r="E314" s="17" t="s">
        <v>92</v>
      </c>
      <c r="F314" s="17" t="s">
        <v>79</v>
      </c>
      <c r="G314" s="17" t="s">
        <v>88</v>
      </c>
      <c r="H314" s="17" t="b">
        <f t="shared" si="4"/>
        <v>0</v>
      </c>
      <c r="I314" s="17" t="s">
        <v>85</v>
      </c>
      <c r="J314" s="17">
        <v>25</v>
      </c>
      <c r="K314" s="17">
        <v>69129</v>
      </c>
      <c r="L314" s="17">
        <v>13</v>
      </c>
      <c r="M314" s="17">
        <v>1</v>
      </c>
      <c r="N314" s="17">
        <v>1</v>
      </c>
      <c r="O314" s="17">
        <v>8</v>
      </c>
      <c r="P314" s="17">
        <v>52</v>
      </c>
      <c r="Q314" s="18">
        <v>38472</v>
      </c>
    </row>
    <row r="315" spans="1:17">
      <c r="A315" s="19">
        <v>314</v>
      </c>
      <c r="B315" s="20" t="s">
        <v>89</v>
      </c>
      <c r="C315" s="20" t="s">
        <v>86</v>
      </c>
      <c r="D315" s="20" t="s">
        <v>71</v>
      </c>
      <c r="E315" s="20" t="s">
        <v>83</v>
      </c>
      <c r="F315" s="20" t="s">
        <v>95</v>
      </c>
      <c r="G315" s="20" t="s">
        <v>88</v>
      </c>
      <c r="H315" s="20" t="b">
        <f t="shared" si="4"/>
        <v>0</v>
      </c>
      <c r="I315" s="20" t="s">
        <v>81</v>
      </c>
      <c r="J315" s="20">
        <v>28</v>
      </c>
      <c r="K315" s="20">
        <v>92368</v>
      </c>
      <c r="L315" s="20">
        <v>20</v>
      </c>
      <c r="M315" s="20">
        <v>15</v>
      </c>
      <c r="N315" s="20">
        <v>9</v>
      </c>
      <c r="O315" s="20">
        <v>7</v>
      </c>
      <c r="P315" s="20">
        <v>55</v>
      </c>
      <c r="Q315" s="21">
        <v>42941</v>
      </c>
    </row>
    <row r="316" spans="1:17">
      <c r="A316" s="16">
        <v>315</v>
      </c>
      <c r="B316" s="17" t="s">
        <v>76</v>
      </c>
      <c r="C316" s="17" t="s">
        <v>77</v>
      </c>
      <c r="D316" s="17" t="s">
        <v>99</v>
      </c>
      <c r="E316" s="17" t="s">
        <v>83</v>
      </c>
      <c r="F316" s="17" t="s">
        <v>95</v>
      </c>
      <c r="G316" s="17" t="s">
        <v>80</v>
      </c>
      <c r="H316" s="17" t="b">
        <f t="shared" si="4"/>
        <v>1</v>
      </c>
      <c r="I316" s="17" t="s">
        <v>81</v>
      </c>
      <c r="J316" s="17">
        <v>49</v>
      </c>
      <c r="K316" s="17">
        <v>74760</v>
      </c>
      <c r="L316" s="17">
        <v>7</v>
      </c>
      <c r="M316" s="17">
        <v>8</v>
      </c>
      <c r="N316" s="17">
        <v>10</v>
      </c>
      <c r="O316" s="17">
        <v>7</v>
      </c>
      <c r="P316" s="17">
        <v>56</v>
      </c>
      <c r="Q316" s="18">
        <v>37038</v>
      </c>
    </row>
    <row r="317" spans="1:17">
      <c r="A317" s="19">
        <v>316</v>
      </c>
      <c r="B317" s="20" t="s">
        <v>103</v>
      </c>
      <c r="C317" s="20" t="s">
        <v>77</v>
      </c>
      <c r="D317" s="20" t="s">
        <v>91</v>
      </c>
      <c r="E317" s="20" t="s">
        <v>72</v>
      </c>
      <c r="F317" s="20" t="s">
        <v>79</v>
      </c>
      <c r="G317" s="20" t="s">
        <v>88</v>
      </c>
      <c r="H317" s="20" t="b">
        <f t="shared" si="4"/>
        <v>0</v>
      </c>
      <c r="I317" s="20" t="s">
        <v>102</v>
      </c>
      <c r="J317" s="20">
        <v>49</v>
      </c>
      <c r="K317" s="20">
        <v>53478</v>
      </c>
      <c r="L317" s="20">
        <v>15</v>
      </c>
      <c r="M317" s="20">
        <v>12</v>
      </c>
      <c r="N317" s="20">
        <v>6</v>
      </c>
      <c r="O317" s="20">
        <v>4</v>
      </c>
      <c r="P317" s="20">
        <v>36</v>
      </c>
      <c r="Q317" s="21">
        <v>44749</v>
      </c>
    </row>
    <row r="318" spans="1:17">
      <c r="A318" s="16">
        <v>317</v>
      </c>
      <c r="B318" s="17" t="s">
        <v>103</v>
      </c>
      <c r="C318" s="17" t="s">
        <v>70</v>
      </c>
      <c r="D318" s="17" t="s">
        <v>78</v>
      </c>
      <c r="E318" s="17" t="s">
        <v>83</v>
      </c>
      <c r="F318" s="17" t="s">
        <v>84</v>
      </c>
      <c r="G318" s="17" t="s">
        <v>74</v>
      </c>
      <c r="H318" s="17" t="b">
        <f t="shared" si="4"/>
        <v>1</v>
      </c>
      <c r="I318" s="17" t="s">
        <v>93</v>
      </c>
      <c r="J318" s="17">
        <v>25</v>
      </c>
      <c r="K318" s="17">
        <v>101854</v>
      </c>
      <c r="L318" s="17">
        <v>23</v>
      </c>
      <c r="M318" s="17">
        <v>18</v>
      </c>
      <c r="N318" s="17">
        <v>10</v>
      </c>
      <c r="O318" s="17">
        <v>9</v>
      </c>
      <c r="P318" s="17">
        <v>54</v>
      </c>
      <c r="Q318" s="18">
        <v>42273</v>
      </c>
    </row>
    <row r="319" spans="1:17">
      <c r="A319" s="19">
        <v>318</v>
      </c>
      <c r="B319" s="20" t="s">
        <v>96</v>
      </c>
      <c r="C319" s="20" t="s">
        <v>86</v>
      </c>
      <c r="D319" s="20" t="s">
        <v>78</v>
      </c>
      <c r="E319" s="20" t="s">
        <v>72</v>
      </c>
      <c r="F319" s="20" t="s">
        <v>87</v>
      </c>
      <c r="G319" s="20" t="s">
        <v>88</v>
      </c>
      <c r="H319" s="20" t="b">
        <f t="shared" si="4"/>
        <v>0</v>
      </c>
      <c r="I319" s="20" t="s">
        <v>81</v>
      </c>
      <c r="J319" s="20">
        <v>43</v>
      </c>
      <c r="K319" s="20">
        <v>115716</v>
      </c>
      <c r="L319" s="20">
        <v>14</v>
      </c>
      <c r="M319" s="20">
        <v>15</v>
      </c>
      <c r="N319" s="20">
        <v>5</v>
      </c>
      <c r="O319" s="20">
        <v>6</v>
      </c>
      <c r="P319" s="20">
        <v>24</v>
      </c>
      <c r="Q319" s="21">
        <v>35422</v>
      </c>
    </row>
    <row r="320" spans="1:17">
      <c r="A320" s="16">
        <v>319</v>
      </c>
      <c r="B320" s="17" t="s">
        <v>69</v>
      </c>
      <c r="C320" s="17" t="s">
        <v>70</v>
      </c>
      <c r="D320" s="17" t="s">
        <v>78</v>
      </c>
      <c r="E320" s="17" t="s">
        <v>83</v>
      </c>
      <c r="F320" s="17" t="s">
        <v>84</v>
      </c>
      <c r="G320" s="17" t="s">
        <v>80</v>
      </c>
      <c r="H320" s="17" t="b">
        <f t="shared" si="4"/>
        <v>1</v>
      </c>
      <c r="I320" s="17" t="s">
        <v>102</v>
      </c>
      <c r="J320" s="17">
        <v>33</v>
      </c>
      <c r="K320" s="17">
        <v>42180</v>
      </c>
      <c r="L320" s="17">
        <v>23</v>
      </c>
      <c r="M320" s="17">
        <v>17</v>
      </c>
      <c r="N320" s="17">
        <v>1</v>
      </c>
      <c r="O320" s="17">
        <v>3</v>
      </c>
      <c r="P320" s="17">
        <v>51</v>
      </c>
      <c r="Q320" s="18">
        <v>40527</v>
      </c>
    </row>
    <row r="321" spans="1:17">
      <c r="A321" s="19">
        <v>320</v>
      </c>
      <c r="B321" s="20" t="s">
        <v>69</v>
      </c>
      <c r="C321" s="20" t="s">
        <v>86</v>
      </c>
      <c r="D321" s="20" t="s">
        <v>78</v>
      </c>
      <c r="E321" s="20" t="s">
        <v>94</v>
      </c>
      <c r="F321" s="20" t="s">
        <v>87</v>
      </c>
      <c r="G321" s="20" t="s">
        <v>88</v>
      </c>
      <c r="H321" s="20" t="b">
        <f t="shared" si="4"/>
        <v>0</v>
      </c>
      <c r="I321" s="20" t="s">
        <v>90</v>
      </c>
      <c r="J321" s="20">
        <v>24</v>
      </c>
      <c r="K321" s="20">
        <v>45372</v>
      </c>
      <c r="L321" s="20">
        <v>19</v>
      </c>
      <c r="M321" s="20">
        <v>14</v>
      </c>
      <c r="N321" s="20">
        <v>6</v>
      </c>
      <c r="O321" s="20">
        <v>5</v>
      </c>
      <c r="P321" s="20">
        <v>22</v>
      </c>
      <c r="Q321" s="21">
        <v>44318</v>
      </c>
    </row>
    <row r="322" spans="1:17">
      <c r="A322" s="16">
        <v>321</v>
      </c>
      <c r="B322" s="17" t="s">
        <v>101</v>
      </c>
      <c r="C322" s="17" t="s">
        <v>77</v>
      </c>
      <c r="D322" s="17" t="s">
        <v>71</v>
      </c>
      <c r="E322" s="17" t="s">
        <v>72</v>
      </c>
      <c r="F322" s="17" t="s">
        <v>100</v>
      </c>
      <c r="G322" s="17" t="s">
        <v>88</v>
      </c>
      <c r="H322" s="17" t="b">
        <f t="shared" si="4"/>
        <v>0</v>
      </c>
      <c r="I322" s="17" t="s">
        <v>90</v>
      </c>
      <c r="J322" s="17">
        <v>43</v>
      </c>
      <c r="K322" s="17">
        <v>59796</v>
      </c>
      <c r="L322" s="17">
        <v>29</v>
      </c>
      <c r="M322" s="17">
        <v>14</v>
      </c>
      <c r="N322" s="17">
        <v>6</v>
      </c>
      <c r="O322" s="17">
        <v>5</v>
      </c>
      <c r="P322" s="17">
        <v>54</v>
      </c>
      <c r="Q322" s="18">
        <v>41666</v>
      </c>
    </row>
    <row r="323" spans="1:17">
      <c r="A323" s="19">
        <v>322</v>
      </c>
      <c r="B323" s="20" t="s">
        <v>96</v>
      </c>
      <c r="C323" s="20" t="s">
        <v>77</v>
      </c>
      <c r="D323" s="20" t="s">
        <v>71</v>
      </c>
      <c r="E323" s="20" t="s">
        <v>83</v>
      </c>
      <c r="F323" s="20" t="s">
        <v>87</v>
      </c>
      <c r="G323" s="20" t="s">
        <v>88</v>
      </c>
      <c r="H323" s="20" t="b">
        <f t="shared" ref="H323:H386" si="5">NOT(G323="Contract")</f>
        <v>0</v>
      </c>
      <c r="I323" s="20" t="s">
        <v>81</v>
      </c>
      <c r="J323" s="20">
        <v>23</v>
      </c>
      <c r="K323" s="20">
        <v>88272</v>
      </c>
      <c r="L323" s="20">
        <v>20</v>
      </c>
      <c r="M323" s="20">
        <v>18</v>
      </c>
      <c r="N323" s="20">
        <v>3</v>
      </c>
      <c r="O323" s="20">
        <v>5</v>
      </c>
      <c r="P323" s="20">
        <v>33</v>
      </c>
      <c r="Q323" s="21">
        <v>38902</v>
      </c>
    </row>
    <row r="324" spans="1:17">
      <c r="A324" s="16">
        <v>323</v>
      </c>
      <c r="B324" s="17" t="s">
        <v>89</v>
      </c>
      <c r="C324" s="17" t="s">
        <v>77</v>
      </c>
      <c r="D324" s="17" t="s">
        <v>91</v>
      </c>
      <c r="E324" s="17" t="s">
        <v>92</v>
      </c>
      <c r="F324" s="17" t="s">
        <v>100</v>
      </c>
      <c r="G324" s="17" t="s">
        <v>80</v>
      </c>
      <c r="H324" s="17" t="b">
        <f t="shared" si="5"/>
        <v>1</v>
      </c>
      <c r="I324" s="17" t="s">
        <v>93</v>
      </c>
      <c r="J324" s="17">
        <v>45</v>
      </c>
      <c r="K324" s="17">
        <v>119963</v>
      </c>
      <c r="L324" s="17">
        <v>29</v>
      </c>
      <c r="M324" s="17">
        <v>18</v>
      </c>
      <c r="N324" s="17">
        <v>13</v>
      </c>
      <c r="O324" s="17">
        <v>8</v>
      </c>
      <c r="P324" s="17">
        <v>50</v>
      </c>
      <c r="Q324" s="18">
        <v>43218</v>
      </c>
    </row>
    <row r="325" spans="1:17">
      <c r="A325" s="19">
        <v>324</v>
      </c>
      <c r="B325" s="20" t="s">
        <v>69</v>
      </c>
      <c r="C325" s="20" t="s">
        <v>77</v>
      </c>
      <c r="D325" s="20" t="s">
        <v>78</v>
      </c>
      <c r="E325" s="20" t="s">
        <v>83</v>
      </c>
      <c r="F325" s="20" t="s">
        <v>95</v>
      </c>
      <c r="G325" s="20" t="s">
        <v>88</v>
      </c>
      <c r="H325" s="20" t="b">
        <f t="shared" si="5"/>
        <v>0</v>
      </c>
      <c r="I325" s="20" t="s">
        <v>85</v>
      </c>
      <c r="J325" s="20">
        <v>55</v>
      </c>
      <c r="K325" s="20">
        <v>84040</v>
      </c>
      <c r="L325" s="20">
        <v>24</v>
      </c>
      <c r="M325" s="20">
        <v>16</v>
      </c>
      <c r="N325" s="20">
        <v>8</v>
      </c>
      <c r="O325" s="20">
        <v>9</v>
      </c>
      <c r="P325" s="20">
        <v>50</v>
      </c>
      <c r="Q325" s="21">
        <v>41215</v>
      </c>
    </row>
    <row r="326" spans="1:17">
      <c r="A326" s="16">
        <v>325</v>
      </c>
      <c r="B326" s="17" t="s">
        <v>76</v>
      </c>
      <c r="C326" s="17" t="s">
        <v>70</v>
      </c>
      <c r="D326" s="17" t="s">
        <v>78</v>
      </c>
      <c r="E326" s="17" t="s">
        <v>92</v>
      </c>
      <c r="F326" s="17" t="s">
        <v>73</v>
      </c>
      <c r="G326" s="17" t="s">
        <v>88</v>
      </c>
      <c r="H326" s="17" t="b">
        <f t="shared" si="5"/>
        <v>0</v>
      </c>
      <c r="I326" s="17" t="s">
        <v>75</v>
      </c>
      <c r="J326" s="17">
        <v>48</v>
      </c>
      <c r="K326" s="17">
        <v>105357</v>
      </c>
      <c r="L326" s="17">
        <v>18</v>
      </c>
      <c r="M326" s="17">
        <v>1</v>
      </c>
      <c r="N326" s="17">
        <v>14</v>
      </c>
      <c r="O326" s="17">
        <v>9</v>
      </c>
      <c r="P326" s="17">
        <v>36</v>
      </c>
      <c r="Q326" s="18">
        <v>39767</v>
      </c>
    </row>
    <row r="327" spans="1:17">
      <c r="A327" s="19">
        <v>326</v>
      </c>
      <c r="B327" s="20" t="s">
        <v>96</v>
      </c>
      <c r="C327" s="20" t="s">
        <v>86</v>
      </c>
      <c r="D327" s="20" t="s">
        <v>99</v>
      </c>
      <c r="E327" s="20" t="s">
        <v>92</v>
      </c>
      <c r="F327" s="20" t="s">
        <v>95</v>
      </c>
      <c r="G327" s="20" t="s">
        <v>74</v>
      </c>
      <c r="H327" s="20" t="b">
        <f t="shared" si="5"/>
        <v>1</v>
      </c>
      <c r="I327" s="20" t="s">
        <v>93</v>
      </c>
      <c r="J327" s="20">
        <v>62</v>
      </c>
      <c r="K327" s="20">
        <v>101368</v>
      </c>
      <c r="L327" s="20">
        <v>10</v>
      </c>
      <c r="M327" s="20">
        <v>11</v>
      </c>
      <c r="N327" s="20">
        <v>1</v>
      </c>
      <c r="O327" s="20">
        <v>6</v>
      </c>
      <c r="P327" s="20">
        <v>43</v>
      </c>
      <c r="Q327" s="21">
        <v>45503</v>
      </c>
    </row>
    <row r="328" spans="1:17">
      <c r="A328" s="16">
        <v>327</v>
      </c>
      <c r="B328" s="17" t="s">
        <v>103</v>
      </c>
      <c r="C328" s="17" t="s">
        <v>86</v>
      </c>
      <c r="D328" s="17" t="s">
        <v>71</v>
      </c>
      <c r="E328" s="17" t="s">
        <v>94</v>
      </c>
      <c r="F328" s="17" t="s">
        <v>95</v>
      </c>
      <c r="G328" s="17" t="s">
        <v>80</v>
      </c>
      <c r="H328" s="17" t="b">
        <f t="shared" si="5"/>
        <v>1</v>
      </c>
      <c r="I328" s="17" t="s">
        <v>98</v>
      </c>
      <c r="J328" s="17">
        <v>22</v>
      </c>
      <c r="K328" s="17">
        <v>108356</v>
      </c>
      <c r="L328" s="17">
        <v>8</v>
      </c>
      <c r="M328" s="17">
        <v>15</v>
      </c>
      <c r="N328" s="17">
        <v>1</v>
      </c>
      <c r="O328" s="17">
        <v>6</v>
      </c>
      <c r="P328" s="17">
        <v>42</v>
      </c>
      <c r="Q328" s="18">
        <v>36063</v>
      </c>
    </row>
    <row r="329" spans="1:17">
      <c r="A329" s="19">
        <v>328</v>
      </c>
      <c r="B329" s="20" t="s">
        <v>76</v>
      </c>
      <c r="C329" s="20" t="s">
        <v>70</v>
      </c>
      <c r="D329" s="20" t="s">
        <v>78</v>
      </c>
      <c r="E329" s="20" t="s">
        <v>72</v>
      </c>
      <c r="F329" s="20" t="s">
        <v>73</v>
      </c>
      <c r="G329" s="20" t="s">
        <v>88</v>
      </c>
      <c r="H329" s="20" t="b">
        <f t="shared" si="5"/>
        <v>0</v>
      </c>
      <c r="I329" s="20" t="s">
        <v>90</v>
      </c>
      <c r="J329" s="20">
        <v>29</v>
      </c>
      <c r="K329" s="20">
        <v>46211</v>
      </c>
      <c r="L329" s="20">
        <v>26</v>
      </c>
      <c r="M329" s="20">
        <v>12</v>
      </c>
      <c r="N329" s="20">
        <v>6</v>
      </c>
      <c r="O329" s="20">
        <v>9</v>
      </c>
      <c r="P329" s="20">
        <v>37</v>
      </c>
      <c r="Q329" s="21">
        <v>45206</v>
      </c>
    </row>
    <row r="330" spans="1:17">
      <c r="A330" s="16">
        <v>329</v>
      </c>
      <c r="B330" s="17" t="s">
        <v>76</v>
      </c>
      <c r="C330" s="17" t="s">
        <v>86</v>
      </c>
      <c r="D330" s="17" t="s">
        <v>91</v>
      </c>
      <c r="E330" s="17" t="s">
        <v>83</v>
      </c>
      <c r="F330" s="17" t="s">
        <v>87</v>
      </c>
      <c r="G330" s="17" t="s">
        <v>80</v>
      </c>
      <c r="H330" s="17" t="b">
        <f t="shared" si="5"/>
        <v>1</v>
      </c>
      <c r="I330" s="17" t="s">
        <v>81</v>
      </c>
      <c r="J330" s="17">
        <v>44</v>
      </c>
      <c r="K330" s="17">
        <v>35842</v>
      </c>
      <c r="L330" s="17">
        <v>29</v>
      </c>
      <c r="M330" s="17">
        <v>8</v>
      </c>
      <c r="N330" s="17">
        <v>10</v>
      </c>
      <c r="O330" s="17">
        <v>4</v>
      </c>
      <c r="P330" s="17">
        <v>33</v>
      </c>
      <c r="Q330" s="18">
        <v>39527</v>
      </c>
    </row>
    <row r="331" spans="1:17">
      <c r="A331" s="19">
        <v>330</v>
      </c>
      <c r="B331" s="20" t="s">
        <v>103</v>
      </c>
      <c r="C331" s="20" t="s">
        <v>77</v>
      </c>
      <c r="D331" s="20" t="s">
        <v>91</v>
      </c>
      <c r="E331" s="20" t="s">
        <v>94</v>
      </c>
      <c r="F331" s="20" t="s">
        <v>87</v>
      </c>
      <c r="G331" s="20" t="s">
        <v>88</v>
      </c>
      <c r="H331" s="20" t="b">
        <f t="shared" si="5"/>
        <v>0</v>
      </c>
      <c r="I331" s="20" t="s">
        <v>81</v>
      </c>
      <c r="J331" s="20">
        <v>59</v>
      </c>
      <c r="K331" s="20">
        <v>93115</v>
      </c>
      <c r="L331" s="20">
        <v>10</v>
      </c>
      <c r="M331" s="20">
        <v>6</v>
      </c>
      <c r="N331" s="20">
        <v>13</v>
      </c>
      <c r="O331" s="20">
        <v>6</v>
      </c>
      <c r="P331" s="20">
        <v>34</v>
      </c>
      <c r="Q331" s="21">
        <v>40944</v>
      </c>
    </row>
    <row r="332" spans="1:17">
      <c r="A332" s="16">
        <v>331</v>
      </c>
      <c r="B332" s="17" t="s">
        <v>96</v>
      </c>
      <c r="C332" s="17" t="s">
        <v>86</v>
      </c>
      <c r="D332" s="17" t="s">
        <v>71</v>
      </c>
      <c r="E332" s="17" t="s">
        <v>83</v>
      </c>
      <c r="F332" s="17" t="s">
        <v>100</v>
      </c>
      <c r="G332" s="17" t="s">
        <v>88</v>
      </c>
      <c r="H332" s="17" t="b">
        <f t="shared" si="5"/>
        <v>0</v>
      </c>
      <c r="I332" s="17" t="s">
        <v>85</v>
      </c>
      <c r="J332" s="17">
        <v>27</v>
      </c>
      <c r="K332" s="17">
        <v>96852</v>
      </c>
      <c r="L332" s="17">
        <v>17</v>
      </c>
      <c r="M332" s="17">
        <v>3</v>
      </c>
      <c r="N332" s="17">
        <v>1</v>
      </c>
      <c r="O332" s="17">
        <v>4</v>
      </c>
      <c r="P332" s="17">
        <v>34</v>
      </c>
      <c r="Q332" s="18">
        <v>43311</v>
      </c>
    </row>
    <row r="333" spans="1:17">
      <c r="A333" s="19">
        <v>332</v>
      </c>
      <c r="B333" s="20" t="s">
        <v>103</v>
      </c>
      <c r="C333" s="20" t="s">
        <v>77</v>
      </c>
      <c r="D333" s="20" t="s">
        <v>91</v>
      </c>
      <c r="E333" s="20" t="s">
        <v>92</v>
      </c>
      <c r="F333" s="20" t="s">
        <v>84</v>
      </c>
      <c r="G333" s="20" t="s">
        <v>88</v>
      </c>
      <c r="H333" s="20" t="b">
        <f t="shared" si="5"/>
        <v>0</v>
      </c>
      <c r="I333" s="20" t="s">
        <v>98</v>
      </c>
      <c r="J333" s="20">
        <v>43</v>
      </c>
      <c r="K333" s="20">
        <v>75968</v>
      </c>
      <c r="L333" s="20">
        <v>2</v>
      </c>
      <c r="M333" s="20">
        <v>13</v>
      </c>
      <c r="N333" s="20">
        <v>6</v>
      </c>
      <c r="O333" s="20">
        <v>1</v>
      </c>
      <c r="P333" s="20">
        <v>25</v>
      </c>
      <c r="Q333" s="21">
        <v>43380</v>
      </c>
    </row>
    <row r="334" spans="1:17">
      <c r="A334" s="16">
        <v>333</v>
      </c>
      <c r="B334" s="17" t="s">
        <v>101</v>
      </c>
      <c r="C334" s="17" t="s">
        <v>70</v>
      </c>
      <c r="D334" s="17" t="s">
        <v>91</v>
      </c>
      <c r="E334" s="17" t="s">
        <v>72</v>
      </c>
      <c r="F334" s="17" t="s">
        <v>100</v>
      </c>
      <c r="G334" s="17" t="s">
        <v>74</v>
      </c>
      <c r="H334" s="17" t="b">
        <f t="shared" si="5"/>
        <v>1</v>
      </c>
      <c r="I334" s="17" t="s">
        <v>85</v>
      </c>
      <c r="J334" s="17">
        <v>46</v>
      </c>
      <c r="K334" s="17">
        <v>47508</v>
      </c>
      <c r="L334" s="17">
        <v>6</v>
      </c>
      <c r="M334" s="17">
        <v>13</v>
      </c>
      <c r="N334" s="17">
        <v>1</v>
      </c>
      <c r="O334" s="17">
        <v>7</v>
      </c>
      <c r="P334" s="17">
        <v>46</v>
      </c>
      <c r="Q334" s="18">
        <v>35701</v>
      </c>
    </row>
    <row r="335" spans="1:17">
      <c r="A335" s="19">
        <v>334</v>
      </c>
      <c r="B335" s="20" t="s">
        <v>76</v>
      </c>
      <c r="C335" s="20" t="s">
        <v>86</v>
      </c>
      <c r="D335" s="20" t="s">
        <v>71</v>
      </c>
      <c r="E335" s="20" t="s">
        <v>83</v>
      </c>
      <c r="F335" s="20" t="s">
        <v>84</v>
      </c>
      <c r="G335" s="20" t="s">
        <v>74</v>
      </c>
      <c r="H335" s="20" t="b">
        <f t="shared" si="5"/>
        <v>1</v>
      </c>
      <c r="I335" s="20" t="s">
        <v>98</v>
      </c>
      <c r="J335" s="20">
        <v>39</v>
      </c>
      <c r="K335" s="20">
        <v>52005</v>
      </c>
      <c r="L335" s="20">
        <v>5</v>
      </c>
      <c r="M335" s="20">
        <v>2</v>
      </c>
      <c r="N335" s="20">
        <v>14</v>
      </c>
      <c r="O335" s="20">
        <v>6</v>
      </c>
      <c r="P335" s="20">
        <v>34</v>
      </c>
      <c r="Q335" s="21">
        <v>42543</v>
      </c>
    </row>
    <row r="336" spans="1:17">
      <c r="A336" s="16">
        <v>335</v>
      </c>
      <c r="B336" s="17" t="s">
        <v>82</v>
      </c>
      <c r="C336" s="17" t="s">
        <v>70</v>
      </c>
      <c r="D336" s="17" t="s">
        <v>78</v>
      </c>
      <c r="E336" s="17" t="s">
        <v>83</v>
      </c>
      <c r="F336" s="17" t="s">
        <v>95</v>
      </c>
      <c r="G336" s="17" t="s">
        <v>74</v>
      </c>
      <c r="H336" s="17" t="b">
        <f t="shared" si="5"/>
        <v>1</v>
      </c>
      <c r="I336" s="17" t="s">
        <v>75</v>
      </c>
      <c r="J336" s="17">
        <v>38</v>
      </c>
      <c r="K336" s="17">
        <v>84575</v>
      </c>
      <c r="L336" s="17">
        <v>28</v>
      </c>
      <c r="M336" s="17">
        <v>5</v>
      </c>
      <c r="N336" s="17">
        <v>13</v>
      </c>
      <c r="O336" s="17">
        <v>9</v>
      </c>
      <c r="P336" s="17">
        <v>55</v>
      </c>
      <c r="Q336" s="18">
        <v>37479</v>
      </c>
    </row>
    <row r="337" spans="1:17">
      <c r="A337" s="19">
        <v>336</v>
      </c>
      <c r="B337" s="20" t="s">
        <v>82</v>
      </c>
      <c r="C337" s="20" t="s">
        <v>86</v>
      </c>
      <c r="D337" s="20" t="s">
        <v>78</v>
      </c>
      <c r="E337" s="20" t="s">
        <v>92</v>
      </c>
      <c r="F337" s="20" t="s">
        <v>73</v>
      </c>
      <c r="G337" s="20" t="s">
        <v>80</v>
      </c>
      <c r="H337" s="20" t="b">
        <f t="shared" si="5"/>
        <v>1</v>
      </c>
      <c r="I337" s="20" t="s">
        <v>90</v>
      </c>
      <c r="J337" s="20">
        <v>33</v>
      </c>
      <c r="K337" s="20">
        <v>110742</v>
      </c>
      <c r="L337" s="20">
        <v>5</v>
      </c>
      <c r="M337" s="20">
        <v>17</v>
      </c>
      <c r="N337" s="20">
        <v>6</v>
      </c>
      <c r="O337" s="20">
        <v>7</v>
      </c>
      <c r="P337" s="20">
        <v>27</v>
      </c>
      <c r="Q337" s="21">
        <v>41263</v>
      </c>
    </row>
    <row r="338" spans="1:17">
      <c r="A338" s="16">
        <v>337</v>
      </c>
      <c r="B338" s="17" t="s">
        <v>89</v>
      </c>
      <c r="C338" s="17" t="s">
        <v>77</v>
      </c>
      <c r="D338" s="17" t="s">
        <v>91</v>
      </c>
      <c r="E338" s="17" t="s">
        <v>83</v>
      </c>
      <c r="F338" s="17" t="s">
        <v>95</v>
      </c>
      <c r="G338" s="17" t="s">
        <v>80</v>
      </c>
      <c r="H338" s="17" t="b">
        <f t="shared" si="5"/>
        <v>1</v>
      </c>
      <c r="I338" s="17" t="s">
        <v>81</v>
      </c>
      <c r="J338" s="17">
        <v>27</v>
      </c>
      <c r="K338" s="17">
        <v>48971</v>
      </c>
      <c r="L338" s="17">
        <v>18</v>
      </c>
      <c r="M338" s="17">
        <v>6</v>
      </c>
      <c r="N338" s="17">
        <v>3</v>
      </c>
      <c r="O338" s="17">
        <v>7</v>
      </c>
      <c r="P338" s="17">
        <v>34</v>
      </c>
      <c r="Q338" s="18">
        <v>36679</v>
      </c>
    </row>
    <row r="339" spans="1:17">
      <c r="A339" s="19">
        <v>338</v>
      </c>
      <c r="B339" s="20" t="s">
        <v>69</v>
      </c>
      <c r="C339" s="20" t="s">
        <v>70</v>
      </c>
      <c r="D339" s="20" t="s">
        <v>91</v>
      </c>
      <c r="E339" s="20" t="s">
        <v>83</v>
      </c>
      <c r="F339" s="20" t="s">
        <v>79</v>
      </c>
      <c r="G339" s="20" t="s">
        <v>74</v>
      </c>
      <c r="H339" s="20" t="b">
        <f t="shared" si="5"/>
        <v>1</v>
      </c>
      <c r="I339" s="20" t="s">
        <v>81</v>
      </c>
      <c r="J339" s="20">
        <v>47</v>
      </c>
      <c r="K339" s="20">
        <v>55599</v>
      </c>
      <c r="L339" s="20">
        <v>26</v>
      </c>
      <c r="M339" s="20">
        <v>2</v>
      </c>
      <c r="N339" s="20">
        <v>14</v>
      </c>
      <c r="O339" s="20">
        <v>2</v>
      </c>
      <c r="P339" s="20">
        <v>22</v>
      </c>
      <c r="Q339" s="21">
        <v>44754</v>
      </c>
    </row>
    <row r="340" spans="1:17">
      <c r="A340" s="16">
        <v>339</v>
      </c>
      <c r="B340" s="17" t="s">
        <v>103</v>
      </c>
      <c r="C340" s="17" t="s">
        <v>86</v>
      </c>
      <c r="D340" s="17" t="s">
        <v>78</v>
      </c>
      <c r="E340" s="17" t="s">
        <v>92</v>
      </c>
      <c r="F340" s="17" t="s">
        <v>87</v>
      </c>
      <c r="G340" s="17" t="s">
        <v>80</v>
      </c>
      <c r="H340" s="17" t="b">
        <f t="shared" si="5"/>
        <v>1</v>
      </c>
      <c r="I340" s="17" t="s">
        <v>75</v>
      </c>
      <c r="J340" s="17">
        <v>48</v>
      </c>
      <c r="K340" s="17">
        <v>117592</v>
      </c>
      <c r="L340" s="17">
        <v>20</v>
      </c>
      <c r="M340" s="17">
        <v>4</v>
      </c>
      <c r="N340" s="17">
        <v>14</v>
      </c>
      <c r="O340" s="17">
        <v>9</v>
      </c>
      <c r="P340" s="17">
        <v>32</v>
      </c>
      <c r="Q340" s="18">
        <v>37450</v>
      </c>
    </row>
    <row r="341" spans="1:17">
      <c r="A341" s="19">
        <v>340</v>
      </c>
      <c r="B341" s="20" t="s">
        <v>103</v>
      </c>
      <c r="C341" s="20" t="s">
        <v>77</v>
      </c>
      <c r="D341" s="20" t="s">
        <v>71</v>
      </c>
      <c r="E341" s="20" t="s">
        <v>94</v>
      </c>
      <c r="F341" s="20" t="s">
        <v>84</v>
      </c>
      <c r="G341" s="20" t="s">
        <v>88</v>
      </c>
      <c r="H341" s="20" t="b">
        <f t="shared" si="5"/>
        <v>0</v>
      </c>
      <c r="I341" s="20" t="s">
        <v>102</v>
      </c>
      <c r="J341" s="20">
        <v>29</v>
      </c>
      <c r="K341" s="20">
        <v>96914</v>
      </c>
      <c r="L341" s="20">
        <v>27</v>
      </c>
      <c r="M341" s="20">
        <v>11</v>
      </c>
      <c r="N341" s="20">
        <v>8</v>
      </c>
      <c r="O341" s="20">
        <v>9</v>
      </c>
      <c r="P341" s="20">
        <v>53</v>
      </c>
      <c r="Q341" s="21">
        <v>44468</v>
      </c>
    </row>
    <row r="342" spans="1:17">
      <c r="A342" s="16">
        <v>341</v>
      </c>
      <c r="B342" s="17" t="s">
        <v>89</v>
      </c>
      <c r="C342" s="17" t="s">
        <v>70</v>
      </c>
      <c r="D342" s="17" t="s">
        <v>91</v>
      </c>
      <c r="E342" s="17" t="s">
        <v>92</v>
      </c>
      <c r="F342" s="17" t="s">
        <v>100</v>
      </c>
      <c r="G342" s="17" t="s">
        <v>88</v>
      </c>
      <c r="H342" s="17" t="b">
        <f t="shared" si="5"/>
        <v>0</v>
      </c>
      <c r="I342" s="17" t="s">
        <v>90</v>
      </c>
      <c r="J342" s="17">
        <v>40</v>
      </c>
      <c r="K342" s="17">
        <v>97055</v>
      </c>
      <c r="L342" s="17">
        <v>12</v>
      </c>
      <c r="M342" s="17">
        <v>8</v>
      </c>
      <c r="N342" s="17">
        <v>13</v>
      </c>
      <c r="O342" s="17">
        <v>6</v>
      </c>
      <c r="P342" s="17">
        <v>43</v>
      </c>
      <c r="Q342" s="18">
        <v>42817</v>
      </c>
    </row>
    <row r="343" spans="1:17">
      <c r="A343" s="19">
        <v>342</v>
      </c>
      <c r="B343" s="20" t="s">
        <v>89</v>
      </c>
      <c r="C343" s="20" t="s">
        <v>70</v>
      </c>
      <c r="D343" s="20" t="s">
        <v>99</v>
      </c>
      <c r="E343" s="20" t="s">
        <v>94</v>
      </c>
      <c r="F343" s="20" t="s">
        <v>73</v>
      </c>
      <c r="G343" s="20" t="s">
        <v>88</v>
      </c>
      <c r="H343" s="20" t="b">
        <f t="shared" si="5"/>
        <v>0</v>
      </c>
      <c r="I343" s="20" t="s">
        <v>85</v>
      </c>
      <c r="J343" s="20">
        <v>63</v>
      </c>
      <c r="K343" s="20">
        <v>117697</v>
      </c>
      <c r="L343" s="20">
        <v>7</v>
      </c>
      <c r="M343" s="20">
        <v>12</v>
      </c>
      <c r="N343" s="20">
        <v>6</v>
      </c>
      <c r="O343" s="20">
        <v>3</v>
      </c>
      <c r="P343" s="20">
        <v>59</v>
      </c>
      <c r="Q343" s="21">
        <v>43753</v>
      </c>
    </row>
    <row r="344" spans="1:17">
      <c r="A344" s="16">
        <v>343</v>
      </c>
      <c r="B344" s="17" t="s">
        <v>89</v>
      </c>
      <c r="C344" s="17" t="s">
        <v>86</v>
      </c>
      <c r="D344" s="17" t="s">
        <v>71</v>
      </c>
      <c r="E344" s="17" t="s">
        <v>72</v>
      </c>
      <c r="F344" s="17" t="s">
        <v>84</v>
      </c>
      <c r="G344" s="17" t="s">
        <v>74</v>
      </c>
      <c r="H344" s="17" t="b">
        <f t="shared" si="5"/>
        <v>1</v>
      </c>
      <c r="I344" s="17" t="s">
        <v>75</v>
      </c>
      <c r="J344" s="17">
        <v>22</v>
      </c>
      <c r="K344" s="17">
        <v>35355</v>
      </c>
      <c r="L344" s="17">
        <v>3</v>
      </c>
      <c r="M344" s="17">
        <v>8</v>
      </c>
      <c r="N344" s="17">
        <v>13</v>
      </c>
      <c r="O344" s="17">
        <v>1</v>
      </c>
      <c r="P344" s="17">
        <v>51</v>
      </c>
      <c r="Q344" s="18">
        <v>42961</v>
      </c>
    </row>
    <row r="345" spans="1:17">
      <c r="A345" s="19">
        <v>344</v>
      </c>
      <c r="B345" s="20" t="s">
        <v>76</v>
      </c>
      <c r="C345" s="20" t="s">
        <v>86</v>
      </c>
      <c r="D345" s="20" t="s">
        <v>91</v>
      </c>
      <c r="E345" s="20" t="s">
        <v>94</v>
      </c>
      <c r="F345" s="20" t="s">
        <v>100</v>
      </c>
      <c r="G345" s="20" t="s">
        <v>80</v>
      </c>
      <c r="H345" s="20" t="b">
        <f t="shared" si="5"/>
        <v>1</v>
      </c>
      <c r="I345" s="20" t="s">
        <v>85</v>
      </c>
      <c r="J345" s="20">
        <v>50</v>
      </c>
      <c r="K345" s="20">
        <v>84120</v>
      </c>
      <c r="L345" s="20">
        <v>10</v>
      </c>
      <c r="M345" s="20">
        <v>11</v>
      </c>
      <c r="N345" s="20">
        <v>11</v>
      </c>
      <c r="O345" s="20">
        <v>4</v>
      </c>
      <c r="P345" s="20">
        <v>51</v>
      </c>
      <c r="Q345" s="21">
        <v>40390</v>
      </c>
    </row>
    <row r="346" spans="1:17">
      <c r="A346" s="16">
        <v>345</v>
      </c>
      <c r="B346" s="17" t="s">
        <v>101</v>
      </c>
      <c r="C346" s="17" t="s">
        <v>86</v>
      </c>
      <c r="D346" s="17" t="s">
        <v>91</v>
      </c>
      <c r="E346" s="17" t="s">
        <v>94</v>
      </c>
      <c r="F346" s="17" t="s">
        <v>87</v>
      </c>
      <c r="G346" s="17" t="s">
        <v>74</v>
      </c>
      <c r="H346" s="17" t="b">
        <f t="shared" si="5"/>
        <v>1</v>
      </c>
      <c r="I346" s="17" t="s">
        <v>93</v>
      </c>
      <c r="J346" s="17">
        <v>56</v>
      </c>
      <c r="K346" s="17">
        <v>104619</v>
      </c>
      <c r="L346" s="17">
        <v>34</v>
      </c>
      <c r="M346" s="17">
        <v>8</v>
      </c>
      <c r="N346" s="17">
        <v>13</v>
      </c>
      <c r="O346" s="17">
        <v>3</v>
      </c>
      <c r="P346" s="17">
        <v>49</v>
      </c>
      <c r="Q346" s="18">
        <v>43731</v>
      </c>
    </row>
    <row r="347" spans="1:17">
      <c r="A347" s="19">
        <v>346</v>
      </c>
      <c r="B347" s="20" t="s">
        <v>103</v>
      </c>
      <c r="C347" s="20" t="s">
        <v>77</v>
      </c>
      <c r="D347" s="20" t="s">
        <v>99</v>
      </c>
      <c r="E347" s="20" t="s">
        <v>72</v>
      </c>
      <c r="F347" s="20" t="s">
        <v>95</v>
      </c>
      <c r="G347" s="20" t="s">
        <v>80</v>
      </c>
      <c r="H347" s="20" t="b">
        <f t="shared" si="5"/>
        <v>1</v>
      </c>
      <c r="I347" s="20" t="s">
        <v>81</v>
      </c>
      <c r="J347" s="20">
        <v>61</v>
      </c>
      <c r="K347" s="20">
        <v>68342</v>
      </c>
      <c r="L347" s="20">
        <v>25</v>
      </c>
      <c r="M347" s="20">
        <v>8</v>
      </c>
      <c r="N347" s="20">
        <v>1</v>
      </c>
      <c r="O347" s="20">
        <v>1</v>
      </c>
      <c r="P347" s="20">
        <v>32</v>
      </c>
      <c r="Q347" s="21">
        <v>41432</v>
      </c>
    </row>
    <row r="348" spans="1:17">
      <c r="A348" s="16">
        <v>347</v>
      </c>
      <c r="B348" s="17" t="s">
        <v>76</v>
      </c>
      <c r="C348" s="17" t="s">
        <v>86</v>
      </c>
      <c r="D348" s="17" t="s">
        <v>99</v>
      </c>
      <c r="E348" s="17" t="s">
        <v>94</v>
      </c>
      <c r="F348" s="17" t="s">
        <v>87</v>
      </c>
      <c r="G348" s="17" t="s">
        <v>88</v>
      </c>
      <c r="H348" s="17" t="b">
        <f t="shared" si="5"/>
        <v>0</v>
      </c>
      <c r="I348" s="17" t="s">
        <v>85</v>
      </c>
      <c r="J348" s="17">
        <v>35</v>
      </c>
      <c r="K348" s="17">
        <v>115992</v>
      </c>
      <c r="L348" s="17">
        <v>35</v>
      </c>
      <c r="M348" s="17">
        <v>17</v>
      </c>
      <c r="N348" s="17">
        <v>5</v>
      </c>
      <c r="O348" s="17">
        <v>3</v>
      </c>
      <c r="P348" s="17">
        <v>20</v>
      </c>
      <c r="Q348" s="18">
        <v>40559</v>
      </c>
    </row>
    <row r="349" spans="1:17">
      <c r="A349" s="19">
        <v>348</v>
      </c>
      <c r="B349" s="20" t="s">
        <v>89</v>
      </c>
      <c r="C349" s="20" t="s">
        <v>70</v>
      </c>
      <c r="D349" s="20" t="s">
        <v>78</v>
      </c>
      <c r="E349" s="20" t="s">
        <v>92</v>
      </c>
      <c r="F349" s="20" t="s">
        <v>97</v>
      </c>
      <c r="G349" s="20" t="s">
        <v>74</v>
      </c>
      <c r="H349" s="20" t="b">
        <f t="shared" si="5"/>
        <v>1</v>
      </c>
      <c r="I349" s="20" t="s">
        <v>98</v>
      </c>
      <c r="J349" s="20">
        <v>56</v>
      </c>
      <c r="K349" s="20">
        <v>108860</v>
      </c>
      <c r="L349" s="20">
        <v>16</v>
      </c>
      <c r="M349" s="20">
        <v>16</v>
      </c>
      <c r="N349" s="20">
        <v>8</v>
      </c>
      <c r="O349" s="20">
        <v>4</v>
      </c>
      <c r="P349" s="20">
        <v>53</v>
      </c>
      <c r="Q349" s="21">
        <v>45459</v>
      </c>
    </row>
    <row r="350" spans="1:17">
      <c r="A350" s="16">
        <v>349</v>
      </c>
      <c r="B350" s="17" t="s">
        <v>103</v>
      </c>
      <c r="C350" s="17" t="s">
        <v>70</v>
      </c>
      <c r="D350" s="17" t="s">
        <v>71</v>
      </c>
      <c r="E350" s="17" t="s">
        <v>94</v>
      </c>
      <c r="F350" s="17" t="s">
        <v>79</v>
      </c>
      <c r="G350" s="17" t="s">
        <v>80</v>
      </c>
      <c r="H350" s="17" t="b">
        <f t="shared" si="5"/>
        <v>1</v>
      </c>
      <c r="I350" s="17" t="s">
        <v>85</v>
      </c>
      <c r="J350" s="17">
        <v>41</v>
      </c>
      <c r="K350" s="17">
        <v>32257</v>
      </c>
      <c r="L350" s="17">
        <v>2</v>
      </c>
      <c r="M350" s="17">
        <v>14</v>
      </c>
      <c r="N350" s="17">
        <v>3</v>
      </c>
      <c r="O350" s="17">
        <v>8</v>
      </c>
      <c r="P350" s="17">
        <v>34</v>
      </c>
      <c r="Q350" s="18">
        <v>41487</v>
      </c>
    </row>
    <row r="351" spans="1:17">
      <c r="A351" s="19">
        <v>350</v>
      </c>
      <c r="B351" s="20" t="s">
        <v>76</v>
      </c>
      <c r="C351" s="20" t="s">
        <v>86</v>
      </c>
      <c r="D351" s="20" t="s">
        <v>71</v>
      </c>
      <c r="E351" s="20" t="s">
        <v>72</v>
      </c>
      <c r="F351" s="20" t="s">
        <v>97</v>
      </c>
      <c r="G351" s="20" t="s">
        <v>80</v>
      </c>
      <c r="H351" s="20" t="b">
        <f t="shared" si="5"/>
        <v>1</v>
      </c>
      <c r="I351" s="20" t="s">
        <v>93</v>
      </c>
      <c r="J351" s="20">
        <v>34</v>
      </c>
      <c r="K351" s="20">
        <v>57364</v>
      </c>
      <c r="L351" s="20">
        <v>24</v>
      </c>
      <c r="M351" s="20">
        <v>11</v>
      </c>
      <c r="N351" s="20">
        <v>12</v>
      </c>
      <c r="O351" s="20">
        <v>9</v>
      </c>
      <c r="P351" s="20">
        <v>33</v>
      </c>
      <c r="Q351" s="21">
        <v>41566</v>
      </c>
    </row>
    <row r="352" spans="1:17">
      <c r="A352" s="16">
        <v>351</v>
      </c>
      <c r="B352" s="17" t="s">
        <v>101</v>
      </c>
      <c r="C352" s="17" t="s">
        <v>86</v>
      </c>
      <c r="D352" s="17" t="s">
        <v>78</v>
      </c>
      <c r="E352" s="17" t="s">
        <v>92</v>
      </c>
      <c r="F352" s="17" t="s">
        <v>73</v>
      </c>
      <c r="G352" s="17" t="s">
        <v>88</v>
      </c>
      <c r="H352" s="17" t="b">
        <f t="shared" si="5"/>
        <v>0</v>
      </c>
      <c r="I352" s="17" t="s">
        <v>90</v>
      </c>
      <c r="J352" s="17">
        <v>59</v>
      </c>
      <c r="K352" s="17">
        <v>54972</v>
      </c>
      <c r="L352" s="17">
        <v>10</v>
      </c>
      <c r="M352" s="17">
        <v>7</v>
      </c>
      <c r="N352" s="17">
        <v>6</v>
      </c>
      <c r="O352" s="17">
        <v>3</v>
      </c>
      <c r="P352" s="17">
        <v>48</v>
      </c>
      <c r="Q352" s="18">
        <v>42088</v>
      </c>
    </row>
    <row r="353" spans="1:17">
      <c r="A353" s="19">
        <v>352</v>
      </c>
      <c r="B353" s="20" t="s">
        <v>76</v>
      </c>
      <c r="C353" s="20" t="s">
        <v>70</v>
      </c>
      <c r="D353" s="20" t="s">
        <v>71</v>
      </c>
      <c r="E353" s="20" t="s">
        <v>72</v>
      </c>
      <c r="F353" s="20" t="s">
        <v>84</v>
      </c>
      <c r="G353" s="20" t="s">
        <v>74</v>
      </c>
      <c r="H353" s="20" t="b">
        <f t="shared" si="5"/>
        <v>1</v>
      </c>
      <c r="I353" s="20" t="s">
        <v>81</v>
      </c>
      <c r="J353" s="20">
        <v>29</v>
      </c>
      <c r="K353" s="20">
        <v>56654</v>
      </c>
      <c r="L353" s="20">
        <v>38</v>
      </c>
      <c r="M353" s="20">
        <v>16</v>
      </c>
      <c r="N353" s="20">
        <v>5</v>
      </c>
      <c r="O353" s="20">
        <v>6</v>
      </c>
      <c r="P353" s="20">
        <v>53</v>
      </c>
      <c r="Q353" s="21">
        <v>35187</v>
      </c>
    </row>
    <row r="354" spans="1:17">
      <c r="A354" s="16">
        <v>353</v>
      </c>
      <c r="B354" s="17" t="s">
        <v>101</v>
      </c>
      <c r="C354" s="17" t="s">
        <v>77</v>
      </c>
      <c r="D354" s="17" t="s">
        <v>71</v>
      </c>
      <c r="E354" s="17" t="s">
        <v>72</v>
      </c>
      <c r="F354" s="17" t="s">
        <v>73</v>
      </c>
      <c r="G354" s="17" t="s">
        <v>74</v>
      </c>
      <c r="H354" s="17" t="b">
        <f t="shared" si="5"/>
        <v>1</v>
      </c>
      <c r="I354" s="17" t="s">
        <v>75</v>
      </c>
      <c r="J354" s="17">
        <v>64</v>
      </c>
      <c r="K354" s="17">
        <v>110769</v>
      </c>
      <c r="L354" s="17">
        <v>22</v>
      </c>
      <c r="M354" s="17">
        <v>13</v>
      </c>
      <c r="N354" s="17">
        <v>6</v>
      </c>
      <c r="O354" s="17">
        <v>5</v>
      </c>
      <c r="P354" s="17">
        <v>37</v>
      </c>
      <c r="Q354" s="18">
        <v>38722</v>
      </c>
    </row>
    <row r="355" spans="1:17">
      <c r="A355" s="19">
        <v>354</v>
      </c>
      <c r="B355" s="20" t="s">
        <v>89</v>
      </c>
      <c r="C355" s="20" t="s">
        <v>86</v>
      </c>
      <c r="D355" s="20" t="s">
        <v>71</v>
      </c>
      <c r="E355" s="20" t="s">
        <v>83</v>
      </c>
      <c r="F355" s="20" t="s">
        <v>95</v>
      </c>
      <c r="G355" s="20" t="s">
        <v>74</v>
      </c>
      <c r="H355" s="20" t="b">
        <f t="shared" si="5"/>
        <v>1</v>
      </c>
      <c r="I355" s="20" t="s">
        <v>93</v>
      </c>
      <c r="J355" s="20">
        <v>41</v>
      </c>
      <c r="K355" s="20">
        <v>111423</v>
      </c>
      <c r="L355" s="20">
        <v>26</v>
      </c>
      <c r="M355" s="20">
        <v>15</v>
      </c>
      <c r="N355" s="20">
        <v>10</v>
      </c>
      <c r="O355" s="20">
        <v>6</v>
      </c>
      <c r="P355" s="20">
        <v>26</v>
      </c>
      <c r="Q355" s="21">
        <v>40434</v>
      </c>
    </row>
    <row r="356" spans="1:17">
      <c r="A356" s="16">
        <v>355</v>
      </c>
      <c r="B356" s="17" t="s">
        <v>101</v>
      </c>
      <c r="C356" s="17" t="s">
        <v>86</v>
      </c>
      <c r="D356" s="17" t="s">
        <v>71</v>
      </c>
      <c r="E356" s="17" t="s">
        <v>83</v>
      </c>
      <c r="F356" s="17" t="s">
        <v>100</v>
      </c>
      <c r="G356" s="17" t="s">
        <v>88</v>
      </c>
      <c r="H356" s="17" t="b">
        <f t="shared" si="5"/>
        <v>0</v>
      </c>
      <c r="I356" s="17" t="s">
        <v>81</v>
      </c>
      <c r="J356" s="17">
        <v>54</v>
      </c>
      <c r="K356" s="17">
        <v>59320</v>
      </c>
      <c r="L356" s="17">
        <v>39</v>
      </c>
      <c r="M356" s="17">
        <v>16</v>
      </c>
      <c r="N356" s="17">
        <v>1</v>
      </c>
      <c r="O356" s="17">
        <v>4</v>
      </c>
      <c r="P356" s="17">
        <v>48</v>
      </c>
      <c r="Q356" s="18">
        <v>41115</v>
      </c>
    </row>
    <row r="357" spans="1:17">
      <c r="A357" s="19">
        <v>356</v>
      </c>
      <c r="B357" s="20" t="s">
        <v>103</v>
      </c>
      <c r="C357" s="20" t="s">
        <v>70</v>
      </c>
      <c r="D357" s="20" t="s">
        <v>71</v>
      </c>
      <c r="E357" s="20" t="s">
        <v>72</v>
      </c>
      <c r="F357" s="20" t="s">
        <v>87</v>
      </c>
      <c r="G357" s="20" t="s">
        <v>74</v>
      </c>
      <c r="H357" s="20" t="b">
        <f t="shared" si="5"/>
        <v>1</v>
      </c>
      <c r="I357" s="20" t="s">
        <v>85</v>
      </c>
      <c r="J357" s="20">
        <v>47</v>
      </c>
      <c r="K357" s="20">
        <v>50808</v>
      </c>
      <c r="L357" s="20">
        <v>27</v>
      </c>
      <c r="M357" s="20">
        <v>9</v>
      </c>
      <c r="N357" s="20">
        <v>7</v>
      </c>
      <c r="O357" s="20">
        <v>6</v>
      </c>
      <c r="P357" s="20">
        <v>50</v>
      </c>
      <c r="Q357" s="21">
        <v>42393</v>
      </c>
    </row>
    <row r="358" spans="1:17">
      <c r="A358" s="16">
        <v>357</v>
      </c>
      <c r="B358" s="17" t="s">
        <v>89</v>
      </c>
      <c r="C358" s="17" t="s">
        <v>86</v>
      </c>
      <c r="D358" s="17" t="s">
        <v>99</v>
      </c>
      <c r="E358" s="17" t="s">
        <v>72</v>
      </c>
      <c r="F358" s="17" t="s">
        <v>97</v>
      </c>
      <c r="G358" s="17" t="s">
        <v>88</v>
      </c>
      <c r="H358" s="17" t="b">
        <f t="shared" si="5"/>
        <v>0</v>
      </c>
      <c r="I358" s="17" t="s">
        <v>90</v>
      </c>
      <c r="J358" s="17">
        <v>60</v>
      </c>
      <c r="K358" s="17">
        <v>82389</v>
      </c>
      <c r="L358" s="17">
        <v>29</v>
      </c>
      <c r="M358" s="17">
        <v>3</v>
      </c>
      <c r="N358" s="17">
        <v>9</v>
      </c>
      <c r="O358" s="17">
        <v>7</v>
      </c>
      <c r="P358" s="17">
        <v>44</v>
      </c>
      <c r="Q358" s="18">
        <v>44443</v>
      </c>
    </row>
    <row r="359" spans="1:17">
      <c r="A359" s="19">
        <v>358</v>
      </c>
      <c r="B359" s="20" t="s">
        <v>103</v>
      </c>
      <c r="C359" s="20" t="s">
        <v>77</v>
      </c>
      <c r="D359" s="20" t="s">
        <v>71</v>
      </c>
      <c r="E359" s="20" t="s">
        <v>72</v>
      </c>
      <c r="F359" s="20" t="s">
        <v>97</v>
      </c>
      <c r="G359" s="20" t="s">
        <v>88</v>
      </c>
      <c r="H359" s="20" t="b">
        <f t="shared" si="5"/>
        <v>0</v>
      </c>
      <c r="I359" s="20" t="s">
        <v>102</v>
      </c>
      <c r="J359" s="20">
        <v>42</v>
      </c>
      <c r="K359" s="20">
        <v>64773</v>
      </c>
      <c r="L359" s="20">
        <v>38</v>
      </c>
      <c r="M359" s="20">
        <v>19</v>
      </c>
      <c r="N359" s="20">
        <v>2</v>
      </c>
      <c r="O359" s="20">
        <v>9</v>
      </c>
      <c r="P359" s="20">
        <v>57</v>
      </c>
      <c r="Q359" s="21">
        <v>38260</v>
      </c>
    </row>
    <row r="360" spans="1:17">
      <c r="A360" s="16">
        <v>359</v>
      </c>
      <c r="B360" s="17" t="s">
        <v>82</v>
      </c>
      <c r="C360" s="17" t="s">
        <v>70</v>
      </c>
      <c r="D360" s="17" t="s">
        <v>99</v>
      </c>
      <c r="E360" s="17" t="s">
        <v>83</v>
      </c>
      <c r="F360" s="17" t="s">
        <v>95</v>
      </c>
      <c r="G360" s="17" t="s">
        <v>88</v>
      </c>
      <c r="H360" s="17" t="b">
        <f t="shared" si="5"/>
        <v>0</v>
      </c>
      <c r="I360" s="17" t="s">
        <v>90</v>
      </c>
      <c r="J360" s="17">
        <v>63</v>
      </c>
      <c r="K360" s="17">
        <v>81168</v>
      </c>
      <c r="L360" s="17">
        <v>20</v>
      </c>
      <c r="M360" s="17">
        <v>5</v>
      </c>
      <c r="N360" s="17">
        <v>10</v>
      </c>
      <c r="O360" s="17">
        <v>7</v>
      </c>
      <c r="P360" s="17">
        <v>33</v>
      </c>
      <c r="Q360" s="18">
        <v>40242</v>
      </c>
    </row>
    <row r="361" spans="1:17">
      <c r="A361" s="19">
        <v>360</v>
      </c>
      <c r="B361" s="20" t="s">
        <v>96</v>
      </c>
      <c r="C361" s="20" t="s">
        <v>86</v>
      </c>
      <c r="D361" s="20" t="s">
        <v>71</v>
      </c>
      <c r="E361" s="20" t="s">
        <v>83</v>
      </c>
      <c r="F361" s="20" t="s">
        <v>97</v>
      </c>
      <c r="G361" s="20" t="s">
        <v>80</v>
      </c>
      <c r="H361" s="20" t="b">
        <f t="shared" si="5"/>
        <v>1</v>
      </c>
      <c r="I361" s="20" t="s">
        <v>102</v>
      </c>
      <c r="J361" s="20">
        <v>64</v>
      </c>
      <c r="K361" s="20">
        <v>57747</v>
      </c>
      <c r="L361" s="20">
        <v>27</v>
      </c>
      <c r="M361" s="20">
        <v>10</v>
      </c>
      <c r="N361" s="20">
        <v>5</v>
      </c>
      <c r="O361" s="20">
        <v>6</v>
      </c>
      <c r="P361" s="20">
        <v>27</v>
      </c>
      <c r="Q361" s="21">
        <v>42105</v>
      </c>
    </row>
    <row r="362" spans="1:17">
      <c r="A362" s="16">
        <v>361</v>
      </c>
      <c r="B362" s="17" t="s">
        <v>101</v>
      </c>
      <c r="C362" s="17" t="s">
        <v>70</v>
      </c>
      <c r="D362" s="17" t="s">
        <v>78</v>
      </c>
      <c r="E362" s="17" t="s">
        <v>94</v>
      </c>
      <c r="F362" s="17" t="s">
        <v>95</v>
      </c>
      <c r="G362" s="17" t="s">
        <v>74</v>
      </c>
      <c r="H362" s="17" t="b">
        <f t="shared" si="5"/>
        <v>1</v>
      </c>
      <c r="I362" s="17" t="s">
        <v>98</v>
      </c>
      <c r="J362" s="17">
        <v>62</v>
      </c>
      <c r="K362" s="17">
        <v>106396</v>
      </c>
      <c r="L362" s="17">
        <v>20</v>
      </c>
      <c r="M362" s="17">
        <v>17</v>
      </c>
      <c r="N362" s="17">
        <v>10</v>
      </c>
      <c r="O362" s="17">
        <v>1</v>
      </c>
      <c r="P362" s="17">
        <v>46</v>
      </c>
      <c r="Q362" s="18">
        <v>44074</v>
      </c>
    </row>
    <row r="363" spans="1:17">
      <c r="A363" s="19">
        <v>362</v>
      </c>
      <c r="B363" s="20" t="s">
        <v>96</v>
      </c>
      <c r="C363" s="20" t="s">
        <v>86</v>
      </c>
      <c r="D363" s="20" t="s">
        <v>91</v>
      </c>
      <c r="E363" s="20" t="s">
        <v>94</v>
      </c>
      <c r="F363" s="20" t="s">
        <v>73</v>
      </c>
      <c r="G363" s="20" t="s">
        <v>74</v>
      </c>
      <c r="H363" s="20" t="b">
        <f t="shared" si="5"/>
        <v>1</v>
      </c>
      <c r="I363" s="20" t="s">
        <v>90</v>
      </c>
      <c r="J363" s="20">
        <v>30</v>
      </c>
      <c r="K363" s="20">
        <v>113692</v>
      </c>
      <c r="L363" s="20">
        <v>19</v>
      </c>
      <c r="M363" s="20">
        <v>15</v>
      </c>
      <c r="N363" s="20">
        <v>4</v>
      </c>
      <c r="O363" s="20">
        <v>2</v>
      </c>
      <c r="P363" s="20">
        <v>21</v>
      </c>
      <c r="Q363" s="21">
        <v>35719</v>
      </c>
    </row>
    <row r="364" spans="1:17">
      <c r="A364" s="16">
        <v>363</v>
      </c>
      <c r="B364" s="17" t="s">
        <v>96</v>
      </c>
      <c r="C364" s="17" t="s">
        <v>86</v>
      </c>
      <c r="D364" s="17" t="s">
        <v>99</v>
      </c>
      <c r="E364" s="17" t="s">
        <v>72</v>
      </c>
      <c r="F364" s="17" t="s">
        <v>87</v>
      </c>
      <c r="G364" s="17" t="s">
        <v>88</v>
      </c>
      <c r="H364" s="17" t="b">
        <f t="shared" si="5"/>
        <v>0</v>
      </c>
      <c r="I364" s="17" t="s">
        <v>81</v>
      </c>
      <c r="J364" s="17">
        <v>45</v>
      </c>
      <c r="K364" s="17">
        <v>87505</v>
      </c>
      <c r="L364" s="17">
        <v>20</v>
      </c>
      <c r="M364" s="17">
        <v>8</v>
      </c>
      <c r="N364" s="17">
        <v>6</v>
      </c>
      <c r="O364" s="17">
        <v>1</v>
      </c>
      <c r="P364" s="17">
        <v>36</v>
      </c>
      <c r="Q364" s="18">
        <v>38056</v>
      </c>
    </row>
    <row r="365" spans="1:17">
      <c r="A365" s="19">
        <v>364</v>
      </c>
      <c r="B365" s="20" t="s">
        <v>101</v>
      </c>
      <c r="C365" s="20" t="s">
        <v>86</v>
      </c>
      <c r="D365" s="20" t="s">
        <v>71</v>
      </c>
      <c r="E365" s="20" t="s">
        <v>92</v>
      </c>
      <c r="F365" s="20" t="s">
        <v>84</v>
      </c>
      <c r="G365" s="20" t="s">
        <v>88</v>
      </c>
      <c r="H365" s="20" t="b">
        <f t="shared" si="5"/>
        <v>0</v>
      </c>
      <c r="I365" s="20" t="s">
        <v>102</v>
      </c>
      <c r="J365" s="20">
        <v>58</v>
      </c>
      <c r="K365" s="20">
        <v>115896</v>
      </c>
      <c r="L365" s="20">
        <v>35</v>
      </c>
      <c r="M365" s="20">
        <v>15</v>
      </c>
      <c r="N365" s="20">
        <v>6</v>
      </c>
      <c r="O365" s="20">
        <v>9</v>
      </c>
      <c r="P365" s="20">
        <v>56</v>
      </c>
      <c r="Q365" s="21">
        <v>43347</v>
      </c>
    </row>
    <row r="366" spans="1:17">
      <c r="A366" s="16">
        <v>365</v>
      </c>
      <c r="B366" s="17" t="s">
        <v>89</v>
      </c>
      <c r="C366" s="17" t="s">
        <v>77</v>
      </c>
      <c r="D366" s="17" t="s">
        <v>78</v>
      </c>
      <c r="E366" s="17" t="s">
        <v>92</v>
      </c>
      <c r="F366" s="17" t="s">
        <v>100</v>
      </c>
      <c r="G366" s="17" t="s">
        <v>74</v>
      </c>
      <c r="H366" s="17" t="b">
        <f t="shared" si="5"/>
        <v>1</v>
      </c>
      <c r="I366" s="17" t="s">
        <v>75</v>
      </c>
      <c r="J366" s="17">
        <v>62</v>
      </c>
      <c r="K366" s="17">
        <v>48135</v>
      </c>
      <c r="L366" s="17">
        <v>2</v>
      </c>
      <c r="M366" s="17">
        <v>14</v>
      </c>
      <c r="N366" s="17">
        <v>11</v>
      </c>
      <c r="O366" s="17">
        <v>9</v>
      </c>
      <c r="P366" s="17">
        <v>33</v>
      </c>
      <c r="Q366" s="18">
        <v>44517</v>
      </c>
    </row>
    <row r="367" spans="1:17">
      <c r="A367" s="19">
        <v>366</v>
      </c>
      <c r="B367" s="20" t="s">
        <v>82</v>
      </c>
      <c r="C367" s="20" t="s">
        <v>77</v>
      </c>
      <c r="D367" s="20" t="s">
        <v>91</v>
      </c>
      <c r="E367" s="20" t="s">
        <v>83</v>
      </c>
      <c r="F367" s="20" t="s">
        <v>84</v>
      </c>
      <c r="G367" s="20" t="s">
        <v>88</v>
      </c>
      <c r="H367" s="20" t="b">
        <f t="shared" si="5"/>
        <v>0</v>
      </c>
      <c r="I367" s="20" t="s">
        <v>81</v>
      </c>
      <c r="J367" s="20">
        <v>38</v>
      </c>
      <c r="K367" s="20">
        <v>77377</v>
      </c>
      <c r="L367" s="20">
        <v>30</v>
      </c>
      <c r="M367" s="20">
        <v>7</v>
      </c>
      <c r="N367" s="20">
        <v>2</v>
      </c>
      <c r="O367" s="20">
        <v>7</v>
      </c>
      <c r="P367" s="20">
        <v>44</v>
      </c>
      <c r="Q367" s="21">
        <v>42408</v>
      </c>
    </row>
    <row r="368" spans="1:17">
      <c r="A368" s="16">
        <v>367</v>
      </c>
      <c r="B368" s="17" t="s">
        <v>103</v>
      </c>
      <c r="C368" s="17" t="s">
        <v>70</v>
      </c>
      <c r="D368" s="17" t="s">
        <v>99</v>
      </c>
      <c r="E368" s="17" t="s">
        <v>83</v>
      </c>
      <c r="F368" s="17" t="s">
        <v>73</v>
      </c>
      <c r="G368" s="17" t="s">
        <v>74</v>
      </c>
      <c r="H368" s="17" t="b">
        <f t="shared" si="5"/>
        <v>1</v>
      </c>
      <c r="I368" s="17" t="s">
        <v>75</v>
      </c>
      <c r="J368" s="17">
        <v>45</v>
      </c>
      <c r="K368" s="17">
        <v>53554</v>
      </c>
      <c r="L368" s="17">
        <v>34</v>
      </c>
      <c r="M368" s="17">
        <v>12</v>
      </c>
      <c r="N368" s="17">
        <v>2</v>
      </c>
      <c r="O368" s="17">
        <v>2</v>
      </c>
      <c r="P368" s="17">
        <v>49</v>
      </c>
      <c r="Q368" s="18">
        <v>45271</v>
      </c>
    </row>
    <row r="369" spans="1:17">
      <c r="A369" s="19">
        <v>368</v>
      </c>
      <c r="B369" s="20" t="s">
        <v>76</v>
      </c>
      <c r="C369" s="20" t="s">
        <v>86</v>
      </c>
      <c r="D369" s="20" t="s">
        <v>91</v>
      </c>
      <c r="E369" s="20" t="s">
        <v>83</v>
      </c>
      <c r="F369" s="20" t="s">
        <v>100</v>
      </c>
      <c r="G369" s="20" t="s">
        <v>80</v>
      </c>
      <c r="H369" s="20" t="b">
        <f t="shared" si="5"/>
        <v>1</v>
      </c>
      <c r="I369" s="20" t="s">
        <v>90</v>
      </c>
      <c r="J369" s="20">
        <v>42</v>
      </c>
      <c r="K369" s="20">
        <v>92491</v>
      </c>
      <c r="L369" s="20">
        <v>22</v>
      </c>
      <c r="M369" s="20">
        <v>17</v>
      </c>
      <c r="N369" s="20">
        <v>4</v>
      </c>
      <c r="O369" s="20">
        <v>6</v>
      </c>
      <c r="P369" s="20">
        <v>48</v>
      </c>
      <c r="Q369" s="21">
        <v>40856</v>
      </c>
    </row>
    <row r="370" spans="1:17">
      <c r="A370" s="16">
        <v>369</v>
      </c>
      <c r="B370" s="17" t="s">
        <v>103</v>
      </c>
      <c r="C370" s="17" t="s">
        <v>86</v>
      </c>
      <c r="D370" s="17" t="s">
        <v>78</v>
      </c>
      <c r="E370" s="17" t="s">
        <v>72</v>
      </c>
      <c r="F370" s="17" t="s">
        <v>97</v>
      </c>
      <c r="G370" s="17" t="s">
        <v>88</v>
      </c>
      <c r="H370" s="17" t="b">
        <f t="shared" si="5"/>
        <v>0</v>
      </c>
      <c r="I370" s="17" t="s">
        <v>75</v>
      </c>
      <c r="J370" s="17">
        <v>60</v>
      </c>
      <c r="K370" s="17">
        <v>85621</v>
      </c>
      <c r="L370" s="17">
        <v>3</v>
      </c>
      <c r="M370" s="17">
        <v>17</v>
      </c>
      <c r="N370" s="17">
        <v>1</v>
      </c>
      <c r="O370" s="17">
        <v>4</v>
      </c>
      <c r="P370" s="17">
        <v>39</v>
      </c>
      <c r="Q370" s="18">
        <v>35647</v>
      </c>
    </row>
    <row r="371" spans="1:17">
      <c r="A371" s="19">
        <v>370</v>
      </c>
      <c r="B371" s="20" t="s">
        <v>76</v>
      </c>
      <c r="C371" s="20" t="s">
        <v>77</v>
      </c>
      <c r="D371" s="20" t="s">
        <v>99</v>
      </c>
      <c r="E371" s="20" t="s">
        <v>92</v>
      </c>
      <c r="F371" s="20" t="s">
        <v>79</v>
      </c>
      <c r="G371" s="20" t="s">
        <v>74</v>
      </c>
      <c r="H371" s="20" t="b">
        <f t="shared" si="5"/>
        <v>1</v>
      </c>
      <c r="I371" s="20" t="s">
        <v>102</v>
      </c>
      <c r="J371" s="20">
        <v>62</v>
      </c>
      <c r="K371" s="20">
        <v>88283</v>
      </c>
      <c r="L371" s="20">
        <v>6</v>
      </c>
      <c r="M371" s="20">
        <v>10</v>
      </c>
      <c r="N371" s="20">
        <v>9</v>
      </c>
      <c r="O371" s="20">
        <v>1</v>
      </c>
      <c r="P371" s="20">
        <v>40</v>
      </c>
      <c r="Q371" s="21">
        <v>42804</v>
      </c>
    </row>
    <row r="372" spans="1:17">
      <c r="A372" s="16">
        <v>371</v>
      </c>
      <c r="B372" s="17" t="s">
        <v>103</v>
      </c>
      <c r="C372" s="17" t="s">
        <v>86</v>
      </c>
      <c r="D372" s="17" t="s">
        <v>91</v>
      </c>
      <c r="E372" s="17" t="s">
        <v>94</v>
      </c>
      <c r="F372" s="17" t="s">
        <v>73</v>
      </c>
      <c r="G372" s="17" t="s">
        <v>88</v>
      </c>
      <c r="H372" s="17" t="b">
        <f t="shared" si="5"/>
        <v>0</v>
      </c>
      <c r="I372" s="17" t="s">
        <v>81</v>
      </c>
      <c r="J372" s="17">
        <v>60</v>
      </c>
      <c r="K372" s="17">
        <v>115140</v>
      </c>
      <c r="L372" s="17">
        <v>15</v>
      </c>
      <c r="M372" s="17">
        <v>19</v>
      </c>
      <c r="N372" s="17">
        <v>14</v>
      </c>
      <c r="O372" s="17">
        <v>1</v>
      </c>
      <c r="P372" s="17">
        <v>41</v>
      </c>
      <c r="Q372" s="18">
        <v>36326</v>
      </c>
    </row>
    <row r="373" spans="1:17">
      <c r="A373" s="19">
        <v>372</v>
      </c>
      <c r="B373" s="20" t="s">
        <v>101</v>
      </c>
      <c r="C373" s="20" t="s">
        <v>77</v>
      </c>
      <c r="D373" s="20" t="s">
        <v>71</v>
      </c>
      <c r="E373" s="20" t="s">
        <v>72</v>
      </c>
      <c r="F373" s="20" t="s">
        <v>73</v>
      </c>
      <c r="G373" s="20" t="s">
        <v>74</v>
      </c>
      <c r="H373" s="20" t="b">
        <f t="shared" si="5"/>
        <v>1</v>
      </c>
      <c r="I373" s="20" t="s">
        <v>85</v>
      </c>
      <c r="J373" s="20">
        <v>34</v>
      </c>
      <c r="K373" s="20">
        <v>46923</v>
      </c>
      <c r="L373" s="20">
        <v>27</v>
      </c>
      <c r="M373" s="20">
        <v>14</v>
      </c>
      <c r="N373" s="20">
        <v>14</v>
      </c>
      <c r="O373" s="20">
        <v>5</v>
      </c>
      <c r="P373" s="20">
        <v>54</v>
      </c>
      <c r="Q373" s="21">
        <v>35103</v>
      </c>
    </row>
    <row r="374" spans="1:17">
      <c r="A374" s="16">
        <v>373</v>
      </c>
      <c r="B374" s="17" t="s">
        <v>82</v>
      </c>
      <c r="C374" s="17" t="s">
        <v>86</v>
      </c>
      <c r="D374" s="17" t="s">
        <v>99</v>
      </c>
      <c r="E374" s="17" t="s">
        <v>94</v>
      </c>
      <c r="F374" s="17" t="s">
        <v>87</v>
      </c>
      <c r="G374" s="17" t="s">
        <v>74</v>
      </c>
      <c r="H374" s="17" t="b">
        <f t="shared" si="5"/>
        <v>1</v>
      </c>
      <c r="I374" s="17" t="s">
        <v>93</v>
      </c>
      <c r="J374" s="17">
        <v>32</v>
      </c>
      <c r="K374" s="17">
        <v>77591</v>
      </c>
      <c r="L374" s="17">
        <v>10</v>
      </c>
      <c r="M374" s="17">
        <v>11</v>
      </c>
      <c r="N374" s="17">
        <v>13</v>
      </c>
      <c r="O374" s="17">
        <v>2</v>
      </c>
      <c r="P374" s="17">
        <v>56</v>
      </c>
      <c r="Q374" s="18">
        <v>41859</v>
      </c>
    </row>
    <row r="375" spans="1:17">
      <c r="A375" s="19">
        <v>374</v>
      </c>
      <c r="B375" s="20" t="s">
        <v>76</v>
      </c>
      <c r="C375" s="20" t="s">
        <v>70</v>
      </c>
      <c r="D375" s="20" t="s">
        <v>91</v>
      </c>
      <c r="E375" s="20" t="s">
        <v>94</v>
      </c>
      <c r="F375" s="20" t="s">
        <v>84</v>
      </c>
      <c r="G375" s="20" t="s">
        <v>88</v>
      </c>
      <c r="H375" s="20" t="b">
        <f t="shared" si="5"/>
        <v>0</v>
      </c>
      <c r="I375" s="20" t="s">
        <v>102</v>
      </c>
      <c r="J375" s="20">
        <v>40</v>
      </c>
      <c r="K375" s="20">
        <v>92261</v>
      </c>
      <c r="L375" s="20">
        <v>9</v>
      </c>
      <c r="M375" s="20">
        <v>2</v>
      </c>
      <c r="N375" s="20">
        <v>7</v>
      </c>
      <c r="O375" s="20">
        <v>4</v>
      </c>
      <c r="P375" s="20">
        <v>35</v>
      </c>
      <c r="Q375" s="21">
        <v>43211</v>
      </c>
    </row>
    <row r="376" spans="1:17">
      <c r="A376" s="16">
        <v>375</v>
      </c>
      <c r="B376" s="17" t="s">
        <v>69</v>
      </c>
      <c r="C376" s="17" t="s">
        <v>86</v>
      </c>
      <c r="D376" s="17" t="s">
        <v>78</v>
      </c>
      <c r="E376" s="17" t="s">
        <v>72</v>
      </c>
      <c r="F376" s="17" t="s">
        <v>73</v>
      </c>
      <c r="G376" s="17" t="s">
        <v>80</v>
      </c>
      <c r="H376" s="17" t="b">
        <f t="shared" si="5"/>
        <v>1</v>
      </c>
      <c r="I376" s="17" t="s">
        <v>102</v>
      </c>
      <c r="J376" s="17">
        <v>32</v>
      </c>
      <c r="K376" s="17">
        <v>84336</v>
      </c>
      <c r="L376" s="17">
        <v>33</v>
      </c>
      <c r="M376" s="17">
        <v>18</v>
      </c>
      <c r="N376" s="17">
        <v>12</v>
      </c>
      <c r="O376" s="17">
        <v>1</v>
      </c>
      <c r="P376" s="17">
        <v>36</v>
      </c>
      <c r="Q376" s="18">
        <v>41670</v>
      </c>
    </row>
    <row r="377" spans="1:17">
      <c r="A377" s="19">
        <v>376</v>
      </c>
      <c r="B377" s="20" t="s">
        <v>89</v>
      </c>
      <c r="C377" s="20" t="s">
        <v>86</v>
      </c>
      <c r="D377" s="20" t="s">
        <v>78</v>
      </c>
      <c r="E377" s="20" t="s">
        <v>94</v>
      </c>
      <c r="F377" s="20" t="s">
        <v>73</v>
      </c>
      <c r="G377" s="20" t="s">
        <v>74</v>
      </c>
      <c r="H377" s="20" t="b">
        <f t="shared" si="5"/>
        <v>1</v>
      </c>
      <c r="I377" s="20" t="s">
        <v>85</v>
      </c>
      <c r="J377" s="20">
        <v>34</v>
      </c>
      <c r="K377" s="20">
        <v>104083</v>
      </c>
      <c r="L377" s="20">
        <v>32</v>
      </c>
      <c r="M377" s="20">
        <v>7</v>
      </c>
      <c r="N377" s="20">
        <v>7</v>
      </c>
      <c r="O377" s="20">
        <v>4</v>
      </c>
      <c r="P377" s="20">
        <v>35</v>
      </c>
      <c r="Q377" s="21">
        <v>39902</v>
      </c>
    </row>
    <row r="378" spans="1:17">
      <c r="A378" s="16">
        <v>377</v>
      </c>
      <c r="B378" s="17" t="s">
        <v>103</v>
      </c>
      <c r="C378" s="17" t="s">
        <v>77</v>
      </c>
      <c r="D378" s="17" t="s">
        <v>99</v>
      </c>
      <c r="E378" s="17" t="s">
        <v>92</v>
      </c>
      <c r="F378" s="17" t="s">
        <v>97</v>
      </c>
      <c r="G378" s="17" t="s">
        <v>74</v>
      </c>
      <c r="H378" s="17" t="b">
        <f t="shared" si="5"/>
        <v>1</v>
      </c>
      <c r="I378" s="17" t="s">
        <v>81</v>
      </c>
      <c r="J378" s="17">
        <v>22</v>
      </c>
      <c r="K378" s="17">
        <v>90948</v>
      </c>
      <c r="L378" s="17">
        <v>6</v>
      </c>
      <c r="M378" s="17">
        <v>12</v>
      </c>
      <c r="N378" s="17">
        <v>3</v>
      </c>
      <c r="O378" s="17">
        <v>6</v>
      </c>
      <c r="P378" s="17">
        <v>21</v>
      </c>
      <c r="Q378" s="18">
        <v>37747</v>
      </c>
    </row>
    <row r="379" spans="1:17">
      <c r="A379" s="19">
        <v>378</v>
      </c>
      <c r="B379" s="20" t="s">
        <v>103</v>
      </c>
      <c r="C379" s="20" t="s">
        <v>86</v>
      </c>
      <c r="D379" s="20" t="s">
        <v>91</v>
      </c>
      <c r="E379" s="20" t="s">
        <v>94</v>
      </c>
      <c r="F379" s="20" t="s">
        <v>97</v>
      </c>
      <c r="G379" s="20" t="s">
        <v>74</v>
      </c>
      <c r="H379" s="20" t="b">
        <f t="shared" si="5"/>
        <v>1</v>
      </c>
      <c r="I379" s="20" t="s">
        <v>81</v>
      </c>
      <c r="J379" s="20">
        <v>61</v>
      </c>
      <c r="K379" s="20">
        <v>63002</v>
      </c>
      <c r="L379" s="20">
        <v>36</v>
      </c>
      <c r="M379" s="20">
        <v>2</v>
      </c>
      <c r="N379" s="20">
        <v>11</v>
      </c>
      <c r="O379" s="20">
        <v>4</v>
      </c>
      <c r="P379" s="20">
        <v>23</v>
      </c>
      <c r="Q379" s="21">
        <v>37285</v>
      </c>
    </row>
    <row r="380" spans="1:17">
      <c r="A380" s="16">
        <v>379</v>
      </c>
      <c r="B380" s="17" t="s">
        <v>76</v>
      </c>
      <c r="C380" s="17" t="s">
        <v>86</v>
      </c>
      <c r="D380" s="17" t="s">
        <v>99</v>
      </c>
      <c r="E380" s="17" t="s">
        <v>92</v>
      </c>
      <c r="F380" s="17" t="s">
        <v>100</v>
      </c>
      <c r="G380" s="17" t="s">
        <v>80</v>
      </c>
      <c r="H380" s="17" t="b">
        <f t="shared" si="5"/>
        <v>1</v>
      </c>
      <c r="I380" s="17" t="s">
        <v>90</v>
      </c>
      <c r="J380" s="17">
        <v>40</v>
      </c>
      <c r="K380" s="17">
        <v>110098</v>
      </c>
      <c r="L380" s="17">
        <v>2</v>
      </c>
      <c r="M380" s="17">
        <v>18</v>
      </c>
      <c r="N380" s="17">
        <v>12</v>
      </c>
      <c r="O380" s="17">
        <v>1</v>
      </c>
      <c r="P380" s="17">
        <v>40</v>
      </c>
      <c r="Q380" s="18">
        <v>43775</v>
      </c>
    </row>
    <row r="381" spans="1:17">
      <c r="A381" s="19">
        <v>380</v>
      </c>
      <c r="B381" s="20" t="s">
        <v>89</v>
      </c>
      <c r="C381" s="20" t="s">
        <v>77</v>
      </c>
      <c r="D381" s="20" t="s">
        <v>99</v>
      </c>
      <c r="E381" s="20" t="s">
        <v>92</v>
      </c>
      <c r="F381" s="20" t="s">
        <v>95</v>
      </c>
      <c r="G381" s="20" t="s">
        <v>80</v>
      </c>
      <c r="H381" s="20" t="b">
        <f t="shared" si="5"/>
        <v>1</v>
      </c>
      <c r="I381" s="20" t="s">
        <v>75</v>
      </c>
      <c r="J381" s="20">
        <v>33</v>
      </c>
      <c r="K381" s="20">
        <v>103016</v>
      </c>
      <c r="L381" s="20">
        <v>29</v>
      </c>
      <c r="M381" s="20">
        <v>6</v>
      </c>
      <c r="N381" s="20">
        <v>3</v>
      </c>
      <c r="O381" s="20">
        <v>7</v>
      </c>
      <c r="P381" s="20">
        <v>58</v>
      </c>
      <c r="Q381" s="21">
        <v>43128</v>
      </c>
    </row>
    <row r="382" spans="1:17">
      <c r="A382" s="16">
        <v>381</v>
      </c>
      <c r="B382" s="17" t="s">
        <v>89</v>
      </c>
      <c r="C382" s="17" t="s">
        <v>70</v>
      </c>
      <c r="D382" s="17" t="s">
        <v>91</v>
      </c>
      <c r="E382" s="17" t="s">
        <v>92</v>
      </c>
      <c r="F382" s="17" t="s">
        <v>95</v>
      </c>
      <c r="G382" s="17" t="s">
        <v>88</v>
      </c>
      <c r="H382" s="17" t="b">
        <f t="shared" si="5"/>
        <v>0</v>
      </c>
      <c r="I382" s="17" t="s">
        <v>90</v>
      </c>
      <c r="J382" s="17">
        <v>29</v>
      </c>
      <c r="K382" s="17">
        <v>56672</v>
      </c>
      <c r="L382" s="17">
        <v>4</v>
      </c>
      <c r="M382" s="17">
        <v>10</v>
      </c>
      <c r="N382" s="17">
        <v>1</v>
      </c>
      <c r="O382" s="17">
        <v>2</v>
      </c>
      <c r="P382" s="17">
        <v>53</v>
      </c>
      <c r="Q382" s="18">
        <v>40966</v>
      </c>
    </row>
    <row r="383" spans="1:17">
      <c r="A383" s="19">
        <v>382</v>
      </c>
      <c r="B383" s="20" t="s">
        <v>101</v>
      </c>
      <c r="C383" s="20" t="s">
        <v>70</v>
      </c>
      <c r="D383" s="20" t="s">
        <v>91</v>
      </c>
      <c r="E383" s="20" t="s">
        <v>83</v>
      </c>
      <c r="F383" s="20" t="s">
        <v>79</v>
      </c>
      <c r="G383" s="20" t="s">
        <v>80</v>
      </c>
      <c r="H383" s="20" t="b">
        <f t="shared" si="5"/>
        <v>1</v>
      </c>
      <c r="I383" s="20" t="s">
        <v>85</v>
      </c>
      <c r="J383" s="20">
        <v>29</v>
      </c>
      <c r="K383" s="20">
        <v>34213</v>
      </c>
      <c r="L383" s="20">
        <v>1</v>
      </c>
      <c r="M383" s="20">
        <v>15</v>
      </c>
      <c r="N383" s="20">
        <v>3</v>
      </c>
      <c r="O383" s="20">
        <v>9</v>
      </c>
      <c r="P383" s="20">
        <v>49</v>
      </c>
      <c r="Q383" s="21">
        <v>41934</v>
      </c>
    </row>
    <row r="384" spans="1:17">
      <c r="A384" s="16">
        <v>383</v>
      </c>
      <c r="B384" s="17" t="s">
        <v>69</v>
      </c>
      <c r="C384" s="17" t="s">
        <v>77</v>
      </c>
      <c r="D384" s="17" t="s">
        <v>71</v>
      </c>
      <c r="E384" s="17" t="s">
        <v>94</v>
      </c>
      <c r="F384" s="17" t="s">
        <v>95</v>
      </c>
      <c r="G384" s="17" t="s">
        <v>88</v>
      </c>
      <c r="H384" s="17" t="b">
        <f t="shared" si="5"/>
        <v>0</v>
      </c>
      <c r="I384" s="17" t="s">
        <v>90</v>
      </c>
      <c r="J384" s="17">
        <v>33</v>
      </c>
      <c r="K384" s="17">
        <v>40293</v>
      </c>
      <c r="L384" s="17">
        <v>19</v>
      </c>
      <c r="M384" s="17">
        <v>5</v>
      </c>
      <c r="N384" s="17">
        <v>3</v>
      </c>
      <c r="O384" s="17">
        <v>3</v>
      </c>
      <c r="P384" s="17">
        <v>25</v>
      </c>
      <c r="Q384" s="18">
        <v>38925</v>
      </c>
    </row>
    <row r="385" spans="1:17">
      <c r="A385" s="19">
        <v>384</v>
      </c>
      <c r="B385" s="20" t="s">
        <v>101</v>
      </c>
      <c r="C385" s="20" t="s">
        <v>77</v>
      </c>
      <c r="D385" s="20" t="s">
        <v>91</v>
      </c>
      <c r="E385" s="20" t="s">
        <v>72</v>
      </c>
      <c r="F385" s="20" t="s">
        <v>87</v>
      </c>
      <c r="G385" s="20" t="s">
        <v>88</v>
      </c>
      <c r="H385" s="20" t="b">
        <f t="shared" si="5"/>
        <v>0</v>
      </c>
      <c r="I385" s="20" t="s">
        <v>85</v>
      </c>
      <c r="J385" s="20">
        <v>54</v>
      </c>
      <c r="K385" s="20">
        <v>85860</v>
      </c>
      <c r="L385" s="20">
        <v>26</v>
      </c>
      <c r="M385" s="20">
        <v>3</v>
      </c>
      <c r="N385" s="20">
        <v>4</v>
      </c>
      <c r="O385" s="20">
        <v>8</v>
      </c>
      <c r="P385" s="20">
        <v>36</v>
      </c>
      <c r="Q385" s="21">
        <v>37513</v>
      </c>
    </row>
    <row r="386" spans="1:17">
      <c r="A386" s="16">
        <v>385</v>
      </c>
      <c r="B386" s="17" t="s">
        <v>101</v>
      </c>
      <c r="C386" s="17" t="s">
        <v>77</v>
      </c>
      <c r="D386" s="17" t="s">
        <v>78</v>
      </c>
      <c r="E386" s="17" t="s">
        <v>72</v>
      </c>
      <c r="F386" s="17" t="s">
        <v>79</v>
      </c>
      <c r="G386" s="17" t="s">
        <v>80</v>
      </c>
      <c r="H386" s="17" t="b">
        <f t="shared" si="5"/>
        <v>1</v>
      </c>
      <c r="I386" s="17" t="s">
        <v>81</v>
      </c>
      <c r="J386" s="17">
        <v>47</v>
      </c>
      <c r="K386" s="17">
        <v>92507</v>
      </c>
      <c r="L386" s="17">
        <v>25</v>
      </c>
      <c r="M386" s="17">
        <v>5</v>
      </c>
      <c r="N386" s="17">
        <v>4</v>
      </c>
      <c r="O386" s="17">
        <v>8</v>
      </c>
      <c r="P386" s="17">
        <v>58</v>
      </c>
      <c r="Q386" s="18">
        <v>40124</v>
      </c>
    </row>
    <row r="387" spans="1:17">
      <c r="A387" s="19">
        <v>386</v>
      </c>
      <c r="B387" s="20" t="s">
        <v>101</v>
      </c>
      <c r="C387" s="20" t="s">
        <v>77</v>
      </c>
      <c r="D387" s="20" t="s">
        <v>99</v>
      </c>
      <c r="E387" s="20" t="s">
        <v>94</v>
      </c>
      <c r="F387" s="20" t="s">
        <v>100</v>
      </c>
      <c r="G387" s="20" t="s">
        <v>88</v>
      </c>
      <c r="H387" s="20" t="b">
        <f t="shared" ref="H387:H450" si="6">NOT(G387="Contract")</f>
        <v>0</v>
      </c>
      <c r="I387" s="20" t="s">
        <v>75</v>
      </c>
      <c r="J387" s="20">
        <v>60</v>
      </c>
      <c r="K387" s="20">
        <v>87134</v>
      </c>
      <c r="L387" s="20">
        <v>10</v>
      </c>
      <c r="M387" s="20">
        <v>8</v>
      </c>
      <c r="N387" s="20">
        <v>3</v>
      </c>
      <c r="O387" s="20">
        <v>3</v>
      </c>
      <c r="P387" s="20">
        <v>44</v>
      </c>
      <c r="Q387" s="21">
        <v>40877</v>
      </c>
    </row>
    <row r="388" spans="1:17">
      <c r="A388" s="16">
        <v>387</v>
      </c>
      <c r="B388" s="17" t="s">
        <v>101</v>
      </c>
      <c r="C388" s="17" t="s">
        <v>77</v>
      </c>
      <c r="D388" s="17" t="s">
        <v>99</v>
      </c>
      <c r="E388" s="17" t="s">
        <v>83</v>
      </c>
      <c r="F388" s="17" t="s">
        <v>97</v>
      </c>
      <c r="G388" s="17" t="s">
        <v>80</v>
      </c>
      <c r="H388" s="17" t="b">
        <f t="shared" si="6"/>
        <v>1</v>
      </c>
      <c r="I388" s="17" t="s">
        <v>90</v>
      </c>
      <c r="J388" s="17">
        <v>49</v>
      </c>
      <c r="K388" s="17">
        <v>32100</v>
      </c>
      <c r="L388" s="17">
        <v>15</v>
      </c>
      <c r="M388" s="17">
        <v>8</v>
      </c>
      <c r="N388" s="17">
        <v>10</v>
      </c>
      <c r="O388" s="17">
        <v>4</v>
      </c>
      <c r="P388" s="17">
        <v>24</v>
      </c>
      <c r="Q388" s="18">
        <v>36389</v>
      </c>
    </row>
    <row r="389" spans="1:17">
      <c r="A389" s="19">
        <v>388</v>
      </c>
      <c r="B389" s="20" t="s">
        <v>101</v>
      </c>
      <c r="C389" s="20" t="s">
        <v>70</v>
      </c>
      <c r="D389" s="20" t="s">
        <v>78</v>
      </c>
      <c r="E389" s="20" t="s">
        <v>83</v>
      </c>
      <c r="F389" s="20" t="s">
        <v>95</v>
      </c>
      <c r="G389" s="20" t="s">
        <v>88</v>
      </c>
      <c r="H389" s="20" t="b">
        <f t="shared" si="6"/>
        <v>0</v>
      </c>
      <c r="I389" s="20" t="s">
        <v>102</v>
      </c>
      <c r="J389" s="20">
        <v>26</v>
      </c>
      <c r="K389" s="20">
        <v>91997</v>
      </c>
      <c r="L389" s="20">
        <v>22</v>
      </c>
      <c r="M389" s="20">
        <v>8</v>
      </c>
      <c r="N389" s="20">
        <v>12</v>
      </c>
      <c r="O389" s="20">
        <v>2</v>
      </c>
      <c r="P389" s="20">
        <v>24</v>
      </c>
      <c r="Q389" s="21">
        <v>44164</v>
      </c>
    </row>
    <row r="390" spans="1:17">
      <c r="A390" s="16">
        <v>389</v>
      </c>
      <c r="B390" s="17" t="s">
        <v>82</v>
      </c>
      <c r="C390" s="17" t="s">
        <v>70</v>
      </c>
      <c r="D390" s="17" t="s">
        <v>91</v>
      </c>
      <c r="E390" s="17" t="s">
        <v>92</v>
      </c>
      <c r="F390" s="17" t="s">
        <v>84</v>
      </c>
      <c r="G390" s="17" t="s">
        <v>80</v>
      </c>
      <c r="H390" s="17" t="b">
        <f t="shared" si="6"/>
        <v>1</v>
      </c>
      <c r="I390" s="17" t="s">
        <v>98</v>
      </c>
      <c r="J390" s="17">
        <v>29</v>
      </c>
      <c r="K390" s="17">
        <v>58172</v>
      </c>
      <c r="L390" s="17">
        <v>21</v>
      </c>
      <c r="M390" s="17">
        <v>12</v>
      </c>
      <c r="N390" s="17">
        <v>8</v>
      </c>
      <c r="O390" s="17">
        <v>4</v>
      </c>
      <c r="P390" s="17">
        <v>39</v>
      </c>
      <c r="Q390" s="18">
        <v>35341</v>
      </c>
    </row>
    <row r="391" spans="1:17">
      <c r="A391" s="19">
        <v>390</v>
      </c>
      <c r="B391" s="20" t="s">
        <v>89</v>
      </c>
      <c r="C391" s="20" t="s">
        <v>77</v>
      </c>
      <c r="D391" s="20" t="s">
        <v>78</v>
      </c>
      <c r="E391" s="20" t="s">
        <v>94</v>
      </c>
      <c r="F391" s="20" t="s">
        <v>97</v>
      </c>
      <c r="G391" s="20" t="s">
        <v>80</v>
      </c>
      <c r="H391" s="20" t="b">
        <f t="shared" si="6"/>
        <v>1</v>
      </c>
      <c r="I391" s="20" t="s">
        <v>93</v>
      </c>
      <c r="J391" s="20">
        <v>46</v>
      </c>
      <c r="K391" s="20">
        <v>50132</v>
      </c>
      <c r="L391" s="20">
        <v>22</v>
      </c>
      <c r="M391" s="20">
        <v>8</v>
      </c>
      <c r="N391" s="20">
        <v>8</v>
      </c>
      <c r="O391" s="20">
        <v>9</v>
      </c>
      <c r="P391" s="20">
        <v>35</v>
      </c>
      <c r="Q391" s="21">
        <v>39089</v>
      </c>
    </row>
    <row r="392" spans="1:17">
      <c r="A392" s="16">
        <v>391</v>
      </c>
      <c r="B392" s="17" t="s">
        <v>101</v>
      </c>
      <c r="C392" s="17" t="s">
        <v>86</v>
      </c>
      <c r="D392" s="17" t="s">
        <v>78</v>
      </c>
      <c r="E392" s="17" t="s">
        <v>94</v>
      </c>
      <c r="F392" s="17" t="s">
        <v>87</v>
      </c>
      <c r="G392" s="17" t="s">
        <v>88</v>
      </c>
      <c r="H392" s="17" t="b">
        <f t="shared" si="6"/>
        <v>0</v>
      </c>
      <c r="I392" s="17" t="s">
        <v>102</v>
      </c>
      <c r="J392" s="17">
        <v>48</v>
      </c>
      <c r="K392" s="17">
        <v>48199</v>
      </c>
      <c r="L392" s="17">
        <v>36</v>
      </c>
      <c r="M392" s="17">
        <v>11</v>
      </c>
      <c r="N392" s="17">
        <v>13</v>
      </c>
      <c r="O392" s="17">
        <v>2</v>
      </c>
      <c r="P392" s="17">
        <v>56</v>
      </c>
      <c r="Q392" s="18">
        <v>40745</v>
      </c>
    </row>
    <row r="393" spans="1:17">
      <c r="A393" s="19">
        <v>392</v>
      </c>
      <c r="B393" s="20" t="s">
        <v>89</v>
      </c>
      <c r="C393" s="20" t="s">
        <v>77</v>
      </c>
      <c r="D393" s="20" t="s">
        <v>71</v>
      </c>
      <c r="E393" s="20" t="s">
        <v>72</v>
      </c>
      <c r="F393" s="20" t="s">
        <v>97</v>
      </c>
      <c r="G393" s="20" t="s">
        <v>74</v>
      </c>
      <c r="H393" s="20" t="b">
        <f t="shared" si="6"/>
        <v>1</v>
      </c>
      <c r="I393" s="20" t="s">
        <v>81</v>
      </c>
      <c r="J393" s="20">
        <v>44</v>
      </c>
      <c r="K393" s="20">
        <v>66609</v>
      </c>
      <c r="L393" s="20">
        <v>34</v>
      </c>
      <c r="M393" s="20">
        <v>14</v>
      </c>
      <c r="N393" s="20">
        <v>13</v>
      </c>
      <c r="O393" s="20">
        <v>3</v>
      </c>
      <c r="P393" s="20">
        <v>59</v>
      </c>
      <c r="Q393" s="21">
        <v>36600</v>
      </c>
    </row>
    <row r="394" spans="1:17">
      <c r="A394" s="16">
        <v>393</v>
      </c>
      <c r="B394" s="17" t="s">
        <v>89</v>
      </c>
      <c r="C394" s="17" t="s">
        <v>86</v>
      </c>
      <c r="D394" s="17" t="s">
        <v>78</v>
      </c>
      <c r="E394" s="17" t="s">
        <v>94</v>
      </c>
      <c r="F394" s="17" t="s">
        <v>87</v>
      </c>
      <c r="G394" s="17" t="s">
        <v>88</v>
      </c>
      <c r="H394" s="17" t="b">
        <f t="shared" si="6"/>
        <v>0</v>
      </c>
      <c r="I394" s="17" t="s">
        <v>93</v>
      </c>
      <c r="J394" s="17">
        <v>51</v>
      </c>
      <c r="K394" s="17">
        <v>72965</v>
      </c>
      <c r="L394" s="17">
        <v>30</v>
      </c>
      <c r="M394" s="17">
        <v>8</v>
      </c>
      <c r="N394" s="17">
        <v>1</v>
      </c>
      <c r="O394" s="17">
        <v>4</v>
      </c>
      <c r="P394" s="17">
        <v>28</v>
      </c>
      <c r="Q394" s="18">
        <v>42897</v>
      </c>
    </row>
    <row r="395" spans="1:17">
      <c r="A395" s="19">
        <v>394</v>
      </c>
      <c r="B395" s="20" t="s">
        <v>96</v>
      </c>
      <c r="C395" s="20" t="s">
        <v>77</v>
      </c>
      <c r="D395" s="20" t="s">
        <v>99</v>
      </c>
      <c r="E395" s="20" t="s">
        <v>83</v>
      </c>
      <c r="F395" s="20" t="s">
        <v>87</v>
      </c>
      <c r="G395" s="20" t="s">
        <v>80</v>
      </c>
      <c r="H395" s="20" t="b">
        <f t="shared" si="6"/>
        <v>1</v>
      </c>
      <c r="I395" s="20" t="s">
        <v>98</v>
      </c>
      <c r="J395" s="20">
        <v>44</v>
      </c>
      <c r="K395" s="20">
        <v>38016</v>
      </c>
      <c r="L395" s="20">
        <v>25</v>
      </c>
      <c r="M395" s="20">
        <v>10</v>
      </c>
      <c r="N395" s="20">
        <v>7</v>
      </c>
      <c r="O395" s="20">
        <v>5</v>
      </c>
      <c r="P395" s="20">
        <v>24</v>
      </c>
      <c r="Q395" s="21">
        <v>44523</v>
      </c>
    </row>
    <row r="396" spans="1:17">
      <c r="A396" s="16">
        <v>395</v>
      </c>
      <c r="B396" s="17" t="s">
        <v>82</v>
      </c>
      <c r="C396" s="17" t="s">
        <v>77</v>
      </c>
      <c r="D396" s="17" t="s">
        <v>78</v>
      </c>
      <c r="E396" s="17" t="s">
        <v>94</v>
      </c>
      <c r="F396" s="17" t="s">
        <v>87</v>
      </c>
      <c r="G396" s="17" t="s">
        <v>74</v>
      </c>
      <c r="H396" s="17" t="b">
        <f t="shared" si="6"/>
        <v>1</v>
      </c>
      <c r="I396" s="17" t="s">
        <v>98</v>
      </c>
      <c r="J396" s="17">
        <v>41</v>
      </c>
      <c r="K396" s="17">
        <v>69779</v>
      </c>
      <c r="L396" s="17">
        <v>28</v>
      </c>
      <c r="M396" s="17">
        <v>7</v>
      </c>
      <c r="N396" s="17">
        <v>11</v>
      </c>
      <c r="O396" s="17">
        <v>1</v>
      </c>
      <c r="P396" s="17">
        <v>21</v>
      </c>
      <c r="Q396" s="18">
        <v>36177</v>
      </c>
    </row>
    <row r="397" spans="1:17">
      <c r="A397" s="19">
        <v>396</v>
      </c>
      <c r="B397" s="20" t="s">
        <v>101</v>
      </c>
      <c r="C397" s="20" t="s">
        <v>70</v>
      </c>
      <c r="D397" s="20" t="s">
        <v>99</v>
      </c>
      <c r="E397" s="20" t="s">
        <v>72</v>
      </c>
      <c r="F397" s="20" t="s">
        <v>100</v>
      </c>
      <c r="G397" s="20" t="s">
        <v>88</v>
      </c>
      <c r="H397" s="20" t="b">
        <f t="shared" si="6"/>
        <v>0</v>
      </c>
      <c r="I397" s="20" t="s">
        <v>75</v>
      </c>
      <c r="J397" s="20">
        <v>39</v>
      </c>
      <c r="K397" s="20">
        <v>61881</v>
      </c>
      <c r="L397" s="20">
        <v>1</v>
      </c>
      <c r="M397" s="20">
        <v>17</v>
      </c>
      <c r="N397" s="20">
        <v>2</v>
      </c>
      <c r="O397" s="20">
        <v>7</v>
      </c>
      <c r="P397" s="20">
        <v>28</v>
      </c>
      <c r="Q397" s="21">
        <v>36097</v>
      </c>
    </row>
    <row r="398" spans="1:17">
      <c r="A398" s="16">
        <v>397</v>
      </c>
      <c r="B398" s="17" t="s">
        <v>103</v>
      </c>
      <c r="C398" s="17" t="s">
        <v>86</v>
      </c>
      <c r="D398" s="17" t="s">
        <v>99</v>
      </c>
      <c r="E398" s="17" t="s">
        <v>92</v>
      </c>
      <c r="F398" s="17" t="s">
        <v>87</v>
      </c>
      <c r="G398" s="17" t="s">
        <v>88</v>
      </c>
      <c r="H398" s="17" t="b">
        <f t="shared" si="6"/>
        <v>0</v>
      </c>
      <c r="I398" s="17" t="s">
        <v>93</v>
      </c>
      <c r="J398" s="17">
        <v>39</v>
      </c>
      <c r="K398" s="17">
        <v>112594</v>
      </c>
      <c r="L398" s="17">
        <v>4</v>
      </c>
      <c r="M398" s="17">
        <v>4</v>
      </c>
      <c r="N398" s="17">
        <v>1</v>
      </c>
      <c r="O398" s="17">
        <v>7</v>
      </c>
      <c r="P398" s="17">
        <v>55</v>
      </c>
      <c r="Q398" s="18">
        <v>43138</v>
      </c>
    </row>
    <row r="399" spans="1:17">
      <c r="A399" s="19">
        <v>398</v>
      </c>
      <c r="B399" s="20" t="s">
        <v>76</v>
      </c>
      <c r="C399" s="20" t="s">
        <v>86</v>
      </c>
      <c r="D399" s="20" t="s">
        <v>99</v>
      </c>
      <c r="E399" s="20" t="s">
        <v>72</v>
      </c>
      <c r="F399" s="20" t="s">
        <v>87</v>
      </c>
      <c r="G399" s="20" t="s">
        <v>88</v>
      </c>
      <c r="H399" s="20" t="b">
        <f t="shared" si="6"/>
        <v>0</v>
      </c>
      <c r="I399" s="20" t="s">
        <v>75</v>
      </c>
      <c r="J399" s="20">
        <v>23</v>
      </c>
      <c r="K399" s="20">
        <v>54472</v>
      </c>
      <c r="L399" s="20">
        <v>7</v>
      </c>
      <c r="M399" s="20">
        <v>13</v>
      </c>
      <c r="N399" s="20">
        <v>3</v>
      </c>
      <c r="O399" s="20">
        <v>9</v>
      </c>
      <c r="P399" s="20">
        <v>41</v>
      </c>
      <c r="Q399" s="21">
        <v>37875</v>
      </c>
    </row>
    <row r="400" spans="1:17">
      <c r="A400" s="16">
        <v>399</v>
      </c>
      <c r="B400" s="17" t="s">
        <v>69</v>
      </c>
      <c r="C400" s="17" t="s">
        <v>70</v>
      </c>
      <c r="D400" s="17" t="s">
        <v>91</v>
      </c>
      <c r="E400" s="17" t="s">
        <v>72</v>
      </c>
      <c r="F400" s="17" t="s">
        <v>84</v>
      </c>
      <c r="G400" s="17" t="s">
        <v>74</v>
      </c>
      <c r="H400" s="17" t="b">
        <f t="shared" si="6"/>
        <v>1</v>
      </c>
      <c r="I400" s="17" t="s">
        <v>102</v>
      </c>
      <c r="J400" s="17">
        <v>25</v>
      </c>
      <c r="K400" s="17">
        <v>81813</v>
      </c>
      <c r="L400" s="17">
        <v>9</v>
      </c>
      <c r="M400" s="17">
        <v>4</v>
      </c>
      <c r="N400" s="17">
        <v>4</v>
      </c>
      <c r="O400" s="17">
        <v>4</v>
      </c>
      <c r="P400" s="17">
        <v>41</v>
      </c>
      <c r="Q400" s="18">
        <v>42031</v>
      </c>
    </row>
    <row r="401" spans="1:17">
      <c r="A401" s="19">
        <v>400</v>
      </c>
      <c r="B401" s="20" t="s">
        <v>103</v>
      </c>
      <c r="C401" s="20" t="s">
        <v>70</v>
      </c>
      <c r="D401" s="20" t="s">
        <v>71</v>
      </c>
      <c r="E401" s="20" t="s">
        <v>92</v>
      </c>
      <c r="F401" s="20" t="s">
        <v>79</v>
      </c>
      <c r="G401" s="20" t="s">
        <v>80</v>
      </c>
      <c r="H401" s="20" t="b">
        <f t="shared" si="6"/>
        <v>1</v>
      </c>
      <c r="I401" s="20" t="s">
        <v>85</v>
      </c>
      <c r="J401" s="20">
        <v>51</v>
      </c>
      <c r="K401" s="20">
        <v>66021</v>
      </c>
      <c r="L401" s="20">
        <v>36</v>
      </c>
      <c r="M401" s="20">
        <v>5</v>
      </c>
      <c r="N401" s="20">
        <v>13</v>
      </c>
      <c r="O401" s="20">
        <v>6</v>
      </c>
      <c r="P401" s="20">
        <v>41</v>
      </c>
      <c r="Q401" s="21">
        <v>40831</v>
      </c>
    </row>
    <row r="402" spans="1:17">
      <c r="A402" s="16">
        <v>401</v>
      </c>
      <c r="B402" s="17" t="s">
        <v>82</v>
      </c>
      <c r="C402" s="17" t="s">
        <v>70</v>
      </c>
      <c r="D402" s="17" t="s">
        <v>99</v>
      </c>
      <c r="E402" s="17" t="s">
        <v>72</v>
      </c>
      <c r="F402" s="17" t="s">
        <v>73</v>
      </c>
      <c r="G402" s="17" t="s">
        <v>88</v>
      </c>
      <c r="H402" s="17" t="b">
        <f t="shared" si="6"/>
        <v>0</v>
      </c>
      <c r="I402" s="17" t="s">
        <v>85</v>
      </c>
      <c r="J402" s="17">
        <v>54</v>
      </c>
      <c r="K402" s="17">
        <v>84131</v>
      </c>
      <c r="L402" s="17">
        <v>19</v>
      </c>
      <c r="M402" s="17">
        <v>4</v>
      </c>
      <c r="N402" s="17">
        <v>6</v>
      </c>
      <c r="O402" s="17">
        <v>2</v>
      </c>
      <c r="P402" s="17">
        <v>53</v>
      </c>
      <c r="Q402" s="18">
        <v>37522</v>
      </c>
    </row>
    <row r="403" spans="1:17">
      <c r="A403" s="19">
        <v>402</v>
      </c>
      <c r="B403" s="20" t="s">
        <v>76</v>
      </c>
      <c r="C403" s="20" t="s">
        <v>70</v>
      </c>
      <c r="D403" s="20" t="s">
        <v>99</v>
      </c>
      <c r="E403" s="20" t="s">
        <v>72</v>
      </c>
      <c r="F403" s="20" t="s">
        <v>79</v>
      </c>
      <c r="G403" s="20" t="s">
        <v>88</v>
      </c>
      <c r="H403" s="20" t="b">
        <f t="shared" si="6"/>
        <v>0</v>
      </c>
      <c r="I403" s="20" t="s">
        <v>85</v>
      </c>
      <c r="J403" s="20">
        <v>57</v>
      </c>
      <c r="K403" s="20">
        <v>54087</v>
      </c>
      <c r="L403" s="20">
        <v>1</v>
      </c>
      <c r="M403" s="20">
        <v>18</v>
      </c>
      <c r="N403" s="20">
        <v>10</v>
      </c>
      <c r="O403" s="20">
        <v>4</v>
      </c>
      <c r="P403" s="20">
        <v>48</v>
      </c>
      <c r="Q403" s="21">
        <v>43826</v>
      </c>
    </row>
    <row r="404" spans="1:17">
      <c r="A404" s="16">
        <v>403</v>
      </c>
      <c r="B404" s="17" t="s">
        <v>82</v>
      </c>
      <c r="C404" s="17" t="s">
        <v>86</v>
      </c>
      <c r="D404" s="17" t="s">
        <v>91</v>
      </c>
      <c r="E404" s="17" t="s">
        <v>94</v>
      </c>
      <c r="F404" s="17" t="s">
        <v>87</v>
      </c>
      <c r="G404" s="17" t="s">
        <v>88</v>
      </c>
      <c r="H404" s="17" t="b">
        <f t="shared" si="6"/>
        <v>0</v>
      </c>
      <c r="I404" s="17" t="s">
        <v>93</v>
      </c>
      <c r="J404" s="17">
        <v>39</v>
      </c>
      <c r="K404" s="17">
        <v>42828</v>
      </c>
      <c r="L404" s="17">
        <v>10</v>
      </c>
      <c r="M404" s="17">
        <v>6</v>
      </c>
      <c r="N404" s="17">
        <v>14</v>
      </c>
      <c r="O404" s="17">
        <v>2</v>
      </c>
      <c r="P404" s="17">
        <v>57</v>
      </c>
      <c r="Q404" s="18">
        <v>41475</v>
      </c>
    </row>
    <row r="405" spans="1:17">
      <c r="A405" s="19">
        <v>404</v>
      </c>
      <c r="B405" s="20" t="s">
        <v>89</v>
      </c>
      <c r="C405" s="20" t="s">
        <v>86</v>
      </c>
      <c r="D405" s="20" t="s">
        <v>99</v>
      </c>
      <c r="E405" s="20" t="s">
        <v>94</v>
      </c>
      <c r="F405" s="20" t="s">
        <v>84</v>
      </c>
      <c r="G405" s="20" t="s">
        <v>88</v>
      </c>
      <c r="H405" s="20" t="b">
        <f t="shared" si="6"/>
        <v>0</v>
      </c>
      <c r="I405" s="20" t="s">
        <v>85</v>
      </c>
      <c r="J405" s="20">
        <v>58</v>
      </c>
      <c r="K405" s="20">
        <v>91610</v>
      </c>
      <c r="L405" s="20">
        <v>36</v>
      </c>
      <c r="M405" s="20">
        <v>2</v>
      </c>
      <c r="N405" s="20">
        <v>5</v>
      </c>
      <c r="O405" s="20">
        <v>5</v>
      </c>
      <c r="P405" s="20">
        <v>52</v>
      </c>
      <c r="Q405" s="21">
        <v>37014</v>
      </c>
    </row>
    <row r="406" spans="1:17">
      <c r="A406" s="16">
        <v>405</v>
      </c>
      <c r="B406" s="17" t="s">
        <v>76</v>
      </c>
      <c r="C406" s="17" t="s">
        <v>77</v>
      </c>
      <c r="D406" s="17" t="s">
        <v>78</v>
      </c>
      <c r="E406" s="17" t="s">
        <v>92</v>
      </c>
      <c r="F406" s="17" t="s">
        <v>97</v>
      </c>
      <c r="G406" s="17" t="s">
        <v>88</v>
      </c>
      <c r="H406" s="17" t="b">
        <f t="shared" si="6"/>
        <v>0</v>
      </c>
      <c r="I406" s="17" t="s">
        <v>102</v>
      </c>
      <c r="J406" s="17">
        <v>40</v>
      </c>
      <c r="K406" s="17">
        <v>31401</v>
      </c>
      <c r="L406" s="17">
        <v>9</v>
      </c>
      <c r="M406" s="17">
        <v>11</v>
      </c>
      <c r="N406" s="17">
        <v>14</v>
      </c>
      <c r="O406" s="17">
        <v>7</v>
      </c>
      <c r="P406" s="17">
        <v>37</v>
      </c>
      <c r="Q406" s="18">
        <v>40376</v>
      </c>
    </row>
    <row r="407" spans="1:17">
      <c r="A407" s="19">
        <v>406</v>
      </c>
      <c r="B407" s="20" t="s">
        <v>89</v>
      </c>
      <c r="C407" s="20" t="s">
        <v>77</v>
      </c>
      <c r="D407" s="20" t="s">
        <v>78</v>
      </c>
      <c r="E407" s="20" t="s">
        <v>94</v>
      </c>
      <c r="F407" s="20" t="s">
        <v>84</v>
      </c>
      <c r="G407" s="20" t="s">
        <v>80</v>
      </c>
      <c r="H407" s="20" t="b">
        <f t="shared" si="6"/>
        <v>1</v>
      </c>
      <c r="I407" s="20" t="s">
        <v>75</v>
      </c>
      <c r="J407" s="20">
        <v>49</v>
      </c>
      <c r="K407" s="20">
        <v>115179</v>
      </c>
      <c r="L407" s="20">
        <v>32</v>
      </c>
      <c r="M407" s="20">
        <v>14</v>
      </c>
      <c r="N407" s="20">
        <v>4</v>
      </c>
      <c r="O407" s="20">
        <v>1</v>
      </c>
      <c r="P407" s="20">
        <v>26</v>
      </c>
      <c r="Q407" s="21">
        <v>43637</v>
      </c>
    </row>
    <row r="408" spans="1:17">
      <c r="A408" s="16">
        <v>407</v>
      </c>
      <c r="B408" s="17" t="s">
        <v>103</v>
      </c>
      <c r="C408" s="17" t="s">
        <v>70</v>
      </c>
      <c r="D408" s="17" t="s">
        <v>71</v>
      </c>
      <c r="E408" s="17" t="s">
        <v>94</v>
      </c>
      <c r="F408" s="17" t="s">
        <v>87</v>
      </c>
      <c r="G408" s="17" t="s">
        <v>80</v>
      </c>
      <c r="H408" s="17" t="b">
        <f t="shared" si="6"/>
        <v>1</v>
      </c>
      <c r="I408" s="17" t="s">
        <v>93</v>
      </c>
      <c r="J408" s="17">
        <v>61</v>
      </c>
      <c r="K408" s="17">
        <v>45193</v>
      </c>
      <c r="L408" s="17">
        <v>32</v>
      </c>
      <c r="M408" s="17">
        <v>5</v>
      </c>
      <c r="N408" s="17">
        <v>8</v>
      </c>
      <c r="O408" s="17">
        <v>7</v>
      </c>
      <c r="P408" s="17">
        <v>20</v>
      </c>
      <c r="Q408" s="18">
        <v>41991</v>
      </c>
    </row>
    <row r="409" spans="1:17">
      <c r="A409" s="19">
        <v>408</v>
      </c>
      <c r="B409" s="20" t="s">
        <v>103</v>
      </c>
      <c r="C409" s="20" t="s">
        <v>70</v>
      </c>
      <c r="D409" s="20" t="s">
        <v>99</v>
      </c>
      <c r="E409" s="20" t="s">
        <v>72</v>
      </c>
      <c r="F409" s="20" t="s">
        <v>84</v>
      </c>
      <c r="G409" s="20" t="s">
        <v>88</v>
      </c>
      <c r="H409" s="20" t="b">
        <f t="shared" si="6"/>
        <v>0</v>
      </c>
      <c r="I409" s="20" t="s">
        <v>75</v>
      </c>
      <c r="J409" s="20">
        <v>41</v>
      </c>
      <c r="K409" s="20">
        <v>74864</v>
      </c>
      <c r="L409" s="20">
        <v>6</v>
      </c>
      <c r="M409" s="20">
        <v>6</v>
      </c>
      <c r="N409" s="20">
        <v>11</v>
      </c>
      <c r="O409" s="20">
        <v>6</v>
      </c>
      <c r="P409" s="20">
        <v>52</v>
      </c>
      <c r="Q409" s="21">
        <v>44238</v>
      </c>
    </row>
    <row r="410" spans="1:17">
      <c r="A410" s="16">
        <v>409</v>
      </c>
      <c r="B410" s="17" t="s">
        <v>76</v>
      </c>
      <c r="C410" s="17" t="s">
        <v>70</v>
      </c>
      <c r="D410" s="17" t="s">
        <v>91</v>
      </c>
      <c r="E410" s="17" t="s">
        <v>83</v>
      </c>
      <c r="F410" s="17" t="s">
        <v>95</v>
      </c>
      <c r="G410" s="17" t="s">
        <v>74</v>
      </c>
      <c r="H410" s="17" t="b">
        <f t="shared" si="6"/>
        <v>1</v>
      </c>
      <c r="I410" s="17" t="s">
        <v>93</v>
      </c>
      <c r="J410" s="17">
        <v>54</v>
      </c>
      <c r="K410" s="17">
        <v>50307</v>
      </c>
      <c r="L410" s="17">
        <v>38</v>
      </c>
      <c r="M410" s="17">
        <v>10</v>
      </c>
      <c r="N410" s="17">
        <v>12</v>
      </c>
      <c r="O410" s="17">
        <v>6</v>
      </c>
      <c r="P410" s="17">
        <v>20</v>
      </c>
      <c r="Q410" s="18">
        <v>40372</v>
      </c>
    </row>
    <row r="411" spans="1:17">
      <c r="A411" s="19">
        <v>410</v>
      </c>
      <c r="B411" s="20" t="s">
        <v>76</v>
      </c>
      <c r="C411" s="20" t="s">
        <v>77</v>
      </c>
      <c r="D411" s="20" t="s">
        <v>78</v>
      </c>
      <c r="E411" s="20" t="s">
        <v>94</v>
      </c>
      <c r="F411" s="20" t="s">
        <v>84</v>
      </c>
      <c r="G411" s="20" t="s">
        <v>80</v>
      </c>
      <c r="H411" s="20" t="b">
        <f t="shared" si="6"/>
        <v>1</v>
      </c>
      <c r="I411" s="20" t="s">
        <v>75</v>
      </c>
      <c r="J411" s="20">
        <v>33</v>
      </c>
      <c r="K411" s="20">
        <v>49611</v>
      </c>
      <c r="L411" s="20">
        <v>17</v>
      </c>
      <c r="M411" s="20">
        <v>8</v>
      </c>
      <c r="N411" s="20">
        <v>14</v>
      </c>
      <c r="O411" s="20">
        <v>8</v>
      </c>
      <c r="P411" s="20">
        <v>43</v>
      </c>
      <c r="Q411" s="21">
        <v>36377</v>
      </c>
    </row>
    <row r="412" spans="1:17">
      <c r="A412" s="16">
        <v>411</v>
      </c>
      <c r="B412" s="17" t="s">
        <v>101</v>
      </c>
      <c r="C412" s="17" t="s">
        <v>77</v>
      </c>
      <c r="D412" s="17" t="s">
        <v>91</v>
      </c>
      <c r="E412" s="17" t="s">
        <v>83</v>
      </c>
      <c r="F412" s="17" t="s">
        <v>87</v>
      </c>
      <c r="G412" s="17" t="s">
        <v>74</v>
      </c>
      <c r="H412" s="17" t="b">
        <f t="shared" si="6"/>
        <v>1</v>
      </c>
      <c r="I412" s="17" t="s">
        <v>98</v>
      </c>
      <c r="J412" s="17">
        <v>36</v>
      </c>
      <c r="K412" s="17">
        <v>73791</v>
      </c>
      <c r="L412" s="17">
        <v>10</v>
      </c>
      <c r="M412" s="17">
        <v>14</v>
      </c>
      <c r="N412" s="17">
        <v>4</v>
      </c>
      <c r="O412" s="17">
        <v>8</v>
      </c>
      <c r="P412" s="17">
        <v>23</v>
      </c>
      <c r="Q412" s="18">
        <v>37284</v>
      </c>
    </row>
    <row r="413" spans="1:17">
      <c r="A413" s="19">
        <v>412</v>
      </c>
      <c r="B413" s="20" t="s">
        <v>82</v>
      </c>
      <c r="C413" s="20" t="s">
        <v>77</v>
      </c>
      <c r="D413" s="20" t="s">
        <v>91</v>
      </c>
      <c r="E413" s="20" t="s">
        <v>94</v>
      </c>
      <c r="F413" s="20" t="s">
        <v>100</v>
      </c>
      <c r="G413" s="20" t="s">
        <v>80</v>
      </c>
      <c r="H413" s="20" t="b">
        <f t="shared" si="6"/>
        <v>1</v>
      </c>
      <c r="I413" s="20" t="s">
        <v>75</v>
      </c>
      <c r="J413" s="20">
        <v>62</v>
      </c>
      <c r="K413" s="20">
        <v>41950</v>
      </c>
      <c r="L413" s="20">
        <v>27</v>
      </c>
      <c r="M413" s="20">
        <v>3</v>
      </c>
      <c r="N413" s="20">
        <v>13</v>
      </c>
      <c r="O413" s="20">
        <v>6</v>
      </c>
      <c r="P413" s="20">
        <v>23</v>
      </c>
      <c r="Q413" s="21">
        <v>36953</v>
      </c>
    </row>
    <row r="414" spans="1:17">
      <c r="A414" s="16">
        <v>413</v>
      </c>
      <c r="B414" s="17" t="s">
        <v>101</v>
      </c>
      <c r="C414" s="17" t="s">
        <v>77</v>
      </c>
      <c r="D414" s="17" t="s">
        <v>78</v>
      </c>
      <c r="E414" s="17" t="s">
        <v>94</v>
      </c>
      <c r="F414" s="17" t="s">
        <v>95</v>
      </c>
      <c r="G414" s="17" t="s">
        <v>88</v>
      </c>
      <c r="H414" s="17" t="b">
        <f t="shared" si="6"/>
        <v>0</v>
      </c>
      <c r="I414" s="17" t="s">
        <v>85</v>
      </c>
      <c r="J414" s="17">
        <v>60</v>
      </c>
      <c r="K414" s="17">
        <v>106240</v>
      </c>
      <c r="L414" s="17">
        <v>35</v>
      </c>
      <c r="M414" s="17">
        <v>12</v>
      </c>
      <c r="N414" s="17">
        <v>10</v>
      </c>
      <c r="O414" s="17">
        <v>3</v>
      </c>
      <c r="P414" s="17">
        <v>37</v>
      </c>
      <c r="Q414" s="18">
        <v>37680</v>
      </c>
    </row>
    <row r="415" spans="1:17">
      <c r="A415" s="19">
        <v>414</v>
      </c>
      <c r="B415" s="20" t="s">
        <v>82</v>
      </c>
      <c r="C415" s="20" t="s">
        <v>77</v>
      </c>
      <c r="D415" s="20" t="s">
        <v>91</v>
      </c>
      <c r="E415" s="20" t="s">
        <v>92</v>
      </c>
      <c r="F415" s="20" t="s">
        <v>84</v>
      </c>
      <c r="G415" s="20" t="s">
        <v>80</v>
      </c>
      <c r="H415" s="20" t="b">
        <f t="shared" si="6"/>
        <v>1</v>
      </c>
      <c r="I415" s="20" t="s">
        <v>98</v>
      </c>
      <c r="J415" s="20">
        <v>23</v>
      </c>
      <c r="K415" s="20">
        <v>107403</v>
      </c>
      <c r="L415" s="20">
        <v>21</v>
      </c>
      <c r="M415" s="20">
        <v>16</v>
      </c>
      <c r="N415" s="20">
        <v>12</v>
      </c>
      <c r="O415" s="20">
        <v>5</v>
      </c>
      <c r="P415" s="20">
        <v>46</v>
      </c>
      <c r="Q415" s="21">
        <v>44196</v>
      </c>
    </row>
    <row r="416" spans="1:17">
      <c r="A416" s="16">
        <v>415</v>
      </c>
      <c r="B416" s="17" t="s">
        <v>101</v>
      </c>
      <c r="C416" s="17" t="s">
        <v>77</v>
      </c>
      <c r="D416" s="17" t="s">
        <v>78</v>
      </c>
      <c r="E416" s="17" t="s">
        <v>92</v>
      </c>
      <c r="F416" s="17" t="s">
        <v>73</v>
      </c>
      <c r="G416" s="17" t="s">
        <v>88</v>
      </c>
      <c r="H416" s="17" t="b">
        <f t="shared" si="6"/>
        <v>0</v>
      </c>
      <c r="I416" s="17" t="s">
        <v>75</v>
      </c>
      <c r="J416" s="17">
        <v>50</v>
      </c>
      <c r="K416" s="17">
        <v>32745</v>
      </c>
      <c r="L416" s="17">
        <v>25</v>
      </c>
      <c r="M416" s="17">
        <v>17</v>
      </c>
      <c r="N416" s="17">
        <v>13</v>
      </c>
      <c r="O416" s="17">
        <v>2</v>
      </c>
      <c r="P416" s="17">
        <v>51</v>
      </c>
      <c r="Q416" s="18">
        <v>43051</v>
      </c>
    </row>
    <row r="417" spans="1:17">
      <c r="A417" s="19">
        <v>416</v>
      </c>
      <c r="B417" s="20" t="s">
        <v>89</v>
      </c>
      <c r="C417" s="20" t="s">
        <v>77</v>
      </c>
      <c r="D417" s="20" t="s">
        <v>91</v>
      </c>
      <c r="E417" s="20" t="s">
        <v>92</v>
      </c>
      <c r="F417" s="20" t="s">
        <v>73</v>
      </c>
      <c r="G417" s="20" t="s">
        <v>80</v>
      </c>
      <c r="H417" s="20" t="b">
        <f t="shared" si="6"/>
        <v>1</v>
      </c>
      <c r="I417" s="20" t="s">
        <v>93</v>
      </c>
      <c r="J417" s="20">
        <v>62</v>
      </c>
      <c r="K417" s="20">
        <v>85243</v>
      </c>
      <c r="L417" s="20">
        <v>28</v>
      </c>
      <c r="M417" s="20">
        <v>1</v>
      </c>
      <c r="N417" s="20">
        <v>2</v>
      </c>
      <c r="O417" s="20">
        <v>5</v>
      </c>
      <c r="P417" s="20">
        <v>52</v>
      </c>
      <c r="Q417" s="21">
        <v>45318</v>
      </c>
    </row>
    <row r="418" spans="1:17">
      <c r="A418" s="16">
        <v>417</v>
      </c>
      <c r="B418" s="17" t="s">
        <v>76</v>
      </c>
      <c r="C418" s="17" t="s">
        <v>70</v>
      </c>
      <c r="D418" s="17" t="s">
        <v>78</v>
      </c>
      <c r="E418" s="17" t="s">
        <v>83</v>
      </c>
      <c r="F418" s="17" t="s">
        <v>84</v>
      </c>
      <c r="G418" s="17" t="s">
        <v>88</v>
      </c>
      <c r="H418" s="17" t="b">
        <f t="shared" si="6"/>
        <v>0</v>
      </c>
      <c r="I418" s="17" t="s">
        <v>93</v>
      </c>
      <c r="J418" s="17">
        <v>31</v>
      </c>
      <c r="K418" s="17">
        <v>33866</v>
      </c>
      <c r="L418" s="17">
        <v>15</v>
      </c>
      <c r="M418" s="17">
        <v>10</v>
      </c>
      <c r="N418" s="17">
        <v>3</v>
      </c>
      <c r="O418" s="17">
        <v>9</v>
      </c>
      <c r="P418" s="17">
        <v>47</v>
      </c>
      <c r="Q418" s="18">
        <v>44481</v>
      </c>
    </row>
    <row r="419" spans="1:17">
      <c r="A419" s="19">
        <v>418</v>
      </c>
      <c r="B419" s="20" t="s">
        <v>103</v>
      </c>
      <c r="C419" s="20" t="s">
        <v>70</v>
      </c>
      <c r="D419" s="20" t="s">
        <v>99</v>
      </c>
      <c r="E419" s="20" t="s">
        <v>72</v>
      </c>
      <c r="F419" s="20" t="s">
        <v>100</v>
      </c>
      <c r="G419" s="20" t="s">
        <v>88</v>
      </c>
      <c r="H419" s="20" t="b">
        <f t="shared" si="6"/>
        <v>0</v>
      </c>
      <c r="I419" s="20" t="s">
        <v>93</v>
      </c>
      <c r="J419" s="20">
        <v>23</v>
      </c>
      <c r="K419" s="20">
        <v>62245</v>
      </c>
      <c r="L419" s="20">
        <v>4</v>
      </c>
      <c r="M419" s="20">
        <v>10</v>
      </c>
      <c r="N419" s="20">
        <v>6</v>
      </c>
      <c r="O419" s="20">
        <v>1</v>
      </c>
      <c r="P419" s="20">
        <v>55</v>
      </c>
      <c r="Q419" s="21">
        <v>41701</v>
      </c>
    </row>
    <row r="420" spans="1:17">
      <c r="A420" s="16">
        <v>419</v>
      </c>
      <c r="B420" s="17" t="s">
        <v>82</v>
      </c>
      <c r="C420" s="17" t="s">
        <v>70</v>
      </c>
      <c r="D420" s="17" t="s">
        <v>71</v>
      </c>
      <c r="E420" s="17" t="s">
        <v>94</v>
      </c>
      <c r="F420" s="17" t="s">
        <v>97</v>
      </c>
      <c r="G420" s="17" t="s">
        <v>88</v>
      </c>
      <c r="H420" s="17" t="b">
        <f t="shared" si="6"/>
        <v>0</v>
      </c>
      <c r="I420" s="17" t="s">
        <v>81</v>
      </c>
      <c r="J420" s="17">
        <v>32</v>
      </c>
      <c r="K420" s="17">
        <v>74724</v>
      </c>
      <c r="L420" s="17">
        <v>29</v>
      </c>
      <c r="M420" s="17">
        <v>2</v>
      </c>
      <c r="N420" s="17">
        <v>8</v>
      </c>
      <c r="O420" s="17">
        <v>5</v>
      </c>
      <c r="P420" s="17">
        <v>25</v>
      </c>
      <c r="Q420" s="18">
        <v>40560</v>
      </c>
    </row>
    <row r="421" spans="1:17">
      <c r="A421" s="19">
        <v>420</v>
      </c>
      <c r="B421" s="20" t="s">
        <v>82</v>
      </c>
      <c r="C421" s="20" t="s">
        <v>70</v>
      </c>
      <c r="D421" s="20" t="s">
        <v>78</v>
      </c>
      <c r="E421" s="20" t="s">
        <v>94</v>
      </c>
      <c r="F421" s="20" t="s">
        <v>87</v>
      </c>
      <c r="G421" s="20" t="s">
        <v>88</v>
      </c>
      <c r="H421" s="20" t="b">
        <f t="shared" si="6"/>
        <v>0</v>
      </c>
      <c r="I421" s="20" t="s">
        <v>102</v>
      </c>
      <c r="J421" s="20">
        <v>34</v>
      </c>
      <c r="K421" s="20">
        <v>101354</v>
      </c>
      <c r="L421" s="20">
        <v>9</v>
      </c>
      <c r="M421" s="20">
        <v>9</v>
      </c>
      <c r="N421" s="20">
        <v>8</v>
      </c>
      <c r="O421" s="20">
        <v>6</v>
      </c>
      <c r="P421" s="20">
        <v>35</v>
      </c>
      <c r="Q421" s="21">
        <v>41792</v>
      </c>
    </row>
    <row r="422" spans="1:17">
      <c r="A422" s="16">
        <v>421</v>
      </c>
      <c r="B422" s="17" t="s">
        <v>103</v>
      </c>
      <c r="C422" s="17" t="s">
        <v>77</v>
      </c>
      <c r="D422" s="17" t="s">
        <v>78</v>
      </c>
      <c r="E422" s="17" t="s">
        <v>94</v>
      </c>
      <c r="F422" s="17" t="s">
        <v>73</v>
      </c>
      <c r="G422" s="17" t="s">
        <v>74</v>
      </c>
      <c r="H422" s="17" t="b">
        <f t="shared" si="6"/>
        <v>1</v>
      </c>
      <c r="I422" s="17" t="s">
        <v>93</v>
      </c>
      <c r="J422" s="17">
        <v>31</v>
      </c>
      <c r="K422" s="17">
        <v>81374</v>
      </c>
      <c r="L422" s="17">
        <v>27</v>
      </c>
      <c r="M422" s="17">
        <v>13</v>
      </c>
      <c r="N422" s="17">
        <v>11</v>
      </c>
      <c r="O422" s="17">
        <v>7</v>
      </c>
      <c r="P422" s="17">
        <v>53</v>
      </c>
      <c r="Q422" s="18">
        <v>38630</v>
      </c>
    </row>
    <row r="423" spans="1:17">
      <c r="A423" s="19">
        <v>422</v>
      </c>
      <c r="B423" s="20" t="s">
        <v>101</v>
      </c>
      <c r="C423" s="20" t="s">
        <v>86</v>
      </c>
      <c r="D423" s="20" t="s">
        <v>71</v>
      </c>
      <c r="E423" s="20" t="s">
        <v>83</v>
      </c>
      <c r="F423" s="20" t="s">
        <v>97</v>
      </c>
      <c r="G423" s="20" t="s">
        <v>88</v>
      </c>
      <c r="H423" s="20" t="b">
        <f t="shared" si="6"/>
        <v>0</v>
      </c>
      <c r="I423" s="20" t="s">
        <v>98</v>
      </c>
      <c r="J423" s="20">
        <v>35</v>
      </c>
      <c r="K423" s="20">
        <v>60116</v>
      </c>
      <c r="L423" s="20">
        <v>26</v>
      </c>
      <c r="M423" s="20">
        <v>16</v>
      </c>
      <c r="N423" s="20">
        <v>9</v>
      </c>
      <c r="O423" s="20">
        <v>9</v>
      </c>
      <c r="P423" s="20">
        <v>42</v>
      </c>
      <c r="Q423" s="21">
        <v>40501</v>
      </c>
    </row>
    <row r="424" spans="1:17">
      <c r="A424" s="16">
        <v>423</v>
      </c>
      <c r="B424" s="17" t="s">
        <v>82</v>
      </c>
      <c r="C424" s="17" t="s">
        <v>77</v>
      </c>
      <c r="D424" s="17" t="s">
        <v>78</v>
      </c>
      <c r="E424" s="17" t="s">
        <v>92</v>
      </c>
      <c r="F424" s="17" t="s">
        <v>84</v>
      </c>
      <c r="G424" s="17" t="s">
        <v>74</v>
      </c>
      <c r="H424" s="17" t="b">
        <f t="shared" si="6"/>
        <v>1</v>
      </c>
      <c r="I424" s="17" t="s">
        <v>93</v>
      </c>
      <c r="J424" s="17">
        <v>39</v>
      </c>
      <c r="K424" s="17">
        <v>111029</v>
      </c>
      <c r="L424" s="17">
        <v>19</v>
      </c>
      <c r="M424" s="17">
        <v>18</v>
      </c>
      <c r="N424" s="17">
        <v>7</v>
      </c>
      <c r="O424" s="17">
        <v>6</v>
      </c>
      <c r="P424" s="17">
        <v>43</v>
      </c>
      <c r="Q424" s="18">
        <v>39842</v>
      </c>
    </row>
    <row r="425" spans="1:17">
      <c r="A425" s="19">
        <v>424</v>
      </c>
      <c r="B425" s="20" t="s">
        <v>69</v>
      </c>
      <c r="C425" s="20" t="s">
        <v>86</v>
      </c>
      <c r="D425" s="20" t="s">
        <v>78</v>
      </c>
      <c r="E425" s="20" t="s">
        <v>72</v>
      </c>
      <c r="F425" s="20" t="s">
        <v>97</v>
      </c>
      <c r="G425" s="20" t="s">
        <v>74</v>
      </c>
      <c r="H425" s="20" t="b">
        <f t="shared" si="6"/>
        <v>1</v>
      </c>
      <c r="I425" s="20" t="s">
        <v>81</v>
      </c>
      <c r="J425" s="20">
        <v>30</v>
      </c>
      <c r="K425" s="20">
        <v>50447</v>
      </c>
      <c r="L425" s="20">
        <v>28</v>
      </c>
      <c r="M425" s="20">
        <v>19</v>
      </c>
      <c r="N425" s="20">
        <v>13</v>
      </c>
      <c r="O425" s="20">
        <v>5</v>
      </c>
      <c r="P425" s="20">
        <v>32</v>
      </c>
      <c r="Q425" s="21">
        <v>36595</v>
      </c>
    </row>
    <row r="426" spans="1:17">
      <c r="A426" s="16">
        <v>425</v>
      </c>
      <c r="B426" s="17" t="s">
        <v>89</v>
      </c>
      <c r="C426" s="17" t="s">
        <v>70</v>
      </c>
      <c r="D426" s="17" t="s">
        <v>91</v>
      </c>
      <c r="E426" s="17" t="s">
        <v>83</v>
      </c>
      <c r="F426" s="17" t="s">
        <v>95</v>
      </c>
      <c r="G426" s="17" t="s">
        <v>88</v>
      </c>
      <c r="H426" s="17" t="b">
        <f t="shared" si="6"/>
        <v>0</v>
      </c>
      <c r="I426" s="17" t="s">
        <v>85</v>
      </c>
      <c r="J426" s="17">
        <v>60</v>
      </c>
      <c r="K426" s="17">
        <v>60431</v>
      </c>
      <c r="L426" s="17">
        <v>17</v>
      </c>
      <c r="M426" s="17">
        <v>12</v>
      </c>
      <c r="N426" s="17">
        <v>2</v>
      </c>
      <c r="O426" s="17">
        <v>7</v>
      </c>
      <c r="P426" s="17">
        <v>37</v>
      </c>
      <c r="Q426" s="18">
        <v>39048</v>
      </c>
    </row>
    <row r="427" spans="1:17">
      <c r="A427" s="19">
        <v>426</v>
      </c>
      <c r="B427" s="20" t="s">
        <v>76</v>
      </c>
      <c r="C427" s="20" t="s">
        <v>77</v>
      </c>
      <c r="D427" s="20" t="s">
        <v>71</v>
      </c>
      <c r="E427" s="20" t="s">
        <v>92</v>
      </c>
      <c r="F427" s="20" t="s">
        <v>79</v>
      </c>
      <c r="G427" s="20" t="s">
        <v>74</v>
      </c>
      <c r="H427" s="20" t="b">
        <f t="shared" si="6"/>
        <v>1</v>
      </c>
      <c r="I427" s="20" t="s">
        <v>98</v>
      </c>
      <c r="J427" s="20">
        <v>49</v>
      </c>
      <c r="K427" s="20">
        <v>47908</v>
      </c>
      <c r="L427" s="20">
        <v>20</v>
      </c>
      <c r="M427" s="20">
        <v>8</v>
      </c>
      <c r="N427" s="20">
        <v>8</v>
      </c>
      <c r="O427" s="20">
        <v>1</v>
      </c>
      <c r="P427" s="20">
        <v>32</v>
      </c>
      <c r="Q427" s="21">
        <v>37557</v>
      </c>
    </row>
    <row r="428" spans="1:17">
      <c r="A428" s="16">
        <v>427</v>
      </c>
      <c r="B428" s="17" t="s">
        <v>103</v>
      </c>
      <c r="C428" s="17" t="s">
        <v>70</v>
      </c>
      <c r="D428" s="17" t="s">
        <v>99</v>
      </c>
      <c r="E428" s="17" t="s">
        <v>83</v>
      </c>
      <c r="F428" s="17" t="s">
        <v>73</v>
      </c>
      <c r="G428" s="17" t="s">
        <v>80</v>
      </c>
      <c r="H428" s="17" t="b">
        <f t="shared" si="6"/>
        <v>1</v>
      </c>
      <c r="I428" s="17" t="s">
        <v>81</v>
      </c>
      <c r="J428" s="17">
        <v>24</v>
      </c>
      <c r="K428" s="17">
        <v>59336</v>
      </c>
      <c r="L428" s="17">
        <v>39</v>
      </c>
      <c r="M428" s="17">
        <v>17</v>
      </c>
      <c r="N428" s="17">
        <v>7</v>
      </c>
      <c r="O428" s="17">
        <v>5</v>
      </c>
      <c r="P428" s="17">
        <v>56</v>
      </c>
      <c r="Q428" s="18">
        <v>34778</v>
      </c>
    </row>
    <row r="429" spans="1:17">
      <c r="A429" s="19">
        <v>428</v>
      </c>
      <c r="B429" s="20" t="s">
        <v>76</v>
      </c>
      <c r="C429" s="20" t="s">
        <v>77</v>
      </c>
      <c r="D429" s="20" t="s">
        <v>78</v>
      </c>
      <c r="E429" s="20" t="s">
        <v>72</v>
      </c>
      <c r="F429" s="20" t="s">
        <v>84</v>
      </c>
      <c r="G429" s="20" t="s">
        <v>88</v>
      </c>
      <c r="H429" s="20" t="b">
        <f t="shared" si="6"/>
        <v>0</v>
      </c>
      <c r="I429" s="20" t="s">
        <v>85</v>
      </c>
      <c r="J429" s="20">
        <v>41</v>
      </c>
      <c r="K429" s="20">
        <v>70992</v>
      </c>
      <c r="L429" s="20">
        <v>23</v>
      </c>
      <c r="M429" s="20">
        <v>15</v>
      </c>
      <c r="N429" s="20">
        <v>8</v>
      </c>
      <c r="O429" s="20">
        <v>2</v>
      </c>
      <c r="P429" s="20">
        <v>58</v>
      </c>
      <c r="Q429" s="21">
        <v>37741</v>
      </c>
    </row>
    <row r="430" spans="1:17">
      <c r="A430" s="16">
        <v>429</v>
      </c>
      <c r="B430" s="17" t="s">
        <v>69</v>
      </c>
      <c r="C430" s="17" t="s">
        <v>70</v>
      </c>
      <c r="D430" s="17" t="s">
        <v>71</v>
      </c>
      <c r="E430" s="17" t="s">
        <v>92</v>
      </c>
      <c r="F430" s="17" t="s">
        <v>87</v>
      </c>
      <c r="G430" s="17" t="s">
        <v>74</v>
      </c>
      <c r="H430" s="17" t="b">
        <f t="shared" si="6"/>
        <v>1</v>
      </c>
      <c r="I430" s="17" t="s">
        <v>90</v>
      </c>
      <c r="J430" s="17">
        <v>27</v>
      </c>
      <c r="K430" s="17">
        <v>85350</v>
      </c>
      <c r="L430" s="17">
        <v>32</v>
      </c>
      <c r="M430" s="17">
        <v>10</v>
      </c>
      <c r="N430" s="17">
        <v>12</v>
      </c>
      <c r="O430" s="17">
        <v>4</v>
      </c>
      <c r="P430" s="17">
        <v>36</v>
      </c>
      <c r="Q430" s="18">
        <v>44168</v>
      </c>
    </row>
    <row r="431" spans="1:17">
      <c r="A431" s="19">
        <v>430</v>
      </c>
      <c r="B431" s="20" t="s">
        <v>82</v>
      </c>
      <c r="C431" s="20" t="s">
        <v>86</v>
      </c>
      <c r="D431" s="20" t="s">
        <v>91</v>
      </c>
      <c r="E431" s="20" t="s">
        <v>83</v>
      </c>
      <c r="F431" s="20" t="s">
        <v>100</v>
      </c>
      <c r="G431" s="20" t="s">
        <v>88</v>
      </c>
      <c r="H431" s="20" t="b">
        <f t="shared" si="6"/>
        <v>0</v>
      </c>
      <c r="I431" s="20" t="s">
        <v>90</v>
      </c>
      <c r="J431" s="20">
        <v>48</v>
      </c>
      <c r="K431" s="20">
        <v>99561</v>
      </c>
      <c r="L431" s="20">
        <v>33</v>
      </c>
      <c r="M431" s="20">
        <v>15</v>
      </c>
      <c r="N431" s="20">
        <v>3</v>
      </c>
      <c r="O431" s="20">
        <v>7</v>
      </c>
      <c r="P431" s="20">
        <v>34</v>
      </c>
      <c r="Q431" s="21">
        <v>44250</v>
      </c>
    </row>
    <row r="432" spans="1:17">
      <c r="A432" s="16">
        <v>431</v>
      </c>
      <c r="B432" s="17" t="s">
        <v>82</v>
      </c>
      <c r="C432" s="17" t="s">
        <v>86</v>
      </c>
      <c r="D432" s="17" t="s">
        <v>99</v>
      </c>
      <c r="E432" s="17" t="s">
        <v>72</v>
      </c>
      <c r="F432" s="17" t="s">
        <v>95</v>
      </c>
      <c r="G432" s="17" t="s">
        <v>88</v>
      </c>
      <c r="H432" s="17" t="b">
        <f t="shared" si="6"/>
        <v>0</v>
      </c>
      <c r="I432" s="17" t="s">
        <v>98</v>
      </c>
      <c r="J432" s="17">
        <v>23</v>
      </c>
      <c r="K432" s="17">
        <v>81955</v>
      </c>
      <c r="L432" s="17">
        <v>5</v>
      </c>
      <c r="M432" s="17">
        <v>15</v>
      </c>
      <c r="N432" s="17">
        <v>7</v>
      </c>
      <c r="O432" s="17">
        <v>5</v>
      </c>
      <c r="P432" s="17">
        <v>37</v>
      </c>
      <c r="Q432" s="18">
        <v>36855</v>
      </c>
    </row>
    <row r="433" spans="1:17">
      <c r="A433" s="19">
        <v>432</v>
      </c>
      <c r="B433" s="20" t="s">
        <v>69</v>
      </c>
      <c r="C433" s="20" t="s">
        <v>86</v>
      </c>
      <c r="D433" s="20" t="s">
        <v>71</v>
      </c>
      <c r="E433" s="20" t="s">
        <v>94</v>
      </c>
      <c r="F433" s="20" t="s">
        <v>84</v>
      </c>
      <c r="G433" s="20" t="s">
        <v>88</v>
      </c>
      <c r="H433" s="20" t="b">
        <f t="shared" si="6"/>
        <v>0</v>
      </c>
      <c r="I433" s="20" t="s">
        <v>75</v>
      </c>
      <c r="J433" s="20">
        <v>50</v>
      </c>
      <c r="K433" s="20">
        <v>91240</v>
      </c>
      <c r="L433" s="20">
        <v>34</v>
      </c>
      <c r="M433" s="20">
        <v>7</v>
      </c>
      <c r="N433" s="20">
        <v>10</v>
      </c>
      <c r="O433" s="20">
        <v>6</v>
      </c>
      <c r="P433" s="20">
        <v>42</v>
      </c>
      <c r="Q433" s="21">
        <v>45061</v>
      </c>
    </row>
    <row r="434" spans="1:17">
      <c r="A434" s="16">
        <v>433</v>
      </c>
      <c r="B434" s="17" t="s">
        <v>103</v>
      </c>
      <c r="C434" s="17" t="s">
        <v>77</v>
      </c>
      <c r="D434" s="17" t="s">
        <v>99</v>
      </c>
      <c r="E434" s="17" t="s">
        <v>72</v>
      </c>
      <c r="F434" s="17" t="s">
        <v>87</v>
      </c>
      <c r="G434" s="17" t="s">
        <v>74</v>
      </c>
      <c r="H434" s="17" t="b">
        <f t="shared" si="6"/>
        <v>1</v>
      </c>
      <c r="I434" s="17" t="s">
        <v>102</v>
      </c>
      <c r="J434" s="17">
        <v>59</v>
      </c>
      <c r="K434" s="17">
        <v>50093</v>
      </c>
      <c r="L434" s="17">
        <v>11</v>
      </c>
      <c r="M434" s="17">
        <v>13</v>
      </c>
      <c r="N434" s="17">
        <v>13</v>
      </c>
      <c r="O434" s="17">
        <v>2</v>
      </c>
      <c r="P434" s="17">
        <v>49</v>
      </c>
      <c r="Q434" s="18">
        <v>40515</v>
      </c>
    </row>
    <row r="435" spans="1:17">
      <c r="A435" s="19">
        <v>434</v>
      </c>
      <c r="B435" s="20" t="s">
        <v>89</v>
      </c>
      <c r="C435" s="20" t="s">
        <v>86</v>
      </c>
      <c r="D435" s="20" t="s">
        <v>99</v>
      </c>
      <c r="E435" s="20" t="s">
        <v>94</v>
      </c>
      <c r="F435" s="20" t="s">
        <v>100</v>
      </c>
      <c r="G435" s="20" t="s">
        <v>80</v>
      </c>
      <c r="H435" s="20" t="b">
        <f t="shared" si="6"/>
        <v>1</v>
      </c>
      <c r="I435" s="20" t="s">
        <v>102</v>
      </c>
      <c r="J435" s="20">
        <v>24</v>
      </c>
      <c r="K435" s="20">
        <v>36155</v>
      </c>
      <c r="L435" s="20">
        <v>3</v>
      </c>
      <c r="M435" s="20">
        <v>17</v>
      </c>
      <c r="N435" s="20">
        <v>9</v>
      </c>
      <c r="O435" s="20">
        <v>3</v>
      </c>
      <c r="P435" s="20">
        <v>53</v>
      </c>
      <c r="Q435" s="21">
        <v>39434</v>
      </c>
    </row>
    <row r="436" spans="1:17">
      <c r="A436" s="16">
        <v>435</v>
      </c>
      <c r="B436" s="17" t="s">
        <v>96</v>
      </c>
      <c r="C436" s="17" t="s">
        <v>77</v>
      </c>
      <c r="D436" s="17" t="s">
        <v>99</v>
      </c>
      <c r="E436" s="17" t="s">
        <v>83</v>
      </c>
      <c r="F436" s="17" t="s">
        <v>100</v>
      </c>
      <c r="G436" s="17" t="s">
        <v>80</v>
      </c>
      <c r="H436" s="17" t="b">
        <f t="shared" si="6"/>
        <v>1</v>
      </c>
      <c r="I436" s="17" t="s">
        <v>81</v>
      </c>
      <c r="J436" s="17">
        <v>37</v>
      </c>
      <c r="K436" s="17">
        <v>76607</v>
      </c>
      <c r="L436" s="17">
        <v>33</v>
      </c>
      <c r="M436" s="17">
        <v>9</v>
      </c>
      <c r="N436" s="17">
        <v>3</v>
      </c>
      <c r="O436" s="17">
        <v>7</v>
      </c>
      <c r="P436" s="17">
        <v>23</v>
      </c>
      <c r="Q436" s="18">
        <v>38421</v>
      </c>
    </row>
    <row r="437" spans="1:17">
      <c r="A437" s="19">
        <v>436</v>
      </c>
      <c r="B437" s="20" t="s">
        <v>103</v>
      </c>
      <c r="C437" s="20" t="s">
        <v>86</v>
      </c>
      <c r="D437" s="20" t="s">
        <v>78</v>
      </c>
      <c r="E437" s="20" t="s">
        <v>92</v>
      </c>
      <c r="F437" s="20" t="s">
        <v>84</v>
      </c>
      <c r="G437" s="20" t="s">
        <v>74</v>
      </c>
      <c r="H437" s="20" t="b">
        <f t="shared" si="6"/>
        <v>1</v>
      </c>
      <c r="I437" s="20" t="s">
        <v>85</v>
      </c>
      <c r="J437" s="20">
        <v>51</v>
      </c>
      <c r="K437" s="20">
        <v>63487</v>
      </c>
      <c r="L437" s="20">
        <v>11</v>
      </c>
      <c r="M437" s="20">
        <v>8</v>
      </c>
      <c r="N437" s="20">
        <v>14</v>
      </c>
      <c r="O437" s="20">
        <v>2</v>
      </c>
      <c r="P437" s="20">
        <v>22</v>
      </c>
      <c r="Q437" s="21">
        <v>44803</v>
      </c>
    </row>
    <row r="438" spans="1:17">
      <c r="A438" s="16">
        <v>437</v>
      </c>
      <c r="B438" s="17" t="s">
        <v>96</v>
      </c>
      <c r="C438" s="17" t="s">
        <v>86</v>
      </c>
      <c r="D438" s="17" t="s">
        <v>78</v>
      </c>
      <c r="E438" s="17" t="s">
        <v>92</v>
      </c>
      <c r="F438" s="17" t="s">
        <v>95</v>
      </c>
      <c r="G438" s="17" t="s">
        <v>88</v>
      </c>
      <c r="H438" s="17" t="b">
        <f t="shared" si="6"/>
        <v>0</v>
      </c>
      <c r="I438" s="17" t="s">
        <v>102</v>
      </c>
      <c r="J438" s="17">
        <v>61</v>
      </c>
      <c r="K438" s="17">
        <v>85668</v>
      </c>
      <c r="L438" s="17">
        <v>16</v>
      </c>
      <c r="M438" s="17">
        <v>18</v>
      </c>
      <c r="N438" s="17">
        <v>10</v>
      </c>
      <c r="O438" s="17">
        <v>6</v>
      </c>
      <c r="P438" s="17">
        <v>26</v>
      </c>
      <c r="Q438" s="18">
        <v>37335</v>
      </c>
    </row>
    <row r="439" spans="1:17">
      <c r="A439" s="19">
        <v>438</v>
      </c>
      <c r="B439" s="20" t="s">
        <v>69</v>
      </c>
      <c r="C439" s="20" t="s">
        <v>77</v>
      </c>
      <c r="D439" s="20" t="s">
        <v>91</v>
      </c>
      <c r="E439" s="20" t="s">
        <v>83</v>
      </c>
      <c r="F439" s="20" t="s">
        <v>97</v>
      </c>
      <c r="G439" s="20" t="s">
        <v>74</v>
      </c>
      <c r="H439" s="20" t="b">
        <f t="shared" si="6"/>
        <v>1</v>
      </c>
      <c r="I439" s="20" t="s">
        <v>85</v>
      </c>
      <c r="J439" s="20">
        <v>23</v>
      </c>
      <c r="K439" s="20">
        <v>50963</v>
      </c>
      <c r="L439" s="20">
        <v>18</v>
      </c>
      <c r="M439" s="20">
        <v>13</v>
      </c>
      <c r="N439" s="20">
        <v>6</v>
      </c>
      <c r="O439" s="20">
        <v>5</v>
      </c>
      <c r="P439" s="20">
        <v>37</v>
      </c>
      <c r="Q439" s="21">
        <v>43979</v>
      </c>
    </row>
    <row r="440" spans="1:17">
      <c r="A440" s="16">
        <v>439</v>
      </c>
      <c r="B440" s="17" t="s">
        <v>101</v>
      </c>
      <c r="C440" s="17" t="s">
        <v>77</v>
      </c>
      <c r="D440" s="17" t="s">
        <v>91</v>
      </c>
      <c r="E440" s="17" t="s">
        <v>92</v>
      </c>
      <c r="F440" s="17" t="s">
        <v>97</v>
      </c>
      <c r="G440" s="17" t="s">
        <v>74</v>
      </c>
      <c r="H440" s="17" t="b">
        <f t="shared" si="6"/>
        <v>1</v>
      </c>
      <c r="I440" s="17" t="s">
        <v>85</v>
      </c>
      <c r="J440" s="17">
        <v>38</v>
      </c>
      <c r="K440" s="17">
        <v>80124</v>
      </c>
      <c r="L440" s="17">
        <v>30</v>
      </c>
      <c r="M440" s="17">
        <v>16</v>
      </c>
      <c r="N440" s="17">
        <v>2</v>
      </c>
      <c r="O440" s="17">
        <v>1</v>
      </c>
      <c r="P440" s="17">
        <v>26</v>
      </c>
      <c r="Q440" s="18">
        <v>43346</v>
      </c>
    </row>
    <row r="441" spans="1:17">
      <c r="A441" s="19">
        <v>440</v>
      </c>
      <c r="B441" s="20" t="s">
        <v>96</v>
      </c>
      <c r="C441" s="20" t="s">
        <v>86</v>
      </c>
      <c r="D441" s="20" t="s">
        <v>71</v>
      </c>
      <c r="E441" s="20" t="s">
        <v>92</v>
      </c>
      <c r="F441" s="20" t="s">
        <v>100</v>
      </c>
      <c r="G441" s="20" t="s">
        <v>74</v>
      </c>
      <c r="H441" s="20" t="b">
        <f t="shared" si="6"/>
        <v>1</v>
      </c>
      <c r="I441" s="20" t="s">
        <v>81</v>
      </c>
      <c r="J441" s="20">
        <v>62</v>
      </c>
      <c r="K441" s="20">
        <v>82870</v>
      </c>
      <c r="L441" s="20">
        <v>10</v>
      </c>
      <c r="M441" s="20">
        <v>9</v>
      </c>
      <c r="N441" s="20">
        <v>2</v>
      </c>
      <c r="O441" s="20">
        <v>4</v>
      </c>
      <c r="P441" s="20">
        <v>59</v>
      </c>
      <c r="Q441" s="21">
        <v>35111</v>
      </c>
    </row>
    <row r="442" spans="1:17">
      <c r="A442" s="16">
        <v>441</v>
      </c>
      <c r="B442" s="17" t="s">
        <v>89</v>
      </c>
      <c r="C442" s="17" t="s">
        <v>77</v>
      </c>
      <c r="D442" s="17" t="s">
        <v>91</v>
      </c>
      <c r="E442" s="17" t="s">
        <v>94</v>
      </c>
      <c r="F442" s="17" t="s">
        <v>97</v>
      </c>
      <c r="G442" s="17" t="s">
        <v>88</v>
      </c>
      <c r="H442" s="17" t="b">
        <f t="shared" si="6"/>
        <v>0</v>
      </c>
      <c r="I442" s="17" t="s">
        <v>81</v>
      </c>
      <c r="J442" s="17">
        <v>33</v>
      </c>
      <c r="K442" s="17">
        <v>86547</v>
      </c>
      <c r="L442" s="17">
        <v>18</v>
      </c>
      <c r="M442" s="17">
        <v>12</v>
      </c>
      <c r="N442" s="17">
        <v>5</v>
      </c>
      <c r="O442" s="17">
        <v>2</v>
      </c>
      <c r="P442" s="17">
        <v>25</v>
      </c>
      <c r="Q442" s="18">
        <v>42663</v>
      </c>
    </row>
    <row r="443" spans="1:17">
      <c r="A443" s="19">
        <v>442</v>
      </c>
      <c r="B443" s="20" t="s">
        <v>101</v>
      </c>
      <c r="C443" s="20" t="s">
        <v>86</v>
      </c>
      <c r="D443" s="20" t="s">
        <v>99</v>
      </c>
      <c r="E443" s="20" t="s">
        <v>83</v>
      </c>
      <c r="F443" s="20" t="s">
        <v>79</v>
      </c>
      <c r="G443" s="20" t="s">
        <v>74</v>
      </c>
      <c r="H443" s="20" t="b">
        <f t="shared" si="6"/>
        <v>1</v>
      </c>
      <c r="I443" s="20" t="s">
        <v>81</v>
      </c>
      <c r="J443" s="20">
        <v>56</v>
      </c>
      <c r="K443" s="20">
        <v>94110</v>
      </c>
      <c r="L443" s="20">
        <v>38</v>
      </c>
      <c r="M443" s="20">
        <v>12</v>
      </c>
      <c r="N443" s="20">
        <v>5</v>
      </c>
      <c r="O443" s="20">
        <v>4</v>
      </c>
      <c r="P443" s="20">
        <v>41</v>
      </c>
      <c r="Q443" s="21">
        <v>36879</v>
      </c>
    </row>
    <row r="444" spans="1:17">
      <c r="A444" s="16">
        <v>443</v>
      </c>
      <c r="B444" s="17" t="s">
        <v>96</v>
      </c>
      <c r="C444" s="17" t="s">
        <v>77</v>
      </c>
      <c r="D444" s="17" t="s">
        <v>99</v>
      </c>
      <c r="E444" s="17" t="s">
        <v>72</v>
      </c>
      <c r="F444" s="17" t="s">
        <v>100</v>
      </c>
      <c r="G444" s="17" t="s">
        <v>88</v>
      </c>
      <c r="H444" s="17" t="b">
        <f t="shared" si="6"/>
        <v>0</v>
      </c>
      <c r="I444" s="17" t="s">
        <v>102</v>
      </c>
      <c r="J444" s="17">
        <v>64</v>
      </c>
      <c r="K444" s="17">
        <v>83554</v>
      </c>
      <c r="L444" s="17">
        <v>19</v>
      </c>
      <c r="M444" s="17">
        <v>6</v>
      </c>
      <c r="N444" s="17">
        <v>13</v>
      </c>
      <c r="O444" s="17">
        <v>1</v>
      </c>
      <c r="P444" s="17">
        <v>20</v>
      </c>
      <c r="Q444" s="18">
        <v>37419</v>
      </c>
    </row>
    <row r="445" spans="1:17">
      <c r="A445" s="19">
        <v>444</v>
      </c>
      <c r="B445" s="20" t="s">
        <v>69</v>
      </c>
      <c r="C445" s="20" t="s">
        <v>70</v>
      </c>
      <c r="D445" s="20" t="s">
        <v>78</v>
      </c>
      <c r="E445" s="20" t="s">
        <v>94</v>
      </c>
      <c r="F445" s="20" t="s">
        <v>100</v>
      </c>
      <c r="G445" s="20" t="s">
        <v>74</v>
      </c>
      <c r="H445" s="20" t="b">
        <f t="shared" si="6"/>
        <v>1</v>
      </c>
      <c r="I445" s="20" t="s">
        <v>90</v>
      </c>
      <c r="J445" s="20">
        <v>22</v>
      </c>
      <c r="K445" s="20">
        <v>50936</v>
      </c>
      <c r="L445" s="20">
        <v>36</v>
      </c>
      <c r="M445" s="20">
        <v>19</v>
      </c>
      <c r="N445" s="20">
        <v>7</v>
      </c>
      <c r="O445" s="20">
        <v>2</v>
      </c>
      <c r="P445" s="20">
        <v>23</v>
      </c>
      <c r="Q445" s="21">
        <v>36042</v>
      </c>
    </row>
    <row r="446" spans="1:17">
      <c r="A446" s="16">
        <v>445</v>
      </c>
      <c r="B446" s="17" t="s">
        <v>101</v>
      </c>
      <c r="C446" s="17" t="s">
        <v>70</v>
      </c>
      <c r="D446" s="17" t="s">
        <v>99</v>
      </c>
      <c r="E446" s="17" t="s">
        <v>83</v>
      </c>
      <c r="F446" s="17" t="s">
        <v>87</v>
      </c>
      <c r="G446" s="17" t="s">
        <v>80</v>
      </c>
      <c r="H446" s="17" t="b">
        <f t="shared" si="6"/>
        <v>1</v>
      </c>
      <c r="I446" s="17" t="s">
        <v>81</v>
      </c>
      <c r="J446" s="17">
        <v>36</v>
      </c>
      <c r="K446" s="17">
        <v>34426</v>
      </c>
      <c r="L446" s="17">
        <v>13</v>
      </c>
      <c r="M446" s="17">
        <v>7</v>
      </c>
      <c r="N446" s="17">
        <v>12</v>
      </c>
      <c r="O446" s="17">
        <v>8</v>
      </c>
      <c r="P446" s="17">
        <v>48</v>
      </c>
      <c r="Q446" s="18">
        <v>45561</v>
      </c>
    </row>
    <row r="447" spans="1:17">
      <c r="A447" s="19">
        <v>446</v>
      </c>
      <c r="B447" s="20" t="s">
        <v>69</v>
      </c>
      <c r="C447" s="20" t="s">
        <v>70</v>
      </c>
      <c r="D447" s="20" t="s">
        <v>71</v>
      </c>
      <c r="E447" s="20" t="s">
        <v>94</v>
      </c>
      <c r="F447" s="20" t="s">
        <v>97</v>
      </c>
      <c r="G447" s="20" t="s">
        <v>74</v>
      </c>
      <c r="H447" s="20" t="b">
        <f t="shared" si="6"/>
        <v>1</v>
      </c>
      <c r="I447" s="20" t="s">
        <v>102</v>
      </c>
      <c r="J447" s="20">
        <v>47</v>
      </c>
      <c r="K447" s="20">
        <v>118839</v>
      </c>
      <c r="L447" s="20">
        <v>3</v>
      </c>
      <c r="M447" s="20">
        <v>3</v>
      </c>
      <c r="N447" s="20">
        <v>2</v>
      </c>
      <c r="O447" s="20">
        <v>6</v>
      </c>
      <c r="P447" s="20">
        <v>40</v>
      </c>
      <c r="Q447" s="21">
        <v>38617</v>
      </c>
    </row>
    <row r="448" spans="1:17">
      <c r="A448" s="16">
        <v>447</v>
      </c>
      <c r="B448" s="17" t="s">
        <v>96</v>
      </c>
      <c r="C448" s="17" t="s">
        <v>70</v>
      </c>
      <c r="D448" s="17" t="s">
        <v>99</v>
      </c>
      <c r="E448" s="17" t="s">
        <v>72</v>
      </c>
      <c r="F448" s="17" t="s">
        <v>95</v>
      </c>
      <c r="G448" s="17" t="s">
        <v>74</v>
      </c>
      <c r="H448" s="17" t="b">
        <f t="shared" si="6"/>
        <v>1</v>
      </c>
      <c r="I448" s="17" t="s">
        <v>81</v>
      </c>
      <c r="J448" s="17">
        <v>58</v>
      </c>
      <c r="K448" s="17">
        <v>57606</v>
      </c>
      <c r="L448" s="17">
        <v>10</v>
      </c>
      <c r="M448" s="17">
        <v>16</v>
      </c>
      <c r="N448" s="17">
        <v>11</v>
      </c>
      <c r="O448" s="17">
        <v>2</v>
      </c>
      <c r="P448" s="17">
        <v>45</v>
      </c>
      <c r="Q448" s="18">
        <v>36244</v>
      </c>
    </row>
    <row r="449" spans="1:17">
      <c r="A449" s="19">
        <v>448</v>
      </c>
      <c r="B449" s="20" t="s">
        <v>69</v>
      </c>
      <c r="C449" s="20" t="s">
        <v>70</v>
      </c>
      <c r="D449" s="20" t="s">
        <v>99</v>
      </c>
      <c r="E449" s="20" t="s">
        <v>72</v>
      </c>
      <c r="F449" s="20" t="s">
        <v>100</v>
      </c>
      <c r="G449" s="20" t="s">
        <v>80</v>
      </c>
      <c r="H449" s="20" t="b">
        <f t="shared" si="6"/>
        <v>1</v>
      </c>
      <c r="I449" s="20" t="s">
        <v>93</v>
      </c>
      <c r="J449" s="20">
        <v>42</v>
      </c>
      <c r="K449" s="20">
        <v>77832</v>
      </c>
      <c r="L449" s="20">
        <v>38</v>
      </c>
      <c r="M449" s="20">
        <v>18</v>
      </c>
      <c r="N449" s="20">
        <v>14</v>
      </c>
      <c r="O449" s="20">
        <v>6</v>
      </c>
      <c r="P449" s="20">
        <v>33</v>
      </c>
      <c r="Q449" s="21">
        <v>34783</v>
      </c>
    </row>
    <row r="450" spans="1:17">
      <c r="A450" s="16">
        <v>449</v>
      </c>
      <c r="B450" s="17" t="s">
        <v>89</v>
      </c>
      <c r="C450" s="17" t="s">
        <v>86</v>
      </c>
      <c r="D450" s="17" t="s">
        <v>71</v>
      </c>
      <c r="E450" s="17" t="s">
        <v>83</v>
      </c>
      <c r="F450" s="17" t="s">
        <v>95</v>
      </c>
      <c r="G450" s="17" t="s">
        <v>88</v>
      </c>
      <c r="H450" s="17" t="b">
        <f t="shared" si="6"/>
        <v>0</v>
      </c>
      <c r="I450" s="17" t="s">
        <v>85</v>
      </c>
      <c r="J450" s="17">
        <v>52</v>
      </c>
      <c r="K450" s="17">
        <v>58151</v>
      </c>
      <c r="L450" s="17">
        <v>1</v>
      </c>
      <c r="M450" s="17">
        <v>16</v>
      </c>
      <c r="N450" s="17">
        <v>13</v>
      </c>
      <c r="O450" s="17">
        <v>9</v>
      </c>
      <c r="P450" s="17">
        <v>28</v>
      </c>
      <c r="Q450" s="18">
        <v>36525</v>
      </c>
    </row>
    <row r="451" spans="1:17">
      <c r="A451" s="19">
        <v>450</v>
      </c>
      <c r="B451" s="20" t="s">
        <v>96</v>
      </c>
      <c r="C451" s="20" t="s">
        <v>70</v>
      </c>
      <c r="D451" s="20" t="s">
        <v>91</v>
      </c>
      <c r="E451" s="20" t="s">
        <v>72</v>
      </c>
      <c r="F451" s="20" t="s">
        <v>79</v>
      </c>
      <c r="G451" s="20" t="s">
        <v>88</v>
      </c>
      <c r="H451" s="20" t="b">
        <f t="shared" ref="H451:H501" si="7">NOT(G451="Contract")</f>
        <v>0</v>
      </c>
      <c r="I451" s="20" t="s">
        <v>81</v>
      </c>
      <c r="J451" s="20">
        <v>46</v>
      </c>
      <c r="K451" s="20">
        <v>109303</v>
      </c>
      <c r="L451" s="20">
        <v>27</v>
      </c>
      <c r="M451" s="20">
        <v>7</v>
      </c>
      <c r="N451" s="20">
        <v>7</v>
      </c>
      <c r="O451" s="20">
        <v>7</v>
      </c>
      <c r="P451" s="20">
        <v>31</v>
      </c>
      <c r="Q451" s="21">
        <v>45527</v>
      </c>
    </row>
    <row r="452" spans="1:17">
      <c r="A452" s="16">
        <v>451</v>
      </c>
      <c r="B452" s="17" t="s">
        <v>96</v>
      </c>
      <c r="C452" s="17" t="s">
        <v>70</v>
      </c>
      <c r="D452" s="17" t="s">
        <v>91</v>
      </c>
      <c r="E452" s="17" t="s">
        <v>94</v>
      </c>
      <c r="F452" s="17" t="s">
        <v>87</v>
      </c>
      <c r="G452" s="17" t="s">
        <v>74</v>
      </c>
      <c r="H452" s="17" t="b">
        <f t="shared" si="7"/>
        <v>1</v>
      </c>
      <c r="I452" s="17" t="s">
        <v>98</v>
      </c>
      <c r="J452" s="17">
        <v>44</v>
      </c>
      <c r="K452" s="17">
        <v>41308</v>
      </c>
      <c r="L452" s="17">
        <v>8</v>
      </c>
      <c r="M452" s="17">
        <v>4</v>
      </c>
      <c r="N452" s="17">
        <v>5</v>
      </c>
      <c r="O452" s="17">
        <v>9</v>
      </c>
      <c r="P452" s="17">
        <v>25</v>
      </c>
      <c r="Q452" s="18">
        <v>41976</v>
      </c>
    </row>
    <row r="453" spans="1:17">
      <c r="A453" s="19">
        <v>452</v>
      </c>
      <c r="B453" s="20" t="s">
        <v>96</v>
      </c>
      <c r="C453" s="20" t="s">
        <v>70</v>
      </c>
      <c r="D453" s="20" t="s">
        <v>71</v>
      </c>
      <c r="E453" s="20" t="s">
        <v>72</v>
      </c>
      <c r="F453" s="20" t="s">
        <v>84</v>
      </c>
      <c r="G453" s="20" t="s">
        <v>80</v>
      </c>
      <c r="H453" s="20" t="b">
        <f t="shared" si="7"/>
        <v>1</v>
      </c>
      <c r="I453" s="20" t="s">
        <v>85</v>
      </c>
      <c r="J453" s="20">
        <v>45</v>
      </c>
      <c r="K453" s="20">
        <v>92522</v>
      </c>
      <c r="L453" s="20">
        <v>17</v>
      </c>
      <c r="M453" s="20">
        <v>8</v>
      </c>
      <c r="N453" s="20">
        <v>14</v>
      </c>
      <c r="O453" s="20">
        <v>5</v>
      </c>
      <c r="P453" s="20">
        <v>39</v>
      </c>
      <c r="Q453" s="21">
        <v>42237</v>
      </c>
    </row>
    <row r="454" spans="1:17">
      <c r="A454" s="16">
        <v>453</v>
      </c>
      <c r="B454" s="17" t="s">
        <v>103</v>
      </c>
      <c r="C454" s="17" t="s">
        <v>70</v>
      </c>
      <c r="D454" s="17" t="s">
        <v>78</v>
      </c>
      <c r="E454" s="17" t="s">
        <v>94</v>
      </c>
      <c r="F454" s="17" t="s">
        <v>95</v>
      </c>
      <c r="G454" s="17" t="s">
        <v>88</v>
      </c>
      <c r="H454" s="17" t="b">
        <f t="shared" si="7"/>
        <v>0</v>
      </c>
      <c r="I454" s="17" t="s">
        <v>85</v>
      </c>
      <c r="J454" s="17">
        <v>59</v>
      </c>
      <c r="K454" s="17">
        <v>75671</v>
      </c>
      <c r="L454" s="17">
        <v>9</v>
      </c>
      <c r="M454" s="17">
        <v>13</v>
      </c>
      <c r="N454" s="17">
        <v>6</v>
      </c>
      <c r="O454" s="17">
        <v>7</v>
      </c>
      <c r="P454" s="17">
        <v>43</v>
      </c>
      <c r="Q454" s="18">
        <v>39140</v>
      </c>
    </row>
    <row r="455" spans="1:17">
      <c r="A455" s="19">
        <v>454</v>
      </c>
      <c r="B455" s="20" t="s">
        <v>103</v>
      </c>
      <c r="C455" s="20" t="s">
        <v>77</v>
      </c>
      <c r="D455" s="20" t="s">
        <v>99</v>
      </c>
      <c r="E455" s="20" t="s">
        <v>94</v>
      </c>
      <c r="F455" s="20" t="s">
        <v>100</v>
      </c>
      <c r="G455" s="20" t="s">
        <v>74</v>
      </c>
      <c r="H455" s="20" t="b">
        <f t="shared" si="7"/>
        <v>1</v>
      </c>
      <c r="I455" s="20" t="s">
        <v>81</v>
      </c>
      <c r="J455" s="20">
        <v>49</v>
      </c>
      <c r="K455" s="20">
        <v>32204</v>
      </c>
      <c r="L455" s="20">
        <v>6</v>
      </c>
      <c r="M455" s="20">
        <v>13</v>
      </c>
      <c r="N455" s="20">
        <v>8</v>
      </c>
      <c r="O455" s="20">
        <v>7</v>
      </c>
      <c r="P455" s="20">
        <v>46</v>
      </c>
      <c r="Q455" s="21">
        <v>40063</v>
      </c>
    </row>
    <row r="456" spans="1:17">
      <c r="A456" s="16">
        <v>455</v>
      </c>
      <c r="B456" s="17" t="s">
        <v>103</v>
      </c>
      <c r="C456" s="17" t="s">
        <v>86</v>
      </c>
      <c r="D456" s="17" t="s">
        <v>71</v>
      </c>
      <c r="E456" s="17" t="s">
        <v>72</v>
      </c>
      <c r="F456" s="17" t="s">
        <v>79</v>
      </c>
      <c r="G456" s="17" t="s">
        <v>80</v>
      </c>
      <c r="H456" s="17" t="b">
        <f t="shared" si="7"/>
        <v>1</v>
      </c>
      <c r="I456" s="17" t="s">
        <v>90</v>
      </c>
      <c r="J456" s="17">
        <v>42</v>
      </c>
      <c r="K456" s="17">
        <v>117265</v>
      </c>
      <c r="L456" s="17">
        <v>25</v>
      </c>
      <c r="M456" s="17">
        <v>17</v>
      </c>
      <c r="N456" s="17">
        <v>10</v>
      </c>
      <c r="O456" s="17">
        <v>3</v>
      </c>
      <c r="P456" s="17">
        <v>57</v>
      </c>
      <c r="Q456" s="18">
        <v>35964</v>
      </c>
    </row>
    <row r="457" spans="1:17">
      <c r="A457" s="19">
        <v>456</v>
      </c>
      <c r="B457" s="20" t="s">
        <v>89</v>
      </c>
      <c r="C457" s="20" t="s">
        <v>70</v>
      </c>
      <c r="D457" s="20" t="s">
        <v>99</v>
      </c>
      <c r="E457" s="20" t="s">
        <v>83</v>
      </c>
      <c r="F457" s="20" t="s">
        <v>73</v>
      </c>
      <c r="G457" s="20" t="s">
        <v>88</v>
      </c>
      <c r="H457" s="20" t="b">
        <f t="shared" si="7"/>
        <v>0</v>
      </c>
      <c r="I457" s="20" t="s">
        <v>75</v>
      </c>
      <c r="J457" s="20">
        <v>64</v>
      </c>
      <c r="K457" s="20">
        <v>61131</v>
      </c>
      <c r="L457" s="20">
        <v>39</v>
      </c>
      <c r="M457" s="20">
        <v>17</v>
      </c>
      <c r="N457" s="20">
        <v>13</v>
      </c>
      <c r="O457" s="20">
        <v>7</v>
      </c>
      <c r="P457" s="20">
        <v>27</v>
      </c>
      <c r="Q457" s="21">
        <v>38015</v>
      </c>
    </row>
    <row r="458" spans="1:17">
      <c r="A458" s="16">
        <v>457</v>
      </c>
      <c r="B458" s="17" t="s">
        <v>101</v>
      </c>
      <c r="C458" s="17" t="s">
        <v>70</v>
      </c>
      <c r="D458" s="17" t="s">
        <v>78</v>
      </c>
      <c r="E458" s="17" t="s">
        <v>92</v>
      </c>
      <c r="F458" s="17" t="s">
        <v>79</v>
      </c>
      <c r="G458" s="17" t="s">
        <v>88</v>
      </c>
      <c r="H458" s="17" t="b">
        <f t="shared" si="7"/>
        <v>0</v>
      </c>
      <c r="I458" s="17" t="s">
        <v>90</v>
      </c>
      <c r="J458" s="17">
        <v>39</v>
      </c>
      <c r="K458" s="17">
        <v>82428</v>
      </c>
      <c r="L458" s="17">
        <v>28</v>
      </c>
      <c r="M458" s="17">
        <v>5</v>
      </c>
      <c r="N458" s="17">
        <v>14</v>
      </c>
      <c r="O458" s="17">
        <v>1</v>
      </c>
      <c r="P458" s="17">
        <v>20</v>
      </c>
      <c r="Q458" s="18">
        <v>40510</v>
      </c>
    </row>
    <row r="459" spans="1:17">
      <c r="A459" s="19">
        <v>458</v>
      </c>
      <c r="B459" s="20" t="s">
        <v>69</v>
      </c>
      <c r="C459" s="20" t="s">
        <v>70</v>
      </c>
      <c r="D459" s="20" t="s">
        <v>99</v>
      </c>
      <c r="E459" s="20" t="s">
        <v>72</v>
      </c>
      <c r="F459" s="20" t="s">
        <v>79</v>
      </c>
      <c r="G459" s="20" t="s">
        <v>80</v>
      </c>
      <c r="H459" s="20" t="b">
        <f t="shared" si="7"/>
        <v>1</v>
      </c>
      <c r="I459" s="20" t="s">
        <v>81</v>
      </c>
      <c r="J459" s="20">
        <v>57</v>
      </c>
      <c r="K459" s="20">
        <v>63870</v>
      </c>
      <c r="L459" s="20">
        <v>33</v>
      </c>
      <c r="M459" s="20">
        <v>6</v>
      </c>
      <c r="N459" s="20">
        <v>12</v>
      </c>
      <c r="O459" s="20">
        <v>9</v>
      </c>
      <c r="P459" s="20">
        <v>43</v>
      </c>
      <c r="Q459" s="21">
        <v>38823</v>
      </c>
    </row>
    <row r="460" spans="1:17">
      <c r="A460" s="16">
        <v>459</v>
      </c>
      <c r="B460" s="17" t="s">
        <v>82</v>
      </c>
      <c r="C460" s="17" t="s">
        <v>86</v>
      </c>
      <c r="D460" s="17" t="s">
        <v>71</v>
      </c>
      <c r="E460" s="17" t="s">
        <v>94</v>
      </c>
      <c r="F460" s="17" t="s">
        <v>87</v>
      </c>
      <c r="G460" s="17" t="s">
        <v>80</v>
      </c>
      <c r="H460" s="17" t="b">
        <f t="shared" si="7"/>
        <v>1</v>
      </c>
      <c r="I460" s="17" t="s">
        <v>85</v>
      </c>
      <c r="J460" s="17">
        <v>56</v>
      </c>
      <c r="K460" s="17">
        <v>79067</v>
      </c>
      <c r="L460" s="17">
        <v>37</v>
      </c>
      <c r="M460" s="17">
        <v>19</v>
      </c>
      <c r="N460" s="17">
        <v>4</v>
      </c>
      <c r="O460" s="17">
        <v>6</v>
      </c>
      <c r="P460" s="17">
        <v>26</v>
      </c>
      <c r="Q460" s="18">
        <v>42218</v>
      </c>
    </row>
    <row r="461" spans="1:17">
      <c r="A461" s="19">
        <v>460</v>
      </c>
      <c r="B461" s="20" t="s">
        <v>96</v>
      </c>
      <c r="C461" s="20" t="s">
        <v>77</v>
      </c>
      <c r="D461" s="20" t="s">
        <v>99</v>
      </c>
      <c r="E461" s="20" t="s">
        <v>94</v>
      </c>
      <c r="F461" s="20" t="s">
        <v>84</v>
      </c>
      <c r="G461" s="20" t="s">
        <v>80</v>
      </c>
      <c r="H461" s="20" t="b">
        <f t="shared" si="7"/>
        <v>1</v>
      </c>
      <c r="I461" s="20" t="s">
        <v>98</v>
      </c>
      <c r="J461" s="20">
        <v>30</v>
      </c>
      <c r="K461" s="20">
        <v>88585</v>
      </c>
      <c r="L461" s="20">
        <v>9</v>
      </c>
      <c r="M461" s="20">
        <v>13</v>
      </c>
      <c r="N461" s="20">
        <v>13</v>
      </c>
      <c r="O461" s="20">
        <v>5</v>
      </c>
      <c r="P461" s="20">
        <v>38</v>
      </c>
      <c r="Q461" s="21">
        <v>43449</v>
      </c>
    </row>
    <row r="462" spans="1:17">
      <c r="A462" s="16">
        <v>461</v>
      </c>
      <c r="B462" s="17" t="s">
        <v>69</v>
      </c>
      <c r="C462" s="17" t="s">
        <v>86</v>
      </c>
      <c r="D462" s="17" t="s">
        <v>91</v>
      </c>
      <c r="E462" s="17" t="s">
        <v>72</v>
      </c>
      <c r="F462" s="17" t="s">
        <v>73</v>
      </c>
      <c r="G462" s="17" t="s">
        <v>80</v>
      </c>
      <c r="H462" s="17" t="b">
        <f t="shared" si="7"/>
        <v>1</v>
      </c>
      <c r="I462" s="17" t="s">
        <v>85</v>
      </c>
      <c r="J462" s="17">
        <v>59</v>
      </c>
      <c r="K462" s="17">
        <v>51607</v>
      </c>
      <c r="L462" s="17">
        <v>18</v>
      </c>
      <c r="M462" s="17">
        <v>14</v>
      </c>
      <c r="N462" s="17">
        <v>7</v>
      </c>
      <c r="O462" s="17">
        <v>7</v>
      </c>
      <c r="P462" s="17">
        <v>41</v>
      </c>
      <c r="Q462" s="18">
        <v>44301</v>
      </c>
    </row>
    <row r="463" spans="1:17">
      <c r="A463" s="19">
        <v>462</v>
      </c>
      <c r="B463" s="20" t="s">
        <v>96</v>
      </c>
      <c r="C463" s="20" t="s">
        <v>77</v>
      </c>
      <c r="D463" s="20" t="s">
        <v>78</v>
      </c>
      <c r="E463" s="20" t="s">
        <v>83</v>
      </c>
      <c r="F463" s="20" t="s">
        <v>97</v>
      </c>
      <c r="G463" s="20" t="s">
        <v>74</v>
      </c>
      <c r="H463" s="20" t="b">
        <f t="shared" si="7"/>
        <v>1</v>
      </c>
      <c r="I463" s="20" t="s">
        <v>90</v>
      </c>
      <c r="J463" s="20">
        <v>51</v>
      </c>
      <c r="K463" s="20">
        <v>54968</v>
      </c>
      <c r="L463" s="20">
        <v>21</v>
      </c>
      <c r="M463" s="20">
        <v>4</v>
      </c>
      <c r="N463" s="20">
        <v>6</v>
      </c>
      <c r="O463" s="20">
        <v>5</v>
      </c>
      <c r="P463" s="20">
        <v>54</v>
      </c>
      <c r="Q463" s="21">
        <v>44248</v>
      </c>
    </row>
    <row r="464" spans="1:17">
      <c r="A464" s="16">
        <v>463</v>
      </c>
      <c r="B464" s="17" t="s">
        <v>89</v>
      </c>
      <c r="C464" s="17" t="s">
        <v>70</v>
      </c>
      <c r="D464" s="17" t="s">
        <v>78</v>
      </c>
      <c r="E464" s="17" t="s">
        <v>83</v>
      </c>
      <c r="F464" s="17" t="s">
        <v>97</v>
      </c>
      <c r="G464" s="17" t="s">
        <v>80</v>
      </c>
      <c r="H464" s="17" t="b">
        <f t="shared" si="7"/>
        <v>1</v>
      </c>
      <c r="I464" s="17" t="s">
        <v>98</v>
      </c>
      <c r="J464" s="17">
        <v>55</v>
      </c>
      <c r="K464" s="17">
        <v>41908</v>
      </c>
      <c r="L464" s="17">
        <v>2</v>
      </c>
      <c r="M464" s="17">
        <v>7</v>
      </c>
      <c r="N464" s="17">
        <v>10</v>
      </c>
      <c r="O464" s="17">
        <v>5</v>
      </c>
      <c r="P464" s="17">
        <v>49</v>
      </c>
      <c r="Q464" s="18">
        <v>35827</v>
      </c>
    </row>
    <row r="465" spans="1:17">
      <c r="A465" s="19">
        <v>464</v>
      </c>
      <c r="B465" s="20" t="s">
        <v>96</v>
      </c>
      <c r="C465" s="20" t="s">
        <v>70</v>
      </c>
      <c r="D465" s="20" t="s">
        <v>78</v>
      </c>
      <c r="E465" s="20" t="s">
        <v>94</v>
      </c>
      <c r="F465" s="20" t="s">
        <v>95</v>
      </c>
      <c r="G465" s="20" t="s">
        <v>88</v>
      </c>
      <c r="H465" s="20" t="b">
        <f t="shared" si="7"/>
        <v>0</v>
      </c>
      <c r="I465" s="20" t="s">
        <v>102</v>
      </c>
      <c r="J465" s="20">
        <v>53</v>
      </c>
      <c r="K465" s="20">
        <v>56423</v>
      </c>
      <c r="L465" s="20">
        <v>38</v>
      </c>
      <c r="M465" s="20">
        <v>8</v>
      </c>
      <c r="N465" s="20">
        <v>2</v>
      </c>
      <c r="O465" s="20">
        <v>7</v>
      </c>
      <c r="P465" s="20">
        <v>48</v>
      </c>
      <c r="Q465" s="21">
        <v>36063</v>
      </c>
    </row>
    <row r="466" spans="1:17">
      <c r="A466" s="16">
        <v>465</v>
      </c>
      <c r="B466" s="17" t="s">
        <v>103</v>
      </c>
      <c r="C466" s="17" t="s">
        <v>86</v>
      </c>
      <c r="D466" s="17" t="s">
        <v>71</v>
      </c>
      <c r="E466" s="17" t="s">
        <v>94</v>
      </c>
      <c r="F466" s="17" t="s">
        <v>79</v>
      </c>
      <c r="G466" s="17" t="s">
        <v>88</v>
      </c>
      <c r="H466" s="17" t="b">
        <f t="shared" si="7"/>
        <v>0</v>
      </c>
      <c r="I466" s="17" t="s">
        <v>93</v>
      </c>
      <c r="J466" s="17">
        <v>24</v>
      </c>
      <c r="K466" s="17">
        <v>104707</v>
      </c>
      <c r="L466" s="17">
        <v>36</v>
      </c>
      <c r="M466" s="17">
        <v>13</v>
      </c>
      <c r="N466" s="17">
        <v>8</v>
      </c>
      <c r="O466" s="17">
        <v>7</v>
      </c>
      <c r="P466" s="17">
        <v>41</v>
      </c>
      <c r="Q466" s="18">
        <v>35806</v>
      </c>
    </row>
    <row r="467" spans="1:17">
      <c r="A467" s="19">
        <v>466</v>
      </c>
      <c r="B467" s="20" t="s">
        <v>82</v>
      </c>
      <c r="C467" s="20" t="s">
        <v>86</v>
      </c>
      <c r="D467" s="20" t="s">
        <v>78</v>
      </c>
      <c r="E467" s="20" t="s">
        <v>83</v>
      </c>
      <c r="F467" s="20" t="s">
        <v>87</v>
      </c>
      <c r="G467" s="20" t="s">
        <v>74</v>
      </c>
      <c r="H467" s="20" t="b">
        <f t="shared" si="7"/>
        <v>1</v>
      </c>
      <c r="I467" s="20" t="s">
        <v>85</v>
      </c>
      <c r="J467" s="20">
        <v>24</v>
      </c>
      <c r="K467" s="20">
        <v>108257</v>
      </c>
      <c r="L467" s="20">
        <v>37</v>
      </c>
      <c r="M467" s="20">
        <v>6</v>
      </c>
      <c r="N467" s="20">
        <v>10</v>
      </c>
      <c r="O467" s="20">
        <v>3</v>
      </c>
      <c r="P467" s="20">
        <v>30</v>
      </c>
      <c r="Q467" s="21">
        <v>34684</v>
      </c>
    </row>
    <row r="468" spans="1:17">
      <c r="A468" s="16">
        <v>467</v>
      </c>
      <c r="B468" s="17" t="s">
        <v>76</v>
      </c>
      <c r="C468" s="17" t="s">
        <v>77</v>
      </c>
      <c r="D468" s="17" t="s">
        <v>91</v>
      </c>
      <c r="E468" s="17" t="s">
        <v>92</v>
      </c>
      <c r="F468" s="17" t="s">
        <v>87</v>
      </c>
      <c r="G468" s="17" t="s">
        <v>88</v>
      </c>
      <c r="H468" s="17" t="b">
        <f t="shared" si="7"/>
        <v>0</v>
      </c>
      <c r="I468" s="17" t="s">
        <v>81</v>
      </c>
      <c r="J468" s="17">
        <v>49</v>
      </c>
      <c r="K468" s="17">
        <v>91215</v>
      </c>
      <c r="L468" s="17">
        <v>15</v>
      </c>
      <c r="M468" s="17">
        <v>6</v>
      </c>
      <c r="N468" s="17">
        <v>9</v>
      </c>
      <c r="O468" s="17">
        <v>3</v>
      </c>
      <c r="P468" s="17">
        <v>39</v>
      </c>
      <c r="Q468" s="18">
        <v>41405</v>
      </c>
    </row>
    <row r="469" spans="1:17">
      <c r="A469" s="19">
        <v>468</v>
      </c>
      <c r="B469" s="20" t="s">
        <v>96</v>
      </c>
      <c r="C469" s="20" t="s">
        <v>77</v>
      </c>
      <c r="D469" s="20" t="s">
        <v>71</v>
      </c>
      <c r="E469" s="20" t="s">
        <v>72</v>
      </c>
      <c r="F469" s="20" t="s">
        <v>97</v>
      </c>
      <c r="G469" s="20" t="s">
        <v>88</v>
      </c>
      <c r="H469" s="20" t="b">
        <f t="shared" si="7"/>
        <v>0</v>
      </c>
      <c r="I469" s="20" t="s">
        <v>102</v>
      </c>
      <c r="J469" s="20">
        <v>36</v>
      </c>
      <c r="K469" s="20">
        <v>85835</v>
      </c>
      <c r="L469" s="20">
        <v>28</v>
      </c>
      <c r="M469" s="20">
        <v>3</v>
      </c>
      <c r="N469" s="20">
        <v>5</v>
      </c>
      <c r="O469" s="20">
        <v>3</v>
      </c>
      <c r="P469" s="20">
        <v>48</v>
      </c>
      <c r="Q469" s="21">
        <v>35391</v>
      </c>
    </row>
    <row r="470" spans="1:17">
      <c r="A470" s="16">
        <v>469</v>
      </c>
      <c r="B470" s="17" t="s">
        <v>69</v>
      </c>
      <c r="C470" s="17" t="s">
        <v>86</v>
      </c>
      <c r="D470" s="17" t="s">
        <v>91</v>
      </c>
      <c r="E470" s="17" t="s">
        <v>94</v>
      </c>
      <c r="F470" s="17" t="s">
        <v>95</v>
      </c>
      <c r="G470" s="17" t="s">
        <v>80</v>
      </c>
      <c r="H470" s="17" t="b">
        <f t="shared" si="7"/>
        <v>1</v>
      </c>
      <c r="I470" s="17" t="s">
        <v>93</v>
      </c>
      <c r="J470" s="17">
        <v>62</v>
      </c>
      <c r="K470" s="17">
        <v>79429</v>
      </c>
      <c r="L470" s="17">
        <v>18</v>
      </c>
      <c r="M470" s="17">
        <v>3</v>
      </c>
      <c r="N470" s="17">
        <v>10</v>
      </c>
      <c r="O470" s="17">
        <v>6</v>
      </c>
      <c r="P470" s="17">
        <v>53</v>
      </c>
      <c r="Q470" s="18">
        <v>35224</v>
      </c>
    </row>
    <row r="471" spans="1:17">
      <c r="A471" s="19">
        <v>470</v>
      </c>
      <c r="B471" s="20" t="s">
        <v>103</v>
      </c>
      <c r="C471" s="20" t="s">
        <v>77</v>
      </c>
      <c r="D471" s="20" t="s">
        <v>99</v>
      </c>
      <c r="E471" s="20" t="s">
        <v>94</v>
      </c>
      <c r="F471" s="20" t="s">
        <v>95</v>
      </c>
      <c r="G471" s="20" t="s">
        <v>88</v>
      </c>
      <c r="H471" s="20" t="b">
        <f t="shared" si="7"/>
        <v>0</v>
      </c>
      <c r="I471" s="20" t="s">
        <v>81</v>
      </c>
      <c r="J471" s="20">
        <v>44</v>
      </c>
      <c r="K471" s="20">
        <v>112152</v>
      </c>
      <c r="L471" s="20">
        <v>34</v>
      </c>
      <c r="M471" s="20">
        <v>13</v>
      </c>
      <c r="N471" s="20">
        <v>4</v>
      </c>
      <c r="O471" s="20">
        <v>6</v>
      </c>
      <c r="P471" s="20">
        <v>20</v>
      </c>
      <c r="Q471" s="21">
        <v>41608</v>
      </c>
    </row>
    <row r="472" spans="1:17">
      <c r="A472" s="16">
        <v>471</v>
      </c>
      <c r="B472" s="17" t="s">
        <v>76</v>
      </c>
      <c r="C472" s="17" t="s">
        <v>86</v>
      </c>
      <c r="D472" s="17" t="s">
        <v>99</v>
      </c>
      <c r="E472" s="17" t="s">
        <v>83</v>
      </c>
      <c r="F472" s="17" t="s">
        <v>95</v>
      </c>
      <c r="G472" s="17" t="s">
        <v>74</v>
      </c>
      <c r="H472" s="17" t="b">
        <f t="shared" si="7"/>
        <v>1</v>
      </c>
      <c r="I472" s="17" t="s">
        <v>75</v>
      </c>
      <c r="J472" s="17">
        <v>61</v>
      </c>
      <c r="K472" s="17">
        <v>68458</v>
      </c>
      <c r="L472" s="17">
        <v>22</v>
      </c>
      <c r="M472" s="17">
        <v>2</v>
      </c>
      <c r="N472" s="17">
        <v>6</v>
      </c>
      <c r="O472" s="17">
        <v>3</v>
      </c>
      <c r="P472" s="17">
        <v>50</v>
      </c>
      <c r="Q472" s="18">
        <v>42766</v>
      </c>
    </row>
    <row r="473" spans="1:17">
      <c r="A473" s="19">
        <v>472</v>
      </c>
      <c r="B473" s="20" t="s">
        <v>82</v>
      </c>
      <c r="C473" s="20" t="s">
        <v>77</v>
      </c>
      <c r="D473" s="20" t="s">
        <v>99</v>
      </c>
      <c r="E473" s="20" t="s">
        <v>72</v>
      </c>
      <c r="F473" s="20" t="s">
        <v>73</v>
      </c>
      <c r="G473" s="20" t="s">
        <v>80</v>
      </c>
      <c r="H473" s="20" t="b">
        <f t="shared" si="7"/>
        <v>1</v>
      </c>
      <c r="I473" s="20" t="s">
        <v>81</v>
      </c>
      <c r="J473" s="20">
        <v>32</v>
      </c>
      <c r="K473" s="20">
        <v>76169</v>
      </c>
      <c r="L473" s="20">
        <v>11</v>
      </c>
      <c r="M473" s="20">
        <v>16</v>
      </c>
      <c r="N473" s="20">
        <v>8</v>
      </c>
      <c r="O473" s="20">
        <v>3</v>
      </c>
      <c r="P473" s="20">
        <v>49</v>
      </c>
      <c r="Q473" s="21">
        <v>38456</v>
      </c>
    </row>
    <row r="474" spans="1:17">
      <c r="A474" s="16">
        <v>473</v>
      </c>
      <c r="B474" s="17" t="s">
        <v>76</v>
      </c>
      <c r="C474" s="17" t="s">
        <v>86</v>
      </c>
      <c r="D474" s="17" t="s">
        <v>99</v>
      </c>
      <c r="E474" s="17" t="s">
        <v>83</v>
      </c>
      <c r="F474" s="17" t="s">
        <v>84</v>
      </c>
      <c r="G474" s="17" t="s">
        <v>80</v>
      </c>
      <c r="H474" s="17" t="b">
        <f t="shared" si="7"/>
        <v>1</v>
      </c>
      <c r="I474" s="17" t="s">
        <v>98</v>
      </c>
      <c r="J474" s="17">
        <v>53</v>
      </c>
      <c r="K474" s="17">
        <v>37659</v>
      </c>
      <c r="L474" s="17">
        <v>13</v>
      </c>
      <c r="M474" s="17">
        <v>6</v>
      </c>
      <c r="N474" s="17">
        <v>11</v>
      </c>
      <c r="O474" s="17">
        <v>8</v>
      </c>
      <c r="P474" s="17">
        <v>37</v>
      </c>
      <c r="Q474" s="18">
        <v>39186</v>
      </c>
    </row>
    <row r="475" spans="1:17">
      <c r="A475" s="19">
        <v>474</v>
      </c>
      <c r="B475" s="20" t="s">
        <v>103</v>
      </c>
      <c r="C475" s="20" t="s">
        <v>86</v>
      </c>
      <c r="D475" s="20" t="s">
        <v>91</v>
      </c>
      <c r="E475" s="20" t="s">
        <v>72</v>
      </c>
      <c r="F475" s="20" t="s">
        <v>73</v>
      </c>
      <c r="G475" s="20" t="s">
        <v>74</v>
      </c>
      <c r="H475" s="20" t="b">
        <f t="shared" si="7"/>
        <v>1</v>
      </c>
      <c r="I475" s="20" t="s">
        <v>98</v>
      </c>
      <c r="J475" s="20">
        <v>57</v>
      </c>
      <c r="K475" s="20">
        <v>90614</v>
      </c>
      <c r="L475" s="20">
        <v>4</v>
      </c>
      <c r="M475" s="20">
        <v>8</v>
      </c>
      <c r="N475" s="20">
        <v>3</v>
      </c>
      <c r="O475" s="20">
        <v>8</v>
      </c>
      <c r="P475" s="20">
        <v>36</v>
      </c>
      <c r="Q475" s="21">
        <v>36278</v>
      </c>
    </row>
    <row r="476" spans="1:17">
      <c r="A476" s="16">
        <v>475</v>
      </c>
      <c r="B476" s="17" t="s">
        <v>101</v>
      </c>
      <c r="C476" s="17" t="s">
        <v>86</v>
      </c>
      <c r="D476" s="17" t="s">
        <v>71</v>
      </c>
      <c r="E476" s="17" t="s">
        <v>72</v>
      </c>
      <c r="F476" s="17" t="s">
        <v>100</v>
      </c>
      <c r="G476" s="17" t="s">
        <v>80</v>
      </c>
      <c r="H476" s="17" t="b">
        <f t="shared" si="7"/>
        <v>1</v>
      </c>
      <c r="I476" s="17" t="s">
        <v>75</v>
      </c>
      <c r="J476" s="17">
        <v>54</v>
      </c>
      <c r="K476" s="17">
        <v>107240</v>
      </c>
      <c r="L476" s="17">
        <v>22</v>
      </c>
      <c r="M476" s="17">
        <v>8</v>
      </c>
      <c r="N476" s="17">
        <v>10</v>
      </c>
      <c r="O476" s="17">
        <v>7</v>
      </c>
      <c r="P476" s="17">
        <v>57</v>
      </c>
      <c r="Q476" s="18">
        <v>41173</v>
      </c>
    </row>
    <row r="477" spans="1:17">
      <c r="A477" s="19">
        <v>476</v>
      </c>
      <c r="B477" s="20" t="s">
        <v>101</v>
      </c>
      <c r="C477" s="20" t="s">
        <v>77</v>
      </c>
      <c r="D477" s="20" t="s">
        <v>71</v>
      </c>
      <c r="E477" s="20" t="s">
        <v>72</v>
      </c>
      <c r="F477" s="20" t="s">
        <v>100</v>
      </c>
      <c r="G477" s="20" t="s">
        <v>80</v>
      </c>
      <c r="H477" s="20" t="b">
        <f t="shared" si="7"/>
        <v>1</v>
      </c>
      <c r="I477" s="20" t="s">
        <v>102</v>
      </c>
      <c r="J477" s="20">
        <v>45</v>
      </c>
      <c r="K477" s="20">
        <v>62793</v>
      </c>
      <c r="L477" s="20">
        <v>7</v>
      </c>
      <c r="M477" s="20">
        <v>6</v>
      </c>
      <c r="N477" s="20">
        <v>11</v>
      </c>
      <c r="O477" s="20">
        <v>4</v>
      </c>
      <c r="P477" s="20">
        <v>33</v>
      </c>
      <c r="Q477" s="21">
        <v>41214</v>
      </c>
    </row>
    <row r="478" spans="1:17">
      <c r="A478" s="16">
        <v>477</v>
      </c>
      <c r="B478" s="17" t="s">
        <v>76</v>
      </c>
      <c r="C478" s="17" t="s">
        <v>77</v>
      </c>
      <c r="D478" s="17" t="s">
        <v>78</v>
      </c>
      <c r="E478" s="17" t="s">
        <v>94</v>
      </c>
      <c r="F478" s="17" t="s">
        <v>84</v>
      </c>
      <c r="G478" s="17" t="s">
        <v>74</v>
      </c>
      <c r="H478" s="17" t="b">
        <f t="shared" si="7"/>
        <v>1</v>
      </c>
      <c r="I478" s="17" t="s">
        <v>93</v>
      </c>
      <c r="J478" s="17">
        <v>60</v>
      </c>
      <c r="K478" s="17">
        <v>76473</v>
      </c>
      <c r="L478" s="17">
        <v>24</v>
      </c>
      <c r="M478" s="17">
        <v>14</v>
      </c>
      <c r="N478" s="17">
        <v>11</v>
      </c>
      <c r="O478" s="17">
        <v>4</v>
      </c>
      <c r="P478" s="17">
        <v>42</v>
      </c>
      <c r="Q478" s="18">
        <v>39413</v>
      </c>
    </row>
    <row r="479" spans="1:17">
      <c r="A479" s="19">
        <v>478</v>
      </c>
      <c r="B479" s="20" t="s">
        <v>89</v>
      </c>
      <c r="C479" s="20" t="s">
        <v>77</v>
      </c>
      <c r="D479" s="20" t="s">
        <v>91</v>
      </c>
      <c r="E479" s="20" t="s">
        <v>92</v>
      </c>
      <c r="F479" s="20" t="s">
        <v>97</v>
      </c>
      <c r="G479" s="20" t="s">
        <v>80</v>
      </c>
      <c r="H479" s="20" t="b">
        <f t="shared" si="7"/>
        <v>1</v>
      </c>
      <c r="I479" s="20" t="s">
        <v>81</v>
      </c>
      <c r="J479" s="20">
        <v>55</v>
      </c>
      <c r="K479" s="20">
        <v>119388</v>
      </c>
      <c r="L479" s="20">
        <v>4</v>
      </c>
      <c r="M479" s="20">
        <v>3</v>
      </c>
      <c r="N479" s="20">
        <v>1</v>
      </c>
      <c r="O479" s="20">
        <v>3</v>
      </c>
      <c r="P479" s="20">
        <v>44</v>
      </c>
      <c r="Q479" s="21">
        <v>45467</v>
      </c>
    </row>
    <row r="480" spans="1:17">
      <c r="A480" s="16">
        <v>479</v>
      </c>
      <c r="B480" s="17" t="s">
        <v>69</v>
      </c>
      <c r="C480" s="17" t="s">
        <v>86</v>
      </c>
      <c r="D480" s="17" t="s">
        <v>99</v>
      </c>
      <c r="E480" s="17" t="s">
        <v>83</v>
      </c>
      <c r="F480" s="17" t="s">
        <v>84</v>
      </c>
      <c r="G480" s="17" t="s">
        <v>74</v>
      </c>
      <c r="H480" s="17" t="b">
        <f t="shared" si="7"/>
        <v>1</v>
      </c>
      <c r="I480" s="17" t="s">
        <v>98</v>
      </c>
      <c r="J480" s="17">
        <v>49</v>
      </c>
      <c r="K480" s="17">
        <v>118330</v>
      </c>
      <c r="L480" s="17">
        <v>28</v>
      </c>
      <c r="M480" s="17">
        <v>10</v>
      </c>
      <c r="N480" s="17">
        <v>4</v>
      </c>
      <c r="O480" s="17">
        <v>5</v>
      </c>
      <c r="P480" s="17">
        <v>34</v>
      </c>
      <c r="Q480" s="18">
        <v>43187</v>
      </c>
    </row>
    <row r="481" spans="1:17">
      <c r="A481" s="19">
        <v>480</v>
      </c>
      <c r="B481" s="20" t="s">
        <v>69</v>
      </c>
      <c r="C481" s="20" t="s">
        <v>77</v>
      </c>
      <c r="D481" s="20" t="s">
        <v>91</v>
      </c>
      <c r="E481" s="20" t="s">
        <v>92</v>
      </c>
      <c r="F481" s="20" t="s">
        <v>87</v>
      </c>
      <c r="G481" s="20" t="s">
        <v>74</v>
      </c>
      <c r="H481" s="20" t="b">
        <f t="shared" si="7"/>
        <v>1</v>
      </c>
      <c r="I481" s="20" t="s">
        <v>102</v>
      </c>
      <c r="J481" s="20">
        <v>58</v>
      </c>
      <c r="K481" s="20">
        <v>85751</v>
      </c>
      <c r="L481" s="20">
        <v>15</v>
      </c>
      <c r="M481" s="20">
        <v>3</v>
      </c>
      <c r="N481" s="20">
        <v>4</v>
      </c>
      <c r="O481" s="20">
        <v>3</v>
      </c>
      <c r="P481" s="20">
        <v>41</v>
      </c>
      <c r="Q481" s="21">
        <v>40351</v>
      </c>
    </row>
    <row r="482" spans="1:17">
      <c r="A482" s="16">
        <v>481</v>
      </c>
      <c r="B482" s="17" t="s">
        <v>76</v>
      </c>
      <c r="C482" s="17" t="s">
        <v>77</v>
      </c>
      <c r="D482" s="17" t="s">
        <v>78</v>
      </c>
      <c r="E482" s="17" t="s">
        <v>83</v>
      </c>
      <c r="F482" s="17" t="s">
        <v>100</v>
      </c>
      <c r="G482" s="17" t="s">
        <v>88</v>
      </c>
      <c r="H482" s="17" t="b">
        <f t="shared" si="7"/>
        <v>0</v>
      </c>
      <c r="I482" s="17" t="s">
        <v>75</v>
      </c>
      <c r="J482" s="17">
        <v>28</v>
      </c>
      <c r="K482" s="17">
        <v>108915</v>
      </c>
      <c r="L482" s="17">
        <v>1</v>
      </c>
      <c r="M482" s="17">
        <v>12</v>
      </c>
      <c r="N482" s="17">
        <v>1</v>
      </c>
      <c r="O482" s="17">
        <v>8</v>
      </c>
      <c r="P482" s="17">
        <v>22</v>
      </c>
      <c r="Q482" s="18">
        <v>43145</v>
      </c>
    </row>
    <row r="483" spans="1:17">
      <c r="A483" s="19">
        <v>482</v>
      </c>
      <c r="B483" s="20" t="s">
        <v>96</v>
      </c>
      <c r="C483" s="20" t="s">
        <v>86</v>
      </c>
      <c r="D483" s="20" t="s">
        <v>78</v>
      </c>
      <c r="E483" s="20" t="s">
        <v>72</v>
      </c>
      <c r="F483" s="20" t="s">
        <v>79</v>
      </c>
      <c r="G483" s="20" t="s">
        <v>88</v>
      </c>
      <c r="H483" s="20" t="b">
        <f t="shared" si="7"/>
        <v>0</v>
      </c>
      <c r="I483" s="20" t="s">
        <v>90</v>
      </c>
      <c r="J483" s="20">
        <v>25</v>
      </c>
      <c r="K483" s="20">
        <v>84254</v>
      </c>
      <c r="L483" s="20">
        <v>3</v>
      </c>
      <c r="M483" s="20">
        <v>17</v>
      </c>
      <c r="N483" s="20">
        <v>9</v>
      </c>
      <c r="O483" s="20">
        <v>7</v>
      </c>
      <c r="P483" s="20">
        <v>38</v>
      </c>
      <c r="Q483" s="21">
        <v>39380</v>
      </c>
    </row>
    <row r="484" spans="1:17">
      <c r="A484" s="16">
        <v>483</v>
      </c>
      <c r="B484" s="17" t="s">
        <v>96</v>
      </c>
      <c r="C484" s="17" t="s">
        <v>70</v>
      </c>
      <c r="D484" s="17" t="s">
        <v>91</v>
      </c>
      <c r="E484" s="17" t="s">
        <v>94</v>
      </c>
      <c r="F484" s="17" t="s">
        <v>79</v>
      </c>
      <c r="G484" s="17" t="s">
        <v>80</v>
      </c>
      <c r="H484" s="17" t="b">
        <f t="shared" si="7"/>
        <v>1</v>
      </c>
      <c r="I484" s="17" t="s">
        <v>85</v>
      </c>
      <c r="J484" s="17">
        <v>58</v>
      </c>
      <c r="K484" s="17">
        <v>37006</v>
      </c>
      <c r="L484" s="17">
        <v>14</v>
      </c>
      <c r="M484" s="17">
        <v>5</v>
      </c>
      <c r="N484" s="17">
        <v>3</v>
      </c>
      <c r="O484" s="17">
        <v>3</v>
      </c>
      <c r="P484" s="17">
        <v>53</v>
      </c>
      <c r="Q484" s="18">
        <v>36686</v>
      </c>
    </row>
    <row r="485" spans="1:17">
      <c r="A485" s="19">
        <v>484</v>
      </c>
      <c r="B485" s="20" t="s">
        <v>69</v>
      </c>
      <c r="C485" s="20" t="s">
        <v>86</v>
      </c>
      <c r="D485" s="20" t="s">
        <v>91</v>
      </c>
      <c r="E485" s="20" t="s">
        <v>92</v>
      </c>
      <c r="F485" s="20" t="s">
        <v>97</v>
      </c>
      <c r="G485" s="20" t="s">
        <v>80</v>
      </c>
      <c r="H485" s="20" t="b">
        <f t="shared" si="7"/>
        <v>1</v>
      </c>
      <c r="I485" s="20" t="s">
        <v>90</v>
      </c>
      <c r="J485" s="20">
        <v>22</v>
      </c>
      <c r="K485" s="20">
        <v>104218</v>
      </c>
      <c r="L485" s="20">
        <v>38</v>
      </c>
      <c r="M485" s="20">
        <v>9</v>
      </c>
      <c r="N485" s="20">
        <v>5</v>
      </c>
      <c r="O485" s="20">
        <v>9</v>
      </c>
      <c r="P485" s="20">
        <v>54</v>
      </c>
      <c r="Q485" s="21">
        <v>41522</v>
      </c>
    </row>
    <row r="486" spans="1:17">
      <c r="A486" s="16">
        <v>485</v>
      </c>
      <c r="B486" s="17" t="s">
        <v>69</v>
      </c>
      <c r="C486" s="17" t="s">
        <v>77</v>
      </c>
      <c r="D486" s="17" t="s">
        <v>91</v>
      </c>
      <c r="E486" s="17" t="s">
        <v>94</v>
      </c>
      <c r="F486" s="17" t="s">
        <v>87</v>
      </c>
      <c r="G486" s="17" t="s">
        <v>74</v>
      </c>
      <c r="H486" s="17" t="b">
        <f t="shared" si="7"/>
        <v>1</v>
      </c>
      <c r="I486" s="17" t="s">
        <v>90</v>
      </c>
      <c r="J486" s="17">
        <v>22</v>
      </c>
      <c r="K486" s="17">
        <v>95344</v>
      </c>
      <c r="L486" s="17">
        <v>1</v>
      </c>
      <c r="M486" s="17">
        <v>7</v>
      </c>
      <c r="N486" s="17">
        <v>6</v>
      </c>
      <c r="O486" s="17">
        <v>5</v>
      </c>
      <c r="P486" s="17">
        <v>20</v>
      </c>
      <c r="Q486" s="18">
        <v>39872</v>
      </c>
    </row>
    <row r="487" spans="1:17">
      <c r="A487" s="19">
        <v>486</v>
      </c>
      <c r="B487" s="20" t="s">
        <v>101</v>
      </c>
      <c r="C487" s="20" t="s">
        <v>86</v>
      </c>
      <c r="D487" s="20" t="s">
        <v>71</v>
      </c>
      <c r="E487" s="20" t="s">
        <v>83</v>
      </c>
      <c r="F487" s="20" t="s">
        <v>73</v>
      </c>
      <c r="G487" s="20" t="s">
        <v>80</v>
      </c>
      <c r="H487" s="20" t="b">
        <f t="shared" si="7"/>
        <v>1</v>
      </c>
      <c r="I487" s="20" t="s">
        <v>98</v>
      </c>
      <c r="J487" s="20">
        <v>41</v>
      </c>
      <c r="K487" s="20">
        <v>63840</v>
      </c>
      <c r="L487" s="20">
        <v>38</v>
      </c>
      <c r="M487" s="20">
        <v>4</v>
      </c>
      <c r="N487" s="20">
        <v>8</v>
      </c>
      <c r="O487" s="20">
        <v>9</v>
      </c>
      <c r="P487" s="20">
        <v>40</v>
      </c>
      <c r="Q487" s="21">
        <v>35851</v>
      </c>
    </row>
    <row r="488" spans="1:17">
      <c r="A488" s="16">
        <v>487</v>
      </c>
      <c r="B488" s="17" t="s">
        <v>89</v>
      </c>
      <c r="C488" s="17" t="s">
        <v>70</v>
      </c>
      <c r="D488" s="17" t="s">
        <v>99</v>
      </c>
      <c r="E488" s="17" t="s">
        <v>94</v>
      </c>
      <c r="F488" s="17" t="s">
        <v>87</v>
      </c>
      <c r="G488" s="17" t="s">
        <v>74</v>
      </c>
      <c r="H488" s="17" t="b">
        <f t="shared" si="7"/>
        <v>1</v>
      </c>
      <c r="I488" s="17" t="s">
        <v>75</v>
      </c>
      <c r="J488" s="17">
        <v>40</v>
      </c>
      <c r="K488" s="17">
        <v>62430</v>
      </c>
      <c r="L488" s="17">
        <v>38</v>
      </c>
      <c r="M488" s="17">
        <v>13</v>
      </c>
      <c r="N488" s="17">
        <v>6</v>
      </c>
      <c r="O488" s="17">
        <v>7</v>
      </c>
      <c r="P488" s="17">
        <v>48</v>
      </c>
      <c r="Q488" s="18">
        <v>39558</v>
      </c>
    </row>
    <row r="489" spans="1:17">
      <c r="A489" s="19">
        <v>488</v>
      </c>
      <c r="B489" s="20" t="s">
        <v>103</v>
      </c>
      <c r="C489" s="20" t="s">
        <v>86</v>
      </c>
      <c r="D489" s="20" t="s">
        <v>91</v>
      </c>
      <c r="E489" s="20" t="s">
        <v>94</v>
      </c>
      <c r="F489" s="20" t="s">
        <v>79</v>
      </c>
      <c r="G489" s="20" t="s">
        <v>74</v>
      </c>
      <c r="H489" s="20" t="b">
        <f t="shared" si="7"/>
        <v>1</v>
      </c>
      <c r="I489" s="20" t="s">
        <v>81</v>
      </c>
      <c r="J489" s="20">
        <v>50</v>
      </c>
      <c r="K489" s="20">
        <v>53091</v>
      </c>
      <c r="L489" s="20">
        <v>21</v>
      </c>
      <c r="M489" s="20">
        <v>13</v>
      </c>
      <c r="N489" s="20">
        <v>3</v>
      </c>
      <c r="O489" s="20">
        <v>7</v>
      </c>
      <c r="P489" s="20">
        <v>25</v>
      </c>
      <c r="Q489" s="21">
        <v>44223</v>
      </c>
    </row>
    <row r="490" spans="1:17">
      <c r="A490" s="16">
        <v>489</v>
      </c>
      <c r="B490" s="17" t="s">
        <v>96</v>
      </c>
      <c r="C490" s="17" t="s">
        <v>77</v>
      </c>
      <c r="D490" s="17" t="s">
        <v>91</v>
      </c>
      <c r="E490" s="17" t="s">
        <v>92</v>
      </c>
      <c r="F490" s="17" t="s">
        <v>79</v>
      </c>
      <c r="G490" s="17" t="s">
        <v>80</v>
      </c>
      <c r="H490" s="17" t="b">
        <f t="shared" si="7"/>
        <v>1</v>
      </c>
      <c r="I490" s="17" t="s">
        <v>90</v>
      </c>
      <c r="J490" s="17">
        <v>31</v>
      </c>
      <c r="K490" s="17">
        <v>62983</v>
      </c>
      <c r="L490" s="17">
        <v>29</v>
      </c>
      <c r="M490" s="17">
        <v>10</v>
      </c>
      <c r="N490" s="17">
        <v>6</v>
      </c>
      <c r="O490" s="17">
        <v>6</v>
      </c>
      <c r="P490" s="17">
        <v>56</v>
      </c>
      <c r="Q490" s="18">
        <v>40740</v>
      </c>
    </row>
    <row r="491" spans="1:17">
      <c r="A491" s="19">
        <v>490</v>
      </c>
      <c r="B491" s="20" t="s">
        <v>69</v>
      </c>
      <c r="C491" s="20" t="s">
        <v>70</v>
      </c>
      <c r="D491" s="20" t="s">
        <v>91</v>
      </c>
      <c r="E491" s="20" t="s">
        <v>72</v>
      </c>
      <c r="F491" s="20" t="s">
        <v>100</v>
      </c>
      <c r="G491" s="20" t="s">
        <v>74</v>
      </c>
      <c r="H491" s="20" t="b">
        <f t="shared" si="7"/>
        <v>1</v>
      </c>
      <c r="I491" s="20" t="s">
        <v>90</v>
      </c>
      <c r="J491" s="20">
        <v>39</v>
      </c>
      <c r="K491" s="20">
        <v>53989</v>
      </c>
      <c r="L491" s="20">
        <v>5</v>
      </c>
      <c r="M491" s="20">
        <v>18</v>
      </c>
      <c r="N491" s="20">
        <v>1</v>
      </c>
      <c r="O491" s="20">
        <v>2</v>
      </c>
      <c r="P491" s="20">
        <v>20</v>
      </c>
      <c r="Q491" s="21">
        <v>41497</v>
      </c>
    </row>
    <row r="492" spans="1:17">
      <c r="A492" s="16">
        <v>491</v>
      </c>
      <c r="B492" s="17" t="s">
        <v>101</v>
      </c>
      <c r="C492" s="17" t="s">
        <v>77</v>
      </c>
      <c r="D492" s="17" t="s">
        <v>78</v>
      </c>
      <c r="E492" s="17" t="s">
        <v>94</v>
      </c>
      <c r="F492" s="17" t="s">
        <v>87</v>
      </c>
      <c r="G492" s="17" t="s">
        <v>88</v>
      </c>
      <c r="H492" s="17" t="b">
        <f t="shared" si="7"/>
        <v>0</v>
      </c>
      <c r="I492" s="17" t="s">
        <v>93</v>
      </c>
      <c r="J492" s="17">
        <v>49</v>
      </c>
      <c r="K492" s="17">
        <v>105451</v>
      </c>
      <c r="L492" s="17">
        <v>10</v>
      </c>
      <c r="M492" s="17">
        <v>17</v>
      </c>
      <c r="N492" s="17">
        <v>4</v>
      </c>
      <c r="O492" s="17">
        <v>9</v>
      </c>
      <c r="P492" s="17">
        <v>20</v>
      </c>
      <c r="Q492" s="18">
        <v>40969</v>
      </c>
    </row>
    <row r="493" spans="1:17">
      <c r="A493" s="19">
        <v>492</v>
      </c>
      <c r="B493" s="20" t="s">
        <v>82</v>
      </c>
      <c r="C493" s="20" t="s">
        <v>70</v>
      </c>
      <c r="D493" s="20" t="s">
        <v>78</v>
      </c>
      <c r="E493" s="20" t="s">
        <v>72</v>
      </c>
      <c r="F493" s="20" t="s">
        <v>87</v>
      </c>
      <c r="G493" s="20" t="s">
        <v>80</v>
      </c>
      <c r="H493" s="20" t="b">
        <f t="shared" si="7"/>
        <v>1</v>
      </c>
      <c r="I493" s="20" t="s">
        <v>98</v>
      </c>
      <c r="J493" s="20">
        <v>56</v>
      </c>
      <c r="K493" s="20">
        <v>48990</v>
      </c>
      <c r="L493" s="20">
        <v>28</v>
      </c>
      <c r="M493" s="20">
        <v>13</v>
      </c>
      <c r="N493" s="20">
        <v>6</v>
      </c>
      <c r="O493" s="20">
        <v>6</v>
      </c>
      <c r="P493" s="20">
        <v>46</v>
      </c>
      <c r="Q493" s="21">
        <v>39624</v>
      </c>
    </row>
    <row r="494" spans="1:17">
      <c r="A494" s="16">
        <v>493</v>
      </c>
      <c r="B494" s="17" t="s">
        <v>101</v>
      </c>
      <c r="C494" s="17" t="s">
        <v>70</v>
      </c>
      <c r="D494" s="17" t="s">
        <v>71</v>
      </c>
      <c r="E494" s="17" t="s">
        <v>83</v>
      </c>
      <c r="F494" s="17" t="s">
        <v>79</v>
      </c>
      <c r="G494" s="17" t="s">
        <v>88</v>
      </c>
      <c r="H494" s="17" t="b">
        <f t="shared" si="7"/>
        <v>0</v>
      </c>
      <c r="I494" s="17" t="s">
        <v>98</v>
      </c>
      <c r="J494" s="17">
        <v>64</v>
      </c>
      <c r="K494" s="17">
        <v>110360</v>
      </c>
      <c r="L494" s="17">
        <v>21</v>
      </c>
      <c r="M494" s="17">
        <v>17</v>
      </c>
      <c r="N494" s="17">
        <v>7</v>
      </c>
      <c r="O494" s="17">
        <v>8</v>
      </c>
      <c r="P494" s="17">
        <v>40</v>
      </c>
      <c r="Q494" s="18">
        <v>41421</v>
      </c>
    </row>
    <row r="495" spans="1:17">
      <c r="A495" s="19">
        <v>494</v>
      </c>
      <c r="B495" s="20" t="s">
        <v>96</v>
      </c>
      <c r="C495" s="20" t="s">
        <v>86</v>
      </c>
      <c r="D495" s="20" t="s">
        <v>99</v>
      </c>
      <c r="E495" s="20" t="s">
        <v>94</v>
      </c>
      <c r="F495" s="20" t="s">
        <v>73</v>
      </c>
      <c r="G495" s="20" t="s">
        <v>80</v>
      </c>
      <c r="H495" s="20" t="b">
        <f t="shared" si="7"/>
        <v>1</v>
      </c>
      <c r="I495" s="20" t="s">
        <v>81</v>
      </c>
      <c r="J495" s="20">
        <v>52</v>
      </c>
      <c r="K495" s="20">
        <v>66081</v>
      </c>
      <c r="L495" s="20">
        <v>7</v>
      </c>
      <c r="M495" s="20">
        <v>4</v>
      </c>
      <c r="N495" s="20">
        <v>11</v>
      </c>
      <c r="O495" s="20">
        <v>1</v>
      </c>
      <c r="P495" s="20">
        <v>35</v>
      </c>
      <c r="Q495" s="21">
        <v>41518</v>
      </c>
    </row>
    <row r="496" spans="1:17">
      <c r="A496" s="16">
        <v>495</v>
      </c>
      <c r="B496" s="17" t="s">
        <v>96</v>
      </c>
      <c r="C496" s="17" t="s">
        <v>86</v>
      </c>
      <c r="D496" s="17" t="s">
        <v>71</v>
      </c>
      <c r="E496" s="17" t="s">
        <v>92</v>
      </c>
      <c r="F496" s="17" t="s">
        <v>97</v>
      </c>
      <c r="G496" s="17" t="s">
        <v>74</v>
      </c>
      <c r="H496" s="17" t="b">
        <f t="shared" si="7"/>
        <v>1</v>
      </c>
      <c r="I496" s="17" t="s">
        <v>85</v>
      </c>
      <c r="J496" s="17">
        <v>48</v>
      </c>
      <c r="K496" s="17">
        <v>41033</v>
      </c>
      <c r="L496" s="17">
        <v>3</v>
      </c>
      <c r="M496" s="17">
        <v>1</v>
      </c>
      <c r="N496" s="17">
        <v>13</v>
      </c>
      <c r="O496" s="17">
        <v>5</v>
      </c>
      <c r="P496" s="17">
        <v>59</v>
      </c>
      <c r="Q496" s="18">
        <v>42873</v>
      </c>
    </row>
    <row r="497" spans="1:17">
      <c r="A497" s="19">
        <v>496</v>
      </c>
      <c r="B497" s="20" t="s">
        <v>101</v>
      </c>
      <c r="C497" s="20" t="s">
        <v>77</v>
      </c>
      <c r="D497" s="20" t="s">
        <v>99</v>
      </c>
      <c r="E497" s="20" t="s">
        <v>83</v>
      </c>
      <c r="F497" s="20" t="s">
        <v>95</v>
      </c>
      <c r="G497" s="20" t="s">
        <v>80</v>
      </c>
      <c r="H497" s="20" t="b">
        <f t="shared" si="7"/>
        <v>1</v>
      </c>
      <c r="I497" s="20" t="s">
        <v>102</v>
      </c>
      <c r="J497" s="20">
        <v>32</v>
      </c>
      <c r="K497" s="20">
        <v>46241</v>
      </c>
      <c r="L497" s="20">
        <v>20</v>
      </c>
      <c r="M497" s="20">
        <v>1</v>
      </c>
      <c r="N497" s="20">
        <v>11</v>
      </c>
      <c r="O497" s="20">
        <v>1</v>
      </c>
      <c r="P497" s="20">
        <v>45</v>
      </c>
      <c r="Q497" s="21">
        <v>37308</v>
      </c>
    </row>
    <row r="498" spans="1:17">
      <c r="A498" s="16">
        <v>497</v>
      </c>
      <c r="B498" s="17" t="s">
        <v>103</v>
      </c>
      <c r="C498" s="17" t="s">
        <v>86</v>
      </c>
      <c r="D498" s="17" t="s">
        <v>78</v>
      </c>
      <c r="E498" s="17" t="s">
        <v>83</v>
      </c>
      <c r="F498" s="17" t="s">
        <v>97</v>
      </c>
      <c r="G498" s="17" t="s">
        <v>88</v>
      </c>
      <c r="H498" s="17" t="b">
        <f t="shared" si="7"/>
        <v>0</v>
      </c>
      <c r="I498" s="17" t="s">
        <v>93</v>
      </c>
      <c r="J498" s="17">
        <v>59</v>
      </c>
      <c r="K498" s="17">
        <v>35939</v>
      </c>
      <c r="L498" s="17">
        <v>19</v>
      </c>
      <c r="M498" s="17">
        <v>15</v>
      </c>
      <c r="N498" s="17">
        <v>10</v>
      </c>
      <c r="O498" s="17">
        <v>8</v>
      </c>
      <c r="P498" s="17">
        <v>35</v>
      </c>
      <c r="Q498" s="18">
        <v>36681</v>
      </c>
    </row>
    <row r="499" spans="1:17">
      <c r="A499" s="19">
        <v>498</v>
      </c>
      <c r="B499" s="20" t="s">
        <v>76</v>
      </c>
      <c r="C499" s="20" t="s">
        <v>86</v>
      </c>
      <c r="D499" s="20" t="s">
        <v>78</v>
      </c>
      <c r="E499" s="20" t="s">
        <v>92</v>
      </c>
      <c r="F499" s="20" t="s">
        <v>87</v>
      </c>
      <c r="G499" s="20" t="s">
        <v>74</v>
      </c>
      <c r="H499" s="20" t="b">
        <f t="shared" si="7"/>
        <v>1</v>
      </c>
      <c r="I499" s="20" t="s">
        <v>98</v>
      </c>
      <c r="J499" s="20">
        <v>26</v>
      </c>
      <c r="K499" s="20">
        <v>77562</v>
      </c>
      <c r="L499" s="20">
        <v>35</v>
      </c>
      <c r="M499" s="20">
        <v>13</v>
      </c>
      <c r="N499" s="20">
        <v>3</v>
      </c>
      <c r="O499" s="20">
        <v>8</v>
      </c>
      <c r="P499" s="20">
        <v>47</v>
      </c>
      <c r="Q499" s="21">
        <v>38784</v>
      </c>
    </row>
    <row r="500" spans="1:17">
      <c r="A500" s="16">
        <v>499</v>
      </c>
      <c r="B500" s="17" t="s">
        <v>96</v>
      </c>
      <c r="C500" s="17" t="s">
        <v>70</v>
      </c>
      <c r="D500" s="17" t="s">
        <v>78</v>
      </c>
      <c r="E500" s="17" t="s">
        <v>94</v>
      </c>
      <c r="F500" s="17" t="s">
        <v>97</v>
      </c>
      <c r="G500" s="17" t="s">
        <v>80</v>
      </c>
      <c r="H500" s="17" t="b">
        <f t="shared" si="7"/>
        <v>1</v>
      </c>
      <c r="I500" s="17" t="s">
        <v>93</v>
      </c>
      <c r="J500" s="17">
        <v>29</v>
      </c>
      <c r="K500" s="17">
        <v>65063</v>
      </c>
      <c r="L500" s="17">
        <v>4</v>
      </c>
      <c r="M500" s="17">
        <v>17</v>
      </c>
      <c r="N500" s="17">
        <v>9</v>
      </c>
      <c r="O500" s="17">
        <v>1</v>
      </c>
      <c r="P500" s="17">
        <v>20</v>
      </c>
      <c r="Q500" s="18">
        <v>37331</v>
      </c>
    </row>
    <row r="501" spans="1:17">
      <c r="A501" s="11">
        <v>500</v>
      </c>
      <c r="B501" s="12" t="s">
        <v>101</v>
      </c>
      <c r="C501" s="12" t="s">
        <v>86</v>
      </c>
      <c r="D501" s="12" t="s">
        <v>71</v>
      </c>
      <c r="E501" s="12" t="s">
        <v>94</v>
      </c>
      <c r="F501" s="12" t="s">
        <v>79</v>
      </c>
      <c r="G501" s="12" t="s">
        <v>80</v>
      </c>
      <c r="H501" s="12" t="b">
        <f t="shared" si="7"/>
        <v>1</v>
      </c>
      <c r="I501" s="12" t="s">
        <v>98</v>
      </c>
      <c r="J501" s="12">
        <v>55</v>
      </c>
      <c r="K501" s="12">
        <v>106721</v>
      </c>
      <c r="L501" s="12">
        <v>5</v>
      </c>
      <c r="M501" s="12">
        <v>8</v>
      </c>
      <c r="N501" s="12">
        <v>12</v>
      </c>
      <c r="O501" s="12">
        <v>9</v>
      </c>
      <c r="P501" s="12">
        <v>55</v>
      </c>
      <c r="Q501" s="22">
        <v>40595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D108"/>
  <sheetViews>
    <sheetView topLeftCell="A94" zoomScale="190" zoomScaleNormal="190" workbookViewId="0">
      <selection activeCell="B108" sqref="B108"/>
    </sheetView>
  </sheetViews>
  <sheetFormatPr defaultRowHeight="14.25"/>
  <cols>
    <col min="2" max="2" width="44.06640625" customWidth="1"/>
    <col min="3" max="3" width="15.53125" bestFit="1" customWidth="1"/>
    <col min="4" max="4" width="17.6640625" bestFit="1" customWidth="1"/>
  </cols>
  <sheetData>
    <row r="1" spans="1:4" s="1" customFormat="1">
      <c r="A1" s="1" t="s">
        <v>12</v>
      </c>
    </row>
    <row r="2" spans="1:4">
      <c r="B2" t="s">
        <v>0</v>
      </c>
    </row>
    <row r="3" spans="1:4">
      <c r="C3" t="s">
        <v>1</v>
      </c>
    </row>
    <row r="4" spans="1:4">
      <c r="D4" t="s">
        <v>2</v>
      </c>
    </row>
    <row r="5" spans="1:4">
      <c r="D5" t="s">
        <v>3</v>
      </c>
    </row>
    <row r="6" spans="1:4">
      <c r="D6" t="s">
        <v>4</v>
      </c>
    </row>
    <row r="7" spans="1:4">
      <c r="D7" t="s">
        <v>5</v>
      </c>
    </row>
    <row r="8" spans="1:4">
      <c r="D8" t="s">
        <v>6</v>
      </c>
    </row>
    <row r="10" spans="1:4">
      <c r="D10" t="s">
        <v>7</v>
      </c>
    </row>
    <row r="11" spans="1:4">
      <c r="D11" t="s">
        <v>8</v>
      </c>
    </row>
    <row r="12" spans="1:4">
      <c r="D12" t="s">
        <v>9</v>
      </c>
    </row>
    <row r="14" spans="1:4">
      <c r="D14" t="s">
        <v>10</v>
      </c>
    </row>
    <row r="15" spans="1:4">
      <c r="D15" t="s">
        <v>11</v>
      </c>
    </row>
    <row r="17" spans="1:2" s="1" customFormat="1">
      <c r="A17" s="1" t="s">
        <v>13</v>
      </c>
    </row>
    <row r="19" spans="1:2">
      <c r="B19" t="s">
        <v>31</v>
      </c>
    </row>
    <row r="20" spans="1:2">
      <c r="B20" t="s">
        <v>32</v>
      </c>
    </row>
    <row r="21" spans="1:2">
      <c r="B21" t="s">
        <v>33</v>
      </c>
    </row>
    <row r="23" spans="1:2" s="1" customFormat="1">
      <c r="A23" s="1" t="s">
        <v>30</v>
      </c>
    </row>
    <row r="25" spans="1:2">
      <c r="B25" t="s">
        <v>14</v>
      </c>
    </row>
    <row r="26" spans="1:2">
      <c r="B26" t="s">
        <v>15</v>
      </c>
    </row>
    <row r="27" spans="1:2">
      <c r="B27" t="s">
        <v>16</v>
      </c>
    </row>
    <row r="28" spans="1:2">
      <c r="B28" t="s">
        <v>17</v>
      </c>
    </row>
    <row r="29" spans="1:2">
      <c r="B29" t="s">
        <v>18</v>
      </c>
    </row>
    <row r="30" spans="1:2">
      <c r="B30" t="s">
        <v>19</v>
      </c>
    </row>
    <row r="31" spans="1:2">
      <c r="B31" t="s">
        <v>20</v>
      </c>
    </row>
    <row r="32" spans="1:2">
      <c r="B32" t="s">
        <v>21</v>
      </c>
    </row>
    <row r="33" spans="1:2">
      <c r="B33" t="s">
        <v>22</v>
      </c>
    </row>
    <row r="34" spans="1:2">
      <c r="B34" t="s">
        <v>23</v>
      </c>
    </row>
    <row r="35" spans="1:2">
      <c r="B35" t="s">
        <v>24</v>
      </c>
    </row>
    <row r="36" spans="1:2">
      <c r="B36" t="s">
        <v>25</v>
      </c>
    </row>
    <row r="37" spans="1:2">
      <c r="B37" t="s">
        <v>26</v>
      </c>
    </row>
    <row r="38" spans="1:2">
      <c r="B38" t="s">
        <v>27</v>
      </c>
    </row>
    <row r="39" spans="1:2">
      <c r="B39" t="s">
        <v>28</v>
      </c>
    </row>
    <row r="41" spans="1:2">
      <c r="B41" t="s">
        <v>29</v>
      </c>
    </row>
    <row r="43" spans="1:2" s="1" customFormat="1">
      <c r="A43" s="1" t="s">
        <v>34</v>
      </c>
    </row>
    <row r="45" spans="1:2">
      <c r="B45" t="s">
        <v>35</v>
      </c>
    </row>
    <row r="46" spans="1:2">
      <c r="B46" t="s">
        <v>36</v>
      </c>
    </row>
    <row r="47" spans="1:2">
      <c r="B47" t="s">
        <v>37</v>
      </c>
    </row>
    <row r="48" spans="1:2">
      <c r="B48" t="s">
        <v>38</v>
      </c>
    </row>
    <row r="49" spans="2:2">
      <c r="B49" t="s">
        <v>39</v>
      </c>
    </row>
    <row r="50" spans="2:2">
      <c r="B50" t="s">
        <v>40</v>
      </c>
    </row>
    <row r="51" spans="2:2">
      <c r="B51" t="s">
        <v>41</v>
      </c>
    </row>
    <row r="52" spans="2:2">
      <c r="B52" t="s">
        <v>42</v>
      </c>
    </row>
    <row r="53" spans="2:2">
      <c r="B53" t="s">
        <v>43</v>
      </c>
    </row>
    <row r="54" spans="2:2">
      <c r="B54" t="s">
        <v>44</v>
      </c>
    </row>
    <row r="56" spans="2:2">
      <c r="B56" t="s">
        <v>45</v>
      </c>
    </row>
    <row r="57" spans="2:2">
      <c r="B57" t="s">
        <v>46</v>
      </c>
    </row>
    <row r="58" spans="2:2">
      <c r="B58" t="s">
        <v>47</v>
      </c>
    </row>
    <row r="59" spans="2:2">
      <c r="B59" t="s">
        <v>48</v>
      </c>
    </row>
    <row r="60" spans="2:2">
      <c r="B60" t="s">
        <v>49</v>
      </c>
    </row>
    <row r="61" spans="2:2">
      <c r="B61" t="s">
        <v>50</v>
      </c>
    </row>
    <row r="62" spans="2:2">
      <c r="B62" t="s">
        <v>51</v>
      </c>
    </row>
    <row r="63" spans="2:2">
      <c r="B63" t="s">
        <v>52</v>
      </c>
    </row>
    <row r="64" spans="2:2">
      <c r="B64" t="s">
        <v>53</v>
      </c>
    </row>
    <row r="66" spans="1:2" s="1" customFormat="1">
      <c r="A66" s="1" t="s">
        <v>105</v>
      </c>
    </row>
    <row r="69" spans="1:2">
      <c r="B69" t="s">
        <v>106</v>
      </c>
    </row>
    <row r="70" spans="1:2">
      <c r="B70" t="s">
        <v>107</v>
      </c>
    </row>
    <row r="71" spans="1:2">
      <c r="B71" t="s">
        <v>108</v>
      </c>
    </row>
    <row r="72" spans="1:2">
      <c r="B72" t="s">
        <v>109</v>
      </c>
    </row>
    <row r="73" spans="1:2">
      <c r="B73" t="s">
        <v>110</v>
      </c>
    </row>
    <row r="74" spans="1:2">
      <c r="B74" t="s">
        <v>111</v>
      </c>
    </row>
    <row r="75" spans="1:2">
      <c r="B75" t="s">
        <v>112</v>
      </c>
    </row>
    <row r="76" spans="1:2">
      <c r="B76" t="s">
        <v>113</v>
      </c>
    </row>
    <row r="77" spans="1:2">
      <c r="B77" t="s">
        <v>114</v>
      </c>
    </row>
    <row r="78" spans="1:2">
      <c r="B78" t="s">
        <v>115</v>
      </c>
    </row>
    <row r="79" spans="1:2">
      <c r="B79" t="s">
        <v>116</v>
      </c>
    </row>
    <row r="81" spans="1:4" s="1" customFormat="1">
      <c r="A81" s="1" t="s">
        <v>117</v>
      </c>
    </row>
    <row r="83" spans="1:4">
      <c r="B83" t="s">
        <v>118</v>
      </c>
    </row>
    <row r="84" spans="1:4">
      <c r="B84" t="s">
        <v>119</v>
      </c>
    </row>
    <row r="85" spans="1:4">
      <c r="B85" t="s">
        <v>120</v>
      </c>
    </row>
    <row r="86" spans="1:4">
      <c r="B86" t="s">
        <v>121</v>
      </c>
    </row>
    <row r="87" spans="1:4">
      <c r="B87" t="s">
        <v>122</v>
      </c>
    </row>
    <row r="89" spans="1:4" s="1" customFormat="1">
      <c r="A89" s="1" t="s">
        <v>123</v>
      </c>
    </row>
    <row r="91" spans="1:4">
      <c r="B91" t="s">
        <v>124</v>
      </c>
    </row>
    <row r="92" spans="1:4">
      <c r="B92" t="s">
        <v>125</v>
      </c>
    </row>
    <row r="93" spans="1:4">
      <c r="B93" t="s">
        <v>126</v>
      </c>
    </row>
    <row r="94" spans="1:4">
      <c r="C94" t="s">
        <v>127</v>
      </c>
      <c r="D94" t="s">
        <v>128</v>
      </c>
    </row>
    <row r="95" spans="1:4">
      <c r="C95" t="s">
        <v>129</v>
      </c>
    </row>
    <row r="96" spans="1:4">
      <c r="D96" t="s">
        <v>130</v>
      </c>
    </row>
    <row r="97" spans="2:4">
      <c r="D97" t="s">
        <v>131</v>
      </c>
    </row>
    <row r="98" spans="2:4">
      <c r="D98" t="s">
        <v>132</v>
      </c>
    </row>
    <row r="99" spans="2:4">
      <c r="B99" t="s">
        <v>133</v>
      </c>
    </row>
    <row r="100" spans="2:4">
      <c r="C100" t="s">
        <v>134</v>
      </c>
    </row>
    <row r="101" spans="2:4">
      <c r="C101" t="s">
        <v>135</v>
      </c>
    </row>
    <row r="102" spans="2:4">
      <c r="C102" t="s">
        <v>136</v>
      </c>
    </row>
    <row r="103" spans="2:4">
      <c r="B103" t="s">
        <v>137</v>
      </c>
    </row>
    <row r="104" spans="2:4">
      <c r="B104" t="s">
        <v>138</v>
      </c>
      <c r="C104" t="s">
        <v>139</v>
      </c>
    </row>
    <row r="105" spans="2:4">
      <c r="C105" t="s">
        <v>140</v>
      </c>
    </row>
    <row r="106" spans="2:4">
      <c r="B106" t="s">
        <v>141</v>
      </c>
    </row>
    <row r="108" spans="2:4">
      <c r="B108" t="s">
        <v>142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2:L23"/>
  <sheetViews>
    <sheetView zoomScale="145" zoomScaleNormal="145" workbookViewId="0">
      <selection activeCell="B4" sqref="B4:C14"/>
    </sheetView>
  </sheetViews>
  <sheetFormatPr defaultRowHeight="14.25"/>
  <cols>
    <col min="2" max="2" width="13.265625" bestFit="1" customWidth="1"/>
    <col min="3" max="3" width="17.265625" bestFit="1" customWidth="1"/>
    <col min="11" max="11" width="13.33203125" bestFit="1" customWidth="1"/>
  </cols>
  <sheetData>
    <row r="2" spans="1:12" s="1" customFormat="1">
      <c r="A2" s="1" t="s">
        <v>143</v>
      </c>
    </row>
    <row r="3" spans="1:12">
      <c r="D3" s="9"/>
      <c r="E3" s="9"/>
      <c r="F3" s="9"/>
      <c r="G3" s="9"/>
      <c r="H3" s="9"/>
      <c r="I3" s="9"/>
      <c r="J3" s="9"/>
      <c r="K3" s="9"/>
      <c r="L3" s="9"/>
    </row>
    <row r="4" spans="1:12" ht="14.25" customHeight="1">
      <c r="B4" t="s">
        <v>144</v>
      </c>
      <c r="D4" s="8"/>
      <c r="E4" s="8"/>
      <c r="F4" s="9"/>
      <c r="G4" s="9"/>
      <c r="H4" s="9"/>
      <c r="I4" s="9"/>
      <c r="J4" s="9"/>
      <c r="K4" s="9"/>
      <c r="L4" s="9"/>
    </row>
    <row r="5" spans="1:12">
      <c r="C5" t="s">
        <v>145</v>
      </c>
      <c r="D5" s="9"/>
      <c r="E5" s="9"/>
      <c r="F5" s="9"/>
      <c r="G5" s="9"/>
      <c r="H5" s="9"/>
      <c r="I5" s="9"/>
      <c r="J5" s="9"/>
      <c r="K5" s="9"/>
      <c r="L5" s="9"/>
    </row>
    <row r="6" spans="1:12" ht="14.25" customHeight="1">
      <c r="C6" t="s">
        <v>146</v>
      </c>
      <c r="D6" s="8"/>
      <c r="E6" s="8"/>
      <c r="F6" s="9"/>
      <c r="G6" s="9"/>
      <c r="H6" s="9"/>
      <c r="I6" s="9"/>
      <c r="J6" s="9"/>
      <c r="K6" s="9"/>
      <c r="L6" s="9"/>
    </row>
    <row r="7" spans="1:12">
      <c r="C7" t="s">
        <v>147</v>
      </c>
      <c r="D7" s="9"/>
      <c r="E7" s="9"/>
      <c r="F7" s="9"/>
      <c r="G7" s="9"/>
      <c r="H7" s="9"/>
      <c r="I7" s="9"/>
      <c r="J7" s="9"/>
      <c r="K7" s="9"/>
      <c r="L7" s="9"/>
    </row>
    <row r="8" spans="1:12" ht="14.25" customHeight="1">
      <c r="C8" t="s">
        <v>148</v>
      </c>
    </row>
    <row r="9" spans="1:12">
      <c r="C9" t="s">
        <v>149</v>
      </c>
    </row>
    <row r="10" spans="1:12">
      <c r="C10" t="s">
        <v>150</v>
      </c>
    </row>
    <row r="11" spans="1:12">
      <c r="C11" t="s">
        <v>151</v>
      </c>
    </row>
    <row r="12" spans="1:12">
      <c r="C12" t="s">
        <v>152</v>
      </c>
    </row>
    <row r="13" spans="1:12">
      <c r="C13" t="s">
        <v>153</v>
      </c>
    </row>
    <row r="14" spans="1:12">
      <c r="C14" t="s">
        <v>154</v>
      </c>
    </row>
    <row r="16" spans="1:12">
      <c r="B16" s="2" t="s">
        <v>155</v>
      </c>
    </row>
    <row r="18" spans="2:2">
      <c r="B18" t="s">
        <v>156</v>
      </c>
    </row>
    <row r="19" spans="2:2">
      <c r="B19" t="s">
        <v>157</v>
      </c>
    </row>
    <row r="20" spans="2:2">
      <c r="B20" t="s">
        <v>158</v>
      </c>
    </row>
    <row r="21" spans="2:2">
      <c r="B21" t="s">
        <v>159</v>
      </c>
    </row>
    <row r="23" spans="2:2">
      <c r="B23" s="2" t="s">
        <v>161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A99E-9B37-4865-A311-815C1E3A2C22}">
  <dimension ref="B2:G36"/>
  <sheetViews>
    <sheetView topLeftCell="A52" zoomScale="220" zoomScaleNormal="220" workbookViewId="0">
      <selection activeCell="C36" sqref="C36"/>
    </sheetView>
  </sheetViews>
  <sheetFormatPr defaultRowHeight="14.25"/>
  <cols>
    <col min="1" max="1" width="3.73046875" customWidth="1"/>
    <col min="2" max="2" width="24.19921875" bestFit="1" customWidth="1"/>
    <col min="4" max="4" width="13.06640625" bestFit="1" customWidth="1"/>
    <col min="6" max="6" width="23.1328125" bestFit="1" customWidth="1"/>
    <col min="7" max="7" width="15.46484375" bestFit="1" customWidth="1"/>
  </cols>
  <sheetData>
    <row r="2" spans="2:6">
      <c r="B2" t="s">
        <v>889</v>
      </c>
    </row>
    <row r="3" spans="2:6">
      <c r="B3" t="s">
        <v>890</v>
      </c>
    </row>
    <row r="5" spans="2:6">
      <c r="B5" t="s">
        <v>886</v>
      </c>
      <c r="D5" t="str">
        <f>LEFT(B2,3)</f>
        <v>acC</v>
      </c>
      <c r="E5" t="str">
        <f>LEFT(B2)</f>
        <v>a</v>
      </c>
      <c r="F5" t="str">
        <f>LEFT(B2,100)</f>
        <v>acCiojOb</v>
      </c>
    </row>
    <row r="6" spans="2:6">
      <c r="B6" t="s">
        <v>887</v>
      </c>
      <c r="D6" t="str">
        <f>RIGHT(B2,3)</f>
        <v>jOb</v>
      </c>
      <c r="E6" t="str">
        <f>RIGHT(B2)</f>
        <v>b</v>
      </c>
      <c r="F6" t="str">
        <f>RIGHT(B2,100)</f>
        <v>acCiojOb</v>
      </c>
    </row>
    <row r="7" spans="2:6">
      <c r="B7" t="s">
        <v>888</v>
      </c>
      <c r="D7" t="str">
        <f>MID(B2,4,3)</f>
        <v>ioj</v>
      </c>
    </row>
    <row r="9" spans="2:6">
      <c r="B9" t="s">
        <v>847</v>
      </c>
      <c r="D9" t="str">
        <f>LOWER(B2)</f>
        <v>acciojob</v>
      </c>
      <c r="F9" t="str">
        <f>LOWER(B3)</f>
        <v>i am student of acciojob</v>
      </c>
    </row>
    <row r="10" spans="2:6">
      <c r="B10" t="s">
        <v>848</v>
      </c>
      <c r="D10" t="str">
        <f>UPPER(B2)</f>
        <v>ACCIOJOB</v>
      </c>
      <c r="F10" t="str">
        <f>UPPER(B3)</f>
        <v>I AM STUDENT OF ACCIOJOB</v>
      </c>
    </row>
    <row r="11" spans="2:6">
      <c r="B11" t="s">
        <v>849</v>
      </c>
      <c r="D11" t="str">
        <f>PROPER(B2)</f>
        <v>Acciojob</v>
      </c>
      <c r="F11" t="str">
        <f>PROPER(B3)</f>
        <v>I Am Student Of Acciojob</v>
      </c>
    </row>
    <row r="14" spans="2:6">
      <c r="B14" s="23" t="s">
        <v>890</v>
      </c>
      <c r="D14" t="s">
        <v>891</v>
      </c>
    </row>
    <row r="16" spans="2:6">
      <c r="B16" t="s">
        <v>892</v>
      </c>
      <c r="C16" t="s">
        <v>893</v>
      </c>
      <c r="D16" t="s">
        <v>894</v>
      </c>
      <c r="E16" t="s">
        <v>895</v>
      </c>
      <c r="F16" t="s">
        <v>896</v>
      </c>
    </row>
    <row r="18" spans="2:7">
      <c r="B18" s="23" t="s">
        <v>897</v>
      </c>
    </row>
    <row r="20" spans="2:7">
      <c r="B20" t="s">
        <v>898</v>
      </c>
      <c r="C20" t="s">
        <v>893</v>
      </c>
      <c r="D20" t="s">
        <v>894</v>
      </c>
      <c r="E20" t="s">
        <v>895</v>
      </c>
      <c r="F20" t="s">
        <v>896</v>
      </c>
    </row>
    <row r="22" spans="2:7">
      <c r="B22" t="str" cm="1">
        <f t="array" ref="B22:F22">_xlfn.TEXTSPLIT(B18,",")</f>
        <v>I</v>
      </c>
      <c r="C22" t="str">
        <v>AM</v>
      </c>
      <c r="D22" t="str">
        <v>sTudeNt</v>
      </c>
      <c r="E22" t="str">
        <v>of</v>
      </c>
      <c r="F22" t="str">
        <v>AcCiOjOb</v>
      </c>
    </row>
    <row r="24" spans="2:7">
      <c r="B24" t="s">
        <v>899</v>
      </c>
      <c r="C24" t="s">
        <v>900</v>
      </c>
      <c r="D24">
        <f>LEN(B14)</f>
        <v>24</v>
      </c>
      <c r="F24" t="s">
        <v>901</v>
      </c>
      <c r="G24" t="s">
        <v>136</v>
      </c>
    </row>
    <row r="25" spans="2:7">
      <c r="G25" t="s">
        <v>902</v>
      </c>
    </row>
    <row r="26" spans="2:7">
      <c r="G26" t="s">
        <v>903</v>
      </c>
    </row>
    <row r="27" spans="2:7">
      <c r="B27" s="23" t="s">
        <v>906</v>
      </c>
    </row>
    <row r="29" spans="2:7">
      <c r="B29" t="s">
        <v>850</v>
      </c>
      <c r="C29">
        <f>FIND("A",B27)</f>
        <v>3</v>
      </c>
    </row>
    <row r="30" spans="2:7">
      <c r="C30">
        <f>FIND("a",B27)</f>
        <v>17</v>
      </c>
    </row>
    <row r="31" spans="2:7">
      <c r="B31" t="s">
        <v>904</v>
      </c>
      <c r="C31">
        <f>SEARCH("a",B27)</f>
        <v>3</v>
      </c>
    </row>
    <row r="32" spans="2:7">
      <c r="B32" t="s">
        <v>905</v>
      </c>
      <c r="C32">
        <f>SEARCH("t",B27)</f>
        <v>7</v>
      </c>
    </row>
    <row r="33" spans="3:3">
      <c r="C33">
        <f>FIND("t",B27,8)</f>
        <v>12</v>
      </c>
    </row>
    <row r="34" spans="3:3">
      <c r="C34">
        <f>FIND("t",B27,FIND("t",B27)+1)</f>
        <v>12</v>
      </c>
    </row>
    <row r="36" spans="3:3">
      <c r="C36">
        <f>FIND("t",B27)</f>
        <v>7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C358-B557-4C20-A5B6-F7E6E6D86275}">
  <dimension ref="B2:F11"/>
  <sheetViews>
    <sheetView tabSelected="1" zoomScale="280" zoomScaleNormal="280" workbookViewId="0">
      <selection activeCell="G7" sqref="G7"/>
    </sheetView>
  </sheetViews>
  <sheetFormatPr defaultRowHeight="14.25"/>
  <cols>
    <col min="1" max="1" width="3.33203125" customWidth="1"/>
    <col min="2" max="2" width="11.796875" bestFit="1" customWidth="1"/>
    <col min="3" max="3" width="1.46484375" customWidth="1"/>
    <col min="4" max="4" width="20.33203125" customWidth="1"/>
  </cols>
  <sheetData>
    <row r="2" spans="2:6">
      <c r="B2" t="s">
        <v>907</v>
      </c>
      <c r="D2" s="24">
        <f ca="1">TODAY()</f>
        <v>45717</v>
      </c>
    </row>
    <row r="3" spans="2:6">
      <c r="B3" t="s">
        <v>908</v>
      </c>
      <c r="D3" s="25">
        <f ca="1">NOW()</f>
        <v>45717.72166678241</v>
      </c>
    </row>
    <row r="4" spans="2:6">
      <c r="B4" t="s">
        <v>909</v>
      </c>
      <c r="D4">
        <f ca="1">YEAR(D2)</f>
        <v>2025</v>
      </c>
    </row>
    <row r="5" spans="2:6">
      <c r="B5" t="s">
        <v>910</v>
      </c>
      <c r="D5">
        <f ca="1">MONTH(D3)</f>
        <v>3</v>
      </c>
      <c r="E5" t="str">
        <f ca="1">TEXT(D2,"MMM")</f>
        <v>Mar</v>
      </c>
      <c r="F5" t="str">
        <f ca="1">TEXT(D2,"mmmm")</f>
        <v>March</v>
      </c>
    </row>
    <row r="6" spans="2:6">
      <c r="B6" t="s">
        <v>911</v>
      </c>
      <c r="D6">
        <f ca="1">WEEKNUM(D3)</f>
        <v>9</v>
      </c>
    </row>
    <row r="7" spans="2:6">
      <c r="B7" t="s">
        <v>912</v>
      </c>
      <c r="D7">
        <f ca="1">WEEKDAY(D3)</f>
        <v>7</v>
      </c>
      <c r="E7" t="str">
        <f ca="1">TEXT(D2,"ddd")</f>
        <v>Sat</v>
      </c>
      <c r="F7" t="str">
        <f ca="1">TEXT(D2,"dddd")</f>
        <v>Saturday</v>
      </c>
    </row>
    <row r="8" spans="2:6">
      <c r="B8" t="s">
        <v>913</v>
      </c>
      <c r="D8">
        <f ca="1">DAY(D3)</f>
        <v>1</v>
      </c>
    </row>
    <row r="9" spans="2:6">
      <c r="B9" t="s">
        <v>914</v>
      </c>
      <c r="D9">
        <f ca="1">HOUR(D3)</f>
        <v>17</v>
      </c>
    </row>
    <row r="10" spans="2:6">
      <c r="B10" t="s">
        <v>915</v>
      </c>
      <c r="D10">
        <f ca="1">MINUTE(D3)</f>
        <v>19</v>
      </c>
    </row>
    <row r="11" spans="2:6">
      <c r="B11" t="s">
        <v>916</v>
      </c>
      <c r="D11">
        <f ca="1">SECOND(D3)</f>
        <v>12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Errors</vt:lpstr>
      <vt:lpstr>Data Cleaning</vt:lpstr>
      <vt:lpstr>Validation Questions</vt:lpstr>
      <vt:lpstr>Text Questions</vt:lpstr>
      <vt:lpstr>Date Time Questions</vt:lpstr>
      <vt:lpstr>Dataset</vt:lpstr>
      <vt:lpstr>Recap</vt:lpstr>
      <vt:lpstr>Agenda</vt:lpstr>
      <vt:lpstr>Data Cleaning Ex</vt:lpstr>
      <vt:lpstr>Date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2025-03-01T11:49:12Z</dcterms:modified>
</cp:coreProperties>
</file>