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3"/>
  <workbookPr/>
  <mc:AlternateContent xmlns:mc="http://schemas.openxmlformats.org/markup-compatibility/2006">
    <mc:Choice Requires="x15">
      <x15ac:absPath xmlns:x15ac="http://schemas.microsoft.com/office/spreadsheetml/2010/11/ac" url="D:\Users\Henry Stone\OneDrive - mails.jlu.edu.cn\1学习相关\14大二下\141普物实验\"/>
    </mc:Choice>
  </mc:AlternateContent>
  <xr:revisionPtr revIDLastSave="4" documentId="13_ncr:1_{9A60BF22-F9EC-4EF0-944C-6848109763B4}" xr6:coauthVersionLast="47" xr6:coauthVersionMax="47" xr10:uidLastSave="{0830A458-988B-6349-9B28-B888BAEF5035}"/>
  <bookViews>
    <workbookView xWindow="-98" yWindow="-98" windowWidth="24196" windowHeight="14476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" l="1"/>
  <c r="D23" i="1"/>
  <c r="E23" i="1"/>
  <c r="F23" i="1"/>
  <c r="B23" i="1"/>
  <c r="N2" i="1"/>
  <c r="O2" i="1"/>
  <c r="P2" i="1"/>
  <c r="Q2" i="1"/>
  <c r="M2" i="1"/>
  <c r="I2" i="1"/>
  <c r="J2" i="1"/>
  <c r="K2" i="1"/>
  <c r="L2" i="1"/>
  <c r="H2" i="1"/>
  <c r="N1" i="1"/>
  <c r="O1" i="1"/>
  <c r="P1" i="1"/>
  <c r="Q1" i="1"/>
  <c r="M1" i="1"/>
  <c r="I1" i="1"/>
  <c r="J1" i="1"/>
  <c r="K1" i="1"/>
  <c r="L1" i="1"/>
  <c r="H1" i="1"/>
  <c r="D20" i="1"/>
  <c r="D18" i="1"/>
  <c r="F14" i="1"/>
  <c r="F13" i="1"/>
  <c r="E13" i="1"/>
  <c r="C13" i="1"/>
  <c r="D13" i="1"/>
  <c r="B13" i="1"/>
  <c r="E12" i="1"/>
  <c r="C9" i="1"/>
  <c r="D9" i="1"/>
  <c r="E9" i="1"/>
  <c r="F9" i="1"/>
  <c r="B9" i="1"/>
  <c r="C5" i="1"/>
  <c r="D5" i="1"/>
  <c r="E5" i="1"/>
  <c r="B5" i="1"/>
</calcChain>
</file>

<file path=xl/sharedStrings.xml><?xml version="1.0" encoding="utf-8"?>
<sst xmlns="http://schemas.openxmlformats.org/spreadsheetml/2006/main" count="10" uniqueCount="8">
  <si>
    <t>共振倍频/Hz</t>
    <phoneticPr fontId="1" type="noConversion"/>
  </si>
  <si>
    <t>激振倍频/Hz</t>
    <phoneticPr fontId="1" type="noConversion"/>
  </si>
  <si>
    <t>共振基频/Hz</t>
    <phoneticPr fontId="1" type="noConversion"/>
  </si>
  <si>
    <t>激励信号/Hz</t>
    <phoneticPr fontId="1" type="noConversion"/>
  </si>
  <si>
    <t>弦长/cm</t>
    <phoneticPr fontId="1" type="noConversion"/>
  </si>
  <si>
    <t>砝码位置</t>
    <phoneticPr fontId="1" type="noConversion"/>
  </si>
  <si>
    <t>测量次数</t>
    <phoneticPr fontId="1" type="noConversion"/>
  </si>
  <si>
    <t>l_0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</si>
</sst>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E+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76" fontId="0" fillId="0" borderId="0" xfId="0" applyNumberFormat="1"/>
    <xf numFmtId="11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频率和波长倒数的关系图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3825393700787404"/>
                  <c:y val="0.111272965879265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Foglio1!$H$1:$Q$1</c:f>
              <c:numCache>
                <c:formatCode>General</c:formatCode>
                <c:ptCount val="10"/>
                <c:pt idx="0">
                  <c:v>0.83333333333333337</c:v>
                </c:pt>
                <c:pt idx="1">
                  <c:v>0.90909090909090906</c:v>
                </c:pt>
                <c:pt idx="2">
                  <c:v>1</c:v>
                </c:pt>
                <c:pt idx="3">
                  <c:v>1.1111111111111112</c:v>
                </c:pt>
                <c:pt idx="4">
                  <c:v>1.25</c:v>
                </c:pt>
                <c:pt idx="5">
                  <c:v>1.6666666666666667</c:v>
                </c:pt>
                <c:pt idx="6">
                  <c:v>1.8181818181818181</c:v>
                </c:pt>
                <c:pt idx="7">
                  <c:v>2</c:v>
                </c:pt>
                <c:pt idx="8">
                  <c:v>2.2222222222222223</c:v>
                </c:pt>
                <c:pt idx="9">
                  <c:v>2.5</c:v>
                </c:pt>
              </c:numCache>
            </c:numRef>
          </c:xVal>
          <c:yVal>
            <c:numRef>
              <c:f>Foglio1!$H$2:$Q$2</c:f>
              <c:numCache>
                <c:formatCode>0.00</c:formatCode>
                <c:ptCount val="10"/>
                <c:pt idx="0">
                  <c:v>104.7</c:v>
                </c:pt>
                <c:pt idx="1">
                  <c:v>110.2</c:v>
                </c:pt>
                <c:pt idx="2">
                  <c:v>121.32</c:v>
                </c:pt>
                <c:pt idx="3">
                  <c:v>134.4</c:v>
                </c:pt>
                <c:pt idx="4">
                  <c:v>149.6</c:v>
                </c:pt>
                <c:pt idx="5" formatCode="0.0">
                  <c:v>209.6</c:v>
                </c:pt>
                <c:pt idx="6" formatCode="0.0">
                  <c:v>219.4</c:v>
                </c:pt>
                <c:pt idx="7" formatCode="0.0">
                  <c:v>241.6</c:v>
                </c:pt>
                <c:pt idx="8" formatCode="0.0">
                  <c:v>269.60000000000002</c:v>
                </c:pt>
                <c:pt idx="9" formatCode="0.0">
                  <c:v>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7-4A8A-ACE8-21B11E14D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568415"/>
        <c:axId val="819568831"/>
      </c:scatterChart>
      <c:valAx>
        <c:axId val="819568415"/>
        <c:scaling>
          <c:orientation val="minMax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</a:rPr>
                  <a:t>1/λ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91203346456692924"/>
              <c:y val="0.877083333333333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9568831"/>
        <c:crosses val="autoZero"/>
        <c:crossBetween val="midCat"/>
      </c:valAx>
      <c:valAx>
        <c:axId val="819568831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 (Hz)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12222222222222222"/>
              <c:y val="6.332567804024494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9568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578643</xdr:colOff>
      <xdr:row>9</xdr:row>
      <xdr:rowOff>142874</xdr:rowOff>
    </xdr:from>
    <xdr:to>
      <xdr:col>14</xdr:col>
      <xdr:colOff>616743</xdr:colOff>
      <xdr:row>25</xdr:row>
      <xdr:rowOff>66674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6384A17-BE4D-457B-A769-75777039F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B22" sqref="B22:F23"/>
    </sheetView>
  </sheetViews>
  <sheetFormatPr defaultRowHeight="13.5" x14ac:dyDescent="0.15"/>
  <cols>
    <col min="6" max="6" width="9.4453125" bestFit="1" customWidth="1"/>
  </cols>
  <sheetData>
    <row r="1" spans="1:18" x14ac:dyDescent="0.15">
      <c r="A1" t="s">
        <v>4</v>
      </c>
      <c r="B1">
        <v>60</v>
      </c>
      <c r="C1">
        <v>55</v>
      </c>
      <c r="D1">
        <v>50</v>
      </c>
      <c r="E1">
        <v>45</v>
      </c>
      <c r="F1">
        <v>40</v>
      </c>
      <c r="H1">
        <f>1/B1/2*100</f>
        <v>0.83333333333333337</v>
      </c>
      <c r="I1">
        <f t="shared" ref="I1:L1" si="0">1/C1/2*100</f>
        <v>0.90909090909090906</v>
      </c>
      <c r="J1">
        <f t="shared" si="0"/>
        <v>1</v>
      </c>
      <c r="K1">
        <f t="shared" si="0"/>
        <v>1.1111111111111112</v>
      </c>
      <c r="L1">
        <f t="shared" si="0"/>
        <v>1.25</v>
      </c>
      <c r="M1">
        <f>1/(B1/2)*100/2</f>
        <v>1.6666666666666667</v>
      </c>
      <c r="N1">
        <f t="shared" ref="N1:Q1" si="1">1/(C1/2)*100/2</f>
        <v>1.8181818181818181</v>
      </c>
      <c r="O1">
        <f t="shared" si="1"/>
        <v>2</v>
      </c>
      <c r="P1">
        <f t="shared" si="1"/>
        <v>2.2222222222222223</v>
      </c>
      <c r="Q1">
        <f t="shared" si="1"/>
        <v>2.5</v>
      </c>
      <c r="R1">
        <v>0</v>
      </c>
    </row>
    <row r="2" spans="1:18" x14ac:dyDescent="0.15">
      <c r="A2" t="s">
        <v>3</v>
      </c>
      <c r="B2" s="1">
        <v>52.35</v>
      </c>
      <c r="C2" s="1">
        <v>55.1</v>
      </c>
      <c r="D2" s="1">
        <v>60.66</v>
      </c>
      <c r="E2" s="1">
        <v>67.2</v>
      </c>
      <c r="F2" s="1">
        <v>74.8</v>
      </c>
      <c r="H2" s="1">
        <f>B3</f>
        <v>104.7</v>
      </c>
      <c r="I2" s="1">
        <f t="shared" ref="I2:L2" si="2">C3</f>
        <v>110.2</v>
      </c>
      <c r="J2" s="1">
        <f t="shared" si="2"/>
        <v>121.32</v>
      </c>
      <c r="K2" s="1">
        <f t="shared" si="2"/>
        <v>134.4</v>
      </c>
      <c r="L2" s="1">
        <f t="shared" si="2"/>
        <v>149.6</v>
      </c>
      <c r="M2" s="2">
        <f>B5</f>
        <v>209.6</v>
      </c>
      <c r="N2" s="2">
        <f t="shared" ref="N2:Q2" si="3">C5</f>
        <v>219.4</v>
      </c>
      <c r="O2" s="2">
        <f t="shared" si="3"/>
        <v>241.6</v>
      </c>
      <c r="P2" s="2">
        <f t="shared" si="3"/>
        <v>269.60000000000002</v>
      </c>
      <c r="Q2" s="2">
        <f t="shared" si="3"/>
        <v>305</v>
      </c>
      <c r="R2">
        <v>0</v>
      </c>
    </row>
    <row r="3" spans="1:18" x14ac:dyDescent="0.15">
      <c r="A3" t="s">
        <v>2</v>
      </c>
      <c r="B3" s="1">
        <v>104.7</v>
      </c>
      <c r="C3" s="1">
        <v>110.2</v>
      </c>
      <c r="D3" s="1">
        <v>121.32</v>
      </c>
      <c r="E3" s="1">
        <v>134.4</v>
      </c>
      <c r="F3" s="1">
        <v>149.6</v>
      </c>
    </row>
    <row r="4" spans="1:18" x14ac:dyDescent="0.15">
      <c r="A4" t="s">
        <v>1</v>
      </c>
      <c r="B4" s="2">
        <v>104.8</v>
      </c>
      <c r="C4" s="2">
        <v>109.7</v>
      </c>
      <c r="D4" s="2">
        <v>120.8</v>
      </c>
      <c r="E4" s="2">
        <v>134.80000000000001</v>
      </c>
      <c r="F4" s="2">
        <v>152.5</v>
      </c>
    </row>
    <row r="5" spans="1:18" x14ac:dyDescent="0.15">
      <c r="A5" t="s">
        <v>0</v>
      </c>
      <c r="B5" s="2">
        <f>B4*2</f>
        <v>209.6</v>
      </c>
      <c r="C5" s="2">
        <f t="shared" ref="C5:E5" si="4">C4*2</f>
        <v>219.4</v>
      </c>
      <c r="D5" s="2">
        <f t="shared" si="4"/>
        <v>241.6</v>
      </c>
      <c r="E5" s="2">
        <f t="shared" si="4"/>
        <v>269.60000000000002</v>
      </c>
      <c r="F5" s="2">
        <v>305</v>
      </c>
    </row>
    <row r="7" spans="1:18" x14ac:dyDescent="0.15">
      <c r="A7" t="s">
        <v>5</v>
      </c>
      <c r="B7">
        <v>1</v>
      </c>
      <c r="C7">
        <v>2</v>
      </c>
      <c r="D7">
        <v>3</v>
      </c>
      <c r="E7">
        <v>4</v>
      </c>
      <c r="F7">
        <v>5</v>
      </c>
    </row>
    <row r="8" spans="1:18" x14ac:dyDescent="0.15">
      <c r="A8" t="s">
        <v>3</v>
      </c>
      <c r="B8">
        <v>34.799999999999997</v>
      </c>
      <c r="C8">
        <v>49.52</v>
      </c>
      <c r="D8">
        <v>60.66</v>
      </c>
      <c r="E8">
        <v>70.489999999999995</v>
      </c>
      <c r="F8">
        <v>78.2</v>
      </c>
    </row>
    <row r="9" spans="1:18" x14ac:dyDescent="0.15">
      <c r="A9" t="s">
        <v>2</v>
      </c>
      <c r="B9">
        <f>B8*2</f>
        <v>69.599999999999994</v>
      </c>
      <c r="C9">
        <f t="shared" ref="C9:F9" si="5">C8*2</f>
        <v>99.04</v>
      </c>
      <c r="D9">
        <f t="shared" si="5"/>
        <v>121.32</v>
      </c>
      <c r="E9">
        <f t="shared" si="5"/>
        <v>140.97999999999999</v>
      </c>
      <c r="F9">
        <f t="shared" si="5"/>
        <v>156.4</v>
      </c>
    </row>
    <row r="11" spans="1:18" x14ac:dyDescent="0.15">
      <c r="A11" t="s">
        <v>6</v>
      </c>
      <c r="B11">
        <v>1</v>
      </c>
      <c r="C11">
        <v>2</v>
      </c>
      <c r="D11">
        <v>3</v>
      </c>
    </row>
    <row r="12" spans="1:18" x14ac:dyDescent="0.15">
      <c r="A12" t="s">
        <v>7</v>
      </c>
      <c r="B12">
        <v>149.44</v>
      </c>
      <c r="C12">
        <v>149.22</v>
      </c>
      <c r="D12">
        <v>149.32</v>
      </c>
      <c r="E12">
        <f>AVERAGE(B12:D12)</f>
        <v>149.32666666666665</v>
      </c>
    </row>
    <row r="13" spans="1:18" x14ac:dyDescent="0.15">
      <c r="B13">
        <f>($E12-B12)^2</f>
        <v>1.2844444444446849E-2</v>
      </c>
      <c r="C13">
        <f t="shared" ref="C13:D13" si="6">($E12-C12)^2</f>
        <v>1.1377777777775272E-2</v>
      </c>
      <c r="D13">
        <f t="shared" si="6"/>
        <v>4.4444444444363599E-5</v>
      </c>
      <c r="E13">
        <f>SUM(B13:D13)</f>
        <v>2.4266666666666485E-2</v>
      </c>
      <c r="F13">
        <f>(E13/6)^0.5</f>
        <v>6.3595946761129465E-2</v>
      </c>
      <c r="G13" s="3">
        <v>5.77E-5</v>
      </c>
    </row>
    <row r="14" spans="1:18" x14ac:dyDescent="0.15">
      <c r="F14" s="4">
        <f>(F13^2+G13^2)^0.5</f>
        <v>6.3595972936455761E-2</v>
      </c>
    </row>
    <row r="17" spans="2:6" x14ac:dyDescent="0.15">
      <c r="C17">
        <v>0.28179999999999999</v>
      </c>
    </row>
    <row r="18" spans="2:6" x14ac:dyDescent="0.15">
      <c r="D18">
        <f>C17/1000/(E12/1000)</f>
        <v>1.8871378186526187E-3</v>
      </c>
    </row>
    <row r="20" spans="2:6" x14ac:dyDescent="0.15">
      <c r="C20">
        <v>121.36</v>
      </c>
      <c r="D20">
        <f>C20^2*D18</f>
        <v>27.794236822715302</v>
      </c>
    </row>
    <row r="23" spans="2:6" x14ac:dyDescent="0.15">
      <c r="B23">
        <f>0.001887*50^2*B9^2*0.04*0.01</f>
        <v>9.1409299199999996</v>
      </c>
      <c r="C23">
        <f t="shared" ref="C23:F23" si="7">0.001887*50^2*C9^2*0.04*0.01</f>
        <v>18.509435059200005</v>
      </c>
      <c r="D23">
        <f t="shared" si="7"/>
        <v>27.7738895088</v>
      </c>
      <c r="E23">
        <f t="shared" si="7"/>
        <v>37.504805074799997</v>
      </c>
      <c r="F23">
        <f t="shared" si="7"/>
        <v>46.157831520000009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Stone</dc:creator>
  <cp:lastModifiedBy>Henry Stone</cp:lastModifiedBy>
  <dcterms:created xsi:type="dcterms:W3CDTF">2015-06-05T18:19:34Z</dcterms:created>
  <dcterms:modified xsi:type="dcterms:W3CDTF">2023-04-13T01:34:17Z</dcterms:modified>
</cp:coreProperties>
</file>