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esktop\Programming\Data Analysis\Excel\01 Practice\"/>
    </mc:Choice>
  </mc:AlternateContent>
  <bookViews>
    <workbookView xWindow="0" yWindow="912" windowWidth="8484" windowHeight="5568" tabRatio="500" firstSheet="4" activeTab="4"/>
  </bookViews>
  <sheets>
    <sheet name="Cat or Dog (2)" sheetId="9" r:id="rId1"/>
    <sheet name="school supplies (2)" sheetId="8" r:id="rId2"/>
    <sheet name="school supplies" sheetId="5" r:id="rId3"/>
    <sheet name="Cat or Dog" sheetId="6" r:id="rId4"/>
    <sheet name="vacations" sheetId="4" r:id="rId5"/>
    <sheet name="Printers" sheetId="2" r:id="rId6"/>
    <sheet name="cell phones" sheetId="1" r:id="rId7"/>
    <sheet name="cars" sheetId="3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4" l="1"/>
  <c r="C20" i="4"/>
  <c r="C25" i="4"/>
  <c r="C30" i="4"/>
  <c r="C32" i="4"/>
  <c r="D18" i="4"/>
  <c r="D20" i="4"/>
  <c r="D25" i="4"/>
  <c r="D30" i="4"/>
  <c r="D32" i="4"/>
  <c r="B18" i="4"/>
  <c r="B20" i="4"/>
  <c r="B25" i="4"/>
  <c r="B30" i="4"/>
  <c r="B32" i="4"/>
  <c r="B18" i="9"/>
  <c r="C18" i="9"/>
  <c r="C9" i="6"/>
  <c r="C15" i="6"/>
  <c r="C16" i="6"/>
  <c r="C18" i="6"/>
  <c r="B9" i="6"/>
  <c r="B15" i="6"/>
  <c r="B16" i="6"/>
  <c r="B18" i="6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N3" i="5"/>
  <c r="M3" i="5"/>
  <c r="L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I3" i="5"/>
  <c r="H3" i="5"/>
  <c r="G3" i="5"/>
  <c r="N19" i="5"/>
  <c r="M19" i="5"/>
  <c r="L19" i="5"/>
  <c r="H19" i="5"/>
  <c r="I19" i="5"/>
  <c r="G19" i="5"/>
  <c r="H3" i="3"/>
  <c r="I3" i="3"/>
  <c r="G3" i="3"/>
  <c r="I18" i="3"/>
  <c r="I12" i="3"/>
  <c r="I20" i="3"/>
  <c r="I22" i="3"/>
  <c r="I24" i="3"/>
  <c r="H18" i="3"/>
  <c r="H12" i="3"/>
  <c r="H20" i="3"/>
  <c r="H22" i="3"/>
  <c r="H24" i="3"/>
  <c r="G18" i="3"/>
  <c r="G12" i="3"/>
  <c r="G20" i="3"/>
  <c r="G22" i="3"/>
  <c r="G24" i="3"/>
  <c r="C18" i="3"/>
  <c r="C12" i="3"/>
  <c r="C20" i="3"/>
  <c r="C4" i="3"/>
  <c r="C22" i="3"/>
  <c r="C24" i="3"/>
  <c r="D18" i="3"/>
  <c r="D12" i="3"/>
  <c r="D20" i="3"/>
  <c r="D4" i="3"/>
  <c r="D22" i="3"/>
  <c r="D24" i="3"/>
  <c r="B18" i="3"/>
  <c r="B12" i="3"/>
  <c r="B20" i="3"/>
  <c r="B4" i="3"/>
  <c r="B22" i="3"/>
  <c r="B24" i="3"/>
  <c r="G19" i="2"/>
  <c r="I6" i="2"/>
  <c r="I9" i="2"/>
  <c r="I12" i="2"/>
  <c r="I14" i="2"/>
  <c r="H6" i="2"/>
  <c r="H9" i="2"/>
  <c r="H12" i="2"/>
  <c r="H14" i="2"/>
  <c r="G8" i="2"/>
  <c r="G6" i="2"/>
  <c r="G9" i="2"/>
  <c r="G12" i="2"/>
  <c r="G14" i="2"/>
  <c r="C6" i="2"/>
  <c r="C9" i="2"/>
  <c r="C12" i="2"/>
  <c r="C14" i="2"/>
  <c r="D6" i="2"/>
  <c r="D9" i="2"/>
  <c r="D12" i="2"/>
  <c r="D14" i="2"/>
  <c r="B6" i="2"/>
  <c r="B19" i="2"/>
  <c r="B8" i="2"/>
  <c r="B9" i="2"/>
  <c r="B12" i="2"/>
  <c r="B14" i="2"/>
  <c r="K13" i="1"/>
  <c r="K15" i="1"/>
  <c r="J13" i="1"/>
  <c r="J15" i="1"/>
  <c r="I13" i="1"/>
  <c r="I15" i="1"/>
  <c r="C13" i="1"/>
  <c r="C15" i="1"/>
  <c r="D13" i="1"/>
  <c r="D15" i="1"/>
  <c r="B13" i="1"/>
  <c r="B15" i="1"/>
</calcChain>
</file>

<file path=xl/sharedStrings.xml><?xml version="1.0" encoding="utf-8"?>
<sst xmlns="http://schemas.openxmlformats.org/spreadsheetml/2006/main" count="228" uniqueCount="106">
  <si>
    <t>Initial Costs</t>
  </si>
  <si>
    <t>Monthly Costs</t>
  </si>
  <si>
    <t>Phone</t>
  </si>
  <si>
    <t>Phone Rent</t>
  </si>
  <si>
    <t>Taxes</t>
  </si>
  <si>
    <t>2 GB of Extra Data</t>
  </si>
  <si>
    <t>X-Mobile</t>
  </si>
  <si>
    <t>Veritium</t>
  </si>
  <si>
    <t>ABC</t>
  </si>
  <si>
    <t>Plan Fee</t>
  </si>
  <si>
    <t>Total Monthly</t>
  </si>
  <si>
    <t>2 years Total</t>
  </si>
  <si>
    <t>Susan</t>
  </si>
  <si>
    <t>Tim</t>
  </si>
  <si>
    <t>0 GB of Extra Data</t>
  </si>
  <si>
    <t>Epsilon</t>
  </si>
  <si>
    <t>HV</t>
  </si>
  <si>
    <t>Zero</t>
  </si>
  <si>
    <t>Purchase Price</t>
  </si>
  <si>
    <t>Expected Pages Per day</t>
  </si>
  <si>
    <t>Days in Week</t>
  </si>
  <si>
    <t>Weeks in Year</t>
  </si>
  <si>
    <t>Total Pages</t>
  </si>
  <si>
    <t>Cost of Set of Cartridges</t>
  </si>
  <si>
    <t>Pages cartridge can print</t>
  </si>
  <si>
    <t>Cost Per page</t>
  </si>
  <si>
    <t>Pages per year</t>
  </si>
  <si>
    <t>Total Cost</t>
  </si>
  <si>
    <t>Printing Costs per year</t>
  </si>
  <si>
    <t>Years</t>
  </si>
  <si>
    <t>Total Printing Cost</t>
  </si>
  <si>
    <t>Spark</t>
  </si>
  <si>
    <t>Mustang</t>
  </si>
  <si>
    <t>Escalade</t>
  </si>
  <si>
    <t>Price</t>
  </si>
  <si>
    <t>Initial Cost</t>
  </si>
  <si>
    <t>Yearly Cost</t>
  </si>
  <si>
    <t>Insurance</t>
  </si>
  <si>
    <t>Gas Cost</t>
  </si>
  <si>
    <t>Miles</t>
  </si>
  <si>
    <t>MPG</t>
  </si>
  <si>
    <t>Price per gal</t>
  </si>
  <si>
    <t>Total Annual Costs</t>
  </si>
  <si>
    <t>Total Lifetime</t>
  </si>
  <si>
    <t>Avg Cost / Year</t>
  </si>
  <si>
    <t>Car Life Span</t>
  </si>
  <si>
    <t>Chicago Museum</t>
  </si>
  <si>
    <t>Orlando Theme Park</t>
  </si>
  <si>
    <t>Miami Cruise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</si>
  <si>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</si>
  <si>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</si>
  <si>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</si>
  <si>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</si>
  <si>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</si>
  <si>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</si>
  <si>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</si>
  <si>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</si>
  <si>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Air Fare</t>
  </si>
  <si>
    <t>Total</t>
  </si>
  <si>
    <t>Cruise</t>
  </si>
  <si>
    <t>Hotel Total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</si>
  <si>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</si>
  <si>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</si>
  <si>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</si>
  <si>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</si>
  <si>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</si>
  <si>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</si>
  <si>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</si>
  <si>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</si>
  <si>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 xml:space="preserve">USB Stick 5gb </t>
  </si>
  <si>
    <t>8 Color Markers</t>
  </si>
  <si>
    <t>Stapler</t>
  </si>
  <si>
    <t>Planner Book</t>
  </si>
  <si>
    <t>Protractor</t>
  </si>
  <si>
    <t>Compass</t>
  </si>
  <si>
    <t>Liquid Paper</t>
  </si>
  <si>
    <t>WaltMart</t>
  </si>
  <si>
    <t>Dollar Trap</t>
  </si>
  <si>
    <t>Office Repo</t>
  </si>
  <si>
    <t>Dog</t>
  </si>
  <si>
    <t>Initial</t>
  </si>
  <si>
    <t>Monthly</t>
  </si>
  <si>
    <t>Purchase</t>
  </si>
  <si>
    <t>Collar</t>
  </si>
  <si>
    <t>Tag</t>
  </si>
  <si>
    <t>Leash</t>
  </si>
  <si>
    <t>Food</t>
  </si>
  <si>
    <t>Litter</t>
  </si>
  <si>
    <t>Treats</t>
  </si>
  <si>
    <t>Cat</t>
  </si>
  <si>
    <t>Bowl</t>
  </si>
  <si>
    <t>Subtotal</t>
  </si>
  <si>
    <t>Monthly Total</t>
  </si>
  <si>
    <t>One Year Costs</t>
  </si>
  <si>
    <t>Intial Toal</t>
  </si>
  <si>
    <t>Hotel Expenses</t>
  </si>
  <si>
    <t>Hotel Cost per Night</t>
  </si>
  <si>
    <t>Number of Nights</t>
  </si>
  <si>
    <t>Per Person Expenses</t>
  </si>
  <si>
    <t>Subtotal of Tickets (per person)</t>
  </si>
  <si>
    <t>Number of People in group</t>
  </si>
  <si>
    <t>Total costs of tickets</t>
  </si>
  <si>
    <t>Car Expense</t>
  </si>
  <si>
    <t>Car Rental Per day</t>
  </si>
  <si>
    <t>Number of Days</t>
  </si>
  <si>
    <t>Car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</si>
</sst>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_-;\-* #,##0_-;_-* &quot;-&quot;??_-;_-@_-"/>
    <numFmt numFmtId="167" formatCode="_-[$$-409]* #,##0.00_ ;_-[$$-409]* \-#,##0.00\ ;_-[$$-409]* &quot;-&quot;??_ ;_-@_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5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165" fontId="0" fillId="0" borderId="0" xfId="2" applyFont="1"/>
    <xf numFmtId="165" fontId="0" fillId="3" borderId="0" xfId="2" applyFont="1" applyFill="1"/>
    <xf numFmtId="165" fontId="0" fillId="2" borderId="0" xfId="2" applyFont="1" applyFill="1"/>
    <xf numFmtId="0" fontId="0" fillId="4" borderId="0" xfId="0" applyFill="1"/>
    <xf numFmtId="165" fontId="0" fillId="4" borderId="0" xfId="2" applyFont="1" applyFill="1"/>
    <xf numFmtId="0" fontId="0" fillId="5" borderId="0" xfId="0" applyFill="1"/>
    <xf numFmtId="165" fontId="0" fillId="5" borderId="0" xfId="2" applyFont="1" applyFill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165" fontId="0" fillId="5" borderId="0" xfId="0" applyNumberFormat="1" applyFill="1"/>
    <xf numFmtId="3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164" fontId="0" fillId="0" borderId="0" xfId="0" applyNumberFormat="1"/>
    <xf numFmtId="166" fontId="0" fillId="0" borderId="0" xfId="1" applyNumberFormat="1" applyFont="1"/>
    <xf numFmtId="165" fontId="0" fillId="7" borderId="0" xfId="2" applyFont="1" applyFill="1"/>
    <xf numFmtId="165" fontId="0" fillId="6" borderId="0" xfId="0" applyNumberFormat="1" applyFill="1"/>
    <xf numFmtId="165" fontId="0" fillId="7" borderId="0" xfId="0" applyNumberFormat="1" applyFill="1"/>
    <xf numFmtId="165" fontId="0" fillId="6" borderId="0" xfId="2" applyFont="1" applyFill="1"/>
    <xf numFmtId="0" fontId="4" fillId="6" borderId="0" xfId="0" applyFont="1" applyFill="1"/>
    <xf numFmtId="0" fontId="4" fillId="7" borderId="0" xfId="0" applyFont="1" applyFill="1"/>
    <xf numFmtId="0" fontId="0" fillId="0" borderId="0" xfId="0" applyNumberFormat="1"/>
    <xf numFmtId="0" fontId="0" fillId="6" borderId="0" xfId="0" applyNumberFormat="1" applyFill="1"/>
    <xf numFmtId="0" fontId="0" fillId="6" borderId="0" xfId="2" applyNumberFormat="1" applyFont="1" applyFill="1"/>
    <xf numFmtId="0" fontId="0" fillId="0" borderId="0" xfId="2" applyNumberFormat="1" applyFont="1"/>
    <xf numFmtId="0" fontId="0" fillId="8" borderId="0" xfId="2" applyNumberFormat="1" applyFont="1" applyFill="1"/>
    <xf numFmtId="0" fontId="5" fillId="6" borderId="0" xfId="0" applyFont="1" applyFill="1"/>
    <xf numFmtId="0" fontId="5" fillId="8" borderId="0" xfId="0" applyFont="1" applyFill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167" fontId="0" fillId="6" borderId="0" xfId="2" applyNumberFormat="1" applyFont="1" applyFill="1"/>
    <xf numFmtId="167" fontId="0" fillId="8" borderId="0" xfId="2" applyNumberFormat="1" applyFont="1" applyFill="1"/>
    <xf numFmtId="0" fontId="0" fillId="9" borderId="0" xfId="0" applyFill="1"/>
    <xf numFmtId="0" fontId="0" fillId="9" borderId="0" xfId="0" applyNumberFormat="1" applyFill="1"/>
    <xf numFmtId="167" fontId="0" fillId="9" borderId="0" xfId="0" applyNumberFormat="1" applyFill="1"/>
    <xf numFmtId="0" fontId="5" fillId="9" borderId="0" xfId="0" applyFont="1" applyFill="1"/>
    <xf numFmtId="0" fontId="0" fillId="9" borderId="0" xfId="2" applyNumberFormat="1" applyFont="1" applyFill="1"/>
    <xf numFmtId="167" fontId="0" fillId="0" borderId="0" xfId="0" applyNumberFormat="1"/>
  </cellXfs>
  <cellStyles count="4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'Cat or Dog (2)'!$B$17:$C$17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 (2)'!$B$18:$C$18</c:f>
              <c:numCache>
                <c:formatCode>_-"$"* #,##0.00_-;\-"$"* #,##0.00_-;_-"$"* "-"??_-;_-@_-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224584"/>
        <c:axId val="257217528"/>
      </c:barChart>
      <c:catAx>
        <c:axId val="25722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217528"/>
        <c:crosses val="autoZero"/>
        <c:auto val="1"/>
        <c:lblAlgn val="ctr"/>
        <c:lblOffset val="100"/>
        <c:noMultiLvlLbl val="0"/>
      </c:catAx>
      <c:valAx>
        <c:axId val="25721752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5722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cars!$B$23:$D$23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cars!$B$24:$D$24</c:f>
              <c:numCache>
                <c:formatCode>_-"$"* #,##0.00_-;\-"$"* #,##0.00_-;_-"$"* "-"??_-;_-@_-</c:formatCode>
                <c:ptCount val="3"/>
                <c:pt idx="0">
                  <c:v>6825.4285714285706</c:v>
                </c:pt>
                <c:pt idx="1">
                  <c:v>12876.210526315788</c:v>
                </c:pt>
                <c:pt idx="2">
                  <c:v>20027.529411764706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972512"/>
        <c:axId val="257973688"/>
      </c:barChart>
      <c:catAx>
        <c:axId val="25797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973688"/>
        <c:crosses val="autoZero"/>
        <c:auto val="1"/>
        <c:lblAlgn val="ctr"/>
        <c:lblOffset val="100"/>
        <c:noMultiLvlLbl val="0"/>
      </c:catAx>
      <c:valAx>
        <c:axId val="25797368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57972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cars!$G$23:$I$23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cars!$G$24:$I$24</c:f>
              <c:numCache>
                <c:formatCode>_-"$"* #,##0.00_-;\-"$"* #,##0.00_-;_-"$"* "-"??_-;_-@_-</c:formatCode>
                <c:ptCount val="3"/>
                <c:pt idx="0">
                  <c:v>7521.4285714285706</c:v>
                </c:pt>
                <c:pt idx="1">
                  <c:v>14364.210526315788</c:v>
                </c:pt>
                <c:pt idx="2">
                  <c:v>23483.529411764706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968592"/>
        <c:axId val="341272736"/>
      </c:barChart>
      <c:catAx>
        <c:axId val="25796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1272736"/>
        <c:crosses val="autoZero"/>
        <c:auto val="1"/>
        <c:lblAlgn val="ctr"/>
        <c:lblOffset val="100"/>
        <c:noMultiLvlLbl val="0"/>
      </c:catAx>
      <c:valAx>
        <c:axId val="341272736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57968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'school supplies'!$G$18:$I$18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supplies'!$G$19:$I$19</c:f>
              <c:numCache>
                <c:formatCode>_-"$"* #,##0.00_-;\-"$"* #,##0.00_-;_-"$"* "-"??_-;_-@_-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133024"/>
        <c:axId val="337128712"/>
      </c:barChart>
      <c:catAx>
        <c:axId val="33713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128712"/>
        <c:crosses val="autoZero"/>
        <c:auto val="1"/>
        <c:lblAlgn val="ctr"/>
        <c:lblOffset val="100"/>
        <c:noMultiLvlLbl val="0"/>
      </c:catAx>
      <c:valAx>
        <c:axId val="33712871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33713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'school supplies'!$L$18:$N$18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supplies'!$L$19:$N$19</c:f>
              <c:numCache>
                <c:formatCode>_-"$"* #,##0.00_-;\-"$"* #,##0.00_-;_-"$"* "-"??_-;_-@_-</c:formatCode>
                <c:ptCount val="3"/>
                <c:pt idx="0">
                  <c:v>71.39</c:v>
                </c:pt>
                <c:pt idx="1">
                  <c:v>68.59</c:v>
                </c:pt>
                <c:pt idx="2">
                  <c:v>85.139999999999986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129496"/>
        <c:axId val="337133416"/>
      </c:barChart>
      <c:catAx>
        <c:axId val="33712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133416"/>
        <c:crosses val="autoZero"/>
        <c:auto val="1"/>
        <c:lblAlgn val="ctr"/>
        <c:lblOffset val="100"/>
        <c:noMultiLvlLbl val="0"/>
      </c:catAx>
      <c:valAx>
        <c:axId val="337133416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33712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'Cat or Dog'!$B$17:$C$17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Dog'!$B$18:$C$18</c:f>
              <c:numCache>
                <c:formatCode>_-"$"* #,##0.00_-;\-"$"* #,##0.00_-;_-"$"* "-"??_-;_-@_-</c:formatCode>
                <c:ptCount val="2"/>
                <c:pt idx="0">
                  <c:v>519.5</c:v>
                </c:pt>
                <c:pt idx="1">
                  <c:v>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129104"/>
        <c:axId val="337128320"/>
      </c:barChart>
      <c:catAx>
        <c:axId val="33712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128320"/>
        <c:crosses val="autoZero"/>
        <c:auto val="1"/>
        <c:lblAlgn val="ctr"/>
        <c:lblOffset val="100"/>
        <c:noMultiLvlLbl val="0"/>
      </c:catAx>
      <c:valAx>
        <c:axId val="337128320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337129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vacations!$B$1:$D$1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vacations!$B$32:$D$32</c:f>
              <c:numCache>
                <c:formatCode>_-[$$-409]* #,##0.00_ ;_-[$$-409]* \-#,##0.00\ ;_-[$$-409]* "-"??_ ;_-@_ </c:formatCode>
                <c:ptCount val="3"/>
                <c:pt idx="0">
                  <c:v>2114</c:v>
                </c:pt>
                <c:pt idx="1">
                  <c:v>1753</c:v>
                </c:pt>
                <c:pt idx="2">
                  <c:v>2510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126752"/>
        <c:axId val="337127144"/>
      </c:barChart>
      <c:catAx>
        <c:axId val="33712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27144"/>
        <c:crosses val="autoZero"/>
        <c:auto val="1"/>
        <c:lblAlgn val="ctr"/>
        <c:lblOffset val="100"/>
        <c:noMultiLvlLbl val="0"/>
      </c:catAx>
      <c:valAx>
        <c:axId val="3371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2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Printers!$B$13:$D$13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Printers!$B$14:$D$14</c:f>
              <c:numCache>
                <c:formatCode>_-"$"* #,##0.00_-;\-"$"* #,##0.00_-;_-"$"* "-"??_-;_-@_-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127536"/>
        <c:axId val="337127928"/>
      </c:barChart>
      <c:catAx>
        <c:axId val="33712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127928"/>
        <c:crosses val="autoZero"/>
        <c:auto val="1"/>
        <c:lblAlgn val="ctr"/>
        <c:lblOffset val="100"/>
        <c:noMultiLvlLbl val="0"/>
      </c:catAx>
      <c:valAx>
        <c:axId val="33712792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337127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Printers!$G$13:$I$13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Printers!$G$14:$I$14</c:f>
              <c:numCache>
                <c:formatCode>_-"$"* #,##0.00_-;\-"$"* #,##0.00_-;_-"$"* "-"??_-;_-@_-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131456"/>
        <c:axId val="337131848"/>
      </c:barChart>
      <c:catAx>
        <c:axId val="33713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131848"/>
        <c:crosses val="autoZero"/>
        <c:auto val="1"/>
        <c:lblAlgn val="ctr"/>
        <c:lblOffset val="100"/>
        <c:noMultiLvlLbl val="0"/>
      </c:catAx>
      <c:valAx>
        <c:axId val="33713184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337131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4398711524699"/>
          <c:y val="6.7669172932330796E-2"/>
          <c:w val="0.83114692197566198"/>
          <c:h val="0.8558397963412469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'cell phones'!$B$1:$D$1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phones'!$B$15:$D$15</c:f>
              <c:numCache>
                <c:formatCode>_-"$"* #,##0.00_-;\-"$"* #,##0.00_-;_-"$"* "-"??_-;_-@_-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973296"/>
        <c:axId val="257967416"/>
      </c:barChart>
      <c:catAx>
        <c:axId val="25797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967416"/>
        <c:crosses val="autoZero"/>
        <c:auto val="1"/>
        <c:lblAlgn val="ctr"/>
        <c:lblOffset val="100"/>
        <c:noMultiLvlLbl val="0"/>
      </c:catAx>
      <c:valAx>
        <c:axId val="257967416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57973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'cell phones'!$I$1:$K$1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phones'!$I$15:$K$15</c:f>
              <c:numCache>
                <c:formatCode>_-"$"* #,##0.00_-;\-"$"* #,##0.00_-;_-"$"* "-"??_-;_-@_-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967808"/>
        <c:axId val="257970944"/>
      </c:barChart>
      <c:catAx>
        <c:axId val="25796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970944"/>
        <c:crosses val="autoZero"/>
        <c:auto val="1"/>
        <c:lblAlgn val="ctr"/>
        <c:lblOffset val="100"/>
        <c:noMultiLvlLbl val="0"/>
      </c:catAx>
      <c:valAx>
        <c:axId val="257970944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57967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19</xdr:row>
      <xdr:rowOff>25400</xdr:rowOff>
    </xdr:from>
    <xdr:to>
      <xdr:col>5</xdr:col>
      <xdr:colOff>546100</xdr:colOff>
      <xdr:row>33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20</xdr:row>
      <xdr:rowOff>177800</xdr:rowOff>
    </xdr:from>
    <xdr:to>
      <xdr:col>9</xdr:col>
      <xdr:colOff>660400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774700</xdr:colOff>
      <xdr:row>20</xdr:row>
      <xdr:rowOff>177800</xdr:rowOff>
    </xdr:from>
    <xdr:to>
      <xdr:col>15</xdr:col>
      <xdr:colOff>393700</xdr:colOff>
      <xdr:row>35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19</xdr:row>
      <xdr:rowOff>25400</xdr:rowOff>
    </xdr:from>
    <xdr:to>
      <xdr:col>5</xdr:col>
      <xdr:colOff>546100</xdr:colOff>
      <xdr:row>33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576942</xdr:colOff>
      <xdr:row>8</xdr:row>
      <xdr:rowOff>190499</xdr:rowOff>
    </xdr:from>
    <xdr:to>
      <xdr:col>10</xdr:col>
      <xdr:colOff>119742</xdr:colOff>
      <xdr:row>22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21</xdr:row>
      <xdr:rowOff>12700</xdr:rowOff>
    </xdr:from>
    <xdr:to>
      <xdr:col>4</xdr:col>
      <xdr:colOff>482600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21</xdr:row>
      <xdr:rowOff>25400</xdr:rowOff>
    </xdr:from>
    <xdr:to>
      <xdr:col>8</xdr:col>
      <xdr:colOff>762000</xdr:colOff>
      <xdr:row>35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17</xdr:row>
      <xdr:rowOff>0</xdr:rowOff>
    </xdr:from>
    <xdr:to>
      <xdr:col>6</xdr:col>
      <xdr:colOff>114300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17</xdr:row>
      <xdr:rowOff>38100</xdr:rowOff>
    </xdr:from>
    <xdr:to>
      <xdr:col>12</xdr:col>
      <xdr:colOff>114300</xdr:colOff>
      <xdr:row>33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25</xdr:row>
      <xdr:rowOff>101600</xdr:rowOff>
    </xdr:from>
    <xdr:to>
      <xdr:col>4</xdr:col>
      <xdr:colOff>749300</xdr:colOff>
      <xdr:row>39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25</xdr:row>
      <xdr:rowOff>88900</xdr:rowOff>
    </xdr:from>
    <xdr:to>
      <xdr:col>9</xdr:col>
      <xdr:colOff>558800</xdr:colOff>
      <xdr:row>39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D3" sqref="D3"/>
    </sheetView>
  </sheetViews>
  <sheetFormatPr defaultColWidth="11" defaultRowHeight="15.6" x14ac:dyDescent="0.3"/>
  <cols>
    <col min="1" max="1" width="14.19921875" customWidth="1"/>
  </cols>
  <sheetData>
    <row r="2" spans="1:3" x14ac:dyDescent="0.3">
      <c r="B2" t="s">
        <v>79</v>
      </c>
      <c r="C2" t="s">
        <v>89</v>
      </c>
    </row>
    <row r="3" spans="1:3" x14ac:dyDescent="0.3">
      <c r="A3" s="25" t="s">
        <v>80</v>
      </c>
      <c r="B3" s="16"/>
      <c r="C3" s="16"/>
    </row>
    <row r="4" spans="1:3" x14ac:dyDescent="0.3">
      <c r="A4" s="16" t="s">
        <v>82</v>
      </c>
      <c r="B4" s="20"/>
      <c r="C4" s="20"/>
    </row>
    <row r="5" spans="1:3" x14ac:dyDescent="0.3">
      <c r="A5" s="16" t="s">
        <v>83</v>
      </c>
      <c r="B5" s="20"/>
      <c r="C5" s="20"/>
    </row>
    <row r="6" spans="1:3" x14ac:dyDescent="0.3">
      <c r="A6" s="16" t="s">
        <v>84</v>
      </c>
      <c r="B6" s="20"/>
      <c r="C6" s="20"/>
    </row>
    <row r="7" spans="1:3" x14ac:dyDescent="0.3">
      <c r="A7" s="16" t="s">
        <v>90</v>
      </c>
      <c r="B7" s="20"/>
      <c r="C7" s="20"/>
    </row>
    <row r="8" spans="1:3" x14ac:dyDescent="0.3">
      <c r="A8" s="16" t="s">
        <v>85</v>
      </c>
      <c r="B8" s="20"/>
      <c r="C8" s="20"/>
    </row>
    <row r="9" spans="1:3" x14ac:dyDescent="0.3">
      <c r="A9" s="16" t="s">
        <v>94</v>
      </c>
      <c r="B9" s="22"/>
      <c r="C9" s="22"/>
    </row>
    <row r="11" spans="1:3" x14ac:dyDescent="0.3">
      <c r="A11" s="24" t="s">
        <v>81</v>
      </c>
      <c r="B11" s="15"/>
      <c r="C11" s="15"/>
    </row>
    <row r="12" spans="1:3" x14ac:dyDescent="0.3">
      <c r="A12" s="15" t="s">
        <v>86</v>
      </c>
      <c r="B12" s="23"/>
      <c r="C12" s="23"/>
    </row>
    <row r="13" spans="1:3" x14ac:dyDescent="0.3">
      <c r="A13" s="15" t="s">
        <v>87</v>
      </c>
      <c r="B13" s="23"/>
      <c r="C13" s="23"/>
    </row>
    <row r="14" spans="1:3" x14ac:dyDescent="0.3">
      <c r="A14" s="15" t="s">
        <v>88</v>
      </c>
      <c r="B14" s="23"/>
      <c r="C14" s="23"/>
    </row>
    <row r="15" spans="1:3" x14ac:dyDescent="0.3">
      <c r="A15" s="15" t="s">
        <v>91</v>
      </c>
      <c r="B15" s="23"/>
      <c r="C15" s="23"/>
    </row>
    <row r="16" spans="1:3" x14ac:dyDescent="0.3">
      <c r="A16" s="15" t="s">
        <v>92</v>
      </c>
      <c r="B16" s="23"/>
      <c r="C16" s="23"/>
    </row>
    <row r="17" spans="1:3" x14ac:dyDescent="0.3">
      <c r="B17" t="s">
        <v>79</v>
      </c>
      <c r="C17" t="s">
        <v>89</v>
      </c>
    </row>
    <row r="18" spans="1:3" x14ac:dyDescent="0.3">
      <c r="A18" s="15" t="s">
        <v>93</v>
      </c>
      <c r="B18" s="21">
        <f>B9+B16*12</f>
        <v>0</v>
      </c>
      <c r="C18" s="21">
        <f>C9+C16*12</f>
        <v>0</v>
      </c>
    </row>
  </sheetData>
  <pageMargins left="0.75" right="0.75" top="1" bottom="1" header="0.5" footer="0.5"/>
  <pageSetup paperSize="12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workbookViewId="0">
      <selection activeCell="K2" sqref="K2"/>
    </sheetView>
  </sheetViews>
  <sheetFormatPr defaultColWidth="11" defaultRowHeight="15.6" x14ac:dyDescent="0.3"/>
  <cols>
    <col min="1" max="1" width="17" bestFit="1" customWidth="1"/>
  </cols>
  <sheetData>
    <row r="2" spans="1:14" x14ac:dyDescent="0.3">
      <c r="B2" t="s">
        <v>76</v>
      </c>
      <c r="C2" t="s">
        <v>77</v>
      </c>
      <c r="D2" t="s">
        <v>78</v>
      </c>
      <c r="F2" t="s">
        <v>12</v>
      </c>
      <c r="G2" t="s">
        <v>76</v>
      </c>
      <c r="H2" t="s">
        <v>77</v>
      </c>
      <c r="I2" t="s">
        <v>78</v>
      </c>
    </row>
    <row r="3" spans="1:14" x14ac:dyDescent="0.3">
      <c r="A3" t="s">
        <v>61</v>
      </c>
      <c r="B3" s="18">
        <v>0.5</v>
      </c>
      <c r="C3" s="18">
        <v>0.4</v>
      </c>
      <c r="D3" s="18">
        <v>1.4</v>
      </c>
      <c r="F3" s="19">
        <v>3</v>
      </c>
      <c r="G3" s="3"/>
      <c r="H3" s="3"/>
      <c r="I3" s="3"/>
      <c r="K3" s="19"/>
      <c r="L3" s="3"/>
      <c r="M3" s="3"/>
      <c r="N3" s="3"/>
    </row>
    <row r="4" spans="1:14" x14ac:dyDescent="0.3">
      <c r="A4" t="s">
        <v>62</v>
      </c>
      <c r="B4" s="18">
        <v>28</v>
      </c>
      <c r="C4" s="18">
        <v>33</v>
      </c>
      <c r="D4" s="18">
        <v>31</v>
      </c>
      <c r="F4" s="19">
        <v>1</v>
      </c>
      <c r="G4" s="3"/>
      <c r="H4" s="3"/>
      <c r="I4" s="3"/>
      <c r="K4" s="19"/>
      <c r="L4" s="3"/>
      <c r="M4" s="3"/>
      <c r="N4" s="3"/>
    </row>
    <row r="5" spans="1:14" x14ac:dyDescent="0.3">
      <c r="A5" t="s">
        <v>63</v>
      </c>
      <c r="B5" s="18">
        <v>1.8</v>
      </c>
      <c r="C5" s="18">
        <v>1</v>
      </c>
      <c r="D5" s="18">
        <v>2</v>
      </c>
      <c r="F5" s="19">
        <v>7</v>
      </c>
      <c r="G5" s="3"/>
      <c r="H5" s="3"/>
      <c r="I5" s="3"/>
      <c r="K5" s="19"/>
      <c r="L5" s="3"/>
      <c r="M5" s="3"/>
      <c r="N5" s="3"/>
    </row>
    <row r="6" spans="1:14" x14ac:dyDescent="0.3">
      <c r="A6" t="s">
        <v>64</v>
      </c>
      <c r="B6" s="18">
        <v>1.2</v>
      </c>
      <c r="C6" s="18">
        <v>0.8</v>
      </c>
      <c r="D6" s="18">
        <v>1.5</v>
      </c>
      <c r="F6" s="19">
        <v>1</v>
      </c>
      <c r="G6" s="3"/>
      <c r="H6" s="3"/>
      <c r="I6" s="3"/>
      <c r="K6" s="19"/>
      <c r="L6" s="3"/>
      <c r="M6" s="3"/>
      <c r="N6" s="3"/>
    </row>
    <row r="7" spans="1:14" x14ac:dyDescent="0.3">
      <c r="A7" t="s">
        <v>65</v>
      </c>
      <c r="B7" s="18">
        <v>2.4</v>
      </c>
      <c r="C7" s="18">
        <v>1.4</v>
      </c>
      <c r="D7" s="18">
        <v>2.4</v>
      </c>
      <c r="F7" s="19">
        <v>2</v>
      </c>
      <c r="G7" s="3"/>
      <c r="H7" s="3"/>
      <c r="I7" s="3"/>
      <c r="K7" s="19"/>
      <c r="L7" s="3"/>
      <c r="M7" s="3"/>
      <c r="N7" s="3"/>
    </row>
    <row r="8" spans="1:14" x14ac:dyDescent="0.3">
      <c r="A8" t="s">
        <v>66</v>
      </c>
      <c r="B8" s="18">
        <v>0.9</v>
      </c>
      <c r="C8" s="18">
        <v>0.2</v>
      </c>
      <c r="D8" s="18">
        <v>0.8</v>
      </c>
      <c r="F8" s="19">
        <v>2</v>
      </c>
      <c r="G8" s="3"/>
      <c r="H8" s="3"/>
      <c r="I8" s="3"/>
      <c r="K8" s="19"/>
      <c r="L8" s="3"/>
      <c r="M8" s="3"/>
      <c r="N8" s="3"/>
    </row>
    <row r="9" spans="1:14" x14ac:dyDescent="0.3">
      <c r="A9" t="s">
        <v>67</v>
      </c>
      <c r="B9" s="18">
        <v>0.99</v>
      </c>
      <c r="C9" s="18">
        <v>0.59</v>
      </c>
      <c r="D9" s="18">
        <v>2.59</v>
      </c>
      <c r="F9" s="19">
        <v>1</v>
      </c>
      <c r="G9" s="3"/>
      <c r="H9" s="3"/>
      <c r="I9" s="3"/>
      <c r="K9" s="19"/>
      <c r="L9" s="3"/>
      <c r="M9" s="3"/>
      <c r="N9" s="3"/>
    </row>
    <row r="10" spans="1:14" x14ac:dyDescent="0.3">
      <c r="A10" t="s">
        <v>68</v>
      </c>
      <c r="B10" s="18">
        <v>1.25</v>
      </c>
      <c r="C10" s="18">
        <v>3.25</v>
      </c>
      <c r="D10" s="18">
        <v>2.15</v>
      </c>
      <c r="F10" s="19">
        <v>4</v>
      </c>
      <c r="G10" s="3"/>
      <c r="H10" s="3"/>
      <c r="I10" s="3"/>
      <c r="K10" s="19"/>
      <c r="L10" s="3"/>
      <c r="M10" s="3"/>
      <c r="N10" s="3"/>
    </row>
    <row r="11" spans="1:14" x14ac:dyDescent="0.3">
      <c r="A11" t="s">
        <v>69</v>
      </c>
      <c r="B11" s="18">
        <v>9.5</v>
      </c>
      <c r="C11" s="18">
        <v>14</v>
      </c>
      <c r="D11" s="18">
        <v>13</v>
      </c>
      <c r="F11" s="19">
        <v>1</v>
      </c>
      <c r="G11" s="3"/>
      <c r="H11" s="3"/>
      <c r="I11" s="3"/>
      <c r="K11" s="19"/>
      <c r="L11" s="3"/>
      <c r="M11" s="3"/>
      <c r="N11" s="3"/>
    </row>
    <row r="12" spans="1:14" x14ac:dyDescent="0.3">
      <c r="A12" t="s">
        <v>70</v>
      </c>
      <c r="B12" s="18">
        <v>4.55</v>
      </c>
      <c r="C12" s="18">
        <v>2.5499999999999998</v>
      </c>
      <c r="D12" s="18">
        <v>6</v>
      </c>
      <c r="F12" s="19">
        <v>1</v>
      </c>
      <c r="G12" s="3"/>
      <c r="H12" s="3"/>
      <c r="I12" s="3"/>
      <c r="K12" s="19"/>
      <c r="L12" s="3"/>
      <c r="M12" s="3"/>
      <c r="N12" s="3"/>
    </row>
    <row r="13" spans="1:14" x14ac:dyDescent="0.3">
      <c r="A13" t="s">
        <v>71</v>
      </c>
      <c r="B13" s="18">
        <v>4.2</v>
      </c>
      <c r="C13" s="18">
        <v>2.2000000000000002</v>
      </c>
      <c r="D13" s="18">
        <v>3</v>
      </c>
      <c r="F13" s="19">
        <v>1</v>
      </c>
      <c r="G13" s="3"/>
      <c r="H13" s="3"/>
      <c r="I13" s="3"/>
      <c r="K13" s="19"/>
      <c r="L13" s="3"/>
      <c r="M13" s="3"/>
      <c r="N13" s="3"/>
    </row>
    <row r="14" spans="1:14" x14ac:dyDescent="0.3">
      <c r="A14" t="s">
        <v>72</v>
      </c>
      <c r="B14" s="18">
        <v>3.9</v>
      </c>
      <c r="C14" s="18">
        <v>5</v>
      </c>
      <c r="D14" s="18">
        <v>8</v>
      </c>
      <c r="F14" s="19">
        <v>1</v>
      </c>
      <c r="G14" s="3"/>
      <c r="H14" s="3"/>
      <c r="I14" s="3"/>
      <c r="K14" s="19"/>
      <c r="L14" s="3"/>
      <c r="M14" s="3"/>
      <c r="N14" s="3"/>
    </row>
    <row r="15" spans="1:14" x14ac:dyDescent="0.3">
      <c r="A15" t="s">
        <v>73</v>
      </c>
      <c r="B15" s="18">
        <v>1</v>
      </c>
      <c r="C15" s="18">
        <v>2</v>
      </c>
      <c r="D15" s="18">
        <v>1</v>
      </c>
      <c r="F15" s="19">
        <v>1</v>
      </c>
      <c r="G15" s="3"/>
      <c r="H15" s="3"/>
      <c r="I15" s="3"/>
      <c r="K15" s="19"/>
      <c r="L15" s="3"/>
      <c r="M15" s="3"/>
      <c r="N15" s="3"/>
    </row>
    <row r="16" spans="1:14" x14ac:dyDescent="0.3">
      <c r="A16" t="s">
        <v>74</v>
      </c>
      <c r="B16" s="18">
        <v>1.75</v>
      </c>
      <c r="C16" s="18">
        <v>2</v>
      </c>
      <c r="D16" s="18">
        <v>1</v>
      </c>
      <c r="F16" s="19">
        <v>1</v>
      </c>
      <c r="G16" s="3"/>
      <c r="H16" s="3"/>
      <c r="I16" s="3"/>
      <c r="K16" s="19"/>
      <c r="L16" s="3"/>
      <c r="M16" s="3"/>
      <c r="N16" s="3"/>
    </row>
    <row r="17" spans="1:14" x14ac:dyDescent="0.3">
      <c r="A17" t="s">
        <v>75</v>
      </c>
      <c r="B17" s="18">
        <v>2</v>
      </c>
      <c r="C17" s="18">
        <v>1</v>
      </c>
      <c r="D17" s="18">
        <v>3</v>
      </c>
      <c r="F17" s="19">
        <v>1</v>
      </c>
      <c r="G17" s="3"/>
      <c r="H17" s="3"/>
      <c r="I17" s="3"/>
      <c r="K17" s="19"/>
      <c r="L17" s="3"/>
      <c r="M17" s="3"/>
      <c r="N17" s="3"/>
    </row>
    <row r="18" spans="1:14" x14ac:dyDescent="0.3">
      <c r="G18" t="s">
        <v>76</v>
      </c>
      <c r="H18" t="s">
        <v>77</v>
      </c>
      <c r="I18" t="s">
        <v>78</v>
      </c>
    </row>
    <row r="19" spans="1:14" x14ac:dyDescent="0.3">
      <c r="F19" t="s">
        <v>58</v>
      </c>
      <c r="G19" s="12">
        <v>98</v>
      </c>
      <c r="H19" s="12">
        <v>909</v>
      </c>
      <c r="I19" s="12">
        <v>909</v>
      </c>
      <c r="L19" s="12"/>
      <c r="M19" s="12"/>
      <c r="N19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workbookViewId="0">
      <selection activeCell="F17" sqref="F2:F17"/>
    </sheetView>
  </sheetViews>
  <sheetFormatPr defaultColWidth="11" defaultRowHeight="15.6" x14ac:dyDescent="0.3"/>
  <cols>
    <col min="1" max="1" width="17" bestFit="1" customWidth="1"/>
  </cols>
  <sheetData>
    <row r="2" spans="1:14" x14ac:dyDescent="0.3">
      <c r="B2" t="s">
        <v>76</v>
      </c>
      <c r="C2" t="s">
        <v>77</v>
      </c>
      <c r="D2" t="s">
        <v>78</v>
      </c>
      <c r="F2" t="s">
        <v>12</v>
      </c>
      <c r="G2" t="s">
        <v>76</v>
      </c>
      <c r="H2" t="s">
        <v>77</v>
      </c>
      <c r="I2" t="s">
        <v>78</v>
      </c>
      <c r="K2" t="s">
        <v>13</v>
      </c>
      <c r="L2" t="s">
        <v>76</v>
      </c>
      <c r="M2" t="s">
        <v>77</v>
      </c>
      <c r="N2" t="s">
        <v>78</v>
      </c>
    </row>
    <row r="3" spans="1:14" x14ac:dyDescent="0.3">
      <c r="A3" t="s">
        <v>61</v>
      </c>
      <c r="B3" s="18">
        <v>0.5</v>
      </c>
      <c r="C3" s="18">
        <v>0.4</v>
      </c>
      <c r="D3" s="18">
        <v>1.4</v>
      </c>
      <c r="F3" s="19">
        <v>3</v>
      </c>
      <c r="G3" s="3">
        <f>F3*$B3</f>
        <v>1.5</v>
      </c>
      <c r="H3" s="3">
        <f>F3*C3</f>
        <v>1.2000000000000002</v>
      </c>
      <c r="I3" s="3">
        <f>F3*D3</f>
        <v>4.1999999999999993</v>
      </c>
      <c r="K3" s="19">
        <v>5</v>
      </c>
      <c r="L3" s="3">
        <f>K3*B3</f>
        <v>2.5</v>
      </c>
      <c r="M3" s="3">
        <f>K3*C3</f>
        <v>2</v>
      </c>
      <c r="N3" s="3">
        <f>K3*D3</f>
        <v>7</v>
      </c>
    </row>
    <row r="4" spans="1:14" x14ac:dyDescent="0.3">
      <c r="A4" t="s">
        <v>62</v>
      </c>
      <c r="B4" s="18">
        <v>28</v>
      </c>
      <c r="C4" s="18">
        <v>33</v>
      </c>
      <c r="D4" s="18">
        <v>31</v>
      </c>
      <c r="F4" s="19">
        <v>1</v>
      </c>
      <c r="G4" s="3">
        <f t="shared" ref="G4:G17" si="0">F4*$B4</f>
        <v>28</v>
      </c>
      <c r="H4" s="3">
        <f t="shared" ref="H4:H17" si="1">F4*C4</f>
        <v>33</v>
      </c>
      <c r="I4" s="3">
        <f t="shared" ref="I4:I17" si="2">F4*D4</f>
        <v>31</v>
      </c>
      <c r="K4" s="19">
        <v>1</v>
      </c>
      <c r="L4" s="3">
        <f t="shared" ref="L4:L17" si="3">K4*B4</f>
        <v>28</v>
      </c>
      <c r="M4" s="3">
        <f t="shared" ref="M4:M17" si="4">K4*C4</f>
        <v>33</v>
      </c>
      <c r="N4" s="3">
        <f t="shared" ref="N4:N17" si="5">K4*D4</f>
        <v>31</v>
      </c>
    </row>
    <row r="5" spans="1:14" x14ac:dyDescent="0.3">
      <c r="A5" t="s">
        <v>63</v>
      </c>
      <c r="B5" s="18">
        <v>1.8</v>
      </c>
      <c r="C5" s="18">
        <v>1</v>
      </c>
      <c r="D5" s="18">
        <v>2</v>
      </c>
      <c r="F5" s="19">
        <v>7</v>
      </c>
      <c r="G5" s="3">
        <f t="shared" si="0"/>
        <v>12.6</v>
      </c>
      <c r="H5" s="3">
        <f t="shared" si="1"/>
        <v>7</v>
      </c>
      <c r="I5" s="3">
        <f t="shared" si="2"/>
        <v>14</v>
      </c>
      <c r="K5" s="19">
        <v>4</v>
      </c>
      <c r="L5" s="3">
        <f t="shared" si="3"/>
        <v>7.2</v>
      </c>
      <c r="M5" s="3">
        <f t="shared" si="4"/>
        <v>4</v>
      </c>
      <c r="N5" s="3">
        <f t="shared" si="5"/>
        <v>8</v>
      </c>
    </row>
    <row r="6" spans="1:14" x14ac:dyDescent="0.3">
      <c r="A6" t="s">
        <v>64</v>
      </c>
      <c r="B6" s="18">
        <v>1.2</v>
      </c>
      <c r="C6" s="18">
        <v>0.8</v>
      </c>
      <c r="D6" s="18">
        <v>1.5</v>
      </c>
      <c r="F6" s="19">
        <v>1</v>
      </c>
      <c r="G6" s="3">
        <f t="shared" si="0"/>
        <v>1.2</v>
      </c>
      <c r="H6" s="3">
        <f t="shared" si="1"/>
        <v>0.8</v>
      </c>
      <c r="I6" s="3">
        <f t="shared" si="2"/>
        <v>1.5</v>
      </c>
      <c r="K6" s="19">
        <v>2</v>
      </c>
      <c r="L6" s="3">
        <f t="shared" si="3"/>
        <v>2.4</v>
      </c>
      <c r="M6" s="3">
        <f t="shared" si="4"/>
        <v>1.6</v>
      </c>
      <c r="N6" s="3">
        <f t="shared" si="5"/>
        <v>3</v>
      </c>
    </row>
    <row r="7" spans="1:14" x14ac:dyDescent="0.3">
      <c r="A7" t="s">
        <v>65</v>
      </c>
      <c r="B7" s="18">
        <v>2.4</v>
      </c>
      <c r="C7" s="18">
        <v>1.4</v>
      </c>
      <c r="D7" s="18">
        <v>2.4</v>
      </c>
      <c r="F7" s="19">
        <v>2</v>
      </c>
      <c r="G7" s="3">
        <f t="shared" si="0"/>
        <v>4.8</v>
      </c>
      <c r="H7" s="3">
        <f t="shared" si="1"/>
        <v>2.8</v>
      </c>
      <c r="I7" s="3">
        <f t="shared" si="2"/>
        <v>4.8</v>
      </c>
      <c r="K7" s="19">
        <v>2</v>
      </c>
      <c r="L7" s="3">
        <f t="shared" si="3"/>
        <v>4.8</v>
      </c>
      <c r="M7" s="3">
        <f t="shared" si="4"/>
        <v>2.8</v>
      </c>
      <c r="N7" s="3">
        <f t="shared" si="5"/>
        <v>4.8</v>
      </c>
    </row>
    <row r="8" spans="1:14" x14ac:dyDescent="0.3">
      <c r="A8" t="s">
        <v>66</v>
      </c>
      <c r="B8" s="18">
        <v>0.9</v>
      </c>
      <c r="C8" s="18">
        <v>0.2</v>
      </c>
      <c r="D8" s="18">
        <v>0.8</v>
      </c>
      <c r="F8" s="19">
        <v>2</v>
      </c>
      <c r="G8" s="3">
        <f t="shared" si="0"/>
        <v>1.8</v>
      </c>
      <c r="H8" s="3">
        <f t="shared" si="1"/>
        <v>0.4</v>
      </c>
      <c r="I8" s="3">
        <f t="shared" si="2"/>
        <v>1.6</v>
      </c>
      <c r="K8" s="19">
        <v>2</v>
      </c>
      <c r="L8" s="3">
        <f t="shared" si="3"/>
        <v>1.8</v>
      </c>
      <c r="M8" s="3">
        <f t="shared" si="4"/>
        <v>0.4</v>
      </c>
      <c r="N8" s="3">
        <f t="shared" si="5"/>
        <v>1.6</v>
      </c>
    </row>
    <row r="9" spans="1:14" x14ac:dyDescent="0.3">
      <c r="A9" t="s">
        <v>67</v>
      </c>
      <c r="B9" s="18">
        <v>0.99</v>
      </c>
      <c r="C9" s="18">
        <v>0.59</v>
      </c>
      <c r="D9" s="18">
        <v>2.59</v>
      </c>
      <c r="F9" s="19">
        <v>1</v>
      </c>
      <c r="G9" s="3">
        <f t="shared" si="0"/>
        <v>0.99</v>
      </c>
      <c r="H9" s="3">
        <f t="shared" si="1"/>
        <v>0.59</v>
      </c>
      <c r="I9" s="3">
        <f t="shared" si="2"/>
        <v>2.59</v>
      </c>
      <c r="K9" s="19">
        <v>1</v>
      </c>
      <c r="L9" s="3">
        <f t="shared" si="3"/>
        <v>0.99</v>
      </c>
      <c r="M9" s="3">
        <f t="shared" si="4"/>
        <v>0.59</v>
      </c>
      <c r="N9" s="3">
        <f t="shared" si="5"/>
        <v>2.59</v>
      </c>
    </row>
    <row r="10" spans="1:14" x14ac:dyDescent="0.3">
      <c r="A10" t="s">
        <v>68</v>
      </c>
      <c r="B10" s="18">
        <v>1.25</v>
      </c>
      <c r="C10" s="18">
        <v>3.25</v>
      </c>
      <c r="D10" s="18">
        <v>2.15</v>
      </c>
      <c r="F10" s="19">
        <v>4</v>
      </c>
      <c r="G10" s="3">
        <f t="shared" si="0"/>
        <v>5</v>
      </c>
      <c r="H10" s="3">
        <f t="shared" si="1"/>
        <v>13</v>
      </c>
      <c r="I10" s="3">
        <f t="shared" si="2"/>
        <v>8.6</v>
      </c>
      <c r="K10" s="19">
        <v>1</v>
      </c>
      <c r="L10" s="3">
        <f t="shared" si="3"/>
        <v>1.25</v>
      </c>
      <c r="M10" s="3">
        <f t="shared" si="4"/>
        <v>3.25</v>
      </c>
      <c r="N10" s="3">
        <f t="shared" si="5"/>
        <v>2.15</v>
      </c>
    </row>
    <row r="11" spans="1:14" x14ac:dyDescent="0.3">
      <c r="A11" t="s">
        <v>69</v>
      </c>
      <c r="B11" s="18">
        <v>9.5</v>
      </c>
      <c r="C11" s="18">
        <v>14</v>
      </c>
      <c r="D11" s="18">
        <v>13</v>
      </c>
      <c r="F11" s="19">
        <v>1</v>
      </c>
      <c r="G11" s="3">
        <f t="shared" si="0"/>
        <v>9.5</v>
      </c>
      <c r="H11" s="3">
        <f t="shared" si="1"/>
        <v>14</v>
      </c>
      <c r="I11" s="3">
        <f t="shared" si="2"/>
        <v>13</v>
      </c>
      <c r="K11" s="19">
        <v>1</v>
      </c>
      <c r="L11" s="3">
        <f t="shared" si="3"/>
        <v>9.5</v>
      </c>
      <c r="M11" s="3">
        <f t="shared" si="4"/>
        <v>14</v>
      </c>
      <c r="N11" s="3">
        <f t="shared" si="5"/>
        <v>13</v>
      </c>
    </row>
    <row r="12" spans="1:14" x14ac:dyDescent="0.3">
      <c r="A12" t="s">
        <v>70</v>
      </c>
      <c r="B12" s="18">
        <v>4.55</v>
      </c>
      <c r="C12" s="18">
        <v>2.5499999999999998</v>
      </c>
      <c r="D12" s="18">
        <v>6</v>
      </c>
      <c r="F12" s="19">
        <v>1</v>
      </c>
      <c r="G12" s="3">
        <f t="shared" si="0"/>
        <v>4.55</v>
      </c>
      <c r="H12" s="3">
        <f t="shared" si="1"/>
        <v>2.5499999999999998</v>
      </c>
      <c r="I12" s="3">
        <f t="shared" si="2"/>
        <v>6</v>
      </c>
      <c r="K12" s="19">
        <v>1</v>
      </c>
      <c r="L12" s="3">
        <f t="shared" si="3"/>
        <v>4.55</v>
      </c>
      <c r="M12" s="3">
        <f t="shared" si="4"/>
        <v>2.5499999999999998</v>
      </c>
      <c r="N12" s="3">
        <f t="shared" si="5"/>
        <v>6</v>
      </c>
    </row>
    <row r="13" spans="1:14" x14ac:dyDescent="0.3">
      <c r="A13" t="s">
        <v>71</v>
      </c>
      <c r="B13" s="18">
        <v>4.2</v>
      </c>
      <c r="C13" s="18">
        <v>2.2000000000000002</v>
      </c>
      <c r="D13" s="18">
        <v>3</v>
      </c>
      <c r="F13" s="19">
        <v>1</v>
      </c>
      <c r="G13" s="3">
        <f t="shared" si="0"/>
        <v>4.2</v>
      </c>
      <c r="H13" s="3">
        <f t="shared" si="1"/>
        <v>2.2000000000000002</v>
      </c>
      <c r="I13" s="3">
        <f t="shared" si="2"/>
        <v>3</v>
      </c>
      <c r="K13" s="19">
        <v>2</v>
      </c>
      <c r="L13" s="3">
        <f t="shared" si="3"/>
        <v>8.4</v>
      </c>
      <c r="M13" s="3">
        <f t="shared" si="4"/>
        <v>4.4000000000000004</v>
      </c>
      <c r="N13" s="3">
        <f t="shared" si="5"/>
        <v>6</v>
      </c>
    </row>
    <row r="14" spans="1:14" x14ac:dyDescent="0.3">
      <c r="A14" t="s">
        <v>72</v>
      </c>
      <c r="B14" s="18">
        <v>3.9</v>
      </c>
      <c r="C14" s="18">
        <v>5</v>
      </c>
      <c r="D14" s="18">
        <v>8</v>
      </c>
      <c r="F14" s="19">
        <v>1</v>
      </c>
      <c r="G14" s="3">
        <f t="shared" si="0"/>
        <v>3.9</v>
      </c>
      <c r="H14" s="3">
        <f t="shared" si="1"/>
        <v>5</v>
      </c>
      <c r="I14" s="3">
        <f t="shared" si="2"/>
        <v>8</v>
      </c>
      <c r="K14" s="19"/>
      <c r="L14" s="3">
        <f t="shared" si="3"/>
        <v>0</v>
      </c>
      <c r="M14" s="3">
        <f t="shared" si="4"/>
        <v>0</v>
      </c>
      <c r="N14" s="3">
        <f t="shared" si="5"/>
        <v>0</v>
      </c>
    </row>
    <row r="15" spans="1:14" x14ac:dyDescent="0.3">
      <c r="A15" t="s">
        <v>73</v>
      </c>
      <c r="B15" s="18">
        <v>1</v>
      </c>
      <c r="C15" s="18">
        <v>2</v>
      </c>
      <c r="D15" s="18">
        <v>1</v>
      </c>
      <c r="F15" s="19">
        <v>1</v>
      </c>
      <c r="G15" s="3">
        <f t="shared" si="0"/>
        <v>1</v>
      </c>
      <c r="H15" s="3">
        <f t="shared" si="1"/>
        <v>2</v>
      </c>
      <c r="I15" s="3">
        <f t="shared" si="2"/>
        <v>1</v>
      </c>
      <c r="K15" s="19"/>
      <c r="L15" s="3">
        <f t="shared" si="3"/>
        <v>0</v>
      </c>
      <c r="M15" s="3">
        <f t="shared" si="4"/>
        <v>0</v>
      </c>
      <c r="N15" s="3">
        <f t="shared" si="5"/>
        <v>0</v>
      </c>
    </row>
    <row r="16" spans="1:14" x14ac:dyDescent="0.3">
      <c r="A16" t="s">
        <v>74</v>
      </c>
      <c r="B16" s="18">
        <v>1.75</v>
      </c>
      <c r="C16" s="18">
        <v>2</v>
      </c>
      <c r="D16" s="18">
        <v>1</v>
      </c>
      <c r="F16" s="19">
        <v>1</v>
      </c>
      <c r="G16" s="3">
        <f t="shared" si="0"/>
        <v>1.75</v>
      </c>
      <c r="H16" s="3">
        <f t="shared" si="1"/>
        <v>2</v>
      </c>
      <c r="I16" s="3">
        <f t="shared" si="2"/>
        <v>1</v>
      </c>
      <c r="K16" s="19"/>
      <c r="L16" s="3">
        <f t="shared" si="3"/>
        <v>0</v>
      </c>
      <c r="M16" s="3">
        <f t="shared" si="4"/>
        <v>0</v>
      </c>
      <c r="N16" s="3">
        <f t="shared" si="5"/>
        <v>0</v>
      </c>
    </row>
    <row r="17" spans="1:14" x14ac:dyDescent="0.3">
      <c r="A17" t="s">
        <v>75</v>
      </c>
      <c r="B17" s="18">
        <v>2</v>
      </c>
      <c r="C17" s="18">
        <v>1</v>
      </c>
      <c r="D17" s="18">
        <v>3</v>
      </c>
      <c r="F17" s="19">
        <v>1</v>
      </c>
      <c r="G17" s="3">
        <f t="shared" si="0"/>
        <v>2</v>
      </c>
      <c r="H17" s="3">
        <f t="shared" si="1"/>
        <v>1</v>
      </c>
      <c r="I17" s="3">
        <f t="shared" si="2"/>
        <v>3</v>
      </c>
      <c r="K17" s="19"/>
      <c r="L17" s="3">
        <f t="shared" si="3"/>
        <v>0</v>
      </c>
      <c r="M17" s="3">
        <f t="shared" si="4"/>
        <v>0</v>
      </c>
      <c r="N17" s="3">
        <f t="shared" si="5"/>
        <v>0</v>
      </c>
    </row>
    <row r="18" spans="1:14" x14ac:dyDescent="0.3">
      <c r="G18" t="s">
        <v>76</v>
      </c>
      <c r="H18" t="s">
        <v>77</v>
      </c>
      <c r="I18" t="s">
        <v>78</v>
      </c>
      <c r="L18" t="s">
        <v>76</v>
      </c>
      <c r="M18" t="s">
        <v>77</v>
      </c>
      <c r="N18" t="s">
        <v>78</v>
      </c>
    </row>
    <row r="19" spans="1:14" x14ac:dyDescent="0.3">
      <c r="G19" s="12">
        <f>SUM(G3:G17)</f>
        <v>82.79</v>
      </c>
      <c r="H19" s="12">
        <f t="shared" ref="H19:I19" si="6">SUM(H3:H17)</f>
        <v>87.539999999999992</v>
      </c>
      <c r="I19" s="12">
        <f t="shared" si="6"/>
        <v>103.28999999999999</v>
      </c>
      <c r="L19" s="12">
        <f>SUM(L3:L17)</f>
        <v>71.39</v>
      </c>
      <c r="M19" s="12">
        <f t="shared" ref="M19:N19" si="7">SUM(M3:M17)</f>
        <v>68.59</v>
      </c>
      <c r="N19" s="12">
        <f t="shared" si="7"/>
        <v>85.139999999999986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E11" sqref="E11"/>
    </sheetView>
  </sheetViews>
  <sheetFormatPr defaultColWidth="11" defaultRowHeight="15.6" x14ac:dyDescent="0.3"/>
  <sheetData>
    <row r="2" spans="1:3" x14ac:dyDescent="0.3">
      <c r="B2" t="s">
        <v>79</v>
      </c>
      <c r="C2" t="s">
        <v>89</v>
      </c>
    </row>
    <row r="3" spans="1:3" x14ac:dyDescent="0.3">
      <c r="A3" s="16" t="s">
        <v>80</v>
      </c>
      <c r="B3" s="16"/>
      <c r="C3" s="16"/>
    </row>
    <row r="4" spans="1:3" x14ac:dyDescent="0.3">
      <c r="A4" s="16" t="s">
        <v>82</v>
      </c>
      <c r="B4" s="20">
        <v>50</v>
      </c>
      <c r="C4" s="20">
        <v>90</v>
      </c>
    </row>
    <row r="5" spans="1:3" x14ac:dyDescent="0.3">
      <c r="A5" s="16" t="s">
        <v>83</v>
      </c>
      <c r="B5" s="20">
        <v>2</v>
      </c>
      <c r="C5" s="20">
        <v>2.5</v>
      </c>
    </row>
    <row r="6" spans="1:3" x14ac:dyDescent="0.3">
      <c r="A6" s="16" t="s">
        <v>84</v>
      </c>
      <c r="B6" s="20">
        <v>4.5</v>
      </c>
      <c r="C6" s="20">
        <v>5.5</v>
      </c>
    </row>
    <row r="7" spans="1:3" x14ac:dyDescent="0.3">
      <c r="A7" s="16" t="s">
        <v>90</v>
      </c>
      <c r="B7" s="20">
        <v>7</v>
      </c>
      <c r="C7" s="20">
        <v>7</v>
      </c>
    </row>
    <row r="8" spans="1:3" x14ac:dyDescent="0.3">
      <c r="A8" s="16" t="s">
        <v>85</v>
      </c>
      <c r="B8" s="20"/>
      <c r="C8" s="20">
        <v>3</v>
      </c>
    </row>
    <row r="9" spans="1:3" x14ac:dyDescent="0.3">
      <c r="A9" s="16" t="s">
        <v>94</v>
      </c>
      <c r="B9" s="22">
        <f>SUM(B4:B8)</f>
        <v>63.5</v>
      </c>
      <c r="C9" s="22">
        <f>SUM(C4:C8)</f>
        <v>108</v>
      </c>
    </row>
    <row r="11" spans="1:3" x14ac:dyDescent="0.3">
      <c r="A11" s="15" t="s">
        <v>81</v>
      </c>
      <c r="B11" s="15"/>
      <c r="C11" s="15"/>
    </row>
    <row r="12" spans="1:3" x14ac:dyDescent="0.3">
      <c r="A12" s="15" t="s">
        <v>86</v>
      </c>
      <c r="B12" s="23">
        <v>11</v>
      </c>
      <c r="C12" s="23">
        <v>21</v>
      </c>
    </row>
    <row r="13" spans="1:3" x14ac:dyDescent="0.3">
      <c r="A13" s="15" t="s">
        <v>87</v>
      </c>
      <c r="B13" s="23">
        <v>8</v>
      </c>
      <c r="C13" s="23"/>
    </row>
    <row r="14" spans="1:3" x14ac:dyDescent="0.3">
      <c r="A14" s="15" t="s">
        <v>88</v>
      </c>
      <c r="B14" s="23"/>
      <c r="C14" s="23">
        <v>3</v>
      </c>
    </row>
    <row r="15" spans="1:3" x14ac:dyDescent="0.3">
      <c r="A15" s="15" t="s">
        <v>91</v>
      </c>
      <c r="B15" s="23">
        <f>SUM(B12:B14)</f>
        <v>19</v>
      </c>
      <c r="C15" s="23">
        <f>SUM(C12:C14)</f>
        <v>24</v>
      </c>
    </row>
    <row r="16" spans="1:3" x14ac:dyDescent="0.3">
      <c r="A16" s="15" t="s">
        <v>92</v>
      </c>
      <c r="B16" s="23">
        <f>B15*2</f>
        <v>38</v>
      </c>
      <c r="C16" s="23">
        <f>C15*2</f>
        <v>48</v>
      </c>
    </row>
    <row r="17" spans="1:3" x14ac:dyDescent="0.3">
      <c r="B17" t="s">
        <v>79</v>
      </c>
      <c r="C17" t="s">
        <v>89</v>
      </c>
    </row>
    <row r="18" spans="1:3" x14ac:dyDescent="0.3">
      <c r="A18" s="15" t="s">
        <v>93</v>
      </c>
      <c r="B18" s="21">
        <f>B9+B16*12</f>
        <v>519.5</v>
      </c>
      <c r="C18" s="21">
        <f>C9+C16*12</f>
        <v>684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zoomScale="70" zoomScaleNormal="70" workbookViewId="0">
      <selection activeCell="E32" sqref="E32"/>
    </sheetView>
  </sheetViews>
  <sheetFormatPr defaultColWidth="11" defaultRowHeight="15.6" x14ac:dyDescent="0.3"/>
  <cols>
    <col min="1" max="1" width="27.59765625" bestFit="1" customWidth="1"/>
    <col min="2" max="3" width="11" style="26"/>
    <col min="4" max="4" width="11.8984375" style="26" bestFit="1" customWidth="1"/>
  </cols>
  <sheetData>
    <row r="1" spans="1:4" s="33" customFormat="1" ht="31.2" x14ac:dyDescent="0.3">
      <c r="A1" s="33" t="s">
        <v>12</v>
      </c>
      <c r="B1" s="34" t="s">
        <v>46</v>
      </c>
      <c r="C1" s="34" t="s">
        <v>47</v>
      </c>
      <c r="D1" s="34" t="s">
        <v>48</v>
      </c>
    </row>
    <row r="5" spans="1:4" x14ac:dyDescent="0.3">
      <c r="A5" s="31" t="s">
        <v>98</v>
      </c>
      <c r="B5" s="27"/>
      <c r="C5" s="27"/>
      <c r="D5" s="27"/>
    </row>
    <row r="6" spans="1:4" x14ac:dyDescent="0.3">
      <c r="A6" s="15" t="s">
        <v>57</v>
      </c>
      <c r="B6" s="35">
        <v>280</v>
      </c>
      <c r="C6" s="35">
        <v>100</v>
      </c>
      <c r="D6" s="35">
        <v>350</v>
      </c>
    </row>
    <row r="7" spans="1:4" x14ac:dyDescent="0.3">
      <c r="A7" s="15" t="s">
        <v>49</v>
      </c>
      <c r="B7" s="35">
        <v>18</v>
      </c>
      <c r="C7" s="35">
        <v>0</v>
      </c>
      <c r="D7" s="35">
        <v>0</v>
      </c>
    </row>
    <row r="8" spans="1:4" x14ac:dyDescent="0.3">
      <c r="A8" s="15" t="s">
        <v>50</v>
      </c>
      <c r="B8" s="35">
        <v>25</v>
      </c>
      <c r="C8" s="35">
        <v>0</v>
      </c>
      <c r="D8" s="35">
        <v>0</v>
      </c>
    </row>
    <row r="9" spans="1:4" x14ac:dyDescent="0.3">
      <c r="A9" s="15" t="s">
        <v>51</v>
      </c>
      <c r="B9" s="35">
        <v>15</v>
      </c>
      <c r="C9" s="35">
        <v>0</v>
      </c>
      <c r="D9" s="35">
        <v>0</v>
      </c>
    </row>
    <row r="10" spans="1:4" x14ac:dyDescent="0.3">
      <c r="A10" s="15" t="s">
        <v>52</v>
      </c>
      <c r="B10" s="35">
        <v>9</v>
      </c>
      <c r="C10" s="35">
        <v>0</v>
      </c>
      <c r="D10" s="35">
        <v>0</v>
      </c>
    </row>
    <row r="11" spans="1:4" x14ac:dyDescent="0.3">
      <c r="A11" s="15" t="s">
        <v>53</v>
      </c>
      <c r="B11" s="35">
        <v>0</v>
      </c>
      <c r="C11" s="35">
        <v>99</v>
      </c>
      <c r="D11" s="35">
        <v>0</v>
      </c>
    </row>
    <row r="12" spans="1:4" x14ac:dyDescent="0.3">
      <c r="A12" s="15" t="s">
        <v>54</v>
      </c>
      <c r="B12" s="35">
        <v>0</v>
      </c>
      <c r="C12" s="35">
        <v>95</v>
      </c>
      <c r="D12" s="35">
        <v>0</v>
      </c>
    </row>
    <row r="13" spans="1:4" x14ac:dyDescent="0.3">
      <c r="A13" s="15" t="s">
        <v>55</v>
      </c>
      <c r="B13" s="35">
        <v>0</v>
      </c>
      <c r="C13" s="35">
        <v>85</v>
      </c>
      <c r="D13" s="35">
        <v>0</v>
      </c>
    </row>
    <row r="14" spans="1:4" x14ac:dyDescent="0.3">
      <c r="A14" s="15" t="s">
        <v>56</v>
      </c>
      <c r="B14" s="35">
        <v>0</v>
      </c>
      <c r="C14" s="35">
        <v>85</v>
      </c>
      <c r="D14" s="35">
        <v>0</v>
      </c>
    </row>
    <row r="15" spans="1:4" x14ac:dyDescent="0.3">
      <c r="A15" s="15" t="s">
        <v>59</v>
      </c>
      <c r="B15" s="35">
        <v>0</v>
      </c>
      <c r="C15" s="35">
        <v>0</v>
      </c>
      <c r="D15" s="35">
        <v>555</v>
      </c>
    </row>
    <row r="16" spans="1:4" x14ac:dyDescent="0.3">
      <c r="A16" s="15" t="s">
        <v>86</v>
      </c>
      <c r="B16" s="35">
        <v>50</v>
      </c>
      <c r="C16" s="35">
        <v>50</v>
      </c>
      <c r="D16" s="35"/>
    </row>
    <row r="17" spans="1:4" x14ac:dyDescent="0.3">
      <c r="B17" s="29"/>
      <c r="C17" s="29"/>
      <c r="D17" s="29"/>
    </row>
    <row r="18" spans="1:4" x14ac:dyDescent="0.3">
      <c r="A18" s="15" t="s">
        <v>99</v>
      </c>
      <c r="B18" s="35">
        <f>SUM(B6,B6:B16)</f>
        <v>677</v>
      </c>
      <c r="C18" s="35">
        <f>SUM(C6,C6:C16)</f>
        <v>614</v>
      </c>
      <c r="D18" s="35">
        <f>SUM(D6,D6:D16)</f>
        <v>1255</v>
      </c>
    </row>
    <row r="19" spans="1:4" x14ac:dyDescent="0.3">
      <c r="A19" s="15" t="s">
        <v>100</v>
      </c>
      <c r="B19" s="28">
        <v>2</v>
      </c>
      <c r="C19" s="28">
        <v>2</v>
      </c>
      <c r="D19" s="28">
        <v>2</v>
      </c>
    </row>
    <row r="20" spans="1:4" x14ac:dyDescent="0.3">
      <c r="A20" s="15" t="s">
        <v>101</v>
      </c>
      <c r="B20" s="35">
        <f>B18*B19</f>
        <v>1354</v>
      </c>
      <c r="C20" s="35">
        <f t="shared" ref="C20:D20" si="0">C18*C19</f>
        <v>1228</v>
      </c>
      <c r="D20" s="35">
        <f t="shared" si="0"/>
        <v>2510</v>
      </c>
    </row>
    <row r="21" spans="1:4" x14ac:dyDescent="0.3">
      <c r="B21" s="29"/>
      <c r="C21" s="29"/>
      <c r="D21" s="29"/>
    </row>
    <row r="22" spans="1:4" x14ac:dyDescent="0.3">
      <c r="A22" s="32" t="s">
        <v>95</v>
      </c>
      <c r="B22" s="36"/>
      <c r="C22" s="36"/>
      <c r="D22" s="36"/>
    </row>
    <row r="23" spans="1:4" x14ac:dyDescent="0.3">
      <c r="A23" s="17" t="s">
        <v>96</v>
      </c>
      <c r="B23" s="36">
        <v>120</v>
      </c>
      <c r="C23" s="36">
        <v>105</v>
      </c>
      <c r="D23" s="36">
        <v>0</v>
      </c>
    </row>
    <row r="24" spans="1:4" x14ac:dyDescent="0.3">
      <c r="A24" s="17" t="s">
        <v>97</v>
      </c>
      <c r="B24" s="30">
        <v>5</v>
      </c>
      <c r="C24" s="30">
        <v>5</v>
      </c>
      <c r="D24" s="30">
        <v>0</v>
      </c>
    </row>
    <row r="25" spans="1:4" x14ac:dyDescent="0.3">
      <c r="A25" s="17" t="s">
        <v>60</v>
      </c>
      <c r="B25" s="36">
        <f>B23*B24</f>
        <v>600</v>
      </c>
      <c r="C25" s="36">
        <f t="shared" ref="C25:D25" si="1">C23*C24</f>
        <v>525</v>
      </c>
      <c r="D25" s="36">
        <f t="shared" si="1"/>
        <v>0</v>
      </c>
    </row>
    <row r="26" spans="1:4" x14ac:dyDescent="0.3">
      <c r="B26" s="29"/>
      <c r="C26" s="29"/>
      <c r="D26" s="29"/>
    </row>
    <row r="27" spans="1:4" x14ac:dyDescent="0.3">
      <c r="A27" s="40" t="s">
        <v>102</v>
      </c>
      <c r="B27" s="41"/>
      <c r="C27" s="41"/>
      <c r="D27" s="41"/>
    </row>
    <row r="28" spans="1:4" x14ac:dyDescent="0.3">
      <c r="A28" s="37" t="s">
        <v>103</v>
      </c>
      <c r="B28" s="39">
        <v>40</v>
      </c>
      <c r="C28" s="39">
        <v>0</v>
      </c>
      <c r="D28" s="39">
        <v>0</v>
      </c>
    </row>
    <row r="29" spans="1:4" x14ac:dyDescent="0.3">
      <c r="A29" s="37" t="s">
        <v>104</v>
      </c>
      <c r="B29" s="38">
        <v>4</v>
      </c>
      <c r="C29" s="39"/>
      <c r="D29" s="39"/>
    </row>
    <row r="30" spans="1:4" x14ac:dyDescent="0.3">
      <c r="A30" s="37" t="s">
        <v>105</v>
      </c>
      <c r="B30" s="39">
        <f>B28*B29</f>
        <v>160</v>
      </c>
      <c r="C30" s="39">
        <f t="shared" ref="C30:D30" si="2">C28*C29</f>
        <v>0</v>
      </c>
      <c r="D30" s="39">
        <f t="shared" si="2"/>
        <v>0</v>
      </c>
    </row>
    <row r="32" spans="1:4" x14ac:dyDescent="0.3">
      <c r="A32" s="37" t="s">
        <v>58</v>
      </c>
      <c r="B32" s="42">
        <f>SUM(B20,B25,B30)</f>
        <v>2114</v>
      </c>
      <c r="C32" s="42">
        <f t="shared" ref="C32:D32" si="3">SUM(C20,C25,C30)</f>
        <v>1753</v>
      </c>
      <c r="D32" s="42">
        <f t="shared" si="3"/>
        <v>2510</v>
      </c>
    </row>
  </sheetData>
  <pageMargins left="0.75" right="0.75" top="1" bottom="1" header="0.5" footer="0.5"/>
  <pageSetup paperSize="12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J23" sqref="J23"/>
    </sheetView>
  </sheetViews>
  <sheetFormatPr defaultColWidth="11" defaultRowHeight="15.6" x14ac:dyDescent="0.3"/>
  <cols>
    <col min="1" max="1" width="23.3984375" customWidth="1"/>
    <col min="4" max="4" width="11.5" bestFit="1" customWidth="1"/>
    <col min="6" max="6" width="25.59765625" customWidth="1"/>
    <col min="7" max="7" width="14.59765625" customWidth="1"/>
    <col min="8" max="9" width="11.5" bestFit="1" customWidth="1"/>
  </cols>
  <sheetData>
    <row r="1" spans="1:9" x14ac:dyDescent="0.3">
      <c r="A1" t="s">
        <v>12</v>
      </c>
      <c r="B1" t="s">
        <v>15</v>
      </c>
      <c r="C1" t="s">
        <v>16</v>
      </c>
      <c r="D1" t="s">
        <v>17</v>
      </c>
      <c r="F1" t="s">
        <v>13</v>
      </c>
      <c r="G1" t="s">
        <v>15</v>
      </c>
      <c r="H1" t="s">
        <v>16</v>
      </c>
      <c r="I1" t="s">
        <v>17</v>
      </c>
    </row>
    <row r="2" spans="1:9" x14ac:dyDescent="0.3">
      <c r="A2" t="s">
        <v>18</v>
      </c>
      <c r="B2" s="3">
        <v>29</v>
      </c>
      <c r="C2" s="3">
        <v>149</v>
      </c>
      <c r="D2" s="3">
        <v>549</v>
      </c>
      <c r="F2" t="s">
        <v>18</v>
      </c>
      <c r="G2" s="3">
        <v>29</v>
      </c>
      <c r="H2" s="3">
        <v>149</v>
      </c>
      <c r="I2" s="3">
        <v>549</v>
      </c>
    </row>
    <row r="3" spans="1:9" x14ac:dyDescent="0.3">
      <c r="B3" s="3"/>
      <c r="C3" s="3"/>
      <c r="D3" s="3"/>
      <c r="G3" s="3"/>
      <c r="H3" s="3"/>
      <c r="I3" s="3"/>
    </row>
    <row r="4" spans="1:9" x14ac:dyDescent="0.3">
      <c r="A4" t="s">
        <v>23</v>
      </c>
      <c r="B4" s="3">
        <v>40</v>
      </c>
      <c r="C4" s="3">
        <v>90</v>
      </c>
      <c r="D4" s="3">
        <v>370</v>
      </c>
      <c r="F4" t="s">
        <v>23</v>
      </c>
      <c r="G4" s="3">
        <v>40</v>
      </c>
      <c r="H4" s="3">
        <v>90</v>
      </c>
      <c r="I4" s="3">
        <v>370</v>
      </c>
    </row>
    <row r="5" spans="1:9" x14ac:dyDescent="0.3">
      <c r="A5" t="s">
        <v>24</v>
      </c>
      <c r="B5" s="10">
        <v>200</v>
      </c>
      <c r="C5" s="10">
        <v>1000</v>
      </c>
      <c r="D5" s="10">
        <v>11000</v>
      </c>
      <c r="F5" t="s">
        <v>24</v>
      </c>
      <c r="G5" s="10">
        <v>200</v>
      </c>
      <c r="H5" s="10">
        <v>1000</v>
      </c>
      <c r="I5" s="10">
        <v>11000</v>
      </c>
    </row>
    <row r="6" spans="1:9" x14ac:dyDescent="0.3">
      <c r="A6" t="s">
        <v>25</v>
      </c>
      <c r="B6" s="3">
        <f>B4/B5</f>
        <v>0.2</v>
      </c>
      <c r="C6" s="3">
        <f t="shared" ref="C6:D6" si="0">C4/C5</f>
        <v>0.09</v>
      </c>
      <c r="D6" s="3">
        <f t="shared" si="0"/>
        <v>3.3636363636363638E-2</v>
      </c>
      <c r="F6" t="s">
        <v>25</v>
      </c>
      <c r="G6" s="3">
        <f>G4/G5</f>
        <v>0.2</v>
      </c>
      <c r="H6" s="3">
        <f t="shared" ref="H6" si="1">H4/H5</f>
        <v>0.09</v>
      </c>
      <c r="I6" s="3">
        <f t="shared" ref="I6" si="2">I4/I5</f>
        <v>3.3636363636363638E-2</v>
      </c>
    </row>
    <row r="7" spans="1:9" x14ac:dyDescent="0.3">
      <c r="B7" s="3"/>
      <c r="C7" s="3"/>
      <c r="D7" s="3"/>
      <c r="G7" s="3"/>
      <c r="H7" s="3"/>
      <c r="I7" s="3"/>
    </row>
    <row r="8" spans="1:9" x14ac:dyDescent="0.3">
      <c r="A8" t="s">
        <v>26</v>
      </c>
      <c r="B8" s="11">
        <f>B19</f>
        <v>3750</v>
      </c>
      <c r="C8" s="11">
        <v>3750</v>
      </c>
      <c r="D8" s="11">
        <v>3750</v>
      </c>
      <c r="F8" t="s">
        <v>26</v>
      </c>
      <c r="G8" s="11">
        <f>G19</f>
        <v>125000</v>
      </c>
      <c r="H8" s="11">
        <v>125000</v>
      </c>
      <c r="I8" s="11">
        <v>125000</v>
      </c>
    </row>
    <row r="9" spans="1:9" x14ac:dyDescent="0.3">
      <c r="A9" t="s">
        <v>28</v>
      </c>
      <c r="B9" s="3">
        <f>B8*B6</f>
        <v>750</v>
      </c>
      <c r="C9" s="3">
        <f t="shared" ref="C9:D9" si="3">C8*C6</f>
        <v>337.5</v>
      </c>
      <c r="D9" s="3">
        <f t="shared" si="3"/>
        <v>126.13636363636364</v>
      </c>
      <c r="F9" t="s">
        <v>28</v>
      </c>
      <c r="G9" s="3">
        <f>G8*G6</f>
        <v>25000</v>
      </c>
      <c r="H9" s="3">
        <f t="shared" ref="H9" si="4">H8*H6</f>
        <v>11250</v>
      </c>
      <c r="I9" s="3">
        <f t="shared" ref="I9" si="5">I8*I6</f>
        <v>4204.545454545455</v>
      </c>
    </row>
    <row r="10" spans="1:9" x14ac:dyDescent="0.3">
      <c r="A10" t="s">
        <v>29</v>
      </c>
      <c r="B10">
        <v>2</v>
      </c>
      <c r="C10">
        <v>2</v>
      </c>
      <c r="D10">
        <v>2</v>
      </c>
      <c r="F10" t="s">
        <v>29</v>
      </c>
      <c r="G10">
        <v>2</v>
      </c>
      <c r="H10">
        <v>2</v>
      </c>
      <c r="I10">
        <v>2</v>
      </c>
    </row>
    <row r="11" spans="1:9" x14ac:dyDescent="0.3">
      <c r="C11" s="10"/>
      <c r="D11" s="10"/>
      <c r="H11" s="10"/>
      <c r="I11" s="10"/>
    </row>
    <row r="12" spans="1:9" x14ac:dyDescent="0.3">
      <c r="A12" t="s">
        <v>30</v>
      </c>
      <c r="B12" s="12">
        <f>B9*B10</f>
        <v>1500</v>
      </c>
      <c r="C12" s="12">
        <f t="shared" ref="C12:D12" si="6">C9*C10</f>
        <v>675</v>
      </c>
      <c r="D12" s="12">
        <f t="shared" si="6"/>
        <v>252.27272727272728</v>
      </c>
      <c r="F12" t="s">
        <v>30</v>
      </c>
      <c r="G12" s="12">
        <f>G9*G10</f>
        <v>50000</v>
      </c>
      <c r="H12" s="12">
        <f t="shared" ref="H12:I12" si="7">H9*H10</f>
        <v>22500</v>
      </c>
      <c r="I12" s="12">
        <f t="shared" si="7"/>
        <v>8409.0909090909099</v>
      </c>
    </row>
    <row r="13" spans="1:9" x14ac:dyDescent="0.3">
      <c r="B13" s="8" t="s">
        <v>15</v>
      </c>
      <c r="C13" s="8" t="s">
        <v>16</v>
      </c>
      <c r="D13" s="8" t="s">
        <v>17</v>
      </c>
      <c r="G13" s="8" t="s">
        <v>15</v>
      </c>
      <c r="H13" s="8" t="s">
        <v>16</v>
      </c>
      <c r="I13" s="8" t="s">
        <v>17</v>
      </c>
    </row>
    <row r="14" spans="1:9" x14ac:dyDescent="0.3">
      <c r="A14" s="8" t="s">
        <v>27</v>
      </c>
      <c r="B14" s="13">
        <f>B2+B12</f>
        <v>1529</v>
      </c>
      <c r="C14" s="13">
        <f t="shared" ref="C14:D14" si="8">C2+C12</f>
        <v>824</v>
      </c>
      <c r="D14" s="13">
        <f t="shared" si="8"/>
        <v>801.27272727272725</v>
      </c>
      <c r="F14" s="8" t="s">
        <v>27</v>
      </c>
      <c r="G14" s="13">
        <f>G2+G12</f>
        <v>50029</v>
      </c>
      <c r="H14" s="13">
        <f t="shared" ref="H14:I14" si="9">H2+H12</f>
        <v>22649</v>
      </c>
      <c r="I14" s="13">
        <f t="shared" si="9"/>
        <v>8958.0909090909099</v>
      </c>
    </row>
    <row r="16" spans="1:9" x14ac:dyDescent="0.3">
      <c r="A16" t="s">
        <v>19</v>
      </c>
      <c r="B16" s="10">
        <v>15</v>
      </c>
      <c r="F16" t="s">
        <v>19</v>
      </c>
      <c r="G16" s="10">
        <v>500</v>
      </c>
    </row>
    <row r="17" spans="1:7" x14ac:dyDescent="0.3">
      <c r="A17" t="s">
        <v>20</v>
      </c>
      <c r="B17" s="10">
        <v>5</v>
      </c>
      <c r="F17" t="s">
        <v>20</v>
      </c>
      <c r="G17" s="10">
        <v>5</v>
      </c>
    </row>
    <row r="18" spans="1:7" x14ac:dyDescent="0.3">
      <c r="A18" t="s">
        <v>21</v>
      </c>
      <c r="B18" s="10">
        <v>50</v>
      </c>
      <c r="F18" t="s">
        <v>21</v>
      </c>
      <c r="G18" s="10">
        <v>50</v>
      </c>
    </row>
    <row r="19" spans="1:7" x14ac:dyDescent="0.3">
      <c r="A19" t="s">
        <v>22</v>
      </c>
      <c r="B19" s="10">
        <f>B16*B17*B18</f>
        <v>3750</v>
      </c>
      <c r="F19" t="s">
        <v>22</v>
      </c>
      <c r="G19" s="10">
        <f>G16*G17*G18</f>
        <v>125000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N21" sqref="N21"/>
    </sheetView>
  </sheetViews>
  <sheetFormatPr defaultColWidth="11" defaultRowHeight="15.6" x14ac:dyDescent="0.3"/>
  <cols>
    <col min="1" max="1" width="13.8984375" customWidth="1"/>
  </cols>
  <sheetData>
    <row r="1" spans="1:11" x14ac:dyDescent="0.3">
      <c r="A1" t="s">
        <v>12</v>
      </c>
      <c r="B1" t="s">
        <v>6</v>
      </c>
      <c r="C1" t="s">
        <v>7</v>
      </c>
      <c r="D1" t="s">
        <v>8</v>
      </c>
      <c r="H1" t="s">
        <v>13</v>
      </c>
      <c r="I1" t="s">
        <v>6</v>
      </c>
      <c r="J1" t="s">
        <v>7</v>
      </c>
      <c r="K1" t="s">
        <v>8</v>
      </c>
    </row>
    <row r="2" spans="1:11" x14ac:dyDescent="0.3">
      <c r="A2" t="s">
        <v>0</v>
      </c>
      <c r="H2" t="s">
        <v>0</v>
      </c>
    </row>
    <row r="3" spans="1:11" x14ac:dyDescent="0.3">
      <c r="A3" s="2" t="s">
        <v>2</v>
      </c>
      <c r="B3" s="4">
        <v>0</v>
      </c>
      <c r="C3" s="4">
        <v>500</v>
      </c>
      <c r="D3" s="4">
        <v>0</v>
      </c>
      <c r="H3" s="2" t="s">
        <v>2</v>
      </c>
      <c r="I3" s="4">
        <v>0</v>
      </c>
      <c r="J3" s="4">
        <v>500</v>
      </c>
      <c r="K3" s="4">
        <v>0</v>
      </c>
    </row>
    <row r="7" spans="1:11" x14ac:dyDescent="0.3">
      <c r="A7" t="s">
        <v>1</v>
      </c>
      <c r="H7" t="s">
        <v>1</v>
      </c>
    </row>
    <row r="8" spans="1:11" x14ac:dyDescent="0.3">
      <c r="A8" s="1" t="s">
        <v>9</v>
      </c>
      <c r="B8" s="5">
        <v>19</v>
      </c>
      <c r="C8" s="5">
        <v>35</v>
      </c>
      <c r="D8" s="5">
        <v>55</v>
      </c>
      <c r="H8" s="1" t="s">
        <v>9</v>
      </c>
      <c r="I8" s="5">
        <v>19</v>
      </c>
      <c r="J8" s="5">
        <v>35</v>
      </c>
      <c r="K8" s="5">
        <v>55</v>
      </c>
    </row>
    <row r="9" spans="1:11" x14ac:dyDescent="0.3">
      <c r="A9" s="1" t="s">
        <v>3</v>
      </c>
      <c r="B9" s="5">
        <v>30</v>
      </c>
      <c r="C9" s="5">
        <v>0</v>
      </c>
      <c r="D9" s="5">
        <v>0</v>
      </c>
      <c r="H9" s="1" t="s">
        <v>3</v>
      </c>
      <c r="I9" s="5">
        <v>30</v>
      </c>
      <c r="J9" s="5">
        <v>0</v>
      </c>
      <c r="K9" s="5">
        <v>0</v>
      </c>
    </row>
    <row r="10" spans="1:11" x14ac:dyDescent="0.3">
      <c r="A10" s="1" t="s">
        <v>4</v>
      </c>
      <c r="B10" s="5">
        <v>9.5</v>
      </c>
      <c r="C10" s="5">
        <v>0</v>
      </c>
      <c r="D10" s="5">
        <v>0</v>
      </c>
      <c r="H10" s="1" t="s">
        <v>4</v>
      </c>
      <c r="I10" s="5">
        <v>9.5</v>
      </c>
      <c r="J10" s="5">
        <v>0</v>
      </c>
      <c r="K10" s="5">
        <v>0</v>
      </c>
    </row>
    <row r="11" spans="1:11" x14ac:dyDescent="0.3">
      <c r="A11" s="1" t="s">
        <v>5</v>
      </c>
      <c r="B11" s="5">
        <v>40</v>
      </c>
      <c r="C11" s="5">
        <v>30</v>
      </c>
      <c r="D11" s="5">
        <v>10</v>
      </c>
      <c r="H11" s="1" t="s">
        <v>14</v>
      </c>
      <c r="I11" s="5">
        <v>0</v>
      </c>
      <c r="J11" s="5">
        <v>0</v>
      </c>
      <c r="K11" s="5">
        <v>0</v>
      </c>
    </row>
    <row r="13" spans="1:11" x14ac:dyDescent="0.3">
      <c r="A13" s="6" t="s">
        <v>10</v>
      </c>
      <c r="B13" s="7">
        <f>SUM(B8:B11)</f>
        <v>98.5</v>
      </c>
      <c r="C13" s="7">
        <f t="shared" ref="C13:D13" si="0">SUM(C8:C11)</f>
        <v>65</v>
      </c>
      <c r="D13" s="7">
        <f t="shared" si="0"/>
        <v>65</v>
      </c>
      <c r="H13" s="6" t="s">
        <v>10</v>
      </c>
      <c r="I13" s="7">
        <f>SUM(I8:I11)</f>
        <v>58.5</v>
      </c>
      <c r="J13" s="7">
        <f t="shared" ref="J13:K13" si="1">SUM(J8:J11)</f>
        <v>35</v>
      </c>
      <c r="K13" s="7">
        <f t="shared" si="1"/>
        <v>55</v>
      </c>
    </row>
    <row r="15" spans="1:11" x14ac:dyDescent="0.3">
      <c r="A15" s="8" t="s">
        <v>11</v>
      </c>
      <c r="B15" s="9">
        <f>B13*24+B3</f>
        <v>2364</v>
      </c>
      <c r="C15" s="9">
        <f t="shared" ref="C15:D15" si="2">C13*24+C3</f>
        <v>2060</v>
      </c>
      <c r="D15" s="9">
        <f t="shared" si="2"/>
        <v>1560</v>
      </c>
      <c r="H15" s="8" t="s">
        <v>11</v>
      </c>
      <c r="I15" s="9">
        <f>I13*24+I3</f>
        <v>1404</v>
      </c>
      <c r="J15" s="9">
        <f t="shared" ref="J15:K15" si="3">J13*24+J3</f>
        <v>1340</v>
      </c>
      <c r="K15" s="9">
        <f t="shared" si="3"/>
        <v>1320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15" sqref="K15"/>
    </sheetView>
  </sheetViews>
  <sheetFormatPr defaultColWidth="11" defaultRowHeight="15.6" x14ac:dyDescent="0.3"/>
  <cols>
    <col min="1" max="1" width="18.09765625" customWidth="1"/>
    <col min="2" max="2" width="11.5" bestFit="1" customWidth="1"/>
    <col min="3" max="4" width="12.5" bestFit="1" customWidth="1"/>
    <col min="6" max="6" width="18.09765625" customWidth="1"/>
    <col min="7" max="7" width="11.5" bestFit="1" customWidth="1"/>
    <col min="8" max="9" width="12.5" bestFit="1" customWidth="1"/>
  </cols>
  <sheetData>
    <row r="1" spans="1:9" x14ac:dyDescent="0.3">
      <c r="A1" t="s">
        <v>12</v>
      </c>
      <c r="B1" t="s">
        <v>31</v>
      </c>
      <c r="C1" t="s">
        <v>32</v>
      </c>
      <c r="D1" t="s">
        <v>33</v>
      </c>
      <c r="F1" t="s">
        <v>13</v>
      </c>
      <c r="G1" t="s">
        <v>31</v>
      </c>
      <c r="H1" t="s">
        <v>32</v>
      </c>
      <c r="I1" t="s">
        <v>33</v>
      </c>
    </row>
    <row r="2" spans="1:9" x14ac:dyDescent="0.3">
      <c r="A2" t="s">
        <v>35</v>
      </c>
      <c r="F2" t="s">
        <v>35</v>
      </c>
    </row>
    <row r="3" spans="1:9" x14ac:dyDescent="0.3">
      <c r="A3" t="s">
        <v>34</v>
      </c>
      <c r="B3" s="3">
        <v>14500</v>
      </c>
      <c r="C3" s="3">
        <v>31000</v>
      </c>
      <c r="D3" s="3">
        <v>72000</v>
      </c>
      <c r="E3" s="3"/>
      <c r="F3" s="3" t="s">
        <v>34</v>
      </c>
      <c r="G3" s="3">
        <f>B3*1.4</f>
        <v>20300</v>
      </c>
      <c r="H3" s="3">
        <f t="shared" ref="H3:I3" si="0">C3*1.4</f>
        <v>43400</v>
      </c>
      <c r="I3" s="3">
        <f t="shared" si="0"/>
        <v>100800</v>
      </c>
    </row>
    <row r="4" spans="1:9" x14ac:dyDescent="0.3">
      <c r="A4" t="s">
        <v>4</v>
      </c>
      <c r="B4" s="3">
        <f>B3*0.1</f>
        <v>1450</v>
      </c>
      <c r="C4" s="3">
        <f t="shared" ref="C4:D4" si="1">C3*0.1</f>
        <v>3100</v>
      </c>
      <c r="D4" s="3">
        <f t="shared" si="1"/>
        <v>7200</v>
      </c>
      <c r="E4" s="3"/>
      <c r="F4" s="3" t="s">
        <v>4</v>
      </c>
      <c r="G4" s="3">
        <v>1450</v>
      </c>
      <c r="H4" s="3">
        <v>3100</v>
      </c>
      <c r="I4" s="3">
        <v>7200</v>
      </c>
    </row>
    <row r="5" spans="1:9" x14ac:dyDescent="0.3">
      <c r="B5" s="3"/>
      <c r="C5" s="3"/>
      <c r="D5" s="3"/>
      <c r="E5" s="3"/>
      <c r="F5" s="3"/>
      <c r="G5" s="3"/>
      <c r="H5" s="3"/>
      <c r="I5" s="3"/>
    </row>
    <row r="6" spans="1:9" x14ac:dyDescent="0.3">
      <c r="A6" t="s">
        <v>36</v>
      </c>
      <c r="B6" s="3"/>
      <c r="C6" s="3"/>
      <c r="D6" s="3"/>
      <c r="E6" s="3"/>
      <c r="F6" s="3" t="s">
        <v>36</v>
      </c>
      <c r="G6" s="3"/>
      <c r="H6" s="3"/>
      <c r="I6" s="3"/>
    </row>
    <row r="7" spans="1:9" x14ac:dyDescent="0.3">
      <c r="A7" t="s">
        <v>37</v>
      </c>
      <c r="B7" s="3">
        <v>1500</v>
      </c>
      <c r="C7" s="3">
        <v>2500</v>
      </c>
      <c r="D7" s="3">
        <v>3500</v>
      </c>
      <c r="E7" s="3"/>
      <c r="F7" s="3" t="s">
        <v>37</v>
      </c>
      <c r="G7" s="3">
        <v>1500</v>
      </c>
      <c r="H7" s="3">
        <v>2500</v>
      </c>
      <c r="I7" s="3">
        <v>3500</v>
      </c>
    </row>
    <row r="12" spans="1:9" x14ac:dyDescent="0.3">
      <c r="A12" t="s">
        <v>38</v>
      </c>
      <c r="B12" s="3">
        <f>B13/B14*B15</f>
        <v>3411.4285714285711</v>
      </c>
      <c r="C12" s="3">
        <f t="shared" ref="C12:D12" si="2">C13/C14*C15</f>
        <v>6284.21052631579</v>
      </c>
      <c r="D12" s="3">
        <f t="shared" si="2"/>
        <v>7023.5294117647063</v>
      </c>
      <c r="F12" t="s">
        <v>38</v>
      </c>
      <c r="G12" s="3">
        <f>G13/G14*G15</f>
        <v>3411.4285714285711</v>
      </c>
      <c r="H12" s="3">
        <f t="shared" ref="H12" si="3">H13/H14*H15</f>
        <v>6284.21052631579</v>
      </c>
      <c r="I12" s="3">
        <f t="shared" ref="I12" si="4">I13/I14*I15</f>
        <v>7023.5294117647063</v>
      </c>
    </row>
    <row r="13" spans="1:9" x14ac:dyDescent="0.3">
      <c r="A13" t="s">
        <v>39</v>
      </c>
      <c r="B13" s="14">
        <v>30000</v>
      </c>
      <c r="C13" s="14">
        <v>30000</v>
      </c>
      <c r="D13" s="14">
        <v>30000</v>
      </c>
      <c r="F13" t="s">
        <v>39</v>
      </c>
      <c r="G13" s="14">
        <v>30000</v>
      </c>
      <c r="H13" s="14">
        <v>30000</v>
      </c>
      <c r="I13" s="14">
        <v>30000</v>
      </c>
    </row>
    <row r="14" spans="1:9" x14ac:dyDescent="0.3">
      <c r="A14" t="s">
        <v>40</v>
      </c>
      <c r="B14">
        <v>35</v>
      </c>
      <c r="C14">
        <v>19</v>
      </c>
      <c r="D14">
        <v>17</v>
      </c>
      <c r="F14" t="s">
        <v>40</v>
      </c>
      <c r="G14">
        <v>35</v>
      </c>
      <c r="H14">
        <v>19</v>
      </c>
      <c r="I14">
        <v>17</v>
      </c>
    </row>
    <row r="15" spans="1:9" x14ac:dyDescent="0.3">
      <c r="A15" t="s">
        <v>41</v>
      </c>
      <c r="B15">
        <v>3.98</v>
      </c>
      <c r="C15">
        <v>3.98</v>
      </c>
      <c r="D15">
        <v>3.98</v>
      </c>
      <c r="F15" t="s">
        <v>41</v>
      </c>
      <c r="G15">
        <v>3.98</v>
      </c>
      <c r="H15">
        <v>3.98</v>
      </c>
      <c r="I15">
        <v>3.98</v>
      </c>
    </row>
    <row r="18" spans="1:9" x14ac:dyDescent="0.3">
      <c r="A18" t="s">
        <v>45</v>
      </c>
      <c r="B18">
        <f>250000/B13</f>
        <v>8.3333333333333339</v>
      </c>
      <c r="C18">
        <f t="shared" ref="C18:D18" si="5">250000/C13</f>
        <v>8.3333333333333339</v>
      </c>
      <c r="D18">
        <f t="shared" si="5"/>
        <v>8.3333333333333339</v>
      </c>
      <c r="F18" t="s">
        <v>45</v>
      </c>
      <c r="G18">
        <f>250000/G13</f>
        <v>8.3333333333333339</v>
      </c>
      <c r="H18">
        <f t="shared" ref="H18:I18" si="6">250000/H13</f>
        <v>8.3333333333333339</v>
      </c>
      <c r="I18">
        <f t="shared" si="6"/>
        <v>8.3333333333333339</v>
      </c>
    </row>
    <row r="20" spans="1:9" x14ac:dyDescent="0.3">
      <c r="A20" t="s">
        <v>42</v>
      </c>
      <c r="B20" s="12">
        <f>B18*(B12+B7)</f>
        <v>40928.571428571428</v>
      </c>
      <c r="C20" s="12">
        <f t="shared" ref="C20:D20" si="7">C18*(C12+C7)</f>
        <v>73201.754385964916</v>
      </c>
      <c r="D20" s="12">
        <f t="shared" si="7"/>
        <v>87696.07843137256</v>
      </c>
      <c r="F20" t="s">
        <v>42</v>
      </c>
      <c r="G20" s="12">
        <f>G18*(G12+G7)</f>
        <v>40928.571428571428</v>
      </c>
      <c r="H20" s="12">
        <f t="shared" ref="H20:I20" si="8">H18*(H12+H7)</f>
        <v>73201.754385964916</v>
      </c>
      <c r="I20" s="12">
        <f t="shared" si="8"/>
        <v>87696.07843137256</v>
      </c>
    </row>
    <row r="22" spans="1:9" x14ac:dyDescent="0.3">
      <c r="A22" t="s">
        <v>43</v>
      </c>
      <c r="B22" s="12">
        <f>B20+B3+B4</f>
        <v>56878.571428571428</v>
      </c>
      <c r="C22" s="12">
        <f t="shared" ref="C22:D22" si="9">C20+C3+C4</f>
        <v>107301.75438596492</v>
      </c>
      <c r="D22" s="12">
        <f t="shared" si="9"/>
        <v>166896.07843137256</v>
      </c>
      <c r="F22" t="s">
        <v>43</v>
      </c>
      <c r="G22" s="12">
        <f>G20+G3+G4</f>
        <v>62678.571428571428</v>
      </c>
      <c r="H22" s="12">
        <f t="shared" ref="H22:I22" si="10">H20+H3+H4</f>
        <v>119701.75438596492</v>
      </c>
      <c r="I22" s="12">
        <f t="shared" si="10"/>
        <v>195696.07843137256</v>
      </c>
    </row>
    <row r="23" spans="1:9" x14ac:dyDescent="0.3">
      <c r="B23" t="s">
        <v>31</v>
      </c>
      <c r="C23" t="s">
        <v>32</v>
      </c>
      <c r="D23" t="s">
        <v>33</v>
      </c>
      <c r="G23" t="s">
        <v>31</v>
      </c>
      <c r="H23" t="s">
        <v>32</v>
      </c>
      <c r="I23" t="s">
        <v>33</v>
      </c>
    </row>
    <row r="24" spans="1:9" x14ac:dyDescent="0.3">
      <c r="A24" t="s">
        <v>44</v>
      </c>
      <c r="B24" s="12">
        <f>B22/B18</f>
        <v>6825.4285714285706</v>
      </c>
      <c r="C24" s="12">
        <f t="shared" ref="C24:D24" si="11">C22/C18</f>
        <v>12876.210526315788</v>
      </c>
      <c r="D24" s="12">
        <f t="shared" si="11"/>
        <v>20027.529411764706</v>
      </c>
      <c r="F24" t="s">
        <v>44</v>
      </c>
      <c r="G24" s="12">
        <f>G22/G18</f>
        <v>7521.4285714285706</v>
      </c>
      <c r="H24" s="12">
        <f t="shared" ref="H24:I24" si="12">H22/H18</f>
        <v>14364.210526315788</v>
      </c>
      <c r="I24" s="12">
        <f t="shared" si="12"/>
        <v>23483.529411764706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 or Dog (2)</vt:lpstr>
      <vt:lpstr>school supplies (2)</vt:lpstr>
      <vt:lpstr>school supplies</vt:lpstr>
      <vt:lpstr>Cat or Dog</vt:lpstr>
      <vt:lpstr>vacations</vt:lpstr>
      <vt:lpstr>Printers</vt:lpstr>
      <vt:lpstr>cell phones</vt:lpstr>
      <vt:lpstr>cars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hp</cp:lastModifiedBy>
  <dcterms:created xsi:type="dcterms:W3CDTF">2015-08-18T02:04:09Z</dcterms:created>
  <dcterms:modified xsi:type="dcterms:W3CDTF">2023-06-21T09:17:21Z</dcterms:modified>
</cp:coreProperties>
</file>